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1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rish-TIMES_v2\Irish-TIMES_2p0_v04\"/>
    </mc:Choice>
  </mc:AlternateContent>
  <xr:revisionPtr revIDLastSave="0" documentId="11_6BD6577448F5C8047F8FA21006E92CBE165F3424" xr6:coauthVersionLast="45" xr6:coauthVersionMax="45" xr10:uidLastSave="{00000000-0000-0000-0000-000000000000}"/>
  <bookViews>
    <workbookView xWindow="0" yWindow="0" windowWidth="28800" windowHeight="11400" firstSheet="3" activeTab="3" xr2:uid="{00000000-000D-0000-FFFF-FFFF00000000}"/>
  </bookViews>
  <sheets>
    <sheet name="Cover" sheetId="10" r:id="rId1"/>
    <sheet name="Intro" sheetId="16" r:id="rId2"/>
    <sheet name="ELC-CHP_Generators" sheetId="5" r:id="rId3"/>
    <sheet name="BY-Generation" sheetId="11" r:id="rId4"/>
    <sheet name="ELC_FuelTech" sheetId="6" r:id="rId5"/>
    <sheet name="Commodities" sheetId="13" r:id="rId6"/>
    <sheet name="Emi" sheetId="7" r:id="rId7"/>
    <sheet name="EB2012" sheetId="14" r:id="rId8"/>
    <sheet name="Wind IWEA" sheetId="1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8" hidden="1">'Wind IWEA'!$A$1:$D$198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1">#REF!,#REF!,#REF!</definedName>
    <definedName name="All_TP">#REF!,#REF!,#REF!</definedName>
    <definedName name="All_US" localSheetId="1">#REF!,#REF!,#REF!</definedName>
    <definedName name="All_US">#REF!,#REF!,#REF!</definedName>
    <definedName name="Annual_Fuel_Consumption">#REF!</definedName>
    <definedName name="Beta">#REF!</definedName>
    <definedName name="body1ea" localSheetId="1">#REF!</definedName>
    <definedName name="body1ea">#REF!</definedName>
    <definedName name="body1eb" localSheetId="1">#REF!</definedName>
    <definedName name="body1eb">#REF!</definedName>
    <definedName name="body1fa" localSheetId="1">#REF!</definedName>
    <definedName name="body1fa">#REF!</definedName>
    <definedName name="body1fb" localSheetId="1">#REF!</definedName>
    <definedName name="body1fb">#REF!</definedName>
    <definedName name="body1ga" localSheetId="1">#REF!</definedName>
    <definedName name="body1ga">#REF!</definedName>
    <definedName name="body1gb" localSheetId="1">#REF!</definedName>
    <definedName name="body1gb">#REF!</definedName>
    <definedName name="body2ea" localSheetId="1">#REF!</definedName>
    <definedName name="body2ea">#REF!</definedName>
    <definedName name="body2eb" localSheetId="1">#REF!</definedName>
    <definedName name="body2eb">#REF!</definedName>
    <definedName name="body2f" localSheetId="1">#REF!</definedName>
    <definedName name="body2f">#REF!</definedName>
    <definedName name="body2fa" localSheetId="1">#REF!</definedName>
    <definedName name="body2fa">#REF!</definedName>
    <definedName name="body2fb" localSheetId="1">#REF!</definedName>
    <definedName name="body2fb">#REF!</definedName>
    <definedName name="body2ga" localSheetId="1">#REF!</definedName>
    <definedName name="body2ga">#REF!</definedName>
    <definedName name="body2gb" localSheetId="1">#REF!</definedName>
    <definedName name="body2gb">#REF!</definedName>
    <definedName name="body3ea" localSheetId="1">#REF!</definedName>
    <definedName name="body3ea">#REF!</definedName>
    <definedName name="body3eb" localSheetId="1">#REF!</definedName>
    <definedName name="body3eb">#REF!</definedName>
    <definedName name="body3fa" localSheetId="1">#REF!</definedName>
    <definedName name="body3fa">#REF!</definedName>
    <definedName name="body3fb" localSheetId="1">#REF!</definedName>
    <definedName name="body3fb">#REF!</definedName>
    <definedName name="body3ga" localSheetId="1">#REF!</definedName>
    <definedName name="body3ga">#REF!</definedName>
    <definedName name="body3gb" localSheetId="1">#REF!</definedName>
    <definedName name="body3gb">#REF!</definedName>
    <definedName name="body4ea" localSheetId="1">#REF!</definedName>
    <definedName name="body4ea">#REF!</definedName>
    <definedName name="body4eb" localSheetId="1">#REF!</definedName>
    <definedName name="body4eb">#REF!</definedName>
    <definedName name="body4f" localSheetId="1">#REF!</definedName>
    <definedName name="body4f">#REF!</definedName>
    <definedName name="body4fa" localSheetId="1">#REF!</definedName>
    <definedName name="body4fa">#REF!</definedName>
    <definedName name="body4fb" localSheetId="1">#REF!</definedName>
    <definedName name="body4fb">#REF!</definedName>
    <definedName name="body4ga" localSheetId="1">#REF!</definedName>
    <definedName name="body4ga">#REF!</definedName>
    <definedName name="body4gb" localSheetId="1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 localSheetId="1">#REF!</definedName>
    <definedName name="countrye">#REF!</definedName>
    <definedName name="countryf" localSheetId="1">#REF!</definedName>
    <definedName name="countryf">#REF!</definedName>
    <definedName name="countryg" localSheetId="1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 localSheetId="1">[4]Tertiary!#REF!</definedName>
    <definedName name="EnergyService">[4]Tertiary!#REF!</definedName>
    <definedName name="Eng">[1]Cover!$G$111</definedName>
    <definedName name="Etiket">#REF!</definedName>
    <definedName name="Euro_GBP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GBP_Euro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7">'EB2012'!$A$1:$AM$70</definedName>
    <definedName name="_xlnm.Print_Titles" localSheetId="7">'EB2012'!$A:$B,'EB2012'!$1:$1</definedName>
    <definedName name="qr_Profili_insmart_T20_quartieri" localSheetId="1">#REF!</definedName>
    <definedName name="qr_Profili_insmart_T20_quartieri">#REF!</definedName>
    <definedName name="R_Share_perc">#REF!</definedName>
    <definedName name="R_Speed_km_per_h">#REF!</definedName>
    <definedName name="RetBE" localSheetId="1">[6]Macro1!#REF!</definedName>
    <definedName name="RetBE">[6]Macro1!#REF!</definedName>
    <definedName name="RVP_and_beta">#REF!</definedName>
    <definedName name="RVP_kPa">[7]RVP_kPa!$A$1:$B$13</definedName>
    <definedName name="Selenium_Content_ppm_wt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 localSheetId="1">#REF!</definedName>
    <definedName name="TP.Electricity_and_RES">#REF!</definedName>
    <definedName name="TP.Petroleum" localSheetId="1">#REF!</definedName>
    <definedName name="TP.Petroleum">#REF!</definedName>
    <definedName name="TP.Solids_and_Gases" localSheetId="1">#REF!</definedName>
    <definedName name="TP.Solids_and_Gases">#REF!</definedName>
    <definedName name="U_Share_perc">#REF!</definedName>
    <definedName name="U_Speed_km_per_h">#REF!</definedName>
    <definedName name="US.Electricity_and_RES" localSheetId="1">#REF!</definedName>
    <definedName name="US.Electricity_and_RES">#REF!</definedName>
    <definedName name="US.Petroleum" localSheetId="1">#REF!</definedName>
    <definedName name="US.Petroleum">#REF!</definedName>
    <definedName name="US.Solids_and_Gases" localSheetId="1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1">#REF!</definedName>
    <definedName name="yeare">#REF!</definedName>
    <definedName name="yearf" localSheetId="1">#REF!</definedName>
    <definedName name="yearf">#REF!</definedName>
    <definedName name="yearg" localSheetId="1">#REF!</definedName>
    <definedName name="yearg">#REF!</definedName>
    <definedName name="Zinc_Content_ppm_wt">#REF!</definedName>
  </definedNames>
  <calcPr calcId="191028" calcCompleted="0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1" i="6" l="1"/>
  <c r="M18" i="6"/>
  <c r="B21" i="6" s="1"/>
  <c r="D20" i="6" l="1"/>
  <c r="M17" i="6"/>
  <c r="B20" i="6" s="1"/>
  <c r="E5" i="7" l="1"/>
  <c r="D5" i="7"/>
  <c r="D18" i="6" l="1"/>
  <c r="M16" i="6"/>
  <c r="B18" i="6" s="1"/>
  <c r="AB36" i="11" l="1"/>
  <c r="AB34" i="11"/>
  <c r="AB33" i="11"/>
  <c r="AB32" i="11"/>
  <c r="AB31" i="11"/>
  <c r="AB30" i="11"/>
  <c r="AB29" i="11"/>
  <c r="AB28" i="11"/>
  <c r="AB27" i="11"/>
  <c r="AB26" i="11"/>
  <c r="AB25" i="11"/>
  <c r="AB24" i="11"/>
  <c r="AB23" i="11"/>
  <c r="AB22" i="11"/>
  <c r="AB21" i="11"/>
  <c r="AB20" i="11"/>
  <c r="AB19" i="11"/>
  <c r="AB18" i="11"/>
  <c r="AB17" i="11"/>
  <c r="AB16" i="11"/>
  <c r="AB15" i="11"/>
  <c r="AB14" i="11"/>
  <c r="AB13" i="11"/>
  <c r="AB12" i="11"/>
  <c r="AB11" i="11"/>
  <c r="AB10" i="11"/>
  <c r="AB9" i="11"/>
  <c r="AB8" i="11"/>
  <c r="AB7" i="11"/>
  <c r="AB6" i="11"/>
  <c r="AB5" i="11"/>
  <c r="M15" i="6" l="1"/>
  <c r="M14" i="6"/>
  <c r="M13" i="6"/>
  <c r="M12" i="6"/>
  <c r="M11" i="6"/>
  <c r="M10" i="6"/>
  <c r="M9" i="6"/>
  <c r="M8" i="6"/>
  <c r="M7" i="6"/>
  <c r="M6" i="6"/>
  <c r="F5" i="11" l="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84" i="11" l="1"/>
  <c r="F82" i="11"/>
  <c r="N34" i="11" l="1"/>
  <c r="J34" i="11"/>
  <c r="C34" i="11"/>
  <c r="C55" i="6" s="1"/>
  <c r="C6" i="11"/>
  <c r="C27" i="6" s="1"/>
  <c r="I34" i="11"/>
  <c r="G34" i="11"/>
  <c r="D34" i="11"/>
  <c r="B34" i="11"/>
  <c r="A34" i="11"/>
  <c r="B55" i="6" s="1"/>
  <c r="D55" i="6" l="1"/>
  <c r="R34" i="11"/>
  <c r="V34" i="11" s="1"/>
  <c r="N44" i="5"/>
  <c r="N45" i="5"/>
  <c r="N46" i="5"/>
  <c r="N47" i="5"/>
  <c r="E82" i="11" l="1"/>
  <c r="S34" i="11"/>
  <c r="W34" i="11" s="1"/>
  <c r="T37" i="11"/>
  <c r="T35" i="11"/>
  <c r="T36" i="11"/>
  <c r="AA61" i="14"/>
  <c r="L61" i="14"/>
  <c r="H61" i="14"/>
  <c r="C61" i="14"/>
  <c r="AA60" i="14"/>
  <c r="L60" i="14"/>
  <c r="H60" i="14"/>
  <c r="C60" i="14"/>
  <c r="AK59" i="14"/>
  <c r="AA59" i="14"/>
  <c r="Z59" i="14"/>
  <c r="T59" i="14"/>
  <c r="S59" i="14"/>
  <c r="R59" i="14"/>
  <c r="H59" i="14"/>
  <c r="C59" i="14"/>
  <c r="AK58" i="14"/>
  <c r="AA58" i="14"/>
  <c r="AA57" i="14" s="1"/>
  <c r="Z58" i="14"/>
  <c r="T58" i="14"/>
  <c r="S58" i="14"/>
  <c r="R58" i="14"/>
  <c r="H58" i="14"/>
  <c r="C58" i="14"/>
  <c r="AL57" i="14"/>
  <c r="AJ57" i="14"/>
  <c r="AI57" i="14"/>
  <c r="AH57" i="14"/>
  <c r="AG57" i="14"/>
  <c r="AF57" i="14"/>
  <c r="AE57" i="14"/>
  <c r="AD57" i="14"/>
  <c r="AC57" i="14"/>
  <c r="AB57" i="14"/>
  <c r="Y57" i="14"/>
  <c r="X57" i="14"/>
  <c r="W57" i="14"/>
  <c r="V57" i="14"/>
  <c r="U57" i="14"/>
  <c r="Q57" i="14"/>
  <c r="P57" i="14"/>
  <c r="N57" i="14"/>
  <c r="M57" i="14"/>
  <c r="K57" i="14"/>
  <c r="J57" i="14"/>
  <c r="I57" i="14"/>
  <c r="G57" i="14"/>
  <c r="F57" i="14"/>
  <c r="E57" i="14"/>
  <c r="D57" i="14"/>
  <c r="AA56" i="14"/>
  <c r="L56" i="14"/>
  <c r="H56" i="14"/>
  <c r="C56" i="14"/>
  <c r="AA55" i="14"/>
  <c r="L55" i="14"/>
  <c r="H55" i="14"/>
  <c r="C55" i="14"/>
  <c r="AA54" i="14"/>
  <c r="L54" i="14"/>
  <c r="H54" i="14"/>
  <c r="C54" i="14"/>
  <c r="AA53" i="14"/>
  <c r="L53" i="14"/>
  <c r="H53" i="14"/>
  <c r="C53" i="14"/>
  <c r="AA52" i="14"/>
  <c r="L52" i="14"/>
  <c r="H52" i="14"/>
  <c r="C52" i="14"/>
  <c r="AA51" i="14"/>
  <c r="L51" i="14"/>
  <c r="H51" i="14"/>
  <c r="C51" i="14"/>
  <c r="AA50" i="14"/>
  <c r="L50" i="14"/>
  <c r="H50" i="14"/>
  <c r="C50" i="14"/>
  <c r="AA49" i="14"/>
  <c r="L49" i="14"/>
  <c r="H49" i="14"/>
  <c r="C49" i="14"/>
  <c r="AA48" i="14"/>
  <c r="L48" i="14"/>
  <c r="H48" i="14"/>
  <c r="C48" i="14"/>
  <c r="AA47" i="14"/>
  <c r="L47" i="14"/>
  <c r="AA46" i="14"/>
  <c r="L46" i="14"/>
  <c r="H46" i="14"/>
  <c r="C46" i="14"/>
  <c r="AL45" i="14"/>
  <c r="AK45" i="14"/>
  <c r="AK30" i="14" s="1"/>
  <c r="AJ45" i="14"/>
  <c r="AI45" i="14"/>
  <c r="AH45" i="14"/>
  <c r="AG45" i="14"/>
  <c r="AF45" i="14"/>
  <c r="AE45" i="14"/>
  <c r="AD45" i="14"/>
  <c r="AC45" i="14"/>
  <c r="AB45" i="14"/>
  <c r="Z45" i="14"/>
  <c r="Y45" i="14"/>
  <c r="X45" i="14"/>
  <c r="W45" i="14"/>
  <c r="V45" i="14"/>
  <c r="U45" i="14"/>
  <c r="T45" i="14"/>
  <c r="T30" i="14" s="1"/>
  <c r="S45" i="14"/>
  <c r="S30" i="14" s="1"/>
  <c r="R45" i="14"/>
  <c r="Q45" i="14"/>
  <c r="P45" i="14"/>
  <c r="P30" i="14" s="1"/>
  <c r="O45" i="14"/>
  <c r="O30" i="14" s="1"/>
  <c r="N45" i="14"/>
  <c r="M45" i="14"/>
  <c r="K45" i="14"/>
  <c r="J45" i="14"/>
  <c r="I45" i="14"/>
  <c r="G45" i="14"/>
  <c r="F45" i="14"/>
  <c r="E45" i="14"/>
  <c r="D45" i="14"/>
  <c r="AA44" i="14"/>
  <c r="L44" i="14"/>
  <c r="H44" i="14"/>
  <c r="C44" i="14"/>
  <c r="AA43" i="14"/>
  <c r="L43" i="14"/>
  <c r="H43" i="14"/>
  <c r="C43" i="14"/>
  <c r="AA42" i="14"/>
  <c r="L42" i="14"/>
  <c r="H42" i="14"/>
  <c r="C42" i="14"/>
  <c r="AA41" i="14"/>
  <c r="L41" i="14"/>
  <c r="H41" i="14"/>
  <c r="C41" i="14"/>
  <c r="AA40" i="14"/>
  <c r="L40" i="14"/>
  <c r="H40" i="14"/>
  <c r="C40" i="14"/>
  <c r="AA39" i="14"/>
  <c r="L39" i="14"/>
  <c r="H39" i="14"/>
  <c r="C39" i="14"/>
  <c r="AA38" i="14"/>
  <c r="L38" i="14"/>
  <c r="H38" i="14"/>
  <c r="C38" i="14"/>
  <c r="AA37" i="14"/>
  <c r="L37" i="14"/>
  <c r="H37" i="14"/>
  <c r="C37" i="14"/>
  <c r="AA36" i="14"/>
  <c r="L36" i="14"/>
  <c r="H36" i="14"/>
  <c r="C36" i="14"/>
  <c r="AA35" i="14"/>
  <c r="L35" i="14"/>
  <c r="H35" i="14"/>
  <c r="C35" i="14"/>
  <c r="AA34" i="14"/>
  <c r="L34" i="14"/>
  <c r="H34" i="14"/>
  <c r="C34" i="14"/>
  <c r="AA33" i="14"/>
  <c r="L33" i="14"/>
  <c r="H33" i="14"/>
  <c r="C33" i="14"/>
  <c r="AA32" i="14"/>
  <c r="L32" i="14"/>
  <c r="H32" i="14"/>
  <c r="C32" i="14"/>
  <c r="AL31" i="14"/>
  <c r="AL30" i="14" s="1"/>
  <c r="AJ31" i="14"/>
  <c r="AI31" i="14"/>
  <c r="AH31" i="14"/>
  <c r="AG31" i="14"/>
  <c r="AF31" i="14"/>
  <c r="AD31" i="14"/>
  <c r="AC31" i="14"/>
  <c r="AB31" i="14"/>
  <c r="Y31" i="14"/>
  <c r="X31" i="14"/>
  <c r="W31" i="14"/>
  <c r="V31" i="14"/>
  <c r="Q31" i="14"/>
  <c r="N31" i="14"/>
  <c r="N30" i="14" s="1"/>
  <c r="M31" i="14"/>
  <c r="K31" i="14"/>
  <c r="J31" i="14"/>
  <c r="I31" i="14"/>
  <c r="Z30" i="14"/>
  <c r="U30" i="14"/>
  <c r="R30" i="14"/>
  <c r="I30" i="14"/>
  <c r="AA29" i="14"/>
  <c r="AA28" i="14" s="1"/>
  <c r="H29" i="14"/>
  <c r="C29" i="14"/>
  <c r="C28" i="14" s="1"/>
  <c r="AL28" i="14"/>
  <c r="AK28" i="14"/>
  <c r="AJ28" i="14"/>
  <c r="AI28" i="14"/>
  <c r="AH28" i="14"/>
  <c r="AG28" i="14"/>
  <c r="AF28" i="14"/>
  <c r="AE28" i="14"/>
  <c r="AD28" i="14"/>
  <c r="AC28" i="14"/>
  <c r="AB28" i="14"/>
  <c r="Z28" i="14"/>
  <c r="U28" i="14"/>
  <c r="T28" i="14"/>
  <c r="S28" i="14"/>
  <c r="R28" i="14"/>
  <c r="Q28" i="14"/>
  <c r="P28" i="14"/>
  <c r="O28" i="14"/>
  <c r="N28" i="14"/>
  <c r="M28" i="14"/>
  <c r="K28" i="14"/>
  <c r="J28" i="14"/>
  <c r="I28" i="14"/>
  <c r="H28" i="14"/>
  <c r="G28" i="14"/>
  <c r="F28" i="14"/>
  <c r="E28" i="14"/>
  <c r="D28" i="14"/>
  <c r="AA26" i="14"/>
  <c r="L26" i="14"/>
  <c r="H26" i="14"/>
  <c r="C26" i="14"/>
  <c r="AA25" i="14"/>
  <c r="L25" i="14"/>
  <c r="E25" i="14"/>
  <c r="AM24" i="14"/>
  <c r="AC23" i="14"/>
  <c r="AC22" i="14" s="1"/>
  <c r="AB23" i="14"/>
  <c r="AL22" i="14"/>
  <c r="AJ22" i="14"/>
  <c r="AI22" i="14"/>
  <c r="AH22" i="14"/>
  <c r="AG22" i="14"/>
  <c r="AF22" i="14"/>
  <c r="AE22" i="14"/>
  <c r="AD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K22" i="14"/>
  <c r="J22" i="14"/>
  <c r="I22" i="14"/>
  <c r="H22" i="14" s="1"/>
  <c r="G22" i="14"/>
  <c r="F22" i="14"/>
  <c r="D22" i="14"/>
  <c r="AA21" i="14"/>
  <c r="L21" i="14"/>
  <c r="H21" i="14"/>
  <c r="AA20" i="14"/>
  <c r="L20" i="14"/>
  <c r="H20" i="14"/>
  <c r="AM19" i="14"/>
  <c r="AA18" i="14"/>
  <c r="AM18" i="14" s="1"/>
  <c r="AA17" i="14"/>
  <c r="L17" i="14"/>
  <c r="H17" i="14"/>
  <c r="C17" i="14"/>
  <c r="AM17" i="14" s="1"/>
  <c r="AA16" i="14"/>
  <c r="L16" i="14"/>
  <c r="H16" i="14"/>
  <c r="H15" i="14" s="1"/>
  <c r="C16" i="14"/>
  <c r="AL15" i="14"/>
  <c r="AK15" i="14"/>
  <c r="AJ15" i="14"/>
  <c r="AI15" i="14"/>
  <c r="AH15" i="14"/>
  <c r="AG15" i="14"/>
  <c r="AF15" i="14"/>
  <c r="AE15" i="14"/>
  <c r="AD15" i="14"/>
  <c r="AC15" i="14"/>
  <c r="AB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K15" i="14"/>
  <c r="J15" i="14"/>
  <c r="I15" i="14"/>
  <c r="G15" i="14"/>
  <c r="F15" i="14"/>
  <c r="E15" i="14"/>
  <c r="D15" i="14"/>
  <c r="AA14" i="14"/>
  <c r="L14" i="14"/>
  <c r="H14" i="14"/>
  <c r="C14" i="14"/>
  <c r="AA13" i="14"/>
  <c r="L13" i="14"/>
  <c r="H13" i="14"/>
  <c r="C13" i="14"/>
  <c r="AM12" i="14"/>
  <c r="X37" i="11" s="1"/>
  <c r="AA11" i="14"/>
  <c r="L11" i="14"/>
  <c r="H11" i="14"/>
  <c r="C11" i="14"/>
  <c r="AA10" i="14"/>
  <c r="L10" i="14"/>
  <c r="H10" i="14"/>
  <c r="H9" i="14" s="1"/>
  <c r="C10" i="14"/>
  <c r="AL9" i="14"/>
  <c r="AK9" i="14"/>
  <c r="AJ9" i="14"/>
  <c r="AI9" i="14"/>
  <c r="AH9" i="14"/>
  <c r="AG9" i="14"/>
  <c r="AF9" i="14"/>
  <c r="AE9" i="14"/>
  <c r="AD9" i="14"/>
  <c r="AC9" i="14"/>
  <c r="AB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G9" i="14"/>
  <c r="F9" i="14"/>
  <c r="E9" i="14"/>
  <c r="D9" i="14"/>
  <c r="AL7" i="14"/>
  <c r="AK7" i="14"/>
  <c r="AJ7" i="14"/>
  <c r="AI7" i="14"/>
  <c r="AH7" i="14"/>
  <c r="AG7" i="14"/>
  <c r="AF7" i="14"/>
  <c r="AE7" i="14"/>
  <c r="AD7" i="14"/>
  <c r="AC7" i="14"/>
  <c r="AB7" i="14"/>
  <c r="Z7" i="14"/>
  <c r="Y7" i="14"/>
  <c r="Y27" i="14" s="1"/>
  <c r="X7" i="14"/>
  <c r="W7" i="14"/>
  <c r="V7" i="14"/>
  <c r="V8" i="14" s="1"/>
  <c r="U7" i="14"/>
  <c r="U27" i="14" s="1"/>
  <c r="T7" i="14"/>
  <c r="S7" i="14"/>
  <c r="S8" i="14" s="1"/>
  <c r="R7" i="14"/>
  <c r="Q7" i="14"/>
  <c r="Q27" i="14" s="1"/>
  <c r="P7" i="14"/>
  <c r="O7" i="14"/>
  <c r="O8" i="14" s="1"/>
  <c r="N7" i="14"/>
  <c r="M7" i="14"/>
  <c r="M27" i="14" s="1"/>
  <c r="K7" i="14"/>
  <c r="K8" i="14" s="1"/>
  <c r="J7" i="14"/>
  <c r="J8" i="14" s="1"/>
  <c r="I7" i="14"/>
  <c r="I8" i="14" s="1"/>
  <c r="G7" i="14"/>
  <c r="F7" i="14"/>
  <c r="E7" i="14"/>
  <c r="D7" i="14"/>
  <c r="AA6" i="14"/>
  <c r="L6" i="14"/>
  <c r="H6" i="14"/>
  <c r="C6" i="14"/>
  <c r="AA5" i="14"/>
  <c r="L5" i="14"/>
  <c r="H5" i="14"/>
  <c r="C5" i="14"/>
  <c r="AA4" i="14"/>
  <c r="L4" i="14"/>
  <c r="H4" i="14"/>
  <c r="C4" i="14"/>
  <c r="AA3" i="14"/>
  <c r="L3" i="14"/>
  <c r="H3" i="14"/>
  <c r="C3" i="14"/>
  <c r="AA2" i="14"/>
  <c r="L2" i="14"/>
  <c r="L7" i="14" s="1"/>
  <c r="H2" i="14"/>
  <c r="C2" i="14"/>
  <c r="B82" i="11"/>
  <c r="B90" i="11"/>
  <c r="AG30" i="14" l="1"/>
  <c r="AM47" i="14"/>
  <c r="M30" i="14"/>
  <c r="D8" i="14"/>
  <c r="AM13" i="14"/>
  <c r="AM14" i="14"/>
  <c r="Y30" i="14"/>
  <c r="E8" i="14"/>
  <c r="W27" i="14"/>
  <c r="W29" i="14" s="1"/>
  <c r="Q8" i="14"/>
  <c r="AM21" i="14"/>
  <c r="V30" i="14"/>
  <c r="F8" i="14"/>
  <c r="P27" i="14"/>
  <c r="P62" i="14" s="1"/>
  <c r="T27" i="14"/>
  <c r="X27" i="14"/>
  <c r="X29" i="14" s="1"/>
  <c r="X28" i="14" s="1"/>
  <c r="X8" i="14" s="1"/>
  <c r="AG27" i="14"/>
  <c r="L15" i="14"/>
  <c r="AC8" i="14"/>
  <c r="AK8" i="14"/>
  <c r="AC30" i="14"/>
  <c r="F30" i="14"/>
  <c r="AD30" i="14"/>
  <c r="AH30" i="14"/>
  <c r="L59" i="14"/>
  <c r="AM60" i="14"/>
  <c r="AB8" i="14"/>
  <c r="AF27" i="14"/>
  <c r="AF8" i="14"/>
  <c r="AJ27" i="14"/>
  <c r="AJ8" i="14"/>
  <c r="S27" i="14"/>
  <c r="S62" i="14" s="1"/>
  <c r="V27" i="14"/>
  <c r="V62" i="14" s="1"/>
  <c r="AA23" i="14"/>
  <c r="AB22" i="14"/>
  <c r="AB27" i="14" s="1"/>
  <c r="J30" i="14"/>
  <c r="Q30" i="14"/>
  <c r="Q62" i="14" s="1"/>
  <c r="AF30" i="14"/>
  <c r="AJ30" i="14"/>
  <c r="T62" i="14"/>
  <c r="AG62" i="14"/>
  <c r="T8" i="14"/>
  <c r="K30" i="14"/>
  <c r="AB30" i="14"/>
  <c r="L31" i="14"/>
  <c r="X30" i="14"/>
  <c r="AA45" i="14"/>
  <c r="H57" i="14"/>
  <c r="AA7" i="14"/>
  <c r="AA8" i="14" s="1"/>
  <c r="G8" i="14"/>
  <c r="M62" i="14"/>
  <c r="U62" i="14"/>
  <c r="AD8" i="14"/>
  <c r="AH8" i="14"/>
  <c r="AL8" i="14"/>
  <c r="M8" i="14"/>
  <c r="U8" i="14"/>
  <c r="AG8" i="14"/>
  <c r="AA9" i="14"/>
  <c r="L22" i="14"/>
  <c r="AD27" i="14"/>
  <c r="AD62" i="14" s="1"/>
  <c r="AM32" i="14"/>
  <c r="C31" i="14"/>
  <c r="AM33" i="14"/>
  <c r="AA31" i="14"/>
  <c r="AA30" i="14" s="1"/>
  <c r="AM42" i="14"/>
  <c r="G30" i="14"/>
  <c r="AM49" i="14"/>
  <c r="AM50" i="14"/>
  <c r="C45" i="14"/>
  <c r="AM55" i="14"/>
  <c r="AM56" i="14"/>
  <c r="L58" i="14"/>
  <c r="L57" i="14" s="1"/>
  <c r="AM2" i="14"/>
  <c r="AM3" i="14"/>
  <c r="AM4" i="14"/>
  <c r="AM5" i="14"/>
  <c r="C7" i="14"/>
  <c r="C8" i="14" s="1"/>
  <c r="I27" i="14"/>
  <c r="N8" i="14"/>
  <c r="R8" i="14"/>
  <c r="Z8" i="14"/>
  <c r="AE8" i="14"/>
  <c r="P8" i="14"/>
  <c r="AM10" i="14"/>
  <c r="AM11" i="14"/>
  <c r="AM26" i="14"/>
  <c r="N27" i="14"/>
  <c r="N62" i="14" s="1"/>
  <c r="AL27" i="14"/>
  <c r="AL62" i="14" s="1"/>
  <c r="AI30" i="14"/>
  <c r="H31" i="14"/>
  <c r="AM35" i="14"/>
  <c r="AM36" i="14"/>
  <c r="AM37" i="14"/>
  <c r="AM41" i="14"/>
  <c r="D30" i="14"/>
  <c r="AE30" i="14"/>
  <c r="E30" i="14"/>
  <c r="L27" i="14"/>
  <c r="AM6" i="14"/>
  <c r="C25" i="14"/>
  <c r="E22" i="14"/>
  <c r="E27" i="14" s="1"/>
  <c r="E62" i="14" s="1"/>
  <c r="K27" i="14"/>
  <c r="Y29" i="14"/>
  <c r="Y28" i="14" s="1"/>
  <c r="Y8" i="14" s="1"/>
  <c r="Y62" i="14"/>
  <c r="AC27" i="14"/>
  <c r="AC62" i="14" s="1"/>
  <c r="AM48" i="14"/>
  <c r="AM51" i="14"/>
  <c r="D27" i="14"/>
  <c r="D62" i="14" s="1"/>
  <c r="I62" i="14"/>
  <c r="C9" i="14"/>
  <c r="AA15" i="14"/>
  <c r="AM20" i="14"/>
  <c r="G27" i="14"/>
  <c r="G62" i="14" s="1"/>
  <c r="O27" i="14"/>
  <c r="O62" i="14" s="1"/>
  <c r="AE27" i="14"/>
  <c r="AM38" i="14"/>
  <c r="AM39" i="14"/>
  <c r="AM40" i="14"/>
  <c r="AM46" i="14"/>
  <c r="H45" i="14"/>
  <c r="AM52" i="14"/>
  <c r="AM53" i="14"/>
  <c r="AM54" i="14"/>
  <c r="AM59" i="14"/>
  <c r="F27" i="14"/>
  <c r="AM34" i="14"/>
  <c r="H7" i="14"/>
  <c r="AI8" i="14"/>
  <c r="AI27" i="14"/>
  <c r="AM16" i="14"/>
  <c r="J27" i="14"/>
  <c r="R27" i="14"/>
  <c r="R62" i="14" s="1"/>
  <c r="Z27" i="14"/>
  <c r="Z62" i="14" s="1"/>
  <c r="AH27" i="14"/>
  <c r="AH62" i="14" s="1"/>
  <c r="W30" i="14"/>
  <c r="AM43" i="14"/>
  <c r="AM44" i="14"/>
  <c r="L45" i="14"/>
  <c r="AM61" i="14"/>
  <c r="C15" i="14"/>
  <c r="C57" i="14"/>
  <c r="AM31" i="14" l="1"/>
  <c r="AM58" i="14"/>
  <c r="L30" i="14"/>
  <c r="AE62" i="14"/>
  <c r="AF62" i="14"/>
  <c r="AM57" i="14"/>
  <c r="F62" i="14"/>
  <c r="AM9" i="14"/>
  <c r="X62" i="14"/>
  <c r="AB62" i="14"/>
  <c r="AM45" i="14"/>
  <c r="X36" i="11"/>
  <c r="AO17" i="14"/>
  <c r="AI62" i="14"/>
  <c r="K62" i="14"/>
  <c r="AO16" i="14"/>
  <c r="X35" i="11"/>
  <c r="AM15" i="14"/>
  <c r="J62" i="14"/>
  <c r="AK23" i="14"/>
  <c r="AK22" i="14" s="1"/>
  <c r="AK27" i="14" s="1"/>
  <c r="AK62" i="14" s="1"/>
  <c r="AA22" i="14"/>
  <c r="AA27" i="14" s="1"/>
  <c r="AA62" i="14" s="1"/>
  <c r="AJ62" i="14"/>
  <c r="C30" i="14"/>
  <c r="AM25" i="14"/>
  <c r="C22" i="14"/>
  <c r="C27" i="14" s="1"/>
  <c r="H30" i="14"/>
  <c r="W28" i="14"/>
  <c r="L29" i="14"/>
  <c r="H27" i="14"/>
  <c r="H8" i="14"/>
  <c r="AM7" i="14"/>
  <c r="AM23" i="14" l="1"/>
  <c r="AM22" i="14" s="1"/>
  <c r="C62" i="14"/>
  <c r="AM27" i="14"/>
  <c r="L28" i="14"/>
  <c r="AM29" i="14"/>
  <c r="AM28" i="14" s="1"/>
  <c r="W62" i="14"/>
  <c r="W8" i="14"/>
  <c r="H62" i="14"/>
  <c r="AM30" i="14"/>
  <c r="L8" i="14" l="1"/>
  <c r="AM8" i="14" s="1"/>
  <c r="L62" i="14"/>
  <c r="AM62" i="14"/>
  <c r="C29" i="11" l="1"/>
  <c r="C50" i="6" s="1"/>
  <c r="A82" i="11" l="1"/>
  <c r="B27" i="13" l="1"/>
  <c r="B26" i="13"/>
  <c r="W69" i="11" l="1"/>
  <c r="H82" i="11" l="1"/>
  <c r="B43" i="11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4" i="5"/>
  <c r="AE23" i="5"/>
  <c r="AE22" i="5"/>
  <c r="AE21" i="5"/>
  <c r="AE20" i="5"/>
  <c r="AE19" i="5"/>
  <c r="AE18" i="5"/>
  <c r="AE17" i="5"/>
  <c r="AE16" i="5"/>
  <c r="AE15" i="5"/>
  <c r="AE14" i="5"/>
  <c r="AE13" i="5"/>
  <c r="AE12" i="5"/>
  <c r="AE11" i="5"/>
  <c r="AE10" i="5"/>
  <c r="AE9" i="5"/>
  <c r="AE8" i="5"/>
  <c r="AE7" i="5"/>
  <c r="AE6" i="5"/>
  <c r="AG61" i="5" l="1"/>
  <c r="AH61" i="5" s="1"/>
  <c r="AI61" i="5"/>
  <c r="AJ61" i="5" s="1"/>
  <c r="H6" i="12"/>
  <c r="I2" i="12"/>
  <c r="H2" i="12"/>
  <c r="H10" i="12"/>
  <c r="AK61" i="5" l="1"/>
  <c r="AL61" i="5" s="1"/>
  <c r="AM61" i="5" s="1"/>
  <c r="AN61" i="5" s="1"/>
  <c r="AO61" i="5" s="1"/>
  <c r="J33" i="11"/>
  <c r="J29" i="11"/>
  <c r="J20" i="11"/>
  <c r="J19" i="11"/>
  <c r="J15" i="11"/>
  <c r="J13" i="11"/>
  <c r="J12" i="11"/>
  <c r="J11" i="11"/>
  <c r="J10" i="11"/>
  <c r="J9" i="11"/>
  <c r="J7" i="11"/>
  <c r="J5" i="11"/>
  <c r="J32" i="11"/>
  <c r="J31" i="11"/>
  <c r="J30" i="11"/>
  <c r="J28" i="11"/>
  <c r="J27" i="11"/>
  <c r="J26" i="11"/>
  <c r="J25" i="11"/>
  <c r="J24" i="11"/>
  <c r="J23" i="11"/>
  <c r="J22" i="11"/>
  <c r="J21" i="11"/>
  <c r="J18" i="11"/>
  <c r="J17" i="11"/>
  <c r="J16" i="11"/>
  <c r="J14" i="11"/>
  <c r="J8" i="11"/>
  <c r="J6" i="11"/>
  <c r="I5" i="11"/>
  <c r="R5" i="11" l="1"/>
  <c r="V5" i="11" s="1"/>
  <c r="R13" i="11"/>
  <c r="S13" i="11" s="1"/>
  <c r="V36" i="11"/>
  <c r="W36" i="11" s="1"/>
  <c r="B25" i="13"/>
  <c r="B24" i="13"/>
  <c r="B23" i="13"/>
  <c r="B22" i="13"/>
  <c r="S5" i="11" l="1"/>
  <c r="W5" i="11" s="1"/>
  <c r="R36" i="11"/>
  <c r="S36" i="11" s="1"/>
  <c r="B75" i="11"/>
  <c r="H7" i="11" l="1"/>
  <c r="H10" i="11"/>
  <c r="H13" i="11"/>
  <c r="H12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1" i="11"/>
  <c r="H9" i="11"/>
  <c r="H8" i="11"/>
  <c r="H6" i="11"/>
  <c r="H5" i="11"/>
  <c r="I33" i="11" l="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1" i="11"/>
  <c r="I9" i="11"/>
  <c r="I8" i="11"/>
  <c r="I6" i="11"/>
  <c r="C75" i="11" l="1"/>
  <c r="B199" i="12" l="1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AA10" i="12"/>
  <c r="W75" i="11" s="1"/>
  <c r="Z10" i="12"/>
  <c r="V75" i="11" s="1"/>
  <c r="Y10" i="12"/>
  <c r="X10" i="12"/>
  <c r="W10" i="12"/>
  <c r="S75" i="11" s="1"/>
  <c r="V10" i="12"/>
  <c r="R75" i="11" s="1"/>
  <c r="U10" i="12"/>
  <c r="Q75" i="11" s="1"/>
  <c r="T10" i="12"/>
  <c r="P75" i="11" s="1"/>
  <c r="S10" i="12"/>
  <c r="O75" i="11" s="1"/>
  <c r="R10" i="12"/>
  <c r="N75" i="11" s="1"/>
  <c r="Q10" i="12"/>
  <c r="M75" i="11" s="1"/>
  <c r="P10" i="12"/>
  <c r="L75" i="11" s="1"/>
  <c r="O10" i="12"/>
  <c r="K75" i="11" s="1"/>
  <c r="N10" i="12"/>
  <c r="J75" i="11" s="1"/>
  <c r="M10" i="12"/>
  <c r="I75" i="11" s="1"/>
  <c r="L10" i="12"/>
  <c r="H75" i="11" s="1"/>
  <c r="K10" i="12"/>
  <c r="G75" i="11" s="1"/>
  <c r="J10" i="12"/>
  <c r="F75" i="11" s="1"/>
  <c r="I10" i="12"/>
  <c r="AP61" i="5" s="1"/>
  <c r="AQ61" i="5" s="1"/>
  <c r="AR61" i="5" s="1"/>
  <c r="D75" i="11"/>
  <c r="D6" i="12"/>
  <c r="D5" i="12"/>
  <c r="D4" i="12"/>
  <c r="D3" i="12"/>
  <c r="M2" i="12"/>
  <c r="L2" i="12"/>
  <c r="K2" i="12"/>
  <c r="J2" i="12"/>
  <c r="D2" i="12"/>
  <c r="AS61" i="5" l="1"/>
  <c r="AT61" i="5" s="1"/>
  <c r="AU61" i="5" s="1"/>
  <c r="AV61" i="5" s="1"/>
  <c r="AW61" i="5" s="1"/>
  <c r="AX61" i="5" s="1"/>
  <c r="AY61" i="5" s="1"/>
  <c r="AZ61" i="5" s="1"/>
  <c r="BA61" i="5" s="1"/>
  <c r="BB61" i="5" s="1"/>
  <c r="BC61" i="5" s="1"/>
  <c r="BD61" i="5" s="1"/>
  <c r="E75" i="11"/>
  <c r="X11" i="12"/>
  <c r="T75" i="11" s="1"/>
  <c r="AG5" i="11"/>
  <c r="Y11" i="12" l="1"/>
  <c r="U75" i="11" s="1"/>
  <c r="N5" i="11" l="1"/>
  <c r="D16" i="6" l="1"/>
  <c r="B15" i="6" l="1"/>
  <c r="AG90" i="5" l="1"/>
  <c r="B66" i="11" l="1"/>
  <c r="C30" i="11"/>
  <c r="B67" i="11" l="1"/>
  <c r="C51" i="6"/>
  <c r="R33" i="11"/>
  <c r="G12" i="6"/>
  <c r="S33" i="11" l="1"/>
  <c r="D90" i="11"/>
  <c r="C90" i="11"/>
  <c r="D31" i="11"/>
  <c r="C68" i="11" s="1"/>
  <c r="A90" i="11"/>
  <c r="BR60" i="5" l="1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60" i="5"/>
  <c r="AS59" i="5"/>
  <c r="AS58" i="5"/>
  <c r="AS57" i="5"/>
  <c r="AS56" i="5"/>
  <c r="AS55" i="5"/>
  <c r="AS54" i="5"/>
  <c r="AS53" i="5"/>
  <c r="AS52" i="5"/>
  <c r="AS51" i="5"/>
  <c r="AS50" i="5"/>
  <c r="AS49" i="5"/>
  <c r="AS48" i="5"/>
  <c r="AS47" i="5"/>
  <c r="AS46" i="5"/>
  <c r="AS45" i="5"/>
  <c r="AS44" i="5"/>
  <c r="AS43" i="5"/>
  <c r="AS42" i="5"/>
  <c r="AS41" i="5"/>
  <c r="AS40" i="5"/>
  <c r="AS39" i="5"/>
  <c r="AS38" i="5"/>
  <c r="AS37" i="5"/>
  <c r="AS36" i="5"/>
  <c r="AS35" i="5"/>
  <c r="AS34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S20" i="5"/>
  <c r="AS19" i="5"/>
  <c r="AS18" i="5"/>
  <c r="AS17" i="5"/>
  <c r="AS16" i="5"/>
  <c r="AS15" i="5"/>
  <c r="AS14" i="5"/>
  <c r="AS13" i="5"/>
  <c r="AS12" i="5"/>
  <c r="AS11" i="5"/>
  <c r="AS10" i="5"/>
  <c r="AS9" i="5"/>
  <c r="AS8" i="5"/>
  <c r="AS7" i="5"/>
  <c r="AS6" i="5"/>
  <c r="I82" i="11" l="1"/>
  <c r="R37" i="11" s="1"/>
  <c r="V37" i="11" s="1"/>
  <c r="G82" i="11"/>
  <c r="D82" i="11"/>
  <c r="C82" i="11"/>
  <c r="G33" i="11"/>
  <c r="D54" i="6" s="1"/>
  <c r="D33" i="11"/>
  <c r="C33" i="11"/>
  <c r="C54" i="6" s="1"/>
  <c r="B33" i="11"/>
  <c r="A32" i="11"/>
  <c r="G32" i="11"/>
  <c r="D53" i="6" s="1"/>
  <c r="R32" i="11"/>
  <c r="S32" i="11" s="1"/>
  <c r="D32" i="11"/>
  <c r="C69" i="11" s="1"/>
  <c r="C32" i="11"/>
  <c r="B32" i="11"/>
  <c r="A31" i="11"/>
  <c r="G31" i="11"/>
  <c r="D52" i="6" s="1"/>
  <c r="R31" i="11"/>
  <c r="C31" i="11"/>
  <c r="B31" i="11"/>
  <c r="A30" i="11"/>
  <c r="B51" i="6" s="1"/>
  <c r="G30" i="11"/>
  <c r="D51" i="6" s="1"/>
  <c r="R30" i="11"/>
  <c r="D30" i="11"/>
  <c r="C67" i="11" s="1"/>
  <c r="B30" i="11"/>
  <c r="A29" i="11"/>
  <c r="G29" i="11"/>
  <c r="D50" i="6" s="1"/>
  <c r="R29" i="11"/>
  <c r="D29" i="11"/>
  <c r="C66" i="11" s="1"/>
  <c r="B29" i="11"/>
  <c r="A28" i="11"/>
  <c r="G28" i="11"/>
  <c r="D49" i="6" s="1"/>
  <c r="R28" i="11"/>
  <c r="S28" i="11" s="1"/>
  <c r="D28" i="11"/>
  <c r="C65" i="11" s="1"/>
  <c r="C28" i="11"/>
  <c r="B28" i="11"/>
  <c r="A27" i="11"/>
  <c r="G27" i="11"/>
  <c r="D48" i="6" s="1"/>
  <c r="R27" i="11"/>
  <c r="S27" i="11" s="1"/>
  <c r="D27" i="11"/>
  <c r="C64" i="11" s="1"/>
  <c r="C27" i="11"/>
  <c r="B27" i="11"/>
  <c r="A26" i="11"/>
  <c r="G26" i="11"/>
  <c r="D47" i="6" s="1"/>
  <c r="R26" i="11"/>
  <c r="D26" i="11"/>
  <c r="C63" i="11" s="1"/>
  <c r="C26" i="11"/>
  <c r="B26" i="11"/>
  <c r="A25" i="11"/>
  <c r="G25" i="11"/>
  <c r="D46" i="6" s="1"/>
  <c r="R25" i="11"/>
  <c r="S25" i="11" s="1"/>
  <c r="D25" i="11"/>
  <c r="C62" i="11" s="1"/>
  <c r="C25" i="11"/>
  <c r="B25" i="11"/>
  <c r="G24" i="11"/>
  <c r="D45" i="6" s="1"/>
  <c r="R24" i="11"/>
  <c r="S24" i="11" s="1"/>
  <c r="D24" i="11"/>
  <c r="C61" i="11" s="1"/>
  <c r="C24" i="11"/>
  <c r="B24" i="11"/>
  <c r="A24" i="11"/>
  <c r="A23" i="11"/>
  <c r="G23" i="11"/>
  <c r="D44" i="6" s="1"/>
  <c r="R23" i="11"/>
  <c r="S23" i="11" s="1"/>
  <c r="D23" i="11"/>
  <c r="C60" i="11" s="1"/>
  <c r="C23" i="11"/>
  <c r="B23" i="11"/>
  <c r="A22" i="11"/>
  <c r="G22" i="11"/>
  <c r="D43" i="6" s="1"/>
  <c r="R22" i="11"/>
  <c r="S22" i="11" s="1"/>
  <c r="D22" i="11"/>
  <c r="C59" i="11" s="1"/>
  <c r="C22" i="11"/>
  <c r="B22" i="11"/>
  <c r="A21" i="11"/>
  <c r="G21" i="11"/>
  <c r="D42" i="6" s="1"/>
  <c r="R21" i="11"/>
  <c r="D21" i="11"/>
  <c r="C58" i="11" s="1"/>
  <c r="C21" i="11"/>
  <c r="B21" i="11"/>
  <c r="A20" i="11"/>
  <c r="G20" i="11"/>
  <c r="D41" i="6" s="1"/>
  <c r="R20" i="11"/>
  <c r="D20" i="11"/>
  <c r="C57" i="11" s="1"/>
  <c r="C20" i="11"/>
  <c r="B20" i="11"/>
  <c r="A19" i="11"/>
  <c r="G19" i="11"/>
  <c r="D40" i="6" s="1"/>
  <c r="R19" i="11"/>
  <c r="D19" i="11"/>
  <c r="C56" i="11" s="1"/>
  <c r="C19" i="11"/>
  <c r="B19" i="11"/>
  <c r="A18" i="11"/>
  <c r="G18" i="11"/>
  <c r="D39" i="6" s="1"/>
  <c r="R18" i="11"/>
  <c r="S18" i="11" s="1"/>
  <c r="D18" i="11"/>
  <c r="C55" i="11" s="1"/>
  <c r="C18" i="11"/>
  <c r="B18" i="11"/>
  <c r="A17" i="11"/>
  <c r="G17" i="11"/>
  <c r="D38" i="6" s="1"/>
  <c r="R17" i="11"/>
  <c r="D17" i="11"/>
  <c r="C54" i="11" s="1"/>
  <c r="C17" i="11"/>
  <c r="B17" i="11"/>
  <c r="A16" i="11"/>
  <c r="G16" i="11"/>
  <c r="D37" i="6" s="1"/>
  <c r="R16" i="11"/>
  <c r="D16" i="11"/>
  <c r="C53" i="11" s="1"/>
  <c r="C16" i="11"/>
  <c r="B16" i="11"/>
  <c r="A15" i="11"/>
  <c r="G15" i="11"/>
  <c r="D36" i="6" s="1"/>
  <c r="R15" i="11"/>
  <c r="S15" i="11" s="1"/>
  <c r="D15" i="11"/>
  <c r="C52" i="11" s="1"/>
  <c r="C15" i="11"/>
  <c r="B15" i="11"/>
  <c r="A14" i="11"/>
  <c r="G14" i="11"/>
  <c r="D35" i="6" s="1"/>
  <c r="R14" i="11"/>
  <c r="S14" i="11" s="1"/>
  <c r="D14" i="11"/>
  <c r="C51" i="11" s="1"/>
  <c r="C14" i="11"/>
  <c r="B14" i="11"/>
  <c r="A13" i="11"/>
  <c r="G13" i="11"/>
  <c r="D34" i="6" s="1"/>
  <c r="D13" i="11"/>
  <c r="C50" i="11" s="1"/>
  <c r="C13" i="11"/>
  <c r="B13" i="11"/>
  <c r="A12" i="11"/>
  <c r="G12" i="11"/>
  <c r="D33" i="6" s="1"/>
  <c r="R12" i="11"/>
  <c r="D12" i="11"/>
  <c r="C49" i="11" s="1"/>
  <c r="C12" i="11"/>
  <c r="B12" i="11"/>
  <c r="A11" i="11"/>
  <c r="G11" i="11"/>
  <c r="D32" i="6" s="1"/>
  <c r="R11" i="11"/>
  <c r="D11" i="11"/>
  <c r="C48" i="11" s="1"/>
  <c r="C11" i="11"/>
  <c r="B11" i="11"/>
  <c r="A10" i="11"/>
  <c r="G10" i="11"/>
  <c r="D31" i="6" s="1"/>
  <c r="R10" i="11"/>
  <c r="D10" i="11"/>
  <c r="C47" i="11" s="1"/>
  <c r="C10" i="11"/>
  <c r="B10" i="11"/>
  <c r="A9" i="11"/>
  <c r="G9" i="11"/>
  <c r="D30" i="6" s="1"/>
  <c r="R9" i="11"/>
  <c r="D9" i="11"/>
  <c r="C46" i="11" s="1"/>
  <c r="C9" i="11"/>
  <c r="B9" i="11"/>
  <c r="A8" i="11"/>
  <c r="G8" i="11"/>
  <c r="D29" i="6" s="1"/>
  <c r="R8" i="11"/>
  <c r="D8" i="11"/>
  <c r="C45" i="11" s="1"/>
  <c r="C8" i="11"/>
  <c r="B8" i="11"/>
  <c r="A7" i="11"/>
  <c r="G7" i="11"/>
  <c r="D28" i="6" s="1"/>
  <c r="R7" i="11"/>
  <c r="D7" i="11"/>
  <c r="C44" i="11" s="1"/>
  <c r="C7" i="11"/>
  <c r="B7" i="11"/>
  <c r="A6" i="11"/>
  <c r="G6" i="11"/>
  <c r="D27" i="6" s="1"/>
  <c r="R6" i="11"/>
  <c r="S6" i="11" s="1"/>
  <c r="D6" i="11"/>
  <c r="C43" i="11" s="1"/>
  <c r="B6" i="11"/>
  <c r="A5" i="11"/>
  <c r="G5" i="11"/>
  <c r="D26" i="6" s="1"/>
  <c r="D5" i="11"/>
  <c r="C42" i="11" s="1"/>
  <c r="C5" i="11"/>
  <c r="B5" i="11"/>
  <c r="A54" i="11" l="1"/>
  <c r="B38" i="6"/>
  <c r="A68" i="11"/>
  <c r="H68" i="11" s="1"/>
  <c r="B52" i="6"/>
  <c r="A44" i="11"/>
  <c r="O44" i="11" s="1"/>
  <c r="B28" i="6"/>
  <c r="A55" i="11"/>
  <c r="H55" i="11" s="1"/>
  <c r="B39" i="6"/>
  <c r="A63" i="11"/>
  <c r="L63" i="11" s="1"/>
  <c r="B47" i="6"/>
  <c r="B42" i="11"/>
  <c r="C26" i="6"/>
  <c r="B45" i="11"/>
  <c r="C29" i="6"/>
  <c r="A47" i="11"/>
  <c r="S47" i="11" s="1"/>
  <c r="B31" i="6"/>
  <c r="B61" i="11"/>
  <c r="C45" i="6"/>
  <c r="A66" i="11"/>
  <c r="G66" i="11" s="1"/>
  <c r="B50" i="6"/>
  <c r="A69" i="11"/>
  <c r="V69" i="11" s="1"/>
  <c r="B53" i="6"/>
  <c r="A62" i="11"/>
  <c r="V62" i="11" s="1"/>
  <c r="B46" i="6"/>
  <c r="B63" i="11"/>
  <c r="C47" i="6"/>
  <c r="A61" i="11"/>
  <c r="M61" i="11" s="1"/>
  <c r="B45" i="6"/>
  <c r="B53" i="11"/>
  <c r="C37" i="6"/>
  <c r="A50" i="11"/>
  <c r="I50" i="11" s="1"/>
  <c r="B34" i="6"/>
  <c r="B56" i="11"/>
  <c r="C40" i="6"/>
  <c r="A58" i="11"/>
  <c r="V58" i="11" s="1"/>
  <c r="B42" i="6"/>
  <c r="B64" i="11"/>
  <c r="C48" i="6"/>
  <c r="B69" i="11"/>
  <c r="C53" i="6"/>
  <c r="A52" i="11"/>
  <c r="S52" i="11" s="1"/>
  <c r="B36" i="6"/>
  <c r="B58" i="11"/>
  <c r="C42" i="6"/>
  <c r="B48" i="11"/>
  <c r="C32" i="6"/>
  <c r="A42" i="11"/>
  <c r="Q42" i="11" s="1"/>
  <c r="B26" i="6"/>
  <c r="A53" i="11"/>
  <c r="B37" i="6"/>
  <c r="A45" i="11"/>
  <c r="R45" i="11" s="1"/>
  <c r="B29" i="6"/>
  <c r="A64" i="11"/>
  <c r="Q64" i="11" s="1"/>
  <c r="B48" i="6"/>
  <c r="B60" i="11"/>
  <c r="C44" i="6"/>
  <c r="B44" i="11"/>
  <c r="C28" i="6"/>
  <c r="A65" i="11"/>
  <c r="Q65" i="11" s="1"/>
  <c r="B49" i="6"/>
  <c r="B47" i="11"/>
  <c r="C31" i="6"/>
  <c r="B59" i="11"/>
  <c r="C43" i="6"/>
  <c r="B62" i="11"/>
  <c r="C46" i="6"/>
  <c r="B46" i="11"/>
  <c r="C30" i="6"/>
  <c r="A48" i="11"/>
  <c r="H48" i="11" s="1"/>
  <c r="B32" i="6"/>
  <c r="A46" i="11"/>
  <c r="J46" i="11" s="1"/>
  <c r="B30" i="6"/>
  <c r="B55" i="11"/>
  <c r="C39" i="6"/>
  <c r="A49" i="11"/>
  <c r="K49" i="11" s="1"/>
  <c r="B33" i="6"/>
  <c r="A60" i="11"/>
  <c r="U60" i="11" s="1"/>
  <c r="B44" i="6"/>
  <c r="B54" i="11"/>
  <c r="C38" i="6"/>
  <c r="A51" i="11"/>
  <c r="B35" i="6"/>
  <c r="B57" i="11"/>
  <c r="C41" i="6"/>
  <c r="A59" i="11"/>
  <c r="R59" i="11" s="1"/>
  <c r="B43" i="6"/>
  <c r="B65" i="11"/>
  <c r="C49" i="6"/>
  <c r="B68" i="11"/>
  <c r="C52" i="6"/>
  <c r="B52" i="11"/>
  <c r="C36" i="6"/>
  <c r="A57" i="11"/>
  <c r="V57" i="11" s="1"/>
  <c r="B41" i="6"/>
  <c r="B50" i="11"/>
  <c r="C34" i="6"/>
  <c r="B51" i="11"/>
  <c r="C35" i="6"/>
  <c r="A56" i="11"/>
  <c r="U56" i="11" s="1"/>
  <c r="B40" i="6"/>
  <c r="A43" i="11"/>
  <c r="D43" i="11" s="1"/>
  <c r="B27" i="6"/>
  <c r="B49" i="11"/>
  <c r="C33" i="6"/>
  <c r="V14" i="11"/>
  <c r="V18" i="11"/>
  <c r="W37" i="11"/>
  <c r="W13" i="11"/>
  <c r="V13" i="11"/>
  <c r="W33" i="11"/>
  <c r="V33" i="11"/>
  <c r="V15" i="11"/>
  <c r="V23" i="11"/>
  <c r="S19" i="11"/>
  <c r="W19" i="11" s="1"/>
  <c r="V19" i="11"/>
  <c r="S30" i="11"/>
  <c r="W30" i="11" s="1"/>
  <c r="V30" i="11"/>
  <c r="S20" i="11"/>
  <c r="W20" i="11" s="1"/>
  <c r="V20" i="11"/>
  <c r="V32" i="11"/>
  <c r="S11" i="11"/>
  <c r="W11" i="11" s="1"/>
  <c r="V11" i="11"/>
  <c r="S10" i="11"/>
  <c r="W10" i="11" s="1"/>
  <c r="V10" i="11"/>
  <c r="S9" i="11"/>
  <c r="W9" i="11" s="1"/>
  <c r="V9" i="11"/>
  <c r="S7" i="11"/>
  <c r="W7" i="11" s="1"/>
  <c r="V7" i="11"/>
  <c r="S29" i="11"/>
  <c r="W29" i="11" s="1"/>
  <c r="V29" i="11"/>
  <c r="S12" i="11"/>
  <c r="W12" i="11" s="1"/>
  <c r="V12" i="11"/>
  <c r="S26" i="11"/>
  <c r="W26" i="11" s="1"/>
  <c r="V26" i="11"/>
  <c r="S17" i="11"/>
  <c r="W17" i="11" s="1"/>
  <c r="V17" i="11"/>
  <c r="S16" i="11"/>
  <c r="V16" i="11"/>
  <c r="S8" i="11"/>
  <c r="W8" i="11" s="1"/>
  <c r="V8" i="11"/>
  <c r="S21" i="11"/>
  <c r="W21" i="11" s="1"/>
  <c r="V21" i="11"/>
  <c r="V31" i="11"/>
  <c r="V6" i="11"/>
  <c r="V22" i="11"/>
  <c r="V24" i="11"/>
  <c r="V25" i="11"/>
  <c r="V27" i="11"/>
  <c r="V28" i="11"/>
  <c r="S31" i="11"/>
  <c r="W31" i="11" s="1"/>
  <c r="R35" i="11"/>
  <c r="S35" i="11" s="1"/>
  <c r="W25" i="11"/>
  <c r="W16" i="11"/>
  <c r="W28" i="11"/>
  <c r="W15" i="11"/>
  <c r="W23" i="11"/>
  <c r="W24" i="11"/>
  <c r="W27" i="11"/>
  <c r="W32" i="11"/>
  <c r="W14" i="11"/>
  <c r="W18" i="11"/>
  <c r="W22" i="11"/>
  <c r="W6" i="11"/>
  <c r="A67" i="11"/>
  <c r="U69" i="11"/>
  <c r="M69" i="11"/>
  <c r="U68" i="11"/>
  <c r="E68" i="11"/>
  <c r="H66" i="11"/>
  <c r="N68" i="11"/>
  <c r="Q66" i="11"/>
  <c r="L64" i="11"/>
  <c r="G63" i="11"/>
  <c r="V56" i="11"/>
  <c r="K69" i="11"/>
  <c r="V66" i="11"/>
  <c r="E64" i="11"/>
  <c r="Q63" i="11"/>
  <c r="H63" i="11"/>
  <c r="G56" i="11"/>
  <c r="S54" i="11"/>
  <c r="O54" i="11"/>
  <c r="K54" i="11"/>
  <c r="G54" i="11"/>
  <c r="S53" i="11"/>
  <c r="O53" i="11"/>
  <c r="K53" i="11"/>
  <c r="G53" i="11"/>
  <c r="V51" i="11"/>
  <c r="R51" i="11"/>
  <c r="M51" i="11"/>
  <c r="I51" i="11"/>
  <c r="E51" i="11"/>
  <c r="D68" i="11"/>
  <c r="I62" i="11"/>
  <c r="T69" i="11"/>
  <c r="D56" i="11"/>
  <c r="V54" i="11"/>
  <c r="Q54" i="11"/>
  <c r="L54" i="11"/>
  <c r="F54" i="11"/>
  <c r="U53" i="11"/>
  <c r="P53" i="11"/>
  <c r="J53" i="11"/>
  <c r="E53" i="11"/>
  <c r="Q51" i="11"/>
  <c r="K51" i="11"/>
  <c r="F51" i="11"/>
  <c r="F45" i="11"/>
  <c r="F44" i="11"/>
  <c r="O69" i="11"/>
  <c r="J66" i="11"/>
  <c r="U63" i="11"/>
  <c r="D63" i="11"/>
  <c r="N56" i="11"/>
  <c r="U54" i="11"/>
  <c r="P54" i="11"/>
  <c r="J54" i="11"/>
  <c r="E54" i="11"/>
  <c r="T53" i="11"/>
  <c r="N53" i="11"/>
  <c r="I53" i="11"/>
  <c r="D53" i="11"/>
  <c r="U51" i="11"/>
  <c r="O51" i="11"/>
  <c r="J51" i="11"/>
  <c r="D51" i="11"/>
  <c r="M44" i="11"/>
  <c r="I44" i="11"/>
  <c r="E44" i="11"/>
  <c r="R66" i="11"/>
  <c r="M54" i="11"/>
  <c r="V53" i="11"/>
  <c r="L53" i="11"/>
  <c r="U52" i="11"/>
  <c r="I52" i="11"/>
  <c r="S51" i="11"/>
  <c r="G51" i="11"/>
  <c r="H54" i="11"/>
  <c r="F53" i="11"/>
  <c r="S44" i="11"/>
  <c r="F43" i="11"/>
  <c r="P68" i="11"/>
  <c r="D54" i="11"/>
  <c r="T51" i="11"/>
  <c r="H44" i="11"/>
  <c r="O43" i="11"/>
  <c r="T54" i="11"/>
  <c r="I54" i="11"/>
  <c r="R53" i="11"/>
  <c r="H53" i="11"/>
  <c r="N51" i="11"/>
  <c r="P45" i="11"/>
  <c r="T44" i="11"/>
  <c r="L44" i="11"/>
  <c r="R43" i="11"/>
  <c r="R54" i="11"/>
  <c r="Q53" i="11"/>
  <c r="L51" i="11"/>
  <c r="O45" i="11"/>
  <c r="K43" i="11"/>
  <c r="N54" i="11"/>
  <c r="M53" i="11"/>
  <c r="H51" i="11"/>
  <c r="D48" i="11"/>
  <c r="L45" i="11"/>
  <c r="P51" i="11"/>
  <c r="A75" i="11"/>
  <c r="A33" i="11"/>
  <c r="B54" i="6" s="1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P56" i="11" l="1"/>
  <c r="G45" i="11"/>
  <c r="H45" i="11"/>
  <c r="E62" i="11"/>
  <c r="D49" i="11"/>
  <c r="E56" i="11"/>
  <c r="V55" i="11"/>
  <c r="O66" i="11"/>
  <c r="Q58" i="11"/>
  <c r="S66" i="11"/>
  <c r="N66" i="11"/>
  <c r="M66" i="11"/>
  <c r="J68" i="11"/>
  <c r="D66" i="11"/>
  <c r="T66" i="11"/>
  <c r="Q68" i="11"/>
  <c r="D45" i="11"/>
  <c r="F56" i="11"/>
  <c r="K45" i="11"/>
  <c r="K68" i="11"/>
  <c r="E45" i="11"/>
  <c r="G58" i="11"/>
  <c r="S68" i="11"/>
  <c r="I56" i="11"/>
  <c r="O56" i="11"/>
  <c r="Q62" i="11"/>
  <c r="L68" i="11"/>
  <c r="K56" i="11"/>
  <c r="G68" i="11"/>
  <c r="F58" i="11"/>
  <c r="E66" i="11"/>
  <c r="U66" i="11"/>
  <c r="R68" i="11"/>
  <c r="L66" i="11"/>
  <c r="I68" i="11"/>
  <c r="O58" i="11"/>
  <c r="H46" i="11"/>
  <c r="L56" i="11"/>
  <c r="T45" i="11"/>
  <c r="U58" i="11"/>
  <c r="S45" i="11"/>
  <c r="U45" i="11"/>
  <c r="L58" i="11"/>
  <c r="H58" i="11"/>
  <c r="K66" i="11"/>
  <c r="T68" i="11"/>
  <c r="T58" i="11"/>
  <c r="F66" i="11"/>
  <c r="O68" i="11"/>
  <c r="S58" i="11"/>
  <c r="I66" i="11"/>
  <c r="F68" i="11"/>
  <c r="V68" i="11"/>
  <c r="P66" i="11"/>
  <c r="M68" i="11"/>
  <c r="H49" i="11"/>
  <c r="E52" i="11"/>
  <c r="Q52" i="11"/>
  <c r="R63" i="11"/>
  <c r="M56" i="11"/>
  <c r="V43" i="11"/>
  <c r="H56" i="11"/>
  <c r="E63" i="11"/>
  <c r="R56" i="11"/>
  <c r="Q56" i="11"/>
  <c r="G52" i="11"/>
  <c r="L52" i="11"/>
  <c r="N63" i="11"/>
  <c r="J44" i="11"/>
  <c r="J43" i="11"/>
  <c r="G69" i="11"/>
  <c r="J56" i="11"/>
  <c r="P43" i="11"/>
  <c r="V45" i="11"/>
  <c r="T56" i="11"/>
  <c r="I48" i="11"/>
  <c r="S56" i="11"/>
  <c r="J58" i="11"/>
  <c r="D44" i="11"/>
  <c r="I64" i="11"/>
  <c r="Q59" i="11"/>
  <c r="L43" i="11"/>
  <c r="E48" i="11"/>
  <c r="M43" i="11"/>
  <c r="E43" i="11"/>
  <c r="L59" i="11"/>
  <c r="T43" i="11"/>
  <c r="R48" i="11"/>
  <c r="K58" i="11"/>
  <c r="N58" i="11"/>
  <c r="M58" i="11"/>
  <c r="L69" i="11"/>
  <c r="F69" i="11"/>
  <c r="D69" i="11"/>
  <c r="O62" i="11"/>
  <c r="S62" i="11"/>
  <c r="P61" i="11"/>
  <c r="H61" i="11"/>
  <c r="T59" i="11"/>
  <c r="G59" i="11"/>
  <c r="O59" i="11"/>
  <c r="K59" i="11"/>
  <c r="D58" i="11"/>
  <c r="E58" i="11"/>
  <c r="P58" i="11"/>
  <c r="I58" i="11"/>
  <c r="R58" i="11"/>
  <c r="R55" i="11"/>
  <c r="D52" i="11"/>
  <c r="M52" i="11"/>
  <c r="R52" i="11"/>
  <c r="J48" i="11"/>
  <c r="N48" i="11"/>
  <c r="G46" i="11"/>
  <c r="O46" i="11"/>
  <c r="R46" i="11"/>
  <c r="V46" i="11"/>
  <c r="J45" i="11"/>
  <c r="N45" i="11"/>
  <c r="I45" i="11"/>
  <c r="M45" i="11"/>
  <c r="Q45" i="11"/>
  <c r="U43" i="11"/>
  <c r="P55" i="11"/>
  <c r="H57" i="11"/>
  <c r="I55" i="11"/>
  <c r="M47" i="11"/>
  <c r="E49" i="11"/>
  <c r="F60" i="11"/>
  <c r="N42" i="11"/>
  <c r="O48" i="11"/>
  <c r="I43" i="11"/>
  <c r="U46" i="11"/>
  <c r="N44" i="11"/>
  <c r="I49" i="11"/>
  <c r="J60" i="11"/>
  <c r="P62" i="11"/>
  <c r="N55" i="11"/>
  <c r="Q46" i="11"/>
  <c r="N43" i="11"/>
  <c r="P48" i="11"/>
  <c r="E59" i="11"/>
  <c r="R61" i="11"/>
  <c r="V48" i="11"/>
  <c r="L55" i="11"/>
  <c r="M59" i="11"/>
  <c r="F63" i="11"/>
  <c r="G55" i="11"/>
  <c r="Q55" i="11"/>
  <c r="U59" i="11"/>
  <c r="G64" i="11"/>
  <c r="N60" i="11"/>
  <c r="P49" i="11"/>
  <c r="M63" i="11"/>
  <c r="K63" i="11"/>
  <c r="J63" i="11"/>
  <c r="P52" i="11"/>
  <c r="H52" i="11"/>
  <c r="Q61" i="11"/>
  <c r="V63" i="11"/>
  <c r="P63" i="11"/>
  <c r="O63" i="11"/>
  <c r="V52" i="11"/>
  <c r="N52" i="11"/>
  <c r="I63" i="11"/>
  <c r="O65" i="11"/>
  <c r="T63" i="11"/>
  <c r="S63" i="11"/>
  <c r="Q69" i="11"/>
  <c r="T52" i="11"/>
  <c r="F52" i="11"/>
  <c r="E57" i="11"/>
  <c r="Q50" i="11"/>
  <c r="T61" i="11"/>
  <c r="J52" i="11"/>
  <c r="P64" i="11"/>
  <c r="I57" i="11"/>
  <c r="K64" i="11"/>
  <c r="K52" i="11"/>
  <c r="O52" i="11"/>
  <c r="D60" i="11"/>
  <c r="U64" i="11"/>
  <c r="H65" i="11"/>
  <c r="F47" i="11"/>
  <c r="L60" i="11"/>
  <c r="L65" i="11"/>
  <c r="V61" i="11"/>
  <c r="K50" i="11"/>
  <c r="K65" i="11"/>
  <c r="T60" i="11"/>
  <c r="U50" i="11"/>
  <c r="U47" i="11"/>
  <c r="M60" i="11"/>
  <c r="D57" i="11"/>
  <c r="D47" i="11"/>
  <c r="J49" i="11"/>
  <c r="D55" i="11"/>
  <c r="H43" i="11"/>
  <c r="M46" i="11"/>
  <c r="S50" i="11"/>
  <c r="F55" i="11"/>
  <c r="N65" i="11"/>
  <c r="N46" i="11"/>
  <c r="T50" i="11"/>
  <c r="M55" i="11"/>
  <c r="U61" i="11"/>
  <c r="P69" i="11"/>
  <c r="M50" i="11"/>
  <c r="P59" i="11"/>
  <c r="K62" i="11"/>
  <c r="U65" i="11"/>
  <c r="V59" i="11"/>
  <c r="G47" i="11"/>
  <c r="R60" i="11"/>
  <c r="H28" i="6"/>
  <c r="H29" i="6"/>
  <c r="H34" i="6"/>
  <c r="H31" i="6"/>
  <c r="H33" i="6"/>
  <c r="H26" i="6"/>
  <c r="H16" i="6" s="1"/>
  <c r="H32" i="6"/>
  <c r="H27" i="6"/>
  <c r="H30" i="6"/>
  <c r="J42" i="11"/>
  <c r="O47" i="11"/>
  <c r="P57" i="11"/>
  <c r="L57" i="11"/>
  <c r="K55" i="11"/>
  <c r="E42" i="11"/>
  <c r="T55" i="11"/>
  <c r="D46" i="11"/>
  <c r="V65" i="11"/>
  <c r="O49" i="11"/>
  <c r="K57" i="11"/>
  <c r="V47" i="11"/>
  <c r="T57" i="11"/>
  <c r="M48" i="11"/>
  <c r="P44" i="11"/>
  <c r="O42" i="11"/>
  <c r="S57" i="11"/>
  <c r="L46" i="11"/>
  <c r="J55" i="11"/>
  <c r="P46" i="11"/>
  <c r="Q43" i="11"/>
  <c r="G42" i="11"/>
  <c r="F50" i="11"/>
  <c r="F65" i="11"/>
  <c r="Q44" i="11"/>
  <c r="F48" i="11"/>
  <c r="R44" i="11"/>
  <c r="G48" i="11"/>
  <c r="I59" i="11"/>
  <c r="R64" i="11"/>
  <c r="Q48" i="11"/>
  <c r="S55" i="11"/>
  <c r="L62" i="11"/>
  <c r="G60" i="11"/>
  <c r="D64" i="11"/>
  <c r="J61" i="11"/>
  <c r="S64" i="11"/>
  <c r="E69" i="11"/>
  <c r="M57" i="11"/>
  <c r="P47" i="11"/>
  <c r="Q57" i="11"/>
  <c r="V60" i="11"/>
  <c r="T47" i="11"/>
  <c r="J64" i="11"/>
  <c r="O55" i="11"/>
  <c r="D62" i="11"/>
  <c r="S69" i="11"/>
  <c r="S59" i="11"/>
  <c r="U57" i="11"/>
  <c r="F61" i="11"/>
  <c r="O64" i="11"/>
  <c r="U42" i="11"/>
  <c r="D61" i="11"/>
  <c r="T46" i="11"/>
  <c r="U55" i="11"/>
  <c r="N47" i="11"/>
  <c r="K44" i="11"/>
  <c r="M42" i="11"/>
  <c r="P50" i="11"/>
  <c r="U44" i="11"/>
  <c r="K48" i="11"/>
  <c r="D59" i="11"/>
  <c r="V44" i="11"/>
  <c r="L48" i="11"/>
  <c r="E60" i="11"/>
  <c r="G65" i="11"/>
  <c r="U48" i="11"/>
  <c r="T62" i="11"/>
  <c r="K60" i="11"/>
  <c r="H64" i="11"/>
  <c r="N61" i="11"/>
  <c r="D65" i="11"/>
  <c r="I69" i="11"/>
  <c r="F42" i="11"/>
  <c r="H42" i="11"/>
  <c r="G49" i="11"/>
  <c r="G61" i="11"/>
  <c r="F62" i="11"/>
  <c r="P65" i="11"/>
  <c r="K42" i="11"/>
  <c r="T48" i="11"/>
  <c r="I61" i="11"/>
  <c r="S48" i="11"/>
  <c r="S43" i="11"/>
  <c r="L42" i="11"/>
  <c r="L49" i="11"/>
  <c r="H62" i="11"/>
  <c r="S49" i="11"/>
  <c r="I60" i="11"/>
  <c r="Q49" i="11"/>
  <c r="O57" i="11"/>
  <c r="M64" i="11"/>
  <c r="N57" i="11"/>
  <c r="K61" i="11"/>
  <c r="E65" i="11"/>
  <c r="J69" i="11"/>
  <c r="F59" i="11"/>
  <c r="J62" i="11"/>
  <c r="T65" i="11"/>
  <c r="I42" i="11"/>
  <c r="L47" i="11"/>
  <c r="H60" i="11"/>
  <c r="J47" i="11"/>
  <c r="K47" i="11"/>
  <c r="I47" i="11"/>
  <c r="D42" i="11"/>
  <c r="P60" i="11"/>
  <c r="F57" i="11"/>
  <c r="S60" i="11"/>
  <c r="R50" i="11"/>
  <c r="R47" i="11"/>
  <c r="F49" i="11"/>
  <c r="T49" i="11"/>
  <c r="G44" i="11"/>
  <c r="P42" i="11"/>
  <c r="R49" i="11"/>
  <c r="D50" i="11"/>
  <c r="F64" i="11"/>
  <c r="Q60" i="11"/>
  <c r="U49" i="11"/>
  <c r="V64" i="11"/>
  <c r="R57" i="11"/>
  <c r="O61" i="11"/>
  <c r="I65" i="11"/>
  <c r="N69" i="11"/>
  <c r="J59" i="11"/>
  <c r="N62" i="11"/>
  <c r="E47" i="11"/>
  <c r="R42" i="11"/>
  <c r="O60" i="11"/>
  <c r="N49" i="11"/>
  <c r="M62" i="11"/>
  <c r="G57" i="11"/>
  <c r="J57" i="11"/>
  <c r="H47" i="11"/>
  <c r="V42" i="11"/>
  <c r="V49" i="11"/>
  <c r="N64" i="11"/>
  <c r="V50" i="11"/>
  <c r="T42" i="11"/>
  <c r="E46" i="11"/>
  <c r="H50" i="11"/>
  <c r="F46" i="11"/>
  <c r="J50" i="11"/>
  <c r="S65" i="11"/>
  <c r="E61" i="11"/>
  <c r="E50" i="11"/>
  <c r="J65" i="11"/>
  <c r="S61" i="11"/>
  <c r="M65" i="11"/>
  <c r="R69" i="11"/>
  <c r="N59" i="11"/>
  <c r="R62" i="11"/>
  <c r="Q47" i="11"/>
  <c r="S42" i="11"/>
  <c r="S46" i="11"/>
  <c r="L61" i="11"/>
  <c r="M49" i="11"/>
  <c r="G50" i="11"/>
  <c r="K46" i="11"/>
  <c r="U62" i="11"/>
  <c r="T64" i="11"/>
  <c r="G43" i="11"/>
  <c r="L50" i="11"/>
  <c r="E55" i="11"/>
  <c r="I46" i="11"/>
  <c r="N50" i="11"/>
  <c r="O50" i="11"/>
  <c r="H69" i="11"/>
  <c r="H59" i="11"/>
  <c r="R65" i="11"/>
  <c r="G62" i="11"/>
  <c r="V35" i="11"/>
  <c r="W35" i="11" s="1"/>
  <c r="S37" i="11"/>
  <c r="U67" i="11"/>
  <c r="Q67" i="11"/>
  <c r="L67" i="11"/>
  <c r="H67" i="11"/>
  <c r="D67" i="11"/>
  <c r="V67" i="11"/>
  <c r="R67" i="11"/>
  <c r="M67" i="11"/>
  <c r="I67" i="11"/>
  <c r="E67" i="11"/>
  <c r="S67" i="11"/>
  <c r="J67" i="11"/>
  <c r="O67" i="11"/>
  <c r="P67" i="11"/>
  <c r="G67" i="11"/>
  <c r="K67" i="11"/>
  <c r="F67" i="11"/>
  <c r="N67" i="11"/>
  <c r="T67" i="11"/>
  <c r="M5" i="7" l="1"/>
  <c r="L5" i="7"/>
  <c r="K5" i="7"/>
  <c r="J5" i="7"/>
  <c r="I5" i="7"/>
  <c r="H5" i="7"/>
  <c r="G5" i="7"/>
  <c r="F5" i="7"/>
  <c r="C5" i="7"/>
  <c r="D6" i="6" l="1"/>
  <c r="H6" i="6" s="1"/>
  <c r="D7" i="6"/>
  <c r="H7" i="6" s="1"/>
  <c r="D8" i="6"/>
  <c r="H8" i="6" s="1"/>
  <c r="D9" i="6"/>
  <c r="H9" i="6" s="1"/>
  <c r="D10" i="6"/>
  <c r="H10" i="6" s="1"/>
  <c r="D11" i="6"/>
  <c r="H11" i="6" s="1"/>
  <c r="D13" i="6"/>
  <c r="H13" i="6" s="1"/>
  <c r="D14" i="6"/>
  <c r="H14" i="6" s="1"/>
  <c r="D15" i="6"/>
  <c r="B14" i="6"/>
  <c r="B13" i="6"/>
  <c r="B11" i="6"/>
  <c r="B10" i="6"/>
  <c r="B16" i="6"/>
  <c r="B9" i="6"/>
  <c r="B8" i="6"/>
  <c r="B7" i="6"/>
  <c r="B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Deane</author>
    <author>Alessandro Chiodi</author>
  </authors>
  <commentList>
    <comment ref="O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Paul Deane:</t>
        </r>
        <r>
          <rPr>
            <sz val="9"/>
            <color indexed="81"/>
            <rFont val="Tahoma"/>
            <family val="2"/>
          </rPr>
          <t xml:space="preserve">
From PLEXOS CER Model 2012 results. CF are adjusted down by 5% to account for Reserve, constraints and opertational factors</t>
        </r>
      </text>
    </comment>
    <comment ref="B6" authorId="1" shapeId="0" xr:uid="{00000000-0006-0000-0200-000002000000}">
      <text>
        <r>
          <rPr>
            <sz val="9"/>
            <color indexed="81"/>
            <rFont val="Tahoma"/>
            <family val="2"/>
          </rPr>
          <t>Power to Heat ratio=0.55 should based on CER  "Certification Process for High Efficiency CHP"
Decision Paper"</t>
        </r>
      </text>
    </comment>
    <comment ref="N59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Estimate based on 2012 SEAI Energy Balance
Reduced to 30%. Assumed eff for energy forecasts</t>
        </r>
      </text>
    </comment>
    <comment ref="O6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Paul Deane:</t>
        </r>
        <r>
          <rPr>
            <sz val="9"/>
            <color indexed="81"/>
            <rFont val="Tahoma"/>
            <family val="2"/>
          </rPr>
          <t xml:space="preserve">
http://www.eirgridgroup.com/site-files/library/EirGrid/2012_Curtailment_Report.pdf
in 2012 the average capacity factor was 28.5%.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N5" authorId="0" shapeId="0" xr:uid="{00000000-0006-0000-0300-000001000000}">
      <text>
        <r>
          <rPr>
            <sz val="9"/>
            <color indexed="81"/>
            <rFont val="Tahoma"/>
            <family val="2"/>
          </rPr>
          <t>Power to Heat ratio=0.55 should based on CER  "Certification Process for High Efficiency CHP"
Decision Paper"</t>
        </r>
      </text>
    </comment>
    <comment ref="N34" authorId="0" shapeId="0" xr:uid="{00000000-0006-0000-0300-000002000000}">
      <text>
        <r>
          <rPr>
            <sz val="9"/>
            <color indexed="81"/>
            <rFont val="Tahoma"/>
            <family val="2"/>
          </rPr>
          <t>Power to Heat ratio=0.55 should based on CER  "Certification Process for High Efficiency CHP"
Decision Paper"</t>
        </r>
      </text>
    </comment>
    <comment ref="E82" authorId="0" shapeId="0" xr:uid="{00000000-0006-0000-0300-000003000000}">
      <text>
        <r>
          <rPr>
            <sz val="9"/>
            <color indexed="81"/>
            <rFont val="Tahoma"/>
            <family val="2"/>
          </rPr>
          <t>Calibrated against Energy Balance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J10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This interpolation rule "2" extrapolates to the time horizon the NCAP_BND = 0 for any period for which a value is not defined.
This approach will avoid new future investments in the infrastructure.</t>
        </r>
      </text>
    </comment>
    <comment ref="G11" authorId="0" shapeId="0" xr:uid="{00000000-0006-0000-0400-000002000000}">
      <text>
        <r>
          <rPr>
            <sz val="9"/>
            <color indexed="81"/>
            <rFont val="Tahoma"/>
            <family val="2"/>
          </rPr>
          <t>Based on split in 2012 from Energy balance</t>
        </r>
      </text>
    </comment>
  </commentList>
</comments>
</file>

<file path=xl/sharedStrings.xml><?xml version="1.0" encoding="utf-8"?>
<sst xmlns="http://schemas.openxmlformats.org/spreadsheetml/2006/main" count="1518" uniqueCount="796">
  <si>
    <t>Irish TIMES Energy System Model</t>
  </si>
  <si>
    <t>Document type:</t>
  </si>
  <si>
    <t xml:space="preserve">Base Year Template </t>
  </si>
  <si>
    <t>Sector:</t>
  </si>
  <si>
    <t>Electricity generation sector (ELC)</t>
  </si>
  <si>
    <t>Developer:</t>
  </si>
  <si>
    <t>Energy Policy Modelling Group, UCC</t>
  </si>
  <si>
    <t>Source data:</t>
  </si>
  <si>
    <t>Eirgrid</t>
  </si>
  <si>
    <t>CER 2012 Backcast Model</t>
  </si>
  <si>
    <t>SEAI</t>
  </si>
  <si>
    <t>IWEA</t>
  </si>
  <si>
    <t>Table of contents</t>
  </si>
  <si>
    <t>Sheet</t>
  </si>
  <si>
    <t>Description</t>
  </si>
  <si>
    <t>ELC-CHP_Generators</t>
  </si>
  <si>
    <t xml:space="preserve">Detailed generation portfolio </t>
  </si>
  <si>
    <t>BY-Generation</t>
  </si>
  <si>
    <t>TIMES detailed generation portfolio</t>
  </si>
  <si>
    <t>ELC_FuelTech</t>
  </si>
  <si>
    <t>TIMES fuel sectoral technologies for the power sector</t>
  </si>
  <si>
    <t>Commodities</t>
  </si>
  <si>
    <t>TIMES commodities for the power sector</t>
  </si>
  <si>
    <t>Emi</t>
  </si>
  <si>
    <t>Emission coefficients for the power sector</t>
  </si>
  <si>
    <t>EB2012</t>
  </si>
  <si>
    <t>SEAI 2012 energy balance in ktoe</t>
  </si>
  <si>
    <t>Wind IWEA</t>
  </si>
  <si>
    <t>Detailed Wind farm capacity</t>
  </si>
  <si>
    <t>Tab colour legend</t>
  </si>
  <si>
    <t>VEDA Input Tables</t>
  </si>
  <si>
    <t>Original data and elaboration for the TIMES tables</t>
  </si>
  <si>
    <t>Units</t>
  </si>
  <si>
    <t>Capacity</t>
  </si>
  <si>
    <t>GW</t>
  </si>
  <si>
    <t>Consumption</t>
  </si>
  <si>
    <t>PJ</t>
  </si>
  <si>
    <t>Currency (year)</t>
  </si>
  <si>
    <t>Milion Euro 2012</t>
  </si>
  <si>
    <t>Base year</t>
  </si>
  <si>
    <t>ELC - Base Year Generation Information</t>
  </si>
  <si>
    <r>
      <rPr>
        <b/>
        <sz val="11"/>
        <rFont val="Calibri"/>
        <family val="2"/>
        <scheme val="minor"/>
      </rPr>
      <t>Source:</t>
    </r>
    <r>
      <rPr>
        <sz val="11"/>
        <rFont val="Calibri"/>
        <family val="2"/>
        <scheme val="minor"/>
      </rPr>
      <t xml:space="preserve"> Eirgrid Capacity Statement 2015 &amp; 2012-13 Validated SEM Generator Data Parameters</t>
    </r>
  </si>
  <si>
    <t>Start fuels</t>
  </si>
  <si>
    <t>Capacity factors</t>
  </si>
  <si>
    <t>Ramp Rates</t>
  </si>
  <si>
    <t>Start up Energy</t>
  </si>
  <si>
    <t>Boundary times</t>
  </si>
  <si>
    <t>2012 Capacity &amp; retirement profile</t>
  </si>
  <si>
    <t>Unit ID</t>
  </si>
  <si>
    <t>Unit Name</t>
  </si>
  <si>
    <t>Plant type</t>
  </si>
  <si>
    <t>Technology</t>
  </si>
  <si>
    <t>Voltage</t>
  </si>
  <si>
    <t>Fuel 1</t>
  </si>
  <si>
    <t>%</t>
  </si>
  <si>
    <t>Fuel 2</t>
  </si>
  <si>
    <t>Fuel for Generation and No Load</t>
  </si>
  <si>
    <t>Min Stable Capacity</t>
  </si>
  <si>
    <t>Max capacity</t>
  </si>
  <si>
    <t>Average Heat Rate</t>
  </si>
  <si>
    <t>Long Term Max</t>
  </si>
  <si>
    <t>Forced Outage Rate</t>
  </si>
  <si>
    <t>Mean Time to Repair</t>
  </si>
  <si>
    <t>Up</t>
  </si>
  <si>
    <t>Down</t>
  </si>
  <si>
    <t>Min Up Time</t>
  </si>
  <si>
    <t>Min Down Time</t>
  </si>
  <si>
    <t>Cold</t>
  </si>
  <si>
    <t>Warm</t>
  </si>
  <si>
    <t>Hot</t>
  </si>
  <si>
    <t>Hot to Warm</t>
  </si>
  <si>
    <t>Warm to Cold</t>
  </si>
  <si>
    <t>Commissioned Year</t>
  </si>
  <si>
    <t>Projected Life</t>
  </si>
  <si>
    <t>Decommissioned Year</t>
  </si>
  <si>
    <t>LimType</t>
  </si>
  <si>
    <t>CTSLvl</t>
  </si>
  <si>
    <t>PeakTS</t>
  </si>
  <si>
    <t>Ctype</t>
  </si>
  <si>
    <t>kV</t>
  </si>
  <si>
    <t>MW</t>
  </si>
  <si>
    <t>GJ/MWh</t>
  </si>
  <si>
    <t>hrs</t>
  </si>
  <si>
    <t>MW/min</t>
  </si>
  <si>
    <t>GJ</t>
  </si>
  <si>
    <t>SK3</t>
  </si>
  <si>
    <t>Sealrock 3 (Aughinish CHP)</t>
  </si>
  <si>
    <t>CHP</t>
  </si>
  <si>
    <t>Open cycle gas turbine</t>
  </si>
  <si>
    <t>OCGT</t>
  </si>
  <si>
    <t>Gas</t>
  </si>
  <si>
    <t>SK4</t>
  </si>
  <si>
    <t>Sealrock 4 (Aughinish CHP)</t>
  </si>
  <si>
    <t>ED1</t>
  </si>
  <si>
    <t>Edenderry</t>
  </si>
  <si>
    <t>PP</t>
  </si>
  <si>
    <t>Steam turbine</t>
  </si>
  <si>
    <t>ST</t>
  </si>
  <si>
    <t>Oil</t>
  </si>
  <si>
    <t>Peat/Biomass</t>
  </si>
  <si>
    <t>AA1</t>
  </si>
  <si>
    <t>Ardnacrusha Unit 1</t>
  </si>
  <si>
    <t>Hydro</t>
  </si>
  <si>
    <t>HYD</t>
  </si>
  <si>
    <t>AA2</t>
  </si>
  <si>
    <t>Ardnacrusha Unit 2</t>
  </si>
  <si>
    <t>AA3</t>
  </si>
  <si>
    <t>Ardnacrusha Unit 3</t>
  </si>
  <si>
    <t>AA4</t>
  </si>
  <si>
    <t>Ardnacrusha Unit 4</t>
  </si>
  <si>
    <t>AD1</t>
  </si>
  <si>
    <t>Aghada Unit 1</t>
  </si>
  <si>
    <t>AT1</t>
  </si>
  <si>
    <t>Aghada CT Unit 1</t>
  </si>
  <si>
    <t>AT2</t>
  </si>
  <si>
    <t>Aghada CT Unit 2</t>
  </si>
  <si>
    <t>AT4</t>
  </si>
  <si>
    <t>Aghada CT Unit 4</t>
  </si>
  <si>
    <t>DAYNITE</t>
  </si>
  <si>
    <t>ER1</t>
  </si>
  <si>
    <t>Erne Unit 1</t>
  </si>
  <si>
    <t>SEASON</t>
  </si>
  <si>
    <t>ER2</t>
  </si>
  <si>
    <t>Erne Unit 2</t>
  </si>
  <si>
    <t>ER3</t>
  </si>
  <si>
    <t>Erne Unit 3</t>
  </si>
  <si>
    <t>ER4</t>
  </si>
  <si>
    <t>Erne Unit 4</t>
  </si>
  <si>
    <t>GI1</t>
  </si>
  <si>
    <t>Great Island Unit 1</t>
  </si>
  <si>
    <t>Distillate</t>
  </si>
  <si>
    <t>GI2</t>
  </si>
  <si>
    <t>Great Island Unit 2</t>
  </si>
  <si>
    <t>GI3</t>
  </si>
  <si>
    <t>Great Island Unit 3</t>
  </si>
  <si>
    <t>LE1</t>
  </si>
  <si>
    <t>Lee Unit 1</t>
  </si>
  <si>
    <t>LE2</t>
  </si>
  <si>
    <t>Lee Unit 2</t>
  </si>
  <si>
    <t>LE3</t>
  </si>
  <si>
    <t>Lee Unit 3</t>
  </si>
  <si>
    <t>LI1</t>
  </si>
  <si>
    <t>Liffey Unit 1</t>
  </si>
  <si>
    <t>LI2</t>
  </si>
  <si>
    <t>Liffey Unit 2</t>
  </si>
  <si>
    <t>LI4</t>
  </si>
  <si>
    <t>Liffey Unit 4</t>
  </si>
  <si>
    <t>LI5</t>
  </si>
  <si>
    <t>Liffey Unit 5</t>
  </si>
  <si>
    <t>LR4</t>
  </si>
  <si>
    <t>Lough Ree Power</t>
  </si>
  <si>
    <t>Peat</t>
  </si>
  <si>
    <t>MP1</t>
  </si>
  <si>
    <t>Moneypoint Unit 1 FGD SCR</t>
  </si>
  <si>
    <t>Coal</t>
  </si>
  <si>
    <t>MP2</t>
  </si>
  <si>
    <t>Moneypoint Unit 2 FGD SCR</t>
  </si>
  <si>
    <t>MP3</t>
  </si>
  <si>
    <t>Moneypoint Unit 3 FGD SCR</t>
  </si>
  <si>
    <t>MRC</t>
  </si>
  <si>
    <t>Marina No ST</t>
  </si>
  <si>
    <t>NW5</t>
  </si>
  <si>
    <t>Northwall Unit 5</t>
  </si>
  <si>
    <t>PBC</t>
  </si>
  <si>
    <t>Poolbeg Combined Cycle</t>
  </si>
  <si>
    <t>8</t>
  </si>
  <si>
    <t>RH1</t>
  </si>
  <si>
    <t>Rhode 1</t>
  </si>
  <si>
    <t>RH2</t>
  </si>
  <si>
    <t>Rhode 2</t>
  </si>
  <si>
    <t>TB1</t>
  </si>
  <si>
    <t>Tarbert Unit 1</t>
  </si>
  <si>
    <t>TB2</t>
  </si>
  <si>
    <t>Tarbert Unit 2</t>
  </si>
  <si>
    <t>TB3</t>
  </si>
  <si>
    <t>Tarbert Unit 3</t>
  </si>
  <si>
    <t>TB4</t>
  </si>
  <si>
    <t>Tarbert Unit 4</t>
  </si>
  <si>
    <t>TH1</t>
  </si>
  <si>
    <t>Turlough Hill Unit 1</t>
  </si>
  <si>
    <t>Pumped Storage</t>
  </si>
  <si>
    <t>TH2</t>
  </si>
  <si>
    <t>Turlough Hill Unit 2</t>
  </si>
  <si>
    <t>TH3</t>
  </si>
  <si>
    <t>Turlough Hill Unit 3</t>
  </si>
  <si>
    <t>TH4</t>
  </si>
  <si>
    <t>Turlough Hill Unit 4</t>
  </si>
  <si>
    <t>TP1</t>
  </si>
  <si>
    <t>Tawnaghmore 1</t>
  </si>
  <si>
    <t>WO4</t>
  </si>
  <si>
    <t>West Offaly Power</t>
  </si>
  <si>
    <t>DB1</t>
  </si>
  <si>
    <t>Dublin Bay Power</t>
  </si>
  <si>
    <t>Combined cycle gas turbine</t>
  </si>
  <si>
    <t>CCGT</t>
  </si>
  <si>
    <t>TY</t>
  </si>
  <si>
    <t>Tynagh</t>
  </si>
  <si>
    <t>HN2</t>
  </si>
  <si>
    <t>Huntstown Phase II</t>
  </si>
  <si>
    <t>HNC</t>
  </si>
  <si>
    <t>Huntstown</t>
  </si>
  <si>
    <t>ADC</t>
  </si>
  <si>
    <t>Aghada CCGT</t>
  </si>
  <si>
    <t>WG</t>
  </si>
  <si>
    <t>Whitegate</t>
  </si>
  <si>
    <t>ED3</t>
  </si>
  <si>
    <t>Cushaling</t>
  </si>
  <si>
    <t>Open Cycle</t>
  </si>
  <si>
    <t>ED5</t>
  </si>
  <si>
    <t>TP3</t>
  </si>
  <si>
    <t>Tawnaghmore 3</t>
  </si>
  <si>
    <t>Meath</t>
  </si>
  <si>
    <t>Meath Waste-to-Energy</t>
  </si>
  <si>
    <t>Waste</t>
  </si>
  <si>
    <t>GI4</t>
  </si>
  <si>
    <t>Great Island CCGT</t>
  </si>
  <si>
    <t>WindROI</t>
  </si>
  <si>
    <t>Wind</t>
  </si>
  <si>
    <t>-</t>
  </si>
  <si>
    <t>Biomass CHP</t>
  </si>
  <si>
    <t>Biomass</t>
  </si>
  <si>
    <t>Northern Ireland</t>
  </si>
  <si>
    <t>B10</t>
  </si>
  <si>
    <t>Ballylumford Unit 10</t>
  </si>
  <si>
    <t>B9</t>
  </si>
  <si>
    <t>B31</t>
  </si>
  <si>
    <t>Ballylumford Unit 31</t>
  </si>
  <si>
    <t>B30</t>
  </si>
  <si>
    <t>B32</t>
  </si>
  <si>
    <t>Ballylumford Unit 32</t>
  </si>
  <si>
    <t>B4</t>
  </si>
  <si>
    <t>Ballylumford Unit 4</t>
  </si>
  <si>
    <t>B3</t>
  </si>
  <si>
    <t>B6</t>
  </si>
  <si>
    <t>Ballylumford Unit 6</t>
  </si>
  <si>
    <t>B5</t>
  </si>
  <si>
    <t>BGT1</t>
  </si>
  <si>
    <t>Ballylumford GT1</t>
  </si>
  <si>
    <t>n/a = OCGT</t>
  </si>
  <si>
    <t>BGT0</t>
  </si>
  <si>
    <t>BGT2</t>
  </si>
  <si>
    <t>Ballylumford GT2</t>
  </si>
  <si>
    <t>Ballylumford Unit 5</t>
  </si>
  <si>
    <t>K1 Coal 220</t>
  </si>
  <si>
    <t>Kilroot Unit 1 FGD</t>
  </si>
  <si>
    <t>K1 Coal 219</t>
  </si>
  <si>
    <t>K2 Coal 220</t>
  </si>
  <si>
    <t>Kilroot Unit 2 FGD</t>
  </si>
  <si>
    <t>K2 Coal 219</t>
  </si>
  <si>
    <t>KGT1</t>
  </si>
  <si>
    <t>Kilroot GT1</t>
  </si>
  <si>
    <t>KGT0</t>
  </si>
  <si>
    <t>KGT2</t>
  </si>
  <si>
    <t>Kilroot GT2</t>
  </si>
  <si>
    <t>KGT3</t>
  </si>
  <si>
    <t>Kilroot GT3</t>
  </si>
  <si>
    <t>KGT4</t>
  </si>
  <si>
    <t>Kilroot GT4</t>
  </si>
  <si>
    <t>CGT8</t>
  </si>
  <si>
    <t>Coolkeeragh GT8</t>
  </si>
  <si>
    <t>CGT7</t>
  </si>
  <si>
    <t>CPS CCGT</t>
  </si>
  <si>
    <t>Coolkeeragh CCGT</t>
  </si>
  <si>
    <t>Contour 1</t>
  </si>
  <si>
    <t>Contour Global unit 1</t>
  </si>
  <si>
    <t>Contour 0</t>
  </si>
  <si>
    <t>Contour 2</t>
  </si>
  <si>
    <t>Contour Global unit 2</t>
  </si>
  <si>
    <t>Contour 3</t>
  </si>
  <si>
    <t>Contour Global unit 3</t>
  </si>
  <si>
    <t>WindNI</t>
  </si>
  <si>
    <t>Wind NI</t>
  </si>
  <si>
    <t>SolarNI</t>
  </si>
  <si>
    <t>Solar</t>
  </si>
  <si>
    <t>Solar NI</t>
  </si>
  <si>
    <t>Base Year Electricity Generation Plants</t>
  </si>
  <si>
    <t>~FI_T</t>
  </si>
  <si>
    <t>~FI_Process</t>
  </si>
  <si>
    <t>TechName</t>
  </si>
  <si>
    <t>*TechDesc</t>
  </si>
  <si>
    <t>Comm-IN</t>
  </si>
  <si>
    <t>Comm-OUT</t>
  </si>
  <si>
    <t>EFF</t>
  </si>
  <si>
    <t>AF</t>
  </si>
  <si>
    <t>AF~2013</t>
  </si>
  <si>
    <t>*</t>
  </si>
  <si>
    <t>Life</t>
  </si>
  <si>
    <t>*Stock</t>
  </si>
  <si>
    <t>Cap2Act</t>
  </si>
  <si>
    <t>Share-I~UP~ELCBIO</t>
  </si>
  <si>
    <t>Share-I~UP~ELCGAS</t>
  </si>
  <si>
    <t>CHPR</t>
  </si>
  <si>
    <t>CEH</t>
  </si>
  <si>
    <t>Calibration (ELC prod)</t>
  </si>
  <si>
    <t>Should be (EnBal)</t>
  </si>
  <si>
    <t>Calibration (Fuel cons)</t>
  </si>
  <si>
    <t>Sets</t>
  </si>
  <si>
    <t>TechDesc</t>
  </si>
  <si>
    <t>Tact</t>
  </si>
  <si>
    <t>Tcap</t>
  </si>
  <si>
    <t>Tslvl</t>
  </si>
  <si>
    <t>PrimaryCG</t>
  </si>
  <si>
    <t>Vintage</t>
  </si>
  <si>
    <t>*Technology Name</t>
  </si>
  <si>
    <t>Technology Description</t>
  </si>
  <si>
    <t>Input Commodity</t>
  </si>
  <si>
    <t>Output Commodity</t>
  </si>
  <si>
    <t>Efficiency</t>
  </si>
  <si>
    <t>Availability factor</t>
  </si>
  <si>
    <t>Years</t>
  </si>
  <si>
    <t>Input Share</t>
  </si>
  <si>
    <t>ktoe</t>
  </si>
  <si>
    <t>Existing CHP - Sealrock (Aughinish) OCGT</t>
  </si>
  <si>
    <t>ELE</t>
  </si>
  <si>
    <t>Existing Power Plant - Edenderry ST</t>
  </si>
  <si>
    <t>Existing Power Plant - Ardnacrusha HYD</t>
  </si>
  <si>
    <t>Existing Power Plant - Aghada ST</t>
  </si>
  <si>
    <t>Existing Power Plant - Aghada CT OCGT</t>
  </si>
  <si>
    <t>Existing Power Plant - Erne HYD</t>
  </si>
  <si>
    <t>Existing Power Plant - Great Island ST</t>
  </si>
  <si>
    <t>Existing Power Plant - Lee HYD</t>
  </si>
  <si>
    <t>Existing Power Plant - Liffey HYD</t>
  </si>
  <si>
    <t>Existing Power Plant - Lough Ree Power ST</t>
  </si>
  <si>
    <t>Existing Power Plant - Moneypoint ST</t>
  </si>
  <si>
    <t>Existing Power Plant - Marina No OCGT</t>
  </si>
  <si>
    <t>Existing Power Plant - Northwall OCGT</t>
  </si>
  <si>
    <t>Existing Power Plant - Poolbeg  OCGT</t>
  </si>
  <si>
    <t>Existing Power Plant - Rhode OCGT</t>
  </si>
  <si>
    <t>Existing Power Plant - Tarbert Unit ST</t>
  </si>
  <si>
    <t>Existing Power Plant - Tawnaghmore 1 OCGT</t>
  </si>
  <si>
    <t>Existing Power Plant - West Offaly Power ST</t>
  </si>
  <si>
    <t>Existing Power Plant - Dublin Bay Power CCGT</t>
  </si>
  <si>
    <t>Existing Power Plant - Tynagh CCGT</t>
  </si>
  <si>
    <t>Existing Power Plant - Huntstown Phase II CCGT</t>
  </si>
  <si>
    <t>Existing Power Plant - Huntstown CCGT</t>
  </si>
  <si>
    <t>Existing Power Plant - Aghada CCGT</t>
  </si>
  <si>
    <t>Existing Power Plant - Whitegate CCGT</t>
  </si>
  <si>
    <t>Existing Power Plant - Cushaling OCGT</t>
  </si>
  <si>
    <t>Existing Power Plant - Tawnaghmore 3 OCGT</t>
  </si>
  <si>
    <t>Existing Power Plant - Meath Waste-to-Energy ST</t>
  </si>
  <si>
    <t>Existing Power Plant - Great Island CCGT</t>
  </si>
  <si>
    <t>Existing Power Plant - Wind ROI</t>
  </si>
  <si>
    <t>Existing CHP - Biomass ROI</t>
  </si>
  <si>
    <t>ELCC</t>
  </si>
  <si>
    <t>Tot PP</t>
  </si>
  <si>
    <t>PRE</t>
  </si>
  <si>
    <t>GRID</t>
  </si>
  <si>
    <t>Electricity Transmission Grid</t>
  </si>
  <si>
    <t>Tot CHP</t>
  </si>
  <si>
    <t>ELE,STS</t>
  </si>
  <si>
    <t>Existing Electricity Storage (DayNite/Seasonal) - Turlough Hill Pumped Hydro</t>
  </si>
  <si>
    <t>NRGO</t>
  </si>
  <si>
    <t>to improve calibration</t>
  </si>
  <si>
    <t>on AF and EFF</t>
  </si>
  <si>
    <t>Tot PS</t>
  </si>
  <si>
    <t>~FI_T: NCAP_Pasti</t>
  </si>
  <si>
    <t>NCAP_BND~FX~2015</t>
  </si>
  <si>
    <t>NCAP_BND~0</t>
  </si>
  <si>
    <t>NCAP_BND~FX~2013</t>
  </si>
  <si>
    <t>NCAP_BND~FX~2014</t>
  </si>
  <si>
    <t>Base Year Electricity Storage Plants</t>
  </si>
  <si>
    <t>S_EFF</t>
  </si>
  <si>
    <t>Stock</t>
  </si>
  <si>
    <t>FLO_COST</t>
  </si>
  <si>
    <t>FLO_DELIV</t>
  </si>
  <si>
    <t>Charging Cost</t>
  </si>
  <si>
    <t>Discharging Cost</t>
  </si>
  <si>
    <t>from calib</t>
  </si>
  <si>
    <t>Transmission network</t>
  </si>
  <si>
    <t>ACT_COST</t>
  </si>
  <si>
    <t>€/GJ</t>
  </si>
  <si>
    <t>Fuel Techs - Sectoral infrastructure</t>
  </si>
  <si>
    <t>Share-I</t>
  </si>
  <si>
    <t>Pasti~2012</t>
  </si>
  <si>
    <t>INVCOST</t>
  </si>
  <si>
    <t>NCAP_BND~UP~0</t>
  </si>
  <si>
    <t>PJa</t>
  </si>
  <si>
    <t>€/GJa</t>
  </si>
  <si>
    <t>Interpolation</t>
  </si>
  <si>
    <t>GASNAT</t>
  </si>
  <si>
    <t>Fuel tech - Gas (ELC)</t>
  </si>
  <si>
    <t>OILHFO</t>
  </si>
  <si>
    <t>Fuel tech - Oil (ELC)</t>
  </si>
  <si>
    <t>RENHYD</t>
  </si>
  <si>
    <t>Fuel tech - Hydro (ELC)</t>
  </si>
  <si>
    <t>PEAT</t>
  </si>
  <si>
    <t>Fuel tech - Peat (ELC)</t>
  </si>
  <si>
    <t>COABIT</t>
  </si>
  <si>
    <t>Fuel tech - Biomass (ELC)</t>
  </si>
  <si>
    <t>Fuel tech - Coal (ELC)</t>
  </si>
  <si>
    <t>OILDST</t>
  </si>
  <si>
    <t>Fuel tech - Distillate (ELC)</t>
  </si>
  <si>
    <t>MSWAS</t>
  </si>
  <si>
    <t>Fuel tech - Waste (ELC)</t>
  </si>
  <si>
    <t>RENWIN</t>
  </si>
  <si>
    <t>Fuel tech - Wind (ELC)</t>
  </si>
  <si>
    <t>RENSOL</t>
  </si>
  <si>
    <t>Fuel tech - Solar (ELC)</t>
  </si>
  <si>
    <t>BIOWOO</t>
  </si>
  <si>
    <t>Fuel tech - Biogas (ELC)</t>
  </si>
  <si>
    <t>BIOWCH</t>
  </si>
  <si>
    <t>Fuel tech - Hydrogen gaseous (ELC)</t>
  </si>
  <si>
    <t>BIOGAS1G</t>
  </si>
  <si>
    <t>Fuel tech - Hydrogen liquid (ELC)</t>
  </si>
  <si>
    <t>BIOGAS2G</t>
  </si>
  <si>
    <t>SUPH2GC</t>
  </si>
  <si>
    <t>Maximum fuel to be supplied (by plant)</t>
  </si>
  <si>
    <t>(by plant)</t>
  </si>
  <si>
    <t>(by fuel)</t>
  </si>
  <si>
    <t>Plant</t>
  </si>
  <si>
    <t>Fuel</t>
  </si>
  <si>
    <t>Max. cons</t>
  </si>
  <si>
    <t>Unit</t>
  </si>
  <si>
    <t>ELCBIO</t>
  </si>
  <si>
    <t>ELCCOA</t>
  </si>
  <si>
    <t>ELCDIS</t>
  </si>
  <si>
    <t>ELCGAS</t>
  </si>
  <si>
    <t>ELCHFO</t>
  </si>
  <si>
    <t>ELCHYD</t>
  </si>
  <si>
    <t>ELCMSW</t>
  </si>
  <si>
    <t>ELCPEA</t>
  </si>
  <si>
    <t>ELCWIN</t>
  </si>
  <si>
    <t>~FI_Comm</t>
  </si>
  <si>
    <t>Csets</t>
  </si>
  <si>
    <t>CommName</t>
  </si>
  <si>
    <t>CommDesc</t>
  </si>
  <si>
    <t>NRG</t>
  </si>
  <si>
    <t>Natural Gas (ELC)</t>
  </si>
  <si>
    <t>Oil (ELC)</t>
  </si>
  <si>
    <t>Hydro (ELC)</t>
  </si>
  <si>
    <t>Peat (ELC)</t>
  </si>
  <si>
    <t>Biomass (ELC)</t>
  </si>
  <si>
    <t>Coal (ELC)</t>
  </si>
  <si>
    <t>Distillate (ELC)</t>
  </si>
  <si>
    <t>Municipal Solid Waste (ELC)</t>
  </si>
  <si>
    <t>Wind (ELC)</t>
  </si>
  <si>
    <t>ELCSOL</t>
  </si>
  <si>
    <t>Solar (ELC)</t>
  </si>
  <si>
    <t>ELCBGS</t>
  </si>
  <si>
    <t>Biogas (ELC)</t>
  </si>
  <si>
    <t>ELCH2G</t>
  </si>
  <si>
    <t>Hydrogen gasous (ELC)</t>
  </si>
  <si>
    <t>ELCH2L</t>
  </si>
  <si>
    <t>Hydrogen liquid (ELC)</t>
  </si>
  <si>
    <t>Electricity - Centralized production</t>
  </si>
  <si>
    <t>ELC</t>
  </si>
  <si>
    <t>ELCD</t>
  </si>
  <si>
    <t>Electricity - Decentralized production</t>
  </si>
  <si>
    <t>ELCH</t>
  </si>
  <si>
    <t>Heat (ELC)</t>
  </si>
  <si>
    <t>ENV</t>
  </si>
  <si>
    <t>Carbon Dioxide - Combustion (ELC)</t>
  </si>
  <si>
    <t>kt</t>
  </si>
  <si>
    <t>Methane (ELC)</t>
  </si>
  <si>
    <t>Sulphur Oxides (ELC)</t>
  </si>
  <si>
    <t>Nitrogen Oxide (ELC)</t>
  </si>
  <si>
    <t>Particulate Matter &lt;10 µm (ELC)</t>
  </si>
  <si>
    <t>Particulate Matter &lt;2.5 µm (ELC)</t>
  </si>
  <si>
    <t>ELCGGAS</t>
  </si>
  <si>
    <t>Blended Gas wt Biogas (ELC)</t>
  </si>
  <si>
    <t>ELCHGAS</t>
  </si>
  <si>
    <t>Blended Gas wt Hydrogen (ELC)</t>
  </si>
  <si>
    <t>Emission - Dynamic coefficients</t>
  </si>
  <si>
    <t>~COMEMI</t>
  </si>
  <si>
    <t>*Unit</t>
  </si>
  <si>
    <t>ELCCO2N</t>
  </si>
  <si>
    <t>kt/PJ</t>
  </si>
  <si>
    <t>ELCCH4N</t>
  </si>
  <si>
    <t>ELCSO2N</t>
  </si>
  <si>
    <t>ELCNOXN</t>
  </si>
  <si>
    <t>ELCPM10</t>
  </si>
  <si>
    <t>ELCPM25</t>
  </si>
  <si>
    <t xml:space="preserve">2012                         Units = ktoe
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</si>
  <si>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</si>
  <si>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</si>
  <si>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</si>
  <si>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</si>
  <si>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</si>
  <si>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</si>
  <si>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</si>
  <si>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</si>
  <si>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</si>
  <si>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</si>
  <si>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</si>
  <si>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</si>
  <si>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</si>
  <si>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</si>
  <si>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</si>
  <si>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</si>
  <si>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</si>
  <si>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</si>
  <si>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</si>
  <si>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</si>
  <si>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</si>
  <si>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</si>
  <si>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</si>
  <si>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</si>
  <si>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</si>
  <si>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</si>
  <si>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</si>
  <si>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</si>
  <si>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</si>
  <si>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</si>
  <si>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</si>
  <si>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</si>
  <si>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</si>
  <si>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</si>
  <si>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</si>
  <si>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</si>
  <si>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</si>
  <si>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</si>
  <si>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</si>
  <si>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</si>
  <si>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</si>
  <si>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</si>
  <si>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</si>
  <si>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</si>
  <si>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</si>
  <si>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</si>
  <si>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</si>
  <si>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</si>
  <si>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</si>
  <si>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</si>
  <si>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</si>
  <si>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</si>
  <si>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</si>
  <si>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</si>
  <si>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</si>
  <si>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</si>
  <si>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</si>
  <si>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</si>
  <si>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</si>
  <si>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</si>
  <si>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</si>
  <si>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</si>
  <si>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</si>
  <si>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</si>
  <si>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</si>
  <si>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</si>
  <si>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</si>
  <si>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</si>
  <si>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</si>
  <si>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</si>
  <si>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</si>
  <si>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</si>
  <si>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</si>
  <si>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</si>
  <si>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</si>
  <si>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</si>
  <si>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</si>
  <si>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</si>
  <si>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</si>
  <si>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</si>
  <si>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</si>
  <si>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</si>
  <si>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</si>
  <si>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</si>
  <si>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</si>
  <si>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</si>
  <si>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</si>
  <si>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</si>
  <si>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</si>
  <si>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</si>
  <si>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</si>
  <si>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</si>
  <si>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</si>
  <si>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</si>
  <si>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</si>
  <si>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</si>
  <si>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</si>
  <si>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</si>
  <si>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</si>
  <si>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</si>
  <si>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</si>
  <si>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</si>
  <si>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</si>
  <si>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</si>
  <si>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</si>
  <si>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</si>
  <si>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</si>
  <si>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</si>
  <si>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</si>
  <si>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</si>
  <si>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</si>
  <si>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30th September 2015</t>
  </si>
  <si>
    <t>2012 provisional data</t>
  </si>
  <si>
    <t>2012 provisional data based on 2011 breakdown</t>
  </si>
  <si>
    <t>2011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</si>
  <si>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</si>
  <si>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</si>
  <si>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Wind Farm</t>
  </si>
  <si>
    <t>Comission Date</t>
  </si>
  <si>
    <t>Potential Retirement year</t>
  </si>
  <si>
    <t xml:space="preserve">Lifetime </t>
  </si>
  <si>
    <t>Retirement</t>
  </si>
  <si>
    <t>Bellacorick</t>
  </si>
  <si>
    <t>Kilronan</t>
  </si>
  <si>
    <t>Corrie Mt.</t>
  </si>
  <si>
    <t>Spion Kop</t>
  </si>
  <si>
    <t>2012 (Oct)</t>
  </si>
  <si>
    <t>Golagh</t>
  </si>
  <si>
    <t>Capacity Statement</t>
  </si>
  <si>
    <t>Cronalaght</t>
  </si>
  <si>
    <t>Drumlough</t>
  </si>
  <si>
    <t>Cark</t>
  </si>
  <si>
    <t>Crockahenny</t>
  </si>
  <si>
    <t>IWEA Installated Cap</t>
  </si>
  <si>
    <t>Currabwee</t>
  </si>
  <si>
    <t>Correction</t>
  </si>
  <si>
    <t>Inverin 1</t>
  </si>
  <si>
    <t>Inverin 2</t>
  </si>
  <si>
    <t>Beenageeha</t>
  </si>
  <si>
    <t>Tursillagh/1</t>
  </si>
  <si>
    <t>Beal Hill/1</t>
  </si>
  <si>
    <t>Milane Hill</t>
  </si>
  <si>
    <t>Largan Hill</t>
  </si>
  <si>
    <t>Culliagh</t>
  </si>
  <si>
    <t>Blackbanks/1</t>
  </si>
  <si>
    <t>Carnsore</t>
  </si>
  <si>
    <t>Bel Hill/2</t>
  </si>
  <si>
    <t>Raheen Barr/ Castlebar</t>
  </si>
  <si>
    <t>Kingsmountain</t>
  </si>
  <si>
    <t>Meenadreen</t>
  </si>
  <si>
    <t>Burtonport</t>
  </si>
  <si>
    <t>Meenanilta/Ballybofey/1</t>
  </si>
  <si>
    <t>Snugborough</t>
  </si>
  <si>
    <t>Tursillagh/2</t>
  </si>
  <si>
    <t>Mienvee I</t>
  </si>
  <si>
    <t>Curraghgraigue</t>
  </si>
  <si>
    <t>Mienvee II</t>
  </si>
  <si>
    <t>Moanmore</t>
  </si>
  <si>
    <t>Sonnagh Old</t>
  </si>
  <si>
    <t>Cuillalea/Liltmagh</t>
  </si>
  <si>
    <t>Anarget</t>
  </si>
  <si>
    <t>Meenanilta/Ballybofey/2</t>
  </si>
  <si>
    <t>Anagret Ext</t>
  </si>
  <si>
    <t>Meentycat</t>
  </si>
  <si>
    <t>Gartnaneane</t>
  </si>
  <si>
    <t>Gartnaneane 2</t>
  </si>
  <si>
    <t>Arklow/Offshore</t>
  </si>
  <si>
    <t>Mount Eagle Windfarm Ltd</t>
  </si>
  <si>
    <t>Coomatallin</t>
  </si>
  <si>
    <t>Kealkill</t>
  </si>
  <si>
    <t>Booltiagh</t>
  </si>
  <si>
    <t>Derrybrien</t>
  </si>
  <si>
    <t>Altagowlan</t>
  </si>
  <si>
    <t>Blackbanks/2</t>
  </si>
  <si>
    <t>Moneenatieve</t>
  </si>
  <si>
    <t>Ballywater</t>
  </si>
  <si>
    <t>Kilbranish</t>
  </si>
  <si>
    <t>Cronelea Upper</t>
  </si>
  <si>
    <t>Cronelea 1</t>
  </si>
  <si>
    <t>Gneeves</t>
  </si>
  <si>
    <t>Kilvinane</t>
  </si>
  <si>
    <t>Lahanaght Hill</t>
  </si>
  <si>
    <t>Taurbeg</t>
  </si>
  <si>
    <t>Carrig</t>
  </si>
  <si>
    <t>Skehanagh</t>
  </si>
  <si>
    <t>Ballinlough/Ikerrin</t>
  </si>
  <si>
    <t>Ballinveny</t>
  </si>
  <si>
    <t>Caranne Hill 1</t>
  </si>
  <si>
    <t>Geevagh</t>
  </si>
  <si>
    <t>Sorne Hill</t>
  </si>
  <si>
    <t>Beam Hill</t>
  </si>
  <si>
    <t>Richfield</t>
  </si>
  <si>
    <t>Richfield 2</t>
  </si>
  <si>
    <t>Dundalk IT</t>
  </si>
  <si>
    <t>Dunmore 1</t>
  </si>
  <si>
    <t>Kilgarvan/Coomagearlaghy</t>
  </si>
  <si>
    <t>Glanlee 1 (Midas)</t>
  </si>
  <si>
    <t>Tournafulla</t>
  </si>
  <si>
    <t>Lackan 1</t>
  </si>
  <si>
    <t>Killybegs Wind Farm Ltd</t>
  </si>
  <si>
    <t>Ballywater 2</t>
  </si>
  <si>
    <t>Clahane (Pallas Wind Farm)</t>
  </si>
  <si>
    <t xml:space="preserve">Mount Eagle (2)
</t>
  </si>
  <si>
    <t>Muingnaminanne</t>
  </si>
  <si>
    <t>Ballybane (Glanta Commons)</t>
  </si>
  <si>
    <t>Coomacheo</t>
  </si>
  <si>
    <t>Knockawarriga</t>
  </si>
  <si>
    <t>Tounafulla II</t>
  </si>
  <si>
    <t>Beallough</t>
  </si>
  <si>
    <t>Moneenatieve 2</t>
  </si>
  <si>
    <t>Loughderryduff</t>
  </si>
  <si>
    <t>Lurganboy</t>
  </si>
  <si>
    <t>Meenachullalan</t>
  </si>
  <si>
    <t>Mullananalt</t>
  </si>
  <si>
    <t>Mountain Lodge</t>
  </si>
  <si>
    <t>Mountain Lodge 2</t>
  </si>
  <si>
    <t>Lios na Carraige</t>
  </si>
  <si>
    <t>Cronelea Upper 2</t>
  </si>
  <si>
    <t>Coomagearlahy II (Sillahertane)</t>
  </si>
  <si>
    <t>Coomagearlahy III (Inchincoosh)</t>
  </si>
  <si>
    <t>Coomacheo ll</t>
  </si>
  <si>
    <t>Boggeragh</t>
  </si>
  <si>
    <t>Lacka cross</t>
  </si>
  <si>
    <t>Reenascreena Wind Farm</t>
  </si>
  <si>
    <t>Ballybane/Glanta Commons ll</t>
  </si>
  <si>
    <t>Knockastanna</t>
  </si>
  <si>
    <t>Dromada</t>
  </si>
  <si>
    <t>Slievereagh</t>
  </si>
  <si>
    <t>Lisheen 1</t>
  </si>
  <si>
    <t>Derrynadiva</t>
  </si>
  <si>
    <t>Mace Upper</t>
  </si>
  <si>
    <t>Sorne Hill 2</t>
  </si>
  <si>
    <t>Glackmore 1</t>
  </si>
  <si>
    <t>Glackmore 2</t>
  </si>
  <si>
    <t>Glackmore 3</t>
  </si>
  <si>
    <t>Meentycat 2</t>
  </si>
  <si>
    <t>Flughland</t>
  </si>
  <si>
    <t>Meenkeeragh</t>
  </si>
  <si>
    <t>Ratrussan/Bindoo</t>
  </si>
  <si>
    <t>Mountain Lodge 3</t>
  </si>
  <si>
    <t>Rahora/Tullogher</t>
  </si>
  <si>
    <t>Cronelea 2</t>
  </si>
  <si>
    <t>Dunmore 2</t>
  </si>
  <si>
    <t>Donaghmede Fr Collins Park</t>
  </si>
  <si>
    <t>Ballincollig Hill</t>
  </si>
  <si>
    <t>Carrons</t>
  </si>
  <si>
    <t>Cuillalea 2</t>
  </si>
  <si>
    <t>Kingsmountain 2</t>
  </si>
  <si>
    <t>Garvagh Tullynahew</t>
  </si>
  <si>
    <t>Garvagh Glebe Wind Farm</t>
  </si>
  <si>
    <t>Shannagh</t>
  </si>
  <si>
    <t>Drumlough Hill 2</t>
  </si>
  <si>
    <t>Tullow Mushroon Growers Ltd</t>
  </si>
  <si>
    <t>Gortahile</t>
  </si>
  <si>
    <t>Owenstown</t>
  </si>
  <si>
    <t>Crocane</t>
  </si>
  <si>
    <t>Carigcannon Wind Farm</t>
  </si>
  <si>
    <t>Bawnmore Wind Farm</t>
  </si>
  <si>
    <t>Ratcahill</t>
  </si>
  <si>
    <t>Grouse Lodge</t>
  </si>
  <si>
    <t>Dromdeeveen 1</t>
  </si>
  <si>
    <t>Dromdeeveen 2</t>
  </si>
  <si>
    <t>Glenough Wind Farm</t>
  </si>
  <si>
    <t>Curraghgraigue 2</t>
  </si>
  <si>
    <t>Burren/Lenanevea</t>
  </si>
  <si>
    <t>Seltanaveeny</t>
  </si>
  <si>
    <t>Skrine</t>
  </si>
  <si>
    <t>Tullnamoyle Wind Farm</t>
  </si>
  <si>
    <t>Corkermore</t>
  </si>
  <si>
    <t>Meenkeeragh II</t>
  </si>
  <si>
    <t>Meenanilta III</t>
  </si>
  <si>
    <t>Corneen</t>
  </si>
  <si>
    <t>Castledockrell 1</t>
  </si>
  <si>
    <t>Castledockrell 2</t>
  </si>
  <si>
    <t>Castledockrell 3</t>
  </si>
  <si>
    <t>Castledockrell 4</t>
  </si>
  <si>
    <t>Ballymartin</t>
  </si>
  <si>
    <t>Country Crest</t>
  </si>
  <si>
    <t>Knockaneden</t>
  </si>
  <si>
    <t>Clydaghroe</t>
  </si>
  <si>
    <t>Caher Downey (1)</t>
  </si>
  <si>
    <t>Templederry Wind Farm</t>
  </si>
  <si>
    <t>Garracummer Wind Farm</t>
  </si>
  <si>
    <t>Carrowleagh Windfarm</t>
  </si>
  <si>
    <t>Ballycadden 1</t>
  </si>
  <si>
    <t>Ballycadden 2</t>
  </si>
  <si>
    <t>Ballaman</t>
  </si>
  <si>
    <t>Knocknagoum</t>
  </si>
  <si>
    <t>Garranareagh Wind Farm</t>
  </si>
  <si>
    <t>Pluckanes Wind Farm</t>
  </si>
  <si>
    <t>Knockacummer 1</t>
  </si>
  <si>
    <t>Athea 1</t>
  </si>
  <si>
    <t>Lisheen 1a</t>
  </si>
  <si>
    <t>Hollyford Wind Farm</t>
  </si>
  <si>
    <t>Booltiagh 2</t>
  </si>
  <si>
    <t>Booltiagh 3</t>
  </si>
  <si>
    <t>Ballynancoran 1</t>
  </si>
  <si>
    <t>Gibbet Hill</t>
  </si>
  <si>
    <t>Knocknalour 1</t>
  </si>
  <si>
    <t>Knocknalour 2</t>
  </si>
  <si>
    <t>Ballymartin 2</t>
  </si>
  <si>
    <t>DePuy</t>
  </si>
  <si>
    <t>Janssen Wind Energy Project</t>
  </si>
  <si>
    <t>Ballycureen Wind Farm</t>
  </si>
  <si>
    <t>Monaincha Bog Gate 2</t>
  </si>
  <si>
    <t>Monaincha Bog Gate 3</t>
  </si>
  <si>
    <t>Kill Hill phase 1</t>
  </si>
  <si>
    <t>Bruckana</t>
  </si>
  <si>
    <t>Leitir Guingaid</t>
  </si>
  <si>
    <t>Carrickheeney</t>
  </si>
  <si>
    <t>Faughary</t>
  </si>
  <si>
    <t>Mount Lucas</t>
  </si>
  <si>
    <t>Cloghboola</t>
  </si>
  <si>
    <t>Glanta Commons (Ballybane 2A)</t>
  </si>
  <si>
    <t>Boggeragh 2 Wind Farm</t>
  </si>
  <si>
    <t>Boggeragh 2 (Formerly Killavoy (1))</t>
  </si>
  <si>
    <t>Slievereagh 2</t>
  </si>
  <si>
    <t>Barranafaddock</t>
  </si>
  <si>
    <t>Woodhouse</t>
  </si>
  <si>
    <t>Carrownaweelaun Wind Farm</t>
  </si>
  <si>
    <t>Acres</t>
  </si>
  <si>
    <t>ROI</t>
  </si>
  <si>
    <t>http://www.iwea.com/windfarmsinireland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</si>
</sst>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\(&quot;$&quot;#,##0\)"/>
    <numFmt numFmtId="165" formatCode="_(* #,##0.00_);_(* \(#,##0.00\);_(* &quot;-&quot;??_);_(@_)"/>
    <numFmt numFmtId="166" formatCode="0.0%"/>
    <numFmt numFmtId="167" formatCode="0.000"/>
    <numFmt numFmtId="168" formatCode="\Te\x\t"/>
    <numFmt numFmtId="169" formatCode="0.0"/>
    <numFmt numFmtId="170" formatCode="_ * #,##0_ ;_ * \-#,##0_ ;_ * &quot;-&quot;_ ;_ @_ "/>
    <numFmt numFmtId="171" formatCode="_ * #,##0.00_ ;_ * \-#,##0.00_ ;_ * &quot;-&quot;??_ ;_ @_ 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 &quot;kr&quot;\ * #,##0_ ;_ &quot;kr&quot;\ * \-#,##0_ ;_ &quot;kr&quot;\ * &quot;-&quot;_ ;_ @_ "/>
    <numFmt numFmtId="176" formatCode="_ &quot;kr&quot;\ * #,##0.00_ ;_ &quot;kr&quot;\ * \-#,##0.00_ ;_ &quot;kr&quot;\ * &quot;-&quot;??_ ;_ @_ "/>
    <numFmt numFmtId="177" formatCode="_([$€-2]* #,##0.00_);_([$€-2]* \(#,##0.00\);_([$€-2]* &quot;-&quot;??_)"/>
    <numFmt numFmtId="178" formatCode="\(##\);\(##\)"/>
    <numFmt numFmtId="179" formatCode="#,##0.0"/>
    <numFmt numFmtId="180" formatCode="_-&quot;€&quot;\ * #,##0.00_-;\-&quot;€&quot;\ * #,##0.00_-;_-&quot;€&quot;\ * &quot;-&quot;??_-;_-@_-"/>
    <numFmt numFmtId="181" formatCode="dd/mm/yyyy;@"/>
    <numFmt numFmtId="182" formatCode="_-[$€]* #,##0.00_-;\-[$€]* #,##0.00_-;_-[$€]* &quot;-&quot;??_-;_-@_-"/>
    <numFmt numFmtId="183" formatCode="#,##0.0000"/>
    <numFmt numFmtId="184" formatCode="_-&quot;$&quot;* #,##0.00_-;\-&quot;$&quot;* #,##0.00_-;_-&quot;$&quot;* &quot;-&quot;??_-;_-@_-"/>
    <numFmt numFmtId="185" formatCode="General_)"/>
    <numFmt numFmtId="186" formatCode="_-* #,##0.00_-;\-* #,##0.00_-;_-* \-??_-;_-@_-"/>
    <numFmt numFmtId="187" formatCode="[&gt;0.5]#,##0;[&lt;-0.5]\-#,##0;\-"/>
    <numFmt numFmtId="188" formatCode="_-[$€-2]* #,##0.00_-;\-[$€-2]* #,##0.00_-;_-[$€-2]* &quot;-&quot;??_-"/>
    <numFmt numFmtId="189" formatCode="_-* #,##0\ &quot;F&quot;_-;\-* #,##0\ &quot;F&quot;_-;_-* &quot;-&quot;\ &quot;F&quot;_-;_-@_-"/>
    <numFmt numFmtId="190" formatCode="_-* #,##0\ _F_-;\-* #,##0\ _F_-;_-* &quot;-&quot;\ _F_-;_-@_-"/>
    <numFmt numFmtId="191" formatCode="_-* #,##0.00\ &quot;F&quot;_-;\-* #,##0.00\ &quot;F&quot;_-;_-* &quot;-&quot;??\ &quot;F&quot;_-;_-@_-"/>
    <numFmt numFmtId="192" formatCode="_-* #,##0.00\ _F_-;\-* #,##0.00\ _F_-;_-* &quot;-&quot;??\ _F_-;_-@_-"/>
    <numFmt numFmtId="193" formatCode="#,##0.0;\-#,##0.0;&quot;-&quot;"/>
    <numFmt numFmtId="194" formatCode="_(&quot;$&quot;* #,##0.00_);_(&quot;$&quot;* \(#,##0.00\);_(&quot;$&quot;* &quot;-&quot;??_);_(@_)"/>
    <numFmt numFmtId="195" formatCode="_-* #,##0.00\ &quot;€&quot;_-;\-* #,##0.00\ &quot;€&quot;_-;_-* &quot;-&quot;??\ &quot;€&quot;_-;_-@_-"/>
    <numFmt numFmtId="196" formatCode="_-* #,##0.00\ _€_-;\-* #,##0.00\ _€_-;_-* &quot;-&quot;??\ _€_-;_-@_-"/>
  </numFmts>
  <fonts count="1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Calibri"/>
      <family val="2"/>
      <charset val="186"/>
      <scheme val="minor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0"/>
      <name val="Myriad Pro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2"/>
      <name val="Arial"/>
      <family val="2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1" tint="0.49998474074526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color rgb="FF000098"/>
      <name val="Calibri"/>
      <family val="2"/>
    </font>
    <font>
      <sz val="11"/>
      <color theme="1" tint="0.499984740745262"/>
      <name val="Calibri"/>
      <family val="2"/>
      <scheme val="minor"/>
    </font>
    <font>
      <b/>
      <sz val="14"/>
      <color theme="7" tint="-0.499984740745262"/>
      <name val="Calibri"/>
      <family val="2"/>
      <scheme val="minor"/>
    </font>
    <font>
      <sz val="10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9"/>
      <name val="Calibri"/>
      <family val="2"/>
      <scheme val="minor"/>
    </font>
    <font>
      <sz val="10"/>
      <color indexed="8"/>
      <name val="Calibri"/>
      <family val="2"/>
      <charset val="238"/>
    </font>
    <font>
      <b/>
      <sz val="10"/>
      <color indexed="8"/>
      <name val="Calibri"/>
      <family val="2"/>
    </font>
    <font>
      <sz val="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1"/>
      <color rgb="FFFA7D00"/>
      <name val="Calibri"/>
      <family val="2"/>
      <scheme val="minor"/>
    </font>
    <font>
      <sz val="10"/>
      <name val="Arial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Times New Roman"/>
      <family val="1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sz val="8"/>
      <name val="Helv"/>
    </font>
    <font>
      <sz val="10"/>
      <name val="Calibri"/>
      <family val="2"/>
    </font>
    <font>
      <u/>
      <sz val="11"/>
      <color theme="10"/>
      <name val="Calibri"/>
      <family val="2"/>
    </font>
    <font>
      <i/>
      <sz val="10"/>
      <name val="Arial"/>
      <family val="2"/>
    </font>
    <font>
      <u/>
      <sz val="9.9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b/>
      <sz val="18"/>
      <color indexed="56"/>
      <name val="Cambria"/>
      <family val="1"/>
    </font>
    <font>
      <u/>
      <sz val="10"/>
      <color indexed="12"/>
      <name val="Tahoma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u/>
      <sz val="12"/>
      <color indexed="20"/>
      <name val="??"/>
      <charset val="134"/>
    </font>
    <font>
      <sz val="11"/>
      <name val="Arial"/>
      <family val="2"/>
    </font>
    <font>
      <sz val="11"/>
      <color rgb="FF9C6500"/>
      <name val="Calibri"/>
      <family val="2"/>
      <charset val="161"/>
      <scheme val="minor"/>
    </font>
  </fonts>
  <fills count="8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4"/>
      </patternFill>
    </fill>
    <fill>
      <patternFill patternType="solid">
        <fgColor rgb="FFFF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2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FFC000"/>
      </bottom>
      <diagonal/>
    </border>
    <border>
      <left/>
      <right/>
      <top/>
      <bottom style="hair">
        <color theme="0" tint="-0.34998626667073579"/>
      </bottom>
      <diagonal/>
    </border>
    <border>
      <left/>
      <right/>
      <top/>
      <bottom style="medium">
        <color rgb="FF6AB0E0"/>
      </bottom>
      <diagonal/>
    </border>
    <border>
      <left/>
      <right/>
      <top style="medium">
        <color rgb="FFFFC000"/>
      </top>
      <bottom/>
      <diagonal/>
    </border>
    <border>
      <left/>
      <right/>
      <top/>
      <bottom style="medium">
        <color theme="0" tint="-0.14999847407452621"/>
      </bottom>
      <diagonal/>
    </border>
    <border>
      <left/>
      <right/>
      <top/>
      <bottom style="medium">
        <color rgb="FFDBE6E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9838">
    <xf numFmtId="0" fontId="0" fillId="0" borderId="0"/>
    <xf numFmtId="0" fontId="2" fillId="2" borderId="0" applyNumberFormat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8" borderId="0" applyNumberFormat="0" applyBorder="0" applyAlignment="0" applyProtection="0"/>
    <xf numFmtId="9" fontId="1" fillId="0" borderId="0" applyFont="0" applyFill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17" borderId="0" applyNumberFormat="0" applyBorder="0" applyAlignment="0" applyProtection="0"/>
    <xf numFmtId="0" fontId="14" fillId="20" borderId="0" applyNumberFormat="0" applyBorder="0" applyAlignment="0" applyProtection="0"/>
    <xf numFmtId="0" fontId="14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6" fillId="19" borderId="3" applyNumberFormat="0" applyAlignment="0" applyProtection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28" borderId="7" applyNumberFormat="0" applyAlignment="0" applyProtection="0"/>
    <xf numFmtId="43" fontId="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8" applyNumberFormat="0" applyFill="0" applyAlignment="0" applyProtection="0"/>
    <xf numFmtId="0" fontId="14" fillId="29" borderId="9" applyNumberFormat="0" applyFont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15" fillId="33" borderId="0" applyNumberFormat="0" applyBorder="0" applyAlignment="0" applyProtection="0"/>
    <xf numFmtId="0" fontId="24" fillId="16" borderId="0" applyNumberFormat="0" applyBorder="0" applyAlignment="0" applyProtection="0"/>
    <xf numFmtId="0" fontId="25" fillId="34" borderId="10" applyNumberFormat="0" applyAlignment="0" applyProtection="0"/>
    <xf numFmtId="0" fontId="26" fillId="0" borderId="0" applyNumberFormat="0" applyFill="0" applyBorder="0" applyAlignment="0" applyProtection="0"/>
    <xf numFmtId="0" fontId="27" fillId="0" borderId="0"/>
    <xf numFmtId="0" fontId="3" fillId="0" borderId="0"/>
    <xf numFmtId="0" fontId="28" fillId="0" borderId="0"/>
    <xf numFmtId="0" fontId="29" fillId="0" borderId="11" applyNumberFormat="0" applyFill="0" applyAlignment="0" applyProtection="0"/>
    <xf numFmtId="0" fontId="30" fillId="15" borderId="0" applyNumberFormat="0" applyBorder="0" applyAlignment="0" applyProtection="0"/>
    <xf numFmtId="0" fontId="31" fillId="35" borderId="0" applyNumberFormat="0" applyBorder="0" applyAlignment="0" applyProtection="0"/>
    <xf numFmtId="0" fontId="32" fillId="34" borderId="3" applyNumberFormat="0" applyAlignment="0" applyProtection="0"/>
    <xf numFmtId="0" fontId="33" fillId="13" borderId="0">
      <alignment horizontal="left"/>
    </xf>
    <xf numFmtId="0" fontId="34" fillId="0" borderId="0"/>
    <xf numFmtId="0" fontId="36" fillId="0" borderId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3" fillId="0" borderId="0" applyNumberFormat="0" applyFont="0" applyFill="0" applyBorder="0" applyProtection="0">
      <alignment horizontal="left" vertical="center" indent="5"/>
    </xf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4" fontId="57" fillId="36" borderId="1">
      <alignment horizontal="right" vertical="center"/>
    </xf>
    <xf numFmtId="4" fontId="57" fillId="36" borderId="1">
      <alignment horizontal="right" vertical="center"/>
    </xf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8" fillId="0" borderId="12">
      <alignment horizontal="left" vertical="center" wrapText="1" indent="2"/>
    </xf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6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4" fontId="58" fillId="0" borderId="0" applyBorder="0">
      <alignment horizontal="right" vertical="center"/>
    </xf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4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3" fillId="0" borderId="0"/>
    <xf numFmtId="0" fontId="6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3" fillId="0" borderId="0"/>
    <xf numFmtId="0" fontId="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58" fillId="0" borderId="1" applyFill="0" applyBorder="0" applyProtection="0">
      <alignment horizontal="right" vertical="center"/>
    </xf>
    <xf numFmtId="0" fontId="59" fillId="0" borderId="0" applyNumberFormat="0" applyFill="0" applyBorder="0" applyProtection="0">
      <alignment horizontal="left" vertical="center"/>
    </xf>
    <xf numFmtId="0" fontId="3" fillId="37" borderId="0" applyNumberFormat="0" applyFont="0" applyBorder="0" applyAlignment="0" applyProtection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40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40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40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174" fontId="3" fillId="0" borderId="0" applyFont="0" applyFill="0" applyBorder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64" fillId="0" borderId="0" applyFont="0" applyFill="0" applyBorder="0" applyAlignment="0" applyProtection="0"/>
    <xf numFmtId="171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5" fontId="60" fillId="0" borderId="0" applyFont="0" applyFill="0" applyBorder="0" applyAlignment="0" applyProtection="0"/>
    <xf numFmtId="0" fontId="3" fillId="0" borderId="1" applyNumberFormat="0" applyFill="0" applyProtection="0">
      <alignment horizontal="right"/>
    </xf>
    <xf numFmtId="0" fontId="3" fillId="0" borderId="1" applyNumberFormat="0" applyFill="0" applyProtection="0">
      <alignment horizontal="right"/>
    </xf>
    <xf numFmtId="0" fontId="37" fillId="38" borderId="1" applyNumberFormat="0" applyProtection="0">
      <alignment horizontal="right"/>
    </xf>
    <xf numFmtId="0" fontId="61" fillId="38" borderId="0" applyNumberFormat="0" applyBorder="0" applyProtection="0">
      <alignment horizontal="left"/>
    </xf>
    <xf numFmtId="0" fontId="37" fillId="38" borderId="1" applyNumberFormat="0" applyProtection="0">
      <alignment horizontal="left"/>
    </xf>
    <xf numFmtId="0" fontId="3" fillId="0" borderId="1" applyNumberFormat="0" applyFill="0" applyProtection="0">
      <alignment horizontal="right"/>
    </xf>
    <xf numFmtId="0" fontId="3" fillId="0" borderId="1" applyNumberFormat="0" applyFill="0" applyProtection="0">
      <alignment horizontal="right"/>
    </xf>
    <xf numFmtId="0" fontId="62" fillId="39" borderId="0" applyNumberFormat="0" applyBorder="0" applyProtection="0">
      <alignment horizontal="left"/>
    </xf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176" fontId="60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49" fontId="3" fillId="40" borderId="14">
      <alignment vertical="top" wrapText="1"/>
    </xf>
    <xf numFmtId="3" fontId="66" fillId="0" borderId="14">
      <alignment horizontal="right" vertical="top"/>
    </xf>
    <xf numFmtId="0" fontId="37" fillId="41" borderId="1">
      <alignment horizontal="centerContinuous" vertical="top" wrapText="1"/>
    </xf>
    <xf numFmtId="0" fontId="67" fillId="0" borderId="0">
      <alignment vertical="top" wrapText="1"/>
    </xf>
    <xf numFmtId="173" fontId="3" fillId="0" borderId="0" applyFont="0" applyFill="0" applyBorder="0" applyAlignment="0" applyProtection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29" borderId="9" applyNumberFormat="0" applyFont="0" applyAlignment="0" applyProtection="0"/>
    <xf numFmtId="178" fontId="69" fillId="0" borderId="0">
      <alignment horizontal="right"/>
    </xf>
    <xf numFmtId="0" fontId="67" fillId="0" borderId="0">
      <alignment vertical="top" wrapText="1"/>
    </xf>
    <xf numFmtId="179" fontId="70" fillId="42" borderId="15">
      <alignment vertical="center"/>
    </xf>
    <xf numFmtId="166" fontId="71" fillId="42" borderId="15">
      <alignment vertical="center"/>
    </xf>
    <xf numFmtId="179" fontId="72" fillId="43" borderId="15">
      <alignment vertical="center"/>
    </xf>
    <xf numFmtId="0" fontId="3" fillId="44" borderId="16" applyBorder="0">
      <alignment horizontal="left" vertical="center"/>
    </xf>
    <xf numFmtId="49" fontId="3" fillId="45" borderId="1">
      <alignment vertical="center" wrapText="1"/>
    </xf>
    <xf numFmtId="0" fontId="3" fillId="46" borderId="13">
      <alignment horizontal="left" vertical="center" wrapText="1"/>
    </xf>
    <xf numFmtId="0" fontId="73" fillId="47" borderId="1">
      <alignment horizontal="left" vertical="center" wrapText="1"/>
    </xf>
    <xf numFmtId="0" fontId="3" fillId="48" borderId="1">
      <alignment horizontal="left" vertical="center" wrapText="1"/>
    </xf>
    <xf numFmtId="0" fontId="3" fillId="49" borderId="1">
      <alignment horizontal="left" vertical="center" wrapText="1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4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center"/>
    </xf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9" fontId="36" fillId="0" borderId="0" applyFont="0" applyFill="0" applyBorder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0" fontId="43" fillId="34" borderId="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50" fillId="19" borderId="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75" fillId="0" borderId="0"/>
    <xf numFmtId="0" fontId="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8" fillId="0" borderId="1" applyFill="0" applyBorder="0" applyProtection="0">
      <alignment horizontal="right" vertical="center"/>
    </xf>
    <xf numFmtId="0" fontId="36" fillId="0" borderId="0"/>
    <xf numFmtId="0" fontId="1" fillId="0" borderId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40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40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40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3" fillId="29" borderId="9" applyNumberFormat="0" applyFon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0" fontId="53" fillId="34" borderId="10" applyNumberFormat="0" applyAlignment="0" applyProtection="0"/>
    <xf numFmtId="9" fontId="1" fillId="0" borderId="0" applyFont="0" applyFill="0" applyBorder="0" applyAlignment="0" applyProtection="0"/>
    <xf numFmtId="0" fontId="3" fillId="0" borderId="1" applyNumberFormat="0" applyFill="0" applyProtection="0">
      <alignment horizontal="right"/>
    </xf>
    <xf numFmtId="0" fontId="3" fillId="0" borderId="1" applyNumberFormat="0" applyFill="0" applyProtection="0">
      <alignment horizontal="right"/>
    </xf>
    <xf numFmtId="0" fontId="37" fillId="38" borderId="1" applyNumberFormat="0" applyProtection="0">
      <alignment horizontal="right"/>
    </xf>
    <xf numFmtId="0" fontId="37" fillId="38" borderId="1" applyNumberFormat="0" applyProtection="0">
      <alignment horizontal="left"/>
    </xf>
    <xf numFmtId="0" fontId="3" fillId="0" borderId="1" applyNumberFormat="0" applyFill="0" applyProtection="0">
      <alignment horizontal="right"/>
    </xf>
    <xf numFmtId="0" fontId="3" fillId="0" borderId="1" applyNumberFormat="0" applyFill="0" applyProtection="0">
      <alignment horizontal="right"/>
    </xf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0" fontId="55" fillId="0" borderId="11" applyNumberFormat="0" applyFill="0" applyAlignment="0" applyProtection="0"/>
    <xf numFmtId="4" fontId="58" fillId="0" borderId="1" applyFill="0" applyBorder="0" applyProtection="0">
      <alignment horizontal="right" vertical="center"/>
    </xf>
    <xf numFmtId="0" fontId="3" fillId="0" borderId="1" applyNumberFormat="0" applyFill="0" applyProtection="0">
      <alignment horizontal="right"/>
    </xf>
    <xf numFmtId="0" fontId="3" fillId="0" borderId="1" applyNumberFormat="0" applyFill="0" applyProtection="0">
      <alignment horizontal="right"/>
    </xf>
    <xf numFmtId="0" fontId="37" fillId="38" borderId="1" applyNumberFormat="0" applyProtection="0">
      <alignment horizontal="right"/>
    </xf>
    <xf numFmtId="0" fontId="37" fillId="38" borderId="1" applyNumberFormat="0" applyProtection="0">
      <alignment horizontal="left"/>
    </xf>
    <xf numFmtId="0" fontId="3" fillId="0" borderId="1" applyNumberFormat="0" applyFill="0" applyProtection="0">
      <alignment horizontal="right"/>
    </xf>
    <xf numFmtId="0" fontId="3" fillId="0" borderId="1" applyNumberFormat="0" applyFill="0" applyProtection="0">
      <alignment horizontal="right"/>
    </xf>
    <xf numFmtId="0" fontId="77" fillId="0" borderId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0" fontId="3" fillId="0" borderId="0"/>
    <xf numFmtId="0" fontId="78" fillId="0" borderId="0" applyNumberFormat="0" applyFill="0" applyBorder="0" applyAlignment="0" applyProtection="0"/>
    <xf numFmtId="0" fontId="79" fillId="0" borderId="0"/>
    <xf numFmtId="0" fontId="85" fillId="54" borderId="18"/>
    <xf numFmtId="0" fontId="88" fillId="0" borderId="21"/>
    <xf numFmtId="0" fontId="91" fillId="0" borderId="0"/>
    <xf numFmtId="49" fontId="58" fillId="0" borderId="1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2" borderId="0" applyNumberFormat="0" applyBorder="0" applyAlignment="0" applyProtection="0"/>
    <xf numFmtId="0" fontId="40" fillId="17" borderId="0" applyNumberFormat="0" applyBorder="0" applyAlignment="0" applyProtection="0"/>
    <xf numFmtId="0" fontId="40" fillId="20" borderId="0" applyNumberFormat="0" applyBorder="0" applyAlignment="0" applyProtection="0"/>
    <xf numFmtId="0" fontId="40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3" fillId="34" borderId="3" applyNumberFormat="0" applyAlignment="0" applyProtection="0"/>
    <xf numFmtId="0" fontId="51" fillId="0" borderId="8" applyNumberFormat="0" applyFill="0" applyAlignment="0" applyProtection="0"/>
    <xf numFmtId="0" fontId="44" fillId="28" borderId="7" applyNumberFormat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33" borderId="0" applyNumberFormat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2" fillId="35" borderId="0" applyNumberFormat="0" applyBorder="0" applyAlignment="0" applyProtection="0"/>
    <xf numFmtId="0" fontId="92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29" borderId="9" applyNumberFormat="0" applyFont="0" applyAlignment="0" applyProtection="0"/>
    <xf numFmtId="174" fontId="3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47" fillId="0" borderId="4" applyNumberFormat="0" applyFill="0" applyAlignment="0" applyProtection="0"/>
    <xf numFmtId="0" fontId="48" fillId="0" borderId="5" applyNumberFormat="0" applyFill="0" applyAlignment="0" applyProtection="0"/>
    <xf numFmtId="0" fontId="49" fillId="0" borderId="6" applyNumberFormat="0" applyFill="0" applyAlignment="0" applyProtection="0"/>
    <xf numFmtId="0" fontId="49" fillId="0" borderId="0" applyNumberFormat="0" applyFill="0" applyBorder="0" applyAlignment="0" applyProtection="0"/>
    <xf numFmtId="0" fontId="55" fillId="0" borderId="11" applyNumberFormat="0" applyFill="0" applyAlignment="0" applyProtection="0"/>
    <xf numFmtId="0" fontId="42" fillId="15" borderId="0" applyNumberFormat="0" applyBorder="0" applyAlignment="0" applyProtection="0"/>
    <xf numFmtId="0" fontId="46" fillId="16" borderId="0" applyNumberFormat="0" applyBorder="0" applyAlignment="0" applyProtection="0"/>
    <xf numFmtId="0" fontId="93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0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9" borderId="0" applyNumberFormat="0" applyBorder="0" applyAlignment="0" applyProtection="0"/>
    <xf numFmtId="0" fontId="40" fillId="19" borderId="0" applyNumberFormat="0" applyBorder="0" applyAlignment="0" applyProtection="0"/>
    <xf numFmtId="0" fontId="40" fillId="18" borderId="0" applyNumberFormat="0" applyBorder="0" applyAlignment="0" applyProtection="0"/>
    <xf numFmtId="0" fontId="40" fillId="29" borderId="0" applyNumberFormat="0" applyBorder="0" applyAlignment="0" applyProtection="0"/>
    <xf numFmtId="49" fontId="58" fillId="0" borderId="28" applyNumberFormat="0" applyFont="0" applyFill="0" applyBorder="0" applyProtection="0">
      <alignment horizontal="left" vertical="center" indent="2"/>
    </xf>
    <xf numFmtId="0" fontId="40" fillId="18" borderId="0" applyNumberFormat="0" applyBorder="0" applyAlignment="0" applyProtection="0"/>
    <xf numFmtId="0" fontId="40" fillId="21" borderId="0" applyNumberFormat="0" applyBorder="0" applyAlignment="0" applyProtection="0"/>
    <xf numFmtId="0" fontId="40" fillId="35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29" borderId="0" applyNumberFormat="0" applyBorder="0" applyAlignment="0" applyProtection="0"/>
    <xf numFmtId="0" fontId="41" fillId="18" borderId="0" applyNumberFormat="0" applyBorder="0" applyAlignment="0" applyProtection="0"/>
    <xf numFmtId="0" fontId="41" fillId="33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0" applyNumberFormat="0" applyBorder="0" applyAlignment="0" applyProtection="0"/>
    <xf numFmtId="0" fontId="56" fillId="0" borderId="0" applyNumberFormat="0" applyFill="0" applyBorder="0" applyAlignment="0" applyProtection="0"/>
    <xf numFmtId="0" fontId="102" fillId="58" borderId="3" applyNumberFormat="0" applyAlignment="0" applyProtection="0"/>
    <xf numFmtId="0" fontId="56" fillId="0" borderId="29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9" applyNumberFormat="0" applyFont="0" applyAlignment="0" applyProtection="0"/>
    <xf numFmtId="0" fontId="50" fillId="35" borderId="3" applyNumberFormat="0" applyAlignment="0" applyProtection="0"/>
    <xf numFmtId="0" fontId="42" fillId="17" borderId="0" applyNumberFormat="0" applyBorder="0" applyAlignment="0" applyProtection="0"/>
    <xf numFmtId="0" fontId="103" fillId="35" borderId="0" applyNumberFormat="0" applyBorder="0" applyAlignment="0" applyProtection="0"/>
    <xf numFmtId="0" fontId="97" fillId="0" borderId="0"/>
    <xf numFmtId="0" fontId="46" fillId="18" borderId="0" applyNumberFormat="0" applyBorder="0" applyAlignment="0" applyProtection="0"/>
    <xf numFmtId="0" fontId="53" fillId="58" borderId="10" applyNumberFormat="0" applyAlignment="0" applyProtection="0"/>
    <xf numFmtId="0" fontId="79" fillId="0" borderId="0"/>
    <xf numFmtId="0" fontId="45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98" fillId="0" borderId="30" applyNumberFormat="0" applyFill="0" applyAlignment="0" applyProtection="0"/>
    <xf numFmtId="0" fontId="99" fillId="0" borderId="31" applyNumberFormat="0" applyFill="0" applyAlignment="0" applyProtection="0"/>
    <xf numFmtId="0" fontId="100" fillId="0" borderId="32" applyNumberFormat="0" applyFill="0" applyAlignment="0" applyProtection="0"/>
    <xf numFmtId="0" fontId="100" fillId="0" borderId="0" applyNumberFormat="0" applyFill="0" applyBorder="0" applyAlignment="0" applyProtection="0"/>
    <xf numFmtId="0" fontId="44" fillId="28" borderId="7" applyNumberFormat="0" applyAlignment="0" applyProtection="0"/>
    <xf numFmtId="49" fontId="58" fillId="0" borderId="1" applyNumberFormat="0" applyFont="0" applyFill="0" applyBorder="0" applyProtection="0">
      <alignment horizontal="left" vertical="center" indent="2"/>
    </xf>
    <xf numFmtId="0" fontId="102" fillId="58" borderId="3" applyNumberFormat="0" applyAlignment="0" applyProtection="0"/>
    <xf numFmtId="0" fontId="3" fillId="29" borderId="9" applyNumberFormat="0" applyFont="0" applyAlignment="0" applyProtection="0"/>
    <xf numFmtId="0" fontId="50" fillId="35" borderId="3" applyNumberFormat="0" applyAlignment="0" applyProtection="0"/>
    <xf numFmtId="0" fontId="53" fillId="58" borderId="10" applyNumberFormat="0" applyAlignment="0" applyProtection="0"/>
    <xf numFmtId="43" fontId="3" fillId="0" borderId="0" applyFont="0" applyFill="0" applyBorder="0" applyAlignment="0" applyProtection="0"/>
    <xf numFmtId="0" fontId="3" fillId="0" borderId="0"/>
    <xf numFmtId="0" fontId="16" fillId="19" borderId="33" applyNumberFormat="0" applyAlignment="0" applyProtection="0"/>
    <xf numFmtId="0" fontId="20" fillId="0" borderId="34" applyNumberFormat="0" applyFill="0" applyAlignment="0" applyProtection="0"/>
    <xf numFmtId="0" fontId="14" fillId="29" borderId="35" applyNumberFormat="0" applyFont="0" applyAlignment="0" applyProtection="0"/>
    <xf numFmtId="0" fontId="25" fillId="34" borderId="36" applyNumberFormat="0" applyAlignment="0" applyProtection="0"/>
    <xf numFmtId="0" fontId="29" fillId="0" borderId="37" applyNumberFormat="0" applyFill="0" applyAlignment="0" applyProtection="0"/>
    <xf numFmtId="0" fontId="32" fillId="34" borderId="33" applyNumberFormat="0" applyAlignment="0" applyProtection="0"/>
    <xf numFmtId="0" fontId="3" fillId="0" borderId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58" fillId="0" borderId="63">
      <alignment horizontal="left" vertical="center" wrapText="1" indent="2"/>
    </xf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8" fillId="0" borderId="38">
      <alignment horizontal="left" vertical="center" wrapText="1" indent="2"/>
    </xf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3" fillId="0" borderId="0"/>
    <xf numFmtId="0" fontId="1" fillId="0" borderId="0"/>
    <xf numFmtId="4" fontId="58" fillId="0" borderId="2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3" fillId="0" borderId="28" applyNumberFormat="0" applyFill="0" applyProtection="0">
      <alignment horizontal="right"/>
    </xf>
    <xf numFmtId="0" fontId="3" fillId="0" borderId="28" applyNumberFormat="0" applyFill="0" applyProtection="0">
      <alignment horizontal="right"/>
    </xf>
    <xf numFmtId="0" fontId="37" fillId="38" borderId="28" applyNumberFormat="0" applyProtection="0">
      <alignment horizontal="right"/>
    </xf>
    <xf numFmtId="0" fontId="37" fillId="38" borderId="28" applyNumberFormat="0" applyProtection="0">
      <alignment horizontal="left"/>
    </xf>
    <xf numFmtId="0" fontId="3" fillId="0" borderId="28" applyNumberFormat="0" applyFill="0" applyProtection="0">
      <alignment horizontal="right"/>
    </xf>
    <xf numFmtId="0" fontId="3" fillId="0" borderId="28" applyNumberFormat="0" applyFill="0" applyProtection="0">
      <alignment horizontal="right"/>
    </xf>
    <xf numFmtId="0" fontId="32" fillId="34" borderId="55" applyNumberFormat="0" applyAlignment="0" applyProtection="0"/>
    <xf numFmtId="0" fontId="29" fillId="0" borderId="62" applyNumberFormat="0" applyFill="0" applyAlignment="0" applyProtection="0"/>
    <xf numFmtId="0" fontId="25" fillId="34" borderId="58" applyNumberFormat="0" applyAlignment="0" applyProtection="0"/>
    <xf numFmtId="0" fontId="14" fillId="29" borderId="57" applyNumberFormat="0" applyFont="0" applyAlignment="0" applyProtection="0"/>
    <xf numFmtId="0" fontId="21" fillId="28" borderId="61" applyNumberFormat="0" applyAlignment="0" applyProtection="0"/>
    <xf numFmtId="0" fontId="20" fillId="0" borderId="60" applyNumberFormat="0" applyFill="0" applyAlignment="0" applyProtection="0"/>
    <xf numFmtId="0" fontId="16" fillId="19" borderId="55" applyNumberFormat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3" fillId="58" borderId="58" applyNumberFormat="0" applyAlignment="0" applyProtection="0"/>
    <xf numFmtId="0" fontId="50" fillId="35" borderId="55" applyNumberFormat="0" applyAlignment="0" applyProtection="0"/>
    <xf numFmtId="0" fontId="3" fillId="29" borderId="57" applyNumberFormat="0" applyFont="0" applyAlignment="0" applyProtection="0"/>
    <xf numFmtId="0" fontId="102" fillId="58" borderId="55" applyNumberFormat="0" applyAlignment="0" applyProtection="0"/>
    <xf numFmtId="0" fontId="44" fillId="28" borderId="56" applyNumberFormat="0" applyAlignment="0" applyProtection="0"/>
    <xf numFmtId="0" fontId="100" fillId="0" borderId="59" applyNumberFormat="0" applyFill="0" applyAlignment="0" applyProtection="0"/>
    <xf numFmtId="0" fontId="53" fillId="58" borderId="58" applyNumberFormat="0" applyAlignment="0" applyProtection="0"/>
    <xf numFmtId="0" fontId="50" fillId="35" borderId="55" applyNumberFormat="0" applyAlignment="0" applyProtection="0"/>
    <xf numFmtId="0" fontId="3" fillId="29" borderId="57" applyNumberFormat="0" applyFont="0" applyAlignment="0" applyProtection="0"/>
    <xf numFmtId="0" fontId="102" fillId="58" borderId="55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1" fillId="0" borderId="0"/>
    <xf numFmtId="43" fontId="1" fillId="0" borderId="0" applyFont="0" applyFill="0" applyBorder="0" applyAlignment="0" applyProtection="0"/>
    <xf numFmtId="49" fontId="3" fillId="40" borderId="40">
      <alignment vertical="top" wrapText="1"/>
    </xf>
    <xf numFmtId="0" fontId="40" fillId="29" borderId="35" applyNumberFormat="0" applyFont="0" applyAlignment="0" applyProtection="0"/>
    <xf numFmtId="179" fontId="70" fillId="42" borderId="41">
      <alignment vertical="center"/>
    </xf>
    <xf numFmtId="166" fontId="71" fillId="42" borderId="41">
      <alignment vertical="center"/>
    </xf>
    <xf numFmtId="179" fontId="72" fillId="43" borderId="41">
      <alignment vertical="center"/>
    </xf>
    <xf numFmtId="0" fontId="3" fillId="44" borderId="42" applyBorder="0">
      <alignment horizontal="left" vertical="center"/>
    </xf>
    <xf numFmtId="49" fontId="3" fillId="45" borderId="28">
      <alignment vertical="center" wrapText="1"/>
    </xf>
    <xf numFmtId="0" fontId="3" fillId="46" borderId="39">
      <alignment horizontal="left" vertical="center" wrapText="1"/>
    </xf>
    <xf numFmtId="0" fontId="73" fillId="47" borderId="28">
      <alignment horizontal="left" vertical="center" wrapText="1"/>
    </xf>
    <xf numFmtId="0" fontId="3" fillId="48" borderId="28">
      <alignment horizontal="left" vertical="center" wrapText="1"/>
    </xf>
    <xf numFmtId="0" fontId="3" fillId="49" borderId="28">
      <alignment horizontal="left" vertical="center" wrapText="1"/>
    </xf>
    <xf numFmtId="43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0" fontId="43" fillId="34" borderId="3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50" fillId="19" borderId="33" applyNumberFormat="0" applyAlignment="0" applyProtection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" fontId="58" fillId="0" borderId="28" applyFill="0" applyBorder="0" applyProtection="0">
      <alignment horizontal="right" vertical="center"/>
    </xf>
    <xf numFmtId="0" fontId="3" fillId="0" borderId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53" fillId="34" borderId="36" applyNumberFormat="0" applyAlignment="0" applyProtection="0"/>
    <xf numFmtId="0" fontId="3" fillId="0" borderId="28" applyNumberFormat="0" applyFill="0" applyProtection="0">
      <alignment horizontal="right"/>
    </xf>
    <xf numFmtId="0" fontId="3" fillId="0" borderId="28" applyNumberFormat="0" applyFill="0" applyProtection="0">
      <alignment horizontal="right"/>
    </xf>
    <xf numFmtId="0" fontId="37" fillId="38" borderId="28" applyNumberFormat="0" applyProtection="0">
      <alignment horizontal="right"/>
    </xf>
    <xf numFmtId="0" fontId="37" fillId="38" borderId="28" applyNumberFormat="0" applyProtection="0">
      <alignment horizontal="left"/>
    </xf>
    <xf numFmtId="0" fontId="3" fillId="0" borderId="28" applyNumberFormat="0" applyFill="0" applyProtection="0">
      <alignment horizontal="right"/>
    </xf>
    <xf numFmtId="0" fontId="3" fillId="0" borderId="28" applyNumberFormat="0" applyFill="0" applyProtection="0">
      <alignment horizontal="right"/>
    </xf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0" fontId="55" fillId="0" borderId="37" applyNumberFormat="0" applyFill="0" applyAlignment="0" applyProtection="0"/>
    <xf numFmtId="4" fontId="58" fillId="0" borderId="28" applyFill="0" applyBorder="0" applyProtection="0">
      <alignment horizontal="right" vertical="center"/>
    </xf>
    <xf numFmtId="0" fontId="3" fillId="0" borderId="28" applyNumberFormat="0" applyFill="0" applyProtection="0">
      <alignment horizontal="right"/>
    </xf>
    <xf numFmtId="0" fontId="3" fillId="0" borderId="28" applyNumberFormat="0" applyFill="0" applyProtection="0">
      <alignment horizontal="right"/>
    </xf>
    <xf numFmtId="0" fontId="37" fillId="38" borderId="28" applyNumberFormat="0" applyProtection="0">
      <alignment horizontal="right"/>
    </xf>
    <xf numFmtId="0" fontId="37" fillId="38" borderId="28" applyNumberFormat="0" applyProtection="0">
      <alignment horizontal="left"/>
    </xf>
    <xf numFmtId="0" fontId="3" fillId="0" borderId="28" applyNumberFormat="0" applyFill="0" applyProtection="0">
      <alignment horizontal="right"/>
    </xf>
    <xf numFmtId="0" fontId="3" fillId="0" borderId="28" applyNumberFormat="0" applyFill="0" applyProtection="0">
      <alignment horizontal="right"/>
    </xf>
    <xf numFmtId="0" fontId="3" fillId="0" borderId="0"/>
    <xf numFmtId="0" fontId="3" fillId="0" borderId="0"/>
    <xf numFmtId="49" fontId="58" fillId="0" borderId="28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0" fontId="43" fillId="34" borderId="33" applyNumberFormat="0" applyAlignment="0" applyProtection="0"/>
    <xf numFmtId="41" fontId="3" fillId="0" borderId="0" applyFont="0" applyFill="0" applyBorder="0" applyAlignment="0" applyProtection="0"/>
    <xf numFmtId="0" fontId="3" fillId="29" borderId="35" applyNumberFormat="0" applyFont="0" applyAlignment="0" applyProtection="0"/>
    <xf numFmtId="0" fontId="49" fillId="0" borderId="34" applyNumberFormat="0" applyFill="0" applyAlignment="0" applyProtection="0"/>
    <xf numFmtId="0" fontId="55" fillId="0" borderId="37" applyNumberFormat="0" applyFill="0" applyAlignment="0" applyProtection="0"/>
    <xf numFmtId="0" fontId="3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9" fontId="58" fillId="0" borderId="43" applyNumberFormat="0" applyFont="0" applyFill="0" applyBorder="0" applyProtection="0">
      <alignment horizontal="left" vertical="center" indent="2"/>
    </xf>
    <xf numFmtId="0" fontId="102" fillId="58" borderId="44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0" fontId="44" fillId="28" borderId="7" applyNumberFormat="0" applyAlignment="0" applyProtection="0"/>
    <xf numFmtId="49" fontId="58" fillId="0" borderId="43" applyNumberFormat="0" applyFont="0" applyFill="0" applyBorder="0" applyProtection="0">
      <alignment horizontal="left" vertical="center" indent="2"/>
    </xf>
    <xf numFmtId="0" fontId="102" fillId="58" borderId="44" applyNumberFormat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43" fontId="3" fillId="0" borderId="0" applyFont="0" applyFill="0" applyBorder="0" applyAlignment="0" applyProtection="0"/>
    <xf numFmtId="0" fontId="55" fillId="0" borderId="47" applyNumberFormat="0" applyFill="0" applyAlignment="0" applyProtection="0"/>
    <xf numFmtId="0" fontId="16" fillId="19" borderId="44" applyNumberFormat="0" applyAlignment="0" applyProtection="0"/>
    <xf numFmtId="0" fontId="14" fillId="29" borderId="45" applyNumberFormat="0" applyFont="0" applyAlignment="0" applyProtection="0"/>
    <xf numFmtId="0" fontId="25" fillId="34" borderId="46" applyNumberFormat="0" applyAlignment="0" applyProtection="0"/>
    <xf numFmtId="0" fontId="29" fillId="0" borderId="47" applyNumberFormat="0" applyFill="0" applyAlignment="0" applyProtection="0"/>
    <xf numFmtId="0" fontId="32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8" fillId="0" borderId="48">
      <alignment horizontal="left" vertical="center" wrapText="1" indent="2"/>
    </xf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4" fontId="58" fillId="0" borderId="43" applyFill="0" applyBorder="0" applyProtection="0">
      <alignment horizontal="right" vertical="center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0" borderId="43" applyNumberFormat="0" applyFill="0" applyProtection="0">
      <alignment horizontal="right"/>
    </xf>
    <xf numFmtId="0" fontId="3" fillId="0" borderId="43" applyNumberFormat="0" applyFill="0" applyProtection="0">
      <alignment horizontal="right"/>
    </xf>
    <xf numFmtId="0" fontId="37" fillId="38" borderId="43" applyNumberFormat="0" applyProtection="0">
      <alignment horizontal="right"/>
    </xf>
    <xf numFmtId="0" fontId="37" fillId="38" borderId="43" applyNumberFormat="0" applyProtection="0">
      <alignment horizontal="left"/>
    </xf>
    <xf numFmtId="0" fontId="3" fillId="0" borderId="43" applyNumberFormat="0" applyFill="0" applyProtection="0">
      <alignment horizontal="right"/>
    </xf>
    <xf numFmtId="0" fontId="3" fillId="0" borderId="4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9" fontId="3" fillId="40" borderId="50">
      <alignment vertical="top" wrapText="1"/>
    </xf>
    <xf numFmtId="0" fontId="40" fillId="29" borderId="45" applyNumberFormat="0" applyFont="0" applyAlignment="0" applyProtection="0"/>
    <xf numFmtId="179" fontId="70" fillId="42" borderId="51">
      <alignment vertical="center"/>
    </xf>
    <xf numFmtId="166" fontId="71" fillId="42" borderId="51">
      <alignment vertical="center"/>
    </xf>
    <xf numFmtId="179" fontId="72" fillId="43" borderId="51">
      <alignment vertical="center"/>
    </xf>
    <xf numFmtId="0" fontId="3" fillId="44" borderId="52" applyBorder="0">
      <alignment horizontal="left" vertical="center"/>
    </xf>
    <xf numFmtId="49" fontId="3" fillId="45" borderId="43">
      <alignment vertical="center" wrapText="1"/>
    </xf>
    <xf numFmtId="0" fontId="3" fillId="46" borderId="49">
      <alignment horizontal="left" vertical="center" wrapText="1"/>
    </xf>
    <xf numFmtId="0" fontId="73" fillId="47" borderId="43">
      <alignment horizontal="left" vertical="center" wrapText="1"/>
    </xf>
    <xf numFmtId="0" fontId="3" fillId="48" borderId="43">
      <alignment horizontal="left" vertical="center" wrapText="1"/>
    </xf>
    <xf numFmtId="0" fontId="3" fillId="49" borderId="43">
      <alignment horizontal="left" vertical="center" wrapText="1"/>
    </xf>
    <xf numFmtId="43" fontId="1" fillId="0" borderId="0" applyFont="0" applyFill="0" applyBorder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4" fontId="58" fillId="0" borderId="43" applyFill="0" applyBorder="0" applyProtection="0">
      <alignment horizontal="right" vertical="center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0" borderId="43" applyNumberFormat="0" applyFill="0" applyProtection="0">
      <alignment horizontal="right"/>
    </xf>
    <xf numFmtId="0" fontId="3" fillId="0" borderId="43" applyNumberFormat="0" applyFill="0" applyProtection="0">
      <alignment horizontal="right"/>
    </xf>
    <xf numFmtId="0" fontId="37" fillId="38" borderId="43" applyNumberFormat="0" applyProtection="0">
      <alignment horizontal="right"/>
    </xf>
    <xf numFmtId="0" fontId="37" fillId="38" borderId="43" applyNumberFormat="0" applyProtection="0">
      <alignment horizontal="left"/>
    </xf>
    <xf numFmtId="0" fontId="3" fillId="0" borderId="43" applyNumberFormat="0" applyFill="0" applyProtection="0">
      <alignment horizontal="right"/>
    </xf>
    <xf numFmtId="0" fontId="3" fillId="0" borderId="4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" fontId="58" fillId="0" borderId="43" applyFill="0" applyBorder="0" applyProtection="0">
      <alignment horizontal="right" vertical="center"/>
    </xf>
    <xf numFmtId="0" fontId="3" fillId="0" borderId="43" applyNumberFormat="0" applyFill="0" applyProtection="0">
      <alignment horizontal="right"/>
    </xf>
    <xf numFmtId="0" fontId="3" fillId="0" borderId="43" applyNumberFormat="0" applyFill="0" applyProtection="0">
      <alignment horizontal="right"/>
    </xf>
    <xf numFmtId="0" fontId="37" fillId="38" borderId="43" applyNumberFormat="0" applyProtection="0">
      <alignment horizontal="right"/>
    </xf>
    <xf numFmtId="0" fontId="37" fillId="38" borderId="43" applyNumberFormat="0" applyProtection="0">
      <alignment horizontal="left"/>
    </xf>
    <xf numFmtId="0" fontId="3" fillId="0" borderId="43" applyNumberFormat="0" applyFill="0" applyProtection="0">
      <alignment horizontal="right"/>
    </xf>
    <xf numFmtId="0" fontId="3" fillId="0" borderId="43" applyNumberFormat="0" applyFill="0" applyProtection="0">
      <alignment horizontal="right"/>
    </xf>
    <xf numFmtId="49" fontId="58" fillId="0" borderId="43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0" fontId="43" fillId="34" borderId="44" applyNumberFormat="0" applyAlignment="0" applyProtection="0"/>
    <xf numFmtId="41" fontId="3" fillId="0" borderId="0" applyFont="0" applyFill="0" applyBorder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43" fontId="3" fillId="0" borderId="0" applyFont="0" applyFill="0" applyBorder="0" applyAlignment="0" applyProtection="0"/>
    <xf numFmtId="4" fontId="58" fillId="0" borderId="53" applyFill="0" applyBorder="0" applyProtection="0">
      <alignment horizontal="right" vertical="center"/>
    </xf>
    <xf numFmtId="49" fontId="58" fillId="0" borderId="53" applyNumberFormat="0" applyFont="0" applyFill="0" applyBorder="0" applyProtection="0">
      <alignment horizontal="left" vertical="center" indent="2"/>
    </xf>
    <xf numFmtId="0" fontId="102" fillId="58" borderId="44" applyNumberFormat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3" fillId="58" borderId="46" applyNumberFormat="0" applyAlignment="0" applyProtection="0"/>
    <xf numFmtId="0" fontId="55" fillId="0" borderId="47" applyNumberFormat="0" applyFill="0" applyAlignment="0" applyProtection="0"/>
    <xf numFmtId="0" fontId="100" fillId="0" borderId="32" applyNumberFormat="0" applyFill="0" applyAlignment="0" applyProtection="0"/>
    <xf numFmtId="0" fontId="44" fillId="28" borderId="7" applyNumberFormat="0" applyAlignment="0" applyProtection="0"/>
    <xf numFmtId="0" fontId="102" fillId="58" borderId="44" applyNumberFormat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16" fillId="19" borderId="44" applyNumberFormat="0" applyAlignment="0" applyProtection="0"/>
    <xf numFmtId="0" fontId="20" fillId="0" borderId="34" applyNumberFormat="0" applyFill="0" applyAlignment="0" applyProtection="0"/>
    <xf numFmtId="0" fontId="21" fillId="28" borderId="7" applyNumberFormat="0" applyAlignment="0" applyProtection="0"/>
    <xf numFmtId="0" fontId="14" fillId="29" borderId="45" applyNumberFormat="0" applyFont="0" applyAlignment="0" applyProtection="0"/>
    <xf numFmtId="0" fontId="25" fillId="34" borderId="46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29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32" fillId="34" borderId="44" applyNumberFormat="0" applyAlignment="0" applyProtection="0"/>
    <xf numFmtId="0" fontId="55" fillId="0" borderId="47" applyNumberFormat="0" applyFill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8" fillId="0" borderId="48">
      <alignment horizontal="left" vertical="center" wrapText="1" indent="2"/>
    </xf>
    <xf numFmtId="0" fontId="58" fillId="0" borderId="48">
      <alignment horizontal="left" vertical="center" wrapText="1" indent="2"/>
    </xf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58" fillId="0" borderId="48">
      <alignment horizontal="left" vertical="center" wrapText="1" indent="2"/>
    </xf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9" fontId="3" fillId="40" borderId="50">
      <alignment vertical="top" wrapText="1"/>
    </xf>
    <xf numFmtId="0" fontId="40" fillId="29" borderId="45" applyNumberFormat="0" applyFont="0" applyAlignment="0" applyProtection="0"/>
    <xf numFmtId="179" fontId="70" fillId="42" borderId="51">
      <alignment vertical="center"/>
    </xf>
    <xf numFmtId="166" fontId="71" fillId="42" borderId="51">
      <alignment vertical="center"/>
    </xf>
    <xf numFmtId="179" fontId="72" fillId="43" borderId="51">
      <alignment vertical="center"/>
    </xf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" fontId="58" fillId="0" borderId="53" applyFill="0" applyBorder="0" applyProtection="0">
      <alignment horizontal="right" vertical="center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55" fillId="0" borderId="47" applyNumberFormat="0" applyFill="0" applyAlignment="0" applyProtection="0"/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0" fillId="19" borderId="44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0" fillId="19" borderId="44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44" fillId="28" borderId="7" applyNumberFormat="0" applyAlignment="0" applyProtection="0"/>
    <xf numFmtId="0" fontId="49" fillId="0" borderId="34" applyNumberFormat="0" applyFill="0" applyAlignment="0" applyProtection="0"/>
    <xf numFmtId="0" fontId="50" fillId="19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3" fillId="40" borderId="50">
      <alignment vertical="top" wrapText="1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179" fontId="70" fillId="42" borderId="51">
      <alignment vertical="center"/>
    </xf>
    <xf numFmtId="166" fontId="71" fillId="42" borderId="51">
      <alignment vertical="center"/>
    </xf>
    <xf numFmtId="179" fontId="72" fillId="43" borderId="51">
      <alignment vertical="center"/>
    </xf>
    <xf numFmtId="0" fontId="3" fillId="44" borderId="52" applyBorder="0">
      <alignment horizontal="left" vertical="center"/>
    </xf>
    <xf numFmtId="49" fontId="3" fillId="45" borderId="53">
      <alignment vertical="center" wrapText="1"/>
    </xf>
    <xf numFmtId="0" fontId="3" fillId="46" borderId="49">
      <alignment horizontal="left" vertical="center" wrapText="1"/>
    </xf>
    <xf numFmtId="0" fontId="73" fillId="47" borderId="53">
      <alignment horizontal="left" vertical="center" wrapText="1"/>
    </xf>
    <xf numFmtId="0" fontId="3" fillId="48" borderId="53">
      <alignment horizontal="left" vertical="center" wrapText="1"/>
    </xf>
    <xf numFmtId="0" fontId="3" fillId="49" borderId="53">
      <alignment horizontal="left" vertical="center" wrapText="1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4" fontId="58" fillId="0" borderId="53" applyFill="0" applyBorder="0" applyProtection="0">
      <alignment horizontal="right" vertical="center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5" fillId="0" borderId="47" applyNumberFormat="0" applyFill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43" fillId="34" borderId="44" applyNumberFormat="0" applyAlignment="0" applyProtection="0"/>
    <xf numFmtId="0" fontId="44" fillId="28" borderId="7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0" fontId="49" fillId="0" borderId="34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29" fillId="0" borderId="47" applyNumberFormat="0" applyFill="0" applyAlignment="0" applyProtection="0"/>
    <xf numFmtId="0" fontId="14" fillId="29" borderId="45" applyNumberFormat="0" applyFont="0" applyAlignment="0" applyProtection="0"/>
    <xf numFmtId="0" fontId="53" fillId="58" borderId="46" applyNumberFormat="0" applyAlignment="0" applyProtection="0"/>
    <xf numFmtId="0" fontId="50" fillId="35" borderId="44" applyNumberFormat="0" applyAlignment="0" applyProtection="0"/>
    <xf numFmtId="0" fontId="3" fillId="29" borderId="45" applyNumberFormat="0" applyFont="0" applyAlignment="0" applyProtection="0"/>
    <xf numFmtId="0" fontId="102" fillId="58" borderId="44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44" fillId="28" borderId="7" applyNumberFormat="0" applyAlignment="0" applyProtection="0"/>
    <xf numFmtId="0" fontId="100" fillId="0" borderId="32" applyNumberFormat="0" applyFill="0" applyAlignment="0" applyProtection="0"/>
    <xf numFmtId="0" fontId="53" fillId="58" borderId="46" applyNumberFormat="0" applyAlignment="0" applyProtection="0"/>
    <xf numFmtId="0" fontId="50" fillId="35" borderId="44" applyNumberFormat="0" applyAlignment="0" applyProtection="0"/>
    <xf numFmtId="0" fontId="3" fillId="29" borderId="45" applyNumberFormat="0" applyFont="0" applyAlignment="0" applyProtection="0"/>
    <xf numFmtId="0" fontId="102" fillId="58" borderId="44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3" fillId="44" borderId="52" applyBorder="0">
      <alignment horizontal="left" vertical="center"/>
    </xf>
    <xf numFmtId="49" fontId="3" fillId="45" borderId="53">
      <alignment vertical="center" wrapText="1"/>
    </xf>
    <xf numFmtId="0" fontId="3" fillId="46" borderId="49">
      <alignment horizontal="left" vertical="center" wrapText="1"/>
    </xf>
    <xf numFmtId="0" fontId="73" fillId="47" borderId="53">
      <alignment horizontal="left" vertical="center" wrapText="1"/>
    </xf>
    <xf numFmtId="0" fontId="3" fillId="48" borderId="53">
      <alignment horizontal="left" vertical="center" wrapText="1"/>
    </xf>
    <xf numFmtId="0" fontId="3" fillId="49" borderId="53">
      <alignment horizontal="left" vertical="center" wrapText="1"/>
    </xf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2" fillId="34" borderId="44" applyNumberFormat="0" applyAlignment="0" applyProtection="0"/>
    <xf numFmtId="0" fontId="25" fillId="34" borderId="46" applyNumberFormat="0" applyAlignment="0" applyProtection="0"/>
    <xf numFmtId="0" fontId="20" fillId="0" borderId="34" applyNumberFormat="0" applyFill="0" applyAlignment="0" applyProtection="0"/>
    <xf numFmtId="0" fontId="16" fillId="19" borderId="44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49" fontId="58" fillId="0" borderId="53" applyNumberFormat="0" applyFont="0" applyFill="0" applyBorder="0" applyProtection="0">
      <alignment horizontal="left" vertical="center" indent="2"/>
    </xf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0" fillId="19" borderId="44" applyNumberFormat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3" fillId="34" borderId="44" applyNumberFormat="0" applyAlignment="0" applyProtection="0"/>
    <xf numFmtId="0" fontId="3" fillId="29" borderId="45" applyNumberFormat="0" applyFont="0" applyAlignment="0" applyProtection="0"/>
    <xf numFmtId="0" fontId="49" fillId="0" borderId="34" applyNumberFormat="0" applyFill="0" applyAlignment="0" applyProtection="0"/>
    <xf numFmtId="0" fontId="55" fillId="0" borderId="47" applyNumberFormat="0" applyFill="0" applyAlignment="0" applyProtection="0"/>
    <xf numFmtId="43" fontId="1" fillId="0" borderId="0" applyFont="0" applyFill="0" applyBorder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102" fillId="58" borderId="44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43" fillId="34" borderId="44" applyNumberFormat="0" applyAlignment="0" applyProtection="0"/>
    <xf numFmtId="0" fontId="53" fillId="58" borderId="46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102" fillId="58" borderId="44" applyNumberFormat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43" fontId="3" fillId="0" borderId="0" applyFont="0" applyFill="0" applyBorder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49" fillId="0" borderId="34" applyNumberFormat="0" applyFill="0" applyAlignment="0" applyProtection="0"/>
    <xf numFmtId="0" fontId="20" fillId="0" borderId="34" applyNumberFormat="0" applyFill="0" applyAlignment="0" applyProtection="0"/>
    <xf numFmtId="0" fontId="21" fillId="28" borderId="7" applyNumberFormat="0" applyAlignment="0" applyProtection="0"/>
    <xf numFmtId="0" fontId="44" fillId="28" borderId="7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4" fillId="28" borderId="7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29" borderId="45" applyNumberFormat="0" applyFon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49" borderId="53">
      <alignment horizontal="left" vertical="center" wrapText="1"/>
    </xf>
    <xf numFmtId="0" fontId="3" fillId="48" borderId="53">
      <alignment horizontal="left" vertical="center" wrapText="1"/>
    </xf>
    <xf numFmtId="0" fontId="73" fillId="47" borderId="53">
      <alignment horizontal="left" vertical="center" wrapText="1"/>
    </xf>
    <xf numFmtId="0" fontId="3" fillId="46" borderId="49">
      <alignment horizontal="left" vertical="center" wrapText="1"/>
    </xf>
    <xf numFmtId="49" fontId="3" fillId="45" borderId="53">
      <alignment vertical="center" wrapText="1"/>
    </xf>
    <xf numFmtId="0" fontId="3" fillId="44" borderId="52" applyBorder="0">
      <alignment horizontal="left" vertical="center"/>
    </xf>
    <xf numFmtId="179" fontId="72" fillId="43" borderId="51">
      <alignment vertical="center"/>
    </xf>
    <xf numFmtId="166" fontId="71" fillId="42" borderId="51">
      <alignment vertical="center"/>
    </xf>
    <xf numFmtId="179" fontId="70" fillId="42" borderId="51">
      <alignment vertical="center"/>
    </xf>
    <xf numFmtId="0" fontId="53" fillId="34" borderId="46" applyNumberFormat="0" applyAlignment="0" applyProtection="0"/>
    <xf numFmtId="0" fontId="53" fillId="34" borderId="46" applyNumberFormat="0" applyAlignment="0" applyProtection="0"/>
    <xf numFmtId="0" fontId="40" fillId="29" borderId="45" applyNumberFormat="0" applyFont="0" applyAlignment="0" applyProtection="0"/>
    <xf numFmtId="0" fontId="50" fillId="19" borderId="44" applyNumberFormat="0" applyAlignment="0" applyProtection="0"/>
    <xf numFmtId="49" fontId="3" fillId="40" borderId="50">
      <alignment vertical="top" wrapText="1"/>
    </xf>
    <xf numFmtId="43" fontId="1" fillId="0" borderId="0" applyFont="0" applyFill="0" applyBorder="0" applyAlignment="0" applyProtection="0"/>
    <xf numFmtId="0" fontId="3" fillId="0" borderId="53" applyNumberFormat="0" applyFill="0" applyProtection="0">
      <alignment horizontal="right"/>
    </xf>
    <xf numFmtId="49" fontId="58" fillId="0" borderId="53" applyNumberFormat="0" applyFont="0" applyFill="0" applyBorder="0" applyProtection="0">
      <alignment horizontal="left" vertical="center" indent="2"/>
    </xf>
    <xf numFmtId="0" fontId="43" fillId="34" borderId="44" applyNumberFormat="0" applyAlignment="0" applyProtection="0"/>
    <xf numFmtId="0" fontId="102" fillId="58" borderId="44" applyNumberFormat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0" fontId="44" fillId="28" borderId="7" applyNumberFormat="0" applyAlignment="0" applyProtection="0"/>
    <xf numFmtId="0" fontId="102" fillId="58" borderId="44" applyNumberFormat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16" fillId="19" borderId="44" applyNumberFormat="0" applyAlignment="0" applyProtection="0"/>
    <xf numFmtId="0" fontId="14" fillId="29" borderId="45" applyNumberFormat="0" applyFont="0" applyAlignment="0" applyProtection="0"/>
    <xf numFmtId="0" fontId="25" fillId="34" borderId="46" applyNumberFormat="0" applyAlignment="0" applyProtection="0"/>
    <xf numFmtId="0" fontId="29" fillId="0" borderId="47" applyNumberFormat="0" applyFill="0" applyAlignment="0" applyProtection="0"/>
    <xf numFmtId="0" fontId="32" fillId="34" borderId="44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left"/>
    </xf>
    <xf numFmtId="0" fontId="53" fillId="34" borderId="46" applyNumberFormat="0" applyAlignment="0" applyProtection="0"/>
    <xf numFmtId="0" fontId="37" fillId="38" borderId="53" applyNumberFormat="0" applyProtection="0">
      <alignment horizontal="righ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4" fontId="58" fillId="0" borderId="53" applyFill="0" applyBorder="0" applyProtection="0">
      <alignment horizontal="right" vertical="center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4" fontId="58" fillId="0" borderId="53" applyFill="0" applyBorder="0" applyProtection="0">
      <alignment horizontal="right" vertical="center"/>
    </xf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8" fillId="0" borderId="48">
      <alignment horizontal="left" vertical="center" wrapText="1" indent="2"/>
    </xf>
    <xf numFmtId="0" fontId="58" fillId="0" borderId="48">
      <alignment horizontal="left" vertical="center" wrapText="1" indent="2"/>
    </xf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58" fillId="0" borderId="48">
      <alignment horizontal="left" vertical="center" wrapText="1" indent="2"/>
    </xf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2" fillId="34" borderId="44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25" fillId="34" borderId="46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14" fillId="29" borderId="45" applyNumberFormat="0" applyFont="0" applyAlignment="0" applyProtection="0"/>
    <xf numFmtId="0" fontId="50" fillId="19" borderId="44" applyNumberFormat="0" applyAlignment="0" applyProtection="0"/>
    <xf numFmtId="0" fontId="20" fillId="0" borderId="34" applyNumberFormat="0" applyFill="0" applyAlignment="0" applyProtection="0"/>
    <xf numFmtId="0" fontId="16" fillId="19" borderId="44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58" borderId="46" applyNumberFormat="0" applyAlignment="0" applyProtection="0"/>
    <xf numFmtId="0" fontId="50" fillId="35" borderId="44" applyNumberFormat="0" applyAlignment="0" applyProtection="0"/>
    <xf numFmtId="0" fontId="3" fillId="29" borderId="45" applyNumberFormat="0" applyFont="0" applyAlignment="0" applyProtection="0"/>
    <xf numFmtId="0" fontId="102" fillId="58" borderId="44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37" fillId="38" borderId="53" applyNumberFormat="0" applyProtection="0">
      <alignment horizontal="right"/>
    </xf>
    <xf numFmtId="0" fontId="100" fillId="0" borderId="32" applyNumberFormat="0" applyFill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58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0" fillId="19" borderId="44" applyNumberFormat="0" applyAlignment="0" applyProtection="0"/>
    <xf numFmtId="0" fontId="50" fillId="35" borderId="44" applyNumberFormat="0" applyAlignment="0" applyProtection="0"/>
    <xf numFmtId="0" fontId="3" fillId="29" borderId="45" applyNumberFormat="0" applyFont="0" applyAlignment="0" applyProtection="0"/>
    <xf numFmtId="0" fontId="102" fillId="58" borderId="44" applyNumberFormat="0" applyAlignment="0" applyProtection="0"/>
    <xf numFmtId="0" fontId="44" fillId="28" borderId="7" applyNumberFormat="0" applyAlignment="0" applyProtection="0"/>
    <xf numFmtId="0" fontId="53" fillId="34" borderId="46" applyNumberFormat="0" applyAlignment="0" applyProtection="0"/>
    <xf numFmtId="43" fontId="1" fillId="0" borderId="0" applyFont="0" applyFill="0" applyBorder="0" applyAlignment="0" applyProtection="0"/>
    <xf numFmtId="0" fontId="43" fillId="34" borderId="44" applyNumberFormat="0" applyAlignment="0" applyProtection="0"/>
    <xf numFmtId="49" fontId="3" fillId="45" borderId="53">
      <alignment vertical="center" wrapText="1"/>
    </xf>
    <xf numFmtId="0" fontId="3" fillId="46" borderId="49">
      <alignment horizontal="left" vertical="center" wrapText="1"/>
    </xf>
    <xf numFmtId="0" fontId="73" fillId="47" borderId="53">
      <alignment horizontal="left" vertical="center" wrapText="1"/>
    </xf>
    <xf numFmtId="0" fontId="3" fillId="48" borderId="53">
      <alignment horizontal="left" vertical="center" wrapText="1"/>
    </xf>
    <xf numFmtId="0" fontId="3" fillId="49" borderId="53">
      <alignment horizontal="left" vertical="center" wrapText="1"/>
    </xf>
    <xf numFmtId="43" fontId="1" fillId="0" borderId="0" applyFont="0" applyFill="0" applyBorder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0" fontId="49" fillId="0" borderId="34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3" fillId="34" borderId="46" applyNumberFormat="0" applyAlignment="0" applyProtection="0"/>
    <xf numFmtId="0" fontId="53" fillId="34" borderId="46" applyNumberFormat="0" applyAlignment="0" applyProtection="0"/>
    <xf numFmtId="0" fontId="29" fillId="0" borderId="47" applyNumberFormat="0" applyFill="0" applyAlignment="0" applyProtection="0"/>
    <xf numFmtId="0" fontId="3" fillId="29" borderId="45" applyNumberFormat="0" applyFon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21" fillId="28" borderId="7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49" fontId="58" fillId="0" borderId="53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49" fillId="0" borderId="34" applyNumberFormat="0" applyFill="0" applyAlignment="0" applyProtection="0"/>
    <xf numFmtId="0" fontId="44" fillId="28" borderId="7" applyNumberFormat="0" applyAlignment="0" applyProtection="0"/>
    <xf numFmtId="41" fontId="3" fillId="0" borderId="0" applyFont="0" applyFill="0" applyBorder="0" applyAlignment="0" applyProtection="0"/>
    <xf numFmtId="0" fontId="49" fillId="0" borderId="34" applyNumberFormat="0" applyFill="0" applyAlignment="0" applyProtection="0"/>
    <xf numFmtId="43" fontId="3" fillId="0" borderId="0" applyFont="0" applyFill="0" applyBorder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43" fillId="34" borderId="44" applyNumberFormat="0" applyAlignment="0" applyProtection="0"/>
    <xf numFmtId="0" fontId="44" fillId="28" borderId="7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49" fillId="0" borderId="34" applyNumberFormat="0" applyFill="0" applyAlignment="0" applyProtection="0"/>
    <xf numFmtId="0" fontId="55" fillId="0" borderId="47" applyNumberFormat="0" applyFill="0" applyAlignment="0" applyProtection="0"/>
    <xf numFmtId="0" fontId="37" fillId="38" borderId="53" applyNumberFormat="0" applyProtection="0">
      <alignment horizontal="left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2" fillId="34" borderId="44" applyNumberFormat="0" applyAlignment="0" applyProtection="0"/>
    <xf numFmtId="0" fontId="29" fillId="0" borderId="47" applyNumberFormat="0" applyFill="0" applyAlignment="0" applyProtection="0"/>
    <xf numFmtId="0" fontId="25" fillId="34" borderId="46" applyNumberFormat="0" applyAlignment="0" applyProtection="0"/>
    <xf numFmtId="0" fontId="14" fillId="29" borderId="45" applyNumberFormat="0" applyFont="0" applyAlignment="0" applyProtection="0"/>
    <xf numFmtId="0" fontId="21" fillId="28" borderId="7" applyNumberFormat="0" applyAlignment="0" applyProtection="0"/>
    <xf numFmtId="0" fontId="16" fillId="19" borderId="44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3" fillId="58" borderId="46" applyNumberFormat="0" applyAlignment="0" applyProtection="0"/>
    <xf numFmtId="0" fontId="50" fillId="35" borderId="44" applyNumberFormat="0" applyAlignment="0" applyProtection="0"/>
    <xf numFmtId="0" fontId="3" fillId="29" borderId="45" applyNumberFormat="0" applyFont="0" applyAlignment="0" applyProtection="0"/>
    <xf numFmtId="0" fontId="102" fillId="58" borderId="44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53" fillId="58" borderId="46" applyNumberFormat="0" applyAlignment="0" applyProtection="0"/>
    <xf numFmtId="0" fontId="50" fillId="35" borderId="44" applyNumberFormat="0" applyAlignment="0" applyProtection="0"/>
    <xf numFmtId="0" fontId="3" fillId="29" borderId="45" applyNumberFormat="0" applyFont="0" applyAlignment="0" applyProtection="0"/>
    <xf numFmtId="0" fontId="102" fillId="58" borderId="44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3" fillId="40" borderId="50">
      <alignment vertical="top" wrapText="1"/>
    </xf>
    <xf numFmtId="0" fontId="40" fillId="29" borderId="45" applyNumberFormat="0" applyFont="0" applyAlignment="0" applyProtection="0"/>
    <xf numFmtId="179" fontId="70" fillId="42" borderId="51">
      <alignment vertical="center"/>
    </xf>
    <xf numFmtId="166" fontId="71" fillId="42" borderId="51">
      <alignment vertical="center"/>
    </xf>
    <xf numFmtId="179" fontId="72" fillId="43" borderId="51">
      <alignment vertical="center"/>
    </xf>
    <xf numFmtId="0" fontId="3" fillId="44" borderId="52" applyBorder="0">
      <alignment horizontal="left" vertical="center"/>
    </xf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43" fillId="34" borderId="44" applyNumberFormat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9" fontId="3" fillId="40" borderId="50">
      <alignment vertical="top" wrapText="1"/>
    </xf>
    <xf numFmtId="0" fontId="40" fillId="29" borderId="45" applyNumberFormat="0" applyFont="0" applyAlignment="0" applyProtection="0"/>
    <xf numFmtId="179" fontId="70" fillId="42" borderId="51">
      <alignment vertical="center"/>
    </xf>
    <xf numFmtId="166" fontId="71" fillId="42" borderId="51">
      <alignment vertical="center"/>
    </xf>
    <xf numFmtId="179" fontId="72" fillId="43" borderId="51">
      <alignment vertical="center"/>
    </xf>
    <xf numFmtId="0" fontId="3" fillId="44" borderId="52" applyBorder="0">
      <alignment horizontal="left" vertical="center"/>
    </xf>
    <xf numFmtId="49" fontId="3" fillId="45" borderId="53">
      <alignment vertical="center" wrapText="1"/>
    </xf>
    <xf numFmtId="0" fontId="3" fillId="46" borderId="49">
      <alignment horizontal="left" vertical="center" wrapText="1"/>
    </xf>
    <xf numFmtId="0" fontId="73" fillId="47" borderId="53">
      <alignment horizontal="left" vertical="center" wrapText="1"/>
    </xf>
    <xf numFmtId="0" fontId="3" fillId="48" borderId="53">
      <alignment horizontal="left" vertical="center" wrapText="1"/>
    </xf>
    <xf numFmtId="0" fontId="3" fillId="49" borderId="53">
      <alignment horizontal="left" vertical="center" wrapText="1"/>
    </xf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49" fontId="58" fillId="0" borderId="53" applyNumberFormat="0" applyFont="0" applyFill="0" applyBorder="0" applyProtection="0">
      <alignment horizontal="left" vertical="center" indent="2"/>
    </xf>
    <xf numFmtId="0" fontId="43" fillId="34" borderId="44" applyNumberFormat="0" applyAlignment="0" applyProtection="0"/>
    <xf numFmtId="0" fontId="44" fillId="28" borderId="7" applyNumberFormat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43" fontId="1" fillId="0" borderId="0" applyFont="0" applyFill="0" applyBorder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102" fillId="58" borderId="44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0" fontId="44" fillId="28" borderId="7" applyNumberFormat="0" applyAlignment="0" applyProtection="0"/>
    <xf numFmtId="49" fontId="58" fillId="0" borderId="53" applyNumberFormat="0" applyFont="0" applyFill="0" applyBorder="0" applyProtection="0">
      <alignment horizontal="left" vertical="center" indent="2"/>
    </xf>
    <xf numFmtId="0" fontId="102" fillId="58" borderId="44" applyNumberFormat="0" applyAlignment="0" applyProtection="0"/>
    <xf numFmtId="0" fontId="3" fillId="29" borderId="45" applyNumberFormat="0" applyFont="0" applyAlignment="0" applyProtection="0"/>
    <xf numFmtId="0" fontId="50" fillId="35" borderId="44" applyNumberFormat="0" applyAlignment="0" applyProtection="0"/>
    <xf numFmtId="0" fontId="53" fillId="58" borderId="46" applyNumberFormat="0" applyAlignment="0" applyProtection="0"/>
    <xf numFmtId="43" fontId="3" fillId="0" borderId="0" applyFont="0" applyFill="0" applyBorder="0" applyAlignment="0" applyProtection="0"/>
    <xf numFmtId="0" fontId="16" fillId="19" borderId="44" applyNumberFormat="0" applyAlignment="0" applyProtection="0"/>
    <xf numFmtId="0" fontId="21" fillId="28" borderId="7" applyNumberFormat="0" applyAlignment="0" applyProtection="0"/>
    <xf numFmtId="0" fontId="14" fillId="29" borderId="45" applyNumberFormat="0" applyFont="0" applyAlignment="0" applyProtection="0"/>
    <xf numFmtId="0" fontId="25" fillId="34" borderId="46" applyNumberFormat="0" applyAlignment="0" applyProtection="0"/>
    <xf numFmtId="0" fontId="29" fillId="0" borderId="47" applyNumberFormat="0" applyFill="0" applyAlignment="0" applyProtection="0"/>
    <xf numFmtId="0" fontId="32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0" fontId="44" fillId="28" borderId="7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8" fillId="0" borderId="48">
      <alignment horizontal="left" vertical="center" wrapText="1" indent="2"/>
    </xf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9" fontId="3" fillId="40" borderId="50">
      <alignment vertical="top" wrapText="1"/>
    </xf>
    <xf numFmtId="0" fontId="40" fillId="29" borderId="45" applyNumberFormat="0" applyFont="0" applyAlignment="0" applyProtection="0"/>
    <xf numFmtId="179" fontId="70" fillId="42" borderId="51">
      <alignment vertical="center"/>
    </xf>
    <xf numFmtId="166" fontId="71" fillId="42" borderId="51">
      <alignment vertical="center"/>
    </xf>
    <xf numFmtId="179" fontId="72" fillId="43" borderId="51">
      <alignment vertical="center"/>
    </xf>
    <xf numFmtId="0" fontId="3" fillId="44" borderId="52" applyBorder="0">
      <alignment horizontal="left" vertical="center"/>
    </xf>
    <xf numFmtId="49" fontId="3" fillId="45" borderId="53">
      <alignment vertical="center" wrapText="1"/>
    </xf>
    <xf numFmtId="0" fontId="3" fillId="46" borderId="49">
      <alignment horizontal="left" vertical="center" wrapText="1"/>
    </xf>
    <xf numFmtId="0" fontId="73" fillId="47" borderId="53">
      <alignment horizontal="left" vertical="center" wrapText="1"/>
    </xf>
    <xf numFmtId="0" fontId="3" fillId="48" borderId="53">
      <alignment horizontal="left" vertical="center" wrapText="1"/>
    </xf>
    <xf numFmtId="0" fontId="3" fillId="49" borderId="53">
      <alignment horizontal="left" vertical="center" wrapText="1"/>
    </xf>
    <xf numFmtId="43" fontId="1" fillId="0" borderId="0" applyFont="0" applyFill="0" applyBorder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0" fontId="43" fillId="34" borderId="44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0" fontId="50" fillId="19" borderId="44" applyNumberFormat="0" applyAlignment="0" applyProtection="0"/>
    <xf numFmtId="4" fontId="58" fillId="0" borderId="53" applyFill="0" applyBorder="0" applyProtection="0">
      <alignment horizontal="right" vertical="center"/>
    </xf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40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3" fillId="29" borderId="45" applyNumberFormat="0" applyFon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53" fillId="34" borderId="46" applyNumberFormat="0" applyAlignment="0" applyProtection="0"/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0" fontId="55" fillId="0" borderId="47" applyNumberFormat="0" applyFill="0" applyAlignment="0" applyProtection="0"/>
    <xf numFmtId="4" fontId="58" fillId="0" borderId="53" applyFill="0" applyBorder="0" applyProtection="0">
      <alignment horizontal="right" vertical="center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0" fontId="37" fillId="38" borderId="53" applyNumberFormat="0" applyProtection="0">
      <alignment horizontal="right"/>
    </xf>
    <xf numFmtId="0" fontId="37" fillId="38" borderId="53" applyNumberFormat="0" applyProtection="0">
      <alignment horizontal="left"/>
    </xf>
    <xf numFmtId="0" fontId="3" fillId="0" borderId="53" applyNumberFormat="0" applyFill="0" applyProtection="0">
      <alignment horizontal="right"/>
    </xf>
    <xf numFmtId="0" fontId="3" fillId="0" borderId="53" applyNumberFormat="0" applyFill="0" applyProtection="0">
      <alignment horizontal="right"/>
    </xf>
    <xf numFmtId="49" fontId="58" fillId="0" borderId="53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0" fontId="43" fillId="34" borderId="44" applyNumberFormat="0" applyAlignment="0" applyProtection="0"/>
    <xf numFmtId="0" fontId="44" fillId="28" borderId="7" applyNumberFormat="0" applyAlignment="0" applyProtection="0"/>
    <xf numFmtId="41" fontId="3" fillId="0" borderId="0" applyFont="0" applyFill="0" applyBorder="0" applyAlignment="0" applyProtection="0"/>
    <xf numFmtId="0" fontId="3" fillId="29" borderId="45" applyNumberFormat="0" applyFont="0" applyAlignment="0" applyProtection="0"/>
    <xf numFmtId="0" fontId="55" fillId="0" borderId="47" applyNumberFormat="0" applyFill="0" applyAlignment="0" applyProtection="0"/>
    <xf numFmtId="43" fontId="3" fillId="0" borderId="0" applyFont="0" applyFill="0" applyBorder="0" applyAlignment="0" applyProtection="0"/>
    <xf numFmtId="4" fontId="58" fillId="0" borderId="54" applyFill="0" applyBorder="0" applyProtection="0">
      <alignment horizontal="right" vertical="center"/>
    </xf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40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40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40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49" fontId="3" fillId="40" borderId="65">
      <alignment vertical="top" wrapText="1"/>
    </xf>
    <xf numFmtId="0" fontId="40" fillId="29" borderId="57" applyNumberFormat="0" applyFont="0" applyAlignment="0" applyProtection="0"/>
    <xf numFmtId="179" fontId="70" fillId="42" borderId="66">
      <alignment vertical="center"/>
    </xf>
    <xf numFmtId="166" fontId="71" fillId="42" borderId="66">
      <alignment vertical="center"/>
    </xf>
    <xf numFmtId="179" fontId="72" fillId="43" borderId="66">
      <alignment vertical="center"/>
    </xf>
    <xf numFmtId="0" fontId="3" fillId="44" borderId="67" applyBorder="0">
      <alignment horizontal="left" vertical="center"/>
    </xf>
    <xf numFmtId="49" fontId="3" fillId="45" borderId="54">
      <alignment vertical="center" wrapText="1"/>
    </xf>
    <xf numFmtId="0" fontId="3" fillId="46" borderId="64">
      <alignment horizontal="left" vertical="center" wrapText="1"/>
    </xf>
    <xf numFmtId="0" fontId="73" fillId="47" borderId="54">
      <alignment horizontal="left" vertical="center" wrapText="1"/>
    </xf>
    <xf numFmtId="0" fontId="3" fillId="48" borderId="54">
      <alignment horizontal="left" vertical="center" wrapText="1"/>
    </xf>
    <xf numFmtId="0" fontId="3" fillId="49" borderId="54">
      <alignment horizontal="left" vertical="center" wrapText="1"/>
    </xf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43" fillId="34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0" fontId="50" fillId="19" borderId="55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40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40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40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3" fillId="29" borderId="57" applyNumberFormat="0" applyFon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53" fillId="34" borderId="58" applyNumberFormat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0" fontId="55" fillId="0" borderId="62" applyNumberFormat="0" applyFill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49" fontId="58" fillId="0" borderId="54" applyNumberFormat="0" applyFont="0" applyFill="0" applyBorder="0" applyProtection="0">
      <alignment horizontal="left" vertical="center" indent="2"/>
    </xf>
    <xf numFmtId="0" fontId="43" fillId="34" borderId="55" applyNumberFormat="0" applyAlignment="0" applyProtection="0"/>
    <xf numFmtId="0" fontId="44" fillId="28" borderId="61" applyNumberFormat="0" applyAlignment="0" applyProtection="0"/>
    <xf numFmtId="0" fontId="3" fillId="29" borderId="57" applyNumberFormat="0" applyFont="0" applyAlignment="0" applyProtection="0"/>
    <xf numFmtId="0" fontId="49" fillId="0" borderId="60" applyNumberFormat="0" applyFill="0" applyAlignment="0" applyProtection="0"/>
    <xf numFmtId="0" fontId="55" fillId="0" borderId="62" applyNumberFormat="0" applyFill="0" applyAlignment="0" applyProtection="0"/>
    <xf numFmtId="49" fontId="58" fillId="0" borderId="68" applyNumberFormat="0" applyFont="0" applyFill="0" applyBorder="0" applyProtection="0">
      <alignment horizontal="left" vertical="center" indent="2"/>
    </xf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44" fillId="28" borderId="61" applyNumberFormat="0" applyAlignment="0" applyProtection="0"/>
    <xf numFmtId="49" fontId="58" fillId="0" borderId="68" applyNumberFormat="0" applyFont="0" applyFill="0" applyBorder="0" applyProtection="0">
      <alignment horizontal="left" vertical="center" indent="2"/>
    </xf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55" fillId="0" borderId="72" applyNumberFormat="0" applyFill="0" applyAlignment="0" applyProtection="0"/>
    <xf numFmtId="0" fontId="16" fillId="19" borderId="69" applyNumberFormat="0" applyAlignment="0" applyProtection="0"/>
    <xf numFmtId="0" fontId="14" fillId="29" borderId="70" applyNumberFormat="0" applyFont="0" applyAlignment="0" applyProtection="0"/>
    <xf numFmtId="0" fontId="25" fillId="34" borderId="71" applyNumberFormat="0" applyAlignment="0" applyProtection="0"/>
    <xf numFmtId="0" fontId="29" fillId="0" borderId="72" applyNumberFormat="0" applyFill="0" applyAlignment="0" applyProtection="0"/>
    <xf numFmtId="0" fontId="32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8" fillId="0" borderId="63">
      <alignment horizontal="left" vertical="center" wrapText="1" indent="2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4" fontId="58" fillId="0" borderId="68" applyFill="0" applyBorder="0" applyProtection="0">
      <alignment horizontal="right" vertical="center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68" applyNumberFormat="0" applyFill="0" applyProtection="0">
      <alignment horizontal="right"/>
    </xf>
    <xf numFmtId="0" fontId="3" fillId="0" borderId="68" applyNumberFormat="0" applyFill="0" applyProtection="0">
      <alignment horizontal="right"/>
    </xf>
    <xf numFmtId="0" fontId="37" fillId="38" borderId="68" applyNumberFormat="0" applyProtection="0">
      <alignment horizontal="right"/>
    </xf>
    <xf numFmtId="0" fontId="37" fillId="38" borderId="68" applyNumberFormat="0" applyProtection="0">
      <alignment horizontal="left"/>
    </xf>
    <xf numFmtId="0" fontId="3" fillId="0" borderId="68" applyNumberFormat="0" applyFill="0" applyProtection="0">
      <alignment horizontal="right"/>
    </xf>
    <xf numFmtId="0" fontId="3" fillId="0" borderId="68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9" fontId="3" fillId="40" borderId="73">
      <alignment vertical="top" wrapText="1"/>
    </xf>
    <xf numFmtId="0" fontId="40" fillId="29" borderId="70" applyNumberFormat="0" applyFont="0" applyAlignment="0" applyProtection="0"/>
    <xf numFmtId="179" fontId="70" fillId="42" borderId="74">
      <alignment vertical="center"/>
    </xf>
    <xf numFmtId="166" fontId="71" fillId="42" borderId="74">
      <alignment vertical="center"/>
    </xf>
    <xf numFmtId="179" fontId="72" fillId="43" borderId="74">
      <alignment vertical="center"/>
    </xf>
    <xf numFmtId="0" fontId="3" fillId="44" borderId="75" applyBorder="0">
      <alignment horizontal="left" vertical="center"/>
    </xf>
    <xf numFmtId="49" fontId="3" fillId="45" borderId="68">
      <alignment vertical="center" wrapText="1"/>
    </xf>
    <xf numFmtId="0" fontId="3" fillId="46" borderId="64">
      <alignment horizontal="left" vertical="center" wrapText="1"/>
    </xf>
    <xf numFmtId="0" fontId="73" fillId="47" borderId="68">
      <alignment horizontal="left" vertical="center" wrapText="1"/>
    </xf>
    <xf numFmtId="0" fontId="3" fillId="48" borderId="68">
      <alignment horizontal="left" vertical="center" wrapText="1"/>
    </xf>
    <xf numFmtId="0" fontId="3" fillId="49" borderId="68">
      <alignment horizontal="left" vertical="center" wrapText="1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4" fontId="58" fillId="0" borderId="68" applyFill="0" applyBorder="0" applyProtection="0">
      <alignment horizontal="right" vertical="center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68" applyNumberFormat="0" applyFill="0" applyProtection="0">
      <alignment horizontal="right"/>
    </xf>
    <xf numFmtId="0" fontId="3" fillId="0" borderId="68" applyNumberFormat="0" applyFill="0" applyProtection="0">
      <alignment horizontal="right"/>
    </xf>
    <xf numFmtId="0" fontId="37" fillId="38" borderId="68" applyNumberFormat="0" applyProtection="0">
      <alignment horizontal="right"/>
    </xf>
    <xf numFmtId="0" fontId="37" fillId="38" borderId="68" applyNumberFormat="0" applyProtection="0">
      <alignment horizontal="left"/>
    </xf>
    <xf numFmtId="0" fontId="3" fillId="0" borderId="68" applyNumberFormat="0" applyFill="0" applyProtection="0">
      <alignment horizontal="right"/>
    </xf>
    <xf numFmtId="0" fontId="3" fillId="0" borderId="68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" fontId="58" fillId="0" borderId="68" applyFill="0" applyBorder="0" applyProtection="0">
      <alignment horizontal="right" vertical="center"/>
    </xf>
    <xf numFmtId="0" fontId="3" fillId="0" borderId="68" applyNumberFormat="0" applyFill="0" applyProtection="0">
      <alignment horizontal="right"/>
    </xf>
    <xf numFmtId="0" fontId="3" fillId="0" borderId="68" applyNumberFormat="0" applyFill="0" applyProtection="0">
      <alignment horizontal="right"/>
    </xf>
    <xf numFmtId="0" fontId="37" fillId="38" borderId="68" applyNumberFormat="0" applyProtection="0">
      <alignment horizontal="right"/>
    </xf>
    <xf numFmtId="0" fontId="37" fillId="38" borderId="68" applyNumberFormat="0" applyProtection="0">
      <alignment horizontal="left"/>
    </xf>
    <xf numFmtId="0" fontId="3" fillId="0" borderId="68" applyNumberFormat="0" applyFill="0" applyProtection="0">
      <alignment horizontal="right"/>
    </xf>
    <xf numFmtId="0" fontId="3" fillId="0" borderId="68" applyNumberFormat="0" applyFill="0" applyProtection="0">
      <alignment horizontal="right"/>
    </xf>
    <xf numFmtId="49" fontId="58" fillId="0" borderId="68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4" fontId="58" fillId="0" borderId="54" applyFill="0" applyBorder="0" applyProtection="0">
      <alignment horizontal="right" vertical="center"/>
    </xf>
    <xf numFmtId="49" fontId="58" fillId="0" borderId="54" applyNumberFormat="0" applyFont="0" applyFill="0" applyBorder="0" applyProtection="0">
      <alignment horizontal="left" vertical="center" indent="2"/>
    </xf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58" borderId="71" applyNumberFormat="0" applyAlignment="0" applyProtection="0"/>
    <xf numFmtId="0" fontId="55" fillId="0" borderId="72" applyNumberFormat="0" applyFill="0" applyAlignment="0" applyProtection="0"/>
    <xf numFmtId="0" fontId="100" fillId="0" borderId="59" applyNumberFormat="0" applyFill="0" applyAlignment="0" applyProtection="0"/>
    <xf numFmtId="0" fontId="44" fillId="28" borderId="61" applyNumberFormat="0" applyAlignment="0" applyProtection="0"/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16" fillId="19" borderId="69" applyNumberFormat="0" applyAlignment="0" applyProtection="0"/>
    <xf numFmtId="0" fontId="20" fillId="0" borderId="60" applyNumberFormat="0" applyFill="0" applyAlignment="0" applyProtection="0"/>
    <xf numFmtId="0" fontId="21" fillId="28" borderId="61" applyNumberFormat="0" applyAlignment="0" applyProtection="0"/>
    <xf numFmtId="0" fontId="14" fillId="29" borderId="70" applyNumberFormat="0" applyFont="0" applyAlignment="0" applyProtection="0"/>
    <xf numFmtId="0" fontId="25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29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2" fillId="34" borderId="69" applyNumberForma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8" fillId="0" borderId="63">
      <alignment horizontal="left" vertical="center" wrapText="1" indent="2"/>
    </xf>
    <xf numFmtId="0" fontId="58" fillId="0" borderId="63">
      <alignment horizontal="left" vertical="center" wrapText="1" indent="2"/>
    </xf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58" fillId="0" borderId="63">
      <alignment horizontal="left" vertical="center" wrapText="1" indent="2"/>
    </xf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9" fontId="3" fillId="40" borderId="73">
      <alignment vertical="top" wrapText="1"/>
    </xf>
    <xf numFmtId="0" fontId="40" fillId="29" borderId="70" applyNumberFormat="0" applyFont="0" applyAlignment="0" applyProtection="0"/>
    <xf numFmtId="179" fontId="70" fillId="42" borderId="74">
      <alignment vertical="center"/>
    </xf>
    <xf numFmtId="166" fontId="71" fillId="42" borderId="74">
      <alignment vertical="center"/>
    </xf>
    <xf numFmtId="179" fontId="72" fillId="43" borderId="74">
      <alignment vertical="center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" fontId="58" fillId="0" borderId="54" applyFill="0" applyBorder="0" applyProtection="0">
      <alignment horizontal="right" vertical="center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55" fillId="0" borderId="72" applyNumberFormat="0" applyFill="0" applyAlignment="0" applyProtection="0"/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44" fillId="28" borderId="61" applyNumberFormat="0" applyAlignment="0" applyProtection="0"/>
    <xf numFmtId="0" fontId="49" fillId="0" borderId="60" applyNumberFormat="0" applyFill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49" fontId="3" fillId="40" borderId="73">
      <alignment vertical="top" wrapText="1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179" fontId="70" fillId="42" borderId="74">
      <alignment vertical="center"/>
    </xf>
    <xf numFmtId="166" fontId="71" fillId="42" borderId="74">
      <alignment vertical="center"/>
    </xf>
    <xf numFmtId="179" fontId="72" fillId="43" borderId="74">
      <alignment vertical="center"/>
    </xf>
    <xf numFmtId="0" fontId="3" fillId="44" borderId="75" applyBorder="0">
      <alignment horizontal="left" vertical="center"/>
    </xf>
    <xf numFmtId="49" fontId="3" fillId="45" borderId="54">
      <alignment vertical="center" wrapText="1"/>
    </xf>
    <xf numFmtId="0" fontId="3" fillId="46" borderId="64">
      <alignment horizontal="left" vertical="center" wrapText="1"/>
    </xf>
    <xf numFmtId="0" fontId="73" fillId="47" borderId="54">
      <alignment horizontal="left" vertical="center" wrapText="1"/>
    </xf>
    <xf numFmtId="0" fontId="3" fillId="48" borderId="54">
      <alignment horizontal="left" vertical="center" wrapText="1"/>
    </xf>
    <xf numFmtId="0" fontId="3" fillId="49" borderId="54">
      <alignment horizontal="left" vertical="center" wrapText="1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4" fontId="58" fillId="0" borderId="54" applyFill="0" applyBorder="0" applyProtection="0">
      <alignment horizontal="right" vertical="center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44" fillId="28" borderId="6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0" fontId="49" fillId="0" borderId="60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29" fillId="0" borderId="72" applyNumberFormat="0" applyFill="0" applyAlignment="0" applyProtection="0"/>
    <xf numFmtId="0" fontId="14" fillId="29" borderId="70" applyNumberFormat="0" applyFont="0" applyAlignment="0" applyProtection="0"/>
    <xf numFmtId="0" fontId="53" fillId="58" borderId="71" applyNumberFormat="0" applyAlignment="0" applyProtection="0"/>
    <xf numFmtId="0" fontId="50" fillId="35" borderId="69" applyNumberFormat="0" applyAlignment="0" applyProtection="0"/>
    <xf numFmtId="0" fontId="3" fillId="29" borderId="70" applyNumberFormat="0" applyFont="0" applyAlignment="0" applyProtection="0"/>
    <xf numFmtId="0" fontId="102" fillId="58" borderId="69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44" fillId="28" borderId="61" applyNumberFormat="0" applyAlignment="0" applyProtection="0"/>
    <xf numFmtId="0" fontId="100" fillId="0" borderId="59" applyNumberFormat="0" applyFill="0" applyAlignment="0" applyProtection="0"/>
    <xf numFmtId="0" fontId="53" fillId="58" borderId="71" applyNumberFormat="0" applyAlignment="0" applyProtection="0"/>
    <xf numFmtId="0" fontId="50" fillId="35" borderId="69" applyNumberFormat="0" applyAlignment="0" applyProtection="0"/>
    <xf numFmtId="0" fontId="3" fillId="29" borderId="70" applyNumberFormat="0" applyFont="0" applyAlignment="0" applyProtection="0"/>
    <xf numFmtId="0" fontId="102" fillId="58" borderId="69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3" fillId="44" borderId="75" applyBorder="0">
      <alignment horizontal="left" vertical="center"/>
    </xf>
    <xf numFmtId="49" fontId="3" fillId="45" borderId="54">
      <alignment vertical="center" wrapText="1"/>
    </xf>
    <xf numFmtId="0" fontId="3" fillId="46" borderId="64">
      <alignment horizontal="left" vertical="center" wrapText="1"/>
    </xf>
    <xf numFmtId="0" fontId="73" fillId="47" borderId="54">
      <alignment horizontal="left" vertical="center" wrapText="1"/>
    </xf>
    <xf numFmtId="0" fontId="3" fillId="48" borderId="54">
      <alignment horizontal="left" vertical="center" wrapText="1"/>
    </xf>
    <xf numFmtId="0" fontId="3" fillId="49" borderId="54">
      <alignment horizontal="left" vertical="center" wrapText="1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2" fillId="34" borderId="69" applyNumberFormat="0" applyAlignment="0" applyProtection="0"/>
    <xf numFmtId="0" fontId="25" fillId="34" borderId="71" applyNumberFormat="0" applyAlignment="0" applyProtection="0"/>
    <xf numFmtId="0" fontId="20" fillId="0" borderId="60" applyNumberFormat="0" applyFill="0" applyAlignment="0" applyProtection="0"/>
    <xf numFmtId="0" fontId="16" fillId="19" borderId="69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49" fontId="58" fillId="0" borderId="54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3" fillId="34" borderId="69" applyNumberFormat="0" applyAlignment="0" applyProtection="0"/>
    <xf numFmtId="0" fontId="3" fillId="29" borderId="70" applyNumberFormat="0" applyFont="0" applyAlignment="0" applyProtection="0"/>
    <xf numFmtId="0" fontId="49" fillId="0" borderId="60" applyNumberFormat="0" applyFill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43" fillId="34" borderId="69" applyNumberFormat="0" applyAlignment="0" applyProtection="0"/>
    <xf numFmtId="0" fontId="53" fillId="58" borderId="71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9" fillId="0" borderId="60" applyNumberFormat="0" applyFill="0" applyAlignment="0" applyProtection="0"/>
    <xf numFmtId="0" fontId="20" fillId="0" borderId="60" applyNumberFormat="0" applyFill="0" applyAlignment="0" applyProtection="0"/>
    <xf numFmtId="0" fontId="21" fillId="28" borderId="61" applyNumberFormat="0" applyAlignment="0" applyProtection="0"/>
    <xf numFmtId="0" fontId="44" fillId="28" borderId="6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4" fillId="28" borderId="61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29" borderId="70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49" borderId="54">
      <alignment horizontal="left" vertical="center" wrapText="1"/>
    </xf>
    <xf numFmtId="0" fontId="3" fillId="48" borderId="54">
      <alignment horizontal="left" vertical="center" wrapText="1"/>
    </xf>
    <xf numFmtId="0" fontId="73" fillId="47" borderId="54">
      <alignment horizontal="left" vertical="center" wrapText="1"/>
    </xf>
    <xf numFmtId="0" fontId="3" fillId="46" borderId="64">
      <alignment horizontal="left" vertical="center" wrapText="1"/>
    </xf>
    <xf numFmtId="49" fontId="3" fillId="45" borderId="54">
      <alignment vertical="center" wrapText="1"/>
    </xf>
    <xf numFmtId="0" fontId="3" fillId="44" borderId="75" applyBorder="0">
      <alignment horizontal="left" vertical="center"/>
    </xf>
    <xf numFmtId="179" fontId="72" fillId="43" borderId="74">
      <alignment vertical="center"/>
    </xf>
    <xf numFmtId="166" fontId="71" fillId="42" borderId="74">
      <alignment vertical="center"/>
    </xf>
    <xf numFmtId="179" fontId="70" fillId="42" borderId="74">
      <alignment vertical="center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40" fillId="29" borderId="70" applyNumberFormat="0" applyFont="0" applyAlignment="0" applyProtection="0"/>
    <xf numFmtId="0" fontId="50" fillId="19" borderId="69" applyNumberFormat="0" applyAlignment="0" applyProtection="0"/>
    <xf numFmtId="49" fontId="3" fillId="40" borderId="73">
      <alignment vertical="top" wrapText="1"/>
    </xf>
    <xf numFmtId="0" fontId="3" fillId="0" borderId="54" applyNumberFormat="0" applyFill="0" applyProtection="0">
      <alignment horizontal="right"/>
    </xf>
    <xf numFmtId="49" fontId="58" fillId="0" borderId="54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44" fillId="28" borderId="61" applyNumberFormat="0" applyAlignment="0" applyProtection="0"/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16" fillId="19" borderId="69" applyNumberFormat="0" applyAlignment="0" applyProtection="0"/>
    <xf numFmtId="0" fontId="14" fillId="29" borderId="70" applyNumberFormat="0" applyFont="0" applyAlignment="0" applyProtection="0"/>
    <xf numFmtId="0" fontId="25" fillId="34" borderId="71" applyNumberFormat="0" applyAlignment="0" applyProtection="0"/>
    <xf numFmtId="0" fontId="29" fillId="0" borderId="72" applyNumberFormat="0" applyFill="0" applyAlignment="0" applyProtection="0"/>
    <xf numFmtId="0" fontId="32" fillId="34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left"/>
    </xf>
    <xf numFmtId="0" fontId="53" fillId="34" borderId="71" applyNumberFormat="0" applyAlignment="0" applyProtection="0"/>
    <xf numFmtId="0" fontId="37" fillId="38" borderId="54" applyNumberFormat="0" applyProtection="0">
      <alignment horizontal="righ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4" fontId="58" fillId="0" borderId="54" applyFill="0" applyBorder="0" applyProtection="0">
      <alignment horizontal="right" vertical="center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4" fontId="58" fillId="0" borderId="54" applyFill="0" applyBorder="0" applyProtection="0">
      <alignment horizontal="right" vertical="center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58" fillId="0" borderId="63">
      <alignment horizontal="left" vertical="center" wrapText="1" indent="2"/>
    </xf>
    <xf numFmtId="0" fontId="58" fillId="0" borderId="63">
      <alignment horizontal="left" vertical="center" wrapText="1" indent="2"/>
    </xf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58" fillId="0" borderId="63">
      <alignment horizontal="left" vertical="center" wrapText="1" indent="2"/>
    </xf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2" fillId="34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25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14" fillId="29" borderId="70" applyNumberFormat="0" applyFont="0" applyAlignment="0" applyProtection="0"/>
    <xf numFmtId="0" fontId="50" fillId="19" borderId="69" applyNumberFormat="0" applyAlignment="0" applyProtection="0"/>
    <xf numFmtId="0" fontId="20" fillId="0" borderId="60" applyNumberFormat="0" applyFill="0" applyAlignment="0" applyProtection="0"/>
    <xf numFmtId="0" fontId="16" fillId="19" borderId="69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58" borderId="71" applyNumberFormat="0" applyAlignment="0" applyProtection="0"/>
    <xf numFmtId="0" fontId="50" fillId="35" borderId="69" applyNumberFormat="0" applyAlignment="0" applyProtection="0"/>
    <xf numFmtId="0" fontId="3" fillId="29" borderId="70" applyNumberFormat="0" applyFont="0" applyAlignment="0" applyProtection="0"/>
    <xf numFmtId="0" fontId="102" fillId="58" borderId="69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37" fillId="38" borderId="54" applyNumberFormat="0" applyProtection="0">
      <alignment horizontal="right"/>
    </xf>
    <xf numFmtId="0" fontId="100" fillId="0" borderId="59" applyNumberFormat="0" applyFill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58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35" borderId="69" applyNumberFormat="0" applyAlignment="0" applyProtection="0"/>
    <xf numFmtId="0" fontId="3" fillId="29" borderId="70" applyNumberFormat="0" applyFont="0" applyAlignment="0" applyProtection="0"/>
    <xf numFmtId="0" fontId="102" fillId="58" borderId="69" applyNumberFormat="0" applyAlignment="0" applyProtection="0"/>
    <xf numFmtId="0" fontId="44" fillId="28" borderId="6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49" fontId="3" fillId="45" borderId="54">
      <alignment vertical="center" wrapText="1"/>
    </xf>
    <xf numFmtId="0" fontId="3" fillId="46" borderId="64">
      <alignment horizontal="left" vertical="center" wrapText="1"/>
    </xf>
    <xf numFmtId="0" fontId="73" fillId="47" borderId="54">
      <alignment horizontal="left" vertical="center" wrapText="1"/>
    </xf>
    <xf numFmtId="0" fontId="3" fillId="48" borderId="54">
      <alignment horizontal="left" vertical="center" wrapText="1"/>
    </xf>
    <xf numFmtId="0" fontId="3" fillId="49" borderId="54">
      <alignment horizontal="left" vertical="center" wrapText="1"/>
    </xf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29" fillId="0" borderId="72" applyNumberFormat="0" applyFill="0" applyAlignment="0" applyProtection="0"/>
    <xf numFmtId="0" fontId="3" fillId="29" borderId="70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21" fillId="28" borderId="61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49" fontId="58" fillId="0" borderId="54" applyNumberFormat="0" applyFont="0" applyFill="0" applyBorder="0" applyProtection="0">
      <alignment horizontal="left" vertical="center" indent="2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9" fillId="0" borderId="60" applyNumberFormat="0" applyFill="0" applyAlignment="0" applyProtection="0"/>
    <xf numFmtId="0" fontId="44" fillId="28" borderId="61" applyNumberFormat="0" applyAlignment="0" applyProtection="0"/>
    <xf numFmtId="0" fontId="49" fillId="0" borderId="60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44" fillId="28" borderId="6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9" fillId="0" borderId="60" applyNumberFormat="0" applyFill="0" applyAlignment="0" applyProtection="0"/>
    <xf numFmtId="0" fontId="55" fillId="0" borderId="72" applyNumberFormat="0" applyFill="0" applyAlignment="0" applyProtection="0"/>
    <xf numFmtId="0" fontId="37" fillId="38" borderId="54" applyNumberFormat="0" applyProtection="0">
      <alignment horizontal="left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2" fillId="34" borderId="69" applyNumberFormat="0" applyAlignment="0" applyProtection="0"/>
    <xf numFmtId="0" fontId="29" fillId="0" borderId="72" applyNumberFormat="0" applyFill="0" applyAlignment="0" applyProtection="0"/>
    <xf numFmtId="0" fontId="25" fillId="34" borderId="71" applyNumberFormat="0" applyAlignment="0" applyProtection="0"/>
    <xf numFmtId="0" fontId="14" fillId="29" borderId="70" applyNumberFormat="0" applyFont="0" applyAlignment="0" applyProtection="0"/>
    <xf numFmtId="0" fontId="21" fillId="28" borderId="61" applyNumberFormat="0" applyAlignment="0" applyProtection="0"/>
    <xf numFmtId="0" fontId="16" fillId="19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58" borderId="71" applyNumberFormat="0" applyAlignment="0" applyProtection="0"/>
    <xf numFmtId="0" fontId="50" fillId="35" borderId="69" applyNumberFormat="0" applyAlignment="0" applyProtection="0"/>
    <xf numFmtId="0" fontId="3" fillId="29" borderId="70" applyNumberFormat="0" applyFont="0" applyAlignment="0" applyProtection="0"/>
    <xf numFmtId="0" fontId="102" fillId="58" borderId="69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53" fillId="58" borderId="71" applyNumberFormat="0" applyAlignment="0" applyProtection="0"/>
    <xf numFmtId="0" fontId="50" fillId="35" borderId="69" applyNumberFormat="0" applyAlignment="0" applyProtection="0"/>
    <xf numFmtId="0" fontId="3" fillId="29" borderId="70" applyNumberFormat="0" applyFont="0" applyAlignment="0" applyProtection="0"/>
    <xf numFmtId="0" fontId="102" fillId="58" borderId="69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49" fontId="3" fillId="40" borderId="73">
      <alignment vertical="top" wrapText="1"/>
    </xf>
    <xf numFmtId="0" fontId="40" fillId="29" borderId="70" applyNumberFormat="0" applyFont="0" applyAlignment="0" applyProtection="0"/>
    <xf numFmtId="179" fontId="70" fillId="42" borderId="74">
      <alignment vertical="center"/>
    </xf>
    <xf numFmtId="166" fontId="71" fillId="42" borderId="74">
      <alignment vertical="center"/>
    </xf>
    <xf numFmtId="179" fontId="72" fillId="43" borderId="74">
      <alignment vertical="center"/>
    </xf>
    <xf numFmtId="0" fontId="3" fillId="44" borderId="75" applyBorder="0">
      <alignment horizontal="left" vertical="center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9" fontId="3" fillId="40" borderId="73">
      <alignment vertical="top" wrapText="1"/>
    </xf>
    <xf numFmtId="0" fontId="40" fillId="29" borderId="70" applyNumberFormat="0" applyFont="0" applyAlignment="0" applyProtection="0"/>
    <xf numFmtId="179" fontId="70" fillId="42" borderId="74">
      <alignment vertical="center"/>
    </xf>
    <xf numFmtId="166" fontId="71" fillId="42" borderId="74">
      <alignment vertical="center"/>
    </xf>
    <xf numFmtId="179" fontId="72" fillId="43" borderId="74">
      <alignment vertical="center"/>
    </xf>
    <xf numFmtId="0" fontId="3" fillId="44" borderId="75" applyBorder="0">
      <alignment horizontal="left" vertical="center"/>
    </xf>
    <xf numFmtId="49" fontId="3" fillId="45" borderId="54">
      <alignment vertical="center" wrapText="1"/>
    </xf>
    <xf numFmtId="0" fontId="3" fillId="46" borderId="64">
      <alignment horizontal="left" vertical="center" wrapText="1"/>
    </xf>
    <xf numFmtId="0" fontId="73" fillId="47" borderId="54">
      <alignment horizontal="left" vertical="center" wrapText="1"/>
    </xf>
    <xf numFmtId="0" fontId="3" fillId="48" borderId="54">
      <alignment horizontal="left" vertical="center" wrapText="1"/>
    </xf>
    <xf numFmtId="0" fontId="3" fillId="49" borderId="54">
      <alignment horizontal="left" vertical="center" wrapText="1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49" fontId="58" fillId="0" borderId="54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44" fillId="28" borderId="61" applyNumberFormat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44" fillId="28" borderId="61" applyNumberFormat="0" applyAlignment="0" applyProtection="0"/>
    <xf numFmtId="49" fontId="58" fillId="0" borderId="54" applyNumberFormat="0" applyFont="0" applyFill="0" applyBorder="0" applyProtection="0">
      <alignment horizontal="left" vertical="center" indent="2"/>
    </xf>
    <xf numFmtId="0" fontId="102" fillId="58" borderId="69" applyNumberFormat="0" applyAlignment="0" applyProtection="0"/>
    <xf numFmtId="0" fontId="3" fillId="29" borderId="70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16" fillId="19" borderId="69" applyNumberFormat="0" applyAlignment="0" applyProtection="0"/>
    <xf numFmtId="0" fontId="21" fillId="28" borderId="61" applyNumberFormat="0" applyAlignment="0" applyProtection="0"/>
    <xf numFmtId="0" fontId="14" fillId="29" borderId="70" applyNumberFormat="0" applyFont="0" applyAlignment="0" applyProtection="0"/>
    <xf numFmtId="0" fontId="25" fillId="34" borderId="71" applyNumberFormat="0" applyAlignment="0" applyProtection="0"/>
    <xf numFmtId="0" fontId="29" fillId="0" borderId="72" applyNumberFormat="0" applyFill="0" applyAlignment="0" applyProtection="0"/>
    <xf numFmtId="0" fontId="32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58" fillId="0" borderId="63">
      <alignment horizontal="left" vertical="center" wrapText="1" indent="2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9" fontId="3" fillId="40" borderId="73">
      <alignment vertical="top" wrapText="1"/>
    </xf>
    <xf numFmtId="0" fontId="40" fillId="29" borderId="70" applyNumberFormat="0" applyFont="0" applyAlignment="0" applyProtection="0"/>
    <xf numFmtId="179" fontId="70" fillId="42" borderId="74">
      <alignment vertical="center"/>
    </xf>
    <xf numFmtId="166" fontId="71" fillId="42" borderId="74">
      <alignment vertical="center"/>
    </xf>
    <xf numFmtId="179" fontId="72" fillId="43" borderId="74">
      <alignment vertical="center"/>
    </xf>
    <xf numFmtId="0" fontId="3" fillId="44" borderId="75" applyBorder="0">
      <alignment horizontal="left" vertical="center"/>
    </xf>
    <xf numFmtId="49" fontId="3" fillId="45" borderId="54">
      <alignment vertical="center" wrapText="1"/>
    </xf>
    <xf numFmtId="0" fontId="3" fillId="46" borderId="64">
      <alignment horizontal="left" vertical="center" wrapText="1"/>
    </xf>
    <xf numFmtId="0" fontId="73" fillId="47" borderId="54">
      <alignment horizontal="left" vertical="center" wrapText="1"/>
    </xf>
    <xf numFmtId="0" fontId="3" fillId="48" borderId="54">
      <alignment horizontal="left" vertical="center" wrapText="1"/>
    </xf>
    <xf numFmtId="0" fontId="3" fillId="49" borderId="54">
      <alignment horizontal="left" vertical="center" wrapText="1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4" fontId="58" fillId="0" borderId="54" applyFill="0" applyBorder="0" applyProtection="0">
      <alignment horizontal="right" vertical="center"/>
    </xf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40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3" fillId="29" borderId="70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" fontId="58" fillId="0" borderId="54" applyFill="0" applyBorder="0" applyProtection="0">
      <alignment horizontal="right" vertical="center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0" fontId="37" fillId="38" borderId="54" applyNumberFormat="0" applyProtection="0">
      <alignment horizontal="right"/>
    </xf>
    <xf numFmtId="0" fontId="37" fillId="38" borderId="54" applyNumberFormat="0" applyProtection="0">
      <alignment horizontal="left"/>
    </xf>
    <xf numFmtId="0" fontId="3" fillId="0" borderId="54" applyNumberFormat="0" applyFill="0" applyProtection="0">
      <alignment horizontal="right"/>
    </xf>
    <xf numFmtId="0" fontId="3" fillId="0" borderId="54" applyNumberFormat="0" applyFill="0" applyProtection="0">
      <alignment horizontal="right"/>
    </xf>
    <xf numFmtId="49" fontId="58" fillId="0" borderId="54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44" fillId="28" borderId="61" applyNumberFormat="0" applyAlignment="0" applyProtection="0"/>
    <xf numFmtId="0" fontId="3" fillId="29" borderId="70" applyNumberFormat="0" applyFont="0" applyAlignment="0" applyProtection="0"/>
    <xf numFmtId="0" fontId="55" fillId="0" borderId="72" applyNumberFormat="0" applyFill="0" applyAlignment="0" applyProtection="0"/>
    <xf numFmtId="0" fontId="104" fillId="0" borderId="0"/>
    <xf numFmtId="0" fontId="97" fillId="0" borderId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08" fillId="0" borderId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109" fillId="35" borderId="0" applyNumberFormat="0" applyBorder="0" applyAlignment="0" applyProtection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0" fillId="0" borderId="0"/>
    <xf numFmtId="0" fontId="1" fillId="0" borderId="0"/>
    <xf numFmtId="0" fontId="3" fillId="0" borderId="0"/>
    <xf numFmtId="0" fontId="110" fillId="0" borderId="0"/>
    <xf numFmtId="0" fontId="40" fillId="0" borderId="0"/>
    <xf numFmtId="0" fontId="40" fillId="0" borderId="0"/>
    <xf numFmtId="0" fontId="40" fillId="0" borderId="0"/>
    <xf numFmtId="0" fontId="3" fillId="0" borderId="0"/>
    <xf numFmtId="0" fontId="40" fillId="0" borderId="0"/>
    <xf numFmtId="0" fontId="1" fillId="0" borderId="0"/>
    <xf numFmtId="0" fontId="3" fillId="0" borderId="0"/>
    <xf numFmtId="0" fontId="40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40" fillId="0" borderId="0"/>
    <xf numFmtId="0" fontId="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40" fillId="0" borderId="0"/>
    <xf numFmtId="0" fontId="63" fillId="0" borderId="0"/>
    <xf numFmtId="0" fontId="40" fillId="0" borderId="0"/>
    <xf numFmtId="0" fontId="40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40" fillId="0" borderId="0"/>
    <xf numFmtId="0" fontId="3" fillId="0" borderId="0"/>
    <xf numFmtId="0" fontId="40" fillId="0" borderId="0"/>
    <xf numFmtId="0" fontId="3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40" fillId="0" borderId="0"/>
    <xf numFmtId="0" fontId="3" fillId="0" borderId="0"/>
    <xf numFmtId="0" fontId="3" fillId="0" borderId="0"/>
    <xf numFmtId="0" fontId="1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58" fillId="0" borderId="198" applyFill="0" applyBorder="0" applyProtection="0">
      <alignment horizontal="right" vertical="center"/>
    </xf>
    <xf numFmtId="0" fontId="3" fillId="0" borderId="0"/>
    <xf numFmtId="0" fontId="3" fillId="0" borderId="0"/>
    <xf numFmtId="0" fontId="40" fillId="29" borderId="35" applyNumberFormat="0" applyFont="0" applyAlignment="0" applyProtection="0"/>
    <xf numFmtId="0" fontId="40" fillId="29" borderId="35" applyNumberFormat="0" applyFont="0" applyAlignment="0" applyProtection="0"/>
    <xf numFmtId="0" fontId="40" fillId="29" borderId="35" applyNumberFormat="0" applyFont="0" applyAlignment="0" applyProtection="0"/>
    <xf numFmtId="0" fontId="40" fillId="29" borderId="35" applyNumberFormat="0" applyFont="0" applyAlignment="0" applyProtection="0"/>
    <xf numFmtId="17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 applyNumberFormat="0" applyFont="0" applyFill="0" applyBorder="0" applyProtection="0">
      <alignment horizontal="left" vertical="center" indent="2"/>
    </xf>
    <xf numFmtId="0" fontId="3" fillId="0" borderId="0" applyNumberFormat="0" applyFont="0" applyFill="0" applyBorder="0" applyProtection="0">
      <alignment horizontal="left" vertical="center" indent="2"/>
    </xf>
    <xf numFmtId="0" fontId="3" fillId="0" borderId="0" applyNumberFormat="0" applyFont="0" applyFill="0" applyBorder="0" applyProtection="0">
      <alignment horizontal="left" vertical="center" indent="2"/>
    </xf>
    <xf numFmtId="4" fontId="58" fillId="4" borderId="0" applyBorder="0">
      <alignment horizontal="right" vertical="center"/>
    </xf>
    <xf numFmtId="43" fontId="111" fillId="0" borderId="0" applyFont="0" applyFill="0" applyBorder="0" applyAlignment="0" applyProtection="0"/>
    <xf numFmtId="0" fontId="57" fillId="0" borderId="0" applyNumberFormat="0">
      <alignment horizontal="right"/>
    </xf>
    <xf numFmtId="0" fontId="57" fillId="0" borderId="213">
      <alignment horizontal="left" vertical="top" wrapText="1"/>
    </xf>
    <xf numFmtId="0" fontId="68" fillId="0" borderId="0" applyNumberFormat="0" applyFill="0" applyBorder="0" applyAlignment="0" applyProtection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37" borderId="0" applyNumberFormat="0" applyFont="0" applyBorder="0" applyAlignment="0" applyProtection="0"/>
    <xf numFmtId="0" fontId="3" fillId="37" borderId="0" applyNumberFormat="0" applyFont="0" applyBorder="0" applyAlignment="0" applyProtection="0"/>
    <xf numFmtId="0" fontId="59" fillId="40" borderId="0" applyBorder="0" applyAlignment="0"/>
    <xf numFmtId="0" fontId="58" fillId="40" borderId="0" applyBorder="0">
      <alignment horizontal="right" vertical="center"/>
    </xf>
    <xf numFmtId="4" fontId="58" fillId="4" borderId="0" applyBorder="0">
      <alignment horizontal="right" vertical="center"/>
    </xf>
    <xf numFmtId="0" fontId="57" fillId="4" borderId="198">
      <alignment horizontal="right" vertical="center"/>
    </xf>
    <xf numFmtId="0" fontId="112" fillId="4" borderId="198">
      <alignment horizontal="right" vertical="center"/>
    </xf>
    <xf numFmtId="0" fontId="57" fillId="36" borderId="198">
      <alignment horizontal="right" vertical="center"/>
    </xf>
    <xf numFmtId="0" fontId="57" fillId="36" borderId="198">
      <alignment horizontal="right" vertical="center"/>
    </xf>
    <xf numFmtId="0" fontId="57" fillId="36" borderId="119">
      <alignment horizontal="right" vertical="center"/>
    </xf>
    <xf numFmtId="0" fontId="57" fillId="36" borderId="194">
      <alignment horizontal="right" vertical="center"/>
    </xf>
    <xf numFmtId="0" fontId="57" fillId="36" borderId="196">
      <alignment horizontal="right" vertical="center"/>
    </xf>
    <xf numFmtId="0" fontId="58" fillId="36" borderId="63">
      <alignment horizontal="left" vertical="center" wrapText="1" indent="2"/>
    </xf>
    <xf numFmtId="0" fontId="58" fillId="4" borderId="194">
      <alignment horizontal="left" vertical="center"/>
    </xf>
    <xf numFmtId="0" fontId="113" fillId="70" borderId="214">
      <alignment horizontal="center" vertical="center" wrapText="1"/>
    </xf>
    <xf numFmtId="0" fontId="3" fillId="0" borderId="151"/>
    <xf numFmtId="0" fontId="114" fillId="0" borderId="17"/>
    <xf numFmtId="0" fontId="58" fillId="0" borderId="198">
      <alignment horizontal="right" vertical="center"/>
    </xf>
    <xf numFmtId="1" fontId="115" fillId="4" borderId="0" applyBorder="0">
      <alignment horizontal="right" vertical="center"/>
    </xf>
    <xf numFmtId="0" fontId="1" fillId="0" borderId="0"/>
    <xf numFmtId="0" fontId="1" fillId="0" borderId="0"/>
    <xf numFmtId="0" fontId="58" fillId="0" borderId="198" applyNumberFormat="0" applyFill="0" applyAlignment="0" applyProtection="0"/>
    <xf numFmtId="0" fontId="58" fillId="37" borderId="198"/>
    <xf numFmtId="0" fontId="3" fillId="0" borderId="0"/>
    <xf numFmtId="0" fontId="116" fillId="0" borderId="0" applyNumberFormat="0" applyFill="0" applyBorder="0" applyAlignment="0" applyProtection="0"/>
    <xf numFmtId="0" fontId="58" fillId="0" borderId="0"/>
    <xf numFmtId="17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3" fontId="58" fillId="0" borderId="0" applyBorder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61" fillId="38" borderId="0" applyNumberFormat="0" applyBorder="0" applyProtection="0">
      <alignment horizontal="lef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62" fillId="39" borderId="0" applyNumberFormat="0" applyBorder="0" applyProtection="0">
      <alignment horizontal="left"/>
    </xf>
    <xf numFmtId="0" fontId="54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14" fillId="0" borderId="0" applyNumberFormat="0" applyFont="0" applyFill="0" applyBorder="0" applyProtection="0">
      <alignment horizontal="left" vertical="center" indent="5"/>
    </xf>
    <xf numFmtId="4" fontId="58" fillId="0" borderId="0" applyFill="0" applyBorder="0" applyProtection="0">
      <alignment horizontal="right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71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72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0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0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84" fontId="3" fillId="0" borderId="0" applyFont="0" applyFill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46" fillId="18" borderId="0" applyNumberFormat="0" applyBorder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8" fillId="0" borderId="30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99" fillId="0" borderId="31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56" fillId="0" borderId="29" applyNumberFormat="0" applyFill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164" fontId="11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64" fontId="117" fillId="0" borderId="0">
      <alignment vertical="center"/>
    </xf>
    <xf numFmtId="164" fontId="117" fillId="0" borderId="0">
      <alignment vertical="center"/>
    </xf>
    <xf numFmtId="164" fontId="117" fillId="0" borderId="0">
      <alignment vertical="center"/>
    </xf>
    <xf numFmtId="164" fontId="11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17" fillId="0" borderId="0">
      <alignment vertical="center"/>
    </xf>
    <xf numFmtId="164" fontId="117" fillId="0" borderId="0">
      <alignment vertical="center"/>
    </xf>
    <xf numFmtId="164" fontId="11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164" fontId="117" fillId="0" borderId="0">
      <alignment vertical="center"/>
    </xf>
    <xf numFmtId="164" fontId="117" fillId="0" borderId="0">
      <alignment vertical="center"/>
    </xf>
    <xf numFmtId="164" fontId="117" fillId="0" borderId="0">
      <alignment vertical="center"/>
    </xf>
    <xf numFmtId="164" fontId="117" fillId="0" borderId="0">
      <alignment vertical="center"/>
    </xf>
    <xf numFmtId="0" fontId="1" fillId="0" borderId="0"/>
    <xf numFmtId="166" fontId="11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166" fontId="117" fillId="0" borderId="0">
      <alignment vertical="center"/>
    </xf>
    <xf numFmtId="0" fontId="1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5" fontId="117" fillId="0" borderId="0">
      <alignment vertical="center"/>
    </xf>
    <xf numFmtId="0" fontId="3" fillId="0" borderId="0"/>
    <xf numFmtId="0" fontId="3" fillId="0" borderId="0"/>
    <xf numFmtId="0" fontId="3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64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" fillId="0" borderId="0"/>
    <xf numFmtId="0" fontId="3" fillId="0" borderId="0"/>
    <xf numFmtId="0" fontId="1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8" fillId="0" borderId="198" applyFill="0" applyBorder="0" applyProtection="0">
      <alignment horizontal="right" vertical="center"/>
    </xf>
    <xf numFmtId="4" fontId="58" fillId="0" borderId="198" applyFill="0" applyBorder="0" applyProtection="0">
      <alignment horizontal="right" vertical="center"/>
    </xf>
    <xf numFmtId="0" fontId="1" fillId="0" borderId="0"/>
    <xf numFmtId="0" fontId="1" fillId="0" borderId="0"/>
    <xf numFmtId="0" fontId="79" fillId="0" borderId="0"/>
    <xf numFmtId="0" fontId="3" fillId="29" borderId="35" applyNumberFormat="0" applyFont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63" fillId="0" borderId="0"/>
    <xf numFmtId="0" fontId="6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29" borderId="35" applyNumberFormat="0" applyFont="0" applyAlignment="0" applyProtection="0"/>
    <xf numFmtId="17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61" fillId="38" borderId="0" applyNumberFormat="0" applyBorder="0" applyProtection="0">
      <alignment horizontal="left"/>
    </xf>
    <xf numFmtId="0" fontId="62" fillId="39" borderId="0" applyNumberFormat="0" applyBorder="0" applyProtection="0">
      <alignment horizontal="left"/>
    </xf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1" fillId="0" borderId="0"/>
    <xf numFmtId="0" fontId="3" fillId="0" borderId="0"/>
    <xf numFmtId="0" fontId="3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3" fillId="0" borderId="0"/>
    <xf numFmtId="0" fontId="40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10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Protection="0">
      <alignment horizontal="left" vertical="center" indent="2"/>
    </xf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58" fillId="0" borderId="0" applyFill="0" applyBorder="0" applyProtection="0">
      <alignment horizontal="right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0" fontId="97" fillId="0" borderId="0"/>
    <xf numFmtId="0" fontId="1" fillId="0" borderId="0"/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3" fontId="3" fillId="0" borderId="0" applyFont="0" applyFill="0" applyBorder="0" applyAlignment="0" applyProtection="0"/>
    <xf numFmtId="0" fontId="16" fillId="19" borderId="69" applyNumberFormat="0" applyAlignment="0" applyProtection="0"/>
    <xf numFmtId="0" fontId="14" fillId="29" borderId="35" applyNumberFormat="0" applyFont="0" applyAlignment="0" applyProtection="0"/>
    <xf numFmtId="0" fontId="32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8" fillId="0" borderId="198" applyFill="0" applyBorder="0" applyProtection="0">
      <alignment horizontal="right" vertical="center"/>
    </xf>
    <xf numFmtId="0" fontId="1" fillId="0" borderId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9" fontId="1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1" fillId="0" borderId="0"/>
    <xf numFmtId="0" fontId="1" fillId="0" borderId="0"/>
    <xf numFmtId="0" fontId="1" fillId="0" borderId="0"/>
    <xf numFmtId="0" fontId="1" fillId="0" borderId="0"/>
    <xf numFmtId="0" fontId="40" fillId="29" borderId="35" applyNumberFormat="0" applyFont="0" applyAlignment="0" applyProtection="0"/>
    <xf numFmtId="49" fontId="3" fillId="45" borderId="198">
      <alignment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58" fillId="0" borderId="198" applyFill="0" applyBorder="0" applyProtection="0">
      <alignment horizontal="right" vertical="center"/>
    </xf>
    <xf numFmtId="0" fontId="1" fillId="0" borderId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9" fontId="1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40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9" fontId="58" fillId="0" borderId="219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49" fontId="58" fillId="0" borderId="219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3" fontId="3" fillId="0" borderId="0" applyFont="0" applyFill="0" applyBorder="0" applyAlignment="0" applyProtection="0"/>
    <xf numFmtId="0" fontId="14" fillId="29" borderId="35" applyNumberFormat="0" applyFon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" fontId="58" fillId="0" borderId="219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7" fillId="38" borderId="219" applyNumberFormat="0" applyProtection="0">
      <alignment horizontal="right"/>
    </xf>
    <xf numFmtId="0" fontId="37" fillId="38" borderId="219" applyNumberFormat="0" applyProtection="0">
      <alignment horizontal="left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40" fillId="29" borderId="35" applyNumberFormat="0" applyFont="0" applyAlignment="0" applyProtection="0"/>
    <xf numFmtId="49" fontId="3" fillId="45" borderId="219">
      <alignment vertical="center" wrapText="1"/>
    </xf>
    <xf numFmtId="0" fontId="3" fillId="46" borderId="200">
      <alignment horizontal="left" vertical="center" wrapText="1"/>
    </xf>
    <xf numFmtId="0" fontId="73" fillId="47" borderId="219">
      <alignment horizontal="left" vertical="center" wrapText="1"/>
    </xf>
    <xf numFmtId="0" fontId="3" fillId="48" borderId="219">
      <alignment horizontal="left" vertical="center" wrapText="1"/>
    </xf>
    <xf numFmtId="0" fontId="3" fillId="49" borderId="219">
      <alignment horizontal="left" vertical="center" wrapText="1"/>
    </xf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" fontId="58" fillId="0" borderId="219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7" fillId="38" borderId="219" applyNumberFormat="0" applyProtection="0">
      <alignment horizontal="right"/>
    </xf>
    <xf numFmtId="0" fontId="37" fillId="38" borderId="219" applyNumberFormat="0" applyProtection="0">
      <alignment horizontal="left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4" fontId="58" fillId="0" borderId="219" applyFill="0" applyBorder="0" applyProtection="0">
      <alignment horizontal="right" vertical="center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7" fillId="38" borderId="219" applyNumberFormat="0" applyProtection="0">
      <alignment horizontal="right"/>
    </xf>
    <xf numFmtId="0" fontId="37" fillId="38" borderId="219" applyNumberFormat="0" applyProtection="0">
      <alignment horizontal="left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49" fontId="58" fillId="0" borderId="219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29" borderId="35" applyNumberFormat="0" applyFont="0" applyAlignment="0" applyProtection="0"/>
    <xf numFmtId="43" fontId="3" fillId="0" borderId="0" applyFont="0" applyFill="0" applyBorder="0" applyAlignment="0" applyProtection="0"/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14" fillId="29" borderId="35" applyNumberFormat="0" applyFont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49" fontId="58" fillId="0" borderId="198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14" fillId="29" borderId="35" applyNumberFormat="0" applyFont="0" applyAlignment="0" applyProtection="0"/>
    <xf numFmtId="0" fontId="3" fillId="29" borderId="35" applyNumberFormat="0" applyFont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4" fontId="58" fillId="0" borderId="198" applyFill="0" applyBorder="0" applyProtection="0">
      <alignment horizontal="right" vertical="center"/>
    </xf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3" fontId="1" fillId="0" borderId="0" applyFont="0" applyFill="0" applyBorder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49" borderId="198">
      <alignment horizontal="left" vertical="center" wrapText="1"/>
    </xf>
    <xf numFmtId="0" fontId="3" fillId="48" borderId="198">
      <alignment horizontal="left" vertical="center" wrapText="1"/>
    </xf>
    <xf numFmtId="0" fontId="73" fillId="47" borderId="198">
      <alignment horizontal="left" vertical="center" wrapText="1"/>
    </xf>
    <xf numFmtId="0" fontId="3" fillId="46" borderId="200">
      <alignment horizontal="left" vertical="center" wrapText="1"/>
    </xf>
    <xf numFmtId="49" fontId="3" fillId="45" borderId="198">
      <alignment vertical="center" wrapText="1"/>
    </xf>
    <xf numFmtId="0" fontId="40" fillId="29" borderId="35" applyNumberFormat="0" applyFont="0" applyAlignment="0" applyProtection="0"/>
    <xf numFmtId="43" fontId="1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0" borderId="198" applyNumberFormat="0" applyFill="0" applyProtection="0">
      <alignment horizontal="right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14" fillId="29" borderId="35" applyNumberFormat="0" applyFon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4" fontId="58" fillId="0" borderId="198" applyFill="0" applyBorder="0" applyProtection="0">
      <alignment horizontal="right" vertical="center"/>
    </xf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14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37" fillId="38" borderId="198" applyNumberFormat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29" borderId="35" applyNumberFormat="0" applyFont="0" applyAlignment="0" applyProtection="0"/>
    <xf numFmtId="43" fontId="1" fillId="0" borderId="0" applyFont="0" applyFill="0" applyBorder="0" applyAlignment="0" applyProtection="0"/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29" borderId="35" applyNumberFormat="0" applyFont="0" applyAlignment="0" applyProtection="0"/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0" fontId="37" fillId="38" borderId="198" applyNumberFormat="0" applyProtection="0">
      <alignment horizontal="left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14" fillId="29" borderId="35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3" fontId="1" fillId="0" borderId="0" applyFont="0" applyFill="0" applyBorder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3" fillId="29" borderId="35" applyNumberFormat="0" applyFont="0" applyAlignment="0" applyProtection="0"/>
    <xf numFmtId="43" fontId="3" fillId="0" borderId="0" applyFont="0" applyFill="0" applyBorder="0" applyAlignment="0" applyProtection="0"/>
    <xf numFmtId="0" fontId="14" fillId="29" borderId="35" applyNumberFormat="0" applyFon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40" fillId="29" borderId="35" applyNumberFormat="0" applyFont="0" applyAlignment="0" applyProtection="0"/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" fontId="58" fillId="0" borderId="198" applyFill="0" applyBorder="0" applyProtection="0">
      <alignment horizontal="right"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" fontId="58" fillId="0" borderId="198" applyFill="0" applyBorder="0" applyProtection="0">
      <alignment horizontal="righ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29" borderId="35" applyNumberFormat="0" applyFont="0" applyAlignment="0" applyProtection="0"/>
    <xf numFmtId="43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3" fillId="0" borderId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" fillId="0" borderId="0"/>
    <xf numFmtId="0" fontId="63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3" fillId="0" borderId="0"/>
    <xf numFmtId="0" fontId="40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4" fontId="58" fillId="0" borderId="219" applyFill="0" applyBorder="0" applyProtection="0">
      <alignment horizontal="right" vertical="center"/>
    </xf>
    <xf numFmtId="0" fontId="1" fillId="0" borderId="0"/>
    <xf numFmtId="0" fontId="40" fillId="29" borderId="35" applyNumberFormat="0" applyFont="0" applyAlignment="0" applyProtection="0"/>
    <xf numFmtId="0" fontId="40" fillId="29" borderId="35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7" fillId="38" borderId="219" applyNumberFormat="0" applyProtection="0">
      <alignment horizontal="right"/>
    </xf>
    <xf numFmtId="0" fontId="37" fillId="38" borderId="219" applyNumberFormat="0" applyProtection="0">
      <alignment horizontal="left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7" fillId="4" borderId="198">
      <alignment horizontal="right" vertical="center"/>
    </xf>
    <xf numFmtId="0" fontId="112" fillId="4" borderId="198">
      <alignment horizontal="right" vertical="center"/>
    </xf>
    <xf numFmtId="0" fontId="57" fillId="36" borderId="198">
      <alignment horizontal="right" vertical="center"/>
    </xf>
    <xf numFmtId="0" fontId="57" fillId="36" borderId="198">
      <alignment horizontal="right" vertical="center"/>
    </xf>
    <xf numFmtId="0" fontId="57" fillId="36" borderId="218">
      <alignment horizontal="right" vertical="center"/>
    </xf>
    <xf numFmtId="0" fontId="58" fillId="0" borderId="198">
      <alignment horizontal="right" vertical="center"/>
    </xf>
    <xf numFmtId="0" fontId="58" fillId="0" borderId="198" applyNumberFormat="0" applyFill="0" applyAlignment="0" applyProtection="0"/>
    <xf numFmtId="0" fontId="58" fillId="37" borderId="198"/>
    <xf numFmtId="49" fontId="58" fillId="0" borderId="198" applyNumberFormat="0" applyFont="0" applyFill="0" applyBorder="0" applyProtection="0">
      <alignment horizontal="left" vertical="center" indent="2"/>
    </xf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Protection="0">
      <alignment horizontal="left" vertical="center" indent="2"/>
    </xf>
    <xf numFmtId="0" fontId="3" fillId="0" borderId="0" applyNumberFormat="0" applyFont="0" applyFill="0" applyBorder="0" applyProtection="0">
      <alignment horizontal="left" vertical="center" indent="2"/>
    </xf>
    <xf numFmtId="0" fontId="3" fillId="0" borderId="0" applyNumberFormat="0" applyFont="0" applyFill="0" applyBorder="0" applyProtection="0">
      <alignment horizontal="left" vertical="center" indent="2"/>
    </xf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4" borderId="219">
      <alignment horizontal="right" vertical="center"/>
    </xf>
    <xf numFmtId="0" fontId="112" fillId="4" borderId="219">
      <alignment horizontal="right" vertical="center"/>
    </xf>
    <xf numFmtId="0" fontId="57" fillId="36" borderId="219">
      <alignment horizontal="right" vertical="center"/>
    </xf>
    <xf numFmtId="0" fontId="57" fillId="36" borderId="219">
      <alignment horizontal="right" vertical="center"/>
    </xf>
    <xf numFmtId="0" fontId="57" fillId="36" borderId="218">
      <alignment horizontal="right" vertical="center"/>
    </xf>
    <xf numFmtId="0" fontId="58" fillId="0" borderId="219">
      <alignment horizontal="right" vertical="center"/>
    </xf>
    <xf numFmtId="0" fontId="1" fillId="0" borderId="0"/>
    <xf numFmtId="0" fontId="1" fillId="0" borderId="0"/>
    <xf numFmtId="0" fontId="58" fillId="0" borderId="219" applyNumberFormat="0" applyFill="0" applyAlignment="0" applyProtection="0"/>
    <xf numFmtId="0" fontId="58" fillId="37" borderId="219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7" fillId="38" borderId="219" applyNumberFormat="0" applyProtection="0">
      <alignment horizontal="right"/>
    </xf>
    <xf numFmtId="0" fontId="37" fillId="38" borderId="219" applyNumberFormat="0" applyProtection="0">
      <alignment horizontal="left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58" fillId="0" borderId="0" applyFill="0" applyBorder="0" applyProtection="0">
      <alignment horizontal="right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58" fillId="0" borderId="219" applyNumberFormat="0" applyFont="0" applyFill="0" applyBorder="0" applyProtection="0">
      <alignment horizontal="left" vertical="center" indent="2"/>
    </xf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0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100" fillId="0" borderId="59" applyNumberFormat="0" applyFill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24" fillId="0" borderId="0"/>
    <xf numFmtId="0" fontId="125" fillId="0" borderId="0"/>
    <xf numFmtId="43" fontId="126" fillId="0" borderId="0" applyFont="0" applyFill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33" borderId="0" applyNumberFormat="0" applyBorder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45" fillId="0" borderId="0" applyNumberForma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46" fillId="16" borderId="0" applyNumberFormat="0" applyBorder="0" applyAlignment="0" applyProtection="0"/>
    <xf numFmtId="0" fontId="40" fillId="0" borderId="0"/>
    <xf numFmtId="0" fontId="3" fillId="0" borderId="0"/>
    <xf numFmtId="0" fontId="40" fillId="0" borderId="0"/>
    <xf numFmtId="0" fontId="40" fillId="0" borderId="0"/>
    <xf numFmtId="0" fontId="40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2" fillId="15" borderId="0" applyNumberFormat="0" applyBorder="0" applyAlignment="0" applyProtection="0"/>
    <xf numFmtId="0" fontId="54" fillId="0" borderId="0" applyNumberFormat="0" applyFill="0" applyBorder="0" applyAlignment="0" applyProtection="0"/>
    <xf numFmtId="0" fontId="47" fillId="0" borderId="4" applyNumberFormat="0" applyFill="0" applyAlignment="0" applyProtection="0"/>
    <xf numFmtId="0" fontId="48" fillId="0" borderId="5" applyNumberFormat="0" applyFill="0" applyAlignment="0" applyProtection="0"/>
    <xf numFmtId="0" fontId="49" fillId="0" borderId="60" applyNumberFormat="0" applyFill="0" applyAlignment="0" applyProtection="0"/>
    <xf numFmtId="0" fontId="49" fillId="0" borderId="0" applyNumberFormat="0" applyFill="0" applyBorder="0" applyAlignment="0" applyProtection="0"/>
    <xf numFmtId="0" fontId="51" fillId="0" borderId="8" applyNumberFormat="0" applyFill="0" applyAlignment="0" applyProtection="0"/>
    <xf numFmtId="0" fontId="5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4" fillId="28" borderId="61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1" fillId="65" borderId="0" applyNumberFormat="0" applyBorder="0" applyAlignment="0" applyProtection="0"/>
    <xf numFmtId="0" fontId="1" fillId="67" borderId="0" applyNumberFormat="0" applyBorder="0" applyAlignment="0" applyProtection="0"/>
    <xf numFmtId="0" fontId="1" fillId="66" borderId="0" applyNumberFormat="0" applyBorder="0" applyAlignment="0" applyProtection="0"/>
    <xf numFmtId="0" fontId="131" fillId="0" borderId="0" applyNumberFormat="0" applyFont="0" applyFill="0" applyBorder="0" applyProtection="0">
      <alignment horizontal="left" vertical="center" indent="5"/>
    </xf>
    <xf numFmtId="0" fontId="131" fillId="0" borderId="0" applyNumberFormat="0" applyFont="0" applyFill="0" applyBorder="0" applyProtection="0">
      <alignment horizontal="left" vertical="center" indent="5"/>
    </xf>
    <xf numFmtId="0" fontId="4" fillId="9" borderId="0" applyNumberFormat="0" applyBorder="0" applyAlignment="0" applyProtection="0"/>
    <xf numFmtId="0" fontId="4" fillId="68" borderId="0" applyNumberFormat="0" applyBorder="0" applyAlignment="0" applyProtection="0"/>
    <xf numFmtId="0" fontId="4" fillId="69" borderId="0" applyNumberFormat="0" applyBorder="0" applyAlignment="0" applyProtection="0"/>
    <xf numFmtId="0" fontId="37" fillId="0" borderId="0">
      <alignment horizontal="center" vertical="center"/>
    </xf>
    <xf numFmtId="0" fontId="134" fillId="74" borderId="0"/>
    <xf numFmtId="0" fontId="37" fillId="3" borderId="156">
      <alignment horizontal="center" vertical="center" wrapText="1"/>
    </xf>
    <xf numFmtId="0" fontId="3" fillId="3" borderId="156">
      <alignment horizontal="center" vertical="center" wrapText="1"/>
    </xf>
    <xf numFmtId="0" fontId="3" fillId="3" borderId="156">
      <alignment horizontal="center" vertical="center" wrapText="1"/>
    </xf>
    <xf numFmtId="0" fontId="3" fillId="3" borderId="156">
      <alignment horizontal="center" vertical="center" wrapText="1"/>
    </xf>
    <xf numFmtId="4" fontId="59" fillId="0" borderId="212" applyFill="0" applyBorder="0" applyProtection="0">
      <alignment horizontal="right" vertical="center"/>
    </xf>
    <xf numFmtId="0" fontId="107" fillId="61" borderId="209" applyNumberFormat="0" applyAlignment="0" applyProtection="0"/>
    <xf numFmtId="0" fontId="135" fillId="61" borderId="209" applyNumberFormat="0" applyAlignment="0" applyProtection="0"/>
    <xf numFmtId="1" fontId="1" fillId="75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86" fontId="3" fillId="0" borderId="0" applyFill="0" applyBorder="0" applyAlignment="0" applyProtection="0"/>
    <xf numFmtId="186" fontId="3" fillId="0" borderId="0" applyFill="0" applyBorder="0" applyAlignment="0" applyProtection="0"/>
    <xf numFmtId="186" fontId="3" fillId="0" borderId="0" applyFill="0" applyBorder="0" applyAlignment="0" applyProtection="0"/>
    <xf numFmtId="43" fontId="2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" fontId="1" fillId="5" borderId="0"/>
    <xf numFmtId="0" fontId="3" fillId="53" borderId="0"/>
    <xf numFmtId="0" fontId="3" fillId="53" borderId="0"/>
    <xf numFmtId="0" fontId="3" fillId="6" borderId="199">
      <alignment horizontal="center" vertical="center" wrapText="1"/>
    </xf>
    <xf numFmtId="0" fontId="3" fillId="6" borderId="199">
      <alignment horizontal="center" vertical="center" wrapText="1"/>
    </xf>
    <xf numFmtId="0" fontId="3" fillId="6" borderId="199">
      <alignment horizontal="center" vertical="center" wrapText="1"/>
    </xf>
    <xf numFmtId="0" fontId="3" fillId="6" borderId="2">
      <alignment horizontal="center" vertical="center" wrapText="1"/>
    </xf>
    <xf numFmtId="0" fontId="3" fillId="6" borderId="2">
      <alignment horizontal="center" vertical="center" wrapText="1"/>
    </xf>
    <xf numFmtId="0" fontId="3" fillId="6" borderId="2">
      <alignment horizontal="center" vertical="center" wrapText="1"/>
    </xf>
    <xf numFmtId="0" fontId="3" fillId="6" borderId="199">
      <alignment horizontal="center" vertical="center" wrapText="1"/>
    </xf>
    <xf numFmtId="0" fontId="129" fillId="0" borderId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88" fontId="3" fillId="0" borderId="0" applyFont="0" applyFill="0" applyBorder="0" applyAlignment="0" applyProtection="0"/>
    <xf numFmtId="188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11" fontId="3" fillId="0" borderId="0" applyFont="0" applyFill="0" applyBorder="0" applyAlignment="0" applyProtection="0"/>
    <xf numFmtId="0" fontId="37" fillId="0" borderId="27" applyNumberFormat="0">
      <alignment horizontal="center" wrapText="1"/>
    </xf>
    <xf numFmtId="0" fontId="37" fillId="0" borderId="27" applyNumberFormat="0">
      <alignment horizontal="center" wrapText="1"/>
    </xf>
    <xf numFmtId="0" fontId="37" fillId="0" borderId="27" applyNumberFormat="0">
      <alignment horizontal="center" wrapText="1"/>
    </xf>
    <xf numFmtId="0" fontId="33" fillId="13" borderId="0">
      <alignment horizontal="left"/>
    </xf>
    <xf numFmtId="187" fontId="130" fillId="0" borderId="0">
      <alignment horizontal="left" vertical="center"/>
    </xf>
    <xf numFmtId="187" fontId="130" fillId="0" borderId="0">
      <alignment horizontal="left" vertical="center"/>
    </xf>
    <xf numFmtId="0" fontId="128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4" fontId="58" fillId="0" borderId="122">
      <alignment horizontal="right" vertical="center"/>
    </xf>
    <xf numFmtId="0" fontId="136" fillId="0" borderId="210" applyNumberFormat="0" applyFill="0" applyAlignment="0" applyProtection="0"/>
    <xf numFmtId="190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40" fillId="0" borderId="0"/>
    <xf numFmtId="0" fontId="3" fillId="0" borderId="0"/>
    <xf numFmtId="0" fontId="1" fillId="0" borderId="0"/>
    <xf numFmtId="0" fontId="3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3" fillId="0" borderId="0"/>
    <xf numFmtId="0" fontId="3" fillId="0" borderId="0"/>
    <xf numFmtId="0" fontId="1" fillId="0" borderId="0"/>
    <xf numFmtId="0" fontId="123" fillId="0" borderId="0"/>
    <xf numFmtId="0" fontId="1" fillId="0" borderId="0"/>
    <xf numFmtId="0" fontId="1" fillId="0" borderId="0"/>
    <xf numFmtId="0" fontId="3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22" fillId="0" borderId="0"/>
    <xf numFmtId="0" fontId="1" fillId="0" borderId="0"/>
    <xf numFmtId="0" fontId="1" fillId="0" borderId="0"/>
    <xf numFmtId="0" fontId="3" fillId="0" borderId="0"/>
    <xf numFmtId="0" fontId="40" fillId="0" borderId="0"/>
    <xf numFmtId="0" fontId="1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1" fillId="37" borderId="0" applyNumberFormat="0" applyFont="0" applyBorder="0" applyAlignment="0" applyProtection="0"/>
    <xf numFmtId="0" fontId="131" fillId="37" borderId="0" applyNumberFormat="0" applyFont="0" applyBorder="0" applyAlignment="0" applyProtection="0"/>
    <xf numFmtId="0" fontId="40" fillId="62" borderId="211" applyNumberFormat="0" applyFont="0" applyAlignment="0" applyProtection="0"/>
    <xf numFmtId="0" fontId="40" fillId="62" borderId="211" applyNumberFormat="0" applyFont="0" applyAlignment="0" applyProtection="0"/>
    <xf numFmtId="193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ill="0" applyBorder="0" applyAlignment="0" applyProtection="0"/>
    <xf numFmtId="9" fontId="3" fillId="0" borderId="0" applyFont="0" applyFill="0" applyBorder="0" applyAlignment="0" applyProtection="0"/>
    <xf numFmtId="187" fontId="111" fillId="0" borderId="0" applyFill="0" applyBorder="0" applyAlignment="0" applyProtection="0"/>
    <xf numFmtId="0" fontId="3" fillId="0" borderId="0"/>
    <xf numFmtId="0" fontId="3" fillId="0" borderId="0"/>
    <xf numFmtId="0" fontId="58" fillId="37" borderId="198"/>
    <xf numFmtId="0" fontId="133" fillId="0" borderId="0"/>
    <xf numFmtId="0" fontId="28" fillId="0" borderId="0">
      <alignment vertical="top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4" fillId="0" borderId="0"/>
    <xf numFmtId="0" fontId="127" fillId="0" borderId="0" applyNumberFormat="0" applyFill="0" applyBorder="0" applyAlignment="0" applyProtection="0"/>
    <xf numFmtId="0" fontId="120" fillId="73" borderId="2">
      <alignment horizontal="center" vertical="center" wrapText="1"/>
    </xf>
    <xf numFmtId="0" fontId="120" fillId="73" borderId="2">
      <alignment horizontal="center" vertical="center" wrapText="1"/>
    </xf>
    <xf numFmtId="0" fontId="120" fillId="73" borderId="2">
      <alignment vertical="center" wrapText="1"/>
    </xf>
    <xf numFmtId="0" fontId="3" fillId="0" borderId="0"/>
    <xf numFmtId="0" fontId="20" fillId="0" borderId="60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9" fontId="3" fillId="0" borderId="0" applyFont="0" applyFill="0" applyBorder="0" applyAlignment="0" applyProtection="0"/>
    <xf numFmtId="0" fontId="55" fillId="0" borderId="215" applyNumberFormat="0" applyFill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55" fillId="0" borderId="215" applyNumberFormat="0" applyFill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5" fillId="0" borderId="215" applyNumberFormat="0" applyFill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40" fillId="29" borderId="35" applyNumberFormat="0" applyFon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58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58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49" fontId="58" fillId="0" borderId="219" applyNumberFormat="0" applyFont="0" applyFill="0" applyBorder="0" applyProtection="0">
      <alignment horizontal="left" vertical="center" indent="2"/>
    </xf>
    <xf numFmtId="0" fontId="50" fillId="35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102" fillId="58" borderId="69" applyNumberFormat="0" applyAlignment="0" applyProtection="0"/>
    <xf numFmtId="49" fontId="58" fillId="0" borderId="219" applyNumberFormat="0" applyFont="0" applyFill="0" applyBorder="0" applyProtection="0">
      <alignment horizontal="left" vertical="center" indent="2"/>
    </xf>
    <xf numFmtId="0" fontId="37" fillId="38" borderId="219" applyNumberFormat="0" applyProtection="0">
      <alignment horizontal="left"/>
    </xf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5" fillId="0" borderId="215" applyNumberFormat="0" applyFill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3" fillId="58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3" fillId="58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0" fillId="29" borderId="35" applyNumberFormat="0" applyFont="0" applyAlignment="0" applyProtection="0"/>
    <xf numFmtId="0" fontId="50" fillId="19" borderId="69" applyNumberFormat="0" applyAlignment="0" applyProtection="0"/>
    <xf numFmtId="0" fontId="55" fillId="0" borderId="215" applyNumberFormat="0" applyFill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0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7" fillId="38" borderId="219" applyNumberFormat="0" applyProtection="0">
      <alignment horizontal="left"/>
    </xf>
    <xf numFmtId="0" fontId="37" fillId="38" borderId="219" applyNumberFormat="0" applyProtection="0">
      <alignment horizontal="right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8" fillId="37" borderId="219"/>
    <xf numFmtId="0" fontId="58" fillId="0" borderId="219" applyNumberFormat="0" applyFill="0" applyAlignment="0" applyProtection="0"/>
    <xf numFmtId="0" fontId="53" fillId="34" borderId="71" applyNumberFormat="0" applyAlignment="0" applyProtection="0"/>
    <xf numFmtId="0" fontId="58" fillId="0" borderId="219">
      <alignment horizontal="right" vertical="center"/>
    </xf>
    <xf numFmtId="0" fontId="58" fillId="36" borderId="63">
      <alignment horizontal="left" vertical="center" wrapText="1" indent="2"/>
    </xf>
    <xf numFmtId="0" fontId="57" fillId="36" borderId="218">
      <alignment horizontal="right" vertical="center"/>
    </xf>
    <xf numFmtId="0" fontId="57" fillId="36" borderId="219">
      <alignment horizontal="right" vertical="center"/>
    </xf>
    <xf numFmtId="0" fontId="57" fillId="36" borderId="219">
      <alignment horizontal="right" vertical="center"/>
    </xf>
    <xf numFmtId="0" fontId="112" fillId="4" borderId="219">
      <alignment horizontal="right" vertical="center"/>
    </xf>
    <xf numFmtId="0" fontId="57" fillId="4" borderId="219">
      <alignment horizontal="right" vertical="center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37" fillId="3" borderId="217">
      <alignment horizontal="center" vertical="center" wrapText="1"/>
    </xf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3" fillId="58" borderId="71" applyNumberForma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49" fontId="3" fillId="40" borderId="73">
      <alignment vertical="top" wrapText="1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0" fillId="35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69" applyNumberFormat="0" applyAlignment="0" applyProtection="0"/>
    <xf numFmtId="0" fontId="3" fillId="3" borderId="217">
      <alignment horizontal="center" vertical="center" wrapText="1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0" fillId="19" borderId="69" applyNumberFormat="0" applyAlignment="0" applyProtection="0"/>
    <xf numFmtId="0" fontId="16" fillId="19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179" fontId="70" fillId="42" borderId="74">
      <alignment vertical="center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8" fillId="0" borderId="198" applyNumberFormat="0" applyFill="0" applyAlignment="0" applyProtection="0"/>
    <xf numFmtId="0" fontId="57" fillId="36" borderId="218">
      <alignment horizontal="right" vertical="center"/>
    </xf>
    <xf numFmtId="0" fontId="57" fillId="36" borderId="198">
      <alignment horizontal="right" vertical="center"/>
    </xf>
    <xf numFmtId="0" fontId="57" fillId="4" borderId="198">
      <alignment horizontal="right" vertical="center"/>
    </xf>
    <xf numFmtId="0" fontId="3" fillId="29" borderId="35" applyNumberFormat="0" applyFont="0" applyAlignment="0" applyProtection="0"/>
    <xf numFmtId="0" fontId="55" fillId="0" borderId="215" applyNumberFormat="0" applyFill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37" fillId="38" borderId="219" applyNumberFormat="0" applyProtection="0">
      <alignment horizontal="right"/>
    </xf>
    <xf numFmtId="0" fontId="53" fillId="34" borderId="71" applyNumberFormat="0" applyAlignment="0" applyProtection="0"/>
    <xf numFmtId="0" fontId="3" fillId="6" borderId="199">
      <alignment horizontal="center" vertical="center" wrapText="1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7" fillId="38" borderId="219" applyNumberFormat="0" applyProtection="0">
      <alignment horizontal="left"/>
    </xf>
    <xf numFmtId="0" fontId="37" fillId="38" borderId="219" applyNumberFormat="0" applyProtection="0">
      <alignment horizontal="right"/>
    </xf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8" fillId="0" borderId="219">
      <alignment horizontal="right" vertical="center"/>
    </xf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0" fillId="29" borderId="35" applyNumberFormat="0" applyFon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166" fontId="71" fillId="42" borderId="74">
      <alignment vertical="center"/>
    </xf>
    <xf numFmtId="0" fontId="53" fillId="34" borderId="71" applyNumberFormat="0" applyAlignment="0" applyProtection="0"/>
    <xf numFmtId="0" fontId="57" fillId="36" borderId="219">
      <alignment horizontal="right" vertical="center"/>
    </xf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0" borderId="0"/>
    <xf numFmtId="0" fontId="102" fillId="58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179" fontId="72" fillId="43" borderId="74">
      <alignment vertical="center"/>
    </xf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5" fillId="0" borderId="215" applyNumberFormat="0" applyFill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4" fontId="58" fillId="0" borderId="198" applyFill="0" applyBorder="0" applyProtection="0">
      <alignment horizontal="right" vertical="center"/>
    </xf>
    <xf numFmtId="4" fontId="58" fillId="0" borderId="198" applyFill="0" applyBorder="0" applyProtection="0">
      <alignment horizontal="right" vertical="center"/>
    </xf>
    <xf numFmtId="4" fontId="58" fillId="0" borderId="198" applyFill="0" applyBorder="0" applyProtection="0">
      <alignment horizontal="right" vertical="center"/>
    </xf>
    <xf numFmtId="0" fontId="50" fillId="19" borderId="69" applyNumberFormat="0" applyAlignment="0" applyProtection="0"/>
    <xf numFmtId="0" fontId="40" fillId="29" borderId="35" applyNumberFormat="0" applyFont="0" applyAlignment="0" applyProtection="0"/>
    <xf numFmtId="0" fontId="40" fillId="29" borderId="35" applyNumberFormat="0" applyFon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55" fillId="0" borderId="215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6" borderId="199">
      <alignment horizontal="center" vertical="center" wrapText="1"/>
    </xf>
    <xf numFmtId="0" fontId="40" fillId="29" borderId="35" applyNumberFormat="0" applyFont="0" applyAlignment="0" applyProtection="0"/>
    <xf numFmtId="0" fontId="50" fillId="35" borderId="69" applyNumberFormat="0" applyAlignment="0" applyProtection="0"/>
    <xf numFmtId="0" fontId="3" fillId="6" borderId="199">
      <alignment horizontal="center" vertical="center" wrapText="1"/>
    </xf>
    <xf numFmtId="0" fontId="43" fillId="34" borderId="69" applyNumberFormat="0" applyAlignment="0" applyProtection="0"/>
    <xf numFmtId="0" fontId="43" fillId="34" borderId="69" applyNumberFormat="0" applyAlignment="0" applyProtection="0"/>
    <xf numFmtId="179" fontId="72" fillId="43" borderId="74">
      <alignment vertical="center"/>
    </xf>
    <xf numFmtId="0" fontId="55" fillId="0" borderId="72" applyNumberFormat="0" applyFill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44" borderId="75" applyBorder="0">
      <alignment horizontal="left" vertical="center"/>
    </xf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0" fontId="43" fillId="34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25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5" fillId="0" borderId="215" applyNumberFormat="0" applyFill="0" applyAlignment="0" applyProtection="0"/>
    <xf numFmtId="0" fontId="3" fillId="0" borderId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37" fillId="38" borderId="219" applyNumberFormat="0" applyProtection="0">
      <alignment horizontal="right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102" fillId="58" borderId="69" applyNumberFormat="0" applyAlignment="0" applyProtection="0"/>
    <xf numFmtId="0" fontId="43" fillId="34" borderId="69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0" borderId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35" borderId="69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5" fillId="0" borderId="215" applyNumberFormat="0" applyFill="0" applyAlignment="0" applyProtection="0"/>
    <xf numFmtId="49" fontId="3" fillId="40" borderId="73">
      <alignment vertical="top" wrapText="1"/>
    </xf>
    <xf numFmtId="0" fontId="3" fillId="3" borderId="217">
      <alignment horizontal="center" vertical="center" wrapText="1"/>
    </xf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14" fillId="29" borderId="35" applyNumberFormat="0" applyFont="0" applyAlignment="0" applyProtection="0"/>
    <xf numFmtId="0" fontId="3" fillId="0" borderId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102" fillId="58" borderId="69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0" fontId="50" fillId="35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40" fillId="29" borderId="35" applyNumberFormat="0" applyFont="0" applyAlignment="0" applyProtection="0"/>
    <xf numFmtId="0" fontId="53" fillId="34" borderId="71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35" borderId="69" applyNumberFormat="0" applyAlignment="0" applyProtection="0"/>
    <xf numFmtId="0" fontId="57" fillId="4" borderId="198">
      <alignment horizontal="right" vertical="center"/>
    </xf>
    <xf numFmtId="0" fontId="112" fillId="4" borderId="198">
      <alignment horizontal="right" vertical="center"/>
    </xf>
    <xf numFmtId="0" fontId="57" fillId="36" borderId="198">
      <alignment horizontal="right" vertical="center"/>
    </xf>
    <xf numFmtId="0" fontId="57" fillId="36" borderId="198">
      <alignment horizontal="right" vertical="center"/>
    </xf>
    <xf numFmtId="0" fontId="57" fillId="36" borderId="196">
      <alignment horizontal="right" vertical="center"/>
    </xf>
    <xf numFmtId="0" fontId="58" fillId="0" borderId="198">
      <alignment horizontal="right" vertical="center"/>
    </xf>
    <xf numFmtId="0" fontId="58" fillId="0" borderId="198" applyNumberFormat="0" applyFill="0" applyAlignment="0" applyProtection="0"/>
    <xf numFmtId="0" fontId="58" fillId="37" borderId="198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58" fillId="0" borderId="198" applyNumberFormat="0" applyFont="0" applyFill="0" applyBorder="0" applyProtection="0">
      <alignment horizontal="left" vertical="center" indent="2"/>
    </xf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102" fillId="58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3" fillId="0" borderId="219" applyNumberFormat="0" applyFill="0" applyProtection="0">
      <alignment horizontal="right"/>
    </xf>
    <xf numFmtId="0" fontId="53" fillId="58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50" fillId="35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7" fillId="36" borderId="219">
      <alignment horizontal="right" vertical="center"/>
    </xf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44" borderId="75" applyBorder="0">
      <alignment horizontal="left" vertical="center"/>
    </xf>
    <xf numFmtId="0" fontId="43" fillId="34" borderId="69" applyNumberFormat="0" applyAlignment="0" applyProtection="0"/>
    <xf numFmtId="0" fontId="3" fillId="0" borderId="219" applyNumberFormat="0" applyFill="0" applyProtection="0">
      <alignment horizontal="right"/>
    </xf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0" fillId="35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43" fontId="111" fillId="0" borderId="0" applyFont="0" applyFill="0" applyBorder="0" applyAlignment="0" applyProtection="0"/>
    <xf numFmtId="0" fontId="3" fillId="46" borderId="200">
      <alignment horizontal="left" vertical="center" wrapText="1"/>
    </xf>
    <xf numFmtId="0" fontId="3" fillId="0" borderId="198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4" fontId="58" fillId="0" borderId="198" applyFill="0" applyBorder="0" applyProtection="0">
      <alignment horizontal="right" vertical="center"/>
    </xf>
    <xf numFmtId="0" fontId="50" fillId="19" borderId="69" applyNumberFormat="0" applyAlignment="0" applyProtection="0"/>
    <xf numFmtId="0" fontId="53" fillId="34" borderId="71" applyNumberFormat="0" applyAlignment="0" applyProtection="0"/>
    <xf numFmtId="4" fontId="58" fillId="0" borderId="219" applyFill="0" applyBorder="0" applyProtection="0">
      <alignment horizontal="right" vertical="center"/>
    </xf>
    <xf numFmtId="0" fontId="57" fillId="36" borderId="196">
      <alignment horizontal="right" vertical="center"/>
    </xf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71" applyNumberFormat="0" applyAlignment="0" applyProtection="0"/>
    <xf numFmtId="0" fontId="40" fillId="29" borderId="35" applyNumberFormat="0" applyFon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5" fillId="0" borderId="215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43" fontId="111" fillId="0" borderId="0" applyFont="0" applyFill="0" applyBorder="0" applyAlignment="0" applyProtection="0"/>
    <xf numFmtId="0" fontId="50" fillId="19" borderId="69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72" applyNumberFormat="0" applyFill="0" applyAlignment="0" applyProtection="0"/>
    <xf numFmtId="0" fontId="55" fillId="0" borderId="215" applyNumberFormat="0" applyFill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198" applyNumberFormat="0" applyFill="0" applyProtection="0">
      <alignment horizontal="right"/>
    </xf>
    <xf numFmtId="179" fontId="72" fillId="43" borderId="74">
      <alignment vertical="center"/>
    </xf>
    <xf numFmtId="0" fontId="37" fillId="38" borderId="198" applyNumberFormat="0" applyProtection="0">
      <alignment horizontal="lef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72" applyNumberFormat="0" applyFill="0" applyAlignment="0" applyProtection="0"/>
    <xf numFmtId="0" fontId="40" fillId="29" borderId="35" applyNumberFormat="0" applyFon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198" applyNumberFormat="0" applyFill="0" applyProtection="0">
      <alignment horizontal="right"/>
    </xf>
    <xf numFmtId="166" fontId="71" fillId="42" borderId="74">
      <alignment vertical="center"/>
    </xf>
    <xf numFmtId="0" fontId="37" fillId="38" borderId="198" applyNumberFormat="0" applyProtection="0">
      <alignment horizontal="lef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166" fontId="71" fillId="42" borderId="74">
      <alignment vertical="center"/>
    </xf>
    <xf numFmtId="43" fontId="111" fillId="0" borderId="0" applyFont="0" applyFill="0" applyBorder="0" applyAlignment="0" applyProtection="0"/>
    <xf numFmtId="0" fontId="3" fillId="29" borderId="35" applyNumberFormat="0" applyFon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40" fillId="29" borderId="35" applyNumberFormat="0" applyFont="0" applyAlignment="0" applyProtection="0"/>
    <xf numFmtId="0" fontId="102" fillId="58" borderId="69" applyNumberForma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3" fillId="0" borderId="198" applyNumberFormat="0" applyFill="0" applyProtection="0">
      <alignment horizontal="right"/>
    </xf>
    <xf numFmtId="179" fontId="70" fillId="42" borderId="74">
      <alignment vertical="center"/>
    </xf>
    <xf numFmtId="0" fontId="37" fillId="38" borderId="198" applyNumberFormat="0" applyProtection="0">
      <alignment horizontal="lef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43" fontId="111" fillId="0" borderId="0" applyFont="0" applyFill="0" applyBorder="0" applyAlignment="0" applyProtection="0"/>
    <xf numFmtId="0" fontId="43" fillId="34" borderId="69" applyNumberFormat="0" applyAlignment="0" applyProtection="0"/>
    <xf numFmtId="0" fontId="3" fillId="3" borderId="217">
      <alignment horizontal="center" vertical="center" wrapText="1"/>
    </xf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0" fillId="35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8" fillId="37" borderId="219"/>
    <xf numFmtId="0" fontId="53" fillId="34" borderId="71" applyNumberFormat="0" applyAlignment="0" applyProtection="0"/>
    <xf numFmtId="0" fontId="40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3" fillId="34" borderId="69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37" fillId="38" borderId="198" applyNumberFormat="0" applyProtection="0">
      <alignment horizontal="right"/>
    </xf>
    <xf numFmtId="0" fontId="58" fillId="37" borderId="198"/>
    <xf numFmtId="0" fontId="58" fillId="0" borderId="198">
      <alignment horizontal="right" vertical="center"/>
    </xf>
    <xf numFmtId="0" fontId="57" fillId="36" borderId="198">
      <alignment horizontal="right" vertical="center"/>
    </xf>
    <xf numFmtId="0" fontId="112" fillId="4" borderId="198">
      <alignment horizontal="right" vertical="center"/>
    </xf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3" fillId="0" borderId="219" applyNumberFormat="0" applyFill="0" applyProtection="0">
      <alignment horizontal="right"/>
    </xf>
    <xf numFmtId="0" fontId="43" fillId="34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7" fillId="36" borderId="218">
      <alignment horizontal="right" vertical="center"/>
    </xf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49" fontId="3" fillId="40" borderId="73">
      <alignment vertical="top" wrapText="1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53" fillId="34" borderId="71" applyNumberFormat="0" applyAlignment="0" applyProtection="0"/>
    <xf numFmtId="0" fontId="58" fillId="0" borderId="63">
      <alignment horizontal="left" vertical="center" wrapText="1" indent="2"/>
    </xf>
    <xf numFmtId="0" fontId="102" fillId="58" borderId="69" applyNumberFormat="0" applyAlignment="0" applyProtection="0"/>
    <xf numFmtId="0" fontId="50" fillId="35" borderId="69" applyNumberFormat="0" applyAlignment="0" applyProtection="0"/>
    <xf numFmtId="0" fontId="53" fillId="58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0" fontId="40" fillId="29" borderId="35" applyNumberFormat="0" applyFont="0" applyAlignment="0" applyProtection="0"/>
    <xf numFmtId="0" fontId="102" fillId="58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198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7" fillId="36" borderId="218">
      <alignment horizontal="right" vertical="center"/>
    </xf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71" applyNumberFormat="0" applyAlignment="0" applyProtection="0"/>
    <xf numFmtId="0" fontId="40" fillId="29" borderId="35" applyNumberFormat="0" applyFont="0" applyAlignment="0" applyProtection="0"/>
    <xf numFmtId="0" fontId="102" fillId="58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0" fillId="35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5" fillId="0" borderId="215" applyNumberFormat="0" applyFill="0" applyAlignment="0" applyProtection="0"/>
    <xf numFmtId="43" fontId="111" fillId="0" borderId="0" applyFont="0" applyFill="0" applyBorder="0" applyAlignment="0" applyProtection="0"/>
    <xf numFmtId="0" fontId="53" fillId="34" borderId="71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102" fillId="58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37" fillId="38" borderId="219" applyNumberFormat="0" applyProtection="0">
      <alignment horizontal="left"/>
    </xf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4" fontId="58" fillId="0" borderId="198" applyFill="0" applyBorder="0" applyProtection="0">
      <alignment horizontal="right" vertical="center"/>
    </xf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7" fillId="4" borderId="219">
      <alignment horizontal="right" vertical="center"/>
    </xf>
    <xf numFmtId="0" fontId="53" fillId="58" borderId="71" applyNumberFormat="0" applyAlignment="0" applyProtection="0"/>
    <xf numFmtId="0" fontId="102" fillId="58" borderId="69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49" borderId="198">
      <alignment horizontal="left" vertical="center" wrapText="1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4" fontId="58" fillId="0" borderId="198" applyFill="0" applyBorder="0" applyProtection="0">
      <alignment horizontal="right" vertical="center"/>
    </xf>
    <xf numFmtId="0" fontId="112" fillId="4" borderId="219">
      <alignment horizontal="right" vertical="center"/>
    </xf>
    <xf numFmtId="0" fontId="55" fillId="0" borderId="72" applyNumberFormat="0" applyFill="0" applyAlignment="0" applyProtection="0"/>
    <xf numFmtId="0" fontId="53" fillId="58" borderId="7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48" borderId="198">
      <alignment horizontal="left" vertical="center" wrapText="1"/>
    </xf>
    <xf numFmtId="49" fontId="3" fillId="45" borderId="198">
      <alignment vertical="center" wrapText="1"/>
    </xf>
    <xf numFmtId="0" fontId="3" fillId="0" borderId="198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58" borderId="7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0" fontId="50" fillId="19" borderId="69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219" applyNumberFormat="0" applyFill="0" applyProtection="0">
      <alignment horizontal="right"/>
    </xf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43" fontId="1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43" fontId="1" fillId="0" borderId="0" applyFont="0" applyFill="0" applyBorder="0" applyAlignment="0" applyProtection="0"/>
    <xf numFmtId="0" fontId="50" fillId="19" borderId="69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5" fillId="0" borderId="72" applyNumberFormat="0" applyFill="0" applyAlignment="0" applyProtection="0"/>
    <xf numFmtId="0" fontId="55" fillId="0" borderId="215" applyNumberFormat="0" applyFill="0" applyAlignment="0" applyProtection="0"/>
    <xf numFmtId="0" fontId="53" fillId="34" borderId="71" applyNumberFormat="0" applyAlignment="0" applyProtection="0"/>
    <xf numFmtId="0" fontId="37" fillId="3" borderId="217">
      <alignment horizontal="center" vertical="center" wrapText="1"/>
    </xf>
    <xf numFmtId="0" fontId="3" fillId="3" borderId="217">
      <alignment horizontal="center" vertical="center" wrapText="1"/>
    </xf>
    <xf numFmtId="0" fontId="3" fillId="3" borderId="217">
      <alignment horizontal="center" vertical="center" wrapText="1"/>
    </xf>
    <xf numFmtId="0" fontId="3" fillId="3" borderId="217">
      <alignment horizontal="center" vertical="center" wrapText="1"/>
    </xf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79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6" borderId="216">
      <alignment horizontal="center" vertical="center" wrapText="1"/>
    </xf>
    <xf numFmtId="0" fontId="3" fillId="6" borderId="216">
      <alignment horizontal="center" vertical="center" wrapText="1"/>
    </xf>
    <xf numFmtId="0" fontId="3" fillId="6" borderId="216">
      <alignment horizontal="center" vertical="center" wrapText="1"/>
    </xf>
    <xf numFmtId="0" fontId="3" fillId="6" borderId="216">
      <alignment horizontal="center" vertical="center" wrapText="1"/>
    </xf>
    <xf numFmtId="0" fontId="102" fillId="58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179" fontId="70" fillId="42" borderId="74">
      <alignment vertical="center"/>
    </xf>
    <xf numFmtId="0" fontId="3" fillId="29" borderId="35" applyNumberFormat="0" applyFont="0" applyAlignment="0" applyProtection="0"/>
    <xf numFmtId="4" fontId="58" fillId="0" borderId="219" applyFill="0" applyBorder="0" applyProtection="0">
      <alignment horizontal="right" vertical="center"/>
    </xf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73" fillId="47" borderId="198">
      <alignment horizontal="left" vertical="center" wrapText="1"/>
    </xf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40" fillId="29" borderId="35" applyNumberFormat="0" applyFont="0" applyAlignment="0" applyProtection="0"/>
    <xf numFmtId="0" fontId="40" fillId="29" borderId="35" applyNumberFormat="0" applyFont="0" applyAlignment="0" applyProtection="0"/>
    <xf numFmtId="0" fontId="58" fillId="37" borderId="198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0" fillId="19" borderId="69" applyNumberFormat="0" applyAlignment="0" applyProtection="0"/>
    <xf numFmtId="0" fontId="102" fillId="58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29" borderId="35" applyNumberFormat="0" applyFont="0" applyAlignment="0" applyProtection="0"/>
    <xf numFmtId="0" fontId="55" fillId="0" borderId="72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50" fillId="35" borderId="69" applyNumberFormat="0" applyAlignment="0" applyProtection="0"/>
    <xf numFmtId="0" fontId="53" fillId="34" borderId="71" applyNumberFormat="0" applyAlignment="0" applyProtection="0"/>
    <xf numFmtId="0" fontId="3" fillId="6" borderId="199">
      <alignment horizontal="center" vertical="center" wrapText="1"/>
    </xf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5" fillId="0" borderId="72" applyNumberFormat="0" applyFill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44" borderId="75" applyBorder="0">
      <alignment horizontal="left" vertical="center"/>
    </xf>
    <xf numFmtId="49" fontId="3" fillId="45" borderId="198">
      <alignment vertical="center" wrapText="1"/>
    </xf>
    <xf numFmtId="0" fontId="3" fillId="46" borderId="200">
      <alignment horizontal="left" vertical="center" wrapText="1"/>
    </xf>
    <xf numFmtId="0" fontId="73" fillId="47" borderId="198">
      <alignment horizontal="left" vertical="center" wrapText="1"/>
    </xf>
    <xf numFmtId="0" fontId="3" fillId="48" borderId="198">
      <alignment horizontal="left" vertical="center" wrapText="1"/>
    </xf>
    <xf numFmtId="0" fontId="3" fillId="49" borderId="198">
      <alignment horizontal="left" vertical="center" wrapText="1"/>
    </xf>
    <xf numFmtId="0" fontId="50" fillId="35" borderId="69" applyNumberFormat="0" applyAlignment="0" applyProtection="0"/>
    <xf numFmtId="0" fontId="55" fillId="0" borderId="72" applyNumberFormat="0" applyFill="0" applyAlignment="0" applyProtection="0"/>
    <xf numFmtId="0" fontId="37" fillId="3" borderId="217">
      <alignment horizontal="center" vertical="center" wrapText="1"/>
    </xf>
    <xf numFmtId="0" fontId="3" fillId="3" borderId="217">
      <alignment horizontal="center" vertical="center" wrapText="1"/>
    </xf>
    <xf numFmtId="0" fontId="3" fillId="3" borderId="217">
      <alignment horizontal="center" vertical="center" wrapText="1"/>
    </xf>
    <xf numFmtId="0" fontId="3" fillId="3" borderId="217">
      <alignment horizontal="center" vertical="center" wrapText="1"/>
    </xf>
    <xf numFmtId="0" fontId="55" fillId="0" borderId="72" applyNumberFormat="0" applyFill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3" fillId="6" borderId="199">
      <alignment horizontal="center" vertical="center" wrapText="1"/>
    </xf>
    <xf numFmtId="0" fontId="3" fillId="6" borderId="199">
      <alignment horizontal="center" vertical="center" wrapText="1"/>
    </xf>
    <xf numFmtId="0" fontId="3" fillId="6" borderId="199">
      <alignment horizontal="center" vertical="center" wrapText="1"/>
    </xf>
    <xf numFmtId="0" fontId="3" fillId="6" borderId="199">
      <alignment horizontal="center" vertical="center" wrapText="1"/>
    </xf>
    <xf numFmtId="0" fontId="53" fillId="58" borderId="71" applyNumberFormat="0" applyAlignment="0" applyProtection="0"/>
    <xf numFmtId="0" fontId="53" fillId="58" borderId="71" applyNumberFormat="0" applyAlignment="0" applyProtection="0"/>
    <xf numFmtId="0" fontId="53" fillId="34" borderId="71" applyNumberFormat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0" fillId="29" borderId="35" applyNumberFormat="0" applyFont="0" applyAlignment="0" applyProtection="0"/>
    <xf numFmtId="0" fontId="43" fillId="34" borderId="69" applyNumberFormat="0" applyAlignment="0" applyProtection="0"/>
    <xf numFmtId="0" fontId="58" fillId="37" borderId="198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3" fillId="58" borderId="71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25" fillId="34" borderId="71" applyNumberFormat="0" applyAlignment="0" applyProtection="0"/>
    <xf numFmtId="0" fontId="53" fillId="58" borderId="71" applyNumberFormat="0" applyAlignment="0" applyProtection="0"/>
    <xf numFmtId="0" fontId="29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53" fillId="34" borderId="71" applyNumberFormat="0" applyAlignment="0" applyProtection="0"/>
    <xf numFmtId="0" fontId="55" fillId="0" borderId="215" applyNumberFormat="0" applyFill="0" applyAlignment="0" applyProtection="0"/>
    <xf numFmtId="0" fontId="55" fillId="0" borderId="215" applyNumberFormat="0" applyFill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43" fillId="34" borderId="69" applyNumberForma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3" fillId="29" borderId="35" applyNumberFormat="0" applyFont="0" applyAlignment="0" applyProtection="0"/>
    <xf numFmtId="0" fontId="43" fillId="34" borderId="69" applyNumberFormat="0" applyAlignment="0" applyProtection="0"/>
    <xf numFmtId="0" fontId="50" fillId="19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0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49" fontId="3" fillId="40" borderId="73">
      <alignment vertical="top" wrapText="1"/>
    </xf>
    <xf numFmtId="0" fontId="43" fillId="34" borderId="69" applyNumberFormat="0" applyAlignment="0" applyProtection="0"/>
    <xf numFmtId="0" fontId="50" fillId="19" borderId="69" applyNumberFormat="0" applyAlignment="0" applyProtection="0"/>
    <xf numFmtId="0" fontId="53" fillId="58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0" fillId="29" borderId="35" applyNumberFormat="0" applyFont="0" applyAlignment="0" applyProtection="0"/>
    <xf numFmtId="0" fontId="16" fillId="19" borderId="69" applyNumberFormat="0" applyAlignment="0" applyProtection="0"/>
    <xf numFmtId="0" fontId="32" fillId="34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102" fillId="58" borderId="69" applyNumberFormat="0" applyAlignment="0" applyProtection="0"/>
    <xf numFmtId="0" fontId="53" fillId="34" borderId="71" applyNumberForma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3" fillId="44" borderId="75" applyBorder="0">
      <alignment horizontal="left" vertical="center"/>
    </xf>
    <xf numFmtId="0" fontId="58" fillId="0" borderId="219" applyNumberFormat="0" applyFill="0" applyAlignment="0" applyProtection="0"/>
    <xf numFmtId="0" fontId="40" fillId="29" borderId="35" applyNumberFormat="0" applyFont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5" fillId="0" borderId="72" applyNumberFormat="0" applyFill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53" fillId="34" borderId="71" applyNumberForma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3" fillId="29" borderId="35" applyNumberFormat="0" applyFont="0" applyAlignment="0" applyProtection="0"/>
    <xf numFmtId="0" fontId="50" fillId="19" borderId="69" applyNumberFormat="0" applyAlignment="0" applyProtection="0"/>
    <xf numFmtId="0" fontId="50" fillId="19" borderId="69" applyNumberFormat="0" applyAlignment="0" applyProtection="0"/>
    <xf numFmtId="0" fontId="43" fillId="34" borderId="69" applyNumberFormat="0" applyAlignment="0" applyProtection="0"/>
    <xf numFmtId="0" fontId="3" fillId="29" borderId="35" applyNumberFormat="0" applyFont="0" applyAlignment="0" applyProtection="0"/>
    <xf numFmtId="0" fontId="29" fillId="0" borderId="72" applyNumberFormat="0" applyFill="0" applyAlignment="0" applyProtection="0"/>
    <xf numFmtId="0" fontId="55" fillId="0" borderId="72" applyNumberFormat="0" applyFill="0" applyAlignment="0" applyProtection="0"/>
    <xf numFmtId="0" fontId="3" fillId="0" borderId="219" applyNumberFormat="0" applyFill="0" applyProtection="0">
      <alignment horizontal="right"/>
    </xf>
    <xf numFmtId="0" fontId="3" fillId="0" borderId="219" applyNumberFormat="0" applyFill="0" applyProtection="0">
      <alignment horizontal="right"/>
    </xf>
    <xf numFmtId="0" fontId="50" fillId="19" borderId="69" applyNumberFormat="0" applyAlignment="0" applyProtection="0"/>
    <xf numFmtId="0" fontId="32" fillId="34" borderId="69" applyNumberFormat="0" applyAlignment="0" applyProtection="0"/>
    <xf numFmtId="0" fontId="97" fillId="0" borderId="0"/>
    <xf numFmtId="0" fontId="43" fillId="34" borderId="221" applyNumberFormat="0" applyAlignment="0" applyProtection="0"/>
    <xf numFmtId="2" fontId="1" fillId="5" borderId="0"/>
    <xf numFmtId="0" fontId="40" fillId="77" borderId="198"/>
    <xf numFmtId="0" fontId="40" fillId="36" borderId="198"/>
    <xf numFmtId="0" fontId="1" fillId="0" borderId="0"/>
    <xf numFmtId="0" fontId="43" fillId="34" borderId="221" applyNumberFormat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43" fontId="40" fillId="0" borderId="0" applyFont="0" applyFill="0" applyBorder="0" applyAlignment="0" applyProtection="0"/>
    <xf numFmtId="0" fontId="43" fillId="34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3" fillId="0" borderId="0" applyNumberFormat="0" applyFont="0" applyFill="0" applyBorder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43" fontId="40" fillId="0" borderId="0" applyFont="0" applyFill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53" fillId="34" borderId="223" applyNumberFormat="0" applyAlignment="0" applyProtection="0"/>
    <xf numFmtId="0" fontId="16" fillId="19" borderId="221" applyNumberFormat="0" applyAlignment="0" applyProtection="0"/>
    <xf numFmtId="0" fontId="139" fillId="0" borderId="0" applyNumberFormat="0" applyFill="0" applyBorder="0" applyAlignment="0" applyProtection="0">
      <alignment vertical="center"/>
    </xf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20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20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14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14" borderId="0" applyNumberFormat="0" applyBorder="0" applyAlignment="0" applyProtection="0"/>
    <xf numFmtId="0" fontId="40" fillId="20" borderId="0" applyNumberFormat="0" applyBorder="0" applyAlignment="0" applyProtection="0"/>
    <xf numFmtId="0" fontId="40" fillId="14" borderId="0" applyNumberFormat="0" applyBorder="0" applyAlignment="0" applyProtection="0"/>
    <xf numFmtId="0" fontId="40" fillId="20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21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21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15" borderId="0" applyNumberFormat="0" applyBorder="0" applyAlignment="0" applyProtection="0"/>
    <xf numFmtId="0" fontId="40" fillId="21" borderId="0" applyNumberFormat="0" applyBorder="0" applyAlignment="0" applyProtection="0"/>
    <xf numFmtId="0" fontId="40" fillId="15" borderId="0" applyNumberFormat="0" applyBorder="0" applyAlignment="0" applyProtection="0"/>
    <xf numFmtId="0" fontId="40" fillId="21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29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29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16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16" borderId="0" applyNumberFormat="0" applyBorder="0" applyAlignment="0" applyProtection="0"/>
    <xf numFmtId="0" fontId="40" fillId="29" borderId="0" applyNumberFormat="0" applyBorder="0" applyAlignment="0" applyProtection="0"/>
    <xf numFmtId="0" fontId="40" fillId="16" borderId="0" applyNumberFormat="0" applyBorder="0" applyAlignment="0" applyProtection="0"/>
    <xf numFmtId="0" fontId="40" fillId="29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9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9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7" borderId="0" applyNumberFormat="0" applyBorder="0" applyAlignment="0" applyProtection="0"/>
    <xf numFmtId="0" fontId="40" fillId="19" borderId="0" applyNumberFormat="0" applyBorder="0" applyAlignment="0" applyProtection="0"/>
    <xf numFmtId="0" fontId="40" fillId="17" borderId="0" applyNumberFormat="0" applyBorder="0" applyAlignment="0" applyProtection="0"/>
    <xf numFmtId="0" fontId="40" fillId="19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2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2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1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19" borderId="0" applyNumberFormat="0" applyBorder="0" applyAlignment="0" applyProtection="0"/>
    <xf numFmtId="0" fontId="40" fillId="29" borderId="0" applyNumberFormat="0" applyBorder="0" applyAlignment="0" applyProtection="0"/>
    <xf numFmtId="0" fontId="40" fillId="19" borderId="0" applyNumberFormat="0" applyBorder="0" applyAlignment="0" applyProtection="0"/>
    <xf numFmtId="0" fontId="40" fillId="29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1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35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35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22" borderId="0" applyNumberFormat="0" applyBorder="0" applyAlignment="0" applyProtection="0"/>
    <xf numFmtId="0" fontId="40" fillId="35" borderId="0" applyNumberFormat="0" applyBorder="0" applyAlignment="0" applyProtection="0"/>
    <xf numFmtId="0" fontId="40" fillId="35" borderId="0" applyNumberFormat="0" applyBorder="0" applyAlignment="0" applyProtection="0"/>
    <xf numFmtId="0" fontId="40" fillId="22" borderId="0" applyNumberFormat="0" applyBorder="0" applyAlignment="0" applyProtection="0"/>
    <xf numFmtId="0" fontId="40" fillId="35" borderId="0" applyNumberFormat="0" applyBorder="0" applyAlignment="0" applyProtection="0"/>
    <xf numFmtId="0" fontId="40" fillId="22" borderId="0" applyNumberFormat="0" applyBorder="0" applyAlignment="0" applyProtection="0"/>
    <xf numFmtId="0" fontId="40" fillId="35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5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5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7" borderId="0" applyNumberFormat="0" applyBorder="0" applyAlignment="0" applyProtection="0"/>
    <xf numFmtId="0" fontId="40" fillId="15" borderId="0" applyNumberFormat="0" applyBorder="0" applyAlignment="0" applyProtection="0"/>
    <xf numFmtId="0" fontId="40" fillId="15" borderId="0" applyNumberFormat="0" applyBorder="0" applyAlignment="0" applyProtection="0"/>
    <xf numFmtId="0" fontId="40" fillId="17" borderId="0" applyNumberFormat="0" applyBorder="0" applyAlignment="0" applyProtection="0"/>
    <xf numFmtId="0" fontId="40" fillId="15" borderId="0" applyNumberFormat="0" applyBorder="0" applyAlignment="0" applyProtection="0"/>
    <xf numFmtId="0" fontId="40" fillId="17" borderId="0" applyNumberFormat="0" applyBorder="0" applyAlignment="0" applyProtection="0"/>
    <xf numFmtId="0" fontId="40" fillId="15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43" fontId="40" fillId="0" borderId="0" applyFont="0" applyFill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20" borderId="0" applyNumberFormat="0" applyBorder="0" applyAlignment="0" applyProtection="0"/>
    <xf numFmtId="0" fontId="40" fillId="18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9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9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3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3" borderId="0" applyNumberFormat="0" applyBorder="0" applyAlignment="0" applyProtection="0"/>
    <xf numFmtId="0" fontId="40" fillId="29" borderId="0" applyNumberFormat="0" applyBorder="0" applyAlignment="0" applyProtection="0"/>
    <xf numFmtId="0" fontId="40" fillId="23" borderId="0" applyNumberFormat="0" applyBorder="0" applyAlignment="0" applyProtection="0"/>
    <xf numFmtId="0" fontId="40" fillId="2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33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1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18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1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7" borderId="0" applyNumberFormat="0" applyBorder="0" applyAlignment="0" applyProtection="0"/>
    <xf numFmtId="0" fontId="41" fillId="25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71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3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23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32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72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26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1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41" fillId="33" borderId="0" applyNumberFormat="0" applyBorder="0" applyAlignment="0" applyProtection="0"/>
    <xf numFmtId="0" fontId="58" fillId="4" borderId="0" applyBorder="0">
      <alignment horizontal="right" vertical="center"/>
    </xf>
    <xf numFmtId="0" fontId="58" fillId="4" borderId="0" applyBorder="0">
      <alignment horizontal="right" vertical="center"/>
    </xf>
    <xf numFmtId="0" fontId="53" fillId="34" borderId="223" applyNumberFormat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7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2" fillId="15" borderId="0" applyNumberFormat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102" fillId="58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0" fontId="44" fillId="28" borderId="61" applyNumberFormat="0" applyAlignment="0" applyProtection="0"/>
    <xf numFmtId="49" fontId="3" fillId="40" borderId="225">
      <alignment vertical="top" wrapText="1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94" fontId="3" fillId="0" borderId="0" applyFont="0" applyFill="0" applyBorder="0" applyAlignment="0" applyProtection="0"/>
    <xf numFmtId="0" fontId="50" fillId="19" borderId="221" applyNumberFormat="0" applyAlignment="0" applyProtection="0"/>
    <xf numFmtId="0" fontId="55" fillId="0" borderId="226" applyNumberFormat="0" applyFill="0" applyAlignment="0" applyProtection="0"/>
    <xf numFmtId="0" fontId="28" fillId="0" borderId="0">
      <alignment vertical="top"/>
    </xf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8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6" fillId="16" borderId="0" applyNumberFormat="0" applyBorder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98" fillId="0" borderId="30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7" fillId="0" borderId="4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99" fillId="0" borderId="31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8" fillId="0" borderId="5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100" fillId="0" borderId="59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60" applyNumberFormat="0" applyFill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35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35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43" fillId="34" borderId="221" applyNumberFormat="0" applyAlignment="0" applyProtection="0"/>
    <xf numFmtId="0" fontId="56" fillId="0" borderId="29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51" fillId="0" borderId="8" applyNumberFormat="0" applyFill="0" applyAlignment="0" applyProtection="0"/>
    <xf numFmtId="0" fontId="51" fillId="0" borderId="8" applyNumberFormat="0" applyFill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43" fillId="34" borderId="221" applyNumberFormat="0" applyAlignment="0" applyProtection="0"/>
    <xf numFmtId="0" fontId="103" fillId="35" borderId="0" applyNumberFormat="0" applyBorder="0" applyAlignment="0" applyProtection="0"/>
    <xf numFmtId="0" fontId="141" fillId="2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43" fillId="34" borderId="221" applyNumberFormat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52" fillId="35" borderId="0" applyNumberFormat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0" fillId="0" borderId="0"/>
    <xf numFmtId="0" fontId="43" fillId="34" borderId="221" applyNumberFormat="0" applyAlignment="0" applyProtection="0"/>
    <xf numFmtId="0" fontId="40" fillId="0" borderId="0"/>
    <xf numFmtId="0" fontId="43" fillId="34" borderId="221" applyNumberFormat="0" applyAlignment="0" applyProtection="0"/>
    <xf numFmtId="0" fontId="40" fillId="0" borderId="0"/>
    <xf numFmtId="0" fontId="43" fillId="34" borderId="221" applyNumberFormat="0" applyAlignment="0" applyProtection="0"/>
    <xf numFmtId="166" fontId="117" fillId="0" borderId="0">
      <alignment vertical="center"/>
    </xf>
    <xf numFmtId="0" fontId="40" fillId="0" borderId="0"/>
    <xf numFmtId="0" fontId="1" fillId="0" borderId="0"/>
    <xf numFmtId="0" fontId="40" fillId="0" borderId="0"/>
    <xf numFmtId="166" fontId="117" fillId="0" borderId="0">
      <alignment vertical="center"/>
    </xf>
    <xf numFmtId="0" fontId="40" fillId="0" borderId="0"/>
    <xf numFmtId="0" fontId="1" fillId="0" borderId="0"/>
    <xf numFmtId="0" fontId="40" fillId="0" borderId="0"/>
    <xf numFmtId="0" fontId="3" fillId="0" borderId="0"/>
    <xf numFmtId="0" fontId="40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40" fillId="0" borderId="0"/>
    <xf numFmtId="0" fontId="140" fillId="0" borderId="0"/>
    <xf numFmtId="0" fontId="3" fillId="0" borderId="0"/>
    <xf numFmtId="0" fontId="40" fillId="0" borderId="0"/>
    <xf numFmtId="0" fontId="1" fillId="0" borderId="0"/>
    <xf numFmtId="0" fontId="3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top"/>
    </xf>
    <xf numFmtId="0" fontId="10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/>
    <xf numFmtId="185" fontId="117" fillId="0" borderId="0">
      <alignment vertical="center"/>
    </xf>
    <xf numFmtId="0" fontId="40" fillId="0" borderId="0"/>
    <xf numFmtId="0" fontId="11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9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40" fillId="0" borderId="0"/>
    <xf numFmtId="0" fontId="1" fillId="0" borderId="0"/>
    <xf numFmtId="0" fontId="3" fillId="0" borderId="0"/>
    <xf numFmtId="0" fontId="40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40" fillId="0" borderId="0"/>
    <xf numFmtId="0" fontId="3" fillId="79" borderId="0" applyNumberFormat="0" applyFont="0" applyBorder="0" applyAlignment="0" applyProtection="0"/>
    <xf numFmtId="0" fontId="40" fillId="0" borderId="0"/>
    <xf numFmtId="0" fontId="3" fillId="0" borderId="0"/>
    <xf numFmtId="0" fontId="3" fillId="0" borderId="0" applyNumberFormat="0" applyFont="0" applyFill="0" applyBorder="0" applyAlignment="0" applyProtection="0"/>
    <xf numFmtId="0" fontId="40" fillId="0" borderId="0"/>
    <xf numFmtId="0" fontId="3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/>
    <xf numFmtId="0" fontId="3" fillId="0" borderId="0"/>
    <xf numFmtId="0" fontId="3" fillId="0" borderId="0"/>
    <xf numFmtId="0" fontId="40" fillId="0" borderId="0"/>
    <xf numFmtId="0" fontId="40" fillId="0" borderId="0"/>
    <xf numFmtId="0" fontId="40" fillId="0" borderId="0"/>
    <xf numFmtId="0" fontId="3" fillId="0" borderId="0"/>
    <xf numFmtId="0" fontId="40" fillId="0" borderId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58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183" fontId="58" fillId="78" borderId="198" applyNumberFormat="0" applyFont="0" applyBorder="0" applyAlignment="0" applyProtection="0">
      <alignment horizontal="right" vertical="center"/>
    </xf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34" borderId="223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" borderId="228">
      <alignment horizontal="center" vertical="center" wrapText="1"/>
    </xf>
    <xf numFmtId="0" fontId="3" fillId="0" borderId="0"/>
    <xf numFmtId="0" fontId="3" fillId="0" borderId="0"/>
    <xf numFmtId="0" fontId="3" fillId="6" borderId="228">
      <alignment horizontal="center" vertical="center" wrapText="1"/>
    </xf>
    <xf numFmtId="0" fontId="3" fillId="3" borderId="227">
      <alignment horizontal="center" vertical="center" wrapText="1"/>
    </xf>
    <xf numFmtId="0" fontId="3" fillId="3" borderId="227">
      <alignment horizontal="center" vertical="center" wrapText="1"/>
    </xf>
    <xf numFmtId="0" fontId="3" fillId="0" borderId="0"/>
    <xf numFmtId="0" fontId="3" fillId="0" borderId="0"/>
    <xf numFmtId="0" fontId="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44" borderId="230" applyBorder="0">
      <alignment horizontal="left" vertical="center"/>
    </xf>
    <xf numFmtId="179" fontId="72" fillId="43" borderId="229">
      <alignment vertical="center"/>
    </xf>
    <xf numFmtId="166" fontId="71" fillId="42" borderId="229">
      <alignment vertical="center"/>
    </xf>
    <xf numFmtId="179" fontId="70" fillId="42" borderId="229">
      <alignment vertical="center"/>
    </xf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3" fillId="0" borderId="0"/>
    <xf numFmtId="0" fontId="32" fillId="34" borderId="221" applyNumberFormat="0" applyAlignment="0" applyProtection="0"/>
    <xf numFmtId="0" fontId="29" fillId="0" borderId="226" applyNumberFormat="0" applyFill="0" applyAlignment="0" applyProtection="0"/>
    <xf numFmtId="0" fontId="25" fillId="34" borderId="223" applyNumberFormat="0" applyAlignment="0" applyProtection="0"/>
    <xf numFmtId="0" fontId="14" fillId="29" borderId="222" applyNumberFormat="0" applyFont="0" applyAlignment="0" applyProtection="0"/>
    <xf numFmtId="0" fontId="55" fillId="0" borderId="226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2" borderId="0" applyNumberFormat="0" applyBorder="0" applyAlignment="0" applyProtection="0"/>
    <xf numFmtId="43" fontId="3" fillId="0" borderId="0" applyFont="0" applyFill="0" applyBorder="0" applyAlignment="0" applyProtection="0"/>
    <xf numFmtId="0" fontId="4" fillId="9" borderId="0" applyNumberFormat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0" fillId="0" borderId="0"/>
    <xf numFmtId="0" fontId="3" fillId="29" borderId="222" applyNumberFormat="0" applyFont="0" applyAlignment="0" applyProtection="0"/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10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5" fillId="0" borderId="224" applyNumberFormat="0" applyFill="0" applyAlignment="0" applyProtection="0"/>
    <xf numFmtId="0" fontId="53" fillId="34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10" fillId="0" borderId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3" fontId="111" fillId="0" borderId="0" applyFont="0" applyFill="0" applyBorder="0" applyAlignment="0" applyProtection="0"/>
    <xf numFmtId="0" fontId="57" fillId="36" borderId="196">
      <alignment horizontal="right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8" fillId="0" borderId="198" applyNumberFormat="0" applyFill="0" applyAlignment="0" applyProtection="0"/>
    <xf numFmtId="0" fontId="112" fillId="4" borderId="198">
      <alignment horizontal="right" vertical="center"/>
    </xf>
    <xf numFmtId="0" fontId="57" fillId="4" borderId="198">
      <alignment horizontal="right" vertical="center"/>
    </xf>
    <xf numFmtId="0" fontId="25" fillId="34" borderId="223" applyNumberFormat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29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3" fillId="44" borderId="230" applyBorder="0">
      <alignment horizontal="left" vertical="center"/>
    </xf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8" fillId="0" borderId="198">
      <alignment horizontal="right" vertical="center"/>
    </xf>
    <xf numFmtId="0" fontId="57" fillId="36" borderId="198">
      <alignment horizontal="right" vertical="center"/>
    </xf>
    <xf numFmtId="0" fontId="55" fillId="0" borderId="226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1" fillId="0" borderId="0"/>
    <xf numFmtId="0" fontId="1" fillId="0" borderId="0"/>
    <xf numFmtId="0" fontId="1" fillId="0" borderId="0"/>
    <xf numFmtId="0" fontId="53" fillId="58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7" fillId="4" borderId="198">
      <alignment horizontal="right" vertical="center"/>
    </xf>
    <xf numFmtId="0" fontId="112" fillId="4" borderId="198">
      <alignment horizontal="right" vertical="center"/>
    </xf>
    <xf numFmtId="0" fontId="57" fillId="36" borderId="198">
      <alignment horizontal="right" vertical="center"/>
    </xf>
    <xf numFmtId="0" fontId="57" fillId="36" borderId="198">
      <alignment horizontal="right" vertical="center"/>
    </xf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8" fillId="0" borderId="198">
      <alignment horizontal="right" vertical="center"/>
    </xf>
    <xf numFmtId="0" fontId="58" fillId="0" borderId="198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55" fillId="0" borderId="226" applyNumberFormat="0" applyFill="0" applyAlignment="0" applyProtection="0"/>
    <xf numFmtId="0" fontId="58" fillId="37" borderId="198"/>
    <xf numFmtId="0" fontId="57" fillId="36" borderId="198">
      <alignment horizontal="right" vertical="center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9" fillId="0" borderId="226" applyNumberFormat="0" applyFill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25" fillId="34" borderId="223" applyNumberFormat="0" applyAlignment="0" applyProtection="0"/>
    <xf numFmtId="0" fontId="14" fillId="29" borderId="222" applyNumberFormat="0" applyFont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1" fillId="22" borderId="0" applyNumberFormat="0" applyBorder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57" fillId="4" borderId="198">
      <alignment horizontal="right" vertical="center"/>
    </xf>
    <xf numFmtId="0" fontId="112" fillId="4" borderId="198">
      <alignment horizontal="right" vertical="center"/>
    </xf>
    <xf numFmtId="0" fontId="57" fillId="36" borderId="198">
      <alignment horizontal="right" vertical="center"/>
    </xf>
    <xf numFmtId="0" fontId="57" fillId="36" borderId="198">
      <alignment horizontal="right" vertical="center"/>
    </xf>
    <xf numFmtId="0" fontId="53" fillId="34" borderId="223" applyNumberFormat="0" applyAlignment="0" applyProtection="0"/>
    <xf numFmtId="0" fontId="43" fillId="34" borderId="221" applyNumberFormat="0" applyAlignment="0" applyProtection="0"/>
    <xf numFmtId="0" fontId="102" fillId="58" borderId="221" applyNumberFormat="0" applyAlignment="0" applyProtection="0"/>
    <xf numFmtId="49" fontId="3" fillId="40" borderId="225">
      <alignment vertical="top" wrapText="1"/>
    </xf>
    <xf numFmtId="43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0" fillId="19" borderId="221" applyNumberFormat="0" applyAlignment="0" applyProtection="0"/>
    <xf numFmtId="0" fontId="55" fillId="0" borderId="226" applyNumberFormat="0" applyFill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00" fillId="0" borderId="59" applyNumberFormat="0" applyFill="0" applyAlignment="0" applyProtection="0"/>
    <xf numFmtId="0" fontId="50" fillId="19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8" fillId="0" borderId="198">
      <alignment horizontal="right" vertical="center"/>
    </xf>
    <xf numFmtId="0" fontId="52" fillId="35" borderId="0" applyNumberFormat="0" applyBorder="0" applyAlignment="0" applyProtection="0"/>
    <xf numFmtId="0" fontId="40" fillId="0" borderId="0"/>
    <xf numFmtId="166" fontId="117" fillId="0" borderId="0">
      <alignment vertical="center"/>
    </xf>
    <xf numFmtId="0" fontId="40" fillId="0" borderId="0"/>
    <xf numFmtId="0" fontId="3" fillId="0" borderId="0"/>
    <xf numFmtId="0" fontId="40" fillId="0" borderId="0"/>
    <xf numFmtId="0" fontId="3" fillId="0" borderId="0"/>
    <xf numFmtId="0" fontId="3" fillId="0" borderId="0" applyNumberFormat="0" applyFont="0" applyFill="0" applyBorder="0" applyAlignment="0" applyProtection="0"/>
    <xf numFmtId="0" fontId="40" fillId="0" borderId="0"/>
    <xf numFmtId="0" fontId="140" fillId="0" borderId="0"/>
    <xf numFmtId="0" fontId="3" fillId="0" borderId="0"/>
    <xf numFmtId="0" fontId="40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3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40" fillId="0" borderId="0"/>
    <xf numFmtId="0" fontId="3" fillId="0" borderId="0"/>
    <xf numFmtId="0" fontId="4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0" fillId="0" borderId="0"/>
    <xf numFmtId="0" fontId="58" fillId="0" borderId="198" applyNumberFormat="0" applyFill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58" borderId="223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2" fillId="34" borderId="221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19" borderId="221" applyNumberFormat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44" borderId="230" applyBorder="0">
      <alignment horizontal="left" vertical="center"/>
    </xf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29" borderId="222" applyNumberFormat="0" applyFont="0" applyAlignment="0" applyProtection="0"/>
    <xf numFmtId="0" fontId="40" fillId="29" borderId="222" applyNumberFormat="0" applyFon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11" fillId="0" borderId="0" applyFont="0" applyFill="0" applyBorder="0" applyAlignment="0" applyProtection="0"/>
    <xf numFmtId="0" fontId="57" fillId="4" borderId="198">
      <alignment horizontal="right" vertical="center"/>
    </xf>
    <xf numFmtId="0" fontId="112" fillId="4" borderId="198">
      <alignment horizontal="right" vertical="center"/>
    </xf>
    <xf numFmtId="0" fontId="57" fillId="36" borderId="198">
      <alignment horizontal="right" vertical="center"/>
    </xf>
    <xf numFmtId="0" fontId="57" fillId="36" borderId="198">
      <alignment horizontal="right" vertical="center"/>
    </xf>
    <xf numFmtId="0" fontId="57" fillId="36" borderId="196">
      <alignment horizontal="right" vertical="center"/>
    </xf>
    <xf numFmtId="0" fontId="58" fillId="0" borderId="198">
      <alignment horizontal="right" vertical="center"/>
    </xf>
    <xf numFmtId="0" fontId="58" fillId="0" borderId="198" applyNumberFormat="0" applyFill="0" applyAlignment="0" applyProtection="0"/>
    <xf numFmtId="0" fontId="58" fillId="37" borderId="198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102" fillId="58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50" fillId="35" borderId="221" applyNumberFormat="0" applyAlignment="0" applyProtection="0"/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08" fillId="0" borderId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0" fontId="108" fillId="0" borderId="0"/>
    <xf numFmtId="0" fontId="108" fillId="0" borderId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9" borderId="222" applyNumberFormat="0" applyFont="0" applyAlignment="0" applyProtection="0"/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0" fontId="53" fillId="34" borderId="223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0" fillId="29" borderId="222" applyNumberFormat="0" applyFont="0" applyAlignment="0" applyProtection="0"/>
    <xf numFmtId="0" fontId="3" fillId="29" borderId="222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right"/>
    </xf>
    <xf numFmtId="0" fontId="3" fillId="0" borderId="198" applyNumberFormat="0" applyFill="0" applyProtection="0">
      <alignment horizontal="right"/>
    </xf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11" fillId="0" borderId="0" applyFont="0" applyFill="0" applyBorder="0" applyAlignment="0" applyProtection="0"/>
    <xf numFmtId="0" fontId="57" fillId="36" borderId="196">
      <alignment horizontal="right" vertical="center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4" fontId="58" fillId="0" borderId="198" applyFill="0" applyBorder="0" applyProtection="0">
      <alignment horizontal="right" vertical="center"/>
    </xf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right"/>
    </xf>
    <xf numFmtId="0" fontId="3" fillId="0" borderId="198" applyNumberFormat="0" applyFill="0" applyProtection="0">
      <alignment horizontal="right"/>
    </xf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8" fillId="0" borderId="198" applyNumberFormat="0" applyFill="0" applyAlignment="0" applyProtection="0"/>
    <xf numFmtId="0" fontId="112" fillId="4" borderId="198">
      <alignment horizontal="right" vertical="center"/>
    </xf>
    <xf numFmtId="0" fontId="57" fillId="4" borderId="198">
      <alignment horizontal="right" vertical="center"/>
    </xf>
    <xf numFmtId="0" fontId="25" fillId="34" borderId="223" applyNumberFormat="0" applyAlignment="0" applyProtection="0"/>
    <xf numFmtId="0" fontId="55" fillId="0" borderId="226" applyNumberFormat="0" applyFill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53" fillId="34" borderId="223" applyNumberFormat="0" applyAlignment="0" applyProtection="0"/>
    <xf numFmtId="0" fontId="29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0" fontId="43" fillId="34" borderId="221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0" fillId="19" borderId="221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0" fontId="3" fillId="44" borderId="230" applyBorder="0">
      <alignment horizontal="left" vertical="center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lef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4" fontId="58" fillId="0" borderId="198" applyFill="0" applyBorder="0" applyProtection="0">
      <alignment horizontal="right" vertical="center"/>
    </xf>
    <xf numFmtId="4" fontId="58" fillId="0" borderId="198" applyFill="0" applyBorder="0" applyProtection="0">
      <alignment horizontal="right" vertical="center"/>
    </xf>
    <xf numFmtId="4" fontId="58" fillId="0" borderId="198" applyFill="0" applyBorder="0" applyProtection="0">
      <alignment horizontal="right" vertical="center"/>
    </xf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" fontId="58" fillId="0" borderId="198" applyFill="0" applyBorder="0" applyProtection="0">
      <alignment horizontal="right" vertical="center"/>
    </xf>
    <xf numFmtId="4" fontId="58" fillId="0" borderId="198" applyFill="0" applyBorder="0" applyProtection="0">
      <alignment horizontal="right" vertical="center"/>
    </xf>
    <xf numFmtId="4" fontId="58" fillId="0" borderId="198" applyFill="0" applyBorder="0" applyProtection="0">
      <alignment horizontal="right" vertical="center"/>
    </xf>
    <xf numFmtId="0" fontId="3" fillId="29" borderId="222" applyNumberFormat="0" applyFont="0" applyAlignment="0" applyProtection="0"/>
    <xf numFmtId="0" fontId="3" fillId="29" borderId="222" applyNumberFormat="0" applyFon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3" fillId="58" borderId="223" applyNumberFormat="0" applyAlignment="0" applyProtection="0"/>
    <xf numFmtId="0" fontId="53" fillId="58" borderId="223" applyNumberFormat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8" fillId="0" borderId="198">
      <alignment horizontal="right" vertical="center"/>
    </xf>
    <xf numFmtId="0" fontId="57" fillId="36" borderId="198">
      <alignment horizontal="right" vertical="center"/>
    </xf>
    <xf numFmtId="0" fontId="55" fillId="0" borderId="226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3" fillId="0" borderId="198" applyNumberFormat="0" applyFill="0" applyProtection="0">
      <alignment horizontal="right"/>
    </xf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58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7" fillId="4" borderId="198">
      <alignment horizontal="right" vertical="center"/>
    </xf>
    <xf numFmtId="0" fontId="112" fillId="4" borderId="198">
      <alignment horizontal="right" vertical="center"/>
    </xf>
    <xf numFmtId="0" fontId="57" fillId="36" borderId="198">
      <alignment horizontal="right" vertical="center"/>
    </xf>
    <xf numFmtId="0" fontId="57" fillId="36" borderId="198">
      <alignment horizontal="right" vertical="center"/>
    </xf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7" fillId="36" borderId="196">
      <alignment horizontal="right" vertical="center"/>
    </xf>
    <xf numFmtId="0" fontId="58" fillId="0" borderId="198">
      <alignment horizontal="right" vertical="center"/>
    </xf>
    <xf numFmtId="0" fontId="58" fillId="0" borderId="198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37" fillId="38" borderId="198" applyNumberFormat="0" applyProtection="0">
      <alignment horizontal="right"/>
    </xf>
    <xf numFmtId="0" fontId="37" fillId="38" borderId="198" applyNumberFormat="0" applyProtection="0">
      <alignment horizontal="left"/>
    </xf>
    <xf numFmtId="0" fontId="3" fillId="0" borderId="198" applyNumberFormat="0" applyFill="0" applyProtection="0">
      <alignment horizontal="right"/>
    </xf>
    <xf numFmtId="0" fontId="3" fillId="0" borderId="198" applyNumberFormat="0" applyFill="0" applyProtection="0">
      <alignment horizontal="right"/>
    </xf>
    <xf numFmtId="0" fontId="55" fillId="0" borderId="226" applyNumberFormat="0" applyFill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9" fontId="58" fillId="0" borderId="198" applyNumberFormat="0" applyFont="0" applyFill="0" applyBorder="0" applyProtection="0">
      <alignment horizontal="left" vertical="center" indent="2"/>
    </xf>
    <xf numFmtId="0" fontId="55" fillId="0" borderId="226" applyNumberFormat="0" applyFill="0" applyAlignment="0" applyProtection="0"/>
    <xf numFmtId="0" fontId="58" fillId="37" borderId="198"/>
    <xf numFmtId="0" fontId="57" fillId="36" borderId="198">
      <alignment horizontal="right" vertical="center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58" borderId="223" applyNumberFormat="0" applyAlignment="0" applyProtection="0"/>
    <xf numFmtId="0" fontId="53" fillId="58" borderId="223" applyNumberFormat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43" fontId="1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5" fillId="0" borderId="226" applyNumberFormat="0" applyFill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3" fillId="34" borderId="223" applyNumberFormat="0" applyAlignment="0" applyProtection="0"/>
    <xf numFmtId="0" fontId="55" fillId="0" borderId="226" applyNumberFormat="0" applyFill="0" applyAlignment="0" applyProtection="0"/>
  </cellStyleXfs>
  <cellXfs count="538">
    <xf numFmtId="0" fontId="0" fillId="0" borderId="0" xfId="0"/>
    <xf numFmtId="0" fontId="7" fillId="11" borderId="2" xfId="0" applyFont="1" applyFill="1" applyBorder="1" applyAlignment="1">
      <alignment vertical="center"/>
    </xf>
    <xf numFmtId="168" fontId="0" fillId="0" borderId="0" xfId="0" applyNumberFormat="1" applyFill="1" applyAlignment="1">
      <alignment vertical="center"/>
    </xf>
    <xf numFmtId="0" fontId="0" fillId="0" borderId="0" xfId="0" applyFont="1" applyAlignment="1">
      <alignment vertical="center"/>
    </xf>
    <xf numFmtId="168" fontId="4" fillId="10" borderId="0" xfId="8" applyNumberFormat="1" applyAlignment="1">
      <alignment vertical="center"/>
    </xf>
    <xf numFmtId="168" fontId="0" fillId="0" borderId="0" xfId="0" applyNumberFormat="1" applyFont="1" applyAlignment="1">
      <alignment vertical="center"/>
    </xf>
    <xf numFmtId="0" fontId="11" fillId="0" borderId="0" xfId="9" applyFont="1" applyFill="1" applyBorder="1" applyAlignment="1">
      <alignment horizontal="center" vertical="center" wrapText="1"/>
    </xf>
    <xf numFmtId="0" fontId="13" fillId="13" borderId="0" xfId="0" applyFont="1" applyFill="1"/>
    <xf numFmtId="0" fontId="35" fillId="13" borderId="0" xfId="0" applyFont="1" applyFill="1"/>
    <xf numFmtId="0" fontId="0" fillId="51" borderId="0" xfId="0" applyFont="1" applyFill="1" applyAlignment="1">
      <alignment vertical="center"/>
    </xf>
    <xf numFmtId="0" fontId="0" fillId="52" borderId="0" xfId="0" applyFont="1" applyFill="1" applyAlignment="1">
      <alignment vertical="center"/>
    </xf>
    <xf numFmtId="0" fontId="82" fillId="51" borderId="0" xfId="0" applyFont="1" applyFill="1" applyAlignment="1">
      <alignment vertical="center"/>
    </xf>
    <xf numFmtId="0" fontId="83" fillId="51" borderId="0" xfId="0" applyFont="1" applyFill="1" applyBorder="1" applyAlignment="1">
      <alignment vertical="center"/>
    </xf>
    <xf numFmtId="0" fontId="0" fillId="53" borderId="0" xfId="0" applyFont="1" applyFill="1" applyAlignment="1">
      <alignment vertical="center"/>
    </xf>
    <xf numFmtId="0" fontId="78" fillId="53" borderId="0" xfId="3636" applyFont="1" applyFill="1" applyBorder="1" applyAlignment="1">
      <alignment vertical="center"/>
    </xf>
    <xf numFmtId="0" fontId="80" fillId="53" borderId="0" xfId="3636" applyFont="1" applyFill="1" applyBorder="1" applyAlignment="1">
      <alignment vertical="center"/>
    </xf>
    <xf numFmtId="0" fontId="81" fillId="53" borderId="0" xfId="3636" applyFont="1" applyFill="1" applyBorder="1" applyAlignment="1">
      <alignment vertical="center"/>
    </xf>
    <xf numFmtId="0" fontId="84" fillId="53" borderId="0" xfId="3636" applyFont="1" applyFill="1" applyBorder="1" applyAlignment="1">
      <alignment vertical="center"/>
    </xf>
    <xf numFmtId="0" fontId="7" fillId="53" borderId="0" xfId="3636" applyFont="1" applyFill="1" applyBorder="1" applyAlignment="1">
      <alignment vertical="center"/>
    </xf>
    <xf numFmtId="0" fontId="5" fillId="53" borderId="0" xfId="3636" applyFont="1" applyFill="1" applyBorder="1" applyAlignment="1">
      <alignment vertical="center"/>
    </xf>
    <xf numFmtId="0" fontId="82" fillId="53" borderId="0" xfId="0" applyFont="1" applyFill="1" applyAlignment="1">
      <alignment vertical="center"/>
    </xf>
    <xf numFmtId="0" fontId="0" fillId="13" borderId="0" xfId="0" applyFont="1" applyFill="1" applyAlignment="1">
      <alignment vertical="center"/>
    </xf>
    <xf numFmtId="9" fontId="0" fillId="0" borderId="0" xfId="6" applyFont="1" applyAlignment="1">
      <alignment horizontal="center" vertical="center"/>
    </xf>
    <xf numFmtId="10" fontId="0" fillId="0" borderId="0" xfId="0" applyNumberFormat="1" applyFont="1" applyAlignment="1">
      <alignment horizontal="center" vertical="center"/>
    </xf>
    <xf numFmtId="167" fontId="0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horizontal="center" vertical="center"/>
    </xf>
    <xf numFmtId="0" fontId="35" fillId="13" borderId="0" xfId="0" applyFont="1" applyFill="1" applyAlignment="1">
      <alignment vertical="center"/>
    </xf>
    <xf numFmtId="0" fontId="13" fillId="13" borderId="0" xfId="0" applyFont="1" applyFill="1" applyAlignment="1">
      <alignment vertical="center"/>
    </xf>
    <xf numFmtId="168" fontId="4" fillId="10" borderId="0" xfId="8" applyNumberFormat="1" applyFont="1" applyAlignment="1">
      <alignment vertical="center"/>
    </xf>
    <xf numFmtId="0" fontId="12" fillId="0" borderId="0" xfId="9" applyFont="1" applyFill="1" applyAlignment="1">
      <alignment horizontal="left" vertical="center"/>
    </xf>
    <xf numFmtId="168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10" fillId="4" borderId="2" xfId="10" applyFont="1" applyFill="1" applyBorder="1" applyAlignment="1">
      <alignment horizontal="left" vertical="center" wrapText="1"/>
    </xf>
    <xf numFmtId="0" fontId="10" fillId="4" borderId="2" xfId="10" applyFont="1" applyFill="1" applyBorder="1" applyAlignment="1">
      <alignment horizontal="center" vertical="center" wrapText="1"/>
    </xf>
    <xf numFmtId="0" fontId="10" fillId="4" borderId="17" xfId="10" applyFont="1" applyFill="1" applyBorder="1" applyAlignment="1">
      <alignment horizontal="left" vertical="center" wrapText="1"/>
    </xf>
    <xf numFmtId="167" fontId="0" fillId="0" borderId="0" xfId="0" applyNumberFormat="1" applyFont="1" applyAlignment="1">
      <alignment vertical="center"/>
    </xf>
    <xf numFmtId="0" fontId="0" fillId="0" borderId="0" xfId="0" applyFont="1" applyFill="1" applyAlignment="1">
      <alignment vertical="center"/>
    </xf>
    <xf numFmtId="0" fontId="10" fillId="0" borderId="0" xfId="10" applyFont="1" applyFill="1" applyBorder="1" applyAlignment="1">
      <alignment horizontal="center" vertical="center" wrapText="1"/>
    </xf>
    <xf numFmtId="0" fontId="33" fillId="13" borderId="0" xfId="57" applyFill="1" applyAlignment="1">
      <alignment horizontal="left" vertical="center"/>
    </xf>
    <xf numFmtId="0" fontId="5" fillId="51" borderId="0" xfId="0" applyFont="1" applyFill="1" applyBorder="1" applyAlignment="1">
      <alignment horizontal="left" vertical="center"/>
    </xf>
    <xf numFmtId="0" fontId="7" fillId="51" borderId="0" xfId="0" applyFont="1" applyFill="1" applyBorder="1" applyAlignment="1">
      <alignment horizontal="center" vertical="center"/>
    </xf>
    <xf numFmtId="0" fontId="5" fillId="51" borderId="0" xfId="0" applyFont="1" applyFill="1" applyBorder="1" applyAlignment="1">
      <alignment vertical="center"/>
    </xf>
    <xf numFmtId="0" fontId="7" fillId="51" borderId="0" xfId="0" applyFont="1" applyFill="1" applyBorder="1" applyAlignment="1">
      <alignment vertical="center"/>
    </xf>
    <xf numFmtId="2" fontId="2" fillId="51" borderId="0" xfId="1" applyNumberFormat="1" applyFont="1" applyFill="1" applyBorder="1" applyAlignment="1">
      <alignment horizontal="center" vertical="center"/>
    </xf>
    <xf numFmtId="0" fontId="2" fillId="51" borderId="0" xfId="1" applyFont="1" applyFill="1" applyBorder="1" applyAlignment="1">
      <alignment horizontal="center" vertical="center"/>
    </xf>
    <xf numFmtId="166" fontId="5" fillId="51" borderId="0" xfId="4" applyNumberFormat="1" applyFont="1" applyFill="1" applyBorder="1" applyAlignment="1">
      <alignment horizontal="center" vertical="center"/>
    </xf>
    <xf numFmtId="0" fontId="5" fillId="51" borderId="0" xfId="0" applyFont="1" applyFill="1" applyBorder="1" applyAlignment="1">
      <alignment horizontal="center" vertical="center"/>
    </xf>
    <xf numFmtId="0" fontId="5" fillId="51" borderId="0" xfId="10" applyFont="1" applyFill="1" applyBorder="1" applyAlignment="1">
      <alignment horizontal="left" vertical="center" wrapText="1"/>
    </xf>
    <xf numFmtId="0" fontId="5" fillId="51" borderId="0" xfId="0" applyFont="1" applyFill="1" applyBorder="1" applyAlignment="1">
      <alignment horizontal="left" vertical="center" wrapText="1"/>
    </xf>
    <xf numFmtId="168" fontId="5" fillId="51" borderId="0" xfId="11" applyNumberFormat="1" applyFont="1" applyFill="1" applyBorder="1" applyAlignment="1">
      <alignment vertical="center"/>
    </xf>
    <xf numFmtId="0" fontId="5" fillId="51" borderId="0" xfId="3" applyNumberFormat="1" applyFont="1" applyFill="1" applyBorder="1" applyAlignment="1">
      <alignment horizontal="left" vertical="center"/>
    </xf>
    <xf numFmtId="0" fontId="4" fillId="51" borderId="0" xfId="5" applyFont="1" applyFill="1" applyBorder="1" applyAlignment="1">
      <alignment vertical="center"/>
    </xf>
    <xf numFmtId="2" fontId="4" fillId="51" borderId="0" xfId="5" applyNumberFormat="1" applyFont="1" applyFill="1" applyBorder="1" applyAlignment="1">
      <alignment vertical="center"/>
    </xf>
    <xf numFmtId="9" fontId="5" fillId="51" borderId="0" xfId="0" applyNumberFormat="1" applyFont="1" applyFill="1" applyBorder="1" applyAlignment="1">
      <alignment vertical="center"/>
    </xf>
    <xf numFmtId="2" fontId="5" fillId="51" borderId="0" xfId="0" applyNumberFormat="1" applyFont="1" applyFill="1" applyBorder="1" applyAlignment="1">
      <alignment horizontal="center" vertical="center"/>
    </xf>
    <xf numFmtId="2" fontId="2" fillId="51" borderId="0" xfId="4" applyNumberFormat="1" applyFont="1" applyFill="1" applyBorder="1" applyAlignment="1">
      <alignment horizontal="center" vertical="center"/>
    </xf>
    <xf numFmtId="10" fontId="2" fillId="51" borderId="0" xfId="4" applyNumberFormat="1" applyFont="1" applyFill="1" applyBorder="1" applyAlignment="1">
      <alignment horizontal="center" vertical="center"/>
    </xf>
    <xf numFmtId="10" fontId="5" fillId="51" borderId="0" xfId="4" applyNumberFormat="1" applyFont="1" applyFill="1" applyBorder="1" applyAlignment="1">
      <alignment horizontal="center" vertical="center" wrapText="1"/>
    </xf>
    <xf numFmtId="2" fontId="5" fillId="51" borderId="0" xfId="3" applyNumberFormat="1" applyFont="1" applyFill="1" applyBorder="1" applyAlignment="1">
      <alignment horizontal="center" vertical="center"/>
    </xf>
    <xf numFmtId="167" fontId="5" fillId="51" borderId="0" xfId="0" applyNumberFormat="1" applyFont="1" applyFill="1" applyBorder="1" applyAlignment="1">
      <alignment horizontal="center" vertical="center"/>
    </xf>
    <xf numFmtId="1" fontId="5" fillId="51" borderId="0" xfId="0" applyNumberFormat="1" applyFont="1" applyFill="1" applyBorder="1" applyAlignment="1">
      <alignment horizontal="center" vertical="center"/>
    </xf>
    <xf numFmtId="10" fontId="2" fillId="51" borderId="0" xfId="1" applyNumberFormat="1" applyFont="1" applyFill="1" applyBorder="1" applyAlignment="1">
      <alignment horizontal="center" vertical="center"/>
    </xf>
    <xf numFmtId="2" fontId="2" fillId="51" borderId="0" xfId="1" applyNumberFormat="1" applyFont="1" applyFill="1" applyBorder="1" applyAlignment="1">
      <alignment vertical="center"/>
    </xf>
    <xf numFmtId="0" fontId="2" fillId="51" borderId="0" xfId="1" applyFont="1" applyFill="1" applyBorder="1" applyAlignment="1">
      <alignment vertical="center"/>
    </xf>
    <xf numFmtId="0" fontId="87" fillId="51" borderId="19" xfId="0" applyFont="1" applyFill="1" applyBorder="1" applyAlignment="1">
      <alignment vertical="center"/>
    </xf>
    <xf numFmtId="0" fontId="87" fillId="51" borderId="19" xfId="0" applyFont="1" applyFill="1" applyBorder="1" applyAlignment="1">
      <alignment horizontal="center" vertical="center"/>
    </xf>
    <xf numFmtId="0" fontId="5" fillId="56" borderId="0" xfId="0" applyFont="1" applyFill="1" applyBorder="1" applyAlignment="1">
      <alignment horizontal="center" vertical="center"/>
    </xf>
    <xf numFmtId="9" fontId="5" fillId="56" borderId="0" xfId="0" applyNumberFormat="1" applyFont="1" applyFill="1" applyBorder="1" applyAlignment="1">
      <alignment horizontal="center" vertical="center"/>
    </xf>
    <xf numFmtId="9" fontId="0" fillId="56" borderId="0" xfId="0" applyNumberFormat="1" applyFont="1" applyFill="1" applyBorder="1" applyAlignment="1">
      <alignment horizontal="center" vertical="center"/>
    </xf>
    <xf numFmtId="0" fontId="5" fillId="56" borderId="0" xfId="7" applyFont="1" applyFill="1" applyBorder="1" applyAlignment="1">
      <alignment horizontal="center" vertical="center"/>
    </xf>
    <xf numFmtId="9" fontId="5" fillId="56" borderId="0" xfId="7" applyNumberFormat="1" applyFont="1" applyFill="1" applyBorder="1" applyAlignment="1">
      <alignment horizontal="center" vertical="center"/>
    </xf>
    <xf numFmtId="0" fontId="5" fillId="51" borderId="0" xfId="7" applyFont="1" applyFill="1" applyBorder="1" applyAlignment="1">
      <alignment horizontal="center" vertical="center"/>
    </xf>
    <xf numFmtId="0" fontId="6" fillId="51" borderId="0" xfId="0" applyFont="1" applyFill="1" applyBorder="1" applyAlignment="1">
      <alignment horizontal="center" vertical="center"/>
    </xf>
    <xf numFmtId="169" fontId="5" fillId="51" borderId="0" xfId="0" applyNumberFormat="1" applyFont="1" applyFill="1" applyBorder="1" applyAlignment="1">
      <alignment horizontal="center" vertical="center"/>
    </xf>
    <xf numFmtId="166" fontId="5" fillId="51" borderId="0" xfId="1" applyNumberFormat="1" applyFont="1" applyFill="1" applyBorder="1" applyAlignment="1">
      <alignment horizontal="center" vertical="center"/>
    </xf>
    <xf numFmtId="169" fontId="5" fillId="56" borderId="0" xfId="0" applyNumberFormat="1" applyFont="1" applyFill="1" applyBorder="1" applyAlignment="1">
      <alignment horizontal="center" vertical="center"/>
    </xf>
    <xf numFmtId="169" fontId="5" fillId="51" borderId="0" xfId="4" applyNumberFormat="1" applyFont="1" applyFill="1" applyBorder="1" applyAlignment="1">
      <alignment horizontal="center" vertical="center"/>
    </xf>
    <xf numFmtId="169" fontId="5" fillId="51" borderId="0" xfId="1" applyNumberFormat="1" applyFont="1" applyFill="1" applyBorder="1" applyAlignment="1">
      <alignment horizontal="center" vertical="center"/>
    </xf>
    <xf numFmtId="0" fontId="7" fillId="51" borderId="19" xfId="0" applyFont="1" applyFill="1" applyBorder="1" applyAlignment="1">
      <alignment horizontal="center" vertical="center"/>
    </xf>
    <xf numFmtId="0" fontId="5" fillId="51" borderId="22" xfId="0" applyFont="1" applyFill="1" applyBorder="1" applyAlignment="1">
      <alignment horizontal="left" vertical="center"/>
    </xf>
    <xf numFmtId="0" fontId="5" fillId="56" borderId="22" xfId="0" applyFont="1" applyFill="1" applyBorder="1" applyAlignment="1">
      <alignment horizontal="center" vertical="center"/>
    </xf>
    <xf numFmtId="9" fontId="5" fillId="56" borderId="22" xfId="0" applyNumberFormat="1" applyFont="1" applyFill="1" applyBorder="1" applyAlignment="1">
      <alignment horizontal="center" vertical="center"/>
    </xf>
    <xf numFmtId="0" fontId="5" fillId="51" borderId="22" xfId="0" applyFont="1" applyFill="1" applyBorder="1" applyAlignment="1">
      <alignment horizontal="center" vertical="center"/>
    </xf>
    <xf numFmtId="169" fontId="5" fillId="56" borderId="22" xfId="0" applyNumberFormat="1" applyFont="1" applyFill="1" applyBorder="1" applyAlignment="1">
      <alignment horizontal="center" vertical="center"/>
    </xf>
    <xf numFmtId="169" fontId="5" fillId="51" borderId="22" xfId="0" applyNumberFormat="1" applyFont="1" applyFill="1" applyBorder="1" applyAlignment="1">
      <alignment horizontal="center" vertical="center"/>
    </xf>
    <xf numFmtId="169" fontId="5" fillId="51" borderId="22" xfId="4" applyNumberFormat="1" applyFont="1" applyFill="1" applyBorder="1" applyAlignment="1">
      <alignment horizontal="center" vertical="center"/>
    </xf>
    <xf numFmtId="166" fontId="5" fillId="51" borderId="22" xfId="4" applyNumberFormat="1" applyFont="1" applyFill="1" applyBorder="1" applyAlignment="1">
      <alignment horizontal="center" vertical="center"/>
    </xf>
    <xf numFmtId="0" fontId="5" fillId="51" borderId="19" xfId="0" applyFont="1" applyFill="1" applyBorder="1" applyAlignment="1">
      <alignment horizontal="left" vertical="center"/>
    </xf>
    <xf numFmtId="9" fontId="5" fillId="56" borderId="19" xfId="0" applyNumberFormat="1" applyFont="1" applyFill="1" applyBorder="1" applyAlignment="1">
      <alignment horizontal="center" vertical="center"/>
    </xf>
    <xf numFmtId="0" fontId="5" fillId="56" borderId="19" xfId="0" applyFont="1" applyFill="1" applyBorder="1" applyAlignment="1">
      <alignment horizontal="center" vertical="center"/>
    </xf>
    <xf numFmtId="9" fontId="5" fillId="51" borderId="19" xfId="0" applyNumberFormat="1" applyFont="1" applyFill="1" applyBorder="1" applyAlignment="1">
      <alignment horizontal="center" vertical="center"/>
    </xf>
    <xf numFmtId="169" fontId="5" fillId="56" borderId="19" xfId="0" applyNumberFormat="1" applyFont="1" applyFill="1" applyBorder="1" applyAlignment="1">
      <alignment horizontal="center" vertical="center"/>
    </xf>
    <xf numFmtId="169" fontId="5" fillId="51" borderId="19" xfId="0" applyNumberFormat="1" applyFont="1" applyFill="1" applyBorder="1" applyAlignment="1">
      <alignment horizontal="center" vertical="center"/>
    </xf>
    <xf numFmtId="0" fontId="0" fillId="51" borderId="0" xfId="0" applyFont="1" applyFill="1" applyBorder="1" applyAlignment="1">
      <alignment vertical="center"/>
    </xf>
    <xf numFmtId="0" fontId="89" fillId="51" borderId="0" xfId="3639" applyFont="1" applyFill="1" applyBorder="1" applyAlignment="1">
      <alignment vertical="center"/>
    </xf>
    <xf numFmtId="168" fontId="0" fillId="51" borderId="0" xfId="0" applyNumberFormat="1" applyFont="1" applyFill="1" applyBorder="1" applyAlignment="1">
      <alignment vertical="center"/>
    </xf>
    <xf numFmtId="0" fontId="0" fillId="56" borderId="0" xfId="0" applyFont="1" applyFill="1" applyBorder="1" applyAlignment="1">
      <alignment horizontal="center" vertical="center"/>
    </xf>
    <xf numFmtId="0" fontId="0" fillId="51" borderId="0" xfId="0" applyFont="1" applyFill="1" applyBorder="1" applyAlignment="1">
      <alignment horizontal="center" vertical="center"/>
    </xf>
    <xf numFmtId="169" fontId="0" fillId="56" borderId="0" xfId="0" applyNumberFormat="1" applyFont="1" applyFill="1" applyBorder="1" applyAlignment="1">
      <alignment horizontal="center" vertical="center"/>
    </xf>
    <xf numFmtId="169" fontId="0" fillId="51" borderId="0" xfId="0" applyNumberFormat="1" applyFont="1" applyFill="1" applyBorder="1" applyAlignment="1">
      <alignment horizontal="center" vertical="center"/>
    </xf>
    <xf numFmtId="9" fontId="0" fillId="56" borderId="0" xfId="4" applyFont="1" applyFill="1" applyBorder="1" applyAlignment="1">
      <alignment horizontal="center" vertical="center"/>
    </xf>
    <xf numFmtId="0" fontId="0" fillId="51" borderId="19" xfId="0" applyFont="1" applyFill="1" applyBorder="1" applyAlignment="1">
      <alignment horizontal="center" vertical="center"/>
    </xf>
    <xf numFmtId="2" fontId="0" fillId="51" borderId="0" xfId="0" applyNumberFormat="1" applyFont="1" applyFill="1" applyBorder="1" applyAlignment="1">
      <alignment vertical="center"/>
    </xf>
    <xf numFmtId="1" fontId="5" fillId="56" borderId="22" xfId="0" applyNumberFormat="1" applyFont="1" applyFill="1" applyBorder="1" applyAlignment="1">
      <alignment horizontal="center" vertical="center"/>
    </xf>
    <xf numFmtId="169" fontId="5" fillId="56" borderId="22" xfId="3" applyNumberFormat="1" applyFont="1" applyFill="1" applyBorder="1" applyAlignment="1">
      <alignment horizontal="center" vertical="center"/>
    </xf>
    <xf numFmtId="1" fontId="5" fillId="56" borderId="0" xfId="0" applyNumberFormat="1" applyFont="1" applyFill="1" applyBorder="1" applyAlignment="1">
      <alignment horizontal="center" vertical="center"/>
    </xf>
    <xf numFmtId="169" fontId="5" fillId="56" borderId="0" xfId="3" applyNumberFormat="1" applyFont="1" applyFill="1" applyBorder="1" applyAlignment="1">
      <alignment horizontal="center" vertical="center"/>
    </xf>
    <xf numFmtId="1" fontId="5" fillId="56" borderId="0" xfId="4" applyNumberFormat="1" applyFont="1" applyFill="1" applyBorder="1" applyAlignment="1">
      <alignment horizontal="center" vertical="center" wrapText="1"/>
    </xf>
    <xf numFmtId="169" fontId="5" fillId="56" borderId="0" xfId="0" applyNumberFormat="1" applyFont="1" applyFill="1" applyBorder="1" applyAlignment="1">
      <alignment horizontal="center" vertical="center" wrapText="1"/>
    </xf>
    <xf numFmtId="4" fontId="5" fillId="56" borderId="0" xfId="0" applyNumberFormat="1" applyFont="1" applyFill="1" applyBorder="1" applyAlignment="1">
      <alignment horizontal="center" vertical="center"/>
    </xf>
    <xf numFmtId="3" fontId="5" fillId="56" borderId="0" xfId="0" applyNumberFormat="1" applyFont="1" applyFill="1" applyBorder="1" applyAlignment="1">
      <alignment horizontal="center" vertical="center"/>
    </xf>
    <xf numFmtId="0" fontId="86" fillId="55" borderId="23" xfId="0" applyFont="1" applyFill="1" applyBorder="1" applyAlignment="1">
      <alignment vertical="center" wrapText="1"/>
    </xf>
    <xf numFmtId="0" fontId="13" fillId="55" borderId="23" xfId="3638" applyFont="1" applyFill="1" applyBorder="1" applyAlignment="1">
      <alignment vertical="center"/>
    </xf>
    <xf numFmtId="0" fontId="0" fillId="55" borderId="23" xfId="0" applyFont="1" applyFill="1" applyBorder="1" applyAlignment="1">
      <alignment vertical="center"/>
    </xf>
    <xf numFmtId="166" fontId="5" fillId="56" borderId="22" xfId="4" applyNumberFormat="1" applyFont="1" applyFill="1" applyBorder="1" applyAlignment="1">
      <alignment horizontal="center" vertical="center" wrapText="1"/>
    </xf>
    <xf numFmtId="166" fontId="5" fillId="56" borderId="0" xfId="4" applyNumberFormat="1" applyFont="1" applyFill="1" applyBorder="1" applyAlignment="1">
      <alignment horizontal="center" vertical="center" wrapText="1"/>
    </xf>
    <xf numFmtId="10" fontId="5" fillId="56" borderId="19" xfId="4" applyNumberFormat="1" applyFont="1" applyFill="1" applyBorder="1" applyAlignment="1">
      <alignment horizontal="center" vertical="center" wrapText="1"/>
    </xf>
    <xf numFmtId="2" fontId="5" fillId="56" borderId="19" xfId="0" applyNumberFormat="1" applyFont="1" applyFill="1" applyBorder="1" applyAlignment="1">
      <alignment horizontal="center" vertical="center"/>
    </xf>
    <xf numFmtId="2" fontId="5" fillId="56" borderId="19" xfId="3" applyNumberFormat="1" applyFont="1" applyFill="1" applyBorder="1" applyAlignment="1">
      <alignment horizontal="center" vertical="center"/>
    </xf>
    <xf numFmtId="167" fontId="5" fillId="56" borderId="19" xfId="0" applyNumberFormat="1" applyFont="1" applyFill="1" applyBorder="1" applyAlignment="1">
      <alignment horizontal="center" vertical="center"/>
    </xf>
    <xf numFmtId="1" fontId="5" fillId="56" borderId="19" xfId="0" applyNumberFormat="1" applyFont="1" applyFill="1" applyBorder="1" applyAlignment="1">
      <alignment horizontal="center" vertical="center"/>
    </xf>
    <xf numFmtId="0" fontId="5" fillId="56" borderId="0" xfId="0" applyFont="1" applyFill="1" applyBorder="1" applyAlignment="1">
      <alignment horizontal="center" vertical="center" wrapText="1"/>
    </xf>
    <xf numFmtId="0" fontId="5" fillId="56" borderId="0" xfId="3" applyNumberFormat="1" applyFont="1" applyFill="1" applyBorder="1" applyAlignment="1">
      <alignment horizontal="center" vertical="center"/>
    </xf>
    <xf numFmtId="0" fontId="90" fillId="55" borderId="23" xfId="0" applyFont="1" applyFill="1" applyBorder="1" applyAlignment="1">
      <alignment vertical="center"/>
    </xf>
    <xf numFmtId="0" fontId="7" fillId="51" borderId="19" xfId="3639" applyFont="1" applyFill="1" applyBorder="1" applyAlignment="1">
      <alignment vertical="center"/>
    </xf>
    <xf numFmtId="2" fontId="5" fillId="51" borderId="0" xfId="1" applyNumberFormat="1" applyFont="1" applyFill="1" applyBorder="1" applyAlignment="1">
      <alignment horizontal="center" vertical="center"/>
    </xf>
    <xf numFmtId="0" fontId="7" fillId="51" borderId="0" xfId="3639" applyFont="1" applyFill="1" applyBorder="1" applyAlignment="1">
      <alignment vertical="center"/>
    </xf>
    <xf numFmtId="0" fontId="5" fillId="51" borderId="19" xfId="0" applyFont="1" applyFill="1" applyBorder="1" applyAlignment="1">
      <alignment vertical="center"/>
    </xf>
    <xf numFmtId="0" fontId="7" fillId="51" borderId="20" xfId="0" applyFont="1" applyFill="1" applyBorder="1" applyAlignment="1">
      <alignment vertical="center" wrapText="1"/>
    </xf>
    <xf numFmtId="0" fontId="7" fillId="51" borderId="20" xfId="0" applyFont="1" applyFill="1" applyBorder="1" applyAlignment="1">
      <alignment horizontal="center" vertical="center" wrapText="1"/>
    </xf>
    <xf numFmtId="9" fontId="5" fillId="0" borderId="0" xfId="6" applyFont="1" applyFill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169" fontId="5" fillId="51" borderId="19" xfId="4" applyNumberFormat="1" applyFont="1" applyFill="1" applyBorder="1" applyAlignment="1">
      <alignment horizontal="center" vertical="center"/>
    </xf>
    <xf numFmtId="10" fontId="5" fillId="51" borderId="19" xfId="4" applyNumberFormat="1" applyFont="1" applyFill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2" fontId="2" fillId="51" borderId="0" xfId="1" quotePrefix="1" applyNumberFormat="1" applyFont="1" applyFill="1" applyBorder="1" applyAlignment="1">
      <alignment vertical="center"/>
    </xf>
    <xf numFmtId="9" fontId="0" fillId="0" borderId="0" xfId="6" applyFont="1" applyFill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Alignment="1">
      <alignment vertical="center"/>
    </xf>
    <xf numFmtId="9" fontId="0" fillId="0" borderId="0" xfId="0" applyNumberFormat="1" applyAlignment="1">
      <alignment vertical="center"/>
    </xf>
    <xf numFmtId="0" fontId="94" fillId="0" borderId="0" xfId="0" applyFont="1" applyAlignment="1">
      <alignment wrapText="1"/>
    </xf>
    <xf numFmtId="0" fontId="94" fillId="0" borderId="0" xfId="0" applyFont="1"/>
    <xf numFmtId="0" fontId="94" fillId="0" borderId="24" xfId="0" applyFont="1" applyBorder="1"/>
    <xf numFmtId="0" fontId="94" fillId="0" borderId="0" xfId="0" applyFont="1" applyBorder="1" applyAlignment="1">
      <alignment vertical="center" wrapText="1"/>
    </xf>
    <xf numFmtId="0" fontId="94" fillId="0" borderId="24" xfId="0" applyFont="1" applyBorder="1" applyAlignment="1">
      <alignment vertical="center" wrapText="1"/>
    </xf>
    <xf numFmtId="0" fontId="94" fillId="57" borderId="0" xfId="0" applyFont="1" applyFill="1" applyAlignment="1">
      <alignment vertical="center" wrapText="1"/>
    </xf>
    <xf numFmtId="0" fontId="94" fillId="0" borderId="24" xfId="0" applyFont="1" applyFill="1" applyBorder="1" applyAlignment="1">
      <alignment vertical="center" wrapText="1"/>
    </xf>
    <xf numFmtId="0" fontId="94" fillId="0" borderId="0" xfId="0" applyFont="1" applyFill="1" applyBorder="1" applyAlignment="1">
      <alignment vertical="center" wrapText="1"/>
    </xf>
    <xf numFmtId="1" fontId="0" fillId="0" borderId="0" xfId="0" applyNumberFormat="1" applyFont="1" applyAlignment="1">
      <alignment horizontal="center" vertical="center"/>
    </xf>
    <xf numFmtId="167" fontId="0" fillId="0" borderId="0" xfId="6" applyNumberFormat="1" applyFont="1" applyAlignment="1">
      <alignment horizontal="center" vertical="center"/>
    </xf>
    <xf numFmtId="168" fontId="4" fillId="13" borderId="0" xfId="8" applyNumberFormat="1" applyFont="1" applyFill="1" applyAlignment="1">
      <alignment vertical="center"/>
    </xf>
    <xf numFmtId="0" fontId="0" fillId="13" borderId="0" xfId="0" applyFill="1"/>
    <xf numFmtId="1" fontId="5" fillId="0" borderId="19" xfId="0" applyNumberFormat="1" applyFont="1" applyFill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0" fillId="51" borderId="0" xfId="0" applyNumberFormat="1" applyFont="1" applyFill="1" applyBorder="1" applyAlignment="1">
      <alignment vertical="center"/>
    </xf>
    <xf numFmtId="0" fontId="95" fillId="16" borderId="27" xfId="14" applyFont="1" applyBorder="1"/>
    <xf numFmtId="0" fontId="95" fillId="16" borderId="27" xfId="14" applyFont="1" applyBorder="1" applyAlignment="1">
      <alignment horizontal="right"/>
    </xf>
    <xf numFmtId="0" fontId="14" fillId="15" borderId="25" xfId="13" applyBorder="1"/>
    <xf numFmtId="1" fontId="14" fillId="15" borderId="27" xfId="13" applyNumberFormat="1" applyBorder="1" applyAlignment="1">
      <alignment horizontal="center"/>
    </xf>
    <xf numFmtId="0" fontId="14" fillId="15" borderId="26" xfId="13" applyBorder="1"/>
    <xf numFmtId="1" fontId="0" fillId="51" borderId="19" xfId="0" applyNumberFormat="1" applyFont="1" applyFill="1" applyBorder="1" applyAlignment="1">
      <alignment horizontal="center" vertical="center"/>
    </xf>
    <xf numFmtId="1" fontId="0" fillId="0" borderId="0" xfId="6" applyNumberFormat="1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38" fontId="105" fillId="0" borderId="0" xfId="15558" applyNumberFormat="1" applyFont="1" applyAlignment="1">
      <alignment horizontal="left" wrapText="1"/>
    </xf>
    <xf numFmtId="38" fontId="106" fillId="0" borderId="76" xfId="15558" applyNumberFormat="1" applyFont="1" applyBorder="1" applyAlignment="1">
      <alignment horizontal="center" wrapText="1"/>
    </xf>
    <xf numFmtId="38" fontId="106" fillId="0" borderId="77" xfId="15558" applyNumberFormat="1" applyFont="1" applyFill="1" applyBorder="1" applyAlignment="1">
      <alignment horizontal="center" textRotation="90" wrapText="1"/>
    </xf>
    <xf numFmtId="38" fontId="106" fillId="0" borderId="78" xfId="15558" applyNumberFormat="1" applyFont="1" applyFill="1" applyBorder="1" applyAlignment="1">
      <alignment horizontal="center" textRotation="90" wrapText="1"/>
    </xf>
    <xf numFmtId="38" fontId="106" fillId="0" borderId="79" xfId="15558" applyNumberFormat="1" applyFont="1" applyFill="1" applyBorder="1" applyAlignment="1">
      <alignment horizontal="center" textRotation="90" wrapText="1"/>
    </xf>
    <xf numFmtId="38" fontId="106" fillId="0" borderId="80" xfId="15558" applyNumberFormat="1" applyFont="1" applyFill="1" applyBorder="1" applyAlignment="1">
      <alignment horizontal="center" textRotation="90" wrapText="1"/>
    </xf>
    <xf numFmtId="38" fontId="106" fillId="0" borderId="81" xfId="15558" applyNumberFormat="1" applyFont="1" applyFill="1" applyBorder="1" applyAlignment="1">
      <alignment horizontal="center" textRotation="90" wrapText="1"/>
    </xf>
    <xf numFmtId="38" fontId="106" fillId="0" borderId="17" xfId="15558" applyNumberFormat="1" applyFont="1" applyFill="1" applyBorder="1" applyAlignment="1">
      <alignment horizontal="center" textRotation="90" wrapText="1"/>
    </xf>
    <xf numFmtId="38" fontId="106" fillId="0" borderId="82" xfId="15558" applyNumberFormat="1" applyFont="1" applyFill="1" applyBorder="1" applyAlignment="1">
      <alignment horizontal="center" textRotation="90" wrapText="1"/>
    </xf>
    <xf numFmtId="38" fontId="106" fillId="0" borderId="83" xfId="15558" applyNumberFormat="1" applyFont="1" applyFill="1" applyBorder="1" applyAlignment="1">
      <alignment horizontal="center" textRotation="90" wrapText="1"/>
    </xf>
    <xf numFmtId="38" fontId="63" fillId="0" borderId="0" xfId="10" applyNumberFormat="1" applyFont="1" applyAlignment="1"/>
    <xf numFmtId="38" fontId="63" fillId="0" borderId="84" xfId="15558" applyNumberFormat="1" applyFont="1" applyFill="1" applyBorder="1" applyAlignment="1">
      <alignment horizontal="left"/>
    </xf>
    <xf numFmtId="38" fontId="106" fillId="0" borderId="85" xfId="15558" applyNumberFormat="1" applyFont="1" applyFill="1" applyBorder="1" applyAlignment="1">
      <alignment horizontal="center"/>
    </xf>
    <xf numFmtId="38" fontId="106" fillId="0" borderId="86" xfId="15558" applyNumberFormat="1" applyFont="1" applyFill="1" applyBorder="1" applyAlignment="1">
      <alignment horizontal="center"/>
    </xf>
    <xf numFmtId="38" fontId="106" fillId="0" borderId="87" xfId="15558" applyNumberFormat="1" applyFont="1" applyFill="1" applyBorder="1" applyAlignment="1">
      <alignment horizontal="center"/>
    </xf>
    <xf numFmtId="38" fontId="106" fillId="0" borderId="88" xfId="15558" applyNumberFormat="1" applyFont="1" applyFill="1" applyBorder="1" applyAlignment="1">
      <alignment horizontal="center"/>
    </xf>
    <xf numFmtId="38" fontId="63" fillId="0" borderId="89" xfId="15558" applyNumberFormat="1" applyFont="1" applyFill="1" applyBorder="1" applyAlignment="1">
      <alignment horizontal="center"/>
    </xf>
    <xf numFmtId="38" fontId="106" fillId="0" borderId="90" xfId="15558" applyNumberFormat="1" applyFont="1" applyFill="1" applyBorder="1" applyAlignment="1">
      <alignment horizontal="center"/>
    </xf>
    <xf numFmtId="38" fontId="63" fillId="0" borderId="87" xfId="15558" applyNumberFormat="1" applyFont="1" applyFill="1" applyBorder="1" applyAlignment="1">
      <alignment horizontal="center"/>
    </xf>
    <xf numFmtId="38" fontId="63" fillId="0" borderId="88" xfId="15558" applyNumberFormat="1" applyFont="1" applyFill="1" applyBorder="1" applyAlignment="1">
      <alignment horizontal="center"/>
    </xf>
    <xf numFmtId="38" fontId="63" fillId="0" borderId="91" xfId="15558" applyNumberFormat="1" applyFont="1" applyFill="1" applyBorder="1" applyAlignment="1">
      <alignment horizontal="center"/>
    </xf>
    <xf numFmtId="38" fontId="106" fillId="0" borderId="84" xfId="15558" applyNumberFormat="1" applyFont="1" applyFill="1" applyBorder="1" applyAlignment="1">
      <alignment horizontal="center"/>
    </xf>
    <xf numFmtId="38" fontId="63" fillId="0" borderId="92" xfId="15558" applyNumberFormat="1" applyFont="1" applyFill="1" applyBorder="1" applyAlignment="1">
      <alignment horizontal="center"/>
    </xf>
    <xf numFmtId="38" fontId="63" fillId="0" borderId="90" xfId="15558" applyNumberFormat="1" applyFont="1" applyFill="1" applyBorder="1" applyAlignment="1">
      <alignment horizontal="center"/>
    </xf>
    <xf numFmtId="38" fontId="63" fillId="0" borderId="93" xfId="15558" applyNumberFormat="1" applyFont="1" applyFill="1" applyBorder="1" applyAlignment="1">
      <alignment horizontal="center"/>
    </xf>
    <xf numFmtId="38" fontId="63" fillId="0" borderId="0" xfId="10" applyNumberFormat="1" applyFont="1" applyFill="1"/>
    <xf numFmtId="38" fontId="63" fillId="0" borderId="94" xfId="15558" applyNumberFormat="1" applyFont="1" applyFill="1" applyBorder="1" applyAlignment="1">
      <alignment horizontal="left"/>
    </xf>
    <xf numFmtId="38" fontId="106" fillId="0" borderId="95" xfId="15558" applyNumberFormat="1" applyFont="1" applyFill="1" applyBorder="1" applyAlignment="1">
      <alignment horizontal="center"/>
    </xf>
    <xf numFmtId="38" fontId="106" fillId="0" borderId="96" xfId="15558" applyNumberFormat="1" applyFont="1" applyFill="1" applyBorder="1" applyAlignment="1">
      <alignment horizontal="center"/>
    </xf>
    <xf numFmtId="38" fontId="106" fillId="0" borderId="97" xfId="15558" applyNumberFormat="1" applyFont="1" applyFill="1" applyBorder="1" applyAlignment="1">
      <alignment horizontal="center"/>
    </xf>
    <xf numFmtId="38" fontId="106" fillId="0" borderId="98" xfId="15558" applyNumberFormat="1" applyFont="1" applyFill="1" applyBorder="1" applyAlignment="1">
      <alignment horizontal="center"/>
    </xf>
    <xf numFmtId="38" fontId="63" fillId="0" borderId="98" xfId="15558" applyNumberFormat="1" applyFont="1" applyFill="1" applyBorder="1" applyAlignment="1">
      <alignment horizontal="center"/>
    </xf>
    <xf numFmtId="38" fontId="106" fillId="0" borderId="99" xfId="15558" applyNumberFormat="1" applyFont="1" applyFill="1" applyBorder="1" applyAlignment="1">
      <alignment horizontal="center"/>
    </xf>
    <xf numFmtId="38" fontId="63" fillId="0" borderId="97" xfId="15558" applyNumberFormat="1" applyFont="1" applyFill="1" applyBorder="1" applyAlignment="1">
      <alignment horizontal="center"/>
    </xf>
    <xf numFmtId="38" fontId="63" fillId="0" borderId="100" xfId="15558" applyNumberFormat="1" applyFont="1" applyFill="1" applyBorder="1" applyAlignment="1">
      <alignment horizontal="center"/>
    </xf>
    <xf numFmtId="38" fontId="106" fillId="0" borderId="94" xfId="15558" applyNumberFormat="1" applyFont="1" applyFill="1" applyBorder="1" applyAlignment="1">
      <alignment horizontal="center"/>
    </xf>
    <xf numFmtId="38" fontId="63" fillId="0" borderId="101" xfId="15558" applyNumberFormat="1" applyFont="1" applyFill="1" applyBorder="1" applyAlignment="1">
      <alignment horizontal="center"/>
    </xf>
    <xf numFmtId="38" fontId="63" fillId="0" borderId="99" xfId="15558" applyNumberFormat="1" applyFont="1" applyFill="1" applyBorder="1" applyAlignment="1">
      <alignment horizontal="center"/>
    </xf>
    <xf numFmtId="38" fontId="63" fillId="0" borderId="102" xfId="15558" applyNumberFormat="1" applyFont="1" applyFill="1" applyBorder="1" applyAlignment="1">
      <alignment horizontal="center"/>
    </xf>
    <xf numFmtId="38" fontId="106" fillId="0" borderId="100" xfId="15558" applyNumberFormat="1" applyFont="1" applyFill="1" applyBorder="1" applyAlignment="1">
      <alignment horizontal="center"/>
    </xf>
    <xf numFmtId="38" fontId="63" fillId="0" borderId="103" xfId="15558" applyNumberFormat="1" applyFont="1" applyFill="1" applyBorder="1" applyAlignment="1">
      <alignment horizontal="left"/>
    </xf>
    <xf numFmtId="38" fontId="106" fillId="0" borderId="104" xfId="15558" applyNumberFormat="1" applyFont="1" applyFill="1" applyBorder="1" applyAlignment="1">
      <alignment horizontal="center"/>
    </xf>
    <xf numFmtId="38" fontId="106" fillId="0" borderId="105" xfId="15558" applyNumberFormat="1" applyFont="1" applyFill="1" applyBorder="1" applyAlignment="1">
      <alignment horizontal="center"/>
    </xf>
    <xf numFmtId="38" fontId="63" fillId="0" borderId="106" xfId="15558" applyNumberFormat="1" applyFont="1" applyFill="1" applyBorder="1" applyAlignment="1">
      <alignment horizontal="center"/>
    </xf>
    <xf numFmtId="38" fontId="106" fillId="0" borderId="107" xfId="15558" applyNumberFormat="1" applyFont="1" applyFill="1" applyBorder="1" applyAlignment="1">
      <alignment horizontal="center"/>
    </xf>
    <xf numFmtId="38" fontId="63" fillId="0" borderId="105" xfId="15558" applyNumberFormat="1" applyFont="1" applyFill="1" applyBorder="1" applyAlignment="1">
      <alignment horizontal="center"/>
    </xf>
    <xf numFmtId="38" fontId="106" fillId="0" borderId="103" xfId="15558" applyNumberFormat="1" applyFont="1" applyFill="1" applyBorder="1" applyAlignment="1">
      <alignment horizontal="center"/>
    </xf>
    <xf numFmtId="38" fontId="63" fillId="0" borderId="108" xfId="15558" applyNumberFormat="1" applyFont="1" applyFill="1" applyBorder="1" applyAlignment="1">
      <alignment horizontal="center"/>
    </xf>
    <xf numFmtId="38" fontId="63" fillId="0" borderId="109" xfId="15558" applyNumberFormat="1" applyFont="1" applyFill="1" applyBorder="1" applyAlignment="1">
      <alignment horizontal="center"/>
    </xf>
    <xf numFmtId="38" fontId="63" fillId="0" borderId="107" xfId="15558" applyNumberFormat="1" applyFont="1" applyFill="1" applyBorder="1" applyAlignment="1">
      <alignment horizontal="center"/>
    </xf>
    <xf numFmtId="38" fontId="63" fillId="0" borderId="110" xfId="15558" applyNumberFormat="1" applyFont="1" applyFill="1" applyBorder="1" applyAlignment="1">
      <alignment horizontal="center"/>
    </xf>
    <xf numFmtId="38" fontId="106" fillId="0" borderId="111" xfId="15558" applyNumberFormat="1" applyFont="1" applyFill="1" applyBorder="1" applyAlignment="1">
      <alignment horizontal="left"/>
    </xf>
    <xf numFmtId="38" fontId="106" fillId="0" borderId="112" xfId="15558" applyNumberFormat="1" applyFont="1" applyFill="1" applyBorder="1" applyAlignment="1">
      <alignment horizontal="center"/>
    </xf>
    <xf numFmtId="38" fontId="106" fillId="0" borderId="113" xfId="15558" applyNumberFormat="1" applyFont="1" applyFill="1" applyBorder="1" applyAlignment="1">
      <alignment horizontal="center"/>
    </xf>
    <xf numFmtId="38" fontId="106" fillId="0" borderId="111" xfId="15558" applyNumberFormat="1" applyFont="1" applyFill="1" applyBorder="1" applyAlignment="1">
      <alignment horizontal="center"/>
    </xf>
    <xf numFmtId="38" fontId="106" fillId="0" borderId="91" xfId="15558" applyNumberFormat="1" applyFont="1" applyFill="1" applyBorder="1" applyAlignment="1">
      <alignment horizontal="center"/>
    </xf>
    <xf numFmtId="38" fontId="106" fillId="0" borderId="114" xfId="15558" applyNumberFormat="1" applyFont="1" applyFill="1" applyBorder="1" applyAlignment="1">
      <alignment horizontal="center"/>
    </xf>
    <xf numFmtId="38" fontId="106" fillId="0" borderId="115" xfId="15558" applyNumberFormat="1" applyFont="1" applyFill="1" applyBorder="1" applyAlignment="1">
      <alignment horizontal="center"/>
    </xf>
    <xf numFmtId="38" fontId="106" fillId="0" borderId="116" xfId="15558" applyNumberFormat="1" applyFont="1" applyFill="1" applyBorder="1" applyAlignment="1">
      <alignment horizontal="center"/>
    </xf>
    <xf numFmtId="38" fontId="106" fillId="0" borderId="117" xfId="15558" applyNumberFormat="1" applyFont="1" applyFill="1" applyBorder="1" applyAlignment="1">
      <alignment horizontal="center"/>
    </xf>
    <xf numFmtId="38" fontId="106" fillId="0" borderId="0" xfId="10" applyNumberFormat="1" applyFont="1" applyFill="1"/>
    <xf numFmtId="38" fontId="106" fillId="0" borderId="2" xfId="15558" applyNumberFormat="1" applyFont="1" applyFill="1" applyBorder="1" applyAlignment="1">
      <alignment horizontal="left"/>
    </xf>
    <xf numFmtId="38" fontId="106" fillId="0" borderId="118" xfId="15558" applyNumberFormat="1" applyFont="1" applyFill="1" applyBorder="1" applyAlignment="1">
      <alignment horizontal="center"/>
    </xf>
    <xf numFmtId="38" fontId="106" fillId="0" borderId="119" xfId="15558" applyNumberFormat="1" applyFont="1" applyFill="1" applyBorder="1" applyAlignment="1">
      <alignment horizontal="center"/>
    </xf>
    <xf numFmtId="38" fontId="106" fillId="0" borderId="2" xfId="15558" applyNumberFormat="1" applyFont="1" applyFill="1" applyBorder="1" applyAlignment="1">
      <alignment horizontal="center"/>
    </xf>
    <xf numFmtId="38" fontId="106" fillId="0" borderId="120" xfId="15558" applyNumberFormat="1" applyFont="1" applyFill="1" applyBorder="1" applyAlignment="1">
      <alignment horizontal="center"/>
    </xf>
    <xf numFmtId="38" fontId="106" fillId="0" borderId="121" xfId="15558" applyNumberFormat="1" applyFont="1" applyFill="1" applyBorder="1" applyAlignment="1">
      <alignment horizontal="center"/>
    </xf>
    <xf numFmtId="38" fontId="106" fillId="0" borderId="122" xfId="15558" applyNumberFormat="1" applyFont="1" applyFill="1" applyBorder="1" applyAlignment="1">
      <alignment horizontal="center"/>
    </xf>
    <xf numFmtId="38" fontId="63" fillId="0" borderId="122" xfId="15558" applyNumberFormat="1" applyFont="1" applyFill="1" applyBorder="1" applyAlignment="1">
      <alignment horizontal="center"/>
    </xf>
    <xf numFmtId="38" fontId="106" fillId="0" borderId="123" xfId="15558" applyNumberFormat="1" applyFont="1" applyFill="1" applyBorder="1" applyAlignment="1">
      <alignment horizontal="center"/>
    </xf>
    <xf numFmtId="38" fontId="106" fillId="0" borderId="124" xfId="15558" applyNumberFormat="1" applyFont="1" applyFill="1" applyBorder="1" applyAlignment="1">
      <alignment horizontal="center"/>
    </xf>
    <xf numFmtId="38" fontId="106" fillId="0" borderId="125" xfId="15558" applyNumberFormat="1" applyFont="1" applyFill="1" applyBorder="1" applyAlignment="1">
      <alignment horizontal="center"/>
    </xf>
    <xf numFmtId="38" fontId="106" fillId="0" borderId="126" xfId="15558" applyNumberFormat="1" applyFont="1" applyFill="1" applyBorder="1" applyAlignment="1">
      <alignment horizontal="center"/>
    </xf>
    <xf numFmtId="38" fontId="106" fillId="0" borderId="127" xfId="15558" applyNumberFormat="1" applyFont="1" applyFill="1" applyBorder="1" applyAlignment="1">
      <alignment horizontal="center"/>
    </xf>
    <xf numFmtId="38" fontId="63" fillId="0" borderId="128" xfId="15558" applyNumberFormat="1" applyFont="1" applyFill="1" applyBorder="1" applyAlignment="1">
      <alignment horizontal="left"/>
    </xf>
    <xf numFmtId="38" fontId="106" fillId="0" borderId="129" xfId="15558" applyNumberFormat="1" applyFont="1" applyFill="1" applyBorder="1" applyAlignment="1">
      <alignment horizontal="center"/>
    </xf>
    <xf numFmtId="38" fontId="106" fillId="0" borderId="130" xfId="15558" applyNumberFormat="1" applyFont="1" applyFill="1" applyBorder="1" applyAlignment="1">
      <alignment horizontal="center"/>
    </xf>
    <xf numFmtId="38" fontId="63" fillId="0" borderId="131" xfId="15558" applyNumberFormat="1" applyFont="1" applyFill="1" applyBorder="1" applyAlignment="1">
      <alignment horizontal="center"/>
    </xf>
    <xf numFmtId="38" fontId="63" fillId="0" borderId="132" xfId="15558" applyNumberFormat="1" applyFont="1" applyFill="1" applyBorder="1" applyAlignment="1">
      <alignment horizontal="center"/>
    </xf>
    <xf numFmtId="38" fontId="63" fillId="0" borderId="133" xfId="15558" applyNumberFormat="1" applyFont="1" applyFill="1" applyBorder="1" applyAlignment="1">
      <alignment horizontal="center"/>
    </xf>
    <xf numFmtId="38" fontId="106" fillId="0" borderId="134" xfId="15558" applyNumberFormat="1" applyFont="1" applyFill="1" applyBorder="1" applyAlignment="1">
      <alignment horizontal="center"/>
    </xf>
    <xf numFmtId="38" fontId="106" fillId="0" borderId="128" xfId="15558" applyNumberFormat="1" applyFont="1" applyFill="1" applyBorder="1" applyAlignment="1">
      <alignment horizontal="center"/>
    </xf>
    <xf numFmtId="38" fontId="63" fillId="0" borderId="135" xfId="15558" applyNumberFormat="1" applyFont="1" applyFill="1" applyBorder="1" applyAlignment="1">
      <alignment horizontal="center"/>
    </xf>
    <xf numFmtId="38" fontId="63" fillId="0" borderId="134" xfId="15558" applyNumberFormat="1" applyFont="1" applyFill="1" applyBorder="1" applyAlignment="1">
      <alignment horizontal="center"/>
    </xf>
    <xf numFmtId="38" fontId="63" fillId="0" borderId="136" xfId="15558" applyNumberFormat="1" applyFont="1" applyFill="1" applyBorder="1" applyAlignment="1">
      <alignment horizontal="center"/>
    </xf>
    <xf numFmtId="38" fontId="63" fillId="0" borderId="137" xfId="15558" applyNumberFormat="1" applyFont="1" applyFill="1" applyBorder="1" applyAlignment="1">
      <alignment horizontal="center"/>
    </xf>
    <xf numFmtId="38" fontId="63" fillId="0" borderId="138" xfId="15558" applyNumberFormat="1" applyFont="1" applyFill="1" applyBorder="1" applyAlignment="1">
      <alignment horizontal="left"/>
    </xf>
    <xf numFmtId="38" fontId="106" fillId="0" borderId="139" xfId="15558" applyNumberFormat="1" applyFont="1" applyFill="1" applyBorder="1" applyAlignment="1">
      <alignment horizontal="center"/>
    </xf>
    <xf numFmtId="38" fontId="106" fillId="0" borderId="140" xfId="15558" applyNumberFormat="1" applyFont="1" applyFill="1" applyBorder="1" applyAlignment="1">
      <alignment horizontal="center"/>
    </xf>
    <xf numFmtId="38" fontId="63" fillId="0" borderId="141" xfId="15558" applyNumberFormat="1" applyFont="1" applyFill="1" applyBorder="1" applyAlignment="1">
      <alignment horizontal="center"/>
    </xf>
    <xf numFmtId="38" fontId="63" fillId="0" borderId="142" xfId="15558" applyNumberFormat="1" applyFont="1" applyFill="1" applyBorder="1" applyAlignment="1">
      <alignment horizontal="center"/>
    </xf>
    <xf numFmtId="38" fontId="63" fillId="0" borderId="143" xfId="15558" applyNumberFormat="1" applyFont="1" applyFill="1" applyBorder="1" applyAlignment="1">
      <alignment horizontal="center"/>
    </xf>
    <xf numFmtId="38" fontId="106" fillId="0" borderId="144" xfId="15558" applyNumberFormat="1" applyFont="1" applyFill="1" applyBorder="1" applyAlignment="1">
      <alignment horizontal="center"/>
    </xf>
    <xf numFmtId="38" fontId="106" fillId="0" borderId="138" xfId="15558" applyNumberFormat="1" applyFont="1" applyFill="1" applyBorder="1" applyAlignment="1">
      <alignment horizontal="center"/>
    </xf>
    <xf numFmtId="38" fontId="63" fillId="0" borderId="145" xfId="15558" applyNumberFormat="1" applyFont="1" applyFill="1" applyBorder="1" applyAlignment="1">
      <alignment horizontal="center"/>
    </xf>
    <xf numFmtId="38" fontId="63" fillId="0" borderId="144" xfId="15558" applyNumberFormat="1" applyFont="1" applyFill="1" applyBorder="1" applyAlignment="1">
      <alignment horizontal="center"/>
    </xf>
    <xf numFmtId="38" fontId="63" fillId="0" borderId="146" xfId="15558" applyNumberFormat="1" applyFont="1" applyFill="1" applyBorder="1" applyAlignment="1">
      <alignment horizontal="center"/>
    </xf>
    <xf numFmtId="38" fontId="106" fillId="0" borderId="0" xfId="15558" applyNumberFormat="1" applyFont="1" applyFill="1" applyBorder="1" applyAlignment="1">
      <alignment horizontal="left"/>
    </xf>
    <xf numFmtId="38" fontId="106" fillId="0" borderId="76" xfId="15558" applyNumberFormat="1" applyFont="1" applyFill="1" applyBorder="1" applyAlignment="1">
      <alignment horizontal="center"/>
    </xf>
    <xf numFmtId="38" fontId="106" fillId="0" borderId="147" xfId="15558" applyNumberFormat="1" applyFont="1" applyFill="1" applyBorder="1" applyAlignment="1">
      <alignment horizontal="center"/>
    </xf>
    <xf numFmtId="38" fontId="106" fillId="0" borderId="148" xfId="15558" applyNumberFormat="1" applyFont="1" applyFill="1" applyBorder="1" applyAlignment="1">
      <alignment horizontal="center"/>
    </xf>
    <xf numFmtId="38" fontId="106" fillId="0" borderId="149" xfId="15558" applyNumberFormat="1" applyFont="1" applyFill="1" applyBorder="1" applyAlignment="1">
      <alignment horizontal="center"/>
    </xf>
    <xf numFmtId="38" fontId="106" fillId="0" borderId="150" xfId="15558" applyNumberFormat="1" applyFont="1" applyFill="1" applyBorder="1" applyAlignment="1">
      <alignment horizontal="center"/>
    </xf>
    <xf numFmtId="38" fontId="106" fillId="0" borderId="151" xfId="15558" applyNumberFormat="1" applyFont="1" applyFill="1" applyBorder="1" applyAlignment="1">
      <alignment horizontal="center"/>
    </xf>
    <xf numFmtId="38" fontId="106" fillId="0" borderId="0" xfId="15558" applyNumberFormat="1" applyFont="1" applyFill="1" applyBorder="1" applyAlignment="1">
      <alignment horizontal="center"/>
    </xf>
    <xf numFmtId="38" fontId="106" fillId="0" borderId="152" xfId="15558" applyNumberFormat="1" applyFont="1" applyFill="1" applyBorder="1" applyAlignment="1">
      <alignment horizontal="center"/>
    </xf>
    <xf numFmtId="38" fontId="106" fillId="0" borderId="153" xfId="15558" applyNumberFormat="1" applyFont="1" applyFill="1" applyBorder="1" applyAlignment="1">
      <alignment horizontal="center"/>
    </xf>
    <xf numFmtId="38" fontId="106" fillId="0" borderId="154" xfId="15558" applyNumberFormat="1" applyFont="1" applyFill="1" applyBorder="1" applyAlignment="1">
      <alignment horizontal="center"/>
    </xf>
    <xf numFmtId="38" fontId="63" fillId="0" borderId="155" xfId="15558" applyNumberFormat="1" applyFont="1" applyFill="1" applyBorder="1" applyAlignment="1">
      <alignment horizontal="center"/>
    </xf>
    <xf numFmtId="38" fontId="63" fillId="0" borderId="0" xfId="10" applyNumberFormat="1" applyFont="1" applyFill="1" applyBorder="1"/>
    <xf numFmtId="38" fontId="63" fillId="0" borderId="153" xfId="15558" applyNumberFormat="1" applyFont="1" applyFill="1" applyBorder="1" applyAlignment="1">
      <alignment horizontal="center"/>
    </xf>
    <xf numFmtId="38" fontId="106" fillId="0" borderId="157" xfId="15558" applyNumberFormat="1" applyFont="1" applyFill="1" applyBorder="1" applyAlignment="1">
      <alignment horizontal="center"/>
    </xf>
    <xf numFmtId="38" fontId="106" fillId="0" borderId="158" xfId="15558" applyNumberFormat="1" applyFont="1" applyFill="1" applyBorder="1" applyAlignment="1">
      <alignment horizontal="center"/>
    </xf>
    <xf numFmtId="38" fontId="106" fillId="0" borderId="132" xfId="15558" applyNumberFormat="1" applyFont="1" applyFill="1" applyBorder="1" applyAlignment="1">
      <alignment horizontal="center"/>
    </xf>
    <xf numFmtId="38" fontId="63" fillId="0" borderId="128" xfId="15558" applyNumberFormat="1" applyFont="1" applyFill="1" applyBorder="1" applyAlignment="1">
      <alignment horizontal="center"/>
    </xf>
    <xf numFmtId="38" fontId="63" fillId="0" borderId="0" xfId="15558" applyNumberFormat="1" applyFont="1" applyFill="1" applyBorder="1" applyAlignment="1">
      <alignment horizontal="left"/>
    </xf>
    <xf numFmtId="38" fontId="106" fillId="0" borderId="159" xfId="15558" applyNumberFormat="1" applyFont="1" applyFill="1" applyBorder="1" applyAlignment="1">
      <alignment horizontal="center"/>
    </xf>
    <xf numFmtId="38" fontId="106" fillId="0" borderId="160" xfId="15558" applyNumberFormat="1" applyFont="1" applyFill="1" applyBorder="1" applyAlignment="1">
      <alignment horizontal="center"/>
    </xf>
    <xf numFmtId="38" fontId="63" fillId="0" borderId="150" xfId="15558" applyNumberFormat="1" applyFont="1" applyFill="1" applyBorder="1" applyAlignment="1">
      <alignment horizontal="center"/>
    </xf>
    <xf numFmtId="38" fontId="63" fillId="0" borderId="0" xfId="15558" applyNumberFormat="1" applyFont="1" applyFill="1" applyBorder="1" applyAlignment="1">
      <alignment horizontal="center"/>
    </xf>
    <xf numFmtId="38" fontId="63" fillId="0" borderId="149" xfId="15558" applyNumberFormat="1" applyFont="1" applyFill="1" applyBorder="1" applyAlignment="1">
      <alignment horizontal="center"/>
    </xf>
    <xf numFmtId="38" fontId="63" fillId="0" borderId="152" xfId="15558" applyNumberFormat="1" applyFont="1" applyFill="1" applyBorder="1" applyAlignment="1">
      <alignment horizontal="center"/>
    </xf>
    <xf numFmtId="38" fontId="63" fillId="0" borderId="148" xfId="15558" applyNumberFormat="1" applyFont="1" applyFill="1" applyBorder="1" applyAlignment="1">
      <alignment horizontal="center"/>
    </xf>
    <xf numFmtId="38" fontId="63" fillId="0" borderId="151" xfId="15558" applyNumberFormat="1" applyFont="1" applyFill="1" applyBorder="1" applyAlignment="1">
      <alignment horizontal="center"/>
    </xf>
    <xf numFmtId="38" fontId="63" fillId="0" borderId="154" xfId="15558" applyNumberFormat="1" applyFont="1" applyFill="1" applyBorder="1" applyAlignment="1">
      <alignment horizontal="center"/>
    </xf>
    <xf numFmtId="38" fontId="106" fillId="0" borderId="161" xfId="15558" applyNumberFormat="1" applyFont="1" applyFill="1" applyBorder="1" applyAlignment="1">
      <alignment horizontal="center"/>
    </xf>
    <xf numFmtId="38" fontId="63" fillId="0" borderId="162" xfId="15558" applyNumberFormat="1" applyFont="1" applyFill="1" applyBorder="1" applyAlignment="1">
      <alignment horizontal="center"/>
    </xf>
    <xf numFmtId="38" fontId="63" fillId="0" borderId="103" xfId="15558" applyNumberFormat="1" applyFont="1" applyFill="1" applyBorder="1" applyAlignment="1">
      <alignment horizontal="center"/>
    </xf>
    <xf numFmtId="38" fontId="106" fillId="0" borderId="163" xfId="15558" applyNumberFormat="1" applyFont="1" applyFill="1" applyBorder="1" applyAlignment="1">
      <alignment horizontal="left"/>
    </xf>
    <xf numFmtId="38" fontId="106" fillId="0" borderId="164" xfId="15558" applyNumberFormat="1" applyFont="1" applyFill="1" applyBorder="1" applyAlignment="1">
      <alignment horizontal="center"/>
    </xf>
    <xf numFmtId="38" fontId="106" fillId="0" borderId="165" xfId="15558" applyNumberFormat="1" applyFont="1" applyFill="1" applyBorder="1" applyAlignment="1">
      <alignment horizontal="center"/>
    </xf>
    <xf numFmtId="38" fontId="106" fillId="0" borderId="166" xfId="15558" applyNumberFormat="1" applyFont="1" applyFill="1" applyBorder="1" applyAlignment="1">
      <alignment horizontal="center"/>
    </xf>
    <xf numFmtId="38" fontId="106" fillId="0" borderId="167" xfId="15558" applyNumberFormat="1" applyFont="1" applyFill="1" applyBorder="1" applyAlignment="1">
      <alignment horizontal="center"/>
    </xf>
    <xf numFmtId="38" fontId="106" fillId="0" borderId="168" xfId="15558" applyNumberFormat="1" applyFont="1" applyFill="1" applyBorder="1" applyAlignment="1">
      <alignment horizontal="center"/>
    </xf>
    <xf numFmtId="38" fontId="106" fillId="0" borderId="163" xfId="15558" applyNumberFormat="1" applyFont="1" applyFill="1" applyBorder="1" applyAlignment="1">
      <alignment horizontal="center"/>
    </xf>
    <xf numFmtId="38" fontId="106" fillId="0" borderId="169" xfId="15558" applyNumberFormat="1" applyFont="1" applyFill="1" applyBorder="1" applyAlignment="1">
      <alignment horizontal="center"/>
    </xf>
    <xf numFmtId="38" fontId="106" fillId="0" borderId="170" xfId="15558" applyNumberFormat="1" applyFont="1" applyFill="1" applyBorder="1" applyAlignment="1">
      <alignment horizontal="center"/>
    </xf>
    <xf numFmtId="38" fontId="106" fillId="0" borderId="171" xfId="15558" applyNumberFormat="1" applyFont="1" applyFill="1" applyBorder="1" applyAlignment="1">
      <alignment horizontal="left"/>
    </xf>
    <xf numFmtId="38" fontId="106" fillId="0" borderId="172" xfId="15558" applyNumberFormat="1" applyFont="1" applyFill="1" applyBorder="1" applyAlignment="1">
      <alignment horizontal="center"/>
    </xf>
    <xf numFmtId="38" fontId="106" fillId="0" borderId="173" xfId="15558" applyNumberFormat="1" applyFont="1" applyFill="1" applyBorder="1" applyAlignment="1">
      <alignment horizontal="center"/>
    </xf>
    <xf numFmtId="38" fontId="106" fillId="0" borderId="174" xfId="15558" applyNumberFormat="1" applyFont="1" applyFill="1" applyBorder="1" applyAlignment="1">
      <alignment horizontal="center"/>
    </xf>
    <xf numFmtId="38" fontId="106" fillId="0" borderId="175" xfId="15558" applyNumberFormat="1" applyFont="1" applyFill="1" applyBorder="1" applyAlignment="1">
      <alignment horizontal="center"/>
    </xf>
    <xf numFmtId="38" fontId="106" fillId="0" borderId="176" xfId="15558" applyNumberFormat="1" applyFont="1" applyFill="1" applyBorder="1" applyAlignment="1">
      <alignment horizontal="center"/>
    </xf>
    <xf numFmtId="38" fontId="106" fillId="0" borderId="177" xfId="15558" applyNumberFormat="1" applyFont="1" applyFill="1" applyBorder="1" applyAlignment="1">
      <alignment horizontal="center"/>
    </xf>
    <xf numFmtId="38" fontId="106" fillId="0" borderId="171" xfId="15558" applyNumberFormat="1" applyFont="1" applyFill="1" applyBorder="1" applyAlignment="1">
      <alignment horizontal="center"/>
    </xf>
    <xf numFmtId="38" fontId="106" fillId="0" borderId="178" xfId="15558" applyNumberFormat="1" applyFont="1" applyFill="1" applyBorder="1" applyAlignment="1">
      <alignment horizontal="center"/>
    </xf>
    <xf numFmtId="38" fontId="106" fillId="0" borderId="0" xfId="10" applyNumberFormat="1" applyFont="1" applyFill="1" applyBorder="1"/>
    <xf numFmtId="38" fontId="63" fillId="0" borderId="179" xfId="15559" applyNumberFormat="1" applyFont="1" applyBorder="1" applyAlignment="1">
      <alignment horizontal="left" vertical="top" wrapText="1"/>
    </xf>
    <xf numFmtId="38" fontId="63" fillId="0" borderId="180" xfId="15559" applyNumberFormat="1" applyFont="1" applyBorder="1" applyAlignment="1">
      <alignment vertical="top"/>
    </xf>
    <xf numFmtId="38" fontId="106" fillId="0" borderId="181" xfId="15558" applyNumberFormat="1" applyFont="1" applyFill="1" applyBorder="1" applyAlignment="1">
      <alignment horizontal="center"/>
    </xf>
    <xf numFmtId="38" fontId="63" fillId="0" borderId="182" xfId="15558" applyNumberFormat="1" applyFont="1" applyFill="1" applyBorder="1" applyAlignment="1">
      <alignment horizontal="center"/>
    </xf>
    <xf numFmtId="38" fontId="106" fillId="0" borderId="183" xfId="15558" applyNumberFormat="1" applyFont="1" applyFill="1" applyBorder="1" applyAlignment="1">
      <alignment horizontal="center"/>
    </xf>
    <xf numFmtId="38" fontId="63" fillId="0" borderId="184" xfId="15558" applyNumberFormat="1" applyFont="1" applyFill="1" applyBorder="1" applyAlignment="1">
      <alignment horizontal="center"/>
    </xf>
    <xf numFmtId="38" fontId="106" fillId="4" borderId="183" xfId="15558" applyNumberFormat="1" applyFont="1" applyFill="1" applyBorder="1" applyAlignment="1">
      <alignment horizontal="center"/>
    </xf>
    <xf numFmtId="38" fontId="63" fillId="4" borderId="134" xfId="15558" applyNumberFormat="1" applyFont="1" applyFill="1" applyBorder="1" applyAlignment="1">
      <alignment horizontal="center"/>
    </xf>
    <xf numFmtId="38" fontId="106" fillId="0" borderId="179" xfId="15558" applyNumberFormat="1" applyFont="1" applyFill="1" applyBorder="1" applyAlignment="1">
      <alignment horizontal="center"/>
    </xf>
    <xf numFmtId="38" fontId="63" fillId="0" borderId="185" xfId="15558" applyNumberFormat="1" applyFont="1" applyFill="1" applyBorder="1" applyAlignment="1">
      <alignment horizontal="center"/>
    </xf>
    <xf numFmtId="38" fontId="63" fillId="0" borderId="0" xfId="10" applyNumberFormat="1" applyFont="1"/>
    <xf numFmtId="38" fontId="63" fillId="12" borderId="94" xfId="15559" applyNumberFormat="1" applyFont="1" applyFill="1" applyBorder="1" applyAlignment="1">
      <alignment horizontal="left" vertical="top" wrapText="1"/>
    </xf>
    <xf numFmtId="38" fontId="63" fillId="0" borderId="95" xfId="15559" applyNumberFormat="1" applyFont="1" applyBorder="1" applyAlignment="1">
      <alignment horizontal="left" vertical="top"/>
    </xf>
    <xf numFmtId="38" fontId="106" fillId="4" borderId="99" xfId="15558" applyNumberFormat="1" applyFont="1" applyFill="1" applyBorder="1" applyAlignment="1">
      <alignment horizontal="center"/>
    </xf>
    <xf numFmtId="38" fontId="63" fillId="4" borderId="99" xfId="15558" applyNumberFormat="1" applyFont="1" applyFill="1" applyBorder="1" applyAlignment="1">
      <alignment horizontal="center"/>
    </xf>
    <xf numFmtId="38" fontId="63" fillId="0" borderId="94" xfId="15558" applyNumberFormat="1" applyFont="1" applyFill="1" applyBorder="1" applyAlignment="1">
      <alignment horizontal="center"/>
    </xf>
    <xf numFmtId="38" fontId="63" fillId="0" borderId="94" xfId="15559" applyNumberFormat="1" applyFont="1" applyBorder="1" applyAlignment="1">
      <alignment horizontal="left" vertical="top" wrapText="1"/>
    </xf>
    <xf numFmtId="38" fontId="63" fillId="0" borderId="95" xfId="15559" applyNumberFormat="1" applyFont="1" applyBorder="1" applyAlignment="1">
      <alignment vertical="top"/>
    </xf>
    <xf numFmtId="38" fontId="63" fillId="4" borderId="183" xfId="15558" applyNumberFormat="1" applyFont="1" applyFill="1" applyBorder="1" applyAlignment="1">
      <alignment horizontal="center"/>
    </xf>
    <xf numFmtId="38" fontId="63" fillId="0" borderId="179" xfId="15558" applyNumberFormat="1" applyFont="1" applyFill="1" applyBorder="1" applyAlignment="1">
      <alignment horizontal="center"/>
    </xf>
    <xf numFmtId="38" fontId="63" fillId="0" borderId="183" xfId="15558" applyNumberFormat="1" applyFont="1" applyFill="1" applyBorder="1" applyAlignment="1">
      <alignment horizontal="center"/>
    </xf>
    <xf numFmtId="38" fontId="63" fillId="4" borderId="151" xfId="15558" applyNumberFormat="1" applyFont="1" applyFill="1" applyBorder="1" applyAlignment="1">
      <alignment horizontal="center"/>
    </xf>
    <xf numFmtId="38" fontId="63" fillId="12" borderId="138" xfId="15559" applyNumberFormat="1" applyFont="1" applyFill="1" applyBorder="1" applyAlignment="1">
      <alignment horizontal="left" vertical="top" wrapText="1"/>
    </xf>
    <xf numFmtId="38" fontId="63" fillId="0" borderId="139" xfId="15559" applyNumberFormat="1" applyFont="1" applyBorder="1" applyAlignment="1">
      <alignment vertical="top"/>
    </xf>
    <xf numFmtId="38" fontId="106" fillId="0" borderId="186" xfId="15558" applyNumberFormat="1" applyFont="1" applyFill="1" applyBorder="1" applyAlignment="1">
      <alignment horizontal="center"/>
    </xf>
    <xf numFmtId="38" fontId="63" fillId="0" borderId="187" xfId="15558" applyNumberFormat="1" applyFont="1" applyFill="1" applyBorder="1" applyAlignment="1">
      <alignment horizontal="center"/>
    </xf>
    <xf numFmtId="38" fontId="63" fillId="0" borderId="188" xfId="15558" applyNumberFormat="1" applyFont="1" applyFill="1" applyBorder="1" applyAlignment="1">
      <alignment horizontal="center"/>
    </xf>
    <xf numFmtId="38" fontId="106" fillId="0" borderId="189" xfId="15558" applyNumberFormat="1" applyFont="1" applyFill="1" applyBorder="1" applyAlignment="1">
      <alignment horizontal="center"/>
    </xf>
    <xf numFmtId="38" fontId="63" fillId="0" borderId="190" xfId="15558" applyNumberFormat="1" applyFont="1" applyFill="1" applyBorder="1" applyAlignment="1">
      <alignment horizontal="center"/>
    </xf>
    <xf numFmtId="38" fontId="106" fillId="4" borderId="189" xfId="15558" applyNumberFormat="1" applyFont="1" applyFill="1" applyBorder="1" applyAlignment="1">
      <alignment horizontal="center"/>
    </xf>
    <xf numFmtId="38" fontId="63" fillId="4" borderId="144" xfId="15558" applyNumberFormat="1" applyFont="1" applyFill="1" applyBorder="1" applyAlignment="1">
      <alignment horizontal="center"/>
    </xf>
    <xf numFmtId="38" fontId="106" fillId="0" borderId="191" xfId="15558" applyNumberFormat="1" applyFont="1" applyFill="1" applyBorder="1" applyAlignment="1">
      <alignment horizontal="center"/>
    </xf>
    <xf numFmtId="38" fontId="63" fillId="0" borderId="192" xfId="15558" applyNumberFormat="1" applyFont="1" applyFill="1" applyBorder="1" applyAlignment="1">
      <alignment horizontal="center"/>
    </xf>
    <xf numFmtId="38" fontId="63" fillId="0" borderId="138" xfId="15558" applyNumberFormat="1" applyFont="1" applyFill="1" applyBorder="1" applyAlignment="1">
      <alignment horizontal="center"/>
    </xf>
    <xf numFmtId="38" fontId="63" fillId="0" borderId="193" xfId="15558" applyNumberFormat="1" applyFont="1" applyFill="1" applyBorder="1" applyAlignment="1">
      <alignment horizontal="center"/>
    </xf>
    <xf numFmtId="38" fontId="106" fillId="0" borderId="194" xfId="15558" applyNumberFormat="1" applyFont="1" applyFill="1" applyBorder="1" applyAlignment="1">
      <alignment horizontal="center"/>
    </xf>
    <xf numFmtId="38" fontId="106" fillId="0" borderId="195" xfId="15558" applyNumberFormat="1" applyFont="1" applyFill="1" applyBorder="1" applyAlignment="1">
      <alignment horizontal="center"/>
    </xf>
    <xf numFmtId="38" fontId="106" fillId="0" borderId="63" xfId="15558" applyNumberFormat="1" applyFont="1" applyFill="1" applyBorder="1" applyAlignment="1">
      <alignment horizontal="center"/>
    </xf>
    <xf numFmtId="38" fontId="63" fillId="0" borderId="128" xfId="15559" applyNumberFormat="1" applyFont="1" applyFill="1" applyBorder="1" applyAlignment="1">
      <alignment horizontal="left" vertical="top" wrapText="1"/>
    </xf>
    <xf numFmtId="38" fontId="106" fillId="0" borderId="131" xfId="15558" applyNumberFormat="1" applyFont="1" applyFill="1" applyBorder="1" applyAlignment="1">
      <alignment horizontal="center"/>
    </xf>
    <xf numFmtId="38" fontId="63" fillId="0" borderId="179" xfId="15559" applyNumberFormat="1" applyFont="1" applyFill="1" applyBorder="1" applyAlignment="1">
      <alignment horizontal="left" vertical="top" wrapText="1"/>
    </xf>
    <xf numFmtId="38" fontId="106" fillId="0" borderId="180" xfId="15558" applyNumberFormat="1" applyFont="1" applyFill="1" applyBorder="1" applyAlignment="1">
      <alignment horizontal="center"/>
    </xf>
    <xf numFmtId="38" fontId="106" fillId="0" borderId="184" xfId="15558" applyNumberFormat="1" applyFont="1" applyFill="1" applyBorder="1" applyAlignment="1">
      <alignment horizontal="center"/>
    </xf>
    <xf numFmtId="38" fontId="106" fillId="0" borderId="137" xfId="15558" applyNumberFormat="1" applyFont="1" applyFill="1" applyBorder="1" applyAlignment="1">
      <alignment horizontal="center"/>
    </xf>
    <xf numFmtId="38" fontId="63" fillId="0" borderId="94" xfId="15559" applyNumberFormat="1" applyFont="1" applyFill="1" applyBorder="1" applyAlignment="1">
      <alignment horizontal="left" vertical="top" wrapText="1"/>
    </xf>
    <xf numFmtId="38" fontId="63" fillId="0" borderId="95" xfId="15559" applyNumberFormat="1" applyFont="1" applyFill="1" applyBorder="1" applyAlignment="1">
      <alignment vertical="top"/>
    </xf>
    <xf numFmtId="38" fontId="106" fillId="0" borderId="141" xfId="15558" applyNumberFormat="1" applyFont="1" applyFill="1" applyBorder="1" applyAlignment="1">
      <alignment horizontal="center"/>
    </xf>
    <xf numFmtId="38" fontId="106" fillId="0" borderId="142" xfId="15558" applyNumberFormat="1" applyFont="1" applyFill="1" applyBorder="1" applyAlignment="1">
      <alignment horizontal="center"/>
    </xf>
    <xf numFmtId="38" fontId="106" fillId="0" borderId="196" xfId="15558" applyNumberFormat="1" applyFont="1" applyFill="1" applyBorder="1" applyAlignment="1">
      <alignment horizontal="center"/>
    </xf>
    <xf numFmtId="38" fontId="106" fillId="0" borderId="197" xfId="15558" applyNumberFormat="1" applyFont="1" applyFill="1" applyBorder="1" applyAlignment="1">
      <alignment horizontal="center"/>
    </xf>
    <xf numFmtId="38" fontId="106" fillId="0" borderId="198" xfId="15558" applyNumberFormat="1" applyFont="1" applyFill="1" applyBorder="1" applyAlignment="1">
      <alignment horizontal="center"/>
    </xf>
    <xf numFmtId="38" fontId="106" fillId="0" borderId="200" xfId="15558" applyNumberFormat="1" applyFont="1" applyFill="1" applyBorder="1" applyAlignment="1">
      <alignment horizontal="center"/>
    </xf>
    <xf numFmtId="38" fontId="63" fillId="0" borderId="138" xfId="15559" applyNumberFormat="1" applyFont="1" applyFill="1" applyBorder="1" applyAlignment="1">
      <alignment horizontal="left" vertical="top" wrapText="1"/>
    </xf>
    <xf numFmtId="38" fontId="106" fillId="0" borderId="138" xfId="15559" applyNumberFormat="1" applyFont="1" applyFill="1" applyBorder="1" applyAlignment="1">
      <alignment horizontal="left" vertical="top" wrapText="1"/>
    </xf>
    <xf numFmtId="38" fontId="106" fillId="0" borderId="146" xfId="15558" applyNumberFormat="1" applyFont="1" applyFill="1" applyBorder="1" applyAlignment="1">
      <alignment horizontal="center"/>
    </xf>
    <xf numFmtId="38" fontId="106" fillId="0" borderId="201" xfId="15558" applyNumberFormat="1" applyFont="1" applyFill="1" applyBorder="1" applyAlignment="1">
      <alignment horizontal="center"/>
    </xf>
    <xf numFmtId="38" fontId="3" fillId="0" borderId="0" xfId="10" applyNumberFormat="1"/>
    <xf numFmtId="38" fontId="3" fillId="0" borderId="0" xfId="10" applyNumberFormat="1" applyFill="1"/>
    <xf numFmtId="38" fontId="63" fillId="0" borderId="0" xfId="15558" applyNumberFormat="1" applyFont="1" applyBorder="1" applyAlignment="1">
      <alignment horizontal="left"/>
    </xf>
    <xf numFmtId="38" fontId="106" fillId="0" borderId="0" xfId="15558" applyNumberFormat="1" applyFont="1" applyBorder="1" applyAlignment="1">
      <alignment horizontal="center"/>
    </xf>
    <xf numFmtId="166" fontId="106" fillId="0" borderId="0" xfId="4" applyNumberFormat="1" applyFont="1" applyFill="1" applyBorder="1" applyAlignment="1">
      <alignment horizontal="center"/>
    </xf>
    <xf numFmtId="38" fontId="106" fillId="0" borderId="0" xfId="10" applyNumberFormat="1" applyFont="1"/>
    <xf numFmtId="181" fontId="106" fillId="0" borderId="0" xfId="15558" applyNumberFormat="1" applyFont="1" applyBorder="1" applyAlignment="1">
      <alignment horizontal="left"/>
    </xf>
    <xf numFmtId="181" fontId="63" fillId="12" borderId="0" xfId="15558" applyNumberFormat="1" applyFont="1" applyFill="1" applyBorder="1" applyAlignment="1">
      <alignment horizontal="left"/>
    </xf>
    <xf numFmtId="181" fontId="106" fillId="52" borderId="0" xfId="15558" applyNumberFormat="1" applyFont="1" applyFill="1" applyBorder="1" applyAlignment="1">
      <alignment horizontal="left"/>
    </xf>
    <xf numFmtId="181" fontId="63" fillId="4" borderId="0" xfId="15558" applyNumberFormat="1" applyFont="1" applyFill="1" applyBorder="1" applyAlignment="1">
      <alignment horizontal="left"/>
    </xf>
    <xf numFmtId="181" fontId="106" fillId="0" borderId="0" xfId="15558" applyNumberFormat="1" applyFont="1" applyFill="1" applyBorder="1" applyAlignment="1">
      <alignment horizontal="left"/>
    </xf>
    <xf numFmtId="38" fontId="63" fillId="59" borderId="0" xfId="10" applyNumberFormat="1" applyFont="1" applyFill="1" applyAlignment="1">
      <alignment horizontal="left"/>
    </xf>
    <xf numFmtId="181" fontId="63" fillId="52" borderId="0" xfId="15558" applyNumberFormat="1" applyFont="1" applyFill="1" applyBorder="1" applyAlignment="1">
      <alignment horizontal="left"/>
    </xf>
    <xf numFmtId="38" fontId="3" fillId="52" borderId="0" xfId="10" applyNumberFormat="1" applyFill="1"/>
    <xf numFmtId="38" fontId="106" fillId="52" borderId="0" xfId="15558" applyNumberFormat="1" applyFont="1" applyFill="1"/>
    <xf numFmtId="38" fontId="63" fillId="0" borderId="0" xfId="15558" applyNumberFormat="1" applyFont="1" applyFill="1"/>
    <xf numFmtId="38" fontId="106" fillId="0" borderId="0" xfId="15558" applyNumberFormat="1" applyFont="1" applyFill="1"/>
    <xf numFmtId="40" fontId="63" fillId="0" borderId="0" xfId="15558" applyNumberFormat="1" applyFont="1" applyFill="1"/>
    <xf numFmtId="0" fontId="3" fillId="0" borderId="0" xfId="10" applyFill="1"/>
    <xf numFmtId="38" fontId="106" fillId="0" borderId="0" xfId="15558" applyNumberFormat="1" applyFont="1" applyBorder="1"/>
    <xf numFmtId="40" fontId="106" fillId="0" borderId="0" xfId="15558" applyNumberFormat="1" applyFont="1" applyFill="1"/>
    <xf numFmtId="40" fontId="106" fillId="0" borderId="0" xfId="15558" applyNumberFormat="1" applyFont="1" applyFill="1" applyBorder="1"/>
    <xf numFmtId="38" fontId="63" fillId="0" borderId="0" xfId="10" applyNumberFormat="1" applyFont="1" applyAlignment="1">
      <alignment horizontal="left"/>
    </xf>
    <xf numFmtId="38" fontId="106" fillId="0" borderId="0" xfId="15558" applyNumberFormat="1" applyFont="1" applyFill="1" applyAlignment="1">
      <alignment horizontal="center"/>
    </xf>
    <xf numFmtId="38" fontId="63" fillId="0" borderId="0" xfId="15558" applyNumberFormat="1" applyFont="1" applyFill="1" applyAlignment="1">
      <alignment horizontal="center"/>
    </xf>
    <xf numFmtId="38" fontId="106" fillId="0" borderId="0" xfId="15558" applyNumberFormat="1" applyFont="1" applyFill="1" applyBorder="1"/>
    <xf numFmtId="38" fontId="63" fillId="60" borderId="134" xfId="15558" applyNumberFormat="1" applyFont="1" applyFill="1" applyBorder="1" applyAlignment="1">
      <alignment horizontal="center"/>
    </xf>
    <xf numFmtId="1" fontId="63" fillId="60" borderId="99" xfId="15558" applyNumberFormat="1" applyFont="1" applyFill="1" applyBorder="1" applyAlignment="1">
      <alignment horizontal="center"/>
    </xf>
    <xf numFmtId="38" fontId="63" fillId="60" borderId="99" xfId="15558" applyNumberFormat="1" applyFont="1" applyFill="1" applyBorder="1" applyAlignment="1">
      <alignment horizontal="center"/>
    </xf>
    <xf numFmtId="9" fontId="63" fillId="0" borderId="0" xfId="6" applyFont="1" applyFill="1"/>
    <xf numFmtId="0" fontId="7" fillId="0" borderId="111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" fontId="6" fillId="7" borderId="0" xfId="0" applyNumberFormat="1" applyFont="1" applyFill="1" applyBorder="1" applyAlignment="1">
      <alignment horizontal="center" vertical="center"/>
    </xf>
    <xf numFmtId="1" fontId="6" fillId="7" borderId="203" xfId="0" applyNumberFormat="1" applyFont="1" applyFill="1" applyBorder="1" applyAlignment="1">
      <alignment horizontal="center" vertical="center"/>
    </xf>
    <xf numFmtId="38" fontId="63" fillId="60" borderId="128" xfId="15558" applyNumberFormat="1" applyFont="1" applyFill="1" applyBorder="1" applyAlignment="1">
      <alignment horizontal="left"/>
    </xf>
    <xf numFmtId="38" fontId="106" fillId="60" borderId="129" xfId="15558" applyNumberFormat="1" applyFont="1" applyFill="1" applyBorder="1" applyAlignment="1">
      <alignment horizontal="center"/>
    </xf>
    <xf numFmtId="38" fontId="106" fillId="60" borderId="130" xfId="15558" applyNumberFormat="1" applyFont="1" applyFill="1" applyBorder="1" applyAlignment="1">
      <alignment horizontal="center"/>
    </xf>
    <xf numFmtId="38" fontId="63" fillId="60" borderId="131" xfId="15558" applyNumberFormat="1" applyFont="1" applyFill="1" applyBorder="1" applyAlignment="1">
      <alignment horizontal="center"/>
    </xf>
    <xf numFmtId="38" fontId="63" fillId="60" borderId="132" xfId="15558" applyNumberFormat="1" applyFont="1" applyFill="1" applyBorder="1" applyAlignment="1">
      <alignment horizontal="center"/>
    </xf>
    <xf numFmtId="38" fontId="63" fillId="60" borderId="133" xfId="15558" applyNumberFormat="1" applyFont="1" applyFill="1" applyBorder="1" applyAlignment="1">
      <alignment horizontal="center"/>
    </xf>
    <xf numFmtId="38" fontId="106" fillId="60" borderId="134" xfId="15558" applyNumberFormat="1" applyFont="1" applyFill="1" applyBorder="1" applyAlignment="1">
      <alignment horizontal="center"/>
    </xf>
    <xf numFmtId="38" fontId="106" fillId="60" borderId="128" xfId="15558" applyNumberFormat="1" applyFont="1" applyFill="1" applyBorder="1" applyAlignment="1">
      <alignment horizontal="center"/>
    </xf>
    <xf numFmtId="38" fontId="63" fillId="60" borderId="135" xfId="15558" applyNumberFormat="1" applyFont="1" applyFill="1" applyBorder="1" applyAlignment="1">
      <alignment horizontal="center"/>
    </xf>
    <xf numFmtId="38" fontId="63" fillId="60" borderId="136" xfId="15558" applyNumberFormat="1" applyFont="1" applyFill="1" applyBorder="1" applyAlignment="1">
      <alignment horizontal="center"/>
    </xf>
    <xf numFmtId="38" fontId="63" fillId="60" borderId="94" xfId="15558" applyNumberFormat="1" applyFont="1" applyFill="1" applyBorder="1" applyAlignment="1">
      <alignment horizontal="left"/>
    </xf>
    <xf numFmtId="38" fontId="106" fillId="60" borderId="95" xfId="15558" applyNumberFormat="1" applyFont="1" applyFill="1" applyBorder="1" applyAlignment="1">
      <alignment horizontal="center"/>
    </xf>
    <xf numFmtId="38" fontId="106" fillId="60" borderId="96" xfId="15558" applyNumberFormat="1" applyFont="1" applyFill="1" applyBorder="1" applyAlignment="1">
      <alignment horizontal="center"/>
    </xf>
    <xf numFmtId="38" fontId="63" fillId="60" borderId="97" xfId="15558" applyNumberFormat="1" applyFont="1" applyFill="1" applyBorder="1" applyAlignment="1">
      <alignment horizontal="center"/>
    </xf>
    <xf numFmtId="38" fontId="63" fillId="60" borderId="100" xfId="15558" applyNumberFormat="1" applyFont="1" applyFill="1" applyBorder="1" applyAlignment="1">
      <alignment horizontal="center"/>
    </xf>
    <xf numFmtId="38" fontId="63" fillId="60" borderId="98" xfId="15558" applyNumberFormat="1" applyFont="1" applyFill="1" applyBorder="1" applyAlignment="1">
      <alignment horizontal="center"/>
    </xf>
    <xf numFmtId="38" fontId="106" fillId="60" borderId="99" xfId="15558" applyNumberFormat="1" applyFont="1" applyFill="1" applyBorder="1" applyAlignment="1">
      <alignment horizontal="center"/>
    </xf>
    <xf numFmtId="38" fontId="63" fillId="60" borderId="137" xfId="15558" applyNumberFormat="1" applyFont="1" applyFill="1" applyBorder="1" applyAlignment="1">
      <alignment horizontal="center"/>
    </xf>
    <xf numFmtId="38" fontId="106" fillId="60" borderId="94" xfId="15558" applyNumberFormat="1" applyFont="1" applyFill="1" applyBorder="1" applyAlignment="1">
      <alignment horizontal="center"/>
    </xf>
    <xf numFmtId="38" fontId="63" fillId="60" borderId="101" xfId="15558" applyNumberFormat="1" applyFont="1" applyFill="1" applyBorder="1" applyAlignment="1">
      <alignment horizontal="center"/>
    </xf>
    <xf numFmtId="38" fontId="63" fillId="60" borderId="102" xfId="15558" applyNumberFormat="1" applyFont="1" applyFill="1" applyBorder="1" applyAlignment="1">
      <alignment horizontal="center"/>
    </xf>
    <xf numFmtId="9" fontId="63" fillId="0" borderId="0" xfId="6" applyFont="1" applyFill="1" applyBorder="1"/>
    <xf numFmtId="2" fontId="0" fillId="7" borderId="0" xfId="0" applyNumberFormat="1" applyFont="1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2" fontId="0" fillId="7" borderId="154" xfId="0" applyNumberFormat="1" applyFont="1" applyFill="1" applyBorder="1" applyAlignment="1">
      <alignment horizontal="center" vertical="center"/>
    </xf>
    <xf numFmtId="2" fontId="0" fillId="7" borderId="83" xfId="0" applyNumberFormat="1" applyFont="1" applyFill="1" applyBorder="1" applyAlignment="1">
      <alignment horizontal="center" vertical="center"/>
    </xf>
    <xf numFmtId="38" fontId="6" fillId="7" borderId="17" xfId="0" applyNumberFormat="1" applyFont="1" applyFill="1" applyBorder="1" applyAlignment="1">
      <alignment horizontal="center" vertical="center"/>
    </xf>
    <xf numFmtId="0" fontId="0" fillId="0" borderId="17" xfId="0" applyFont="1" applyBorder="1" applyAlignment="1">
      <alignment vertical="center"/>
    </xf>
    <xf numFmtId="2" fontId="0" fillId="7" borderId="17" xfId="0" applyNumberFormat="1" applyFont="1" applyFill="1" applyBorder="1" applyAlignment="1">
      <alignment horizontal="center" vertical="center"/>
    </xf>
    <xf numFmtId="38" fontId="6" fillId="7" borderId="204" xfId="0" applyNumberFormat="1" applyFont="1" applyFill="1" applyBorder="1" applyAlignment="1">
      <alignment horizontal="center" vertical="center"/>
    </xf>
    <xf numFmtId="0" fontId="10" fillId="4" borderId="63" xfId="10" applyFont="1" applyFill="1" applyBorder="1" applyAlignment="1">
      <alignment horizontal="center" vertical="center" wrapText="1"/>
    </xf>
    <xf numFmtId="0" fontId="10" fillId="4" borderId="205" xfId="10" applyFont="1" applyFill="1" applyBorder="1" applyAlignment="1">
      <alignment horizontal="center" vertical="center" wrapText="1"/>
    </xf>
    <xf numFmtId="0" fontId="7" fillId="50" borderId="171" xfId="0" applyFont="1" applyFill="1" applyBorder="1" applyAlignment="1">
      <alignment horizontal="center" vertical="center" wrapText="1"/>
    </xf>
    <xf numFmtId="0" fontId="7" fillId="50" borderId="202" xfId="0" applyFont="1" applyFill="1" applyBorder="1" applyAlignment="1">
      <alignment horizontal="center" vertical="center" wrapText="1"/>
    </xf>
    <xf numFmtId="2" fontId="0" fillId="0" borderId="154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203" xfId="0" applyFill="1" applyBorder="1" applyAlignment="1">
      <alignment vertical="center"/>
    </xf>
    <xf numFmtId="1" fontId="6" fillId="7" borderId="17" xfId="0" applyNumberFormat="1" applyFont="1" applyFill="1" applyBorder="1" applyAlignment="1">
      <alignment horizontal="center" vertical="center"/>
    </xf>
    <xf numFmtId="0" fontId="76" fillId="0" borderId="206" xfId="0" applyFont="1" applyFill="1" applyBorder="1" applyAlignment="1">
      <alignment horizontal="left" vertical="center"/>
    </xf>
    <xf numFmtId="0" fontId="76" fillId="0" borderId="207" xfId="0" applyFont="1" applyFill="1" applyBorder="1" applyAlignment="1">
      <alignment horizontal="left" vertical="center"/>
    </xf>
    <xf numFmtId="0" fontId="76" fillId="0" borderId="208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1" fontId="0" fillId="0" borderId="0" xfId="0" applyNumberFormat="1" applyFont="1" applyAlignment="1">
      <alignment vertical="center"/>
    </xf>
    <xf numFmtId="9" fontId="2" fillId="51" borderId="0" xfId="1" applyNumberFormat="1" applyFont="1" applyFill="1" applyBorder="1" applyAlignment="1">
      <alignment vertical="center"/>
    </xf>
    <xf numFmtId="1" fontId="0" fillId="51" borderId="0" xfId="0" applyNumberFormat="1" applyFont="1" applyFill="1" applyBorder="1" applyAlignment="1">
      <alignment horizontal="center" vertical="center"/>
    </xf>
    <xf numFmtId="9" fontId="0" fillId="0" borderId="0" xfId="0" applyNumberFormat="1" applyFont="1" applyFill="1" applyAlignment="1">
      <alignment vertical="center"/>
    </xf>
    <xf numFmtId="2" fontId="0" fillId="0" borderId="27" xfId="0" applyNumberFormat="1" applyBorder="1" applyAlignment="1">
      <alignment vertical="center"/>
    </xf>
    <xf numFmtId="0" fontId="0" fillId="60" borderId="0" xfId="0" applyFont="1" applyFill="1" applyAlignment="1">
      <alignment vertical="center"/>
    </xf>
    <xf numFmtId="0" fontId="137" fillId="0" borderId="0" xfId="0" applyFont="1" applyAlignment="1">
      <alignment vertical="center"/>
    </xf>
    <xf numFmtId="169" fontId="0" fillId="0" borderId="0" xfId="0" applyNumberFormat="1" applyFill="1" applyBorder="1" applyAlignment="1">
      <alignment horizontal="left" vertical="center"/>
    </xf>
    <xf numFmtId="0" fontId="0" fillId="0" borderId="27" xfId="0" applyBorder="1"/>
    <xf numFmtId="0" fontId="0" fillId="0" borderId="27" xfId="0" applyBorder="1" applyAlignment="1">
      <alignment vertical="center"/>
    </xf>
    <xf numFmtId="0" fontId="0" fillId="60" borderId="0" xfId="0" applyFill="1" applyAlignment="1">
      <alignment vertical="center"/>
    </xf>
    <xf numFmtId="2" fontId="0" fillId="0" borderId="0" xfId="0" applyNumberFormat="1" applyFont="1" applyAlignment="1">
      <alignment horizontal="left" vertical="center"/>
    </xf>
    <xf numFmtId="169" fontId="0" fillId="0" borderId="0" xfId="0" applyNumberFormat="1" applyFont="1" applyAlignment="1">
      <alignment horizontal="left" vertical="center"/>
    </xf>
    <xf numFmtId="2" fontId="0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27" xfId="0" applyFont="1" applyBorder="1" applyAlignment="1">
      <alignment vertical="center"/>
    </xf>
    <xf numFmtId="169" fontId="0" fillId="0" borderId="27" xfId="0" applyNumberFormat="1" applyFill="1" applyBorder="1" applyAlignment="1">
      <alignment horizontal="left" vertical="center"/>
    </xf>
    <xf numFmtId="0" fontId="7" fillId="0" borderId="200" xfId="0" applyFont="1" applyFill="1" applyBorder="1" applyAlignment="1">
      <alignment vertical="center"/>
    </xf>
    <xf numFmtId="0" fontId="7" fillId="0" borderId="220" xfId="0" applyFont="1" applyFill="1" applyBorder="1" applyAlignment="1">
      <alignment vertical="center"/>
    </xf>
    <xf numFmtId="0" fontId="0" fillId="0" borderId="159" xfId="0" applyFont="1" applyFill="1" applyBorder="1" applyAlignment="1">
      <alignment vertical="center"/>
    </xf>
    <xf numFmtId="0" fontId="0" fillId="0" borderId="151" xfId="0" applyFont="1" applyFill="1" applyBorder="1" applyAlignment="1">
      <alignment vertical="center"/>
    </xf>
    <xf numFmtId="0" fontId="0" fillId="0" borderId="212" xfId="0" applyFont="1" applyFill="1" applyBorder="1" applyAlignment="1">
      <alignment vertical="center"/>
    </xf>
    <xf numFmtId="0" fontId="0" fillId="0" borderId="26" xfId="0" applyFont="1" applyFill="1" applyBorder="1" applyAlignment="1">
      <alignment vertical="center"/>
    </xf>
    <xf numFmtId="0" fontId="84" fillId="0" borderId="0" xfId="3636" applyFont="1" applyFill="1" applyBorder="1" applyAlignment="1">
      <alignment vertical="center"/>
    </xf>
    <xf numFmtId="0" fontId="78" fillId="0" borderId="0" xfId="3636" applyFont="1" applyFill="1" applyBorder="1" applyAlignment="1">
      <alignment vertical="center"/>
    </xf>
    <xf numFmtId="0" fontId="7" fillId="0" borderId="0" xfId="3636" applyFont="1" applyFill="1" applyBorder="1" applyAlignment="1">
      <alignment vertical="center"/>
    </xf>
    <xf numFmtId="0" fontId="80" fillId="0" borderId="0" xfId="3636" applyFont="1" applyFill="1" applyBorder="1" applyAlignment="1">
      <alignment vertical="center"/>
    </xf>
    <xf numFmtId="0" fontId="0" fillId="55" borderId="151" xfId="0" applyFont="1" applyFill="1" applyBorder="1" applyAlignment="1">
      <alignment vertical="center"/>
    </xf>
    <xf numFmtId="0" fontId="138" fillId="76" borderId="200" xfId="0" applyFont="1" applyFill="1" applyBorder="1" applyAlignment="1">
      <alignment vertical="center"/>
    </xf>
    <xf numFmtId="0" fontId="138" fillId="55" borderId="200" xfId="0" applyFont="1" applyFill="1" applyBorder="1" applyAlignment="1">
      <alignment vertical="center"/>
    </xf>
    <xf numFmtId="0" fontId="138" fillId="55" borderId="220" xfId="0" applyFont="1" applyFill="1" applyBorder="1" applyAlignment="1">
      <alignment vertical="center"/>
    </xf>
    <xf numFmtId="0" fontId="138" fillId="76" borderId="220" xfId="0" applyFont="1" applyFill="1" applyBorder="1" applyAlignment="1">
      <alignment vertical="center"/>
    </xf>
    <xf numFmtId="0" fontId="0" fillId="0" borderId="212" xfId="0" applyFont="1" applyFill="1" applyBorder="1" applyAlignment="1">
      <alignment horizontal="left" vertical="center"/>
    </xf>
    <xf numFmtId="167" fontId="0" fillId="0" borderId="0" xfId="0" applyNumberFormat="1" applyFont="1" applyAlignment="1">
      <alignment horizontal="left" vertical="center"/>
    </xf>
    <xf numFmtId="0" fontId="0" fillId="0" borderId="0" xfId="0"/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9" fontId="0" fillId="0" borderId="0" xfId="0" applyNumberFormat="1" applyFont="1" applyAlignment="1">
      <alignment horizontal="center" vertical="center"/>
    </xf>
    <xf numFmtId="0" fontId="0" fillId="0" borderId="0" xfId="0" applyFont="1"/>
    <xf numFmtId="168" fontId="0" fillId="0" borderId="0" xfId="0" applyNumberFormat="1"/>
    <xf numFmtId="0" fontId="0" fillId="13" borderId="0" xfId="0" applyFill="1" applyAlignment="1">
      <alignment vertical="center"/>
    </xf>
    <xf numFmtId="0" fontId="7" fillId="11" borderId="2" xfId="0" applyFont="1" applyFill="1" applyBorder="1" applyAlignment="1">
      <alignment horizontal="center" vertical="center"/>
    </xf>
    <xf numFmtId="0" fontId="7" fillId="55" borderId="23" xfId="0" applyFont="1" applyFill="1" applyBorder="1" applyAlignment="1">
      <alignment horizontal="center" vertical="center"/>
    </xf>
    <xf numFmtId="0" fontId="84" fillId="51" borderId="0" xfId="3636" applyFont="1" applyFill="1" applyBorder="1" applyAlignment="1">
      <alignment horizontal="center" vertical="center"/>
    </xf>
    <xf numFmtId="0" fontId="7" fillId="51" borderId="0" xfId="3636" applyFont="1" applyFill="1" applyBorder="1" applyAlignment="1">
      <alignment vertical="center"/>
    </xf>
    <xf numFmtId="0" fontId="5" fillId="51" borderId="0" xfId="3636" applyFont="1" applyFill="1" applyBorder="1" applyAlignment="1">
      <alignment vertical="center"/>
    </xf>
    <xf numFmtId="0" fontId="7" fillId="55" borderId="23" xfId="0" applyFont="1" applyFill="1" applyBorder="1" applyAlignment="1">
      <alignment horizontal="center" vertical="center"/>
    </xf>
    <xf numFmtId="0" fontId="7" fillId="50" borderId="127" xfId="0" applyFont="1" applyFill="1" applyBorder="1" applyAlignment="1">
      <alignment horizontal="center" vertical="center"/>
    </xf>
    <xf numFmtId="0" fontId="7" fillId="50" borderId="171" xfId="0" applyFont="1" applyFill="1" applyBorder="1" applyAlignment="1">
      <alignment horizontal="center" vertical="center"/>
    </xf>
    <xf numFmtId="0" fontId="0" fillId="0" borderId="230" xfId="0" applyFont="1" applyFill="1" applyBorder="1" applyAlignment="1">
      <alignment vertical="center"/>
    </xf>
    <xf numFmtId="0" fontId="7" fillId="11" borderId="228" xfId="0" applyFont="1" applyFill="1" applyBorder="1" applyAlignment="1">
      <alignment vertical="center"/>
    </xf>
    <xf numFmtId="0" fontId="7" fillId="11" borderId="228" xfId="0" applyFont="1" applyFill="1" applyBorder="1" applyAlignment="1">
      <alignment horizontal="center" vertical="center"/>
    </xf>
    <xf numFmtId="0" fontId="7" fillId="11" borderId="228" xfId="0" applyFont="1" applyFill="1" applyBorder="1" applyAlignment="1">
      <alignment horizontal="center" vertical="center" wrapText="1"/>
    </xf>
    <xf numFmtId="0" fontId="10" fillId="4" borderId="228" xfId="10" applyFont="1" applyFill="1" applyBorder="1" applyAlignment="1">
      <alignment horizontal="center" vertical="center" wrapText="1"/>
    </xf>
    <xf numFmtId="2" fontId="0" fillId="7" borderId="231" xfId="0" applyNumberFormat="1" applyFont="1" applyFill="1" applyBorder="1" applyAlignment="1">
      <alignment horizontal="center" vertical="center"/>
    </xf>
    <xf numFmtId="1" fontId="6" fillId="7" borderId="227" xfId="0" applyNumberFormat="1" applyFont="1" applyFill="1" applyBorder="1" applyAlignment="1">
      <alignment horizontal="center" vertical="center"/>
    </xf>
    <xf numFmtId="2" fontId="0" fillId="7" borderId="227" xfId="0" applyNumberFormat="1" applyFont="1" applyFill="1" applyBorder="1" applyAlignment="1">
      <alignment horizontal="center" vertical="center"/>
    </xf>
    <xf numFmtId="1" fontId="6" fillId="7" borderId="232" xfId="0" applyNumberFormat="1" applyFont="1" applyFill="1" applyBorder="1" applyAlignment="1">
      <alignment horizontal="center" vertical="center"/>
    </xf>
    <xf numFmtId="0" fontId="7" fillId="11" borderId="228" xfId="19987" applyFont="1" applyFill="1" applyBorder="1" applyAlignment="1">
      <alignment horizontal="center" vertical="center"/>
    </xf>
    <xf numFmtId="0" fontId="76" fillId="0" borderId="228" xfId="0" applyFont="1" applyBorder="1" applyAlignment="1">
      <alignment vertical="center"/>
    </xf>
    <xf numFmtId="38" fontId="106" fillId="0" borderId="227" xfId="15558" applyNumberFormat="1" applyFont="1" applyFill="1" applyBorder="1" applyAlignment="1">
      <alignment horizontal="left"/>
    </xf>
    <xf numFmtId="38" fontId="106" fillId="0" borderId="233" xfId="15558" applyNumberFormat="1" applyFont="1" applyFill="1" applyBorder="1" applyAlignment="1">
      <alignment horizontal="center"/>
    </xf>
    <xf numFmtId="38" fontId="106" fillId="0" borderId="234" xfId="15558" applyNumberFormat="1" applyFont="1" applyFill="1" applyBorder="1" applyAlignment="1">
      <alignment horizontal="center"/>
    </xf>
    <xf numFmtId="38" fontId="63" fillId="0" borderId="235" xfId="15558" applyNumberFormat="1" applyFont="1" applyFill="1" applyBorder="1" applyAlignment="1">
      <alignment horizontal="center"/>
    </xf>
    <xf numFmtId="38" fontId="63" fillId="0" borderId="236" xfId="15558" applyNumberFormat="1" applyFont="1" applyFill="1" applyBorder="1" applyAlignment="1">
      <alignment horizontal="center"/>
    </xf>
    <xf numFmtId="38" fontId="63" fillId="0" borderId="237" xfId="15558" applyNumberFormat="1" applyFont="1" applyFill="1" applyBorder="1" applyAlignment="1">
      <alignment horizontal="center"/>
    </xf>
    <xf numFmtId="38" fontId="106" fillId="0" borderId="230" xfId="15558" applyNumberFormat="1" applyFont="1" applyFill="1" applyBorder="1" applyAlignment="1">
      <alignment horizontal="center"/>
    </xf>
    <xf numFmtId="38" fontId="106" fillId="0" borderId="227" xfId="15558" applyNumberFormat="1" applyFont="1" applyFill="1" applyBorder="1" applyAlignment="1">
      <alignment horizontal="center"/>
    </xf>
    <xf numFmtId="38" fontId="63" fillId="0" borderId="238" xfId="15558" applyNumberFormat="1" applyFont="1" applyFill="1" applyBorder="1" applyAlignment="1">
      <alignment horizontal="center"/>
    </xf>
    <xf numFmtId="38" fontId="63" fillId="0" borderId="230" xfId="15558" applyNumberFormat="1" applyFont="1" applyFill="1" applyBorder="1" applyAlignment="1">
      <alignment horizontal="center"/>
    </xf>
    <xf numFmtId="38" fontId="63" fillId="0" borderId="231" xfId="15558" applyNumberFormat="1" applyFont="1" applyFill="1" applyBorder="1" applyAlignment="1">
      <alignment horizontal="center"/>
    </xf>
    <xf numFmtId="38" fontId="63" fillId="0" borderId="227" xfId="15558" applyNumberFormat="1" applyFont="1" applyFill="1" applyBorder="1" applyAlignment="1">
      <alignment horizontal="left"/>
    </xf>
    <xf numFmtId="38" fontId="63" fillId="0" borderId="233" xfId="15558" applyNumberFormat="1" applyFont="1" applyFill="1" applyBorder="1" applyAlignment="1">
      <alignment horizontal="center"/>
    </xf>
    <xf numFmtId="38" fontId="63" fillId="0" borderId="234" xfId="15558" applyNumberFormat="1" applyFont="1" applyFill="1" applyBorder="1" applyAlignment="1">
      <alignment horizontal="center"/>
    </xf>
    <xf numFmtId="38" fontId="63" fillId="0" borderId="227" xfId="15558" applyNumberFormat="1" applyFont="1" applyFill="1" applyBorder="1" applyAlignment="1">
      <alignment horizontal="center"/>
    </xf>
    <xf numFmtId="38" fontId="106" fillId="0" borderId="228" xfId="15558" applyNumberFormat="1" applyFont="1" applyFill="1" applyBorder="1" applyAlignment="1">
      <alignment horizontal="center"/>
    </xf>
    <xf numFmtId="38" fontId="106" fillId="0" borderId="228" xfId="15558" applyNumberFormat="1" applyFont="1" applyFill="1" applyBorder="1" applyAlignment="1">
      <alignment horizontal="left"/>
    </xf>
    <xf numFmtId="38" fontId="106" fillId="0" borderId="235" xfId="15558" applyNumberFormat="1" applyFont="1" applyFill="1" applyBorder="1" applyAlignment="1">
      <alignment horizontal="center"/>
    </xf>
    <xf numFmtId="38" fontId="106" fillId="0" borderId="236" xfId="15558" applyNumberFormat="1" applyFont="1" applyFill="1" applyBorder="1" applyAlignment="1">
      <alignment horizontal="center"/>
    </xf>
    <xf numFmtId="38" fontId="106" fillId="0" borderId="237" xfId="15558" applyNumberFormat="1" applyFont="1" applyFill="1" applyBorder="1" applyAlignment="1">
      <alignment horizontal="center"/>
    </xf>
    <xf numFmtId="38" fontId="106" fillId="0" borderId="238" xfId="15558" applyNumberFormat="1" applyFont="1" applyFill="1" applyBorder="1" applyAlignment="1">
      <alignment horizontal="center"/>
    </xf>
    <xf numFmtId="0" fontId="14" fillId="15" borderId="238" xfId="13" applyBorder="1"/>
    <xf numFmtId="0" fontId="14" fillId="15" borderId="227" xfId="13" applyBorder="1" applyAlignment="1">
      <alignment horizontal="center"/>
    </xf>
    <xf numFmtId="0" fontId="14" fillId="15" borderId="239" xfId="13" applyBorder="1"/>
    <xf numFmtId="0" fontId="96" fillId="16" borderId="228" xfId="14" applyFont="1" applyBorder="1"/>
    <xf numFmtId="0" fontId="95" fillId="16" borderId="227" xfId="14" applyFont="1" applyBorder="1"/>
  </cellXfs>
  <cellStyles count="39838">
    <cellStyle name="???????" xfId="30875" xr:uid="{00000000-0005-0000-0000-000000000000}"/>
    <cellStyle name="20 % - Accent1" xfId="3698" xr:uid="{00000000-0005-0000-0000-000000000000}"/>
    <cellStyle name="20 % - Accent2" xfId="3699" xr:uid="{00000000-0005-0000-0000-000001000000}"/>
    <cellStyle name="20 % - Accent3" xfId="3700" xr:uid="{00000000-0005-0000-0000-000002000000}"/>
    <cellStyle name="20 % - Accent4" xfId="3701" xr:uid="{00000000-0005-0000-0000-000003000000}"/>
    <cellStyle name="20 % - Accent5" xfId="3702" xr:uid="{00000000-0005-0000-0000-000004000000}"/>
    <cellStyle name="20 % - Accent6" xfId="3703" xr:uid="{00000000-0005-0000-0000-000005000000}"/>
    <cellStyle name="20% - 1. jelölőszín" xfId="12" xr:uid="{00000000-0005-0000-0000-000006000000}"/>
    <cellStyle name="20% - 2. jelölőszín" xfId="13" xr:uid="{00000000-0005-0000-0000-000007000000}"/>
    <cellStyle name="20% - 3. jelölőszín" xfId="14" xr:uid="{00000000-0005-0000-0000-000008000000}"/>
    <cellStyle name="20% - 4. jelölőszín" xfId="15" xr:uid="{00000000-0005-0000-0000-000009000000}"/>
    <cellStyle name="20% - 5. jelölőszín" xfId="16" xr:uid="{00000000-0005-0000-0000-00000A000000}"/>
    <cellStyle name="20% - 6. jelölőszín" xfId="17" xr:uid="{00000000-0005-0000-0000-00000B000000}"/>
    <cellStyle name="20% - Accent1 10" xfId="60" xr:uid="{00000000-0005-0000-0000-00000C000000}"/>
    <cellStyle name="20% - Accent1 10 2" xfId="15563" xr:uid="{00000000-0005-0000-0000-00000D000000}"/>
    <cellStyle name="20% - Accent1 11" xfId="30876" xr:uid="{00000000-0005-0000-0000-000003000000}"/>
    <cellStyle name="20% - Accent1 11 2" xfId="30877" xr:uid="{00000000-0005-0000-0000-000004000000}"/>
    <cellStyle name="20% - Accent1 12" xfId="30878" xr:uid="{00000000-0005-0000-0000-000005000000}"/>
    <cellStyle name="20% - Accent1 13" xfId="30879" xr:uid="{00000000-0005-0000-0000-000006000000}"/>
    <cellStyle name="20% - Accent1 14" xfId="30880" xr:uid="{00000000-0005-0000-0000-000007000000}"/>
    <cellStyle name="20% - Accent1 15" xfId="30881" xr:uid="{00000000-0005-0000-0000-000008000000}"/>
    <cellStyle name="20% - Accent1 16" xfId="30882" xr:uid="{00000000-0005-0000-0000-000009000000}"/>
    <cellStyle name="20% - Accent1 17" xfId="30883" xr:uid="{00000000-0005-0000-0000-00000A000000}"/>
    <cellStyle name="20% - Accent1 18" xfId="30884" xr:uid="{00000000-0005-0000-0000-00000B000000}"/>
    <cellStyle name="20% - Accent1 19" xfId="30885" xr:uid="{00000000-0005-0000-0000-00000C000000}"/>
    <cellStyle name="20% - Accent1 2" xfId="61" xr:uid="{00000000-0005-0000-0000-00000E000000}"/>
    <cellStyle name="20% - Accent1 2 10" xfId="62" xr:uid="{00000000-0005-0000-0000-00000F000000}"/>
    <cellStyle name="20% - Accent1 2 10 2" xfId="15564" xr:uid="{00000000-0005-0000-0000-000010000000}"/>
    <cellStyle name="20% - Accent1 2 10 3" xfId="17986" xr:uid="{00000000-0005-0000-0000-000011000000}"/>
    <cellStyle name="20% - Accent1 2 11" xfId="63" xr:uid="{00000000-0005-0000-0000-000012000000}"/>
    <cellStyle name="20% - Accent1 2 11 2" xfId="15565" xr:uid="{00000000-0005-0000-0000-000013000000}"/>
    <cellStyle name="20% - Accent1 2 11 3" xfId="17987" xr:uid="{00000000-0005-0000-0000-000014000000}"/>
    <cellStyle name="20% - Accent1 2 12" xfId="15566" xr:uid="{00000000-0005-0000-0000-000015000000}"/>
    <cellStyle name="20% - Accent1 2 12 2" xfId="15567" xr:uid="{00000000-0005-0000-0000-000016000000}"/>
    <cellStyle name="20% - Accent1 2 12 3" xfId="17988" xr:uid="{00000000-0005-0000-0000-000017000000}"/>
    <cellStyle name="20% - Accent1 2 13" xfId="15568" xr:uid="{00000000-0005-0000-0000-000018000000}"/>
    <cellStyle name="20% - Accent1 2 13 2" xfId="17989" xr:uid="{00000000-0005-0000-0000-000019000000}"/>
    <cellStyle name="20% - Accent1 2 14" xfId="17990" xr:uid="{00000000-0005-0000-0000-00001A000000}"/>
    <cellStyle name="20% - Accent1 2 15" xfId="17991" xr:uid="{00000000-0005-0000-0000-00001B000000}"/>
    <cellStyle name="20% - Accent1 2 16" xfId="30886" xr:uid="{00000000-0005-0000-0000-000014000000}"/>
    <cellStyle name="20% - Accent1 2 2" xfId="64" xr:uid="{00000000-0005-0000-0000-00001C000000}"/>
    <cellStyle name="20% - Accent1 2 2 2" xfId="15569" xr:uid="{00000000-0005-0000-0000-00001D000000}"/>
    <cellStyle name="20% - Accent1 2 2 3" xfId="17992" xr:uid="{00000000-0005-0000-0000-00001E000000}"/>
    <cellStyle name="20% - Accent1 2 3" xfId="65" xr:uid="{00000000-0005-0000-0000-00001F000000}"/>
    <cellStyle name="20% - Accent1 2 3 2" xfId="15570" xr:uid="{00000000-0005-0000-0000-000020000000}"/>
    <cellStyle name="20% - Accent1 2 3 3" xfId="17993" xr:uid="{00000000-0005-0000-0000-000021000000}"/>
    <cellStyle name="20% - Accent1 2 4" xfId="66" xr:uid="{00000000-0005-0000-0000-000022000000}"/>
    <cellStyle name="20% - Accent1 2 4 2" xfId="15571" xr:uid="{00000000-0005-0000-0000-000023000000}"/>
    <cellStyle name="20% - Accent1 2 4 3" xfId="17994" xr:uid="{00000000-0005-0000-0000-000024000000}"/>
    <cellStyle name="20% - Accent1 2 5" xfId="67" xr:uid="{00000000-0005-0000-0000-000025000000}"/>
    <cellStyle name="20% - Accent1 2 5 2" xfId="15572" xr:uid="{00000000-0005-0000-0000-000026000000}"/>
    <cellStyle name="20% - Accent1 2 5 3" xfId="17995" xr:uid="{00000000-0005-0000-0000-000027000000}"/>
    <cellStyle name="20% - Accent1 2 6" xfId="68" xr:uid="{00000000-0005-0000-0000-000028000000}"/>
    <cellStyle name="20% - Accent1 2 6 2" xfId="15573" xr:uid="{00000000-0005-0000-0000-000029000000}"/>
    <cellStyle name="20% - Accent1 2 6 3" xfId="17996" xr:uid="{00000000-0005-0000-0000-00002A000000}"/>
    <cellStyle name="20% - Accent1 2 7" xfId="69" xr:uid="{00000000-0005-0000-0000-00002B000000}"/>
    <cellStyle name="20% - Accent1 2 7 2" xfId="15574" xr:uid="{00000000-0005-0000-0000-00002C000000}"/>
    <cellStyle name="20% - Accent1 2 7 3" xfId="17997" xr:uid="{00000000-0005-0000-0000-00002D000000}"/>
    <cellStyle name="20% - Accent1 2 8" xfId="70" xr:uid="{00000000-0005-0000-0000-00002E000000}"/>
    <cellStyle name="20% - Accent1 2 8 2" xfId="15575" xr:uid="{00000000-0005-0000-0000-00002F000000}"/>
    <cellStyle name="20% - Accent1 2 8 3" xfId="17998" xr:uid="{00000000-0005-0000-0000-000030000000}"/>
    <cellStyle name="20% - Accent1 2 9" xfId="71" xr:uid="{00000000-0005-0000-0000-000031000000}"/>
    <cellStyle name="20% - Accent1 2 9 2" xfId="15576" xr:uid="{00000000-0005-0000-0000-000032000000}"/>
    <cellStyle name="20% - Accent1 2 9 3" xfId="17999" xr:uid="{00000000-0005-0000-0000-000033000000}"/>
    <cellStyle name="20% - Accent1 20" xfId="30887" xr:uid="{00000000-0005-0000-0000-00001D000000}"/>
    <cellStyle name="20% - Accent1 21" xfId="30888" xr:uid="{00000000-0005-0000-0000-00001E000000}"/>
    <cellStyle name="20% - Accent1 22" xfId="30889" xr:uid="{00000000-0005-0000-0000-00001F000000}"/>
    <cellStyle name="20% - Accent1 23" xfId="30890" xr:uid="{00000000-0005-0000-0000-000020000000}"/>
    <cellStyle name="20% - Accent1 24" xfId="30891" xr:uid="{00000000-0005-0000-0000-000021000000}"/>
    <cellStyle name="20% - Accent1 25" xfId="30892" xr:uid="{00000000-0005-0000-0000-000022000000}"/>
    <cellStyle name="20% - Accent1 26" xfId="30893" xr:uid="{00000000-0005-0000-0000-000023000000}"/>
    <cellStyle name="20% - Accent1 27" xfId="30894" xr:uid="{00000000-0005-0000-0000-000024000000}"/>
    <cellStyle name="20% - Accent1 28" xfId="30895" xr:uid="{00000000-0005-0000-0000-000025000000}"/>
    <cellStyle name="20% - Accent1 29" xfId="30896" xr:uid="{00000000-0005-0000-0000-000026000000}"/>
    <cellStyle name="20% - Accent1 3" xfId="72" xr:uid="{00000000-0005-0000-0000-000034000000}"/>
    <cellStyle name="20% - Accent1 3 10" xfId="73" xr:uid="{00000000-0005-0000-0000-000035000000}"/>
    <cellStyle name="20% - Accent1 3 10 2" xfId="15577" xr:uid="{00000000-0005-0000-0000-000036000000}"/>
    <cellStyle name="20% - Accent1 3 11" xfId="74" xr:uid="{00000000-0005-0000-0000-000037000000}"/>
    <cellStyle name="20% - Accent1 3 11 2" xfId="15578" xr:uid="{00000000-0005-0000-0000-000038000000}"/>
    <cellStyle name="20% - Accent1 3 12" xfId="15579" xr:uid="{00000000-0005-0000-0000-000039000000}"/>
    <cellStyle name="20% - Accent1 3 13" xfId="18000" xr:uid="{00000000-0005-0000-0000-00003A000000}"/>
    <cellStyle name="20% - Accent1 3 14" xfId="28141" xr:uid="{00000000-0005-0000-0000-00003B000000}"/>
    <cellStyle name="20% - Accent1 3 2" xfId="75" xr:uid="{00000000-0005-0000-0000-00003C000000}"/>
    <cellStyle name="20% - Accent1 3 2 2" xfId="15580" xr:uid="{00000000-0005-0000-0000-00003D000000}"/>
    <cellStyle name="20% - Accent1 3 2 3" xfId="30897" xr:uid="{00000000-0005-0000-0000-000028000000}"/>
    <cellStyle name="20% - Accent1 3 3" xfId="76" xr:uid="{00000000-0005-0000-0000-00003E000000}"/>
    <cellStyle name="20% - Accent1 3 3 2" xfId="15581" xr:uid="{00000000-0005-0000-0000-00003F000000}"/>
    <cellStyle name="20% - Accent1 3 4" xfId="77" xr:uid="{00000000-0005-0000-0000-000040000000}"/>
    <cellStyle name="20% - Accent1 3 4 2" xfId="15582" xr:uid="{00000000-0005-0000-0000-000041000000}"/>
    <cellStyle name="20% - Accent1 3 5" xfId="78" xr:uid="{00000000-0005-0000-0000-000042000000}"/>
    <cellStyle name="20% - Accent1 3 5 2" xfId="15583" xr:uid="{00000000-0005-0000-0000-000043000000}"/>
    <cellStyle name="20% - Accent1 3 6" xfId="79" xr:uid="{00000000-0005-0000-0000-000044000000}"/>
    <cellStyle name="20% - Accent1 3 6 2" xfId="15584" xr:uid="{00000000-0005-0000-0000-000045000000}"/>
    <cellStyle name="20% - Accent1 3 7" xfId="80" xr:uid="{00000000-0005-0000-0000-000046000000}"/>
    <cellStyle name="20% - Accent1 3 7 2" xfId="15585" xr:uid="{00000000-0005-0000-0000-000047000000}"/>
    <cellStyle name="20% - Accent1 3 8" xfId="81" xr:uid="{00000000-0005-0000-0000-000048000000}"/>
    <cellStyle name="20% - Accent1 3 8 2" xfId="15586" xr:uid="{00000000-0005-0000-0000-000049000000}"/>
    <cellStyle name="20% - Accent1 3 9" xfId="82" xr:uid="{00000000-0005-0000-0000-00004A000000}"/>
    <cellStyle name="20% - Accent1 3 9 2" xfId="15587" xr:uid="{00000000-0005-0000-0000-00004B000000}"/>
    <cellStyle name="20% - Accent1 30" xfId="30898" xr:uid="{00000000-0005-0000-0000-00002A000000}"/>
    <cellStyle name="20% - Accent1 31" xfId="30899" xr:uid="{00000000-0005-0000-0000-00002B000000}"/>
    <cellStyle name="20% - Accent1 32" xfId="30900" xr:uid="{00000000-0005-0000-0000-00002C000000}"/>
    <cellStyle name="20% - Accent1 33" xfId="30901" xr:uid="{00000000-0005-0000-0000-00002D000000}"/>
    <cellStyle name="20% - Accent1 34" xfId="30902" xr:uid="{00000000-0005-0000-0000-00002E000000}"/>
    <cellStyle name="20% - Accent1 35" xfId="30903" xr:uid="{00000000-0005-0000-0000-00002F000000}"/>
    <cellStyle name="20% - Accent1 36" xfId="30904" xr:uid="{00000000-0005-0000-0000-000030000000}"/>
    <cellStyle name="20% - Accent1 37" xfId="30905" xr:uid="{00000000-0005-0000-0000-000031000000}"/>
    <cellStyle name="20% - Accent1 38" xfId="30906" xr:uid="{00000000-0005-0000-0000-000032000000}"/>
    <cellStyle name="20% - Accent1 39" xfId="30907" xr:uid="{00000000-0005-0000-0000-000033000000}"/>
    <cellStyle name="20% - Accent1 4" xfId="83" xr:uid="{00000000-0005-0000-0000-00004C000000}"/>
    <cellStyle name="20% - Accent1 4 10" xfId="84" xr:uid="{00000000-0005-0000-0000-00004D000000}"/>
    <cellStyle name="20% - Accent1 4 10 2" xfId="15588" xr:uid="{00000000-0005-0000-0000-00004E000000}"/>
    <cellStyle name="20% - Accent1 4 11" xfId="85" xr:uid="{00000000-0005-0000-0000-00004F000000}"/>
    <cellStyle name="20% - Accent1 4 11 2" xfId="15589" xr:uid="{00000000-0005-0000-0000-000050000000}"/>
    <cellStyle name="20% - Accent1 4 12" xfId="15590" xr:uid="{00000000-0005-0000-0000-000051000000}"/>
    <cellStyle name="20% - Accent1 4 13" xfId="18001" xr:uid="{00000000-0005-0000-0000-000052000000}"/>
    <cellStyle name="20% - Accent1 4 2" xfId="86" xr:uid="{00000000-0005-0000-0000-000053000000}"/>
    <cellStyle name="20% - Accent1 4 2 2" xfId="15591" xr:uid="{00000000-0005-0000-0000-000054000000}"/>
    <cellStyle name="20% - Accent1 4 2 3" xfId="30908" xr:uid="{00000000-0005-0000-0000-000035000000}"/>
    <cellStyle name="20% - Accent1 4 3" xfId="87" xr:uid="{00000000-0005-0000-0000-000055000000}"/>
    <cellStyle name="20% - Accent1 4 3 2" xfId="15592" xr:uid="{00000000-0005-0000-0000-000056000000}"/>
    <cellStyle name="20% - Accent1 4 4" xfId="88" xr:uid="{00000000-0005-0000-0000-000057000000}"/>
    <cellStyle name="20% - Accent1 4 4 2" xfId="15593" xr:uid="{00000000-0005-0000-0000-000058000000}"/>
    <cellStyle name="20% - Accent1 4 5" xfId="89" xr:uid="{00000000-0005-0000-0000-000059000000}"/>
    <cellStyle name="20% - Accent1 4 5 2" xfId="15594" xr:uid="{00000000-0005-0000-0000-00005A000000}"/>
    <cellStyle name="20% - Accent1 4 6" xfId="90" xr:uid="{00000000-0005-0000-0000-00005B000000}"/>
    <cellStyle name="20% - Accent1 4 6 2" xfId="15595" xr:uid="{00000000-0005-0000-0000-00005C000000}"/>
    <cellStyle name="20% - Accent1 4 7" xfId="91" xr:uid="{00000000-0005-0000-0000-00005D000000}"/>
    <cellStyle name="20% - Accent1 4 7 2" xfId="15596" xr:uid="{00000000-0005-0000-0000-00005E000000}"/>
    <cellStyle name="20% - Accent1 4 8" xfId="92" xr:uid="{00000000-0005-0000-0000-00005F000000}"/>
    <cellStyle name="20% - Accent1 4 8 2" xfId="15597" xr:uid="{00000000-0005-0000-0000-000060000000}"/>
    <cellStyle name="20% - Accent1 4 9" xfId="93" xr:uid="{00000000-0005-0000-0000-000061000000}"/>
    <cellStyle name="20% - Accent1 4 9 2" xfId="15598" xr:uid="{00000000-0005-0000-0000-000062000000}"/>
    <cellStyle name="20% - Accent1 40" xfId="30909" xr:uid="{00000000-0005-0000-0000-000037000000}"/>
    <cellStyle name="20% - Accent1 41" xfId="30910" xr:uid="{00000000-0005-0000-0000-000038000000}"/>
    <cellStyle name="20% - Accent1 42" xfId="30911" xr:uid="{00000000-0005-0000-0000-000039000000}"/>
    <cellStyle name="20% - Accent1 43" xfId="30912" xr:uid="{00000000-0005-0000-0000-00003A000000}"/>
    <cellStyle name="20% - Accent1 5" xfId="94" xr:uid="{00000000-0005-0000-0000-000063000000}"/>
    <cellStyle name="20% - Accent1 5 10" xfId="95" xr:uid="{00000000-0005-0000-0000-000064000000}"/>
    <cellStyle name="20% - Accent1 5 10 2" xfId="15599" xr:uid="{00000000-0005-0000-0000-000065000000}"/>
    <cellStyle name="20% - Accent1 5 11" xfId="96" xr:uid="{00000000-0005-0000-0000-000066000000}"/>
    <cellStyle name="20% - Accent1 5 11 2" xfId="15600" xr:uid="{00000000-0005-0000-0000-000067000000}"/>
    <cellStyle name="20% - Accent1 5 12" xfId="15601" xr:uid="{00000000-0005-0000-0000-000068000000}"/>
    <cellStyle name="20% - Accent1 5 13" xfId="18002" xr:uid="{00000000-0005-0000-0000-000069000000}"/>
    <cellStyle name="20% - Accent1 5 2" xfId="97" xr:uid="{00000000-0005-0000-0000-00006A000000}"/>
    <cellStyle name="20% - Accent1 5 2 2" xfId="15602" xr:uid="{00000000-0005-0000-0000-00006B000000}"/>
    <cellStyle name="20% - Accent1 5 2 3" xfId="30913" xr:uid="{00000000-0005-0000-0000-00003C000000}"/>
    <cellStyle name="20% - Accent1 5 3" xfId="98" xr:uid="{00000000-0005-0000-0000-00006C000000}"/>
    <cellStyle name="20% - Accent1 5 3 2" xfId="15603" xr:uid="{00000000-0005-0000-0000-00006D000000}"/>
    <cellStyle name="20% - Accent1 5 4" xfId="99" xr:uid="{00000000-0005-0000-0000-00006E000000}"/>
    <cellStyle name="20% - Accent1 5 4 2" xfId="15604" xr:uid="{00000000-0005-0000-0000-00006F000000}"/>
    <cellStyle name="20% - Accent1 5 5" xfId="100" xr:uid="{00000000-0005-0000-0000-000070000000}"/>
    <cellStyle name="20% - Accent1 5 5 2" xfId="15605" xr:uid="{00000000-0005-0000-0000-000071000000}"/>
    <cellStyle name="20% - Accent1 5 6" xfId="101" xr:uid="{00000000-0005-0000-0000-000072000000}"/>
    <cellStyle name="20% - Accent1 5 6 2" xfId="15606" xr:uid="{00000000-0005-0000-0000-000073000000}"/>
    <cellStyle name="20% - Accent1 5 7" xfId="102" xr:uid="{00000000-0005-0000-0000-000074000000}"/>
    <cellStyle name="20% - Accent1 5 7 2" xfId="15607" xr:uid="{00000000-0005-0000-0000-000075000000}"/>
    <cellStyle name="20% - Accent1 5 8" xfId="103" xr:uid="{00000000-0005-0000-0000-000076000000}"/>
    <cellStyle name="20% - Accent1 5 8 2" xfId="15608" xr:uid="{00000000-0005-0000-0000-000077000000}"/>
    <cellStyle name="20% - Accent1 5 9" xfId="104" xr:uid="{00000000-0005-0000-0000-000078000000}"/>
    <cellStyle name="20% - Accent1 5 9 2" xfId="15609" xr:uid="{00000000-0005-0000-0000-000079000000}"/>
    <cellStyle name="20% - Accent1 6" xfId="105" xr:uid="{00000000-0005-0000-0000-00007A000000}"/>
    <cellStyle name="20% - Accent1 6 10" xfId="106" xr:uid="{00000000-0005-0000-0000-00007B000000}"/>
    <cellStyle name="20% - Accent1 6 10 2" xfId="15610" xr:uid="{00000000-0005-0000-0000-00007C000000}"/>
    <cellStyle name="20% - Accent1 6 11" xfId="107" xr:uid="{00000000-0005-0000-0000-00007D000000}"/>
    <cellStyle name="20% - Accent1 6 11 2" xfId="15611" xr:uid="{00000000-0005-0000-0000-00007E000000}"/>
    <cellStyle name="20% - Accent1 6 12" xfId="15612" xr:uid="{00000000-0005-0000-0000-00007F000000}"/>
    <cellStyle name="20% - Accent1 6 13" xfId="18003" xr:uid="{00000000-0005-0000-0000-000080000000}"/>
    <cellStyle name="20% - Accent1 6 2" xfId="108" xr:uid="{00000000-0005-0000-0000-000081000000}"/>
    <cellStyle name="20% - Accent1 6 2 2" xfId="15613" xr:uid="{00000000-0005-0000-0000-000082000000}"/>
    <cellStyle name="20% - Accent1 6 2 3" xfId="30914" xr:uid="{00000000-0005-0000-0000-00003F000000}"/>
    <cellStyle name="20% - Accent1 6 3" xfId="109" xr:uid="{00000000-0005-0000-0000-000083000000}"/>
    <cellStyle name="20% - Accent1 6 3 2" xfId="15614" xr:uid="{00000000-0005-0000-0000-000084000000}"/>
    <cellStyle name="20% - Accent1 6 4" xfId="110" xr:uid="{00000000-0005-0000-0000-000085000000}"/>
    <cellStyle name="20% - Accent1 6 4 2" xfId="15615" xr:uid="{00000000-0005-0000-0000-000086000000}"/>
    <cellStyle name="20% - Accent1 6 5" xfId="111" xr:uid="{00000000-0005-0000-0000-000087000000}"/>
    <cellStyle name="20% - Accent1 6 5 2" xfId="15616" xr:uid="{00000000-0005-0000-0000-000088000000}"/>
    <cellStyle name="20% - Accent1 6 6" xfId="112" xr:uid="{00000000-0005-0000-0000-000089000000}"/>
    <cellStyle name="20% - Accent1 6 6 2" xfId="15617" xr:uid="{00000000-0005-0000-0000-00008A000000}"/>
    <cellStyle name="20% - Accent1 6 7" xfId="113" xr:uid="{00000000-0005-0000-0000-00008B000000}"/>
    <cellStyle name="20% - Accent1 6 7 2" xfId="15618" xr:uid="{00000000-0005-0000-0000-00008C000000}"/>
    <cellStyle name="20% - Accent1 6 8" xfId="114" xr:uid="{00000000-0005-0000-0000-00008D000000}"/>
    <cellStyle name="20% - Accent1 6 8 2" xfId="15619" xr:uid="{00000000-0005-0000-0000-00008E000000}"/>
    <cellStyle name="20% - Accent1 6 9" xfId="115" xr:uid="{00000000-0005-0000-0000-00008F000000}"/>
    <cellStyle name="20% - Accent1 6 9 2" xfId="15620" xr:uid="{00000000-0005-0000-0000-000090000000}"/>
    <cellStyle name="20% - Accent1 7" xfId="116" xr:uid="{00000000-0005-0000-0000-000091000000}"/>
    <cellStyle name="20% - Accent1 7 2" xfId="15621" xr:uid="{00000000-0005-0000-0000-000092000000}"/>
    <cellStyle name="20% - Accent1 7 2 2" xfId="30916" xr:uid="{00000000-0005-0000-0000-000042000000}"/>
    <cellStyle name="20% - Accent1 7 3" xfId="18004" xr:uid="{00000000-0005-0000-0000-000093000000}"/>
    <cellStyle name="20% - Accent1 7 3 2" xfId="30915" xr:uid="{00000000-0005-0000-0000-000043000000}"/>
    <cellStyle name="20% - Accent1 8" xfId="117" xr:uid="{00000000-0005-0000-0000-000094000000}"/>
    <cellStyle name="20% - Accent1 8 2" xfId="15622" xr:uid="{00000000-0005-0000-0000-000095000000}"/>
    <cellStyle name="20% - Accent1 8 2 2" xfId="30918" xr:uid="{00000000-0005-0000-0000-000045000000}"/>
    <cellStyle name="20% - Accent1 8 3" xfId="18005" xr:uid="{00000000-0005-0000-0000-000096000000}"/>
    <cellStyle name="20% - Accent1 8 3 2" xfId="30917" xr:uid="{00000000-0005-0000-0000-000046000000}"/>
    <cellStyle name="20% - Accent1 9" xfId="118" xr:uid="{00000000-0005-0000-0000-000097000000}"/>
    <cellStyle name="20% - Accent1 9 2" xfId="15623" xr:uid="{00000000-0005-0000-0000-000098000000}"/>
    <cellStyle name="20% - Accent2 10" xfId="119" xr:uid="{00000000-0005-0000-0000-000099000000}"/>
    <cellStyle name="20% - Accent2 10 2" xfId="15624" xr:uid="{00000000-0005-0000-0000-00009A000000}"/>
    <cellStyle name="20% - Accent2 11" xfId="30919" xr:uid="{00000000-0005-0000-0000-00004B000000}"/>
    <cellStyle name="20% - Accent2 11 2" xfId="30920" xr:uid="{00000000-0005-0000-0000-00004C000000}"/>
    <cellStyle name="20% - Accent2 12" xfId="30921" xr:uid="{00000000-0005-0000-0000-00004D000000}"/>
    <cellStyle name="20% - Accent2 13" xfId="30922" xr:uid="{00000000-0005-0000-0000-00004E000000}"/>
    <cellStyle name="20% - Accent2 14" xfId="30923" xr:uid="{00000000-0005-0000-0000-00004F000000}"/>
    <cellStyle name="20% - Accent2 15" xfId="30924" xr:uid="{00000000-0005-0000-0000-000050000000}"/>
    <cellStyle name="20% - Accent2 16" xfId="30925" xr:uid="{00000000-0005-0000-0000-000051000000}"/>
    <cellStyle name="20% - Accent2 17" xfId="30926" xr:uid="{00000000-0005-0000-0000-000052000000}"/>
    <cellStyle name="20% - Accent2 18" xfId="30927" xr:uid="{00000000-0005-0000-0000-000053000000}"/>
    <cellStyle name="20% - Accent2 19" xfId="30928" xr:uid="{00000000-0005-0000-0000-000054000000}"/>
    <cellStyle name="20% - Accent2 2" xfId="120" xr:uid="{00000000-0005-0000-0000-00009B000000}"/>
    <cellStyle name="20% - Accent2 2 10" xfId="121" xr:uid="{00000000-0005-0000-0000-00009C000000}"/>
    <cellStyle name="20% - Accent2 2 10 2" xfId="15625" xr:uid="{00000000-0005-0000-0000-00009D000000}"/>
    <cellStyle name="20% - Accent2 2 10 3" xfId="18006" xr:uid="{00000000-0005-0000-0000-00009E000000}"/>
    <cellStyle name="20% - Accent2 2 11" xfId="122" xr:uid="{00000000-0005-0000-0000-00009F000000}"/>
    <cellStyle name="20% - Accent2 2 11 2" xfId="15626" xr:uid="{00000000-0005-0000-0000-0000A0000000}"/>
    <cellStyle name="20% - Accent2 2 11 3" xfId="18007" xr:uid="{00000000-0005-0000-0000-0000A1000000}"/>
    <cellStyle name="20% - Accent2 2 12" xfId="15627" xr:uid="{00000000-0005-0000-0000-0000A2000000}"/>
    <cellStyle name="20% - Accent2 2 12 2" xfId="15628" xr:uid="{00000000-0005-0000-0000-0000A3000000}"/>
    <cellStyle name="20% - Accent2 2 12 3" xfId="18008" xr:uid="{00000000-0005-0000-0000-0000A4000000}"/>
    <cellStyle name="20% - Accent2 2 13" xfId="15629" xr:uid="{00000000-0005-0000-0000-0000A5000000}"/>
    <cellStyle name="20% - Accent2 2 13 2" xfId="18009" xr:uid="{00000000-0005-0000-0000-0000A6000000}"/>
    <cellStyle name="20% - Accent2 2 14" xfId="18010" xr:uid="{00000000-0005-0000-0000-0000A7000000}"/>
    <cellStyle name="20% - Accent2 2 15" xfId="18011" xr:uid="{00000000-0005-0000-0000-0000A8000000}"/>
    <cellStyle name="20% - Accent2 2 16" xfId="30929" xr:uid="{00000000-0005-0000-0000-00005C000000}"/>
    <cellStyle name="20% - Accent2 2 2" xfId="123" xr:uid="{00000000-0005-0000-0000-0000A9000000}"/>
    <cellStyle name="20% - Accent2 2 2 2" xfId="15630" xr:uid="{00000000-0005-0000-0000-0000AA000000}"/>
    <cellStyle name="20% - Accent2 2 2 3" xfId="18012" xr:uid="{00000000-0005-0000-0000-0000AB000000}"/>
    <cellStyle name="20% - Accent2 2 3" xfId="124" xr:uid="{00000000-0005-0000-0000-0000AC000000}"/>
    <cellStyle name="20% - Accent2 2 3 2" xfId="15631" xr:uid="{00000000-0005-0000-0000-0000AD000000}"/>
    <cellStyle name="20% - Accent2 2 3 3" xfId="18013" xr:uid="{00000000-0005-0000-0000-0000AE000000}"/>
    <cellStyle name="20% - Accent2 2 4" xfId="125" xr:uid="{00000000-0005-0000-0000-0000AF000000}"/>
    <cellStyle name="20% - Accent2 2 4 2" xfId="15632" xr:uid="{00000000-0005-0000-0000-0000B0000000}"/>
    <cellStyle name="20% - Accent2 2 4 3" xfId="18014" xr:uid="{00000000-0005-0000-0000-0000B1000000}"/>
    <cellStyle name="20% - Accent2 2 5" xfId="126" xr:uid="{00000000-0005-0000-0000-0000B2000000}"/>
    <cellStyle name="20% - Accent2 2 5 2" xfId="15633" xr:uid="{00000000-0005-0000-0000-0000B3000000}"/>
    <cellStyle name="20% - Accent2 2 5 3" xfId="18015" xr:uid="{00000000-0005-0000-0000-0000B4000000}"/>
    <cellStyle name="20% - Accent2 2 6" xfId="127" xr:uid="{00000000-0005-0000-0000-0000B5000000}"/>
    <cellStyle name="20% - Accent2 2 6 2" xfId="15634" xr:uid="{00000000-0005-0000-0000-0000B6000000}"/>
    <cellStyle name="20% - Accent2 2 6 3" xfId="18016" xr:uid="{00000000-0005-0000-0000-0000B7000000}"/>
    <cellStyle name="20% - Accent2 2 7" xfId="128" xr:uid="{00000000-0005-0000-0000-0000B8000000}"/>
    <cellStyle name="20% - Accent2 2 7 2" xfId="15635" xr:uid="{00000000-0005-0000-0000-0000B9000000}"/>
    <cellStyle name="20% - Accent2 2 7 3" xfId="18017" xr:uid="{00000000-0005-0000-0000-0000BA000000}"/>
    <cellStyle name="20% - Accent2 2 8" xfId="129" xr:uid="{00000000-0005-0000-0000-0000BB000000}"/>
    <cellStyle name="20% - Accent2 2 8 2" xfId="15636" xr:uid="{00000000-0005-0000-0000-0000BC000000}"/>
    <cellStyle name="20% - Accent2 2 8 3" xfId="18018" xr:uid="{00000000-0005-0000-0000-0000BD000000}"/>
    <cellStyle name="20% - Accent2 2 9" xfId="130" xr:uid="{00000000-0005-0000-0000-0000BE000000}"/>
    <cellStyle name="20% - Accent2 2 9 2" xfId="15637" xr:uid="{00000000-0005-0000-0000-0000BF000000}"/>
    <cellStyle name="20% - Accent2 2 9 3" xfId="18019" xr:uid="{00000000-0005-0000-0000-0000C0000000}"/>
    <cellStyle name="20% - Accent2 20" xfId="30930" xr:uid="{00000000-0005-0000-0000-000065000000}"/>
    <cellStyle name="20% - Accent2 21" xfId="30931" xr:uid="{00000000-0005-0000-0000-000066000000}"/>
    <cellStyle name="20% - Accent2 22" xfId="30932" xr:uid="{00000000-0005-0000-0000-000067000000}"/>
    <cellStyle name="20% - Accent2 23" xfId="30933" xr:uid="{00000000-0005-0000-0000-000068000000}"/>
    <cellStyle name="20% - Accent2 24" xfId="30934" xr:uid="{00000000-0005-0000-0000-000069000000}"/>
    <cellStyle name="20% - Accent2 25" xfId="30935" xr:uid="{00000000-0005-0000-0000-00006A000000}"/>
    <cellStyle name="20% - Accent2 26" xfId="30936" xr:uid="{00000000-0005-0000-0000-00006B000000}"/>
    <cellStyle name="20% - Accent2 27" xfId="30937" xr:uid="{00000000-0005-0000-0000-00006C000000}"/>
    <cellStyle name="20% - Accent2 28" xfId="30938" xr:uid="{00000000-0005-0000-0000-00006D000000}"/>
    <cellStyle name="20% - Accent2 29" xfId="30939" xr:uid="{00000000-0005-0000-0000-00006E000000}"/>
    <cellStyle name="20% - Accent2 3" xfId="131" xr:uid="{00000000-0005-0000-0000-0000C1000000}"/>
    <cellStyle name="20% - Accent2 3 10" xfId="132" xr:uid="{00000000-0005-0000-0000-0000C2000000}"/>
    <cellStyle name="20% - Accent2 3 10 2" xfId="15638" xr:uid="{00000000-0005-0000-0000-0000C3000000}"/>
    <cellStyle name="20% - Accent2 3 11" xfId="133" xr:uid="{00000000-0005-0000-0000-0000C4000000}"/>
    <cellStyle name="20% - Accent2 3 11 2" xfId="15639" xr:uid="{00000000-0005-0000-0000-0000C5000000}"/>
    <cellStyle name="20% - Accent2 3 12" xfId="15640" xr:uid="{00000000-0005-0000-0000-0000C6000000}"/>
    <cellStyle name="20% - Accent2 3 13" xfId="18020" xr:uid="{00000000-0005-0000-0000-0000C7000000}"/>
    <cellStyle name="20% - Accent2 3 14" xfId="28142" xr:uid="{00000000-0005-0000-0000-0000C8000000}"/>
    <cellStyle name="20% - Accent2 3 2" xfId="134" xr:uid="{00000000-0005-0000-0000-0000C9000000}"/>
    <cellStyle name="20% - Accent2 3 2 2" xfId="15641" xr:uid="{00000000-0005-0000-0000-0000CA000000}"/>
    <cellStyle name="20% - Accent2 3 2 3" xfId="30940" xr:uid="{00000000-0005-0000-0000-000070000000}"/>
    <cellStyle name="20% - Accent2 3 3" xfId="135" xr:uid="{00000000-0005-0000-0000-0000CB000000}"/>
    <cellStyle name="20% - Accent2 3 3 2" xfId="15642" xr:uid="{00000000-0005-0000-0000-0000CC000000}"/>
    <cellStyle name="20% - Accent2 3 4" xfId="136" xr:uid="{00000000-0005-0000-0000-0000CD000000}"/>
    <cellStyle name="20% - Accent2 3 4 2" xfId="15643" xr:uid="{00000000-0005-0000-0000-0000CE000000}"/>
    <cellStyle name="20% - Accent2 3 5" xfId="137" xr:uid="{00000000-0005-0000-0000-0000CF000000}"/>
    <cellStyle name="20% - Accent2 3 5 2" xfId="15644" xr:uid="{00000000-0005-0000-0000-0000D0000000}"/>
    <cellStyle name="20% - Accent2 3 6" xfId="138" xr:uid="{00000000-0005-0000-0000-0000D1000000}"/>
    <cellStyle name="20% - Accent2 3 6 2" xfId="15645" xr:uid="{00000000-0005-0000-0000-0000D2000000}"/>
    <cellStyle name="20% - Accent2 3 7" xfId="139" xr:uid="{00000000-0005-0000-0000-0000D3000000}"/>
    <cellStyle name="20% - Accent2 3 7 2" xfId="15646" xr:uid="{00000000-0005-0000-0000-0000D4000000}"/>
    <cellStyle name="20% - Accent2 3 8" xfId="140" xr:uid="{00000000-0005-0000-0000-0000D5000000}"/>
    <cellStyle name="20% - Accent2 3 8 2" xfId="15647" xr:uid="{00000000-0005-0000-0000-0000D6000000}"/>
    <cellStyle name="20% - Accent2 3 9" xfId="141" xr:uid="{00000000-0005-0000-0000-0000D7000000}"/>
    <cellStyle name="20% - Accent2 3 9 2" xfId="15648" xr:uid="{00000000-0005-0000-0000-0000D8000000}"/>
    <cellStyle name="20% - Accent2 30" xfId="30941" xr:uid="{00000000-0005-0000-0000-000072000000}"/>
    <cellStyle name="20% - Accent2 31" xfId="30942" xr:uid="{00000000-0005-0000-0000-000073000000}"/>
    <cellStyle name="20% - Accent2 32" xfId="30943" xr:uid="{00000000-0005-0000-0000-000074000000}"/>
    <cellStyle name="20% - Accent2 33" xfId="30944" xr:uid="{00000000-0005-0000-0000-000075000000}"/>
    <cellStyle name="20% - Accent2 34" xfId="30945" xr:uid="{00000000-0005-0000-0000-000076000000}"/>
    <cellStyle name="20% - Accent2 35" xfId="30946" xr:uid="{00000000-0005-0000-0000-000077000000}"/>
    <cellStyle name="20% - Accent2 36" xfId="30947" xr:uid="{00000000-0005-0000-0000-000078000000}"/>
    <cellStyle name="20% - Accent2 37" xfId="30948" xr:uid="{00000000-0005-0000-0000-000079000000}"/>
    <cellStyle name="20% - Accent2 38" xfId="30949" xr:uid="{00000000-0005-0000-0000-00007A000000}"/>
    <cellStyle name="20% - Accent2 39" xfId="30950" xr:uid="{00000000-0005-0000-0000-00007B000000}"/>
    <cellStyle name="20% - Accent2 4" xfId="142" xr:uid="{00000000-0005-0000-0000-0000D9000000}"/>
    <cellStyle name="20% - Accent2 4 10" xfId="143" xr:uid="{00000000-0005-0000-0000-0000DA000000}"/>
    <cellStyle name="20% - Accent2 4 10 2" xfId="15649" xr:uid="{00000000-0005-0000-0000-0000DB000000}"/>
    <cellStyle name="20% - Accent2 4 11" xfId="144" xr:uid="{00000000-0005-0000-0000-0000DC000000}"/>
    <cellStyle name="20% - Accent2 4 11 2" xfId="15650" xr:uid="{00000000-0005-0000-0000-0000DD000000}"/>
    <cellStyle name="20% - Accent2 4 12" xfId="15651" xr:uid="{00000000-0005-0000-0000-0000DE000000}"/>
    <cellStyle name="20% - Accent2 4 13" xfId="18021" xr:uid="{00000000-0005-0000-0000-0000DF000000}"/>
    <cellStyle name="20% - Accent2 4 2" xfId="145" xr:uid="{00000000-0005-0000-0000-0000E0000000}"/>
    <cellStyle name="20% - Accent2 4 2 2" xfId="15652" xr:uid="{00000000-0005-0000-0000-0000E1000000}"/>
    <cellStyle name="20% - Accent2 4 2 3" xfId="30951" xr:uid="{00000000-0005-0000-0000-00007D000000}"/>
    <cellStyle name="20% - Accent2 4 3" xfId="146" xr:uid="{00000000-0005-0000-0000-0000E2000000}"/>
    <cellStyle name="20% - Accent2 4 3 2" xfId="15653" xr:uid="{00000000-0005-0000-0000-0000E3000000}"/>
    <cellStyle name="20% - Accent2 4 4" xfId="147" xr:uid="{00000000-0005-0000-0000-0000E4000000}"/>
    <cellStyle name="20% - Accent2 4 4 2" xfId="15654" xr:uid="{00000000-0005-0000-0000-0000E5000000}"/>
    <cellStyle name="20% - Accent2 4 5" xfId="148" xr:uid="{00000000-0005-0000-0000-0000E6000000}"/>
    <cellStyle name="20% - Accent2 4 5 2" xfId="15655" xr:uid="{00000000-0005-0000-0000-0000E7000000}"/>
    <cellStyle name="20% - Accent2 4 6" xfId="149" xr:uid="{00000000-0005-0000-0000-0000E8000000}"/>
    <cellStyle name="20% - Accent2 4 6 2" xfId="15656" xr:uid="{00000000-0005-0000-0000-0000E9000000}"/>
    <cellStyle name="20% - Accent2 4 7" xfId="150" xr:uid="{00000000-0005-0000-0000-0000EA000000}"/>
    <cellStyle name="20% - Accent2 4 7 2" xfId="15657" xr:uid="{00000000-0005-0000-0000-0000EB000000}"/>
    <cellStyle name="20% - Accent2 4 8" xfId="151" xr:uid="{00000000-0005-0000-0000-0000EC000000}"/>
    <cellStyle name="20% - Accent2 4 8 2" xfId="15658" xr:uid="{00000000-0005-0000-0000-0000ED000000}"/>
    <cellStyle name="20% - Accent2 4 9" xfId="152" xr:uid="{00000000-0005-0000-0000-0000EE000000}"/>
    <cellStyle name="20% - Accent2 4 9 2" xfId="15659" xr:uid="{00000000-0005-0000-0000-0000EF000000}"/>
    <cellStyle name="20% - Accent2 40" xfId="30952" xr:uid="{00000000-0005-0000-0000-00007F000000}"/>
    <cellStyle name="20% - Accent2 41" xfId="30953" xr:uid="{00000000-0005-0000-0000-000080000000}"/>
    <cellStyle name="20% - Accent2 42" xfId="30954" xr:uid="{00000000-0005-0000-0000-000081000000}"/>
    <cellStyle name="20% - Accent2 43" xfId="30955" xr:uid="{00000000-0005-0000-0000-000082000000}"/>
    <cellStyle name="20% - Accent2 5" xfId="153" xr:uid="{00000000-0005-0000-0000-0000F0000000}"/>
    <cellStyle name="20% - Accent2 5 10" xfId="154" xr:uid="{00000000-0005-0000-0000-0000F1000000}"/>
    <cellStyle name="20% - Accent2 5 10 2" xfId="15660" xr:uid="{00000000-0005-0000-0000-0000F2000000}"/>
    <cellStyle name="20% - Accent2 5 11" xfId="155" xr:uid="{00000000-0005-0000-0000-0000F3000000}"/>
    <cellStyle name="20% - Accent2 5 11 2" xfId="15661" xr:uid="{00000000-0005-0000-0000-0000F4000000}"/>
    <cellStyle name="20% - Accent2 5 12" xfId="15662" xr:uid="{00000000-0005-0000-0000-0000F5000000}"/>
    <cellStyle name="20% - Accent2 5 13" xfId="18022" xr:uid="{00000000-0005-0000-0000-0000F6000000}"/>
    <cellStyle name="20% - Accent2 5 2" xfId="156" xr:uid="{00000000-0005-0000-0000-0000F7000000}"/>
    <cellStyle name="20% - Accent2 5 2 2" xfId="15663" xr:uid="{00000000-0005-0000-0000-0000F8000000}"/>
    <cellStyle name="20% - Accent2 5 2 3" xfId="30956" xr:uid="{00000000-0005-0000-0000-000084000000}"/>
    <cellStyle name="20% - Accent2 5 3" xfId="157" xr:uid="{00000000-0005-0000-0000-0000F9000000}"/>
    <cellStyle name="20% - Accent2 5 3 2" xfId="15664" xr:uid="{00000000-0005-0000-0000-0000FA000000}"/>
    <cellStyle name="20% - Accent2 5 4" xfId="158" xr:uid="{00000000-0005-0000-0000-0000FB000000}"/>
    <cellStyle name="20% - Accent2 5 4 2" xfId="15665" xr:uid="{00000000-0005-0000-0000-0000FC000000}"/>
    <cellStyle name="20% - Accent2 5 5" xfId="159" xr:uid="{00000000-0005-0000-0000-0000FD000000}"/>
    <cellStyle name="20% - Accent2 5 5 2" xfId="15666" xr:uid="{00000000-0005-0000-0000-0000FE000000}"/>
    <cellStyle name="20% - Accent2 5 6" xfId="160" xr:uid="{00000000-0005-0000-0000-0000FF000000}"/>
    <cellStyle name="20% - Accent2 5 6 2" xfId="15667" xr:uid="{00000000-0005-0000-0000-000000010000}"/>
    <cellStyle name="20% - Accent2 5 7" xfId="161" xr:uid="{00000000-0005-0000-0000-000001010000}"/>
    <cellStyle name="20% - Accent2 5 7 2" xfId="15668" xr:uid="{00000000-0005-0000-0000-000002010000}"/>
    <cellStyle name="20% - Accent2 5 8" xfId="162" xr:uid="{00000000-0005-0000-0000-000003010000}"/>
    <cellStyle name="20% - Accent2 5 8 2" xfId="15669" xr:uid="{00000000-0005-0000-0000-000004010000}"/>
    <cellStyle name="20% - Accent2 5 9" xfId="163" xr:uid="{00000000-0005-0000-0000-000005010000}"/>
    <cellStyle name="20% - Accent2 5 9 2" xfId="15670" xr:uid="{00000000-0005-0000-0000-000006010000}"/>
    <cellStyle name="20% - Accent2 6" xfId="164" xr:uid="{00000000-0005-0000-0000-000007010000}"/>
    <cellStyle name="20% - Accent2 6 10" xfId="165" xr:uid="{00000000-0005-0000-0000-000008010000}"/>
    <cellStyle name="20% - Accent2 6 10 2" xfId="15671" xr:uid="{00000000-0005-0000-0000-000009010000}"/>
    <cellStyle name="20% - Accent2 6 11" xfId="166" xr:uid="{00000000-0005-0000-0000-00000A010000}"/>
    <cellStyle name="20% - Accent2 6 11 2" xfId="15672" xr:uid="{00000000-0005-0000-0000-00000B010000}"/>
    <cellStyle name="20% - Accent2 6 12" xfId="15673" xr:uid="{00000000-0005-0000-0000-00000C010000}"/>
    <cellStyle name="20% - Accent2 6 13" xfId="18023" xr:uid="{00000000-0005-0000-0000-00000D010000}"/>
    <cellStyle name="20% - Accent2 6 2" xfId="167" xr:uid="{00000000-0005-0000-0000-00000E010000}"/>
    <cellStyle name="20% - Accent2 6 2 2" xfId="15674" xr:uid="{00000000-0005-0000-0000-00000F010000}"/>
    <cellStyle name="20% - Accent2 6 2 3" xfId="30957" xr:uid="{00000000-0005-0000-0000-000087000000}"/>
    <cellStyle name="20% - Accent2 6 3" xfId="168" xr:uid="{00000000-0005-0000-0000-000010010000}"/>
    <cellStyle name="20% - Accent2 6 3 2" xfId="15675" xr:uid="{00000000-0005-0000-0000-000011010000}"/>
    <cellStyle name="20% - Accent2 6 4" xfId="169" xr:uid="{00000000-0005-0000-0000-000012010000}"/>
    <cellStyle name="20% - Accent2 6 4 2" xfId="15676" xr:uid="{00000000-0005-0000-0000-000013010000}"/>
    <cellStyle name="20% - Accent2 6 5" xfId="170" xr:uid="{00000000-0005-0000-0000-000014010000}"/>
    <cellStyle name="20% - Accent2 6 5 2" xfId="15677" xr:uid="{00000000-0005-0000-0000-000015010000}"/>
    <cellStyle name="20% - Accent2 6 6" xfId="171" xr:uid="{00000000-0005-0000-0000-000016010000}"/>
    <cellStyle name="20% - Accent2 6 6 2" xfId="15678" xr:uid="{00000000-0005-0000-0000-000017010000}"/>
    <cellStyle name="20% - Accent2 6 7" xfId="172" xr:uid="{00000000-0005-0000-0000-000018010000}"/>
    <cellStyle name="20% - Accent2 6 7 2" xfId="15679" xr:uid="{00000000-0005-0000-0000-000019010000}"/>
    <cellStyle name="20% - Accent2 6 8" xfId="173" xr:uid="{00000000-0005-0000-0000-00001A010000}"/>
    <cellStyle name="20% - Accent2 6 8 2" xfId="15680" xr:uid="{00000000-0005-0000-0000-00001B010000}"/>
    <cellStyle name="20% - Accent2 6 9" xfId="174" xr:uid="{00000000-0005-0000-0000-00001C010000}"/>
    <cellStyle name="20% - Accent2 6 9 2" xfId="15681" xr:uid="{00000000-0005-0000-0000-00001D010000}"/>
    <cellStyle name="20% - Accent2 7" xfId="175" xr:uid="{00000000-0005-0000-0000-00001E010000}"/>
    <cellStyle name="20% - Accent2 7 2" xfId="15682" xr:uid="{00000000-0005-0000-0000-00001F010000}"/>
    <cellStyle name="20% - Accent2 7 2 2" xfId="30959" xr:uid="{00000000-0005-0000-0000-00008A000000}"/>
    <cellStyle name="20% - Accent2 7 3" xfId="18024" xr:uid="{00000000-0005-0000-0000-000020010000}"/>
    <cellStyle name="20% - Accent2 7 3 2" xfId="30958" xr:uid="{00000000-0005-0000-0000-00008B000000}"/>
    <cellStyle name="20% - Accent2 8" xfId="176" xr:uid="{00000000-0005-0000-0000-000021010000}"/>
    <cellStyle name="20% - Accent2 8 2" xfId="15683" xr:uid="{00000000-0005-0000-0000-000022010000}"/>
    <cellStyle name="20% - Accent2 8 2 2" xfId="30961" xr:uid="{00000000-0005-0000-0000-00008D000000}"/>
    <cellStyle name="20% - Accent2 8 3" xfId="18025" xr:uid="{00000000-0005-0000-0000-000023010000}"/>
    <cellStyle name="20% - Accent2 8 3 2" xfId="30960" xr:uid="{00000000-0005-0000-0000-00008E000000}"/>
    <cellStyle name="20% - Accent2 9" xfId="177" xr:uid="{00000000-0005-0000-0000-000024010000}"/>
    <cellStyle name="20% - Accent2 9 2" xfId="15684" xr:uid="{00000000-0005-0000-0000-000025010000}"/>
    <cellStyle name="20% - Accent3 10" xfId="178" xr:uid="{00000000-0005-0000-0000-000026010000}"/>
    <cellStyle name="20% - Accent3 10 2" xfId="15685" xr:uid="{00000000-0005-0000-0000-000027010000}"/>
    <cellStyle name="20% - Accent3 11" xfId="30962" xr:uid="{00000000-0005-0000-0000-000093000000}"/>
    <cellStyle name="20% - Accent3 11 2" xfId="30963" xr:uid="{00000000-0005-0000-0000-000094000000}"/>
    <cellStyle name="20% - Accent3 12" xfId="30964" xr:uid="{00000000-0005-0000-0000-000095000000}"/>
    <cellStyle name="20% - Accent3 13" xfId="30965" xr:uid="{00000000-0005-0000-0000-000096000000}"/>
    <cellStyle name="20% - Accent3 14" xfId="30966" xr:uid="{00000000-0005-0000-0000-000097000000}"/>
    <cellStyle name="20% - Accent3 15" xfId="30967" xr:uid="{00000000-0005-0000-0000-000098000000}"/>
    <cellStyle name="20% - Accent3 16" xfId="30968" xr:uid="{00000000-0005-0000-0000-000099000000}"/>
    <cellStyle name="20% - Accent3 17" xfId="30969" xr:uid="{00000000-0005-0000-0000-00009A000000}"/>
    <cellStyle name="20% - Accent3 18" xfId="30970" xr:uid="{00000000-0005-0000-0000-00009B000000}"/>
    <cellStyle name="20% - Accent3 19" xfId="30971" xr:uid="{00000000-0005-0000-0000-00009C000000}"/>
    <cellStyle name="20% - Accent3 2" xfId="179" xr:uid="{00000000-0005-0000-0000-000028010000}"/>
    <cellStyle name="20% - Accent3 2 10" xfId="180" xr:uid="{00000000-0005-0000-0000-000029010000}"/>
    <cellStyle name="20% - Accent3 2 10 2" xfId="15686" xr:uid="{00000000-0005-0000-0000-00002A010000}"/>
    <cellStyle name="20% - Accent3 2 10 3" xfId="18026" xr:uid="{00000000-0005-0000-0000-00002B010000}"/>
    <cellStyle name="20% - Accent3 2 11" xfId="181" xr:uid="{00000000-0005-0000-0000-00002C010000}"/>
    <cellStyle name="20% - Accent3 2 11 2" xfId="15687" xr:uid="{00000000-0005-0000-0000-00002D010000}"/>
    <cellStyle name="20% - Accent3 2 11 3" xfId="18027" xr:uid="{00000000-0005-0000-0000-00002E010000}"/>
    <cellStyle name="20% - Accent3 2 12" xfId="15688" xr:uid="{00000000-0005-0000-0000-00002F010000}"/>
    <cellStyle name="20% - Accent3 2 12 2" xfId="15689" xr:uid="{00000000-0005-0000-0000-000030010000}"/>
    <cellStyle name="20% - Accent3 2 12 3" xfId="18028" xr:uid="{00000000-0005-0000-0000-000031010000}"/>
    <cellStyle name="20% - Accent3 2 13" xfId="15690" xr:uid="{00000000-0005-0000-0000-000032010000}"/>
    <cellStyle name="20% - Accent3 2 13 2" xfId="18029" xr:uid="{00000000-0005-0000-0000-000033010000}"/>
    <cellStyle name="20% - Accent3 2 14" xfId="18030" xr:uid="{00000000-0005-0000-0000-000034010000}"/>
    <cellStyle name="20% - Accent3 2 15" xfId="18031" xr:uid="{00000000-0005-0000-0000-000035010000}"/>
    <cellStyle name="20% - Accent3 2 16" xfId="30972" xr:uid="{00000000-0005-0000-0000-0000A4000000}"/>
    <cellStyle name="20% - Accent3 2 2" xfId="182" xr:uid="{00000000-0005-0000-0000-000036010000}"/>
    <cellStyle name="20% - Accent3 2 2 2" xfId="15691" xr:uid="{00000000-0005-0000-0000-000037010000}"/>
    <cellStyle name="20% - Accent3 2 2 3" xfId="18032" xr:uid="{00000000-0005-0000-0000-000038010000}"/>
    <cellStyle name="20% - Accent3 2 3" xfId="183" xr:uid="{00000000-0005-0000-0000-000039010000}"/>
    <cellStyle name="20% - Accent3 2 3 2" xfId="15692" xr:uid="{00000000-0005-0000-0000-00003A010000}"/>
    <cellStyle name="20% - Accent3 2 3 3" xfId="18033" xr:uid="{00000000-0005-0000-0000-00003B010000}"/>
    <cellStyle name="20% - Accent3 2 4" xfId="184" xr:uid="{00000000-0005-0000-0000-00003C010000}"/>
    <cellStyle name="20% - Accent3 2 4 2" xfId="15693" xr:uid="{00000000-0005-0000-0000-00003D010000}"/>
    <cellStyle name="20% - Accent3 2 4 3" xfId="18034" xr:uid="{00000000-0005-0000-0000-00003E010000}"/>
    <cellStyle name="20% - Accent3 2 5" xfId="185" xr:uid="{00000000-0005-0000-0000-00003F010000}"/>
    <cellStyle name="20% - Accent3 2 5 2" xfId="15694" xr:uid="{00000000-0005-0000-0000-000040010000}"/>
    <cellStyle name="20% - Accent3 2 5 3" xfId="18035" xr:uid="{00000000-0005-0000-0000-000041010000}"/>
    <cellStyle name="20% - Accent3 2 6" xfId="186" xr:uid="{00000000-0005-0000-0000-000042010000}"/>
    <cellStyle name="20% - Accent3 2 6 2" xfId="15695" xr:uid="{00000000-0005-0000-0000-000043010000}"/>
    <cellStyle name="20% - Accent3 2 6 3" xfId="18036" xr:uid="{00000000-0005-0000-0000-000044010000}"/>
    <cellStyle name="20% - Accent3 2 7" xfId="187" xr:uid="{00000000-0005-0000-0000-000045010000}"/>
    <cellStyle name="20% - Accent3 2 7 2" xfId="15696" xr:uid="{00000000-0005-0000-0000-000046010000}"/>
    <cellStyle name="20% - Accent3 2 7 3" xfId="18037" xr:uid="{00000000-0005-0000-0000-000047010000}"/>
    <cellStyle name="20% - Accent3 2 8" xfId="188" xr:uid="{00000000-0005-0000-0000-000048010000}"/>
    <cellStyle name="20% - Accent3 2 8 2" xfId="15697" xr:uid="{00000000-0005-0000-0000-000049010000}"/>
    <cellStyle name="20% - Accent3 2 8 3" xfId="18038" xr:uid="{00000000-0005-0000-0000-00004A010000}"/>
    <cellStyle name="20% - Accent3 2 9" xfId="189" xr:uid="{00000000-0005-0000-0000-00004B010000}"/>
    <cellStyle name="20% - Accent3 2 9 2" xfId="15698" xr:uid="{00000000-0005-0000-0000-00004C010000}"/>
    <cellStyle name="20% - Accent3 2 9 3" xfId="18039" xr:uid="{00000000-0005-0000-0000-00004D010000}"/>
    <cellStyle name="20% - Accent3 20" xfId="30973" xr:uid="{00000000-0005-0000-0000-0000AD000000}"/>
    <cellStyle name="20% - Accent3 21" xfId="30974" xr:uid="{00000000-0005-0000-0000-0000AE000000}"/>
    <cellStyle name="20% - Accent3 22" xfId="30975" xr:uid="{00000000-0005-0000-0000-0000AF000000}"/>
    <cellStyle name="20% - Accent3 23" xfId="30976" xr:uid="{00000000-0005-0000-0000-0000B0000000}"/>
    <cellStyle name="20% - Accent3 24" xfId="30977" xr:uid="{00000000-0005-0000-0000-0000B1000000}"/>
    <cellStyle name="20% - Accent3 25" xfId="30978" xr:uid="{00000000-0005-0000-0000-0000B2000000}"/>
    <cellStyle name="20% - Accent3 26" xfId="30979" xr:uid="{00000000-0005-0000-0000-0000B3000000}"/>
    <cellStyle name="20% - Accent3 27" xfId="30980" xr:uid="{00000000-0005-0000-0000-0000B4000000}"/>
    <cellStyle name="20% - Accent3 28" xfId="30981" xr:uid="{00000000-0005-0000-0000-0000B5000000}"/>
    <cellStyle name="20% - Accent3 29" xfId="30982" xr:uid="{00000000-0005-0000-0000-0000B6000000}"/>
    <cellStyle name="20% - Accent3 3" xfId="190" xr:uid="{00000000-0005-0000-0000-00004E010000}"/>
    <cellStyle name="20% - Accent3 3 10" xfId="191" xr:uid="{00000000-0005-0000-0000-00004F010000}"/>
    <cellStyle name="20% - Accent3 3 10 2" xfId="15699" xr:uid="{00000000-0005-0000-0000-000050010000}"/>
    <cellStyle name="20% - Accent3 3 11" xfId="192" xr:uid="{00000000-0005-0000-0000-000051010000}"/>
    <cellStyle name="20% - Accent3 3 11 2" xfId="15700" xr:uid="{00000000-0005-0000-0000-000052010000}"/>
    <cellStyle name="20% - Accent3 3 12" xfId="15701" xr:uid="{00000000-0005-0000-0000-000053010000}"/>
    <cellStyle name="20% - Accent3 3 13" xfId="18040" xr:uid="{00000000-0005-0000-0000-000054010000}"/>
    <cellStyle name="20% - Accent3 3 14" xfId="28143" xr:uid="{00000000-0005-0000-0000-000055010000}"/>
    <cellStyle name="20% - Accent3 3 2" xfId="193" xr:uid="{00000000-0005-0000-0000-000056010000}"/>
    <cellStyle name="20% - Accent3 3 2 2" xfId="15702" xr:uid="{00000000-0005-0000-0000-000057010000}"/>
    <cellStyle name="20% - Accent3 3 2 3" xfId="30983" xr:uid="{00000000-0005-0000-0000-0000B8000000}"/>
    <cellStyle name="20% - Accent3 3 3" xfId="194" xr:uid="{00000000-0005-0000-0000-000058010000}"/>
    <cellStyle name="20% - Accent3 3 3 2" xfId="15703" xr:uid="{00000000-0005-0000-0000-000059010000}"/>
    <cellStyle name="20% - Accent3 3 4" xfId="195" xr:uid="{00000000-0005-0000-0000-00005A010000}"/>
    <cellStyle name="20% - Accent3 3 4 2" xfId="15704" xr:uid="{00000000-0005-0000-0000-00005B010000}"/>
    <cellStyle name="20% - Accent3 3 5" xfId="196" xr:uid="{00000000-0005-0000-0000-00005C010000}"/>
    <cellStyle name="20% - Accent3 3 5 2" xfId="15705" xr:uid="{00000000-0005-0000-0000-00005D010000}"/>
    <cellStyle name="20% - Accent3 3 6" xfId="197" xr:uid="{00000000-0005-0000-0000-00005E010000}"/>
    <cellStyle name="20% - Accent3 3 6 2" xfId="15706" xr:uid="{00000000-0005-0000-0000-00005F010000}"/>
    <cellStyle name="20% - Accent3 3 7" xfId="198" xr:uid="{00000000-0005-0000-0000-000060010000}"/>
    <cellStyle name="20% - Accent3 3 7 2" xfId="15707" xr:uid="{00000000-0005-0000-0000-000061010000}"/>
    <cellStyle name="20% - Accent3 3 8" xfId="199" xr:uid="{00000000-0005-0000-0000-000062010000}"/>
    <cellStyle name="20% - Accent3 3 8 2" xfId="15708" xr:uid="{00000000-0005-0000-0000-000063010000}"/>
    <cellStyle name="20% - Accent3 3 9" xfId="200" xr:uid="{00000000-0005-0000-0000-000064010000}"/>
    <cellStyle name="20% - Accent3 3 9 2" xfId="15709" xr:uid="{00000000-0005-0000-0000-000065010000}"/>
    <cellStyle name="20% - Accent3 30" xfId="30984" xr:uid="{00000000-0005-0000-0000-0000BA000000}"/>
    <cellStyle name="20% - Accent3 31" xfId="30985" xr:uid="{00000000-0005-0000-0000-0000BB000000}"/>
    <cellStyle name="20% - Accent3 32" xfId="30986" xr:uid="{00000000-0005-0000-0000-0000BC000000}"/>
    <cellStyle name="20% - Accent3 33" xfId="30987" xr:uid="{00000000-0005-0000-0000-0000BD000000}"/>
    <cellStyle name="20% - Accent3 34" xfId="30988" xr:uid="{00000000-0005-0000-0000-0000BE000000}"/>
    <cellStyle name="20% - Accent3 35" xfId="30989" xr:uid="{00000000-0005-0000-0000-0000BF000000}"/>
    <cellStyle name="20% - Accent3 36" xfId="30990" xr:uid="{00000000-0005-0000-0000-0000C0000000}"/>
    <cellStyle name="20% - Accent3 37" xfId="30991" xr:uid="{00000000-0005-0000-0000-0000C1000000}"/>
    <cellStyle name="20% - Accent3 38" xfId="30992" xr:uid="{00000000-0005-0000-0000-0000C2000000}"/>
    <cellStyle name="20% - Accent3 39" xfId="30993" xr:uid="{00000000-0005-0000-0000-0000C3000000}"/>
    <cellStyle name="20% - Accent3 4" xfId="201" xr:uid="{00000000-0005-0000-0000-000066010000}"/>
    <cellStyle name="20% - Accent3 4 10" xfId="202" xr:uid="{00000000-0005-0000-0000-000067010000}"/>
    <cellStyle name="20% - Accent3 4 10 2" xfId="15710" xr:uid="{00000000-0005-0000-0000-000068010000}"/>
    <cellStyle name="20% - Accent3 4 11" xfId="203" xr:uid="{00000000-0005-0000-0000-000069010000}"/>
    <cellStyle name="20% - Accent3 4 11 2" xfId="15711" xr:uid="{00000000-0005-0000-0000-00006A010000}"/>
    <cellStyle name="20% - Accent3 4 12" xfId="15712" xr:uid="{00000000-0005-0000-0000-00006B010000}"/>
    <cellStyle name="20% - Accent3 4 13" xfId="18041" xr:uid="{00000000-0005-0000-0000-00006C010000}"/>
    <cellStyle name="20% - Accent3 4 2" xfId="204" xr:uid="{00000000-0005-0000-0000-00006D010000}"/>
    <cellStyle name="20% - Accent3 4 2 2" xfId="15713" xr:uid="{00000000-0005-0000-0000-00006E010000}"/>
    <cellStyle name="20% - Accent3 4 2 3" xfId="30994" xr:uid="{00000000-0005-0000-0000-0000C5000000}"/>
    <cellStyle name="20% - Accent3 4 3" xfId="205" xr:uid="{00000000-0005-0000-0000-00006F010000}"/>
    <cellStyle name="20% - Accent3 4 3 2" xfId="15714" xr:uid="{00000000-0005-0000-0000-000070010000}"/>
    <cellStyle name="20% - Accent3 4 4" xfId="206" xr:uid="{00000000-0005-0000-0000-000071010000}"/>
    <cellStyle name="20% - Accent3 4 4 2" xfId="15715" xr:uid="{00000000-0005-0000-0000-000072010000}"/>
    <cellStyle name="20% - Accent3 4 5" xfId="207" xr:uid="{00000000-0005-0000-0000-000073010000}"/>
    <cellStyle name="20% - Accent3 4 5 2" xfId="15716" xr:uid="{00000000-0005-0000-0000-000074010000}"/>
    <cellStyle name="20% - Accent3 4 6" xfId="208" xr:uid="{00000000-0005-0000-0000-000075010000}"/>
    <cellStyle name="20% - Accent3 4 6 2" xfId="15717" xr:uid="{00000000-0005-0000-0000-000076010000}"/>
    <cellStyle name="20% - Accent3 4 7" xfId="209" xr:uid="{00000000-0005-0000-0000-000077010000}"/>
    <cellStyle name="20% - Accent3 4 7 2" xfId="15718" xr:uid="{00000000-0005-0000-0000-000078010000}"/>
    <cellStyle name="20% - Accent3 4 8" xfId="210" xr:uid="{00000000-0005-0000-0000-000079010000}"/>
    <cellStyle name="20% - Accent3 4 8 2" xfId="15719" xr:uid="{00000000-0005-0000-0000-00007A010000}"/>
    <cellStyle name="20% - Accent3 4 9" xfId="211" xr:uid="{00000000-0005-0000-0000-00007B010000}"/>
    <cellStyle name="20% - Accent3 4 9 2" xfId="15720" xr:uid="{00000000-0005-0000-0000-00007C010000}"/>
    <cellStyle name="20% - Accent3 40" xfId="30995" xr:uid="{00000000-0005-0000-0000-0000C7000000}"/>
    <cellStyle name="20% - Accent3 41" xfId="30996" xr:uid="{00000000-0005-0000-0000-0000C8000000}"/>
    <cellStyle name="20% - Accent3 42" xfId="30997" xr:uid="{00000000-0005-0000-0000-0000C9000000}"/>
    <cellStyle name="20% - Accent3 43" xfId="30998" xr:uid="{00000000-0005-0000-0000-0000CA000000}"/>
    <cellStyle name="20% - Accent3 5" xfId="212" xr:uid="{00000000-0005-0000-0000-00007D010000}"/>
    <cellStyle name="20% - Accent3 5 10" xfId="213" xr:uid="{00000000-0005-0000-0000-00007E010000}"/>
    <cellStyle name="20% - Accent3 5 10 2" xfId="15721" xr:uid="{00000000-0005-0000-0000-00007F010000}"/>
    <cellStyle name="20% - Accent3 5 11" xfId="214" xr:uid="{00000000-0005-0000-0000-000080010000}"/>
    <cellStyle name="20% - Accent3 5 11 2" xfId="15722" xr:uid="{00000000-0005-0000-0000-000081010000}"/>
    <cellStyle name="20% - Accent3 5 12" xfId="15723" xr:uid="{00000000-0005-0000-0000-000082010000}"/>
    <cellStyle name="20% - Accent3 5 13" xfId="18042" xr:uid="{00000000-0005-0000-0000-000083010000}"/>
    <cellStyle name="20% - Accent3 5 2" xfId="215" xr:uid="{00000000-0005-0000-0000-000084010000}"/>
    <cellStyle name="20% - Accent3 5 2 2" xfId="15724" xr:uid="{00000000-0005-0000-0000-000085010000}"/>
    <cellStyle name="20% - Accent3 5 2 3" xfId="30999" xr:uid="{00000000-0005-0000-0000-0000CC000000}"/>
    <cellStyle name="20% - Accent3 5 3" xfId="216" xr:uid="{00000000-0005-0000-0000-000086010000}"/>
    <cellStyle name="20% - Accent3 5 3 2" xfId="15725" xr:uid="{00000000-0005-0000-0000-000087010000}"/>
    <cellStyle name="20% - Accent3 5 4" xfId="217" xr:uid="{00000000-0005-0000-0000-000088010000}"/>
    <cellStyle name="20% - Accent3 5 4 2" xfId="15726" xr:uid="{00000000-0005-0000-0000-000089010000}"/>
    <cellStyle name="20% - Accent3 5 5" xfId="218" xr:uid="{00000000-0005-0000-0000-00008A010000}"/>
    <cellStyle name="20% - Accent3 5 5 2" xfId="15727" xr:uid="{00000000-0005-0000-0000-00008B010000}"/>
    <cellStyle name="20% - Accent3 5 6" xfId="219" xr:uid="{00000000-0005-0000-0000-00008C010000}"/>
    <cellStyle name="20% - Accent3 5 6 2" xfId="15728" xr:uid="{00000000-0005-0000-0000-00008D010000}"/>
    <cellStyle name="20% - Accent3 5 7" xfId="220" xr:uid="{00000000-0005-0000-0000-00008E010000}"/>
    <cellStyle name="20% - Accent3 5 7 2" xfId="15729" xr:uid="{00000000-0005-0000-0000-00008F010000}"/>
    <cellStyle name="20% - Accent3 5 8" xfId="221" xr:uid="{00000000-0005-0000-0000-000090010000}"/>
    <cellStyle name="20% - Accent3 5 8 2" xfId="15730" xr:uid="{00000000-0005-0000-0000-000091010000}"/>
    <cellStyle name="20% - Accent3 5 9" xfId="222" xr:uid="{00000000-0005-0000-0000-000092010000}"/>
    <cellStyle name="20% - Accent3 5 9 2" xfId="15731" xr:uid="{00000000-0005-0000-0000-000093010000}"/>
    <cellStyle name="20% - Accent3 6" xfId="223" xr:uid="{00000000-0005-0000-0000-000094010000}"/>
    <cellStyle name="20% - Accent3 6 10" xfId="224" xr:uid="{00000000-0005-0000-0000-000095010000}"/>
    <cellStyle name="20% - Accent3 6 10 2" xfId="15732" xr:uid="{00000000-0005-0000-0000-000096010000}"/>
    <cellStyle name="20% - Accent3 6 11" xfId="225" xr:uid="{00000000-0005-0000-0000-000097010000}"/>
    <cellStyle name="20% - Accent3 6 11 2" xfId="15733" xr:uid="{00000000-0005-0000-0000-000098010000}"/>
    <cellStyle name="20% - Accent3 6 12" xfId="15734" xr:uid="{00000000-0005-0000-0000-000099010000}"/>
    <cellStyle name="20% - Accent3 6 13" xfId="18043" xr:uid="{00000000-0005-0000-0000-00009A010000}"/>
    <cellStyle name="20% - Accent3 6 2" xfId="226" xr:uid="{00000000-0005-0000-0000-00009B010000}"/>
    <cellStyle name="20% - Accent3 6 2 2" xfId="15735" xr:uid="{00000000-0005-0000-0000-00009C010000}"/>
    <cellStyle name="20% - Accent3 6 2 3" xfId="31000" xr:uid="{00000000-0005-0000-0000-0000CF000000}"/>
    <cellStyle name="20% - Accent3 6 3" xfId="227" xr:uid="{00000000-0005-0000-0000-00009D010000}"/>
    <cellStyle name="20% - Accent3 6 3 2" xfId="15736" xr:uid="{00000000-0005-0000-0000-00009E010000}"/>
    <cellStyle name="20% - Accent3 6 4" xfId="228" xr:uid="{00000000-0005-0000-0000-00009F010000}"/>
    <cellStyle name="20% - Accent3 6 4 2" xfId="15737" xr:uid="{00000000-0005-0000-0000-0000A0010000}"/>
    <cellStyle name="20% - Accent3 6 5" xfId="229" xr:uid="{00000000-0005-0000-0000-0000A1010000}"/>
    <cellStyle name="20% - Accent3 6 5 2" xfId="15738" xr:uid="{00000000-0005-0000-0000-0000A2010000}"/>
    <cellStyle name="20% - Accent3 6 6" xfId="230" xr:uid="{00000000-0005-0000-0000-0000A3010000}"/>
    <cellStyle name="20% - Accent3 6 6 2" xfId="15739" xr:uid="{00000000-0005-0000-0000-0000A4010000}"/>
    <cellStyle name="20% - Accent3 6 7" xfId="231" xr:uid="{00000000-0005-0000-0000-0000A5010000}"/>
    <cellStyle name="20% - Accent3 6 7 2" xfId="15740" xr:uid="{00000000-0005-0000-0000-0000A6010000}"/>
    <cellStyle name="20% - Accent3 6 8" xfId="232" xr:uid="{00000000-0005-0000-0000-0000A7010000}"/>
    <cellStyle name="20% - Accent3 6 8 2" xfId="15741" xr:uid="{00000000-0005-0000-0000-0000A8010000}"/>
    <cellStyle name="20% - Accent3 6 9" xfId="233" xr:uid="{00000000-0005-0000-0000-0000A9010000}"/>
    <cellStyle name="20% - Accent3 6 9 2" xfId="15742" xr:uid="{00000000-0005-0000-0000-0000AA010000}"/>
    <cellStyle name="20% - Accent3 7" xfId="234" xr:uid="{00000000-0005-0000-0000-0000AB010000}"/>
    <cellStyle name="20% - Accent3 7 2" xfId="15743" xr:uid="{00000000-0005-0000-0000-0000AC010000}"/>
    <cellStyle name="20% - Accent3 7 2 2" xfId="31002" xr:uid="{00000000-0005-0000-0000-0000D2000000}"/>
    <cellStyle name="20% - Accent3 7 3" xfId="18044" xr:uid="{00000000-0005-0000-0000-0000AD010000}"/>
    <cellStyle name="20% - Accent3 7 3 2" xfId="31001" xr:uid="{00000000-0005-0000-0000-0000D3000000}"/>
    <cellStyle name="20% - Accent3 8" xfId="235" xr:uid="{00000000-0005-0000-0000-0000AE010000}"/>
    <cellStyle name="20% - Accent3 8 2" xfId="15744" xr:uid="{00000000-0005-0000-0000-0000AF010000}"/>
    <cellStyle name="20% - Accent3 8 2 2" xfId="31004" xr:uid="{00000000-0005-0000-0000-0000D5000000}"/>
    <cellStyle name="20% - Accent3 8 3" xfId="18045" xr:uid="{00000000-0005-0000-0000-0000B0010000}"/>
    <cellStyle name="20% - Accent3 8 3 2" xfId="31003" xr:uid="{00000000-0005-0000-0000-0000D6000000}"/>
    <cellStyle name="20% - Accent3 9" xfId="236" xr:uid="{00000000-0005-0000-0000-0000B1010000}"/>
    <cellStyle name="20% - Accent3 9 2" xfId="15745" xr:uid="{00000000-0005-0000-0000-0000B2010000}"/>
    <cellStyle name="20% - Accent4 10" xfId="237" xr:uid="{00000000-0005-0000-0000-0000B3010000}"/>
    <cellStyle name="20% - Accent4 10 2" xfId="15746" xr:uid="{00000000-0005-0000-0000-0000B4010000}"/>
    <cellStyle name="20% - Accent4 11" xfId="31005" xr:uid="{00000000-0005-0000-0000-0000DB000000}"/>
    <cellStyle name="20% - Accent4 11 2" xfId="31006" xr:uid="{00000000-0005-0000-0000-0000DC000000}"/>
    <cellStyle name="20% - Accent4 12" xfId="31007" xr:uid="{00000000-0005-0000-0000-0000DD000000}"/>
    <cellStyle name="20% - Accent4 13" xfId="31008" xr:uid="{00000000-0005-0000-0000-0000DE000000}"/>
    <cellStyle name="20% - Accent4 14" xfId="31009" xr:uid="{00000000-0005-0000-0000-0000DF000000}"/>
    <cellStyle name="20% - Accent4 15" xfId="31010" xr:uid="{00000000-0005-0000-0000-0000E0000000}"/>
    <cellStyle name="20% - Accent4 16" xfId="31011" xr:uid="{00000000-0005-0000-0000-0000E1000000}"/>
    <cellStyle name="20% - Accent4 17" xfId="31012" xr:uid="{00000000-0005-0000-0000-0000E2000000}"/>
    <cellStyle name="20% - Accent4 18" xfId="31013" xr:uid="{00000000-0005-0000-0000-0000E3000000}"/>
    <cellStyle name="20% - Accent4 19" xfId="31014" xr:uid="{00000000-0005-0000-0000-0000E4000000}"/>
    <cellStyle name="20% - Accent4 2" xfId="238" xr:uid="{00000000-0005-0000-0000-0000B5010000}"/>
    <cellStyle name="20% - Accent4 2 10" xfId="239" xr:uid="{00000000-0005-0000-0000-0000B6010000}"/>
    <cellStyle name="20% - Accent4 2 10 2" xfId="15747" xr:uid="{00000000-0005-0000-0000-0000B7010000}"/>
    <cellStyle name="20% - Accent4 2 10 3" xfId="18046" xr:uid="{00000000-0005-0000-0000-0000B8010000}"/>
    <cellStyle name="20% - Accent4 2 11" xfId="240" xr:uid="{00000000-0005-0000-0000-0000B9010000}"/>
    <cellStyle name="20% - Accent4 2 11 2" xfId="15748" xr:uid="{00000000-0005-0000-0000-0000BA010000}"/>
    <cellStyle name="20% - Accent4 2 11 3" xfId="18047" xr:uid="{00000000-0005-0000-0000-0000BB010000}"/>
    <cellStyle name="20% - Accent4 2 12" xfId="15749" xr:uid="{00000000-0005-0000-0000-0000BC010000}"/>
    <cellStyle name="20% - Accent4 2 12 2" xfId="15750" xr:uid="{00000000-0005-0000-0000-0000BD010000}"/>
    <cellStyle name="20% - Accent4 2 12 3" xfId="18048" xr:uid="{00000000-0005-0000-0000-0000BE010000}"/>
    <cellStyle name="20% - Accent4 2 13" xfId="15751" xr:uid="{00000000-0005-0000-0000-0000BF010000}"/>
    <cellStyle name="20% - Accent4 2 13 2" xfId="18049" xr:uid="{00000000-0005-0000-0000-0000C0010000}"/>
    <cellStyle name="20% - Accent4 2 14" xfId="18050" xr:uid="{00000000-0005-0000-0000-0000C1010000}"/>
    <cellStyle name="20% - Accent4 2 15" xfId="18051" xr:uid="{00000000-0005-0000-0000-0000C2010000}"/>
    <cellStyle name="20% - Accent4 2 16" xfId="31015" xr:uid="{00000000-0005-0000-0000-0000EC000000}"/>
    <cellStyle name="20% - Accent4 2 2" xfId="241" xr:uid="{00000000-0005-0000-0000-0000C3010000}"/>
    <cellStyle name="20% - Accent4 2 2 2" xfId="15752" xr:uid="{00000000-0005-0000-0000-0000C4010000}"/>
    <cellStyle name="20% - Accent4 2 2 3" xfId="18052" xr:uid="{00000000-0005-0000-0000-0000C5010000}"/>
    <cellStyle name="20% - Accent4 2 3" xfId="242" xr:uid="{00000000-0005-0000-0000-0000C6010000}"/>
    <cellStyle name="20% - Accent4 2 3 2" xfId="15753" xr:uid="{00000000-0005-0000-0000-0000C7010000}"/>
    <cellStyle name="20% - Accent4 2 3 3" xfId="18053" xr:uid="{00000000-0005-0000-0000-0000C8010000}"/>
    <cellStyle name="20% - Accent4 2 4" xfId="243" xr:uid="{00000000-0005-0000-0000-0000C9010000}"/>
    <cellStyle name="20% - Accent4 2 4 2" xfId="15754" xr:uid="{00000000-0005-0000-0000-0000CA010000}"/>
    <cellStyle name="20% - Accent4 2 4 3" xfId="18054" xr:uid="{00000000-0005-0000-0000-0000CB010000}"/>
    <cellStyle name="20% - Accent4 2 5" xfId="244" xr:uid="{00000000-0005-0000-0000-0000CC010000}"/>
    <cellStyle name="20% - Accent4 2 5 2" xfId="15755" xr:uid="{00000000-0005-0000-0000-0000CD010000}"/>
    <cellStyle name="20% - Accent4 2 5 3" xfId="18055" xr:uid="{00000000-0005-0000-0000-0000CE010000}"/>
    <cellStyle name="20% - Accent4 2 6" xfId="245" xr:uid="{00000000-0005-0000-0000-0000CF010000}"/>
    <cellStyle name="20% - Accent4 2 6 2" xfId="15756" xr:uid="{00000000-0005-0000-0000-0000D0010000}"/>
    <cellStyle name="20% - Accent4 2 6 3" xfId="18056" xr:uid="{00000000-0005-0000-0000-0000D1010000}"/>
    <cellStyle name="20% - Accent4 2 7" xfId="246" xr:uid="{00000000-0005-0000-0000-0000D2010000}"/>
    <cellStyle name="20% - Accent4 2 7 2" xfId="15757" xr:uid="{00000000-0005-0000-0000-0000D3010000}"/>
    <cellStyle name="20% - Accent4 2 7 3" xfId="18057" xr:uid="{00000000-0005-0000-0000-0000D4010000}"/>
    <cellStyle name="20% - Accent4 2 8" xfId="247" xr:uid="{00000000-0005-0000-0000-0000D5010000}"/>
    <cellStyle name="20% - Accent4 2 8 2" xfId="15758" xr:uid="{00000000-0005-0000-0000-0000D6010000}"/>
    <cellStyle name="20% - Accent4 2 8 3" xfId="18058" xr:uid="{00000000-0005-0000-0000-0000D7010000}"/>
    <cellStyle name="20% - Accent4 2 9" xfId="248" xr:uid="{00000000-0005-0000-0000-0000D8010000}"/>
    <cellStyle name="20% - Accent4 2 9 2" xfId="15759" xr:uid="{00000000-0005-0000-0000-0000D9010000}"/>
    <cellStyle name="20% - Accent4 2 9 3" xfId="18059" xr:uid="{00000000-0005-0000-0000-0000DA010000}"/>
    <cellStyle name="20% - Accent4 20" xfId="31016" xr:uid="{00000000-0005-0000-0000-0000F5000000}"/>
    <cellStyle name="20% - Accent4 21" xfId="31017" xr:uid="{00000000-0005-0000-0000-0000F6000000}"/>
    <cellStyle name="20% - Accent4 22" xfId="31018" xr:uid="{00000000-0005-0000-0000-0000F7000000}"/>
    <cellStyle name="20% - Accent4 23" xfId="31019" xr:uid="{00000000-0005-0000-0000-0000F8000000}"/>
    <cellStyle name="20% - Accent4 24" xfId="31020" xr:uid="{00000000-0005-0000-0000-0000F9000000}"/>
    <cellStyle name="20% - Accent4 25" xfId="31021" xr:uid="{00000000-0005-0000-0000-0000FA000000}"/>
    <cellStyle name="20% - Accent4 26" xfId="31022" xr:uid="{00000000-0005-0000-0000-0000FB000000}"/>
    <cellStyle name="20% - Accent4 27" xfId="31023" xr:uid="{00000000-0005-0000-0000-0000FC000000}"/>
    <cellStyle name="20% - Accent4 28" xfId="31024" xr:uid="{00000000-0005-0000-0000-0000FD000000}"/>
    <cellStyle name="20% - Accent4 29" xfId="31025" xr:uid="{00000000-0005-0000-0000-0000FE000000}"/>
    <cellStyle name="20% - Accent4 3" xfId="249" xr:uid="{00000000-0005-0000-0000-0000DB010000}"/>
    <cellStyle name="20% - Accent4 3 10" xfId="250" xr:uid="{00000000-0005-0000-0000-0000DC010000}"/>
    <cellStyle name="20% - Accent4 3 10 2" xfId="15760" xr:uid="{00000000-0005-0000-0000-0000DD010000}"/>
    <cellStyle name="20% - Accent4 3 11" xfId="251" xr:uid="{00000000-0005-0000-0000-0000DE010000}"/>
    <cellStyle name="20% - Accent4 3 11 2" xfId="15761" xr:uid="{00000000-0005-0000-0000-0000DF010000}"/>
    <cellStyle name="20% - Accent4 3 12" xfId="15762" xr:uid="{00000000-0005-0000-0000-0000E0010000}"/>
    <cellStyle name="20% - Accent4 3 13" xfId="18060" xr:uid="{00000000-0005-0000-0000-0000E1010000}"/>
    <cellStyle name="20% - Accent4 3 14" xfId="28144" xr:uid="{00000000-0005-0000-0000-0000E2010000}"/>
    <cellStyle name="20% - Accent4 3 2" xfId="252" xr:uid="{00000000-0005-0000-0000-0000E3010000}"/>
    <cellStyle name="20% - Accent4 3 2 2" xfId="15763" xr:uid="{00000000-0005-0000-0000-0000E4010000}"/>
    <cellStyle name="20% - Accent4 3 2 3" xfId="31026" xr:uid="{00000000-0005-0000-0000-000000010000}"/>
    <cellStyle name="20% - Accent4 3 3" xfId="253" xr:uid="{00000000-0005-0000-0000-0000E5010000}"/>
    <cellStyle name="20% - Accent4 3 3 2" xfId="15764" xr:uid="{00000000-0005-0000-0000-0000E6010000}"/>
    <cellStyle name="20% - Accent4 3 4" xfId="254" xr:uid="{00000000-0005-0000-0000-0000E7010000}"/>
    <cellStyle name="20% - Accent4 3 4 2" xfId="15765" xr:uid="{00000000-0005-0000-0000-0000E8010000}"/>
    <cellStyle name="20% - Accent4 3 5" xfId="255" xr:uid="{00000000-0005-0000-0000-0000E9010000}"/>
    <cellStyle name="20% - Accent4 3 5 2" xfId="15766" xr:uid="{00000000-0005-0000-0000-0000EA010000}"/>
    <cellStyle name="20% - Accent4 3 6" xfId="256" xr:uid="{00000000-0005-0000-0000-0000EB010000}"/>
    <cellStyle name="20% - Accent4 3 6 2" xfId="15767" xr:uid="{00000000-0005-0000-0000-0000EC010000}"/>
    <cellStyle name="20% - Accent4 3 7" xfId="257" xr:uid="{00000000-0005-0000-0000-0000ED010000}"/>
    <cellStyle name="20% - Accent4 3 7 2" xfId="15768" xr:uid="{00000000-0005-0000-0000-0000EE010000}"/>
    <cellStyle name="20% - Accent4 3 8" xfId="258" xr:uid="{00000000-0005-0000-0000-0000EF010000}"/>
    <cellStyle name="20% - Accent4 3 8 2" xfId="15769" xr:uid="{00000000-0005-0000-0000-0000F0010000}"/>
    <cellStyle name="20% - Accent4 3 9" xfId="259" xr:uid="{00000000-0005-0000-0000-0000F1010000}"/>
    <cellStyle name="20% - Accent4 3 9 2" xfId="15770" xr:uid="{00000000-0005-0000-0000-0000F2010000}"/>
    <cellStyle name="20% - Accent4 30" xfId="31027" xr:uid="{00000000-0005-0000-0000-000002010000}"/>
    <cellStyle name="20% - Accent4 31" xfId="31028" xr:uid="{00000000-0005-0000-0000-000003010000}"/>
    <cellStyle name="20% - Accent4 32" xfId="31029" xr:uid="{00000000-0005-0000-0000-000004010000}"/>
    <cellStyle name="20% - Accent4 33" xfId="31030" xr:uid="{00000000-0005-0000-0000-000005010000}"/>
    <cellStyle name="20% - Accent4 34" xfId="31031" xr:uid="{00000000-0005-0000-0000-000006010000}"/>
    <cellStyle name="20% - Accent4 35" xfId="31032" xr:uid="{00000000-0005-0000-0000-000007010000}"/>
    <cellStyle name="20% - Accent4 36" xfId="31033" xr:uid="{00000000-0005-0000-0000-000008010000}"/>
    <cellStyle name="20% - Accent4 37" xfId="31034" xr:uid="{00000000-0005-0000-0000-000009010000}"/>
    <cellStyle name="20% - Accent4 38" xfId="31035" xr:uid="{00000000-0005-0000-0000-00000A010000}"/>
    <cellStyle name="20% - Accent4 39" xfId="31036" xr:uid="{00000000-0005-0000-0000-00000B010000}"/>
    <cellStyle name="20% - Accent4 4" xfId="260" xr:uid="{00000000-0005-0000-0000-0000F3010000}"/>
    <cellStyle name="20% - Accent4 4 10" xfId="261" xr:uid="{00000000-0005-0000-0000-0000F4010000}"/>
    <cellStyle name="20% - Accent4 4 10 2" xfId="15771" xr:uid="{00000000-0005-0000-0000-0000F5010000}"/>
    <cellStyle name="20% - Accent4 4 11" xfId="262" xr:uid="{00000000-0005-0000-0000-0000F6010000}"/>
    <cellStyle name="20% - Accent4 4 11 2" xfId="15772" xr:uid="{00000000-0005-0000-0000-0000F7010000}"/>
    <cellStyle name="20% - Accent4 4 12" xfId="15773" xr:uid="{00000000-0005-0000-0000-0000F8010000}"/>
    <cellStyle name="20% - Accent4 4 13" xfId="18061" xr:uid="{00000000-0005-0000-0000-0000F9010000}"/>
    <cellStyle name="20% - Accent4 4 2" xfId="263" xr:uid="{00000000-0005-0000-0000-0000FA010000}"/>
    <cellStyle name="20% - Accent4 4 2 2" xfId="15774" xr:uid="{00000000-0005-0000-0000-0000FB010000}"/>
    <cellStyle name="20% - Accent4 4 2 3" xfId="31037" xr:uid="{00000000-0005-0000-0000-00000D010000}"/>
    <cellStyle name="20% - Accent4 4 3" xfId="264" xr:uid="{00000000-0005-0000-0000-0000FC010000}"/>
    <cellStyle name="20% - Accent4 4 3 2" xfId="15775" xr:uid="{00000000-0005-0000-0000-0000FD010000}"/>
    <cellStyle name="20% - Accent4 4 4" xfId="265" xr:uid="{00000000-0005-0000-0000-0000FE010000}"/>
    <cellStyle name="20% - Accent4 4 4 2" xfId="15776" xr:uid="{00000000-0005-0000-0000-0000FF010000}"/>
    <cellStyle name="20% - Accent4 4 5" xfId="266" xr:uid="{00000000-0005-0000-0000-000000020000}"/>
    <cellStyle name="20% - Accent4 4 5 2" xfId="15777" xr:uid="{00000000-0005-0000-0000-000001020000}"/>
    <cellStyle name="20% - Accent4 4 6" xfId="267" xr:uid="{00000000-0005-0000-0000-000002020000}"/>
    <cellStyle name="20% - Accent4 4 6 2" xfId="15778" xr:uid="{00000000-0005-0000-0000-000003020000}"/>
    <cellStyle name="20% - Accent4 4 7" xfId="268" xr:uid="{00000000-0005-0000-0000-000004020000}"/>
    <cellStyle name="20% - Accent4 4 7 2" xfId="15779" xr:uid="{00000000-0005-0000-0000-000005020000}"/>
    <cellStyle name="20% - Accent4 4 8" xfId="269" xr:uid="{00000000-0005-0000-0000-000006020000}"/>
    <cellStyle name="20% - Accent4 4 8 2" xfId="15780" xr:uid="{00000000-0005-0000-0000-000007020000}"/>
    <cellStyle name="20% - Accent4 4 9" xfId="270" xr:uid="{00000000-0005-0000-0000-000008020000}"/>
    <cellStyle name="20% - Accent4 4 9 2" xfId="15781" xr:uid="{00000000-0005-0000-0000-000009020000}"/>
    <cellStyle name="20% - Accent4 40" xfId="31038" xr:uid="{00000000-0005-0000-0000-00000F010000}"/>
    <cellStyle name="20% - Accent4 41" xfId="31039" xr:uid="{00000000-0005-0000-0000-000010010000}"/>
    <cellStyle name="20% - Accent4 42" xfId="31040" xr:uid="{00000000-0005-0000-0000-000011010000}"/>
    <cellStyle name="20% - Accent4 43" xfId="31041" xr:uid="{00000000-0005-0000-0000-000012010000}"/>
    <cellStyle name="20% - Accent4 5" xfId="271" xr:uid="{00000000-0005-0000-0000-00000A020000}"/>
    <cellStyle name="20% - Accent4 5 10" xfId="272" xr:uid="{00000000-0005-0000-0000-00000B020000}"/>
    <cellStyle name="20% - Accent4 5 10 2" xfId="15782" xr:uid="{00000000-0005-0000-0000-00000C020000}"/>
    <cellStyle name="20% - Accent4 5 11" xfId="273" xr:uid="{00000000-0005-0000-0000-00000D020000}"/>
    <cellStyle name="20% - Accent4 5 11 2" xfId="15783" xr:uid="{00000000-0005-0000-0000-00000E020000}"/>
    <cellStyle name="20% - Accent4 5 12" xfId="15784" xr:uid="{00000000-0005-0000-0000-00000F020000}"/>
    <cellStyle name="20% - Accent4 5 13" xfId="18062" xr:uid="{00000000-0005-0000-0000-000010020000}"/>
    <cellStyle name="20% - Accent4 5 2" xfId="274" xr:uid="{00000000-0005-0000-0000-000011020000}"/>
    <cellStyle name="20% - Accent4 5 2 2" xfId="15785" xr:uid="{00000000-0005-0000-0000-000012020000}"/>
    <cellStyle name="20% - Accent4 5 2 3" xfId="31042" xr:uid="{00000000-0005-0000-0000-000014010000}"/>
    <cellStyle name="20% - Accent4 5 3" xfId="275" xr:uid="{00000000-0005-0000-0000-000013020000}"/>
    <cellStyle name="20% - Accent4 5 3 2" xfId="15786" xr:uid="{00000000-0005-0000-0000-000014020000}"/>
    <cellStyle name="20% - Accent4 5 4" xfId="276" xr:uid="{00000000-0005-0000-0000-000015020000}"/>
    <cellStyle name="20% - Accent4 5 4 2" xfId="15787" xr:uid="{00000000-0005-0000-0000-000016020000}"/>
    <cellStyle name="20% - Accent4 5 5" xfId="277" xr:uid="{00000000-0005-0000-0000-000017020000}"/>
    <cellStyle name="20% - Accent4 5 5 2" xfId="15788" xr:uid="{00000000-0005-0000-0000-000018020000}"/>
    <cellStyle name="20% - Accent4 5 6" xfId="278" xr:uid="{00000000-0005-0000-0000-000019020000}"/>
    <cellStyle name="20% - Accent4 5 6 2" xfId="15789" xr:uid="{00000000-0005-0000-0000-00001A020000}"/>
    <cellStyle name="20% - Accent4 5 7" xfId="279" xr:uid="{00000000-0005-0000-0000-00001B020000}"/>
    <cellStyle name="20% - Accent4 5 7 2" xfId="15790" xr:uid="{00000000-0005-0000-0000-00001C020000}"/>
    <cellStyle name="20% - Accent4 5 8" xfId="280" xr:uid="{00000000-0005-0000-0000-00001D020000}"/>
    <cellStyle name="20% - Accent4 5 8 2" xfId="15791" xr:uid="{00000000-0005-0000-0000-00001E020000}"/>
    <cellStyle name="20% - Accent4 5 9" xfId="281" xr:uid="{00000000-0005-0000-0000-00001F020000}"/>
    <cellStyle name="20% - Accent4 5 9 2" xfId="15792" xr:uid="{00000000-0005-0000-0000-000020020000}"/>
    <cellStyle name="20% - Accent4 6" xfId="282" xr:uid="{00000000-0005-0000-0000-000021020000}"/>
    <cellStyle name="20% - Accent4 6 10" xfId="283" xr:uid="{00000000-0005-0000-0000-000022020000}"/>
    <cellStyle name="20% - Accent4 6 10 2" xfId="15793" xr:uid="{00000000-0005-0000-0000-000023020000}"/>
    <cellStyle name="20% - Accent4 6 11" xfId="284" xr:uid="{00000000-0005-0000-0000-000024020000}"/>
    <cellStyle name="20% - Accent4 6 11 2" xfId="15794" xr:uid="{00000000-0005-0000-0000-000025020000}"/>
    <cellStyle name="20% - Accent4 6 12" xfId="15795" xr:uid="{00000000-0005-0000-0000-000026020000}"/>
    <cellStyle name="20% - Accent4 6 13" xfId="18063" xr:uid="{00000000-0005-0000-0000-000027020000}"/>
    <cellStyle name="20% - Accent4 6 2" xfId="285" xr:uid="{00000000-0005-0000-0000-000028020000}"/>
    <cellStyle name="20% - Accent4 6 2 2" xfId="15796" xr:uid="{00000000-0005-0000-0000-000029020000}"/>
    <cellStyle name="20% - Accent4 6 2 3" xfId="31043" xr:uid="{00000000-0005-0000-0000-000017010000}"/>
    <cellStyle name="20% - Accent4 6 3" xfId="286" xr:uid="{00000000-0005-0000-0000-00002A020000}"/>
    <cellStyle name="20% - Accent4 6 3 2" xfId="15797" xr:uid="{00000000-0005-0000-0000-00002B020000}"/>
    <cellStyle name="20% - Accent4 6 4" xfId="287" xr:uid="{00000000-0005-0000-0000-00002C020000}"/>
    <cellStyle name="20% - Accent4 6 4 2" xfId="15798" xr:uid="{00000000-0005-0000-0000-00002D020000}"/>
    <cellStyle name="20% - Accent4 6 5" xfId="288" xr:uid="{00000000-0005-0000-0000-00002E020000}"/>
    <cellStyle name="20% - Accent4 6 5 2" xfId="15799" xr:uid="{00000000-0005-0000-0000-00002F020000}"/>
    <cellStyle name="20% - Accent4 6 6" xfId="289" xr:uid="{00000000-0005-0000-0000-000030020000}"/>
    <cellStyle name="20% - Accent4 6 6 2" xfId="15800" xr:uid="{00000000-0005-0000-0000-000031020000}"/>
    <cellStyle name="20% - Accent4 6 7" xfId="290" xr:uid="{00000000-0005-0000-0000-000032020000}"/>
    <cellStyle name="20% - Accent4 6 7 2" xfId="15801" xr:uid="{00000000-0005-0000-0000-000033020000}"/>
    <cellStyle name="20% - Accent4 6 8" xfId="291" xr:uid="{00000000-0005-0000-0000-000034020000}"/>
    <cellStyle name="20% - Accent4 6 8 2" xfId="15802" xr:uid="{00000000-0005-0000-0000-000035020000}"/>
    <cellStyle name="20% - Accent4 6 9" xfId="292" xr:uid="{00000000-0005-0000-0000-000036020000}"/>
    <cellStyle name="20% - Accent4 6 9 2" xfId="15803" xr:uid="{00000000-0005-0000-0000-000037020000}"/>
    <cellStyle name="20% - Accent4 7" xfId="293" xr:uid="{00000000-0005-0000-0000-000038020000}"/>
    <cellStyle name="20% - Accent4 7 2" xfId="15804" xr:uid="{00000000-0005-0000-0000-000039020000}"/>
    <cellStyle name="20% - Accent4 7 2 2" xfId="31045" xr:uid="{00000000-0005-0000-0000-00001A010000}"/>
    <cellStyle name="20% - Accent4 7 3" xfId="18064" xr:uid="{00000000-0005-0000-0000-00003A020000}"/>
    <cellStyle name="20% - Accent4 7 3 2" xfId="31044" xr:uid="{00000000-0005-0000-0000-00001B010000}"/>
    <cellStyle name="20% - Accent4 8" xfId="294" xr:uid="{00000000-0005-0000-0000-00003B020000}"/>
    <cellStyle name="20% - Accent4 8 2" xfId="15805" xr:uid="{00000000-0005-0000-0000-00003C020000}"/>
    <cellStyle name="20% - Accent4 8 2 2" xfId="31047" xr:uid="{00000000-0005-0000-0000-00001D010000}"/>
    <cellStyle name="20% - Accent4 8 3" xfId="18065" xr:uid="{00000000-0005-0000-0000-00003D020000}"/>
    <cellStyle name="20% - Accent4 8 3 2" xfId="31046" xr:uid="{00000000-0005-0000-0000-00001E010000}"/>
    <cellStyle name="20% - Accent4 9" xfId="295" xr:uid="{00000000-0005-0000-0000-00003E020000}"/>
    <cellStyle name="20% - Accent4 9 2" xfId="15806" xr:uid="{00000000-0005-0000-0000-00003F020000}"/>
    <cellStyle name="20% - Accent5 10" xfId="296" xr:uid="{00000000-0005-0000-0000-000040020000}"/>
    <cellStyle name="20% - Accent5 10 2" xfId="15807" xr:uid="{00000000-0005-0000-0000-000041020000}"/>
    <cellStyle name="20% - Accent5 11" xfId="31048" xr:uid="{00000000-0005-0000-0000-000023010000}"/>
    <cellStyle name="20% - Accent5 11 2" xfId="31049" xr:uid="{00000000-0005-0000-0000-000024010000}"/>
    <cellStyle name="20% - Accent5 12" xfId="31050" xr:uid="{00000000-0005-0000-0000-000025010000}"/>
    <cellStyle name="20% - Accent5 13" xfId="31051" xr:uid="{00000000-0005-0000-0000-000026010000}"/>
    <cellStyle name="20% - Accent5 14" xfId="31052" xr:uid="{00000000-0005-0000-0000-000027010000}"/>
    <cellStyle name="20% - Accent5 15" xfId="31053" xr:uid="{00000000-0005-0000-0000-000028010000}"/>
    <cellStyle name="20% - Accent5 16" xfId="31054" xr:uid="{00000000-0005-0000-0000-000029010000}"/>
    <cellStyle name="20% - Accent5 17" xfId="31055" xr:uid="{00000000-0005-0000-0000-00002A010000}"/>
    <cellStyle name="20% - Accent5 18" xfId="31056" xr:uid="{00000000-0005-0000-0000-00002B010000}"/>
    <cellStyle name="20% - Accent5 19" xfId="31057" xr:uid="{00000000-0005-0000-0000-00002C010000}"/>
    <cellStyle name="20% - Accent5 2" xfId="297" xr:uid="{00000000-0005-0000-0000-000042020000}"/>
    <cellStyle name="20% - Accent5 2 10" xfId="298" xr:uid="{00000000-0005-0000-0000-000043020000}"/>
    <cellStyle name="20% - Accent5 2 10 2" xfId="15808" xr:uid="{00000000-0005-0000-0000-000044020000}"/>
    <cellStyle name="20% - Accent5 2 11" xfId="299" xr:uid="{00000000-0005-0000-0000-000045020000}"/>
    <cellStyle name="20% - Accent5 2 11 2" xfId="15809" xr:uid="{00000000-0005-0000-0000-000046020000}"/>
    <cellStyle name="20% - Accent5 2 12" xfId="15810" xr:uid="{00000000-0005-0000-0000-000047020000}"/>
    <cellStyle name="20% - Accent5 2 12 2" xfId="15811" xr:uid="{00000000-0005-0000-0000-000048020000}"/>
    <cellStyle name="20% - Accent5 2 13" xfId="15812" xr:uid="{00000000-0005-0000-0000-000049020000}"/>
    <cellStyle name="20% - Accent5 2 14" xfId="18066" xr:uid="{00000000-0005-0000-0000-00004A020000}"/>
    <cellStyle name="20% - Accent5 2 15" xfId="18067" xr:uid="{00000000-0005-0000-0000-00004B020000}"/>
    <cellStyle name="20% - Accent5 2 2" xfId="300" xr:uid="{00000000-0005-0000-0000-00004C020000}"/>
    <cellStyle name="20% - Accent5 2 2 2" xfId="15813" xr:uid="{00000000-0005-0000-0000-00004D020000}"/>
    <cellStyle name="20% - Accent5 2 3" xfId="301" xr:uid="{00000000-0005-0000-0000-00004E020000}"/>
    <cellStyle name="20% - Accent5 2 3 2" xfId="15814" xr:uid="{00000000-0005-0000-0000-00004F020000}"/>
    <cellStyle name="20% - Accent5 2 4" xfId="302" xr:uid="{00000000-0005-0000-0000-000050020000}"/>
    <cellStyle name="20% - Accent5 2 4 2" xfId="15815" xr:uid="{00000000-0005-0000-0000-000051020000}"/>
    <cellStyle name="20% - Accent5 2 5" xfId="303" xr:uid="{00000000-0005-0000-0000-000052020000}"/>
    <cellStyle name="20% - Accent5 2 5 2" xfId="15816" xr:uid="{00000000-0005-0000-0000-000053020000}"/>
    <cellStyle name="20% - Accent5 2 6" xfId="304" xr:uid="{00000000-0005-0000-0000-000054020000}"/>
    <cellStyle name="20% - Accent5 2 6 2" xfId="15817" xr:uid="{00000000-0005-0000-0000-000055020000}"/>
    <cellStyle name="20% - Accent5 2 7" xfId="305" xr:uid="{00000000-0005-0000-0000-000056020000}"/>
    <cellStyle name="20% - Accent5 2 7 2" xfId="15818" xr:uid="{00000000-0005-0000-0000-000057020000}"/>
    <cellStyle name="20% - Accent5 2 8" xfId="306" xr:uid="{00000000-0005-0000-0000-000058020000}"/>
    <cellStyle name="20% - Accent5 2 8 2" xfId="15819" xr:uid="{00000000-0005-0000-0000-000059020000}"/>
    <cellStyle name="20% - Accent5 2 9" xfId="307" xr:uid="{00000000-0005-0000-0000-00005A020000}"/>
    <cellStyle name="20% - Accent5 2 9 2" xfId="15820" xr:uid="{00000000-0005-0000-0000-00005B020000}"/>
    <cellStyle name="20% - Accent5 20" xfId="31058" xr:uid="{00000000-0005-0000-0000-00003C010000}"/>
    <cellStyle name="20% - Accent5 21" xfId="31059" xr:uid="{00000000-0005-0000-0000-00003D010000}"/>
    <cellStyle name="20% - Accent5 22" xfId="31060" xr:uid="{00000000-0005-0000-0000-00003E010000}"/>
    <cellStyle name="20% - Accent5 23" xfId="31061" xr:uid="{00000000-0005-0000-0000-00003F010000}"/>
    <cellStyle name="20% - Accent5 24" xfId="31062" xr:uid="{00000000-0005-0000-0000-000040010000}"/>
    <cellStyle name="20% - Accent5 25" xfId="31063" xr:uid="{00000000-0005-0000-0000-000041010000}"/>
    <cellStyle name="20% - Accent5 26" xfId="31064" xr:uid="{00000000-0005-0000-0000-000042010000}"/>
    <cellStyle name="20% - Accent5 27" xfId="31065" xr:uid="{00000000-0005-0000-0000-000043010000}"/>
    <cellStyle name="20% - Accent5 28" xfId="31066" xr:uid="{00000000-0005-0000-0000-000044010000}"/>
    <cellStyle name="20% - Accent5 29" xfId="31067" xr:uid="{00000000-0005-0000-0000-000045010000}"/>
    <cellStyle name="20% - Accent5 3" xfId="308" xr:uid="{00000000-0005-0000-0000-00005C020000}"/>
    <cellStyle name="20% - Accent5 3 10" xfId="309" xr:uid="{00000000-0005-0000-0000-00005D020000}"/>
    <cellStyle name="20% - Accent5 3 10 2" xfId="15821" xr:uid="{00000000-0005-0000-0000-00005E020000}"/>
    <cellStyle name="20% - Accent5 3 11" xfId="310" xr:uid="{00000000-0005-0000-0000-00005F020000}"/>
    <cellStyle name="20% - Accent5 3 11 2" xfId="15822" xr:uid="{00000000-0005-0000-0000-000060020000}"/>
    <cellStyle name="20% - Accent5 3 12" xfId="15823" xr:uid="{00000000-0005-0000-0000-000061020000}"/>
    <cellStyle name="20% - Accent5 3 2" xfId="311" xr:uid="{00000000-0005-0000-0000-000062020000}"/>
    <cellStyle name="20% - Accent5 3 2 2" xfId="15824" xr:uid="{00000000-0005-0000-0000-000063020000}"/>
    <cellStyle name="20% - Accent5 3 3" xfId="312" xr:uid="{00000000-0005-0000-0000-000064020000}"/>
    <cellStyle name="20% - Accent5 3 3 2" xfId="15825" xr:uid="{00000000-0005-0000-0000-000065020000}"/>
    <cellStyle name="20% - Accent5 3 4" xfId="313" xr:uid="{00000000-0005-0000-0000-000066020000}"/>
    <cellStyle name="20% - Accent5 3 4 2" xfId="15826" xr:uid="{00000000-0005-0000-0000-000067020000}"/>
    <cellStyle name="20% - Accent5 3 5" xfId="314" xr:uid="{00000000-0005-0000-0000-000068020000}"/>
    <cellStyle name="20% - Accent5 3 5 2" xfId="15827" xr:uid="{00000000-0005-0000-0000-000069020000}"/>
    <cellStyle name="20% - Accent5 3 6" xfId="315" xr:uid="{00000000-0005-0000-0000-00006A020000}"/>
    <cellStyle name="20% - Accent5 3 6 2" xfId="15828" xr:uid="{00000000-0005-0000-0000-00006B020000}"/>
    <cellStyle name="20% - Accent5 3 7" xfId="316" xr:uid="{00000000-0005-0000-0000-00006C020000}"/>
    <cellStyle name="20% - Accent5 3 7 2" xfId="15829" xr:uid="{00000000-0005-0000-0000-00006D020000}"/>
    <cellStyle name="20% - Accent5 3 8" xfId="317" xr:uid="{00000000-0005-0000-0000-00006E020000}"/>
    <cellStyle name="20% - Accent5 3 8 2" xfId="15830" xr:uid="{00000000-0005-0000-0000-00006F020000}"/>
    <cellStyle name="20% - Accent5 3 9" xfId="318" xr:uid="{00000000-0005-0000-0000-000070020000}"/>
    <cellStyle name="20% - Accent5 3 9 2" xfId="15831" xr:uid="{00000000-0005-0000-0000-000071020000}"/>
    <cellStyle name="20% - Accent5 30" xfId="31068" xr:uid="{00000000-0005-0000-0000-000047010000}"/>
    <cellStyle name="20% - Accent5 31" xfId="31069" xr:uid="{00000000-0005-0000-0000-000048010000}"/>
    <cellStyle name="20% - Accent5 32" xfId="31070" xr:uid="{00000000-0005-0000-0000-000049010000}"/>
    <cellStyle name="20% - Accent5 33" xfId="31071" xr:uid="{00000000-0005-0000-0000-00004A010000}"/>
    <cellStyle name="20% - Accent5 34" xfId="31072" xr:uid="{00000000-0005-0000-0000-00004B010000}"/>
    <cellStyle name="20% - Accent5 35" xfId="31073" xr:uid="{00000000-0005-0000-0000-00004C010000}"/>
    <cellStyle name="20% - Accent5 36" xfId="31074" xr:uid="{00000000-0005-0000-0000-00004D010000}"/>
    <cellStyle name="20% - Accent5 37" xfId="31075" xr:uid="{00000000-0005-0000-0000-00004E010000}"/>
    <cellStyle name="20% - Accent5 38" xfId="31076" xr:uid="{00000000-0005-0000-0000-00004F010000}"/>
    <cellStyle name="20% - Accent5 39" xfId="31077" xr:uid="{00000000-0005-0000-0000-000050010000}"/>
    <cellStyle name="20% - Accent5 4" xfId="319" xr:uid="{00000000-0005-0000-0000-000072020000}"/>
    <cellStyle name="20% - Accent5 4 10" xfId="320" xr:uid="{00000000-0005-0000-0000-000073020000}"/>
    <cellStyle name="20% - Accent5 4 10 2" xfId="15832" xr:uid="{00000000-0005-0000-0000-000074020000}"/>
    <cellStyle name="20% - Accent5 4 11" xfId="321" xr:uid="{00000000-0005-0000-0000-000075020000}"/>
    <cellStyle name="20% - Accent5 4 11 2" xfId="15833" xr:uid="{00000000-0005-0000-0000-000076020000}"/>
    <cellStyle name="20% - Accent5 4 12" xfId="15834" xr:uid="{00000000-0005-0000-0000-000077020000}"/>
    <cellStyle name="20% - Accent5 4 2" xfId="322" xr:uid="{00000000-0005-0000-0000-000078020000}"/>
    <cellStyle name="20% - Accent5 4 2 2" xfId="15835" xr:uid="{00000000-0005-0000-0000-000079020000}"/>
    <cellStyle name="20% - Accent5 4 3" xfId="323" xr:uid="{00000000-0005-0000-0000-00007A020000}"/>
    <cellStyle name="20% - Accent5 4 3 2" xfId="15836" xr:uid="{00000000-0005-0000-0000-00007B020000}"/>
    <cellStyle name="20% - Accent5 4 4" xfId="324" xr:uid="{00000000-0005-0000-0000-00007C020000}"/>
    <cellStyle name="20% - Accent5 4 4 2" xfId="15837" xr:uid="{00000000-0005-0000-0000-00007D020000}"/>
    <cellStyle name="20% - Accent5 4 5" xfId="325" xr:uid="{00000000-0005-0000-0000-00007E020000}"/>
    <cellStyle name="20% - Accent5 4 5 2" xfId="15838" xr:uid="{00000000-0005-0000-0000-00007F020000}"/>
    <cellStyle name="20% - Accent5 4 6" xfId="326" xr:uid="{00000000-0005-0000-0000-000080020000}"/>
    <cellStyle name="20% - Accent5 4 6 2" xfId="15839" xr:uid="{00000000-0005-0000-0000-000081020000}"/>
    <cellStyle name="20% - Accent5 4 7" xfId="327" xr:uid="{00000000-0005-0000-0000-000082020000}"/>
    <cellStyle name="20% - Accent5 4 7 2" xfId="15840" xr:uid="{00000000-0005-0000-0000-000083020000}"/>
    <cellStyle name="20% - Accent5 4 8" xfId="328" xr:uid="{00000000-0005-0000-0000-000084020000}"/>
    <cellStyle name="20% - Accent5 4 8 2" xfId="15841" xr:uid="{00000000-0005-0000-0000-000085020000}"/>
    <cellStyle name="20% - Accent5 4 9" xfId="329" xr:uid="{00000000-0005-0000-0000-000086020000}"/>
    <cellStyle name="20% - Accent5 4 9 2" xfId="15842" xr:uid="{00000000-0005-0000-0000-000087020000}"/>
    <cellStyle name="20% - Accent5 40" xfId="31078" xr:uid="{00000000-0005-0000-0000-000052010000}"/>
    <cellStyle name="20% - Accent5 41" xfId="31079" xr:uid="{00000000-0005-0000-0000-000053010000}"/>
    <cellStyle name="20% - Accent5 42" xfId="31080" xr:uid="{00000000-0005-0000-0000-000054010000}"/>
    <cellStyle name="20% - Accent5 43" xfId="31081" xr:uid="{00000000-0005-0000-0000-000055010000}"/>
    <cellStyle name="20% - Accent5 5" xfId="330" xr:uid="{00000000-0005-0000-0000-000088020000}"/>
    <cellStyle name="20% - Accent5 5 10" xfId="331" xr:uid="{00000000-0005-0000-0000-000089020000}"/>
    <cellStyle name="20% - Accent5 5 10 2" xfId="15843" xr:uid="{00000000-0005-0000-0000-00008A020000}"/>
    <cellStyle name="20% - Accent5 5 11" xfId="332" xr:uid="{00000000-0005-0000-0000-00008B020000}"/>
    <cellStyle name="20% - Accent5 5 11 2" xfId="15844" xr:uid="{00000000-0005-0000-0000-00008C020000}"/>
    <cellStyle name="20% - Accent5 5 12" xfId="15845" xr:uid="{00000000-0005-0000-0000-00008D020000}"/>
    <cellStyle name="20% - Accent5 5 2" xfId="333" xr:uid="{00000000-0005-0000-0000-00008E020000}"/>
    <cellStyle name="20% - Accent5 5 2 2" xfId="15846" xr:uid="{00000000-0005-0000-0000-00008F020000}"/>
    <cellStyle name="20% - Accent5 5 3" xfId="334" xr:uid="{00000000-0005-0000-0000-000090020000}"/>
    <cellStyle name="20% - Accent5 5 3 2" xfId="15847" xr:uid="{00000000-0005-0000-0000-000091020000}"/>
    <cellStyle name="20% - Accent5 5 4" xfId="335" xr:uid="{00000000-0005-0000-0000-000092020000}"/>
    <cellStyle name="20% - Accent5 5 4 2" xfId="15848" xr:uid="{00000000-0005-0000-0000-000093020000}"/>
    <cellStyle name="20% - Accent5 5 5" xfId="336" xr:uid="{00000000-0005-0000-0000-000094020000}"/>
    <cellStyle name="20% - Accent5 5 5 2" xfId="15849" xr:uid="{00000000-0005-0000-0000-000095020000}"/>
    <cellStyle name="20% - Accent5 5 6" xfId="337" xr:uid="{00000000-0005-0000-0000-000096020000}"/>
    <cellStyle name="20% - Accent5 5 6 2" xfId="15850" xr:uid="{00000000-0005-0000-0000-000097020000}"/>
    <cellStyle name="20% - Accent5 5 7" xfId="338" xr:uid="{00000000-0005-0000-0000-000098020000}"/>
    <cellStyle name="20% - Accent5 5 7 2" xfId="15851" xr:uid="{00000000-0005-0000-0000-000099020000}"/>
    <cellStyle name="20% - Accent5 5 8" xfId="339" xr:uid="{00000000-0005-0000-0000-00009A020000}"/>
    <cellStyle name="20% - Accent5 5 8 2" xfId="15852" xr:uid="{00000000-0005-0000-0000-00009B020000}"/>
    <cellStyle name="20% - Accent5 5 9" xfId="340" xr:uid="{00000000-0005-0000-0000-00009C020000}"/>
    <cellStyle name="20% - Accent5 5 9 2" xfId="15853" xr:uid="{00000000-0005-0000-0000-00009D020000}"/>
    <cellStyle name="20% - Accent5 6" xfId="341" xr:uid="{00000000-0005-0000-0000-00009E020000}"/>
    <cellStyle name="20% - Accent5 6 10" xfId="342" xr:uid="{00000000-0005-0000-0000-00009F020000}"/>
    <cellStyle name="20% - Accent5 6 10 2" xfId="15854" xr:uid="{00000000-0005-0000-0000-0000A0020000}"/>
    <cellStyle name="20% - Accent5 6 11" xfId="343" xr:uid="{00000000-0005-0000-0000-0000A1020000}"/>
    <cellStyle name="20% - Accent5 6 11 2" xfId="15855" xr:uid="{00000000-0005-0000-0000-0000A2020000}"/>
    <cellStyle name="20% - Accent5 6 12" xfId="15856" xr:uid="{00000000-0005-0000-0000-0000A3020000}"/>
    <cellStyle name="20% - Accent5 6 2" xfId="344" xr:uid="{00000000-0005-0000-0000-0000A4020000}"/>
    <cellStyle name="20% - Accent5 6 2 2" xfId="15857" xr:uid="{00000000-0005-0000-0000-0000A5020000}"/>
    <cellStyle name="20% - Accent5 6 3" xfId="345" xr:uid="{00000000-0005-0000-0000-0000A6020000}"/>
    <cellStyle name="20% - Accent5 6 3 2" xfId="15858" xr:uid="{00000000-0005-0000-0000-0000A7020000}"/>
    <cellStyle name="20% - Accent5 6 4" xfId="346" xr:uid="{00000000-0005-0000-0000-0000A8020000}"/>
    <cellStyle name="20% - Accent5 6 4 2" xfId="15859" xr:uid="{00000000-0005-0000-0000-0000A9020000}"/>
    <cellStyle name="20% - Accent5 6 5" xfId="347" xr:uid="{00000000-0005-0000-0000-0000AA020000}"/>
    <cellStyle name="20% - Accent5 6 5 2" xfId="15860" xr:uid="{00000000-0005-0000-0000-0000AB020000}"/>
    <cellStyle name="20% - Accent5 6 6" xfId="348" xr:uid="{00000000-0005-0000-0000-0000AC020000}"/>
    <cellStyle name="20% - Accent5 6 6 2" xfId="15861" xr:uid="{00000000-0005-0000-0000-0000AD020000}"/>
    <cellStyle name="20% - Accent5 6 7" xfId="349" xr:uid="{00000000-0005-0000-0000-0000AE020000}"/>
    <cellStyle name="20% - Accent5 6 7 2" xfId="15862" xr:uid="{00000000-0005-0000-0000-0000AF020000}"/>
    <cellStyle name="20% - Accent5 6 8" xfId="350" xr:uid="{00000000-0005-0000-0000-0000B0020000}"/>
    <cellStyle name="20% - Accent5 6 8 2" xfId="15863" xr:uid="{00000000-0005-0000-0000-0000B1020000}"/>
    <cellStyle name="20% - Accent5 6 9" xfId="351" xr:uid="{00000000-0005-0000-0000-0000B2020000}"/>
    <cellStyle name="20% - Accent5 6 9 2" xfId="15864" xr:uid="{00000000-0005-0000-0000-0000B3020000}"/>
    <cellStyle name="20% - Accent5 7" xfId="352" xr:uid="{00000000-0005-0000-0000-0000B4020000}"/>
    <cellStyle name="20% - Accent5 7 2" xfId="15865" xr:uid="{00000000-0005-0000-0000-0000B5020000}"/>
    <cellStyle name="20% - Accent5 8" xfId="353" xr:uid="{00000000-0005-0000-0000-0000B6020000}"/>
    <cellStyle name="20% - Accent5 8 2" xfId="15866" xr:uid="{00000000-0005-0000-0000-0000B7020000}"/>
    <cellStyle name="20% - Accent5 9" xfId="354" xr:uid="{00000000-0005-0000-0000-0000B8020000}"/>
    <cellStyle name="20% - Accent5 9 2" xfId="15867" xr:uid="{00000000-0005-0000-0000-0000B9020000}"/>
    <cellStyle name="20% - Accent6 10" xfId="355" xr:uid="{00000000-0005-0000-0000-0000BA020000}"/>
    <cellStyle name="20% - Accent6 10 2" xfId="15868" xr:uid="{00000000-0005-0000-0000-0000BB020000}"/>
    <cellStyle name="20% - Accent6 11" xfId="31082" xr:uid="{00000000-0005-0000-0000-00005E010000}"/>
    <cellStyle name="20% - Accent6 11 2" xfId="31083" xr:uid="{00000000-0005-0000-0000-00005F010000}"/>
    <cellStyle name="20% - Accent6 12" xfId="31084" xr:uid="{00000000-0005-0000-0000-000060010000}"/>
    <cellStyle name="20% - Accent6 13" xfId="31085" xr:uid="{00000000-0005-0000-0000-000061010000}"/>
    <cellStyle name="20% - Accent6 14" xfId="31086" xr:uid="{00000000-0005-0000-0000-000062010000}"/>
    <cellStyle name="20% - Accent6 15" xfId="31087" xr:uid="{00000000-0005-0000-0000-000063010000}"/>
    <cellStyle name="20% - Accent6 16" xfId="31088" xr:uid="{00000000-0005-0000-0000-000064010000}"/>
    <cellStyle name="20% - Accent6 17" xfId="31089" xr:uid="{00000000-0005-0000-0000-000065010000}"/>
    <cellStyle name="20% - Accent6 18" xfId="31090" xr:uid="{00000000-0005-0000-0000-000066010000}"/>
    <cellStyle name="20% - Accent6 19" xfId="31091" xr:uid="{00000000-0005-0000-0000-000067010000}"/>
    <cellStyle name="20% - Accent6 2" xfId="356" xr:uid="{00000000-0005-0000-0000-0000BC020000}"/>
    <cellStyle name="20% - Accent6 2 10" xfId="357" xr:uid="{00000000-0005-0000-0000-0000BD020000}"/>
    <cellStyle name="20% - Accent6 2 10 2" xfId="15869" xr:uid="{00000000-0005-0000-0000-0000BE020000}"/>
    <cellStyle name="20% - Accent6 2 10 3" xfId="18068" xr:uid="{00000000-0005-0000-0000-0000BF020000}"/>
    <cellStyle name="20% - Accent6 2 11" xfId="358" xr:uid="{00000000-0005-0000-0000-0000C0020000}"/>
    <cellStyle name="20% - Accent6 2 11 2" xfId="15870" xr:uid="{00000000-0005-0000-0000-0000C1020000}"/>
    <cellStyle name="20% - Accent6 2 11 3" xfId="18069" xr:uid="{00000000-0005-0000-0000-0000C2020000}"/>
    <cellStyle name="20% - Accent6 2 12" xfId="15871" xr:uid="{00000000-0005-0000-0000-0000C3020000}"/>
    <cellStyle name="20% - Accent6 2 12 2" xfId="15872" xr:uid="{00000000-0005-0000-0000-0000C4020000}"/>
    <cellStyle name="20% - Accent6 2 12 3" xfId="18070" xr:uid="{00000000-0005-0000-0000-0000C5020000}"/>
    <cellStyle name="20% - Accent6 2 13" xfId="15873" xr:uid="{00000000-0005-0000-0000-0000C6020000}"/>
    <cellStyle name="20% - Accent6 2 13 2" xfId="18071" xr:uid="{00000000-0005-0000-0000-0000C7020000}"/>
    <cellStyle name="20% - Accent6 2 14" xfId="18072" xr:uid="{00000000-0005-0000-0000-0000C8020000}"/>
    <cellStyle name="20% - Accent6 2 15" xfId="18073" xr:uid="{00000000-0005-0000-0000-0000C9020000}"/>
    <cellStyle name="20% - Accent6 2 16" xfId="31092" xr:uid="{00000000-0005-0000-0000-00006F010000}"/>
    <cellStyle name="20% - Accent6 2 2" xfId="359" xr:uid="{00000000-0005-0000-0000-0000CA020000}"/>
    <cellStyle name="20% - Accent6 2 2 2" xfId="15874" xr:uid="{00000000-0005-0000-0000-0000CB020000}"/>
    <cellStyle name="20% - Accent6 2 2 3" xfId="18074" xr:uid="{00000000-0005-0000-0000-0000CC020000}"/>
    <cellStyle name="20% - Accent6 2 3" xfId="360" xr:uid="{00000000-0005-0000-0000-0000CD020000}"/>
    <cellStyle name="20% - Accent6 2 3 2" xfId="15875" xr:uid="{00000000-0005-0000-0000-0000CE020000}"/>
    <cellStyle name="20% - Accent6 2 3 3" xfId="18075" xr:uid="{00000000-0005-0000-0000-0000CF020000}"/>
    <cellStyle name="20% - Accent6 2 4" xfId="361" xr:uid="{00000000-0005-0000-0000-0000D0020000}"/>
    <cellStyle name="20% - Accent6 2 4 2" xfId="15876" xr:uid="{00000000-0005-0000-0000-0000D1020000}"/>
    <cellStyle name="20% - Accent6 2 4 3" xfId="18076" xr:uid="{00000000-0005-0000-0000-0000D2020000}"/>
    <cellStyle name="20% - Accent6 2 5" xfId="362" xr:uid="{00000000-0005-0000-0000-0000D3020000}"/>
    <cellStyle name="20% - Accent6 2 5 2" xfId="15877" xr:uid="{00000000-0005-0000-0000-0000D4020000}"/>
    <cellStyle name="20% - Accent6 2 5 3" xfId="18077" xr:uid="{00000000-0005-0000-0000-0000D5020000}"/>
    <cellStyle name="20% - Accent6 2 6" xfId="363" xr:uid="{00000000-0005-0000-0000-0000D6020000}"/>
    <cellStyle name="20% - Accent6 2 6 2" xfId="15878" xr:uid="{00000000-0005-0000-0000-0000D7020000}"/>
    <cellStyle name="20% - Accent6 2 6 3" xfId="18078" xr:uid="{00000000-0005-0000-0000-0000D8020000}"/>
    <cellStyle name="20% - Accent6 2 7" xfId="364" xr:uid="{00000000-0005-0000-0000-0000D9020000}"/>
    <cellStyle name="20% - Accent6 2 7 2" xfId="15879" xr:uid="{00000000-0005-0000-0000-0000DA020000}"/>
    <cellStyle name="20% - Accent6 2 7 3" xfId="18079" xr:uid="{00000000-0005-0000-0000-0000DB020000}"/>
    <cellStyle name="20% - Accent6 2 8" xfId="365" xr:uid="{00000000-0005-0000-0000-0000DC020000}"/>
    <cellStyle name="20% - Accent6 2 8 2" xfId="15880" xr:uid="{00000000-0005-0000-0000-0000DD020000}"/>
    <cellStyle name="20% - Accent6 2 8 3" xfId="18080" xr:uid="{00000000-0005-0000-0000-0000DE020000}"/>
    <cellStyle name="20% - Accent6 2 9" xfId="366" xr:uid="{00000000-0005-0000-0000-0000DF020000}"/>
    <cellStyle name="20% - Accent6 2 9 2" xfId="15881" xr:uid="{00000000-0005-0000-0000-0000E0020000}"/>
    <cellStyle name="20% - Accent6 2 9 3" xfId="18081" xr:uid="{00000000-0005-0000-0000-0000E1020000}"/>
    <cellStyle name="20% - Accent6 20" xfId="31093" xr:uid="{00000000-0005-0000-0000-000078010000}"/>
    <cellStyle name="20% - Accent6 21" xfId="31094" xr:uid="{00000000-0005-0000-0000-000079010000}"/>
    <cellStyle name="20% - Accent6 22" xfId="31095" xr:uid="{00000000-0005-0000-0000-00007A010000}"/>
    <cellStyle name="20% - Accent6 23" xfId="31096" xr:uid="{00000000-0005-0000-0000-00007B010000}"/>
    <cellStyle name="20% - Accent6 24" xfId="31097" xr:uid="{00000000-0005-0000-0000-00007C010000}"/>
    <cellStyle name="20% - Accent6 25" xfId="31098" xr:uid="{00000000-0005-0000-0000-00007D010000}"/>
    <cellStyle name="20% - Accent6 26" xfId="31099" xr:uid="{00000000-0005-0000-0000-00007E010000}"/>
    <cellStyle name="20% - Accent6 27" xfId="31100" xr:uid="{00000000-0005-0000-0000-00007F010000}"/>
    <cellStyle name="20% - Accent6 28" xfId="31101" xr:uid="{00000000-0005-0000-0000-000080010000}"/>
    <cellStyle name="20% - Accent6 29" xfId="31102" xr:uid="{00000000-0005-0000-0000-000081010000}"/>
    <cellStyle name="20% - Accent6 3" xfId="367" xr:uid="{00000000-0005-0000-0000-0000E2020000}"/>
    <cellStyle name="20% - Accent6 3 10" xfId="368" xr:uid="{00000000-0005-0000-0000-0000E3020000}"/>
    <cellStyle name="20% - Accent6 3 10 2" xfId="15882" xr:uid="{00000000-0005-0000-0000-0000E4020000}"/>
    <cellStyle name="20% - Accent6 3 11" xfId="369" xr:uid="{00000000-0005-0000-0000-0000E5020000}"/>
    <cellStyle name="20% - Accent6 3 11 2" xfId="15883" xr:uid="{00000000-0005-0000-0000-0000E6020000}"/>
    <cellStyle name="20% - Accent6 3 12" xfId="15884" xr:uid="{00000000-0005-0000-0000-0000E7020000}"/>
    <cellStyle name="20% - Accent6 3 13" xfId="18082" xr:uid="{00000000-0005-0000-0000-0000E8020000}"/>
    <cellStyle name="20% - Accent6 3 2" xfId="370" xr:uid="{00000000-0005-0000-0000-0000E9020000}"/>
    <cellStyle name="20% - Accent6 3 2 2" xfId="15885" xr:uid="{00000000-0005-0000-0000-0000EA020000}"/>
    <cellStyle name="20% - Accent6 3 2 3" xfId="31103" xr:uid="{00000000-0005-0000-0000-000083010000}"/>
    <cellStyle name="20% - Accent6 3 3" xfId="371" xr:uid="{00000000-0005-0000-0000-0000EB020000}"/>
    <cellStyle name="20% - Accent6 3 3 2" xfId="15886" xr:uid="{00000000-0005-0000-0000-0000EC020000}"/>
    <cellStyle name="20% - Accent6 3 4" xfId="372" xr:uid="{00000000-0005-0000-0000-0000ED020000}"/>
    <cellStyle name="20% - Accent6 3 4 2" xfId="15887" xr:uid="{00000000-0005-0000-0000-0000EE020000}"/>
    <cellStyle name="20% - Accent6 3 5" xfId="373" xr:uid="{00000000-0005-0000-0000-0000EF020000}"/>
    <cellStyle name="20% - Accent6 3 5 2" xfId="15888" xr:uid="{00000000-0005-0000-0000-0000F0020000}"/>
    <cellStyle name="20% - Accent6 3 6" xfId="374" xr:uid="{00000000-0005-0000-0000-0000F1020000}"/>
    <cellStyle name="20% - Accent6 3 6 2" xfId="15889" xr:uid="{00000000-0005-0000-0000-0000F2020000}"/>
    <cellStyle name="20% - Accent6 3 7" xfId="375" xr:uid="{00000000-0005-0000-0000-0000F3020000}"/>
    <cellStyle name="20% - Accent6 3 7 2" xfId="15890" xr:uid="{00000000-0005-0000-0000-0000F4020000}"/>
    <cellStyle name="20% - Accent6 3 8" xfId="376" xr:uid="{00000000-0005-0000-0000-0000F5020000}"/>
    <cellStyle name="20% - Accent6 3 8 2" xfId="15891" xr:uid="{00000000-0005-0000-0000-0000F6020000}"/>
    <cellStyle name="20% - Accent6 3 9" xfId="377" xr:uid="{00000000-0005-0000-0000-0000F7020000}"/>
    <cellStyle name="20% - Accent6 3 9 2" xfId="15892" xr:uid="{00000000-0005-0000-0000-0000F8020000}"/>
    <cellStyle name="20% - Accent6 30" xfId="31104" xr:uid="{00000000-0005-0000-0000-000085010000}"/>
    <cellStyle name="20% - Accent6 31" xfId="31105" xr:uid="{00000000-0005-0000-0000-000086010000}"/>
    <cellStyle name="20% - Accent6 32" xfId="31106" xr:uid="{00000000-0005-0000-0000-000087010000}"/>
    <cellStyle name="20% - Accent6 33" xfId="31107" xr:uid="{00000000-0005-0000-0000-000088010000}"/>
    <cellStyle name="20% - Accent6 34" xfId="31108" xr:uid="{00000000-0005-0000-0000-000089010000}"/>
    <cellStyle name="20% - Accent6 35" xfId="31109" xr:uid="{00000000-0005-0000-0000-00008A010000}"/>
    <cellStyle name="20% - Accent6 36" xfId="31110" xr:uid="{00000000-0005-0000-0000-00008B010000}"/>
    <cellStyle name="20% - Accent6 37" xfId="31111" xr:uid="{00000000-0005-0000-0000-00008C010000}"/>
    <cellStyle name="20% - Accent6 38" xfId="31112" xr:uid="{00000000-0005-0000-0000-00008D010000}"/>
    <cellStyle name="20% - Accent6 39" xfId="31113" xr:uid="{00000000-0005-0000-0000-00008E010000}"/>
    <cellStyle name="20% - Accent6 4" xfId="378" xr:uid="{00000000-0005-0000-0000-0000F9020000}"/>
    <cellStyle name="20% - Accent6 4 10" xfId="379" xr:uid="{00000000-0005-0000-0000-0000FA020000}"/>
    <cellStyle name="20% - Accent6 4 10 2" xfId="15893" xr:uid="{00000000-0005-0000-0000-0000FB020000}"/>
    <cellStyle name="20% - Accent6 4 11" xfId="380" xr:uid="{00000000-0005-0000-0000-0000FC020000}"/>
    <cellStyle name="20% - Accent6 4 11 2" xfId="15894" xr:uid="{00000000-0005-0000-0000-0000FD020000}"/>
    <cellStyle name="20% - Accent6 4 12" xfId="15895" xr:uid="{00000000-0005-0000-0000-0000FE020000}"/>
    <cellStyle name="20% - Accent6 4 13" xfId="18083" xr:uid="{00000000-0005-0000-0000-0000FF020000}"/>
    <cellStyle name="20% - Accent6 4 2" xfId="381" xr:uid="{00000000-0005-0000-0000-000000030000}"/>
    <cellStyle name="20% - Accent6 4 2 2" xfId="15896" xr:uid="{00000000-0005-0000-0000-000001030000}"/>
    <cellStyle name="20% - Accent6 4 2 3" xfId="31114" xr:uid="{00000000-0005-0000-0000-000090010000}"/>
    <cellStyle name="20% - Accent6 4 3" xfId="382" xr:uid="{00000000-0005-0000-0000-000002030000}"/>
    <cellStyle name="20% - Accent6 4 3 2" xfId="15897" xr:uid="{00000000-0005-0000-0000-000003030000}"/>
    <cellStyle name="20% - Accent6 4 4" xfId="383" xr:uid="{00000000-0005-0000-0000-000004030000}"/>
    <cellStyle name="20% - Accent6 4 4 2" xfId="15898" xr:uid="{00000000-0005-0000-0000-000005030000}"/>
    <cellStyle name="20% - Accent6 4 5" xfId="384" xr:uid="{00000000-0005-0000-0000-000006030000}"/>
    <cellStyle name="20% - Accent6 4 5 2" xfId="15899" xr:uid="{00000000-0005-0000-0000-000007030000}"/>
    <cellStyle name="20% - Accent6 4 6" xfId="385" xr:uid="{00000000-0005-0000-0000-000008030000}"/>
    <cellStyle name="20% - Accent6 4 6 2" xfId="15900" xr:uid="{00000000-0005-0000-0000-000009030000}"/>
    <cellStyle name="20% - Accent6 4 7" xfId="386" xr:uid="{00000000-0005-0000-0000-00000A030000}"/>
    <cellStyle name="20% - Accent6 4 7 2" xfId="15901" xr:uid="{00000000-0005-0000-0000-00000B030000}"/>
    <cellStyle name="20% - Accent6 4 8" xfId="387" xr:uid="{00000000-0005-0000-0000-00000C030000}"/>
    <cellStyle name="20% - Accent6 4 8 2" xfId="15902" xr:uid="{00000000-0005-0000-0000-00000D030000}"/>
    <cellStyle name="20% - Accent6 4 9" xfId="388" xr:uid="{00000000-0005-0000-0000-00000E030000}"/>
    <cellStyle name="20% - Accent6 4 9 2" xfId="15903" xr:uid="{00000000-0005-0000-0000-00000F030000}"/>
    <cellStyle name="20% - Accent6 40" xfId="31115" xr:uid="{00000000-0005-0000-0000-000092010000}"/>
    <cellStyle name="20% - Accent6 41" xfId="31116" xr:uid="{00000000-0005-0000-0000-000093010000}"/>
    <cellStyle name="20% - Accent6 42" xfId="31117" xr:uid="{00000000-0005-0000-0000-000094010000}"/>
    <cellStyle name="20% - Accent6 43" xfId="31118" xr:uid="{00000000-0005-0000-0000-000095010000}"/>
    <cellStyle name="20% - Accent6 5" xfId="389" xr:uid="{00000000-0005-0000-0000-000010030000}"/>
    <cellStyle name="20% - Accent6 5 10" xfId="390" xr:uid="{00000000-0005-0000-0000-000011030000}"/>
    <cellStyle name="20% - Accent6 5 10 2" xfId="15904" xr:uid="{00000000-0005-0000-0000-000012030000}"/>
    <cellStyle name="20% - Accent6 5 11" xfId="391" xr:uid="{00000000-0005-0000-0000-000013030000}"/>
    <cellStyle name="20% - Accent6 5 11 2" xfId="15905" xr:uid="{00000000-0005-0000-0000-000014030000}"/>
    <cellStyle name="20% - Accent6 5 12" xfId="15906" xr:uid="{00000000-0005-0000-0000-000015030000}"/>
    <cellStyle name="20% - Accent6 5 13" xfId="18084" xr:uid="{00000000-0005-0000-0000-000016030000}"/>
    <cellStyle name="20% - Accent6 5 2" xfId="392" xr:uid="{00000000-0005-0000-0000-000017030000}"/>
    <cellStyle name="20% - Accent6 5 2 2" xfId="15907" xr:uid="{00000000-0005-0000-0000-000018030000}"/>
    <cellStyle name="20% - Accent6 5 2 3" xfId="31119" xr:uid="{00000000-0005-0000-0000-000097010000}"/>
    <cellStyle name="20% - Accent6 5 3" xfId="393" xr:uid="{00000000-0005-0000-0000-000019030000}"/>
    <cellStyle name="20% - Accent6 5 3 2" xfId="15908" xr:uid="{00000000-0005-0000-0000-00001A030000}"/>
    <cellStyle name="20% - Accent6 5 4" xfId="394" xr:uid="{00000000-0005-0000-0000-00001B030000}"/>
    <cellStyle name="20% - Accent6 5 4 2" xfId="15909" xr:uid="{00000000-0005-0000-0000-00001C030000}"/>
    <cellStyle name="20% - Accent6 5 5" xfId="395" xr:uid="{00000000-0005-0000-0000-00001D030000}"/>
    <cellStyle name="20% - Accent6 5 5 2" xfId="15910" xr:uid="{00000000-0005-0000-0000-00001E030000}"/>
    <cellStyle name="20% - Accent6 5 6" xfId="396" xr:uid="{00000000-0005-0000-0000-00001F030000}"/>
    <cellStyle name="20% - Accent6 5 6 2" xfId="15911" xr:uid="{00000000-0005-0000-0000-000020030000}"/>
    <cellStyle name="20% - Accent6 5 7" xfId="397" xr:uid="{00000000-0005-0000-0000-000021030000}"/>
    <cellStyle name="20% - Accent6 5 7 2" xfId="15912" xr:uid="{00000000-0005-0000-0000-000022030000}"/>
    <cellStyle name="20% - Accent6 5 8" xfId="398" xr:uid="{00000000-0005-0000-0000-000023030000}"/>
    <cellStyle name="20% - Accent6 5 8 2" xfId="15913" xr:uid="{00000000-0005-0000-0000-000024030000}"/>
    <cellStyle name="20% - Accent6 5 9" xfId="399" xr:uid="{00000000-0005-0000-0000-000025030000}"/>
    <cellStyle name="20% - Accent6 5 9 2" xfId="15914" xr:uid="{00000000-0005-0000-0000-000026030000}"/>
    <cellStyle name="20% - Accent6 6" xfId="400" xr:uid="{00000000-0005-0000-0000-000027030000}"/>
    <cellStyle name="20% - Accent6 6 10" xfId="401" xr:uid="{00000000-0005-0000-0000-000028030000}"/>
    <cellStyle name="20% - Accent6 6 10 2" xfId="15915" xr:uid="{00000000-0005-0000-0000-000029030000}"/>
    <cellStyle name="20% - Accent6 6 11" xfId="402" xr:uid="{00000000-0005-0000-0000-00002A030000}"/>
    <cellStyle name="20% - Accent6 6 11 2" xfId="15916" xr:uid="{00000000-0005-0000-0000-00002B030000}"/>
    <cellStyle name="20% - Accent6 6 12" xfId="15917" xr:uid="{00000000-0005-0000-0000-00002C030000}"/>
    <cellStyle name="20% - Accent6 6 13" xfId="18085" xr:uid="{00000000-0005-0000-0000-00002D030000}"/>
    <cellStyle name="20% - Accent6 6 2" xfId="403" xr:uid="{00000000-0005-0000-0000-00002E030000}"/>
    <cellStyle name="20% - Accent6 6 2 2" xfId="15918" xr:uid="{00000000-0005-0000-0000-00002F030000}"/>
    <cellStyle name="20% - Accent6 6 2 3" xfId="31120" xr:uid="{00000000-0005-0000-0000-00009A010000}"/>
    <cellStyle name="20% - Accent6 6 3" xfId="404" xr:uid="{00000000-0005-0000-0000-000030030000}"/>
    <cellStyle name="20% - Accent6 6 3 2" xfId="15919" xr:uid="{00000000-0005-0000-0000-000031030000}"/>
    <cellStyle name="20% - Accent6 6 4" xfId="405" xr:uid="{00000000-0005-0000-0000-000032030000}"/>
    <cellStyle name="20% - Accent6 6 4 2" xfId="15920" xr:uid="{00000000-0005-0000-0000-000033030000}"/>
    <cellStyle name="20% - Accent6 6 5" xfId="406" xr:uid="{00000000-0005-0000-0000-000034030000}"/>
    <cellStyle name="20% - Accent6 6 5 2" xfId="15921" xr:uid="{00000000-0005-0000-0000-000035030000}"/>
    <cellStyle name="20% - Accent6 6 6" xfId="407" xr:uid="{00000000-0005-0000-0000-000036030000}"/>
    <cellStyle name="20% - Accent6 6 6 2" xfId="15922" xr:uid="{00000000-0005-0000-0000-000037030000}"/>
    <cellStyle name="20% - Accent6 6 7" xfId="408" xr:uid="{00000000-0005-0000-0000-000038030000}"/>
    <cellStyle name="20% - Accent6 6 7 2" xfId="15923" xr:uid="{00000000-0005-0000-0000-000039030000}"/>
    <cellStyle name="20% - Accent6 6 8" xfId="409" xr:uid="{00000000-0005-0000-0000-00003A030000}"/>
    <cellStyle name="20% - Accent6 6 8 2" xfId="15924" xr:uid="{00000000-0005-0000-0000-00003B030000}"/>
    <cellStyle name="20% - Accent6 6 9" xfId="410" xr:uid="{00000000-0005-0000-0000-00003C030000}"/>
    <cellStyle name="20% - Accent6 6 9 2" xfId="15925" xr:uid="{00000000-0005-0000-0000-00003D030000}"/>
    <cellStyle name="20% - Accent6 7" xfId="411" xr:uid="{00000000-0005-0000-0000-00003E030000}"/>
    <cellStyle name="20% - Accent6 7 2" xfId="15926" xr:uid="{00000000-0005-0000-0000-00003F030000}"/>
    <cellStyle name="20% - Accent6 7 2 2" xfId="31122" xr:uid="{00000000-0005-0000-0000-00009D010000}"/>
    <cellStyle name="20% - Accent6 7 3" xfId="18086" xr:uid="{00000000-0005-0000-0000-000040030000}"/>
    <cellStyle name="20% - Accent6 7 3 2" xfId="31121" xr:uid="{00000000-0005-0000-0000-00009E010000}"/>
    <cellStyle name="20% - Accent6 8" xfId="412" xr:uid="{00000000-0005-0000-0000-000041030000}"/>
    <cellStyle name="20% - Accent6 8 2" xfId="15927" xr:uid="{00000000-0005-0000-0000-000042030000}"/>
    <cellStyle name="20% - Accent6 8 2 2" xfId="31124" xr:uid="{00000000-0005-0000-0000-0000A0010000}"/>
    <cellStyle name="20% - Accent6 8 3" xfId="18087" xr:uid="{00000000-0005-0000-0000-000043030000}"/>
    <cellStyle name="20% - Accent6 8 3 2" xfId="31123" xr:uid="{00000000-0005-0000-0000-0000A1010000}"/>
    <cellStyle name="20% - Accent6 9" xfId="413" xr:uid="{00000000-0005-0000-0000-000044030000}"/>
    <cellStyle name="20% - Accent6 9 2" xfId="15928" xr:uid="{00000000-0005-0000-0000-000045030000}"/>
    <cellStyle name="20% - Akzent1" xfId="28049" xr:uid="{00000000-0005-0000-0000-000046030000}"/>
    <cellStyle name="20% - Akzent1 2" xfId="28050" xr:uid="{00000000-0005-0000-0000-000047030000}"/>
    <cellStyle name="20% - Akzent2" xfId="28051" xr:uid="{00000000-0005-0000-0000-000048030000}"/>
    <cellStyle name="20% - Akzent2 2" xfId="28052" xr:uid="{00000000-0005-0000-0000-000049030000}"/>
    <cellStyle name="20% - Akzent3" xfId="28053" xr:uid="{00000000-0005-0000-0000-00004A030000}"/>
    <cellStyle name="20% - Akzent3 2" xfId="28054" xr:uid="{00000000-0005-0000-0000-00004B030000}"/>
    <cellStyle name="20% - Akzent4" xfId="28055" xr:uid="{00000000-0005-0000-0000-00004C030000}"/>
    <cellStyle name="20% - Akzent4 2" xfId="28056" xr:uid="{00000000-0005-0000-0000-00004D030000}"/>
    <cellStyle name="20% - Akzent5" xfId="28057" xr:uid="{00000000-0005-0000-0000-00004E030000}"/>
    <cellStyle name="20% - Akzent5 2" xfId="28058" xr:uid="{00000000-0005-0000-0000-00004F030000}"/>
    <cellStyle name="20% - Akzent6" xfId="28059" xr:uid="{00000000-0005-0000-0000-000050030000}"/>
    <cellStyle name="20% - Akzent6 2" xfId="28060" xr:uid="{00000000-0005-0000-0000-000051030000}"/>
    <cellStyle name="20% - Colore 1" xfId="3644" xr:uid="{00000000-0005-0000-0000-000052030000}"/>
    <cellStyle name="20% - Colore 2" xfId="3645" xr:uid="{00000000-0005-0000-0000-000053030000}"/>
    <cellStyle name="20% - Colore 3" xfId="3646" xr:uid="{00000000-0005-0000-0000-000054030000}"/>
    <cellStyle name="20% - Colore 4" xfId="3647" xr:uid="{00000000-0005-0000-0000-000055030000}"/>
    <cellStyle name="20% - Colore 5" xfId="3648" xr:uid="{00000000-0005-0000-0000-000056030000}"/>
    <cellStyle name="20% - Colore 6" xfId="3649" xr:uid="{00000000-0005-0000-0000-000057030000}"/>
    <cellStyle name="2x indented GHG Textfiels" xfId="3641" xr:uid="{00000000-0005-0000-0000-000058030000}"/>
    <cellStyle name="2x indented GHG Textfiels 10" xfId="9180" xr:uid="{00000000-0005-0000-0000-000059030000}"/>
    <cellStyle name="2x indented GHG Textfiels 10 2" xfId="14844" xr:uid="{00000000-0005-0000-0000-00005A030000}"/>
    <cellStyle name="2x indented GHG Textfiels 10 3" xfId="25204" xr:uid="{00000000-0005-0000-0000-00005B030000}"/>
    <cellStyle name="2x indented GHG Textfiels 11" xfId="4731" xr:uid="{00000000-0005-0000-0000-00005C030000}"/>
    <cellStyle name="2x indented GHG Textfiels 11 2" xfId="10426" xr:uid="{00000000-0005-0000-0000-00005D030000}"/>
    <cellStyle name="2x indented GHG Textfiels 11 3" xfId="23807" xr:uid="{00000000-0005-0000-0000-00005E030000}"/>
    <cellStyle name="2x indented GHG Textfiels 12" xfId="3704" xr:uid="{00000000-0005-0000-0000-00005F030000}"/>
    <cellStyle name="2x indented GHG Textfiels 12 2" xfId="26504" xr:uid="{00000000-0005-0000-0000-000060030000}"/>
    <cellStyle name="2x indented GHG Textfiels 13" xfId="4377" xr:uid="{00000000-0005-0000-0000-000061030000}"/>
    <cellStyle name="2x indented GHG Textfiels 14" xfId="17422" xr:uid="{00000000-0005-0000-0000-000062030000}"/>
    <cellStyle name="2x indented GHG Textfiels 2" xfId="3738" xr:uid="{00000000-0005-0000-0000-000063030000}"/>
    <cellStyle name="2x indented GHG Textfiels 2 10" xfId="23339" xr:uid="{00000000-0005-0000-0000-000064030000}"/>
    <cellStyle name="2x indented GHG Textfiels 2 11" xfId="17423" xr:uid="{00000000-0005-0000-0000-000065030000}"/>
    <cellStyle name="2x indented GHG Textfiels 2 2" xfId="6421" xr:uid="{00000000-0005-0000-0000-000066030000}"/>
    <cellStyle name="2x indented GHG Textfiels 2 2 2" xfId="12104" xr:uid="{00000000-0005-0000-0000-000067030000}"/>
    <cellStyle name="2x indented GHG Textfiels 2 2 3" xfId="24354" xr:uid="{00000000-0005-0000-0000-000068030000}"/>
    <cellStyle name="2x indented GHG Textfiels 2 3" xfId="6817" xr:uid="{00000000-0005-0000-0000-000069030000}"/>
    <cellStyle name="2x indented GHG Textfiels 2 3 2" xfId="12499" xr:uid="{00000000-0005-0000-0000-00006A030000}"/>
    <cellStyle name="2x indented GHG Textfiels 2 3 3" xfId="24591" xr:uid="{00000000-0005-0000-0000-00006B030000}"/>
    <cellStyle name="2x indented GHG Textfiels 2 4" xfId="6914" xr:uid="{00000000-0005-0000-0000-00006C030000}"/>
    <cellStyle name="2x indented GHG Textfiels 2 4 2" xfId="12591" xr:uid="{00000000-0005-0000-0000-00006D030000}"/>
    <cellStyle name="2x indented GHG Textfiels 2 4 3" xfId="24615" xr:uid="{00000000-0005-0000-0000-00006E030000}"/>
    <cellStyle name="2x indented GHG Textfiels 2 5" xfId="8019" xr:uid="{00000000-0005-0000-0000-00006F030000}"/>
    <cellStyle name="2x indented GHG Textfiels 2 5 2" xfId="13692" xr:uid="{00000000-0005-0000-0000-000070030000}"/>
    <cellStyle name="2x indented GHG Textfiels 2 5 3" xfId="24915" xr:uid="{00000000-0005-0000-0000-000071030000}"/>
    <cellStyle name="2x indented GHG Textfiels 2 6" xfId="8474" xr:uid="{00000000-0005-0000-0000-000072030000}"/>
    <cellStyle name="2x indented GHG Textfiels 2 6 2" xfId="14140" xr:uid="{00000000-0005-0000-0000-000073030000}"/>
    <cellStyle name="2x indented GHG Textfiels 2 6 3" xfId="25047" xr:uid="{00000000-0005-0000-0000-000074030000}"/>
    <cellStyle name="2x indented GHG Textfiels 2 7" xfId="9189" xr:uid="{00000000-0005-0000-0000-000075030000}"/>
    <cellStyle name="2x indented GHG Textfiels 2 7 2" xfId="14850" xr:uid="{00000000-0005-0000-0000-000076030000}"/>
    <cellStyle name="2x indented GHG Textfiels 2 7 3" xfId="25209" xr:uid="{00000000-0005-0000-0000-000077030000}"/>
    <cellStyle name="2x indented GHG Textfiels 2 8" xfId="4740" xr:uid="{00000000-0005-0000-0000-000078030000}"/>
    <cellStyle name="2x indented GHG Textfiels 2 8 2" xfId="10432" xr:uid="{00000000-0005-0000-0000-000079030000}"/>
    <cellStyle name="2x indented GHG Textfiels 2 8 3" xfId="23812" xr:uid="{00000000-0005-0000-0000-00007A030000}"/>
    <cellStyle name="2x indented GHG Textfiels 2 9" xfId="26505" xr:uid="{00000000-0005-0000-0000-00007B030000}"/>
    <cellStyle name="2x indented GHG Textfiels 3" xfId="4718" xr:uid="{00000000-0005-0000-0000-00007C030000}"/>
    <cellStyle name="2x indented GHG Textfiels 3 10" xfId="23799" xr:uid="{00000000-0005-0000-0000-00007D030000}"/>
    <cellStyle name="2x indented GHG Textfiels 3 11" xfId="17424" xr:uid="{00000000-0005-0000-0000-00007E030000}"/>
    <cellStyle name="2x indented GHG Textfiels 3 2" xfId="6792" xr:uid="{00000000-0005-0000-0000-00007F030000}"/>
    <cellStyle name="2x indented GHG Textfiels 3 2 2" xfId="12474" xr:uid="{00000000-0005-0000-0000-000080030000}"/>
    <cellStyle name="2x indented GHG Textfiels 3 2 3" xfId="24579" xr:uid="{00000000-0005-0000-0000-000081030000}"/>
    <cellStyle name="2x indented GHG Textfiels 3 3" xfId="6878" xr:uid="{00000000-0005-0000-0000-000082030000}"/>
    <cellStyle name="2x indented GHG Textfiels 3 3 2" xfId="12559" xr:uid="{00000000-0005-0000-0000-000083030000}"/>
    <cellStyle name="2x indented GHG Textfiels 3 3 3" xfId="24601" xr:uid="{00000000-0005-0000-0000-000084030000}"/>
    <cellStyle name="2x indented GHG Textfiels 3 4" xfId="8129" xr:uid="{00000000-0005-0000-0000-000085030000}"/>
    <cellStyle name="2x indented GHG Textfiels 3 4 2" xfId="13798" xr:uid="{00000000-0005-0000-0000-000086030000}"/>
    <cellStyle name="2x indented GHG Textfiels 3 4 3" xfId="24944" xr:uid="{00000000-0005-0000-0000-000087030000}"/>
    <cellStyle name="2x indented GHG Textfiels 3 5" xfId="8267" xr:uid="{00000000-0005-0000-0000-000088030000}"/>
    <cellStyle name="2x indented GHG Textfiels 3 5 2" xfId="13933" xr:uid="{00000000-0005-0000-0000-000089030000}"/>
    <cellStyle name="2x indented GHG Textfiels 3 5 3" xfId="24967" xr:uid="{00000000-0005-0000-0000-00008A030000}"/>
    <cellStyle name="2x indented GHG Textfiels 3 6" xfId="9174" xr:uid="{00000000-0005-0000-0000-00008B030000}"/>
    <cellStyle name="2x indented GHG Textfiels 3 6 2" xfId="14839" xr:uid="{00000000-0005-0000-0000-00008C030000}"/>
    <cellStyle name="2x indented GHG Textfiels 3 6 3" xfId="25201" xr:uid="{00000000-0005-0000-0000-00008D030000}"/>
    <cellStyle name="2x indented GHG Textfiels 3 7" xfId="9898" xr:uid="{00000000-0005-0000-0000-00008E030000}"/>
    <cellStyle name="2x indented GHG Textfiels 3 7 2" xfId="15553" xr:uid="{00000000-0005-0000-0000-00008F030000}"/>
    <cellStyle name="2x indented GHG Textfiels 3 7 3" xfId="25373" xr:uid="{00000000-0005-0000-0000-000090030000}"/>
    <cellStyle name="2x indented GHG Textfiels 3 8" xfId="5390" xr:uid="{00000000-0005-0000-0000-000091030000}"/>
    <cellStyle name="2x indented GHG Textfiels 3 8 2" xfId="11076" xr:uid="{00000000-0005-0000-0000-000092030000}"/>
    <cellStyle name="2x indented GHG Textfiels 3 8 3" xfId="23976" xr:uid="{00000000-0005-0000-0000-000093030000}"/>
    <cellStyle name="2x indented GHG Textfiels 3 9" xfId="10420" xr:uid="{00000000-0005-0000-0000-000094030000}"/>
    <cellStyle name="2x indented GHG Textfiels 3 9 2" xfId="26506" xr:uid="{00000000-0005-0000-0000-000095030000}"/>
    <cellStyle name="2x indented GHG Textfiels 4" xfId="5398" xr:uid="{00000000-0005-0000-0000-000096030000}"/>
    <cellStyle name="2x indented GHG Textfiels 4 2" xfId="11081" xr:uid="{00000000-0005-0000-0000-000097030000}"/>
    <cellStyle name="2x indented GHG Textfiels 4 2 2" xfId="29331" xr:uid="{00000000-0005-0000-0000-000098030000}"/>
    <cellStyle name="2x indented GHG Textfiels 4 2 3" xfId="28726" xr:uid="{00000000-0005-0000-0000-000099030000}"/>
    <cellStyle name="2x indented GHG Textfiels 4 2 4" xfId="25893" xr:uid="{00000000-0005-0000-0000-00009A030000}"/>
    <cellStyle name="2x indented GHG Textfiels 4 3" xfId="27036" xr:uid="{00000000-0005-0000-0000-00009B030000}"/>
    <cellStyle name="2x indented GHG Textfiels 4 3 2" xfId="39503" xr:uid="{00000000-0005-0000-0000-000053030000}"/>
    <cellStyle name="2x indented GHG Textfiels 4 3 3" xfId="36167" xr:uid="{00000000-0005-0000-0000-000053030000}"/>
    <cellStyle name="2x indented GHG Textfiels 4 4" xfId="28550" xr:uid="{00000000-0005-0000-0000-00009C030000}"/>
    <cellStyle name="2x indented GHG Textfiels 4 4 2" xfId="38988" xr:uid="{00000000-0005-0000-0000-000054030000}"/>
    <cellStyle name="2x indented GHG Textfiels 4 4 3" xfId="35656" xr:uid="{00000000-0005-0000-0000-000054030000}"/>
    <cellStyle name="2x indented GHG Textfiels 4 5" xfId="28532" xr:uid="{00000000-0005-0000-0000-00009D030000}"/>
    <cellStyle name="2x indented GHG Textfiels 4 5 2" xfId="37828" xr:uid="{00000000-0005-0000-0000-000051030000}"/>
    <cellStyle name="2x indented GHG Textfiels 4 6" xfId="18088" xr:uid="{00000000-0005-0000-0000-00009E030000}"/>
    <cellStyle name="2x indented GHG Textfiels 5" xfId="6431" xr:uid="{00000000-0005-0000-0000-00009F030000}"/>
    <cellStyle name="2x indented GHG Textfiels 5 2" xfId="12114" xr:uid="{00000000-0005-0000-0000-0000A0030000}"/>
    <cellStyle name="2x indented GHG Textfiels 5 2 2" xfId="24355" xr:uid="{00000000-0005-0000-0000-0000A1030000}"/>
    <cellStyle name="2x indented GHG Textfiels 5 3" xfId="21821" xr:uid="{00000000-0005-0000-0000-0000A2030000}"/>
    <cellStyle name="2x indented GHG Textfiels 6" xfId="6824" xr:uid="{00000000-0005-0000-0000-0000A3030000}"/>
    <cellStyle name="2x indented GHG Textfiels 6 2" xfId="12506" xr:uid="{00000000-0005-0000-0000-0000A4030000}"/>
    <cellStyle name="2x indented GHG Textfiels 6 2 2" xfId="39061" xr:uid="{00000000-0005-0000-0000-000056030000}"/>
    <cellStyle name="2x indented GHG Textfiels 6 3" xfId="24593" xr:uid="{00000000-0005-0000-0000-0000A5030000}"/>
    <cellStyle name="2x indented GHG Textfiels 7" xfId="6899" xr:uid="{00000000-0005-0000-0000-0000A6030000}"/>
    <cellStyle name="2x indented GHG Textfiels 7 2" xfId="12579" xr:uid="{00000000-0005-0000-0000-0000A7030000}"/>
    <cellStyle name="2x indented GHG Textfiels 7 2 2" xfId="38784" xr:uid="{00000000-0005-0000-0000-000057030000}"/>
    <cellStyle name="2x indented GHG Textfiels 7 3" xfId="24604" xr:uid="{00000000-0005-0000-0000-0000A8030000}"/>
    <cellStyle name="2x indented GHG Textfiels 8" xfId="7148" xr:uid="{00000000-0005-0000-0000-0000A9030000}"/>
    <cellStyle name="2x indented GHG Textfiels 8 2" xfId="12823" xr:uid="{00000000-0005-0000-0000-0000AA030000}"/>
    <cellStyle name="2x indented GHG Textfiels 8 3" xfId="24698" xr:uid="{00000000-0005-0000-0000-0000AB030000}"/>
    <cellStyle name="2x indented GHG Textfiels 9" xfId="8479" xr:uid="{00000000-0005-0000-0000-0000AC030000}"/>
    <cellStyle name="2x indented GHG Textfiels 9 2" xfId="14145" xr:uid="{00000000-0005-0000-0000-0000AD030000}"/>
    <cellStyle name="2x indented GHG Textfiels 9 3" xfId="25049" xr:uid="{00000000-0005-0000-0000-0000AE030000}"/>
    <cellStyle name="40 % - Accent1" xfId="3705" xr:uid="{00000000-0005-0000-0000-0000AF030000}"/>
    <cellStyle name="40 % - Accent2" xfId="3706" xr:uid="{00000000-0005-0000-0000-0000B0030000}"/>
    <cellStyle name="40 % - Accent3" xfId="3707" xr:uid="{00000000-0005-0000-0000-0000B1030000}"/>
    <cellStyle name="40 % - Accent4" xfId="3708" xr:uid="{00000000-0005-0000-0000-0000B2030000}"/>
    <cellStyle name="40 % - Accent5" xfId="3709" xr:uid="{00000000-0005-0000-0000-0000B3030000}"/>
    <cellStyle name="40 % - Accent6" xfId="3710" xr:uid="{00000000-0005-0000-0000-0000B4030000}"/>
    <cellStyle name="40% - 1. jelölőszín" xfId="18" xr:uid="{00000000-0005-0000-0000-0000B5030000}"/>
    <cellStyle name="40% - 2. jelölőszín" xfId="19" xr:uid="{00000000-0005-0000-0000-0000B6030000}"/>
    <cellStyle name="40% - 3. jelölőszín" xfId="20" xr:uid="{00000000-0005-0000-0000-0000B7030000}"/>
    <cellStyle name="40% - 4. jelölőszín" xfId="21" xr:uid="{00000000-0005-0000-0000-0000B8030000}"/>
    <cellStyle name="40% - 5. jelölőszín" xfId="22" xr:uid="{00000000-0005-0000-0000-0000B9030000}"/>
    <cellStyle name="40% - 6. jelölőszín" xfId="23" xr:uid="{00000000-0005-0000-0000-0000BA030000}"/>
    <cellStyle name="40% - Accent1 10" xfId="414" xr:uid="{00000000-0005-0000-0000-0000BB030000}"/>
    <cellStyle name="40% - Accent1 10 2" xfId="15929" xr:uid="{00000000-0005-0000-0000-0000BC030000}"/>
    <cellStyle name="40% - Accent1 11" xfId="31125" xr:uid="{00000000-0005-0000-0000-0000AD010000}"/>
    <cellStyle name="40% - Accent1 11 2" xfId="31126" xr:uid="{00000000-0005-0000-0000-0000AE010000}"/>
    <cellStyle name="40% - Accent1 12" xfId="31127" xr:uid="{00000000-0005-0000-0000-0000AF010000}"/>
    <cellStyle name="40% - Accent1 13" xfId="31128" xr:uid="{00000000-0005-0000-0000-0000B0010000}"/>
    <cellStyle name="40% - Accent1 14" xfId="31129" xr:uid="{00000000-0005-0000-0000-0000B1010000}"/>
    <cellStyle name="40% - Accent1 15" xfId="31130" xr:uid="{00000000-0005-0000-0000-0000B2010000}"/>
    <cellStyle name="40% - Accent1 16" xfId="31131" xr:uid="{00000000-0005-0000-0000-0000B3010000}"/>
    <cellStyle name="40% - Accent1 17" xfId="31132" xr:uid="{00000000-0005-0000-0000-0000B4010000}"/>
    <cellStyle name="40% - Accent1 18" xfId="31133" xr:uid="{00000000-0005-0000-0000-0000B5010000}"/>
    <cellStyle name="40% - Accent1 19" xfId="31134" xr:uid="{00000000-0005-0000-0000-0000B6010000}"/>
    <cellStyle name="40% - Accent1 2" xfId="415" xr:uid="{00000000-0005-0000-0000-0000BD030000}"/>
    <cellStyle name="40% - Accent1 2 10" xfId="416" xr:uid="{00000000-0005-0000-0000-0000BE030000}"/>
    <cellStyle name="40% - Accent1 2 10 2" xfId="15930" xr:uid="{00000000-0005-0000-0000-0000BF030000}"/>
    <cellStyle name="40% - Accent1 2 10 3" xfId="18089" xr:uid="{00000000-0005-0000-0000-0000C0030000}"/>
    <cellStyle name="40% - Accent1 2 11" xfId="417" xr:uid="{00000000-0005-0000-0000-0000C1030000}"/>
    <cellStyle name="40% - Accent1 2 11 2" xfId="15931" xr:uid="{00000000-0005-0000-0000-0000C2030000}"/>
    <cellStyle name="40% - Accent1 2 11 3" xfId="18090" xr:uid="{00000000-0005-0000-0000-0000C3030000}"/>
    <cellStyle name="40% - Accent1 2 12" xfId="15932" xr:uid="{00000000-0005-0000-0000-0000C4030000}"/>
    <cellStyle name="40% - Accent1 2 12 2" xfId="15933" xr:uid="{00000000-0005-0000-0000-0000C5030000}"/>
    <cellStyle name="40% - Accent1 2 12 3" xfId="18091" xr:uid="{00000000-0005-0000-0000-0000C6030000}"/>
    <cellStyle name="40% - Accent1 2 13" xfId="15934" xr:uid="{00000000-0005-0000-0000-0000C7030000}"/>
    <cellStyle name="40% - Accent1 2 13 2" xfId="18092" xr:uid="{00000000-0005-0000-0000-0000C8030000}"/>
    <cellStyle name="40% - Accent1 2 14" xfId="18093" xr:uid="{00000000-0005-0000-0000-0000C9030000}"/>
    <cellStyle name="40% - Accent1 2 15" xfId="18094" xr:uid="{00000000-0005-0000-0000-0000CA030000}"/>
    <cellStyle name="40% - Accent1 2 16" xfId="31135" xr:uid="{00000000-0005-0000-0000-0000BE010000}"/>
    <cellStyle name="40% - Accent1 2 2" xfId="418" xr:uid="{00000000-0005-0000-0000-0000CB030000}"/>
    <cellStyle name="40% - Accent1 2 2 2" xfId="15935" xr:uid="{00000000-0005-0000-0000-0000CC030000}"/>
    <cellStyle name="40% - Accent1 2 2 3" xfId="18095" xr:uid="{00000000-0005-0000-0000-0000CD030000}"/>
    <cellStyle name="40% - Accent1 2 3" xfId="419" xr:uid="{00000000-0005-0000-0000-0000CE030000}"/>
    <cellStyle name="40% - Accent1 2 3 2" xfId="15936" xr:uid="{00000000-0005-0000-0000-0000CF030000}"/>
    <cellStyle name="40% - Accent1 2 3 3" xfId="18096" xr:uid="{00000000-0005-0000-0000-0000D0030000}"/>
    <cellStyle name="40% - Accent1 2 4" xfId="420" xr:uid="{00000000-0005-0000-0000-0000D1030000}"/>
    <cellStyle name="40% - Accent1 2 4 2" xfId="15937" xr:uid="{00000000-0005-0000-0000-0000D2030000}"/>
    <cellStyle name="40% - Accent1 2 4 3" xfId="18097" xr:uid="{00000000-0005-0000-0000-0000D3030000}"/>
    <cellStyle name="40% - Accent1 2 5" xfId="421" xr:uid="{00000000-0005-0000-0000-0000D4030000}"/>
    <cellStyle name="40% - Accent1 2 5 2" xfId="15938" xr:uid="{00000000-0005-0000-0000-0000D5030000}"/>
    <cellStyle name="40% - Accent1 2 5 3" xfId="18098" xr:uid="{00000000-0005-0000-0000-0000D6030000}"/>
    <cellStyle name="40% - Accent1 2 6" xfId="422" xr:uid="{00000000-0005-0000-0000-0000D7030000}"/>
    <cellStyle name="40% - Accent1 2 6 2" xfId="15939" xr:uid="{00000000-0005-0000-0000-0000D8030000}"/>
    <cellStyle name="40% - Accent1 2 6 3" xfId="18099" xr:uid="{00000000-0005-0000-0000-0000D9030000}"/>
    <cellStyle name="40% - Accent1 2 7" xfId="423" xr:uid="{00000000-0005-0000-0000-0000DA030000}"/>
    <cellStyle name="40% - Accent1 2 7 2" xfId="15940" xr:uid="{00000000-0005-0000-0000-0000DB030000}"/>
    <cellStyle name="40% - Accent1 2 7 3" xfId="18100" xr:uid="{00000000-0005-0000-0000-0000DC030000}"/>
    <cellStyle name="40% - Accent1 2 8" xfId="424" xr:uid="{00000000-0005-0000-0000-0000DD030000}"/>
    <cellStyle name="40% - Accent1 2 8 2" xfId="15941" xr:uid="{00000000-0005-0000-0000-0000DE030000}"/>
    <cellStyle name="40% - Accent1 2 8 3" xfId="18101" xr:uid="{00000000-0005-0000-0000-0000DF030000}"/>
    <cellStyle name="40% - Accent1 2 9" xfId="425" xr:uid="{00000000-0005-0000-0000-0000E0030000}"/>
    <cellStyle name="40% - Accent1 2 9 2" xfId="15942" xr:uid="{00000000-0005-0000-0000-0000E1030000}"/>
    <cellStyle name="40% - Accent1 2 9 3" xfId="18102" xr:uid="{00000000-0005-0000-0000-0000E2030000}"/>
    <cellStyle name="40% - Accent1 20" xfId="31136" xr:uid="{00000000-0005-0000-0000-0000C7010000}"/>
    <cellStyle name="40% - Accent1 21" xfId="31137" xr:uid="{00000000-0005-0000-0000-0000C8010000}"/>
    <cellStyle name="40% - Accent1 22" xfId="31138" xr:uid="{00000000-0005-0000-0000-0000C9010000}"/>
    <cellStyle name="40% - Accent1 23" xfId="31139" xr:uid="{00000000-0005-0000-0000-0000CA010000}"/>
    <cellStyle name="40% - Accent1 24" xfId="31140" xr:uid="{00000000-0005-0000-0000-0000CB010000}"/>
    <cellStyle name="40% - Accent1 25" xfId="31141" xr:uid="{00000000-0005-0000-0000-0000CC010000}"/>
    <cellStyle name="40% - Accent1 26" xfId="31142" xr:uid="{00000000-0005-0000-0000-0000CD010000}"/>
    <cellStyle name="40% - Accent1 27" xfId="31143" xr:uid="{00000000-0005-0000-0000-0000CE010000}"/>
    <cellStyle name="40% - Accent1 28" xfId="31144" xr:uid="{00000000-0005-0000-0000-0000CF010000}"/>
    <cellStyle name="40% - Accent1 29" xfId="31145" xr:uid="{00000000-0005-0000-0000-0000D0010000}"/>
    <cellStyle name="40% - Accent1 3" xfId="426" xr:uid="{00000000-0005-0000-0000-0000E3030000}"/>
    <cellStyle name="40% - Accent1 3 10" xfId="427" xr:uid="{00000000-0005-0000-0000-0000E4030000}"/>
    <cellStyle name="40% - Accent1 3 10 2" xfId="15943" xr:uid="{00000000-0005-0000-0000-0000E5030000}"/>
    <cellStyle name="40% - Accent1 3 11" xfId="428" xr:uid="{00000000-0005-0000-0000-0000E6030000}"/>
    <cellStyle name="40% - Accent1 3 11 2" xfId="15944" xr:uid="{00000000-0005-0000-0000-0000E7030000}"/>
    <cellStyle name="40% - Accent1 3 12" xfId="15945" xr:uid="{00000000-0005-0000-0000-0000E8030000}"/>
    <cellStyle name="40% - Accent1 3 13" xfId="18103" xr:uid="{00000000-0005-0000-0000-0000E9030000}"/>
    <cellStyle name="40% - Accent1 3 2" xfId="429" xr:uid="{00000000-0005-0000-0000-0000EA030000}"/>
    <cellStyle name="40% - Accent1 3 2 2" xfId="15946" xr:uid="{00000000-0005-0000-0000-0000EB030000}"/>
    <cellStyle name="40% - Accent1 3 2 3" xfId="31146" xr:uid="{00000000-0005-0000-0000-0000D2010000}"/>
    <cellStyle name="40% - Accent1 3 3" xfId="430" xr:uid="{00000000-0005-0000-0000-0000EC030000}"/>
    <cellStyle name="40% - Accent1 3 3 2" xfId="15947" xr:uid="{00000000-0005-0000-0000-0000ED030000}"/>
    <cellStyle name="40% - Accent1 3 4" xfId="431" xr:uid="{00000000-0005-0000-0000-0000EE030000}"/>
    <cellStyle name="40% - Accent1 3 4 2" xfId="15948" xr:uid="{00000000-0005-0000-0000-0000EF030000}"/>
    <cellStyle name="40% - Accent1 3 5" xfId="432" xr:uid="{00000000-0005-0000-0000-0000F0030000}"/>
    <cellStyle name="40% - Accent1 3 5 2" xfId="15949" xr:uid="{00000000-0005-0000-0000-0000F1030000}"/>
    <cellStyle name="40% - Accent1 3 6" xfId="433" xr:uid="{00000000-0005-0000-0000-0000F2030000}"/>
    <cellStyle name="40% - Accent1 3 6 2" xfId="15950" xr:uid="{00000000-0005-0000-0000-0000F3030000}"/>
    <cellStyle name="40% - Accent1 3 7" xfId="434" xr:uid="{00000000-0005-0000-0000-0000F4030000}"/>
    <cellStyle name="40% - Accent1 3 7 2" xfId="15951" xr:uid="{00000000-0005-0000-0000-0000F5030000}"/>
    <cellStyle name="40% - Accent1 3 8" xfId="435" xr:uid="{00000000-0005-0000-0000-0000F6030000}"/>
    <cellStyle name="40% - Accent1 3 8 2" xfId="15952" xr:uid="{00000000-0005-0000-0000-0000F7030000}"/>
    <cellStyle name="40% - Accent1 3 9" xfId="436" xr:uid="{00000000-0005-0000-0000-0000F8030000}"/>
    <cellStyle name="40% - Accent1 3 9 2" xfId="15953" xr:uid="{00000000-0005-0000-0000-0000F9030000}"/>
    <cellStyle name="40% - Accent1 30" xfId="31147" xr:uid="{00000000-0005-0000-0000-0000D4010000}"/>
    <cellStyle name="40% - Accent1 31" xfId="31148" xr:uid="{00000000-0005-0000-0000-0000D5010000}"/>
    <cellStyle name="40% - Accent1 32" xfId="31149" xr:uid="{00000000-0005-0000-0000-0000D6010000}"/>
    <cellStyle name="40% - Accent1 33" xfId="31150" xr:uid="{00000000-0005-0000-0000-0000D7010000}"/>
    <cellStyle name="40% - Accent1 34" xfId="31151" xr:uid="{00000000-0005-0000-0000-0000D8010000}"/>
    <cellStyle name="40% - Accent1 35" xfId="31152" xr:uid="{00000000-0005-0000-0000-0000D9010000}"/>
    <cellStyle name="40% - Accent1 36" xfId="31153" xr:uid="{00000000-0005-0000-0000-0000DA010000}"/>
    <cellStyle name="40% - Accent1 37" xfId="31154" xr:uid="{00000000-0005-0000-0000-0000DB010000}"/>
    <cellStyle name="40% - Accent1 38" xfId="31155" xr:uid="{00000000-0005-0000-0000-0000DC010000}"/>
    <cellStyle name="40% - Accent1 39" xfId="31156" xr:uid="{00000000-0005-0000-0000-0000DD010000}"/>
    <cellStyle name="40% - Accent1 4" xfId="437" xr:uid="{00000000-0005-0000-0000-0000FA030000}"/>
    <cellStyle name="40% - Accent1 4 10" xfId="438" xr:uid="{00000000-0005-0000-0000-0000FB030000}"/>
    <cellStyle name="40% - Accent1 4 10 2" xfId="15954" xr:uid="{00000000-0005-0000-0000-0000FC030000}"/>
    <cellStyle name="40% - Accent1 4 11" xfId="439" xr:uid="{00000000-0005-0000-0000-0000FD030000}"/>
    <cellStyle name="40% - Accent1 4 11 2" xfId="15955" xr:uid="{00000000-0005-0000-0000-0000FE030000}"/>
    <cellStyle name="40% - Accent1 4 12" xfId="15956" xr:uid="{00000000-0005-0000-0000-0000FF030000}"/>
    <cellStyle name="40% - Accent1 4 13" xfId="18104" xr:uid="{00000000-0005-0000-0000-000000040000}"/>
    <cellStyle name="40% - Accent1 4 2" xfId="440" xr:uid="{00000000-0005-0000-0000-000001040000}"/>
    <cellStyle name="40% - Accent1 4 2 2" xfId="15957" xr:uid="{00000000-0005-0000-0000-000002040000}"/>
    <cellStyle name="40% - Accent1 4 2 3" xfId="31157" xr:uid="{00000000-0005-0000-0000-0000DF010000}"/>
    <cellStyle name="40% - Accent1 4 3" xfId="441" xr:uid="{00000000-0005-0000-0000-000003040000}"/>
    <cellStyle name="40% - Accent1 4 3 2" xfId="15958" xr:uid="{00000000-0005-0000-0000-000004040000}"/>
    <cellStyle name="40% - Accent1 4 4" xfId="442" xr:uid="{00000000-0005-0000-0000-000005040000}"/>
    <cellStyle name="40% - Accent1 4 4 2" xfId="15959" xr:uid="{00000000-0005-0000-0000-000006040000}"/>
    <cellStyle name="40% - Accent1 4 5" xfId="443" xr:uid="{00000000-0005-0000-0000-000007040000}"/>
    <cellStyle name="40% - Accent1 4 5 2" xfId="15960" xr:uid="{00000000-0005-0000-0000-000008040000}"/>
    <cellStyle name="40% - Accent1 4 6" xfId="444" xr:uid="{00000000-0005-0000-0000-000009040000}"/>
    <cellStyle name="40% - Accent1 4 6 2" xfId="15961" xr:uid="{00000000-0005-0000-0000-00000A040000}"/>
    <cellStyle name="40% - Accent1 4 7" xfId="445" xr:uid="{00000000-0005-0000-0000-00000B040000}"/>
    <cellStyle name="40% - Accent1 4 7 2" xfId="15962" xr:uid="{00000000-0005-0000-0000-00000C040000}"/>
    <cellStyle name="40% - Accent1 4 8" xfId="446" xr:uid="{00000000-0005-0000-0000-00000D040000}"/>
    <cellStyle name="40% - Accent1 4 8 2" xfId="15963" xr:uid="{00000000-0005-0000-0000-00000E040000}"/>
    <cellStyle name="40% - Accent1 4 9" xfId="447" xr:uid="{00000000-0005-0000-0000-00000F040000}"/>
    <cellStyle name="40% - Accent1 4 9 2" xfId="15964" xr:uid="{00000000-0005-0000-0000-000010040000}"/>
    <cellStyle name="40% - Accent1 40" xfId="31158" xr:uid="{00000000-0005-0000-0000-0000E1010000}"/>
    <cellStyle name="40% - Accent1 41" xfId="31159" xr:uid="{00000000-0005-0000-0000-0000E2010000}"/>
    <cellStyle name="40% - Accent1 42" xfId="31160" xr:uid="{00000000-0005-0000-0000-0000E3010000}"/>
    <cellStyle name="40% - Accent1 43" xfId="31161" xr:uid="{00000000-0005-0000-0000-0000E4010000}"/>
    <cellStyle name="40% - Accent1 5" xfId="448" xr:uid="{00000000-0005-0000-0000-000011040000}"/>
    <cellStyle name="40% - Accent1 5 10" xfId="449" xr:uid="{00000000-0005-0000-0000-000012040000}"/>
    <cellStyle name="40% - Accent1 5 10 2" xfId="15965" xr:uid="{00000000-0005-0000-0000-000013040000}"/>
    <cellStyle name="40% - Accent1 5 11" xfId="450" xr:uid="{00000000-0005-0000-0000-000014040000}"/>
    <cellStyle name="40% - Accent1 5 11 2" xfId="15966" xr:uid="{00000000-0005-0000-0000-000015040000}"/>
    <cellStyle name="40% - Accent1 5 12" xfId="15967" xr:uid="{00000000-0005-0000-0000-000016040000}"/>
    <cellStyle name="40% - Accent1 5 13" xfId="18105" xr:uid="{00000000-0005-0000-0000-000017040000}"/>
    <cellStyle name="40% - Accent1 5 2" xfId="451" xr:uid="{00000000-0005-0000-0000-000018040000}"/>
    <cellStyle name="40% - Accent1 5 2 2" xfId="15968" xr:uid="{00000000-0005-0000-0000-000019040000}"/>
    <cellStyle name="40% - Accent1 5 2 3" xfId="31162" xr:uid="{00000000-0005-0000-0000-0000E6010000}"/>
    <cellStyle name="40% - Accent1 5 3" xfId="452" xr:uid="{00000000-0005-0000-0000-00001A040000}"/>
    <cellStyle name="40% - Accent1 5 3 2" xfId="15969" xr:uid="{00000000-0005-0000-0000-00001B040000}"/>
    <cellStyle name="40% - Accent1 5 4" xfId="453" xr:uid="{00000000-0005-0000-0000-00001C040000}"/>
    <cellStyle name="40% - Accent1 5 4 2" xfId="15970" xr:uid="{00000000-0005-0000-0000-00001D040000}"/>
    <cellStyle name="40% - Accent1 5 5" xfId="454" xr:uid="{00000000-0005-0000-0000-00001E040000}"/>
    <cellStyle name="40% - Accent1 5 5 2" xfId="15971" xr:uid="{00000000-0005-0000-0000-00001F040000}"/>
    <cellStyle name="40% - Accent1 5 6" xfId="455" xr:uid="{00000000-0005-0000-0000-000020040000}"/>
    <cellStyle name="40% - Accent1 5 6 2" xfId="15972" xr:uid="{00000000-0005-0000-0000-000021040000}"/>
    <cellStyle name="40% - Accent1 5 7" xfId="456" xr:uid="{00000000-0005-0000-0000-000022040000}"/>
    <cellStyle name="40% - Accent1 5 7 2" xfId="15973" xr:uid="{00000000-0005-0000-0000-000023040000}"/>
    <cellStyle name="40% - Accent1 5 8" xfId="457" xr:uid="{00000000-0005-0000-0000-000024040000}"/>
    <cellStyle name="40% - Accent1 5 8 2" xfId="15974" xr:uid="{00000000-0005-0000-0000-000025040000}"/>
    <cellStyle name="40% - Accent1 5 9" xfId="458" xr:uid="{00000000-0005-0000-0000-000026040000}"/>
    <cellStyle name="40% - Accent1 5 9 2" xfId="15975" xr:uid="{00000000-0005-0000-0000-000027040000}"/>
    <cellStyle name="40% - Accent1 6" xfId="459" xr:uid="{00000000-0005-0000-0000-000028040000}"/>
    <cellStyle name="40% - Accent1 6 10" xfId="460" xr:uid="{00000000-0005-0000-0000-000029040000}"/>
    <cellStyle name="40% - Accent1 6 10 2" xfId="15976" xr:uid="{00000000-0005-0000-0000-00002A040000}"/>
    <cellStyle name="40% - Accent1 6 11" xfId="461" xr:uid="{00000000-0005-0000-0000-00002B040000}"/>
    <cellStyle name="40% - Accent1 6 11 2" xfId="15977" xr:uid="{00000000-0005-0000-0000-00002C040000}"/>
    <cellStyle name="40% - Accent1 6 12" xfId="15978" xr:uid="{00000000-0005-0000-0000-00002D040000}"/>
    <cellStyle name="40% - Accent1 6 13" xfId="18106" xr:uid="{00000000-0005-0000-0000-00002E040000}"/>
    <cellStyle name="40% - Accent1 6 2" xfId="462" xr:uid="{00000000-0005-0000-0000-00002F040000}"/>
    <cellStyle name="40% - Accent1 6 2 2" xfId="15979" xr:uid="{00000000-0005-0000-0000-000030040000}"/>
    <cellStyle name="40% - Accent1 6 2 3" xfId="31163" xr:uid="{00000000-0005-0000-0000-0000E9010000}"/>
    <cellStyle name="40% - Accent1 6 3" xfId="463" xr:uid="{00000000-0005-0000-0000-000031040000}"/>
    <cellStyle name="40% - Accent1 6 3 2" xfId="15980" xr:uid="{00000000-0005-0000-0000-000032040000}"/>
    <cellStyle name="40% - Accent1 6 4" xfId="464" xr:uid="{00000000-0005-0000-0000-000033040000}"/>
    <cellStyle name="40% - Accent1 6 4 2" xfId="15981" xr:uid="{00000000-0005-0000-0000-000034040000}"/>
    <cellStyle name="40% - Accent1 6 5" xfId="465" xr:uid="{00000000-0005-0000-0000-000035040000}"/>
    <cellStyle name="40% - Accent1 6 5 2" xfId="15982" xr:uid="{00000000-0005-0000-0000-000036040000}"/>
    <cellStyle name="40% - Accent1 6 6" xfId="466" xr:uid="{00000000-0005-0000-0000-000037040000}"/>
    <cellStyle name="40% - Accent1 6 6 2" xfId="15983" xr:uid="{00000000-0005-0000-0000-000038040000}"/>
    <cellStyle name="40% - Accent1 6 7" xfId="467" xr:uid="{00000000-0005-0000-0000-000039040000}"/>
    <cellStyle name="40% - Accent1 6 7 2" xfId="15984" xr:uid="{00000000-0005-0000-0000-00003A040000}"/>
    <cellStyle name="40% - Accent1 6 8" xfId="468" xr:uid="{00000000-0005-0000-0000-00003B040000}"/>
    <cellStyle name="40% - Accent1 6 8 2" xfId="15985" xr:uid="{00000000-0005-0000-0000-00003C040000}"/>
    <cellStyle name="40% - Accent1 6 9" xfId="469" xr:uid="{00000000-0005-0000-0000-00003D040000}"/>
    <cellStyle name="40% - Accent1 6 9 2" xfId="15986" xr:uid="{00000000-0005-0000-0000-00003E040000}"/>
    <cellStyle name="40% - Accent1 7" xfId="470" xr:uid="{00000000-0005-0000-0000-00003F040000}"/>
    <cellStyle name="40% - Accent1 7 2" xfId="15987" xr:uid="{00000000-0005-0000-0000-000040040000}"/>
    <cellStyle name="40% - Accent1 7 2 2" xfId="31165" xr:uid="{00000000-0005-0000-0000-0000EC010000}"/>
    <cellStyle name="40% - Accent1 7 3" xfId="18107" xr:uid="{00000000-0005-0000-0000-000041040000}"/>
    <cellStyle name="40% - Accent1 7 3 2" xfId="31164" xr:uid="{00000000-0005-0000-0000-0000ED010000}"/>
    <cellStyle name="40% - Accent1 8" xfId="471" xr:uid="{00000000-0005-0000-0000-000042040000}"/>
    <cellStyle name="40% - Accent1 8 2" xfId="15988" xr:uid="{00000000-0005-0000-0000-000043040000}"/>
    <cellStyle name="40% - Accent1 8 2 2" xfId="31167" xr:uid="{00000000-0005-0000-0000-0000EF010000}"/>
    <cellStyle name="40% - Accent1 8 3" xfId="18108" xr:uid="{00000000-0005-0000-0000-000044040000}"/>
    <cellStyle name="40% - Accent1 8 3 2" xfId="31166" xr:uid="{00000000-0005-0000-0000-0000F0010000}"/>
    <cellStyle name="40% - Accent1 9" xfId="472" xr:uid="{00000000-0005-0000-0000-000045040000}"/>
    <cellStyle name="40% - Accent1 9 2" xfId="15989" xr:uid="{00000000-0005-0000-0000-000046040000}"/>
    <cellStyle name="40% - Accent2 10" xfId="473" xr:uid="{00000000-0005-0000-0000-000047040000}"/>
    <cellStyle name="40% - Accent2 10 2" xfId="15990" xr:uid="{00000000-0005-0000-0000-000048040000}"/>
    <cellStyle name="40% - Accent2 11" xfId="31168" xr:uid="{00000000-0005-0000-0000-0000F5010000}"/>
    <cellStyle name="40% - Accent2 11 2" xfId="31169" xr:uid="{00000000-0005-0000-0000-0000F6010000}"/>
    <cellStyle name="40% - Accent2 12" xfId="31170" xr:uid="{00000000-0005-0000-0000-0000F7010000}"/>
    <cellStyle name="40% - Accent2 13" xfId="31171" xr:uid="{00000000-0005-0000-0000-0000F8010000}"/>
    <cellStyle name="40% - Accent2 14" xfId="31172" xr:uid="{00000000-0005-0000-0000-0000F9010000}"/>
    <cellStyle name="40% - Accent2 15" xfId="31173" xr:uid="{00000000-0005-0000-0000-0000FA010000}"/>
    <cellStyle name="40% - Accent2 16" xfId="31174" xr:uid="{00000000-0005-0000-0000-0000FB010000}"/>
    <cellStyle name="40% - Accent2 17" xfId="31175" xr:uid="{00000000-0005-0000-0000-0000FC010000}"/>
    <cellStyle name="40% - Accent2 18" xfId="31176" xr:uid="{00000000-0005-0000-0000-0000FD010000}"/>
    <cellStyle name="40% - Accent2 19" xfId="31177" xr:uid="{00000000-0005-0000-0000-0000FE010000}"/>
    <cellStyle name="40% - Accent2 2" xfId="474" xr:uid="{00000000-0005-0000-0000-000049040000}"/>
    <cellStyle name="40% - Accent2 2 10" xfId="475" xr:uid="{00000000-0005-0000-0000-00004A040000}"/>
    <cellStyle name="40% - Accent2 2 10 2" xfId="15991" xr:uid="{00000000-0005-0000-0000-00004B040000}"/>
    <cellStyle name="40% - Accent2 2 11" xfId="476" xr:uid="{00000000-0005-0000-0000-00004C040000}"/>
    <cellStyle name="40% - Accent2 2 11 2" xfId="15992" xr:uid="{00000000-0005-0000-0000-00004D040000}"/>
    <cellStyle name="40% - Accent2 2 12" xfId="15993" xr:uid="{00000000-0005-0000-0000-00004E040000}"/>
    <cellStyle name="40% - Accent2 2 12 2" xfId="15994" xr:uid="{00000000-0005-0000-0000-00004F040000}"/>
    <cellStyle name="40% - Accent2 2 13" xfId="15995" xr:uid="{00000000-0005-0000-0000-000050040000}"/>
    <cellStyle name="40% - Accent2 2 14" xfId="18109" xr:uid="{00000000-0005-0000-0000-000051040000}"/>
    <cellStyle name="40% - Accent2 2 15" xfId="18110" xr:uid="{00000000-0005-0000-0000-000052040000}"/>
    <cellStyle name="40% - Accent2 2 2" xfId="477" xr:uid="{00000000-0005-0000-0000-000053040000}"/>
    <cellStyle name="40% - Accent2 2 2 2" xfId="15996" xr:uid="{00000000-0005-0000-0000-000054040000}"/>
    <cellStyle name="40% - Accent2 2 3" xfId="478" xr:uid="{00000000-0005-0000-0000-000055040000}"/>
    <cellStyle name="40% - Accent2 2 3 2" xfId="15997" xr:uid="{00000000-0005-0000-0000-000056040000}"/>
    <cellStyle name="40% - Accent2 2 4" xfId="479" xr:uid="{00000000-0005-0000-0000-000057040000}"/>
    <cellStyle name="40% - Accent2 2 4 2" xfId="15998" xr:uid="{00000000-0005-0000-0000-000058040000}"/>
    <cellStyle name="40% - Accent2 2 5" xfId="480" xr:uid="{00000000-0005-0000-0000-000059040000}"/>
    <cellStyle name="40% - Accent2 2 5 2" xfId="15999" xr:uid="{00000000-0005-0000-0000-00005A040000}"/>
    <cellStyle name="40% - Accent2 2 6" xfId="481" xr:uid="{00000000-0005-0000-0000-00005B040000}"/>
    <cellStyle name="40% - Accent2 2 6 2" xfId="16000" xr:uid="{00000000-0005-0000-0000-00005C040000}"/>
    <cellStyle name="40% - Accent2 2 7" xfId="482" xr:uid="{00000000-0005-0000-0000-00005D040000}"/>
    <cellStyle name="40% - Accent2 2 7 2" xfId="16001" xr:uid="{00000000-0005-0000-0000-00005E040000}"/>
    <cellStyle name="40% - Accent2 2 8" xfId="483" xr:uid="{00000000-0005-0000-0000-00005F040000}"/>
    <cellStyle name="40% - Accent2 2 8 2" xfId="16002" xr:uid="{00000000-0005-0000-0000-000060040000}"/>
    <cellStyle name="40% - Accent2 2 9" xfId="484" xr:uid="{00000000-0005-0000-0000-000061040000}"/>
    <cellStyle name="40% - Accent2 2 9 2" xfId="16003" xr:uid="{00000000-0005-0000-0000-000062040000}"/>
    <cellStyle name="40% - Accent2 20" xfId="31178" xr:uid="{00000000-0005-0000-0000-00000E020000}"/>
    <cellStyle name="40% - Accent2 21" xfId="31179" xr:uid="{00000000-0005-0000-0000-00000F020000}"/>
    <cellStyle name="40% - Accent2 22" xfId="31180" xr:uid="{00000000-0005-0000-0000-000010020000}"/>
    <cellStyle name="40% - Accent2 23" xfId="31181" xr:uid="{00000000-0005-0000-0000-000011020000}"/>
    <cellStyle name="40% - Accent2 24" xfId="31182" xr:uid="{00000000-0005-0000-0000-000012020000}"/>
    <cellStyle name="40% - Accent2 25" xfId="31183" xr:uid="{00000000-0005-0000-0000-000013020000}"/>
    <cellStyle name="40% - Accent2 26" xfId="31184" xr:uid="{00000000-0005-0000-0000-000014020000}"/>
    <cellStyle name="40% - Accent2 27" xfId="31185" xr:uid="{00000000-0005-0000-0000-000015020000}"/>
    <cellStyle name="40% - Accent2 28" xfId="31186" xr:uid="{00000000-0005-0000-0000-000016020000}"/>
    <cellStyle name="40% - Accent2 29" xfId="31187" xr:uid="{00000000-0005-0000-0000-000017020000}"/>
    <cellStyle name="40% - Accent2 3" xfId="485" xr:uid="{00000000-0005-0000-0000-000063040000}"/>
    <cellStyle name="40% - Accent2 3 10" xfId="486" xr:uid="{00000000-0005-0000-0000-000064040000}"/>
    <cellStyle name="40% - Accent2 3 10 2" xfId="16004" xr:uid="{00000000-0005-0000-0000-000065040000}"/>
    <cellStyle name="40% - Accent2 3 11" xfId="487" xr:uid="{00000000-0005-0000-0000-000066040000}"/>
    <cellStyle name="40% - Accent2 3 11 2" xfId="16005" xr:uid="{00000000-0005-0000-0000-000067040000}"/>
    <cellStyle name="40% - Accent2 3 12" xfId="16006" xr:uid="{00000000-0005-0000-0000-000068040000}"/>
    <cellStyle name="40% - Accent2 3 2" xfId="488" xr:uid="{00000000-0005-0000-0000-000069040000}"/>
    <cellStyle name="40% - Accent2 3 2 2" xfId="16007" xr:uid="{00000000-0005-0000-0000-00006A040000}"/>
    <cellStyle name="40% - Accent2 3 3" xfId="489" xr:uid="{00000000-0005-0000-0000-00006B040000}"/>
    <cellStyle name="40% - Accent2 3 3 2" xfId="16008" xr:uid="{00000000-0005-0000-0000-00006C040000}"/>
    <cellStyle name="40% - Accent2 3 4" xfId="490" xr:uid="{00000000-0005-0000-0000-00006D040000}"/>
    <cellStyle name="40% - Accent2 3 4 2" xfId="16009" xr:uid="{00000000-0005-0000-0000-00006E040000}"/>
    <cellStyle name="40% - Accent2 3 5" xfId="491" xr:uid="{00000000-0005-0000-0000-00006F040000}"/>
    <cellStyle name="40% - Accent2 3 5 2" xfId="16010" xr:uid="{00000000-0005-0000-0000-000070040000}"/>
    <cellStyle name="40% - Accent2 3 6" xfId="492" xr:uid="{00000000-0005-0000-0000-000071040000}"/>
    <cellStyle name="40% - Accent2 3 6 2" xfId="16011" xr:uid="{00000000-0005-0000-0000-000072040000}"/>
    <cellStyle name="40% - Accent2 3 7" xfId="493" xr:uid="{00000000-0005-0000-0000-000073040000}"/>
    <cellStyle name="40% - Accent2 3 7 2" xfId="16012" xr:uid="{00000000-0005-0000-0000-000074040000}"/>
    <cellStyle name="40% - Accent2 3 8" xfId="494" xr:uid="{00000000-0005-0000-0000-000075040000}"/>
    <cellStyle name="40% - Accent2 3 8 2" xfId="16013" xr:uid="{00000000-0005-0000-0000-000076040000}"/>
    <cellStyle name="40% - Accent2 3 9" xfId="495" xr:uid="{00000000-0005-0000-0000-000077040000}"/>
    <cellStyle name="40% - Accent2 3 9 2" xfId="16014" xr:uid="{00000000-0005-0000-0000-000078040000}"/>
    <cellStyle name="40% - Accent2 30" xfId="31188" xr:uid="{00000000-0005-0000-0000-000019020000}"/>
    <cellStyle name="40% - Accent2 31" xfId="31189" xr:uid="{00000000-0005-0000-0000-00001A020000}"/>
    <cellStyle name="40% - Accent2 32" xfId="31190" xr:uid="{00000000-0005-0000-0000-00001B020000}"/>
    <cellStyle name="40% - Accent2 33" xfId="31191" xr:uid="{00000000-0005-0000-0000-00001C020000}"/>
    <cellStyle name="40% - Accent2 34" xfId="31192" xr:uid="{00000000-0005-0000-0000-00001D020000}"/>
    <cellStyle name="40% - Accent2 35" xfId="31193" xr:uid="{00000000-0005-0000-0000-00001E020000}"/>
    <cellStyle name="40% - Accent2 36" xfId="31194" xr:uid="{00000000-0005-0000-0000-00001F020000}"/>
    <cellStyle name="40% - Accent2 37" xfId="31195" xr:uid="{00000000-0005-0000-0000-000020020000}"/>
    <cellStyle name="40% - Accent2 38" xfId="31196" xr:uid="{00000000-0005-0000-0000-000021020000}"/>
    <cellStyle name="40% - Accent2 39" xfId="31197" xr:uid="{00000000-0005-0000-0000-000022020000}"/>
    <cellStyle name="40% - Accent2 4" xfId="496" xr:uid="{00000000-0005-0000-0000-000079040000}"/>
    <cellStyle name="40% - Accent2 4 10" xfId="497" xr:uid="{00000000-0005-0000-0000-00007A040000}"/>
    <cellStyle name="40% - Accent2 4 10 2" xfId="16015" xr:uid="{00000000-0005-0000-0000-00007B040000}"/>
    <cellStyle name="40% - Accent2 4 11" xfId="498" xr:uid="{00000000-0005-0000-0000-00007C040000}"/>
    <cellStyle name="40% - Accent2 4 11 2" xfId="16016" xr:uid="{00000000-0005-0000-0000-00007D040000}"/>
    <cellStyle name="40% - Accent2 4 12" xfId="16017" xr:uid="{00000000-0005-0000-0000-00007E040000}"/>
    <cellStyle name="40% - Accent2 4 2" xfId="499" xr:uid="{00000000-0005-0000-0000-00007F040000}"/>
    <cellStyle name="40% - Accent2 4 2 2" xfId="16018" xr:uid="{00000000-0005-0000-0000-000080040000}"/>
    <cellStyle name="40% - Accent2 4 3" xfId="500" xr:uid="{00000000-0005-0000-0000-000081040000}"/>
    <cellStyle name="40% - Accent2 4 3 2" xfId="16019" xr:uid="{00000000-0005-0000-0000-000082040000}"/>
    <cellStyle name="40% - Accent2 4 4" xfId="501" xr:uid="{00000000-0005-0000-0000-000083040000}"/>
    <cellStyle name="40% - Accent2 4 4 2" xfId="16020" xr:uid="{00000000-0005-0000-0000-000084040000}"/>
    <cellStyle name="40% - Accent2 4 5" xfId="502" xr:uid="{00000000-0005-0000-0000-000085040000}"/>
    <cellStyle name="40% - Accent2 4 5 2" xfId="16021" xr:uid="{00000000-0005-0000-0000-000086040000}"/>
    <cellStyle name="40% - Accent2 4 6" xfId="503" xr:uid="{00000000-0005-0000-0000-000087040000}"/>
    <cellStyle name="40% - Accent2 4 6 2" xfId="16022" xr:uid="{00000000-0005-0000-0000-000088040000}"/>
    <cellStyle name="40% - Accent2 4 7" xfId="504" xr:uid="{00000000-0005-0000-0000-000089040000}"/>
    <cellStyle name="40% - Accent2 4 7 2" xfId="16023" xr:uid="{00000000-0005-0000-0000-00008A040000}"/>
    <cellStyle name="40% - Accent2 4 8" xfId="505" xr:uid="{00000000-0005-0000-0000-00008B040000}"/>
    <cellStyle name="40% - Accent2 4 8 2" xfId="16024" xr:uid="{00000000-0005-0000-0000-00008C040000}"/>
    <cellStyle name="40% - Accent2 4 9" xfId="506" xr:uid="{00000000-0005-0000-0000-00008D040000}"/>
    <cellStyle name="40% - Accent2 4 9 2" xfId="16025" xr:uid="{00000000-0005-0000-0000-00008E040000}"/>
    <cellStyle name="40% - Accent2 40" xfId="31198" xr:uid="{00000000-0005-0000-0000-000024020000}"/>
    <cellStyle name="40% - Accent2 41" xfId="31199" xr:uid="{00000000-0005-0000-0000-000025020000}"/>
    <cellStyle name="40% - Accent2 42" xfId="31200" xr:uid="{00000000-0005-0000-0000-000026020000}"/>
    <cellStyle name="40% - Accent2 43" xfId="31201" xr:uid="{00000000-0005-0000-0000-000027020000}"/>
    <cellStyle name="40% - Accent2 5" xfId="507" xr:uid="{00000000-0005-0000-0000-00008F040000}"/>
    <cellStyle name="40% - Accent2 5 10" xfId="508" xr:uid="{00000000-0005-0000-0000-000090040000}"/>
    <cellStyle name="40% - Accent2 5 10 2" xfId="16026" xr:uid="{00000000-0005-0000-0000-000091040000}"/>
    <cellStyle name="40% - Accent2 5 11" xfId="509" xr:uid="{00000000-0005-0000-0000-000092040000}"/>
    <cellStyle name="40% - Accent2 5 11 2" xfId="16027" xr:uid="{00000000-0005-0000-0000-000093040000}"/>
    <cellStyle name="40% - Accent2 5 12" xfId="16028" xr:uid="{00000000-0005-0000-0000-000094040000}"/>
    <cellStyle name="40% - Accent2 5 2" xfId="510" xr:uid="{00000000-0005-0000-0000-000095040000}"/>
    <cellStyle name="40% - Accent2 5 2 2" xfId="16029" xr:uid="{00000000-0005-0000-0000-000096040000}"/>
    <cellStyle name="40% - Accent2 5 3" xfId="511" xr:uid="{00000000-0005-0000-0000-000097040000}"/>
    <cellStyle name="40% - Accent2 5 3 2" xfId="16030" xr:uid="{00000000-0005-0000-0000-000098040000}"/>
    <cellStyle name="40% - Accent2 5 4" xfId="512" xr:uid="{00000000-0005-0000-0000-000099040000}"/>
    <cellStyle name="40% - Accent2 5 4 2" xfId="16031" xr:uid="{00000000-0005-0000-0000-00009A040000}"/>
    <cellStyle name="40% - Accent2 5 5" xfId="513" xr:uid="{00000000-0005-0000-0000-00009B040000}"/>
    <cellStyle name="40% - Accent2 5 5 2" xfId="16032" xr:uid="{00000000-0005-0000-0000-00009C040000}"/>
    <cellStyle name="40% - Accent2 5 6" xfId="514" xr:uid="{00000000-0005-0000-0000-00009D040000}"/>
    <cellStyle name="40% - Accent2 5 6 2" xfId="16033" xr:uid="{00000000-0005-0000-0000-00009E040000}"/>
    <cellStyle name="40% - Accent2 5 7" xfId="515" xr:uid="{00000000-0005-0000-0000-00009F040000}"/>
    <cellStyle name="40% - Accent2 5 7 2" xfId="16034" xr:uid="{00000000-0005-0000-0000-0000A0040000}"/>
    <cellStyle name="40% - Accent2 5 8" xfId="516" xr:uid="{00000000-0005-0000-0000-0000A1040000}"/>
    <cellStyle name="40% - Accent2 5 8 2" xfId="16035" xr:uid="{00000000-0005-0000-0000-0000A2040000}"/>
    <cellStyle name="40% - Accent2 5 9" xfId="517" xr:uid="{00000000-0005-0000-0000-0000A3040000}"/>
    <cellStyle name="40% - Accent2 5 9 2" xfId="16036" xr:uid="{00000000-0005-0000-0000-0000A4040000}"/>
    <cellStyle name="40% - Accent2 6" xfId="518" xr:uid="{00000000-0005-0000-0000-0000A5040000}"/>
    <cellStyle name="40% - Accent2 6 10" xfId="519" xr:uid="{00000000-0005-0000-0000-0000A6040000}"/>
    <cellStyle name="40% - Accent2 6 10 2" xfId="16037" xr:uid="{00000000-0005-0000-0000-0000A7040000}"/>
    <cellStyle name="40% - Accent2 6 11" xfId="520" xr:uid="{00000000-0005-0000-0000-0000A8040000}"/>
    <cellStyle name="40% - Accent2 6 11 2" xfId="16038" xr:uid="{00000000-0005-0000-0000-0000A9040000}"/>
    <cellStyle name="40% - Accent2 6 12" xfId="16039" xr:uid="{00000000-0005-0000-0000-0000AA040000}"/>
    <cellStyle name="40% - Accent2 6 2" xfId="521" xr:uid="{00000000-0005-0000-0000-0000AB040000}"/>
    <cellStyle name="40% - Accent2 6 2 2" xfId="16040" xr:uid="{00000000-0005-0000-0000-0000AC040000}"/>
    <cellStyle name="40% - Accent2 6 3" xfId="522" xr:uid="{00000000-0005-0000-0000-0000AD040000}"/>
    <cellStyle name="40% - Accent2 6 3 2" xfId="16041" xr:uid="{00000000-0005-0000-0000-0000AE040000}"/>
    <cellStyle name="40% - Accent2 6 4" xfId="523" xr:uid="{00000000-0005-0000-0000-0000AF040000}"/>
    <cellStyle name="40% - Accent2 6 4 2" xfId="16042" xr:uid="{00000000-0005-0000-0000-0000B0040000}"/>
    <cellStyle name="40% - Accent2 6 5" xfId="524" xr:uid="{00000000-0005-0000-0000-0000B1040000}"/>
    <cellStyle name="40% - Accent2 6 5 2" xfId="16043" xr:uid="{00000000-0005-0000-0000-0000B2040000}"/>
    <cellStyle name="40% - Accent2 6 6" xfId="525" xr:uid="{00000000-0005-0000-0000-0000B3040000}"/>
    <cellStyle name="40% - Accent2 6 6 2" xfId="16044" xr:uid="{00000000-0005-0000-0000-0000B4040000}"/>
    <cellStyle name="40% - Accent2 6 7" xfId="526" xr:uid="{00000000-0005-0000-0000-0000B5040000}"/>
    <cellStyle name="40% - Accent2 6 7 2" xfId="16045" xr:uid="{00000000-0005-0000-0000-0000B6040000}"/>
    <cellStyle name="40% - Accent2 6 8" xfId="527" xr:uid="{00000000-0005-0000-0000-0000B7040000}"/>
    <cellStyle name="40% - Accent2 6 8 2" xfId="16046" xr:uid="{00000000-0005-0000-0000-0000B8040000}"/>
    <cellStyle name="40% - Accent2 6 9" xfId="528" xr:uid="{00000000-0005-0000-0000-0000B9040000}"/>
    <cellStyle name="40% - Accent2 6 9 2" xfId="16047" xr:uid="{00000000-0005-0000-0000-0000BA040000}"/>
    <cellStyle name="40% - Accent2 7" xfId="529" xr:uid="{00000000-0005-0000-0000-0000BB040000}"/>
    <cellStyle name="40% - Accent2 7 2" xfId="16048" xr:uid="{00000000-0005-0000-0000-0000BC040000}"/>
    <cellStyle name="40% - Accent2 8" xfId="530" xr:uid="{00000000-0005-0000-0000-0000BD040000}"/>
    <cellStyle name="40% - Accent2 8 2" xfId="16049" xr:uid="{00000000-0005-0000-0000-0000BE040000}"/>
    <cellStyle name="40% - Accent2 9" xfId="531" xr:uid="{00000000-0005-0000-0000-0000BF040000}"/>
    <cellStyle name="40% - Accent2 9 2" xfId="16050" xr:uid="{00000000-0005-0000-0000-0000C0040000}"/>
    <cellStyle name="40% - Accent3 10" xfId="532" xr:uid="{00000000-0005-0000-0000-0000C1040000}"/>
    <cellStyle name="40% - Accent3 10 2" xfId="16051" xr:uid="{00000000-0005-0000-0000-0000C2040000}"/>
    <cellStyle name="40% - Accent3 11" xfId="31202" xr:uid="{00000000-0005-0000-0000-000030020000}"/>
    <cellStyle name="40% - Accent3 11 2" xfId="31203" xr:uid="{00000000-0005-0000-0000-000031020000}"/>
    <cellStyle name="40% - Accent3 12" xfId="31204" xr:uid="{00000000-0005-0000-0000-000032020000}"/>
    <cellStyle name="40% - Accent3 13" xfId="31205" xr:uid="{00000000-0005-0000-0000-000033020000}"/>
    <cellStyle name="40% - Accent3 14" xfId="31206" xr:uid="{00000000-0005-0000-0000-000034020000}"/>
    <cellStyle name="40% - Accent3 15" xfId="31207" xr:uid="{00000000-0005-0000-0000-000035020000}"/>
    <cellStyle name="40% - Accent3 16" xfId="31208" xr:uid="{00000000-0005-0000-0000-000036020000}"/>
    <cellStyle name="40% - Accent3 17" xfId="31209" xr:uid="{00000000-0005-0000-0000-000037020000}"/>
    <cellStyle name="40% - Accent3 18" xfId="31210" xr:uid="{00000000-0005-0000-0000-000038020000}"/>
    <cellStyle name="40% - Accent3 19" xfId="31211" xr:uid="{00000000-0005-0000-0000-000039020000}"/>
    <cellStyle name="40% - Accent3 2" xfId="533" xr:uid="{00000000-0005-0000-0000-0000C3040000}"/>
    <cellStyle name="40% - Accent3 2 10" xfId="534" xr:uid="{00000000-0005-0000-0000-0000C4040000}"/>
    <cellStyle name="40% - Accent3 2 10 2" xfId="16052" xr:uid="{00000000-0005-0000-0000-0000C5040000}"/>
    <cellStyle name="40% - Accent3 2 10 3" xfId="18111" xr:uid="{00000000-0005-0000-0000-0000C6040000}"/>
    <cellStyle name="40% - Accent3 2 11" xfId="535" xr:uid="{00000000-0005-0000-0000-0000C7040000}"/>
    <cellStyle name="40% - Accent3 2 11 2" xfId="16053" xr:uid="{00000000-0005-0000-0000-0000C8040000}"/>
    <cellStyle name="40% - Accent3 2 11 3" xfId="18112" xr:uid="{00000000-0005-0000-0000-0000C9040000}"/>
    <cellStyle name="40% - Accent3 2 12" xfId="16054" xr:uid="{00000000-0005-0000-0000-0000CA040000}"/>
    <cellStyle name="40% - Accent3 2 12 2" xfId="16055" xr:uid="{00000000-0005-0000-0000-0000CB040000}"/>
    <cellStyle name="40% - Accent3 2 12 3" xfId="18113" xr:uid="{00000000-0005-0000-0000-0000CC040000}"/>
    <cellStyle name="40% - Accent3 2 13" xfId="16056" xr:uid="{00000000-0005-0000-0000-0000CD040000}"/>
    <cellStyle name="40% - Accent3 2 13 2" xfId="18114" xr:uid="{00000000-0005-0000-0000-0000CE040000}"/>
    <cellStyle name="40% - Accent3 2 14" xfId="18115" xr:uid="{00000000-0005-0000-0000-0000CF040000}"/>
    <cellStyle name="40% - Accent3 2 15" xfId="18116" xr:uid="{00000000-0005-0000-0000-0000D0040000}"/>
    <cellStyle name="40% - Accent3 2 16" xfId="31212" xr:uid="{00000000-0005-0000-0000-000041020000}"/>
    <cellStyle name="40% - Accent3 2 2" xfId="536" xr:uid="{00000000-0005-0000-0000-0000D1040000}"/>
    <cellStyle name="40% - Accent3 2 2 2" xfId="16057" xr:uid="{00000000-0005-0000-0000-0000D2040000}"/>
    <cellStyle name="40% - Accent3 2 2 3" xfId="18117" xr:uid="{00000000-0005-0000-0000-0000D3040000}"/>
    <cellStyle name="40% - Accent3 2 3" xfId="537" xr:uid="{00000000-0005-0000-0000-0000D4040000}"/>
    <cellStyle name="40% - Accent3 2 3 2" xfId="16058" xr:uid="{00000000-0005-0000-0000-0000D5040000}"/>
    <cellStyle name="40% - Accent3 2 3 3" xfId="18118" xr:uid="{00000000-0005-0000-0000-0000D6040000}"/>
    <cellStyle name="40% - Accent3 2 4" xfId="538" xr:uid="{00000000-0005-0000-0000-0000D7040000}"/>
    <cellStyle name="40% - Accent3 2 4 2" xfId="16059" xr:uid="{00000000-0005-0000-0000-0000D8040000}"/>
    <cellStyle name="40% - Accent3 2 4 3" xfId="18119" xr:uid="{00000000-0005-0000-0000-0000D9040000}"/>
    <cellStyle name="40% - Accent3 2 5" xfId="539" xr:uid="{00000000-0005-0000-0000-0000DA040000}"/>
    <cellStyle name="40% - Accent3 2 5 2" xfId="16060" xr:uid="{00000000-0005-0000-0000-0000DB040000}"/>
    <cellStyle name="40% - Accent3 2 5 3" xfId="18120" xr:uid="{00000000-0005-0000-0000-0000DC040000}"/>
    <cellStyle name="40% - Accent3 2 6" xfId="540" xr:uid="{00000000-0005-0000-0000-0000DD040000}"/>
    <cellStyle name="40% - Accent3 2 6 2" xfId="16061" xr:uid="{00000000-0005-0000-0000-0000DE040000}"/>
    <cellStyle name="40% - Accent3 2 6 3" xfId="18121" xr:uid="{00000000-0005-0000-0000-0000DF040000}"/>
    <cellStyle name="40% - Accent3 2 7" xfId="541" xr:uid="{00000000-0005-0000-0000-0000E0040000}"/>
    <cellStyle name="40% - Accent3 2 7 2" xfId="16062" xr:uid="{00000000-0005-0000-0000-0000E1040000}"/>
    <cellStyle name="40% - Accent3 2 7 3" xfId="18122" xr:uid="{00000000-0005-0000-0000-0000E2040000}"/>
    <cellStyle name="40% - Accent3 2 8" xfId="542" xr:uid="{00000000-0005-0000-0000-0000E3040000}"/>
    <cellStyle name="40% - Accent3 2 8 2" xfId="16063" xr:uid="{00000000-0005-0000-0000-0000E4040000}"/>
    <cellStyle name="40% - Accent3 2 8 3" xfId="18123" xr:uid="{00000000-0005-0000-0000-0000E5040000}"/>
    <cellStyle name="40% - Accent3 2 9" xfId="543" xr:uid="{00000000-0005-0000-0000-0000E6040000}"/>
    <cellStyle name="40% - Accent3 2 9 2" xfId="16064" xr:uid="{00000000-0005-0000-0000-0000E7040000}"/>
    <cellStyle name="40% - Accent3 2 9 3" xfId="18124" xr:uid="{00000000-0005-0000-0000-0000E8040000}"/>
    <cellStyle name="40% - Accent3 20" xfId="31213" xr:uid="{00000000-0005-0000-0000-00004A020000}"/>
    <cellStyle name="40% - Accent3 21" xfId="31214" xr:uid="{00000000-0005-0000-0000-00004B020000}"/>
    <cellStyle name="40% - Accent3 22" xfId="31215" xr:uid="{00000000-0005-0000-0000-00004C020000}"/>
    <cellStyle name="40% - Accent3 23" xfId="31216" xr:uid="{00000000-0005-0000-0000-00004D020000}"/>
    <cellStyle name="40% - Accent3 24" xfId="31217" xr:uid="{00000000-0005-0000-0000-00004E020000}"/>
    <cellStyle name="40% - Accent3 25" xfId="31218" xr:uid="{00000000-0005-0000-0000-00004F020000}"/>
    <cellStyle name="40% - Accent3 26" xfId="31219" xr:uid="{00000000-0005-0000-0000-000050020000}"/>
    <cellStyle name="40% - Accent3 27" xfId="31220" xr:uid="{00000000-0005-0000-0000-000051020000}"/>
    <cellStyle name="40% - Accent3 28" xfId="31221" xr:uid="{00000000-0005-0000-0000-000052020000}"/>
    <cellStyle name="40% - Accent3 29" xfId="31222" xr:uid="{00000000-0005-0000-0000-000053020000}"/>
    <cellStyle name="40% - Accent3 3" xfId="544" xr:uid="{00000000-0005-0000-0000-0000E9040000}"/>
    <cellStyle name="40% - Accent3 3 10" xfId="545" xr:uid="{00000000-0005-0000-0000-0000EA040000}"/>
    <cellStyle name="40% - Accent3 3 10 2" xfId="16065" xr:uid="{00000000-0005-0000-0000-0000EB040000}"/>
    <cellStyle name="40% - Accent3 3 11" xfId="546" xr:uid="{00000000-0005-0000-0000-0000EC040000}"/>
    <cellStyle name="40% - Accent3 3 11 2" xfId="16066" xr:uid="{00000000-0005-0000-0000-0000ED040000}"/>
    <cellStyle name="40% - Accent3 3 12" xfId="16067" xr:uid="{00000000-0005-0000-0000-0000EE040000}"/>
    <cellStyle name="40% - Accent3 3 13" xfId="18125" xr:uid="{00000000-0005-0000-0000-0000EF040000}"/>
    <cellStyle name="40% - Accent3 3 14" xfId="28145" xr:uid="{00000000-0005-0000-0000-0000F0040000}"/>
    <cellStyle name="40% - Accent3 3 2" xfId="547" xr:uid="{00000000-0005-0000-0000-0000F1040000}"/>
    <cellStyle name="40% - Accent3 3 2 2" xfId="16068" xr:uid="{00000000-0005-0000-0000-0000F2040000}"/>
    <cellStyle name="40% - Accent3 3 2 3" xfId="31223" xr:uid="{00000000-0005-0000-0000-000055020000}"/>
    <cellStyle name="40% - Accent3 3 3" xfId="548" xr:uid="{00000000-0005-0000-0000-0000F3040000}"/>
    <cellStyle name="40% - Accent3 3 3 2" xfId="16069" xr:uid="{00000000-0005-0000-0000-0000F4040000}"/>
    <cellStyle name="40% - Accent3 3 4" xfId="549" xr:uid="{00000000-0005-0000-0000-0000F5040000}"/>
    <cellStyle name="40% - Accent3 3 4 2" xfId="16070" xr:uid="{00000000-0005-0000-0000-0000F6040000}"/>
    <cellStyle name="40% - Accent3 3 5" xfId="550" xr:uid="{00000000-0005-0000-0000-0000F7040000}"/>
    <cellStyle name="40% - Accent3 3 5 2" xfId="16071" xr:uid="{00000000-0005-0000-0000-0000F8040000}"/>
    <cellStyle name="40% - Accent3 3 6" xfId="551" xr:uid="{00000000-0005-0000-0000-0000F9040000}"/>
    <cellStyle name="40% - Accent3 3 6 2" xfId="16072" xr:uid="{00000000-0005-0000-0000-0000FA040000}"/>
    <cellStyle name="40% - Accent3 3 7" xfId="552" xr:uid="{00000000-0005-0000-0000-0000FB040000}"/>
    <cellStyle name="40% - Accent3 3 7 2" xfId="16073" xr:uid="{00000000-0005-0000-0000-0000FC040000}"/>
    <cellStyle name="40% - Accent3 3 8" xfId="553" xr:uid="{00000000-0005-0000-0000-0000FD040000}"/>
    <cellStyle name="40% - Accent3 3 8 2" xfId="16074" xr:uid="{00000000-0005-0000-0000-0000FE040000}"/>
    <cellStyle name="40% - Accent3 3 9" xfId="554" xr:uid="{00000000-0005-0000-0000-0000FF040000}"/>
    <cellStyle name="40% - Accent3 3 9 2" xfId="16075" xr:uid="{00000000-0005-0000-0000-000000050000}"/>
    <cellStyle name="40% - Accent3 30" xfId="31224" xr:uid="{00000000-0005-0000-0000-000057020000}"/>
    <cellStyle name="40% - Accent3 31" xfId="31225" xr:uid="{00000000-0005-0000-0000-000058020000}"/>
    <cellStyle name="40% - Accent3 32" xfId="31226" xr:uid="{00000000-0005-0000-0000-000059020000}"/>
    <cellStyle name="40% - Accent3 33" xfId="31227" xr:uid="{00000000-0005-0000-0000-00005A020000}"/>
    <cellStyle name="40% - Accent3 34" xfId="31228" xr:uid="{00000000-0005-0000-0000-00005B020000}"/>
    <cellStyle name="40% - Accent3 35" xfId="31229" xr:uid="{00000000-0005-0000-0000-00005C020000}"/>
    <cellStyle name="40% - Accent3 36" xfId="31230" xr:uid="{00000000-0005-0000-0000-00005D020000}"/>
    <cellStyle name="40% - Accent3 37" xfId="31231" xr:uid="{00000000-0005-0000-0000-00005E020000}"/>
    <cellStyle name="40% - Accent3 38" xfId="31232" xr:uid="{00000000-0005-0000-0000-00005F020000}"/>
    <cellStyle name="40% - Accent3 39" xfId="31233" xr:uid="{00000000-0005-0000-0000-000060020000}"/>
    <cellStyle name="40% - Accent3 4" xfId="555" xr:uid="{00000000-0005-0000-0000-000001050000}"/>
    <cellStyle name="40% - Accent3 4 10" xfId="556" xr:uid="{00000000-0005-0000-0000-000002050000}"/>
    <cellStyle name="40% - Accent3 4 10 2" xfId="16076" xr:uid="{00000000-0005-0000-0000-000003050000}"/>
    <cellStyle name="40% - Accent3 4 11" xfId="557" xr:uid="{00000000-0005-0000-0000-000004050000}"/>
    <cellStyle name="40% - Accent3 4 11 2" xfId="16077" xr:uid="{00000000-0005-0000-0000-000005050000}"/>
    <cellStyle name="40% - Accent3 4 12" xfId="16078" xr:uid="{00000000-0005-0000-0000-000006050000}"/>
    <cellStyle name="40% - Accent3 4 13" xfId="18126" xr:uid="{00000000-0005-0000-0000-000007050000}"/>
    <cellStyle name="40% - Accent3 4 2" xfId="558" xr:uid="{00000000-0005-0000-0000-000008050000}"/>
    <cellStyle name="40% - Accent3 4 2 2" xfId="16079" xr:uid="{00000000-0005-0000-0000-000009050000}"/>
    <cellStyle name="40% - Accent3 4 2 3" xfId="31234" xr:uid="{00000000-0005-0000-0000-000062020000}"/>
    <cellStyle name="40% - Accent3 4 3" xfId="559" xr:uid="{00000000-0005-0000-0000-00000A050000}"/>
    <cellStyle name="40% - Accent3 4 3 2" xfId="16080" xr:uid="{00000000-0005-0000-0000-00000B050000}"/>
    <cellStyle name="40% - Accent3 4 4" xfId="560" xr:uid="{00000000-0005-0000-0000-00000C050000}"/>
    <cellStyle name="40% - Accent3 4 4 2" xfId="16081" xr:uid="{00000000-0005-0000-0000-00000D050000}"/>
    <cellStyle name="40% - Accent3 4 5" xfId="561" xr:uid="{00000000-0005-0000-0000-00000E050000}"/>
    <cellStyle name="40% - Accent3 4 5 2" xfId="16082" xr:uid="{00000000-0005-0000-0000-00000F050000}"/>
    <cellStyle name="40% - Accent3 4 6" xfId="562" xr:uid="{00000000-0005-0000-0000-000010050000}"/>
    <cellStyle name="40% - Accent3 4 6 2" xfId="16083" xr:uid="{00000000-0005-0000-0000-000011050000}"/>
    <cellStyle name="40% - Accent3 4 7" xfId="563" xr:uid="{00000000-0005-0000-0000-000012050000}"/>
    <cellStyle name="40% - Accent3 4 7 2" xfId="16084" xr:uid="{00000000-0005-0000-0000-000013050000}"/>
    <cellStyle name="40% - Accent3 4 8" xfId="564" xr:uid="{00000000-0005-0000-0000-000014050000}"/>
    <cellStyle name="40% - Accent3 4 8 2" xfId="16085" xr:uid="{00000000-0005-0000-0000-000015050000}"/>
    <cellStyle name="40% - Accent3 4 9" xfId="565" xr:uid="{00000000-0005-0000-0000-000016050000}"/>
    <cellStyle name="40% - Accent3 4 9 2" xfId="16086" xr:uid="{00000000-0005-0000-0000-000017050000}"/>
    <cellStyle name="40% - Accent3 40" xfId="31235" xr:uid="{00000000-0005-0000-0000-000064020000}"/>
    <cellStyle name="40% - Accent3 41" xfId="31236" xr:uid="{00000000-0005-0000-0000-000065020000}"/>
    <cellStyle name="40% - Accent3 42" xfId="31237" xr:uid="{00000000-0005-0000-0000-000066020000}"/>
    <cellStyle name="40% - Accent3 43" xfId="31238" xr:uid="{00000000-0005-0000-0000-000067020000}"/>
    <cellStyle name="40% - Accent3 5" xfId="566" xr:uid="{00000000-0005-0000-0000-000018050000}"/>
    <cellStyle name="40% - Accent3 5 10" xfId="567" xr:uid="{00000000-0005-0000-0000-000019050000}"/>
    <cellStyle name="40% - Accent3 5 10 2" xfId="16087" xr:uid="{00000000-0005-0000-0000-00001A050000}"/>
    <cellStyle name="40% - Accent3 5 11" xfId="568" xr:uid="{00000000-0005-0000-0000-00001B050000}"/>
    <cellStyle name="40% - Accent3 5 11 2" xfId="16088" xr:uid="{00000000-0005-0000-0000-00001C050000}"/>
    <cellStyle name="40% - Accent3 5 12" xfId="16089" xr:uid="{00000000-0005-0000-0000-00001D050000}"/>
    <cellStyle name="40% - Accent3 5 13" xfId="18127" xr:uid="{00000000-0005-0000-0000-00001E050000}"/>
    <cellStyle name="40% - Accent3 5 2" xfId="569" xr:uid="{00000000-0005-0000-0000-00001F050000}"/>
    <cellStyle name="40% - Accent3 5 2 2" xfId="16090" xr:uid="{00000000-0005-0000-0000-000020050000}"/>
    <cellStyle name="40% - Accent3 5 2 3" xfId="31239" xr:uid="{00000000-0005-0000-0000-000069020000}"/>
    <cellStyle name="40% - Accent3 5 3" xfId="570" xr:uid="{00000000-0005-0000-0000-000021050000}"/>
    <cellStyle name="40% - Accent3 5 3 2" xfId="16091" xr:uid="{00000000-0005-0000-0000-000022050000}"/>
    <cellStyle name="40% - Accent3 5 4" xfId="571" xr:uid="{00000000-0005-0000-0000-000023050000}"/>
    <cellStyle name="40% - Accent3 5 4 2" xfId="16092" xr:uid="{00000000-0005-0000-0000-000024050000}"/>
    <cellStyle name="40% - Accent3 5 5" xfId="572" xr:uid="{00000000-0005-0000-0000-000025050000}"/>
    <cellStyle name="40% - Accent3 5 5 2" xfId="16093" xr:uid="{00000000-0005-0000-0000-000026050000}"/>
    <cellStyle name="40% - Accent3 5 6" xfId="573" xr:uid="{00000000-0005-0000-0000-000027050000}"/>
    <cellStyle name="40% - Accent3 5 6 2" xfId="16094" xr:uid="{00000000-0005-0000-0000-000028050000}"/>
    <cellStyle name="40% - Accent3 5 7" xfId="574" xr:uid="{00000000-0005-0000-0000-000029050000}"/>
    <cellStyle name="40% - Accent3 5 7 2" xfId="16095" xr:uid="{00000000-0005-0000-0000-00002A050000}"/>
    <cellStyle name="40% - Accent3 5 8" xfId="575" xr:uid="{00000000-0005-0000-0000-00002B050000}"/>
    <cellStyle name="40% - Accent3 5 8 2" xfId="16096" xr:uid="{00000000-0005-0000-0000-00002C050000}"/>
    <cellStyle name="40% - Accent3 5 9" xfId="576" xr:uid="{00000000-0005-0000-0000-00002D050000}"/>
    <cellStyle name="40% - Accent3 5 9 2" xfId="16097" xr:uid="{00000000-0005-0000-0000-00002E050000}"/>
    <cellStyle name="40% - Accent3 6" xfId="577" xr:uid="{00000000-0005-0000-0000-00002F050000}"/>
    <cellStyle name="40% - Accent3 6 10" xfId="578" xr:uid="{00000000-0005-0000-0000-000030050000}"/>
    <cellStyle name="40% - Accent3 6 10 2" xfId="16098" xr:uid="{00000000-0005-0000-0000-000031050000}"/>
    <cellStyle name="40% - Accent3 6 11" xfId="579" xr:uid="{00000000-0005-0000-0000-000032050000}"/>
    <cellStyle name="40% - Accent3 6 11 2" xfId="16099" xr:uid="{00000000-0005-0000-0000-000033050000}"/>
    <cellStyle name="40% - Accent3 6 12" xfId="16100" xr:uid="{00000000-0005-0000-0000-000034050000}"/>
    <cellStyle name="40% - Accent3 6 13" xfId="18128" xr:uid="{00000000-0005-0000-0000-000035050000}"/>
    <cellStyle name="40% - Accent3 6 2" xfId="580" xr:uid="{00000000-0005-0000-0000-000036050000}"/>
    <cellStyle name="40% - Accent3 6 2 2" xfId="16101" xr:uid="{00000000-0005-0000-0000-000037050000}"/>
    <cellStyle name="40% - Accent3 6 2 3" xfId="31240" xr:uid="{00000000-0005-0000-0000-00006C020000}"/>
    <cellStyle name="40% - Accent3 6 3" xfId="581" xr:uid="{00000000-0005-0000-0000-000038050000}"/>
    <cellStyle name="40% - Accent3 6 3 2" xfId="16102" xr:uid="{00000000-0005-0000-0000-000039050000}"/>
    <cellStyle name="40% - Accent3 6 4" xfId="582" xr:uid="{00000000-0005-0000-0000-00003A050000}"/>
    <cellStyle name="40% - Accent3 6 4 2" xfId="16103" xr:uid="{00000000-0005-0000-0000-00003B050000}"/>
    <cellStyle name="40% - Accent3 6 5" xfId="583" xr:uid="{00000000-0005-0000-0000-00003C050000}"/>
    <cellStyle name="40% - Accent3 6 5 2" xfId="16104" xr:uid="{00000000-0005-0000-0000-00003D050000}"/>
    <cellStyle name="40% - Accent3 6 6" xfId="584" xr:uid="{00000000-0005-0000-0000-00003E050000}"/>
    <cellStyle name="40% - Accent3 6 6 2" xfId="16105" xr:uid="{00000000-0005-0000-0000-00003F050000}"/>
    <cellStyle name="40% - Accent3 6 7" xfId="585" xr:uid="{00000000-0005-0000-0000-000040050000}"/>
    <cellStyle name="40% - Accent3 6 7 2" xfId="16106" xr:uid="{00000000-0005-0000-0000-000041050000}"/>
    <cellStyle name="40% - Accent3 6 8" xfId="586" xr:uid="{00000000-0005-0000-0000-000042050000}"/>
    <cellStyle name="40% - Accent3 6 8 2" xfId="16107" xr:uid="{00000000-0005-0000-0000-000043050000}"/>
    <cellStyle name="40% - Accent3 6 9" xfId="587" xr:uid="{00000000-0005-0000-0000-000044050000}"/>
    <cellStyle name="40% - Accent3 6 9 2" xfId="16108" xr:uid="{00000000-0005-0000-0000-000045050000}"/>
    <cellStyle name="40% - Accent3 7" xfId="588" xr:uid="{00000000-0005-0000-0000-000046050000}"/>
    <cellStyle name="40% - Accent3 7 2" xfId="16109" xr:uid="{00000000-0005-0000-0000-000047050000}"/>
    <cellStyle name="40% - Accent3 7 2 2" xfId="31242" xr:uid="{00000000-0005-0000-0000-00006F020000}"/>
    <cellStyle name="40% - Accent3 7 3" xfId="18129" xr:uid="{00000000-0005-0000-0000-000048050000}"/>
    <cellStyle name="40% - Accent3 7 3 2" xfId="31241" xr:uid="{00000000-0005-0000-0000-000070020000}"/>
    <cellStyle name="40% - Accent3 8" xfId="589" xr:uid="{00000000-0005-0000-0000-000049050000}"/>
    <cellStyle name="40% - Accent3 8 2" xfId="16110" xr:uid="{00000000-0005-0000-0000-00004A050000}"/>
    <cellStyle name="40% - Accent3 8 2 2" xfId="31244" xr:uid="{00000000-0005-0000-0000-000072020000}"/>
    <cellStyle name="40% - Accent3 8 3" xfId="18130" xr:uid="{00000000-0005-0000-0000-00004B050000}"/>
    <cellStyle name="40% - Accent3 8 3 2" xfId="31243" xr:uid="{00000000-0005-0000-0000-000073020000}"/>
    <cellStyle name="40% - Accent3 9" xfId="590" xr:uid="{00000000-0005-0000-0000-00004C050000}"/>
    <cellStyle name="40% - Accent3 9 2" xfId="16111" xr:uid="{00000000-0005-0000-0000-00004D050000}"/>
    <cellStyle name="40% - Accent4 10" xfId="591" xr:uid="{00000000-0005-0000-0000-00004E050000}"/>
    <cellStyle name="40% - Accent4 10 2" xfId="16112" xr:uid="{00000000-0005-0000-0000-00004F050000}"/>
    <cellStyle name="40% - Accent4 11" xfId="31245" xr:uid="{00000000-0005-0000-0000-000078020000}"/>
    <cellStyle name="40% - Accent4 11 2" xfId="31246" xr:uid="{00000000-0005-0000-0000-000079020000}"/>
    <cellStyle name="40% - Accent4 12" xfId="31247" xr:uid="{00000000-0005-0000-0000-00007A020000}"/>
    <cellStyle name="40% - Accent4 13" xfId="31248" xr:uid="{00000000-0005-0000-0000-00007B020000}"/>
    <cellStyle name="40% - Accent4 14" xfId="31249" xr:uid="{00000000-0005-0000-0000-00007C020000}"/>
    <cellStyle name="40% - Accent4 15" xfId="31250" xr:uid="{00000000-0005-0000-0000-00007D020000}"/>
    <cellStyle name="40% - Accent4 16" xfId="31251" xr:uid="{00000000-0005-0000-0000-00007E020000}"/>
    <cellStyle name="40% - Accent4 17" xfId="31252" xr:uid="{00000000-0005-0000-0000-00007F020000}"/>
    <cellStyle name="40% - Accent4 18" xfId="31253" xr:uid="{00000000-0005-0000-0000-000080020000}"/>
    <cellStyle name="40% - Accent4 19" xfId="31254" xr:uid="{00000000-0005-0000-0000-000081020000}"/>
    <cellStyle name="40% - Accent4 2" xfId="592" xr:uid="{00000000-0005-0000-0000-000050050000}"/>
    <cellStyle name="40% - Accent4 2 10" xfId="593" xr:uid="{00000000-0005-0000-0000-000051050000}"/>
    <cellStyle name="40% - Accent4 2 10 2" xfId="16113" xr:uid="{00000000-0005-0000-0000-000052050000}"/>
    <cellStyle name="40% - Accent4 2 10 3" xfId="18131" xr:uid="{00000000-0005-0000-0000-000053050000}"/>
    <cellStyle name="40% - Accent4 2 11" xfId="594" xr:uid="{00000000-0005-0000-0000-000054050000}"/>
    <cellStyle name="40% - Accent4 2 11 2" xfId="16114" xr:uid="{00000000-0005-0000-0000-000055050000}"/>
    <cellStyle name="40% - Accent4 2 11 3" xfId="18132" xr:uid="{00000000-0005-0000-0000-000056050000}"/>
    <cellStyle name="40% - Accent4 2 12" xfId="16115" xr:uid="{00000000-0005-0000-0000-000057050000}"/>
    <cellStyle name="40% - Accent4 2 12 2" xfId="16116" xr:uid="{00000000-0005-0000-0000-000058050000}"/>
    <cellStyle name="40% - Accent4 2 12 3" xfId="18133" xr:uid="{00000000-0005-0000-0000-000059050000}"/>
    <cellStyle name="40% - Accent4 2 13" xfId="16117" xr:uid="{00000000-0005-0000-0000-00005A050000}"/>
    <cellStyle name="40% - Accent4 2 13 2" xfId="18134" xr:uid="{00000000-0005-0000-0000-00005B050000}"/>
    <cellStyle name="40% - Accent4 2 14" xfId="18135" xr:uid="{00000000-0005-0000-0000-00005C050000}"/>
    <cellStyle name="40% - Accent4 2 15" xfId="18136" xr:uid="{00000000-0005-0000-0000-00005D050000}"/>
    <cellStyle name="40% - Accent4 2 16" xfId="31255" xr:uid="{00000000-0005-0000-0000-000089020000}"/>
    <cellStyle name="40% - Accent4 2 2" xfId="595" xr:uid="{00000000-0005-0000-0000-00005E050000}"/>
    <cellStyle name="40% - Accent4 2 2 2" xfId="16118" xr:uid="{00000000-0005-0000-0000-00005F050000}"/>
    <cellStyle name="40% - Accent4 2 2 3" xfId="18137" xr:uid="{00000000-0005-0000-0000-000060050000}"/>
    <cellStyle name="40% - Accent4 2 3" xfId="596" xr:uid="{00000000-0005-0000-0000-000061050000}"/>
    <cellStyle name="40% - Accent4 2 3 2" xfId="16119" xr:uid="{00000000-0005-0000-0000-000062050000}"/>
    <cellStyle name="40% - Accent4 2 3 3" xfId="18138" xr:uid="{00000000-0005-0000-0000-000063050000}"/>
    <cellStyle name="40% - Accent4 2 4" xfId="597" xr:uid="{00000000-0005-0000-0000-000064050000}"/>
    <cellStyle name="40% - Accent4 2 4 2" xfId="16120" xr:uid="{00000000-0005-0000-0000-000065050000}"/>
    <cellStyle name="40% - Accent4 2 4 3" xfId="18139" xr:uid="{00000000-0005-0000-0000-000066050000}"/>
    <cellStyle name="40% - Accent4 2 5" xfId="598" xr:uid="{00000000-0005-0000-0000-000067050000}"/>
    <cellStyle name="40% - Accent4 2 5 2" xfId="16121" xr:uid="{00000000-0005-0000-0000-000068050000}"/>
    <cellStyle name="40% - Accent4 2 5 3" xfId="18140" xr:uid="{00000000-0005-0000-0000-000069050000}"/>
    <cellStyle name="40% - Accent4 2 6" xfId="599" xr:uid="{00000000-0005-0000-0000-00006A050000}"/>
    <cellStyle name="40% - Accent4 2 6 2" xfId="16122" xr:uid="{00000000-0005-0000-0000-00006B050000}"/>
    <cellStyle name="40% - Accent4 2 6 3" xfId="18141" xr:uid="{00000000-0005-0000-0000-00006C050000}"/>
    <cellStyle name="40% - Accent4 2 7" xfId="600" xr:uid="{00000000-0005-0000-0000-00006D050000}"/>
    <cellStyle name="40% - Accent4 2 7 2" xfId="16123" xr:uid="{00000000-0005-0000-0000-00006E050000}"/>
    <cellStyle name="40% - Accent4 2 7 3" xfId="18142" xr:uid="{00000000-0005-0000-0000-00006F050000}"/>
    <cellStyle name="40% - Accent4 2 8" xfId="601" xr:uid="{00000000-0005-0000-0000-000070050000}"/>
    <cellStyle name="40% - Accent4 2 8 2" xfId="16124" xr:uid="{00000000-0005-0000-0000-000071050000}"/>
    <cellStyle name="40% - Accent4 2 8 3" xfId="18143" xr:uid="{00000000-0005-0000-0000-000072050000}"/>
    <cellStyle name="40% - Accent4 2 9" xfId="602" xr:uid="{00000000-0005-0000-0000-000073050000}"/>
    <cellStyle name="40% - Accent4 2 9 2" xfId="16125" xr:uid="{00000000-0005-0000-0000-000074050000}"/>
    <cellStyle name="40% - Accent4 2 9 3" xfId="18144" xr:uid="{00000000-0005-0000-0000-000075050000}"/>
    <cellStyle name="40% - Accent4 20" xfId="31256" xr:uid="{00000000-0005-0000-0000-000092020000}"/>
    <cellStyle name="40% - Accent4 21" xfId="31257" xr:uid="{00000000-0005-0000-0000-000093020000}"/>
    <cellStyle name="40% - Accent4 22" xfId="31258" xr:uid="{00000000-0005-0000-0000-000094020000}"/>
    <cellStyle name="40% - Accent4 23" xfId="31259" xr:uid="{00000000-0005-0000-0000-000095020000}"/>
    <cellStyle name="40% - Accent4 24" xfId="31260" xr:uid="{00000000-0005-0000-0000-000096020000}"/>
    <cellStyle name="40% - Accent4 25" xfId="31261" xr:uid="{00000000-0005-0000-0000-000097020000}"/>
    <cellStyle name="40% - Accent4 26" xfId="31262" xr:uid="{00000000-0005-0000-0000-000098020000}"/>
    <cellStyle name="40% - Accent4 27" xfId="31263" xr:uid="{00000000-0005-0000-0000-000099020000}"/>
    <cellStyle name="40% - Accent4 28" xfId="31264" xr:uid="{00000000-0005-0000-0000-00009A020000}"/>
    <cellStyle name="40% - Accent4 29" xfId="31265" xr:uid="{00000000-0005-0000-0000-00009B020000}"/>
    <cellStyle name="40% - Accent4 3" xfId="603" xr:uid="{00000000-0005-0000-0000-000076050000}"/>
    <cellStyle name="40% - Accent4 3 10" xfId="604" xr:uid="{00000000-0005-0000-0000-000077050000}"/>
    <cellStyle name="40% - Accent4 3 10 2" xfId="16126" xr:uid="{00000000-0005-0000-0000-000078050000}"/>
    <cellStyle name="40% - Accent4 3 11" xfId="605" xr:uid="{00000000-0005-0000-0000-000079050000}"/>
    <cellStyle name="40% - Accent4 3 11 2" xfId="16127" xr:uid="{00000000-0005-0000-0000-00007A050000}"/>
    <cellStyle name="40% - Accent4 3 12" xfId="16128" xr:uid="{00000000-0005-0000-0000-00007B050000}"/>
    <cellStyle name="40% - Accent4 3 13" xfId="18145" xr:uid="{00000000-0005-0000-0000-00007C050000}"/>
    <cellStyle name="40% - Accent4 3 2" xfId="606" xr:uid="{00000000-0005-0000-0000-00007D050000}"/>
    <cellStyle name="40% - Accent4 3 2 2" xfId="16129" xr:uid="{00000000-0005-0000-0000-00007E050000}"/>
    <cellStyle name="40% - Accent4 3 2 3" xfId="31266" xr:uid="{00000000-0005-0000-0000-00009D020000}"/>
    <cellStyle name="40% - Accent4 3 3" xfId="607" xr:uid="{00000000-0005-0000-0000-00007F050000}"/>
    <cellStyle name="40% - Accent4 3 3 2" xfId="16130" xr:uid="{00000000-0005-0000-0000-000080050000}"/>
    <cellStyle name="40% - Accent4 3 4" xfId="608" xr:uid="{00000000-0005-0000-0000-000081050000}"/>
    <cellStyle name="40% - Accent4 3 4 2" xfId="16131" xr:uid="{00000000-0005-0000-0000-000082050000}"/>
    <cellStyle name="40% - Accent4 3 5" xfId="609" xr:uid="{00000000-0005-0000-0000-000083050000}"/>
    <cellStyle name="40% - Accent4 3 5 2" xfId="16132" xr:uid="{00000000-0005-0000-0000-000084050000}"/>
    <cellStyle name="40% - Accent4 3 6" xfId="610" xr:uid="{00000000-0005-0000-0000-000085050000}"/>
    <cellStyle name="40% - Accent4 3 6 2" xfId="16133" xr:uid="{00000000-0005-0000-0000-000086050000}"/>
    <cellStyle name="40% - Accent4 3 7" xfId="611" xr:uid="{00000000-0005-0000-0000-000087050000}"/>
    <cellStyle name="40% - Accent4 3 7 2" xfId="16134" xr:uid="{00000000-0005-0000-0000-000088050000}"/>
    <cellStyle name="40% - Accent4 3 8" xfId="612" xr:uid="{00000000-0005-0000-0000-000089050000}"/>
    <cellStyle name="40% - Accent4 3 8 2" xfId="16135" xr:uid="{00000000-0005-0000-0000-00008A050000}"/>
    <cellStyle name="40% - Accent4 3 9" xfId="613" xr:uid="{00000000-0005-0000-0000-00008B050000}"/>
    <cellStyle name="40% - Accent4 3 9 2" xfId="16136" xr:uid="{00000000-0005-0000-0000-00008C050000}"/>
    <cellStyle name="40% - Accent4 30" xfId="31267" xr:uid="{00000000-0005-0000-0000-00009F020000}"/>
    <cellStyle name="40% - Accent4 31" xfId="31268" xr:uid="{00000000-0005-0000-0000-0000A0020000}"/>
    <cellStyle name="40% - Accent4 32" xfId="31269" xr:uid="{00000000-0005-0000-0000-0000A1020000}"/>
    <cellStyle name="40% - Accent4 33" xfId="31270" xr:uid="{00000000-0005-0000-0000-0000A2020000}"/>
    <cellStyle name="40% - Accent4 34" xfId="31271" xr:uid="{00000000-0005-0000-0000-0000A3020000}"/>
    <cellStyle name="40% - Accent4 35" xfId="31272" xr:uid="{00000000-0005-0000-0000-0000A4020000}"/>
    <cellStyle name="40% - Accent4 36" xfId="31273" xr:uid="{00000000-0005-0000-0000-0000A5020000}"/>
    <cellStyle name="40% - Accent4 37" xfId="31274" xr:uid="{00000000-0005-0000-0000-0000A6020000}"/>
    <cellStyle name="40% - Accent4 38" xfId="31275" xr:uid="{00000000-0005-0000-0000-0000A7020000}"/>
    <cellStyle name="40% - Accent4 39" xfId="31276" xr:uid="{00000000-0005-0000-0000-0000A8020000}"/>
    <cellStyle name="40% - Accent4 4" xfId="614" xr:uid="{00000000-0005-0000-0000-00008D050000}"/>
    <cellStyle name="40% - Accent4 4 10" xfId="615" xr:uid="{00000000-0005-0000-0000-00008E050000}"/>
    <cellStyle name="40% - Accent4 4 10 2" xfId="16137" xr:uid="{00000000-0005-0000-0000-00008F050000}"/>
    <cellStyle name="40% - Accent4 4 11" xfId="616" xr:uid="{00000000-0005-0000-0000-000090050000}"/>
    <cellStyle name="40% - Accent4 4 11 2" xfId="16138" xr:uid="{00000000-0005-0000-0000-000091050000}"/>
    <cellStyle name="40% - Accent4 4 12" xfId="16139" xr:uid="{00000000-0005-0000-0000-000092050000}"/>
    <cellStyle name="40% - Accent4 4 13" xfId="18146" xr:uid="{00000000-0005-0000-0000-000093050000}"/>
    <cellStyle name="40% - Accent4 4 2" xfId="617" xr:uid="{00000000-0005-0000-0000-000094050000}"/>
    <cellStyle name="40% - Accent4 4 2 2" xfId="16140" xr:uid="{00000000-0005-0000-0000-000095050000}"/>
    <cellStyle name="40% - Accent4 4 2 3" xfId="31277" xr:uid="{00000000-0005-0000-0000-0000AA020000}"/>
    <cellStyle name="40% - Accent4 4 3" xfId="618" xr:uid="{00000000-0005-0000-0000-000096050000}"/>
    <cellStyle name="40% - Accent4 4 3 2" xfId="16141" xr:uid="{00000000-0005-0000-0000-000097050000}"/>
    <cellStyle name="40% - Accent4 4 4" xfId="619" xr:uid="{00000000-0005-0000-0000-000098050000}"/>
    <cellStyle name="40% - Accent4 4 4 2" xfId="16142" xr:uid="{00000000-0005-0000-0000-000099050000}"/>
    <cellStyle name="40% - Accent4 4 5" xfId="620" xr:uid="{00000000-0005-0000-0000-00009A050000}"/>
    <cellStyle name="40% - Accent4 4 5 2" xfId="16143" xr:uid="{00000000-0005-0000-0000-00009B050000}"/>
    <cellStyle name="40% - Accent4 4 6" xfId="621" xr:uid="{00000000-0005-0000-0000-00009C050000}"/>
    <cellStyle name="40% - Accent4 4 6 2" xfId="16144" xr:uid="{00000000-0005-0000-0000-00009D050000}"/>
    <cellStyle name="40% - Accent4 4 7" xfId="622" xr:uid="{00000000-0005-0000-0000-00009E050000}"/>
    <cellStyle name="40% - Accent4 4 7 2" xfId="16145" xr:uid="{00000000-0005-0000-0000-00009F050000}"/>
    <cellStyle name="40% - Accent4 4 8" xfId="623" xr:uid="{00000000-0005-0000-0000-0000A0050000}"/>
    <cellStyle name="40% - Accent4 4 8 2" xfId="16146" xr:uid="{00000000-0005-0000-0000-0000A1050000}"/>
    <cellStyle name="40% - Accent4 4 9" xfId="624" xr:uid="{00000000-0005-0000-0000-0000A2050000}"/>
    <cellStyle name="40% - Accent4 4 9 2" xfId="16147" xr:uid="{00000000-0005-0000-0000-0000A3050000}"/>
    <cellStyle name="40% - Accent4 40" xfId="31278" xr:uid="{00000000-0005-0000-0000-0000AC020000}"/>
    <cellStyle name="40% - Accent4 41" xfId="31279" xr:uid="{00000000-0005-0000-0000-0000AD020000}"/>
    <cellStyle name="40% - Accent4 42" xfId="31280" xr:uid="{00000000-0005-0000-0000-0000AE020000}"/>
    <cellStyle name="40% - Accent4 43" xfId="31281" xr:uid="{00000000-0005-0000-0000-0000AF020000}"/>
    <cellStyle name="40% - Accent4 5" xfId="625" xr:uid="{00000000-0005-0000-0000-0000A4050000}"/>
    <cellStyle name="40% - Accent4 5 10" xfId="626" xr:uid="{00000000-0005-0000-0000-0000A5050000}"/>
    <cellStyle name="40% - Accent4 5 10 2" xfId="16148" xr:uid="{00000000-0005-0000-0000-0000A6050000}"/>
    <cellStyle name="40% - Accent4 5 11" xfId="627" xr:uid="{00000000-0005-0000-0000-0000A7050000}"/>
    <cellStyle name="40% - Accent4 5 11 2" xfId="16149" xr:uid="{00000000-0005-0000-0000-0000A8050000}"/>
    <cellStyle name="40% - Accent4 5 12" xfId="16150" xr:uid="{00000000-0005-0000-0000-0000A9050000}"/>
    <cellStyle name="40% - Accent4 5 13" xfId="18147" xr:uid="{00000000-0005-0000-0000-0000AA050000}"/>
    <cellStyle name="40% - Accent4 5 2" xfId="628" xr:uid="{00000000-0005-0000-0000-0000AB050000}"/>
    <cellStyle name="40% - Accent4 5 2 2" xfId="16151" xr:uid="{00000000-0005-0000-0000-0000AC050000}"/>
    <cellStyle name="40% - Accent4 5 2 3" xfId="31282" xr:uid="{00000000-0005-0000-0000-0000B1020000}"/>
    <cellStyle name="40% - Accent4 5 3" xfId="629" xr:uid="{00000000-0005-0000-0000-0000AD050000}"/>
    <cellStyle name="40% - Accent4 5 3 2" xfId="16152" xr:uid="{00000000-0005-0000-0000-0000AE050000}"/>
    <cellStyle name="40% - Accent4 5 4" xfId="630" xr:uid="{00000000-0005-0000-0000-0000AF050000}"/>
    <cellStyle name="40% - Accent4 5 4 2" xfId="16153" xr:uid="{00000000-0005-0000-0000-0000B0050000}"/>
    <cellStyle name="40% - Accent4 5 5" xfId="631" xr:uid="{00000000-0005-0000-0000-0000B1050000}"/>
    <cellStyle name="40% - Accent4 5 5 2" xfId="16154" xr:uid="{00000000-0005-0000-0000-0000B2050000}"/>
    <cellStyle name="40% - Accent4 5 6" xfId="632" xr:uid="{00000000-0005-0000-0000-0000B3050000}"/>
    <cellStyle name="40% - Accent4 5 6 2" xfId="16155" xr:uid="{00000000-0005-0000-0000-0000B4050000}"/>
    <cellStyle name="40% - Accent4 5 7" xfId="633" xr:uid="{00000000-0005-0000-0000-0000B5050000}"/>
    <cellStyle name="40% - Accent4 5 7 2" xfId="16156" xr:uid="{00000000-0005-0000-0000-0000B6050000}"/>
    <cellStyle name="40% - Accent4 5 8" xfId="634" xr:uid="{00000000-0005-0000-0000-0000B7050000}"/>
    <cellStyle name="40% - Accent4 5 8 2" xfId="16157" xr:uid="{00000000-0005-0000-0000-0000B8050000}"/>
    <cellStyle name="40% - Accent4 5 9" xfId="635" xr:uid="{00000000-0005-0000-0000-0000B9050000}"/>
    <cellStyle name="40% - Accent4 5 9 2" xfId="16158" xr:uid="{00000000-0005-0000-0000-0000BA050000}"/>
    <cellStyle name="40% - Accent4 6" xfId="636" xr:uid="{00000000-0005-0000-0000-0000BB050000}"/>
    <cellStyle name="40% - Accent4 6 10" xfId="637" xr:uid="{00000000-0005-0000-0000-0000BC050000}"/>
    <cellStyle name="40% - Accent4 6 10 2" xfId="16159" xr:uid="{00000000-0005-0000-0000-0000BD050000}"/>
    <cellStyle name="40% - Accent4 6 11" xfId="638" xr:uid="{00000000-0005-0000-0000-0000BE050000}"/>
    <cellStyle name="40% - Accent4 6 11 2" xfId="16160" xr:uid="{00000000-0005-0000-0000-0000BF050000}"/>
    <cellStyle name="40% - Accent4 6 12" xfId="16161" xr:uid="{00000000-0005-0000-0000-0000C0050000}"/>
    <cellStyle name="40% - Accent4 6 13" xfId="18148" xr:uid="{00000000-0005-0000-0000-0000C1050000}"/>
    <cellStyle name="40% - Accent4 6 2" xfId="639" xr:uid="{00000000-0005-0000-0000-0000C2050000}"/>
    <cellStyle name="40% - Accent4 6 2 2" xfId="16162" xr:uid="{00000000-0005-0000-0000-0000C3050000}"/>
    <cellStyle name="40% - Accent4 6 2 3" xfId="31283" xr:uid="{00000000-0005-0000-0000-0000B4020000}"/>
    <cellStyle name="40% - Accent4 6 3" xfId="640" xr:uid="{00000000-0005-0000-0000-0000C4050000}"/>
    <cellStyle name="40% - Accent4 6 3 2" xfId="16163" xr:uid="{00000000-0005-0000-0000-0000C5050000}"/>
    <cellStyle name="40% - Accent4 6 4" xfId="641" xr:uid="{00000000-0005-0000-0000-0000C6050000}"/>
    <cellStyle name="40% - Accent4 6 4 2" xfId="16164" xr:uid="{00000000-0005-0000-0000-0000C7050000}"/>
    <cellStyle name="40% - Accent4 6 5" xfId="642" xr:uid="{00000000-0005-0000-0000-0000C8050000}"/>
    <cellStyle name="40% - Accent4 6 5 2" xfId="16165" xr:uid="{00000000-0005-0000-0000-0000C9050000}"/>
    <cellStyle name="40% - Accent4 6 6" xfId="643" xr:uid="{00000000-0005-0000-0000-0000CA050000}"/>
    <cellStyle name="40% - Accent4 6 6 2" xfId="16166" xr:uid="{00000000-0005-0000-0000-0000CB050000}"/>
    <cellStyle name="40% - Accent4 6 7" xfId="644" xr:uid="{00000000-0005-0000-0000-0000CC050000}"/>
    <cellStyle name="40% - Accent4 6 7 2" xfId="16167" xr:uid="{00000000-0005-0000-0000-0000CD050000}"/>
    <cellStyle name="40% - Accent4 6 8" xfId="645" xr:uid="{00000000-0005-0000-0000-0000CE050000}"/>
    <cellStyle name="40% - Accent4 6 8 2" xfId="16168" xr:uid="{00000000-0005-0000-0000-0000CF050000}"/>
    <cellStyle name="40% - Accent4 6 9" xfId="646" xr:uid="{00000000-0005-0000-0000-0000D0050000}"/>
    <cellStyle name="40% - Accent4 6 9 2" xfId="16169" xr:uid="{00000000-0005-0000-0000-0000D1050000}"/>
    <cellStyle name="40% - Accent4 7" xfId="647" xr:uid="{00000000-0005-0000-0000-0000D2050000}"/>
    <cellStyle name="40% - Accent4 7 2" xfId="16170" xr:uid="{00000000-0005-0000-0000-0000D3050000}"/>
    <cellStyle name="40% - Accent4 7 2 2" xfId="31285" xr:uid="{00000000-0005-0000-0000-0000B7020000}"/>
    <cellStyle name="40% - Accent4 7 3" xfId="18149" xr:uid="{00000000-0005-0000-0000-0000D4050000}"/>
    <cellStyle name="40% - Accent4 7 3 2" xfId="31284" xr:uid="{00000000-0005-0000-0000-0000B8020000}"/>
    <cellStyle name="40% - Accent4 8" xfId="648" xr:uid="{00000000-0005-0000-0000-0000D5050000}"/>
    <cellStyle name="40% - Accent4 8 2" xfId="16171" xr:uid="{00000000-0005-0000-0000-0000D6050000}"/>
    <cellStyle name="40% - Accent4 8 2 2" xfId="31287" xr:uid="{00000000-0005-0000-0000-0000BA020000}"/>
    <cellStyle name="40% - Accent4 8 3" xfId="18150" xr:uid="{00000000-0005-0000-0000-0000D7050000}"/>
    <cellStyle name="40% - Accent4 8 3 2" xfId="31286" xr:uid="{00000000-0005-0000-0000-0000BB020000}"/>
    <cellStyle name="40% - Accent4 9" xfId="649" xr:uid="{00000000-0005-0000-0000-0000D8050000}"/>
    <cellStyle name="40% - Accent4 9 2" xfId="16172" xr:uid="{00000000-0005-0000-0000-0000D9050000}"/>
    <cellStyle name="40% - Accent5 10" xfId="650" xr:uid="{00000000-0005-0000-0000-0000DA050000}"/>
    <cellStyle name="40% - Accent5 10 2" xfId="16173" xr:uid="{00000000-0005-0000-0000-0000DB050000}"/>
    <cellStyle name="40% - Accent5 11" xfId="31288" xr:uid="{00000000-0005-0000-0000-0000C0020000}"/>
    <cellStyle name="40% - Accent5 11 2" xfId="31289" xr:uid="{00000000-0005-0000-0000-0000C1020000}"/>
    <cellStyle name="40% - Accent5 12" xfId="31290" xr:uid="{00000000-0005-0000-0000-0000C2020000}"/>
    <cellStyle name="40% - Accent5 13" xfId="31291" xr:uid="{00000000-0005-0000-0000-0000C3020000}"/>
    <cellStyle name="40% - Accent5 14" xfId="31292" xr:uid="{00000000-0005-0000-0000-0000C4020000}"/>
    <cellStyle name="40% - Accent5 15" xfId="31293" xr:uid="{00000000-0005-0000-0000-0000C5020000}"/>
    <cellStyle name="40% - Accent5 16" xfId="31294" xr:uid="{00000000-0005-0000-0000-0000C6020000}"/>
    <cellStyle name="40% - Accent5 17" xfId="31295" xr:uid="{00000000-0005-0000-0000-0000C7020000}"/>
    <cellStyle name="40% - Accent5 18" xfId="31296" xr:uid="{00000000-0005-0000-0000-0000C8020000}"/>
    <cellStyle name="40% - Accent5 19" xfId="31297" xr:uid="{00000000-0005-0000-0000-0000C9020000}"/>
    <cellStyle name="40% - Accent5 2" xfId="651" xr:uid="{00000000-0005-0000-0000-0000DC050000}"/>
    <cellStyle name="40% - Accent5 2 10" xfId="652" xr:uid="{00000000-0005-0000-0000-0000DD050000}"/>
    <cellStyle name="40% - Accent5 2 10 2" xfId="16174" xr:uid="{00000000-0005-0000-0000-0000DE050000}"/>
    <cellStyle name="40% - Accent5 2 10 3" xfId="18151" xr:uid="{00000000-0005-0000-0000-0000DF050000}"/>
    <cellStyle name="40% - Accent5 2 11" xfId="653" xr:uid="{00000000-0005-0000-0000-0000E0050000}"/>
    <cellStyle name="40% - Accent5 2 11 2" xfId="16175" xr:uid="{00000000-0005-0000-0000-0000E1050000}"/>
    <cellStyle name="40% - Accent5 2 11 3" xfId="18152" xr:uid="{00000000-0005-0000-0000-0000E2050000}"/>
    <cellStyle name="40% - Accent5 2 12" xfId="16176" xr:uid="{00000000-0005-0000-0000-0000E3050000}"/>
    <cellStyle name="40% - Accent5 2 12 2" xfId="16177" xr:uid="{00000000-0005-0000-0000-0000E4050000}"/>
    <cellStyle name="40% - Accent5 2 12 3" xfId="18153" xr:uid="{00000000-0005-0000-0000-0000E5050000}"/>
    <cellStyle name="40% - Accent5 2 13" xfId="16178" xr:uid="{00000000-0005-0000-0000-0000E6050000}"/>
    <cellStyle name="40% - Accent5 2 13 2" xfId="18154" xr:uid="{00000000-0005-0000-0000-0000E7050000}"/>
    <cellStyle name="40% - Accent5 2 14" xfId="18155" xr:uid="{00000000-0005-0000-0000-0000E8050000}"/>
    <cellStyle name="40% - Accent5 2 15" xfId="18156" xr:uid="{00000000-0005-0000-0000-0000E9050000}"/>
    <cellStyle name="40% - Accent5 2 16" xfId="31298" xr:uid="{00000000-0005-0000-0000-0000D1020000}"/>
    <cellStyle name="40% - Accent5 2 2" xfId="654" xr:uid="{00000000-0005-0000-0000-0000EA050000}"/>
    <cellStyle name="40% - Accent5 2 2 2" xfId="16179" xr:uid="{00000000-0005-0000-0000-0000EB050000}"/>
    <cellStyle name="40% - Accent5 2 2 3" xfId="18157" xr:uid="{00000000-0005-0000-0000-0000EC050000}"/>
    <cellStyle name="40% - Accent5 2 3" xfId="655" xr:uid="{00000000-0005-0000-0000-0000ED050000}"/>
    <cellStyle name="40% - Accent5 2 3 2" xfId="16180" xr:uid="{00000000-0005-0000-0000-0000EE050000}"/>
    <cellStyle name="40% - Accent5 2 3 3" xfId="18158" xr:uid="{00000000-0005-0000-0000-0000EF050000}"/>
    <cellStyle name="40% - Accent5 2 4" xfId="656" xr:uid="{00000000-0005-0000-0000-0000F0050000}"/>
    <cellStyle name="40% - Accent5 2 4 2" xfId="16181" xr:uid="{00000000-0005-0000-0000-0000F1050000}"/>
    <cellStyle name="40% - Accent5 2 4 3" xfId="18159" xr:uid="{00000000-0005-0000-0000-0000F2050000}"/>
    <cellStyle name="40% - Accent5 2 5" xfId="657" xr:uid="{00000000-0005-0000-0000-0000F3050000}"/>
    <cellStyle name="40% - Accent5 2 5 2" xfId="16182" xr:uid="{00000000-0005-0000-0000-0000F4050000}"/>
    <cellStyle name="40% - Accent5 2 5 3" xfId="18160" xr:uid="{00000000-0005-0000-0000-0000F5050000}"/>
    <cellStyle name="40% - Accent5 2 6" xfId="658" xr:uid="{00000000-0005-0000-0000-0000F6050000}"/>
    <cellStyle name="40% - Accent5 2 6 2" xfId="16183" xr:uid="{00000000-0005-0000-0000-0000F7050000}"/>
    <cellStyle name="40% - Accent5 2 6 3" xfId="18161" xr:uid="{00000000-0005-0000-0000-0000F8050000}"/>
    <cellStyle name="40% - Accent5 2 7" xfId="659" xr:uid="{00000000-0005-0000-0000-0000F9050000}"/>
    <cellStyle name="40% - Accent5 2 7 2" xfId="16184" xr:uid="{00000000-0005-0000-0000-0000FA050000}"/>
    <cellStyle name="40% - Accent5 2 7 3" xfId="18162" xr:uid="{00000000-0005-0000-0000-0000FB050000}"/>
    <cellStyle name="40% - Accent5 2 8" xfId="660" xr:uid="{00000000-0005-0000-0000-0000FC050000}"/>
    <cellStyle name="40% - Accent5 2 8 2" xfId="16185" xr:uid="{00000000-0005-0000-0000-0000FD050000}"/>
    <cellStyle name="40% - Accent5 2 8 3" xfId="18163" xr:uid="{00000000-0005-0000-0000-0000FE050000}"/>
    <cellStyle name="40% - Accent5 2 9" xfId="661" xr:uid="{00000000-0005-0000-0000-0000FF050000}"/>
    <cellStyle name="40% - Accent5 2 9 2" xfId="16186" xr:uid="{00000000-0005-0000-0000-000000060000}"/>
    <cellStyle name="40% - Accent5 2 9 3" xfId="18164" xr:uid="{00000000-0005-0000-0000-000001060000}"/>
    <cellStyle name="40% - Accent5 20" xfId="31299" xr:uid="{00000000-0005-0000-0000-0000DA020000}"/>
    <cellStyle name="40% - Accent5 21" xfId="31300" xr:uid="{00000000-0005-0000-0000-0000DB020000}"/>
    <cellStyle name="40% - Accent5 22" xfId="31301" xr:uid="{00000000-0005-0000-0000-0000DC020000}"/>
    <cellStyle name="40% - Accent5 23" xfId="31302" xr:uid="{00000000-0005-0000-0000-0000DD020000}"/>
    <cellStyle name="40% - Accent5 24" xfId="31303" xr:uid="{00000000-0005-0000-0000-0000DE020000}"/>
    <cellStyle name="40% - Accent5 25" xfId="31304" xr:uid="{00000000-0005-0000-0000-0000DF020000}"/>
    <cellStyle name="40% - Accent5 26" xfId="31305" xr:uid="{00000000-0005-0000-0000-0000E0020000}"/>
    <cellStyle name="40% - Accent5 27" xfId="31306" xr:uid="{00000000-0005-0000-0000-0000E1020000}"/>
    <cellStyle name="40% - Accent5 28" xfId="31307" xr:uid="{00000000-0005-0000-0000-0000E2020000}"/>
    <cellStyle name="40% - Accent5 29" xfId="31308" xr:uid="{00000000-0005-0000-0000-0000E3020000}"/>
    <cellStyle name="40% - Accent5 3" xfId="662" xr:uid="{00000000-0005-0000-0000-000002060000}"/>
    <cellStyle name="40% - Accent5 3 10" xfId="663" xr:uid="{00000000-0005-0000-0000-000003060000}"/>
    <cellStyle name="40% - Accent5 3 10 2" xfId="16187" xr:uid="{00000000-0005-0000-0000-000004060000}"/>
    <cellStyle name="40% - Accent5 3 11" xfId="664" xr:uid="{00000000-0005-0000-0000-000005060000}"/>
    <cellStyle name="40% - Accent5 3 11 2" xfId="16188" xr:uid="{00000000-0005-0000-0000-000006060000}"/>
    <cellStyle name="40% - Accent5 3 12" xfId="16189" xr:uid="{00000000-0005-0000-0000-000007060000}"/>
    <cellStyle name="40% - Accent5 3 13" xfId="18165" xr:uid="{00000000-0005-0000-0000-000008060000}"/>
    <cellStyle name="40% - Accent5 3 2" xfId="665" xr:uid="{00000000-0005-0000-0000-000009060000}"/>
    <cellStyle name="40% - Accent5 3 2 2" xfId="16190" xr:uid="{00000000-0005-0000-0000-00000A060000}"/>
    <cellStyle name="40% - Accent5 3 2 3" xfId="31309" xr:uid="{00000000-0005-0000-0000-0000E5020000}"/>
    <cellStyle name="40% - Accent5 3 3" xfId="666" xr:uid="{00000000-0005-0000-0000-00000B060000}"/>
    <cellStyle name="40% - Accent5 3 3 2" xfId="16191" xr:uid="{00000000-0005-0000-0000-00000C060000}"/>
    <cellStyle name="40% - Accent5 3 4" xfId="667" xr:uid="{00000000-0005-0000-0000-00000D060000}"/>
    <cellStyle name="40% - Accent5 3 4 2" xfId="16192" xr:uid="{00000000-0005-0000-0000-00000E060000}"/>
    <cellStyle name="40% - Accent5 3 5" xfId="668" xr:uid="{00000000-0005-0000-0000-00000F060000}"/>
    <cellStyle name="40% - Accent5 3 5 2" xfId="16193" xr:uid="{00000000-0005-0000-0000-000010060000}"/>
    <cellStyle name="40% - Accent5 3 6" xfId="669" xr:uid="{00000000-0005-0000-0000-000011060000}"/>
    <cellStyle name="40% - Accent5 3 6 2" xfId="16194" xr:uid="{00000000-0005-0000-0000-000012060000}"/>
    <cellStyle name="40% - Accent5 3 7" xfId="670" xr:uid="{00000000-0005-0000-0000-000013060000}"/>
    <cellStyle name="40% - Accent5 3 7 2" xfId="16195" xr:uid="{00000000-0005-0000-0000-000014060000}"/>
    <cellStyle name="40% - Accent5 3 8" xfId="671" xr:uid="{00000000-0005-0000-0000-000015060000}"/>
    <cellStyle name="40% - Accent5 3 8 2" xfId="16196" xr:uid="{00000000-0005-0000-0000-000016060000}"/>
    <cellStyle name="40% - Accent5 3 9" xfId="672" xr:uid="{00000000-0005-0000-0000-000017060000}"/>
    <cellStyle name="40% - Accent5 3 9 2" xfId="16197" xr:uid="{00000000-0005-0000-0000-000018060000}"/>
    <cellStyle name="40% - Accent5 30" xfId="31310" xr:uid="{00000000-0005-0000-0000-0000E7020000}"/>
    <cellStyle name="40% - Accent5 31" xfId="31311" xr:uid="{00000000-0005-0000-0000-0000E8020000}"/>
    <cellStyle name="40% - Accent5 32" xfId="31312" xr:uid="{00000000-0005-0000-0000-0000E9020000}"/>
    <cellStyle name="40% - Accent5 33" xfId="31313" xr:uid="{00000000-0005-0000-0000-0000EA020000}"/>
    <cellStyle name="40% - Accent5 34" xfId="31314" xr:uid="{00000000-0005-0000-0000-0000EB020000}"/>
    <cellStyle name="40% - Accent5 35" xfId="31315" xr:uid="{00000000-0005-0000-0000-0000EC020000}"/>
    <cellStyle name="40% - Accent5 36" xfId="31316" xr:uid="{00000000-0005-0000-0000-0000ED020000}"/>
    <cellStyle name="40% - Accent5 37" xfId="31317" xr:uid="{00000000-0005-0000-0000-0000EE020000}"/>
    <cellStyle name="40% - Accent5 38" xfId="31318" xr:uid="{00000000-0005-0000-0000-0000EF020000}"/>
    <cellStyle name="40% - Accent5 39" xfId="31319" xr:uid="{00000000-0005-0000-0000-0000F0020000}"/>
    <cellStyle name="40% - Accent5 4" xfId="673" xr:uid="{00000000-0005-0000-0000-000019060000}"/>
    <cellStyle name="40% - Accent5 4 10" xfId="674" xr:uid="{00000000-0005-0000-0000-00001A060000}"/>
    <cellStyle name="40% - Accent5 4 10 2" xfId="16198" xr:uid="{00000000-0005-0000-0000-00001B060000}"/>
    <cellStyle name="40% - Accent5 4 11" xfId="675" xr:uid="{00000000-0005-0000-0000-00001C060000}"/>
    <cellStyle name="40% - Accent5 4 11 2" xfId="16199" xr:uid="{00000000-0005-0000-0000-00001D060000}"/>
    <cellStyle name="40% - Accent5 4 12" xfId="16200" xr:uid="{00000000-0005-0000-0000-00001E060000}"/>
    <cellStyle name="40% - Accent5 4 13" xfId="18166" xr:uid="{00000000-0005-0000-0000-00001F060000}"/>
    <cellStyle name="40% - Accent5 4 2" xfId="676" xr:uid="{00000000-0005-0000-0000-000020060000}"/>
    <cellStyle name="40% - Accent5 4 2 2" xfId="16201" xr:uid="{00000000-0005-0000-0000-000021060000}"/>
    <cellStyle name="40% - Accent5 4 2 3" xfId="31321" xr:uid="{00000000-0005-0000-0000-0000F2020000}"/>
    <cellStyle name="40% - Accent5 4 3" xfId="677" xr:uid="{00000000-0005-0000-0000-000022060000}"/>
    <cellStyle name="40% - Accent5 4 3 2" xfId="16202" xr:uid="{00000000-0005-0000-0000-000023060000}"/>
    <cellStyle name="40% - Accent5 4 4" xfId="678" xr:uid="{00000000-0005-0000-0000-000024060000}"/>
    <cellStyle name="40% - Accent5 4 4 2" xfId="16203" xr:uid="{00000000-0005-0000-0000-000025060000}"/>
    <cellStyle name="40% - Accent5 4 5" xfId="679" xr:uid="{00000000-0005-0000-0000-000026060000}"/>
    <cellStyle name="40% - Accent5 4 5 2" xfId="16204" xr:uid="{00000000-0005-0000-0000-000027060000}"/>
    <cellStyle name="40% - Accent5 4 6" xfId="680" xr:uid="{00000000-0005-0000-0000-000028060000}"/>
    <cellStyle name="40% - Accent5 4 6 2" xfId="16205" xr:uid="{00000000-0005-0000-0000-000029060000}"/>
    <cellStyle name="40% - Accent5 4 7" xfId="681" xr:uid="{00000000-0005-0000-0000-00002A060000}"/>
    <cellStyle name="40% - Accent5 4 7 2" xfId="16206" xr:uid="{00000000-0005-0000-0000-00002B060000}"/>
    <cellStyle name="40% - Accent5 4 8" xfId="682" xr:uid="{00000000-0005-0000-0000-00002C060000}"/>
    <cellStyle name="40% - Accent5 4 8 2" xfId="16207" xr:uid="{00000000-0005-0000-0000-00002D060000}"/>
    <cellStyle name="40% - Accent5 4 9" xfId="683" xr:uid="{00000000-0005-0000-0000-00002E060000}"/>
    <cellStyle name="40% - Accent5 4 9 2" xfId="16208" xr:uid="{00000000-0005-0000-0000-00002F060000}"/>
    <cellStyle name="40% - Accent5 40" xfId="31322" xr:uid="{00000000-0005-0000-0000-0000F4020000}"/>
    <cellStyle name="40% - Accent5 41" xfId="31323" xr:uid="{00000000-0005-0000-0000-0000F5020000}"/>
    <cellStyle name="40% - Accent5 42" xfId="31324" xr:uid="{00000000-0005-0000-0000-0000F6020000}"/>
    <cellStyle name="40% - Accent5 43" xfId="31325" xr:uid="{00000000-0005-0000-0000-0000F7020000}"/>
    <cellStyle name="40% - Accent5 5" xfId="684" xr:uid="{00000000-0005-0000-0000-000030060000}"/>
    <cellStyle name="40% - Accent5 5 10" xfId="685" xr:uid="{00000000-0005-0000-0000-000031060000}"/>
    <cellStyle name="40% - Accent5 5 10 2" xfId="16209" xr:uid="{00000000-0005-0000-0000-000032060000}"/>
    <cellStyle name="40% - Accent5 5 11" xfId="686" xr:uid="{00000000-0005-0000-0000-000033060000}"/>
    <cellStyle name="40% - Accent5 5 11 2" xfId="16210" xr:uid="{00000000-0005-0000-0000-000034060000}"/>
    <cellStyle name="40% - Accent5 5 12" xfId="16211" xr:uid="{00000000-0005-0000-0000-000035060000}"/>
    <cellStyle name="40% - Accent5 5 13" xfId="18167" xr:uid="{00000000-0005-0000-0000-000036060000}"/>
    <cellStyle name="40% - Accent5 5 2" xfId="687" xr:uid="{00000000-0005-0000-0000-000037060000}"/>
    <cellStyle name="40% - Accent5 5 2 2" xfId="16212" xr:uid="{00000000-0005-0000-0000-000038060000}"/>
    <cellStyle name="40% - Accent5 5 2 3" xfId="31326" xr:uid="{00000000-0005-0000-0000-0000F9020000}"/>
    <cellStyle name="40% - Accent5 5 3" xfId="688" xr:uid="{00000000-0005-0000-0000-000039060000}"/>
    <cellStyle name="40% - Accent5 5 3 2" xfId="16213" xr:uid="{00000000-0005-0000-0000-00003A060000}"/>
    <cellStyle name="40% - Accent5 5 4" xfId="689" xr:uid="{00000000-0005-0000-0000-00003B060000}"/>
    <cellStyle name="40% - Accent5 5 4 2" xfId="16214" xr:uid="{00000000-0005-0000-0000-00003C060000}"/>
    <cellStyle name="40% - Accent5 5 5" xfId="690" xr:uid="{00000000-0005-0000-0000-00003D060000}"/>
    <cellStyle name="40% - Accent5 5 5 2" xfId="16215" xr:uid="{00000000-0005-0000-0000-00003E060000}"/>
    <cellStyle name="40% - Accent5 5 6" xfId="691" xr:uid="{00000000-0005-0000-0000-00003F060000}"/>
    <cellStyle name="40% - Accent5 5 6 2" xfId="16216" xr:uid="{00000000-0005-0000-0000-000040060000}"/>
    <cellStyle name="40% - Accent5 5 7" xfId="692" xr:uid="{00000000-0005-0000-0000-000041060000}"/>
    <cellStyle name="40% - Accent5 5 7 2" xfId="16217" xr:uid="{00000000-0005-0000-0000-000042060000}"/>
    <cellStyle name="40% - Accent5 5 8" xfId="693" xr:uid="{00000000-0005-0000-0000-000043060000}"/>
    <cellStyle name="40% - Accent5 5 8 2" xfId="16218" xr:uid="{00000000-0005-0000-0000-000044060000}"/>
    <cellStyle name="40% - Accent5 5 9" xfId="694" xr:uid="{00000000-0005-0000-0000-000045060000}"/>
    <cellStyle name="40% - Accent5 5 9 2" xfId="16219" xr:uid="{00000000-0005-0000-0000-000046060000}"/>
    <cellStyle name="40% - Accent5 6" xfId="695" xr:uid="{00000000-0005-0000-0000-000047060000}"/>
    <cellStyle name="40% - Accent5 6 10" xfId="696" xr:uid="{00000000-0005-0000-0000-000048060000}"/>
    <cellStyle name="40% - Accent5 6 10 2" xfId="16220" xr:uid="{00000000-0005-0000-0000-000049060000}"/>
    <cellStyle name="40% - Accent5 6 11" xfId="697" xr:uid="{00000000-0005-0000-0000-00004A060000}"/>
    <cellStyle name="40% - Accent5 6 11 2" xfId="16221" xr:uid="{00000000-0005-0000-0000-00004B060000}"/>
    <cellStyle name="40% - Accent5 6 12" xfId="16222" xr:uid="{00000000-0005-0000-0000-00004C060000}"/>
    <cellStyle name="40% - Accent5 6 13" xfId="18168" xr:uid="{00000000-0005-0000-0000-00004D060000}"/>
    <cellStyle name="40% - Accent5 6 2" xfId="698" xr:uid="{00000000-0005-0000-0000-00004E060000}"/>
    <cellStyle name="40% - Accent5 6 2 2" xfId="16223" xr:uid="{00000000-0005-0000-0000-00004F060000}"/>
    <cellStyle name="40% - Accent5 6 2 3" xfId="31327" xr:uid="{00000000-0005-0000-0000-0000FC020000}"/>
    <cellStyle name="40% - Accent5 6 3" xfId="699" xr:uid="{00000000-0005-0000-0000-000050060000}"/>
    <cellStyle name="40% - Accent5 6 3 2" xfId="16224" xr:uid="{00000000-0005-0000-0000-000051060000}"/>
    <cellStyle name="40% - Accent5 6 4" xfId="700" xr:uid="{00000000-0005-0000-0000-000052060000}"/>
    <cellStyle name="40% - Accent5 6 4 2" xfId="16225" xr:uid="{00000000-0005-0000-0000-000053060000}"/>
    <cellStyle name="40% - Accent5 6 5" xfId="701" xr:uid="{00000000-0005-0000-0000-000054060000}"/>
    <cellStyle name="40% - Accent5 6 5 2" xfId="16226" xr:uid="{00000000-0005-0000-0000-000055060000}"/>
    <cellStyle name="40% - Accent5 6 6" xfId="702" xr:uid="{00000000-0005-0000-0000-000056060000}"/>
    <cellStyle name="40% - Accent5 6 6 2" xfId="16227" xr:uid="{00000000-0005-0000-0000-000057060000}"/>
    <cellStyle name="40% - Accent5 6 7" xfId="703" xr:uid="{00000000-0005-0000-0000-000058060000}"/>
    <cellStyle name="40% - Accent5 6 7 2" xfId="16228" xr:uid="{00000000-0005-0000-0000-000059060000}"/>
    <cellStyle name="40% - Accent5 6 8" xfId="704" xr:uid="{00000000-0005-0000-0000-00005A060000}"/>
    <cellStyle name="40% - Accent5 6 8 2" xfId="16229" xr:uid="{00000000-0005-0000-0000-00005B060000}"/>
    <cellStyle name="40% - Accent5 6 9" xfId="705" xr:uid="{00000000-0005-0000-0000-00005C060000}"/>
    <cellStyle name="40% - Accent5 6 9 2" xfId="16230" xr:uid="{00000000-0005-0000-0000-00005D060000}"/>
    <cellStyle name="40% - Accent5 7" xfId="706" xr:uid="{00000000-0005-0000-0000-00005E060000}"/>
    <cellStyle name="40% - Accent5 7 2" xfId="16231" xr:uid="{00000000-0005-0000-0000-00005F060000}"/>
    <cellStyle name="40% - Accent5 7 2 2" xfId="31329" xr:uid="{00000000-0005-0000-0000-0000FF020000}"/>
    <cellStyle name="40% - Accent5 7 3" xfId="18169" xr:uid="{00000000-0005-0000-0000-000060060000}"/>
    <cellStyle name="40% - Accent5 7 3 2" xfId="31328" xr:uid="{00000000-0005-0000-0000-000000030000}"/>
    <cellStyle name="40% - Accent5 8" xfId="707" xr:uid="{00000000-0005-0000-0000-000061060000}"/>
    <cellStyle name="40% - Accent5 8 2" xfId="16232" xr:uid="{00000000-0005-0000-0000-000062060000}"/>
    <cellStyle name="40% - Accent5 8 2 2" xfId="31331" xr:uid="{00000000-0005-0000-0000-000002030000}"/>
    <cellStyle name="40% - Accent5 8 3" xfId="18170" xr:uid="{00000000-0005-0000-0000-000063060000}"/>
    <cellStyle name="40% - Accent5 8 3 2" xfId="31330" xr:uid="{00000000-0005-0000-0000-000003030000}"/>
    <cellStyle name="40% - Accent5 9" xfId="708" xr:uid="{00000000-0005-0000-0000-000064060000}"/>
    <cellStyle name="40% - Accent5 9 2" xfId="16233" xr:uid="{00000000-0005-0000-0000-000065060000}"/>
    <cellStyle name="40% - Accent6 10" xfId="709" xr:uid="{00000000-0005-0000-0000-000066060000}"/>
    <cellStyle name="40% - Accent6 10 2" xfId="16234" xr:uid="{00000000-0005-0000-0000-000067060000}"/>
    <cellStyle name="40% - Accent6 11" xfId="31332" xr:uid="{00000000-0005-0000-0000-000008030000}"/>
    <cellStyle name="40% - Accent6 11 2" xfId="31333" xr:uid="{00000000-0005-0000-0000-000009030000}"/>
    <cellStyle name="40% - Accent6 12" xfId="31334" xr:uid="{00000000-0005-0000-0000-00000A030000}"/>
    <cellStyle name="40% - Accent6 13" xfId="31335" xr:uid="{00000000-0005-0000-0000-00000B030000}"/>
    <cellStyle name="40% - Accent6 14" xfId="31336" xr:uid="{00000000-0005-0000-0000-00000C030000}"/>
    <cellStyle name="40% - Accent6 15" xfId="31337" xr:uid="{00000000-0005-0000-0000-00000D030000}"/>
    <cellStyle name="40% - Accent6 16" xfId="31338" xr:uid="{00000000-0005-0000-0000-00000E030000}"/>
    <cellStyle name="40% - Accent6 17" xfId="31339" xr:uid="{00000000-0005-0000-0000-00000F030000}"/>
    <cellStyle name="40% - Accent6 18" xfId="31340" xr:uid="{00000000-0005-0000-0000-000010030000}"/>
    <cellStyle name="40% - Accent6 19" xfId="31341" xr:uid="{00000000-0005-0000-0000-000011030000}"/>
    <cellStyle name="40% - Accent6 2" xfId="710" xr:uid="{00000000-0005-0000-0000-000068060000}"/>
    <cellStyle name="40% - Accent6 2 10" xfId="711" xr:uid="{00000000-0005-0000-0000-000069060000}"/>
    <cellStyle name="40% - Accent6 2 10 2" xfId="16235" xr:uid="{00000000-0005-0000-0000-00006A060000}"/>
    <cellStyle name="40% - Accent6 2 10 3" xfId="18171" xr:uid="{00000000-0005-0000-0000-00006B060000}"/>
    <cellStyle name="40% - Accent6 2 11" xfId="712" xr:uid="{00000000-0005-0000-0000-00006C060000}"/>
    <cellStyle name="40% - Accent6 2 11 2" xfId="16236" xr:uid="{00000000-0005-0000-0000-00006D060000}"/>
    <cellStyle name="40% - Accent6 2 11 3" xfId="18172" xr:uid="{00000000-0005-0000-0000-00006E060000}"/>
    <cellStyle name="40% - Accent6 2 12" xfId="16237" xr:uid="{00000000-0005-0000-0000-00006F060000}"/>
    <cellStyle name="40% - Accent6 2 12 2" xfId="16238" xr:uid="{00000000-0005-0000-0000-000070060000}"/>
    <cellStyle name="40% - Accent6 2 12 3" xfId="18173" xr:uid="{00000000-0005-0000-0000-000071060000}"/>
    <cellStyle name="40% - Accent6 2 13" xfId="16239" xr:uid="{00000000-0005-0000-0000-000072060000}"/>
    <cellStyle name="40% - Accent6 2 13 2" xfId="18174" xr:uid="{00000000-0005-0000-0000-000073060000}"/>
    <cellStyle name="40% - Accent6 2 14" xfId="18175" xr:uid="{00000000-0005-0000-0000-000074060000}"/>
    <cellStyle name="40% - Accent6 2 15" xfId="18176" xr:uid="{00000000-0005-0000-0000-000075060000}"/>
    <cellStyle name="40% - Accent6 2 16" xfId="31342" xr:uid="{00000000-0005-0000-0000-000019030000}"/>
    <cellStyle name="40% - Accent6 2 2" xfId="713" xr:uid="{00000000-0005-0000-0000-000076060000}"/>
    <cellStyle name="40% - Accent6 2 2 2" xfId="16240" xr:uid="{00000000-0005-0000-0000-000077060000}"/>
    <cellStyle name="40% - Accent6 2 2 3" xfId="18177" xr:uid="{00000000-0005-0000-0000-000078060000}"/>
    <cellStyle name="40% - Accent6 2 3" xfId="714" xr:uid="{00000000-0005-0000-0000-000079060000}"/>
    <cellStyle name="40% - Accent6 2 3 2" xfId="16241" xr:uid="{00000000-0005-0000-0000-00007A060000}"/>
    <cellStyle name="40% - Accent6 2 3 3" xfId="18178" xr:uid="{00000000-0005-0000-0000-00007B060000}"/>
    <cellStyle name="40% - Accent6 2 4" xfId="715" xr:uid="{00000000-0005-0000-0000-00007C060000}"/>
    <cellStyle name="40% - Accent6 2 4 2" xfId="16242" xr:uid="{00000000-0005-0000-0000-00007D060000}"/>
    <cellStyle name="40% - Accent6 2 4 3" xfId="18179" xr:uid="{00000000-0005-0000-0000-00007E060000}"/>
    <cellStyle name="40% - Accent6 2 5" xfId="716" xr:uid="{00000000-0005-0000-0000-00007F060000}"/>
    <cellStyle name="40% - Accent6 2 5 2" xfId="16243" xr:uid="{00000000-0005-0000-0000-000080060000}"/>
    <cellStyle name="40% - Accent6 2 5 3" xfId="18180" xr:uid="{00000000-0005-0000-0000-000081060000}"/>
    <cellStyle name="40% - Accent6 2 6" xfId="717" xr:uid="{00000000-0005-0000-0000-000082060000}"/>
    <cellStyle name="40% - Accent6 2 6 2" xfId="16244" xr:uid="{00000000-0005-0000-0000-000083060000}"/>
    <cellStyle name="40% - Accent6 2 6 3" xfId="18181" xr:uid="{00000000-0005-0000-0000-000084060000}"/>
    <cellStyle name="40% - Accent6 2 7" xfId="718" xr:uid="{00000000-0005-0000-0000-000085060000}"/>
    <cellStyle name="40% - Accent6 2 7 2" xfId="16245" xr:uid="{00000000-0005-0000-0000-000086060000}"/>
    <cellStyle name="40% - Accent6 2 7 3" xfId="18182" xr:uid="{00000000-0005-0000-0000-000087060000}"/>
    <cellStyle name="40% - Accent6 2 8" xfId="719" xr:uid="{00000000-0005-0000-0000-000088060000}"/>
    <cellStyle name="40% - Accent6 2 8 2" xfId="16246" xr:uid="{00000000-0005-0000-0000-000089060000}"/>
    <cellStyle name="40% - Accent6 2 8 3" xfId="18183" xr:uid="{00000000-0005-0000-0000-00008A060000}"/>
    <cellStyle name="40% - Accent6 2 9" xfId="720" xr:uid="{00000000-0005-0000-0000-00008B060000}"/>
    <cellStyle name="40% - Accent6 2 9 2" xfId="16247" xr:uid="{00000000-0005-0000-0000-00008C060000}"/>
    <cellStyle name="40% - Accent6 2 9 3" xfId="18184" xr:uid="{00000000-0005-0000-0000-00008D060000}"/>
    <cellStyle name="40% - Accent6 20" xfId="31343" xr:uid="{00000000-0005-0000-0000-000022030000}"/>
    <cellStyle name="40% - Accent6 21" xfId="31344" xr:uid="{00000000-0005-0000-0000-000023030000}"/>
    <cellStyle name="40% - Accent6 22" xfId="31345" xr:uid="{00000000-0005-0000-0000-000024030000}"/>
    <cellStyle name="40% - Accent6 23" xfId="31346" xr:uid="{00000000-0005-0000-0000-000025030000}"/>
    <cellStyle name="40% - Accent6 24" xfId="31347" xr:uid="{00000000-0005-0000-0000-000026030000}"/>
    <cellStyle name="40% - Accent6 25" xfId="31348" xr:uid="{00000000-0005-0000-0000-000027030000}"/>
    <cellStyle name="40% - Accent6 26" xfId="31349" xr:uid="{00000000-0005-0000-0000-000028030000}"/>
    <cellStyle name="40% - Accent6 27" xfId="31350" xr:uid="{00000000-0005-0000-0000-000029030000}"/>
    <cellStyle name="40% - Accent6 28" xfId="31351" xr:uid="{00000000-0005-0000-0000-00002A030000}"/>
    <cellStyle name="40% - Accent6 29" xfId="31352" xr:uid="{00000000-0005-0000-0000-00002B030000}"/>
    <cellStyle name="40% - Accent6 3" xfId="721" xr:uid="{00000000-0005-0000-0000-00008E060000}"/>
    <cellStyle name="40% - Accent6 3 10" xfId="722" xr:uid="{00000000-0005-0000-0000-00008F060000}"/>
    <cellStyle name="40% - Accent6 3 10 2" xfId="16248" xr:uid="{00000000-0005-0000-0000-000090060000}"/>
    <cellStyle name="40% - Accent6 3 11" xfId="723" xr:uid="{00000000-0005-0000-0000-000091060000}"/>
    <cellStyle name="40% - Accent6 3 11 2" xfId="16249" xr:uid="{00000000-0005-0000-0000-000092060000}"/>
    <cellStyle name="40% - Accent6 3 12" xfId="16250" xr:uid="{00000000-0005-0000-0000-000093060000}"/>
    <cellStyle name="40% - Accent6 3 13" xfId="18185" xr:uid="{00000000-0005-0000-0000-000094060000}"/>
    <cellStyle name="40% - Accent6 3 2" xfId="724" xr:uid="{00000000-0005-0000-0000-000095060000}"/>
    <cellStyle name="40% - Accent6 3 2 2" xfId="16251" xr:uid="{00000000-0005-0000-0000-000096060000}"/>
    <cellStyle name="40% - Accent6 3 2 3" xfId="31353" xr:uid="{00000000-0005-0000-0000-00002D030000}"/>
    <cellStyle name="40% - Accent6 3 3" xfId="725" xr:uid="{00000000-0005-0000-0000-000097060000}"/>
    <cellStyle name="40% - Accent6 3 3 2" xfId="16252" xr:uid="{00000000-0005-0000-0000-000098060000}"/>
    <cellStyle name="40% - Accent6 3 4" xfId="726" xr:uid="{00000000-0005-0000-0000-000099060000}"/>
    <cellStyle name="40% - Accent6 3 4 2" xfId="16253" xr:uid="{00000000-0005-0000-0000-00009A060000}"/>
    <cellStyle name="40% - Accent6 3 5" xfId="727" xr:uid="{00000000-0005-0000-0000-00009B060000}"/>
    <cellStyle name="40% - Accent6 3 5 2" xfId="16254" xr:uid="{00000000-0005-0000-0000-00009C060000}"/>
    <cellStyle name="40% - Accent6 3 6" xfId="728" xr:uid="{00000000-0005-0000-0000-00009D060000}"/>
    <cellStyle name="40% - Accent6 3 6 2" xfId="16255" xr:uid="{00000000-0005-0000-0000-00009E060000}"/>
    <cellStyle name="40% - Accent6 3 7" xfId="729" xr:uid="{00000000-0005-0000-0000-00009F060000}"/>
    <cellStyle name="40% - Accent6 3 7 2" xfId="16256" xr:uid="{00000000-0005-0000-0000-0000A0060000}"/>
    <cellStyle name="40% - Accent6 3 8" xfId="730" xr:uid="{00000000-0005-0000-0000-0000A1060000}"/>
    <cellStyle name="40% - Accent6 3 8 2" xfId="16257" xr:uid="{00000000-0005-0000-0000-0000A2060000}"/>
    <cellStyle name="40% - Accent6 3 9" xfId="731" xr:uid="{00000000-0005-0000-0000-0000A3060000}"/>
    <cellStyle name="40% - Accent6 3 9 2" xfId="16258" xr:uid="{00000000-0005-0000-0000-0000A4060000}"/>
    <cellStyle name="40% - Accent6 30" xfId="31354" xr:uid="{00000000-0005-0000-0000-00002F030000}"/>
    <cellStyle name="40% - Accent6 31" xfId="31355" xr:uid="{00000000-0005-0000-0000-000030030000}"/>
    <cellStyle name="40% - Accent6 32" xfId="31356" xr:uid="{00000000-0005-0000-0000-000031030000}"/>
    <cellStyle name="40% - Accent6 33" xfId="31357" xr:uid="{00000000-0005-0000-0000-000032030000}"/>
    <cellStyle name="40% - Accent6 34" xfId="31358" xr:uid="{00000000-0005-0000-0000-000033030000}"/>
    <cellStyle name="40% - Accent6 35" xfId="31359" xr:uid="{00000000-0005-0000-0000-000034030000}"/>
    <cellStyle name="40% - Accent6 36" xfId="31360" xr:uid="{00000000-0005-0000-0000-000035030000}"/>
    <cellStyle name="40% - Accent6 37" xfId="31361" xr:uid="{00000000-0005-0000-0000-000036030000}"/>
    <cellStyle name="40% - Accent6 38" xfId="31362" xr:uid="{00000000-0005-0000-0000-000037030000}"/>
    <cellStyle name="40% - Accent6 39" xfId="31363" xr:uid="{00000000-0005-0000-0000-000038030000}"/>
    <cellStyle name="40% - Accent6 4" xfId="732" xr:uid="{00000000-0005-0000-0000-0000A5060000}"/>
    <cellStyle name="40% - Accent6 4 10" xfId="733" xr:uid="{00000000-0005-0000-0000-0000A6060000}"/>
    <cellStyle name="40% - Accent6 4 10 2" xfId="16259" xr:uid="{00000000-0005-0000-0000-0000A7060000}"/>
    <cellStyle name="40% - Accent6 4 11" xfId="734" xr:uid="{00000000-0005-0000-0000-0000A8060000}"/>
    <cellStyle name="40% - Accent6 4 11 2" xfId="16260" xr:uid="{00000000-0005-0000-0000-0000A9060000}"/>
    <cellStyle name="40% - Accent6 4 12" xfId="16261" xr:uid="{00000000-0005-0000-0000-0000AA060000}"/>
    <cellStyle name="40% - Accent6 4 13" xfId="18186" xr:uid="{00000000-0005-0000-0000-0000AB060000}"/>
    <cellStyle name="40% - Accent6 4 2" xfId="735" xr:uid="{00000000-0005-0000-0000-0000AC060000}"/>
    <cellStyle name="40% - Accent6 4 2 2" xfId="16262" xr:uid="{00000000-0005-0000-0000-0000AD060000}"/>
    <cellStyle name="40% - Accent6 4 2 3" xfId="31364" xr:uid="{00000000-0005-0000-0000-00003A030000}"/>
    <cellStyle name="40% - Accent6 4 3" xfId="736" xr:uid="{00000000-0005-0000-0000-0000AE060000}"/>
    <cellStyle name="40% - Accent6 4 3 2" xfId="16263" xr:uid="{00000000-0005-0000-0000-0000AF060000}"/>
    <cellStyle name="40% - Accent6 4 4" xfId="737" xr:uid="{00000000-0005-0000-0000-0000B0060000}"/>
    <cellStyle name="40% - Accent6 4 4 2" xfId="16264" xr:uid="{00000000-0005-0000-0000-0000B1060000}"/>
    <cellStyle name="40% - Accent6 4 5" xfId="738" xr:uid="{00000000-0005-0000-0000-0000B2060000}"/>
    <cellStyle name="40% - Accent6 4 5 2" xfId="16265" xr:uid="{00000000-0005-0000-0000-0000B3060000}"/>
    <cellStyle name="40% - Accent6 4 6" xfId="739" xr:uid="{00000000-0005-0000-0000-0000B4060000}"/>
    <cellStyle name="40% - Accent6 4 6 2" xfId="16266" xr:uid="{00000000-0005-0000-0000-0000B5060000}"/>
    <cellStyle name="40% - Accent6 4 7" xfId="740" xr:uid="{00000000-0005-0000-0000-0000B6060000}"/>
    <cellStyle name="40% - Accent6 4 7 2" xfId="16267" xr:uid="{00000000-0005-0000-0000-0000B7060000}"/>
    <cellStyle name="40% - Accent6 4 8" xfId="741" xr:uid="{00000000-0005-0000-0000-0000B8060000}"/>
    <cellStyle name="40% - Accent6 4 8 2" xfId="16268" xr:uid="{00000000-0005-0000-0000-0000B9060000}"/>
    <cellStyle name="40% - Accent6 4 9" xfId="742" xr:uid="{00000000-0005-0000-0000-0000BA060000}"/>
    <cellStyle name="40% - Accent6 4 9 2" xfId="16269" xr:uid="{00000000-0005-0000-0000-0000BB060000}"/>
    <cellStyle name="40% - Accent6 40" xfId="31365" xr:uid="{00000000-0005-0000-0000-00003C030000}"/>
    <cellStyle name="40% - Accent6 41" xfId="31366" xr:uid="{00000000-0005-0000-0000-00003D030000}"/>
    <cellStyle name="40% - Accent6 42" xfId="31367" xr:uid="{00000000-0005-0000-0000-00003E030000}"/>
    <cellStyle name="40% - Accent6 43" xfId="31368" xr:uid="{00000000-0005-0000-0000-00003F030000}"/>
    <cellStyle name="40% - Accent6 5" xfId="743" xr:uid="{00000000-0005-0000-0000-0000BC060000}"/>
    <cellStyle name="40% - Accent6 5 10" xfId="744" xr:uid="{00000000-0005-0000-0000-0000BD060000}"/>
    <cellStyle name="40% - Accent6 5 10 2" xfId="16270" xr:uid="{00000000-0005-0000-0000-0000BE060000}"/>
    <cellStyle name="40% - Accent6 5 11" xfId="745" xr:uid="{00000000-0005-0000-0000-0000BF060000}"/>
    <cellStyle name="40% - Accent6 5 11 2" xfId="16271" xr:uid="{00000000-0005-0000-0000-0000C0060000}"/>
    <cellStyle name="40% - Accent6 5 12" xfId="16272" xr:uid="{00000000-0005-0000-0000-0000C1060000}"/>
    <cellStyle name="40% - Accent6 5 13" xfId="18187" xr:uid="{00000000-0005-0000-0000-0000C2060000}"/>
    <cellStyle name="40% - Accent6 5 2" xfId="746" xr:uid="{00000000-0005-0000-0000-0000C3060000}"/>
    <cellStyle name="40% - Accent6 5 2 2" xfId="16273" xr:uid="{00000000-0005-0000-0000-0000C4060000}"/>
    <cellStyle name="40% - Accent6 5 2 3" xfId="31369" xr:uid="{00000000-0005-0000-0000-000041030000}"/>
    <cellStyle name="40% - Accent6 5 3" xfId="747" xr:uid="{00000000-0005-0000-0000-0000C5060000}"/>
    <cellStyle name="40% - Accent6 5 3 2" xfId="16274" xr:uid="{00000000-0005-0000-0000-0000C6060000}"/>
    <cellStyle name="40% - Accent6 5 4" xfId="748" xr:uid="{00000000-0005-0000-0000-0000C7060000}"/>
    <cellStyle name="40% - Accent6 5 4 2" xfId="16275" xr:uid="{00000000-0005-0000-0000-0000C8060000}"/>
    <cellStyle name="40% - Accent6 5 5" xfId="749" xr:uid="{00000000-0005-0000-0000-0000C9060000}"/>
    <cellStyle name="40% - Accent6 5 5 2" xfId="16276" xr:uid="{00000000-0005-0000-0000-0000CA060000}"/>
    <cellStyle name="40% - Accent6 5 6" xfId="750" xr:uid="{00000000-0005-0000-0000-0000CB060000}"/>
    <cellStyle name="40% - Accent6 5 6 2" xfId="16277" xr:uid="{00000000-0005-0000-0000-0000CC060000}"/>
    <cellStyle name="40% - Accent6 5 7" xfId="751" xr:uid="{00000000-0005-0000-0000-0000CD060000}"/>
    <cellStyle name="40% - Accent6 5 7 2" xfId="16278" xr:uid="{00000000-0005-0000-0000-0000CE060000}"/>
    <cellStyle name="40% - Accent6 5 8" xfId="752" xr:uid="{00000000-0005-0000-0000-0000CF060000}"/>
    <cellStyle name="40% - Accent6 5 8 2" xfId="16279" xr:uid="{00000000-0005-0000-0000-0000D0060000}"/>
    <cellStyle name="40% - Accent6 5 9" xfId="753" xr:uid="{00000000-0005-0000-0000-0000D1060000}"/>
    <cellStyle name="40% - Accent6 5 9 2" xfId="16280" xr:uid="{00000000-0005-0000-0000-0000D2060000}"/>
    <cellStyle name="40% - Accent6 6" xfId="754" xr:uid="{00000000-0005-0000-0000-0000D3060000}"/>
    <cellStyle name="40% - Accent6 6 10" xfId="755" xr:uid="{00000000-0005-0000-0000-0000D4060000}"/>
    <cellStyle name="40% - Accent6 6 10 2" xfId="16281" xr:uid="{00000000-0005-0000-0000-0000D5060000}"/>
    <cellStyle name="40% - Accent6 6 11" xfId="756" xr:uid="{00000000-0005-0000-0000-0000D6060000}"/>
    <cellStyle name="40% - Accent6 6 11 2" xfId="16282" xr:uid="{00000000-0005-0000-0000-0000D7060000}"/>
    <cellStyle name="40% - Accent6 6 12" xfId="16283" xr:uid="{00000000-0005-0000-0000-0000D8060000}"/>
    <cellStyle name="40% - Accent6 6 13" xfId="18188" xr:uid="{00000000-0005-0000-0000-0000D9060000}"/>
    <cellStyle name="40% - Accent6 6 2" xfId="757" xr:uid="{00000000-0005-0000-0000-0000DA060000}"/>
    <cellStyle name="40% - Accent6 6 2 2" xfId="16284" xr:uid="{00000000-0005-0000-0000-0000DB060000}"/>
    <cellStyle name="40% - Accent6 6 2 3" xfId="31370" xr:uid="{00000000-0005-0000-0000-000044030000}"/>
    <cellStyle name="40% - Accent6 6 3" xfId="758" xr:uid="{00000000-0005-0000-0000-0000DC060000}"/>
    <cellStyle name="40% - Accent6 6 3 2" xfId="16285" xr:uid="{00000000-0005-0000-0000-0000DD060000}"/>
    <cellStyle name="40% - Accent6 6 4" xfId="759" xr:uid="{00000000-0005-0000-0000-0000DE060000}"/>
    <cellStyle name="40% - Accent6 6 4 2" xfId="16286" xr:uid="{00000000-0005-0000-0000-0000DF060000}"/>
    <cellStyle name="40% - Accent6 6 5" xfId="760" xr:uid="{00000000-0005-0000-0000-0000E0060000}"/>
    <cellStyle name="40% - Accent6 6 5 2" xfId="16287" xr:uid="{00000000-0005-0000-0000-0000E1060000}"/>
    <cellStyle name="40% - Accent6 6 6" xfId="761" xr:uid="{00000000-0005-0000-0000-0000E2060000}"/>
    <cellStyle name="40% - Accent6 6 6 2" xfId="16288" xr:uid="{00000000-0005-0000-0000-0000E3060000}"/>
    <cellStyle name="40% - Accent6 6 7" xfId="762" xr:uid="{00000000-0005-0000-0000-0000E4060000}"/>
    <cellStyle name="40% - Accent6 6 7 2" xfId="16289" xr:uid="{00000000-0005-0000-0000-0000E5060000}"/>
    <cellStyle name="40% - Accent6 6 8" xfId="763" xr:uid="{00000000-0005-0000-0000-0000E6060000}"/>
    <cellStyle name="40% - Accent6 6 8 2" xfId="16290" xr:uid="{00000000-0005-0000-0000-0000E7060000}"/>
    <cellStyle name="40% - Accent6 6 9" xfId="764" xr:uid="{00000000-0005-0000-0000-0000E8060000}"/>
    <cellStyle name="40% - Accent6 6 9 2" xfId="16291" xr:uid="{00000000-0005-0000-0000-0000E9060000}"/>
    <cellStyle name="40% - Accent6 7" xfId="765" xr:uid="{00000000-0005-0000-0000-0000EA060000}"/>
    <cellStyle name="40% - Accent6 7 2" xfId="16292" xr:uid="{00000000-0005-0000-0000-0000EB060000}"/>
    <cellStyle name="40% - Accent6 7 2 2" xfId="31372" xr:uid="{00000000-0005-0000-0000-000047030000}"/>
    <cellStyle name="40% - Accent6 7 3" xfId="18189" xr:uid="{00000000-0005-0000-0000-0000EC060000}"/>
    <cellStyle name="40% - Accent6 7 3 2" xfId="31371" xr:uid="{00000000-0005-0000-0000-000048030000}"/>
    <cellStyle name="40% - Accent6 8" xfId="766" xr:uid="{00000000-0005-0000-0000-0000ED060000}"/>
    <cellStyle name="40% - Accent6 8 2" xfId="16293" xr:uid="{00000000-0005-0000-0000-0000EE060000}"/>
    <cellStyle name="40% - Accent6 8 2 2" xfId="31374" xr:uid="{00000000-0005-0000-0000-00004A030000}"/>
    <cellStyle name="40% - Accent6 8 3" xfId="18190" xr:uid="{00000000-0005-0000-0000-0000EF060000}"/>
    <cellStyle name="40% - Accent6 8 3 2" xfId="31373" xr:uid="{00000000-0005-0000-0000-00004B030000}"/>
    <cellStyle name="40% - Accent6 9" xfId="767" xr:uid="{00000000-0005-0000-0000-0000F0060000}"/>
    <cellStyle name="40% - Accent6 9 2" xfId="16294" xr:uid="{00000000-0005-0000-0000-0000F1060000}"/>
    <cellStyle name="40% - Akzent1" xfId="28061" xr:uid="{00000000-0005-0000-0000-0000F2060000}"/>
    <cellStyle name="40% - Akzent1 2" xfId="28062" xr:uid="{00000000-0005-0000-0000-0000F3060000}"/>
    <cellStyle name="40% - Akzent2" xfId="28063" xr:uid="{00000000-0005-0000-0000-0000F4060000}"/>
    <cellStyle name="40% - Akzent2 2" xfId="28064" xr:uid="{00000000-0005-0000-0000-0000F5060000}"/>
    <cellStyle name="40% - Akzent3" xfId="28065" xr:uid="{00000000-0005-0000-0000-0000F6060000}"/>
    <cellStyle name="40% - Akzent3 2" xfId="28066" xr:uid="{00000000-0005-0000-0000-0000F7060000}"/>
    <cellStyle name="40% - Akzent4" xfId="28067" xr:uid="{00000000-0005-0000-0000-0000F8060000}"/>
    <cellStyle name="40% - Akzent4 2" xfId="28068" xr:uid="{00000000-0005-0000-0000-0000F9060000}"/>
    <cellStyle name="40% - Akzent5" xfId="28069" xr:uid="{00000000-0005-0000-0000-0000FA060000}"/>
    <cellStyle name="40% - Akzent5 2" xfId="28070" xr:uid="{00000000-0005-0000-0000-0000FB060000}"/>
    <cellStyle name="40% - Akzent6" xfId="28071" xr:uid="{00000000-0005-0000-0000-0000FC060000}"/>
    <cellStyle name="40% - Akzent6 2" xfId="28072" xr:uid="{00000000-0005-0000-0000-0000FD060000}"/>
    <cellStyle name="40% - Colore 1" xfId="3650" xr:uid="{00000000-0005-0000-0000-0000FE060000}"/>
    <cellStyle name="40% - Colore 2" xfId="3651" xr:uid="{00000000-0005-0000-0000-0000FF060000}"/>
    <cellStyle name="40% - Colore 3" xfId="3652" xr:uid="{00000000-0005-0000-0000-000000070000}"/>
    <cellStyle name="40% - Colore 4" xfId="3653" xr:uid="{00000000-0005-0000-0000-000001070000}"/>
    <cellStyle name="40% - Colore 5" xfId="3654" xr:uid="{00000000-0005-0000-0000-000002070000}"/>
    <cellStyle name="40% - Colore 6" xfId="3655" xr:uid="{00000000-0005-0000-0000-000003070000}"/>
    <cellStyle name="5x indented GHG Textfiels" xfId="768" xr:uid="{00000000-0005-0000-0000-000004070000}"/>
    <cellStyle name="5x indented GHG Textfiels 2" xfId="17626" xr:uid="{00000000-0005-0000-0000-000005070000}"/>
    <cellStyle name="5x indented GHG Textfiels 2 2" xfId="28147" xr:uid="{00000000-0005-0000-0000-000006070000}"/>
    <cellStyle name="5x indented GHG Textfiels 3" xfId="28146" xr:uid="{00000000-0005-0000-0000-000007070000}"/>
    <cellStyle name="60 % - Accent1" xfId="3711" xr:uid="{00000000-0005-0000-0000-000008070000}"/>
    <cellStyle name="60 % - Accent2" xfId="3712" xr:uid="{00000000-0005-0000-0000-000009070000}"/>
    <cellStyle name="60 % - Accent3" xfId="3713" xr:uid="{00000000-0005-0000-0000-00000A070000}"/>
    <cellStyle name="60 % - Accent4" xfId="3714" xr:uid="{00000000-0005-0000-0000-00000B070000}"/>
    <cellStyle name="60 % - Accent5" xfId="3715" xr:uid="{00000000-0005-0000-0000-00000C070000}"/>
    <cellStyle name="60 % - Accent6" xfId="3716" xr:uid="{00000000-0005-0000-0000-00000D070000}"/>
    <cellStyle name="60% - 1. jelölőszín" xfId="24" xr:uid="{00000000-0005-0000-0000-00000E070000}"/>
    <cellStyle name="60% - 2. jelölőszín" xfId="25" xr:uid="{00000000-0005-0000-0000-00000F070000}"/>
    <cellStyle name="60% - 3. jelölőszín" xfId="26" xr:uid="{00000000-0005-0000-0000-000010070000}"/>
    <cellStyle name="60% - 4. jelölőszín" xfId="27" xr:uid="{00000000-0005-0000-0000-000011070000}"/>
    <cellStyle name="60% - 5. jelölőszín" xfId="28" xr:uid="{00000000-0005-0000-0000-000012070000}"/>
    <cellStyle name="60% - 6. jelölőszín" xfId="29" xr:uid="{00000000-0005-0000-0000-000013070000}"/>
    <cellStyle name="60% - Accent1 10" xfId="769" xr:uid="{00000000-0005-0000-0000-000014070000}"/>
    <cellStyle name="60% - Accent1 11" xfId="31375" xr:uid="{00000000-0005-0000-0000-000056030000}"/>
    <cellStyle name="60% - Accent1 12" xfId="31376" xr:uid="{00000000-0005-0000-0000-000057030000}"/>
    <cellStyle name="60% - Accent1 13" xfId="31377" xr:uid="{00000000-0005-0000-0000-000058030000}"/>
    <cellStyle name="60% - Accent1 14" xfId="31378" xr:uid="{00000000-0005-0000-0000-000059030000}"/>
    <cellStyle name="60% - Accent1 15" xfId="31379" xr:uid="{00000000-0005-0000-0000-00005A030000}"/>
    <cellStyle name="60% - Accent1 16" xfId="31380" xr:uid="{00000000-0005-0000-0000-00005B030000}"/>
    <cellStyle name="60% - Accent1 17" xfId="31381" xr:uid="{00000000-0005-0000-0000-00005C030000}"/>
    <cellStyle name="60% - Accent1 18" xfId="31382" xr:uid="{00000000-0005-0000-0000-00005D030000}"/>
    <cellStyle name="60% - Accent1 19" xfId="31383" xr:uid="{00000000-0005-0000-0000-00005E030000}"/>
    <cellStyle name="60% - Accent1 2" xfId="770" xr:uid="{00000000-0005-0000-0000-000015070000}"/>
    <cellStyle name="60% - Accent1 2 10" xfId="771" xr:uid="{00000000-0005-0000-0000-000016070000}"/>
    <cellStyle name="60% - Accent1 2 10 2" xfId="18191" xr:uid="{00000000-0005-0000-0000-000017070000}"/>
    <cellStyle name="60% - Accent1 2 11" xfId="772" xr:uid="{00000000-0005-0000-0000-000018070000}"/>
    <cellStyle name="60% - Accent1 2 2" xfId="773" xr:uid="{00000000-0005-0000-0000-000019070000}"/>
    <cellStyle name="60% - Accent1 2 2 2" xfId="18192" xr:uid="{00000000-0005-0000-0000-00001A070000}"/>
    <cellStyle name="60% - Accent1 2 3" xfId="774" xr:uid="{00000000-0005-0000-0000-00001B070000}"/>
    <cellStyle name="60% - Accent1 2 3 2" xfId="18193" xr:uid="{00000000-0005-0000-0000-00001C070000}"/>
    <cellStyle name="60% - Accent1 2 4" xfId="775" xr:uid="{00000000-0005-0000-0000-00001D070000}"/>
    <cellStyle name="60% - Accent1 2 4 2" xfId="18194" xr:uid="{00000000-0005-0000-0000-00001E070000}"/>
    <cellStyle name="60% - Accent1 2 5" xfId="776" xr:uid="{00000000-0005-0000-0000-00001F070000}"/>
    <cellStyle name="60% - Accent1 2 5 2" xfId="18195" xr:uid="{00000000-0005-0000-0000-000020070000}"/>
    <cellStyle name="60% - Accent1 2 6" xfId="777" xr:uid="{00000000-0005-0000-0000-000021070000}"/>
    <cellStyle name="60% - Accent1 2 6 2" xfId="18196" xr:uid="{00000000-0005-0000-0000-000022070000}"/>
    <cellStyle name="60% - Accent1 2 7" xfId="778" xr:uid="{00000000-0005-0000-0000-000023070000}"/>
    <cellStyle name="60% - Accent1 2 7 2" xfId="18197" xr:uid="{00000000-0005-0000-0000-000024070000}"/>
    <cellStyle name="60% - Accent1 2 8" xfId="779" xr:uid="{00000000-0005-0000-0000-000025070000}"/>
    <cellStyle name="60% - Accent1 2 8 2" xfId="18198" xr:uid="{00000000-0005-0000-0000-000026070000}"/>
    <cellStyle name="60% - Accent1 2 9" xfId="780" xr:uid="{00000000-0005-0000-0000-000027070000}"/>
    <cellStyle name="60% - Accent1 2 9 2" xfId="18199" xr:uid="{00000000-0005-0000-0000-000028070000}"/>
    <cellStyle name="60% - Accent1 20" xfId="31384" xr:uid="{00000000-0005-0000-0000-00006A030000}"/>
    <cellStyle name="60% - Accent1 21" xfId="31385" xr:uid="{00000000-0005-0000-0000-00006B030000}"/>
    <cellStyle name="60% - Accent1 22" xfId="31386" xr:uid="{00000000-0005-0000-0000-00006C030000}"/>
    <cellStyle name="60% - Accent1 23" xfId="31387" xr:uid="{00000000-0005-0000-0000-00006D030000}"/>
    <cellStyle name="60% - Accent1 24" xfId="31388" xr:uid="{00000000-0005-0000-0000-00006E030000}"/>
    <cellStyle name="60% - Accent1 25" xfId="31389" xr:uid="{00000000-0005-0000-0000-00006F030000}"/>
    <cellStyle name="60% - Accent1 26" xfId="31390" xr:uid="{00000000-0005-0000-0000-000070030000}"/>
    <cellStyle name="60% - Accent1 27" xfId="31391" xr:uid="{00000000-0005-0000-0000-000071030000}"/>
    <cellStyle name="60% - Accent1 28" xfId="31392" xr:uid="{00000000-0005-0000-0000-000072030000}"/>
    <cellStyle name="60% - Accent1 29" xfId="31393" xr:uid="{00000000-0005-0000-0000-000073030000}"/>
    <cellStyle name="60% - Accent1 3" xfId="781" xr:uid="{00000000-0005-0000-0000-000029070000}"/>
    <cellStyle name="60% - Accent1 3 10" xfId="782" xr:uid="{00000000-0005-0000-0000-00002A070000}"/>
    <cellStyle name="60% - Accent1 3 11" xfId="783" xr:uid="{00000000-0005-0000-0000-00002B070000}"/>
    <cellStyle name="60% - Accent1 3 12" xfId="18200" xr:uid="{00000000-0005-0000-0000-00002C070000}"/>
    <cellStyle name="60% - Accent1 3 2" xfId="784" xr:uid="{00000000-0005-0000-0000-00002D070000}"/>
    <cellStyle name="60% - Accent1 3 2 2" xfId="31394" xr:uid="{00000000-0005-0000-0000-000075030000}"/>
    <cellStyle name="60% - Accent1 3 3" xfId="785" xr:uid="{00000000-0005-0000-0000-00002E070000}"/>
    <cellStyle name="60% - Accent1 3 4" xfId="786" xr:uid="{00000000-0005-0000-0000-00002F070000}"/>
    <cellStyle name="60% - Accent1 3 5" xfId="787" xr:uid="{00000000-0005-0000-0000-000030070000}"/>
    <cellStyle name="60% - Accent1 3 6" xfId="788" xr:uid="{00000000-0005-0000-0000-000031070000}"/>
    <cellStyle name="60% - Accent1 3 7" xfId="789" xr:uid="{00000000-0005-0000-0000-000032070000}"/>
    <cellStyle name="60% - Accent1 3 8" xfId="790" xr:uid="{00000000-0005-0000-0000-000033070000}"/>
    <cellStyle name="60% - Accent1 3 9" xfId="791" xr:uid="{00000000-0005-0000-0000-000034070000}"/>
    <cellStyle name="60% - Accent1 30" xfId="31395" xr:uid="{00000000-0005-0000-0000-000077030000}"/>
    <cellStyle name="60% - Accent1 31" xfId="31396" xr:uid="{00000000-0005-0000-0000-000078030000}"/>
    <cellStyle name="60% - Accent1 32" xfId="31397" xr:uid="{00000000-0005-0000-0000-000079030000}"/>
    <cellStyle name="60% - Accent1 33" xfId="31398" xr:uid="{00000000-0005-0000-0000-00007A030000}"/>
    <cellStyle name="60% - Accent1 34" xfId="31399" xr:uid="{00000000-0005-0000-0000-00007B030000}"/>
    <cellStyle name="60% - Accent1 35" xfId="31400" xr:uid="{00000000-0005-0000-0000-00007C030000}"/>
    <cellStyle name="60% - Accent1 36" xfId="31401" xr:uid="{00000000-0005-0000-0000-00007D030000}"/>
    <cellStyle name="60% - Accent1 37" xfId="31402" xr:uid="{00000000-0005-0000-0000-00007E030000}"/>
    <cellStyle name="60% - Accent1 38" xfId="31403" xr:uid="{00000000-0005-0000-0000-00007F030000}"/>
    <cellStyle name="60% - Accent1 39" xfId="31404" xr:uid="{00000000-0005-0000-0000-000080030000}"/>
    <cellStyle name="60% - Accent1 4" xfId="792" xr:uid="{00000000-0005-0000-0000-000035070000}"/>
    <cellStyle name="60% - Accent1 4 10" xfId="793" xr:uid="{00000000-0005-0000-0000-000036070000}"/>
    <cellStyle name="60% - Accent1 4 11" xfId="794" xr:uid="{00000000-0005-0000-0000-000037070000}"/>
    <cellStyle name="60% - Accent1 4 2" xfId="795" xr:uid="{00000000-0005-0000-0000-000038070000}"/>
    <cellStyle name="60% - Accent1 4 3" xfId="796" xr:uid="{00000000-0005-0000-0000-000039070000}"/>
    <cellStyle name="60% - Accent1 4 4" xfId="797" xr:uid="{00000000-0005-0000-0000-00003A070000}"/>
    <cellStyle name="60% - Accent1 4 5" xfId="798" xr:uid="{00000000-0005-0000-0000-00003B070000}"/>
    <cellStyle name="60% - Accent1 4 6" xfId="799" xr:uid="{00000000-0005-0000-0000-00003C070000}"/>
    <cellStyle name="60% - Accent1 4 7" xfId="800" xr:uid="{00000000-0005-0000-0000-00003D070000}"/>
    <cellStyle name="60% - Accent1 4 8" xfId="801" xr:uid="{00000000-0005-0000-0000-00003E070000}"/>
    <cellStyle name="60% - Accent1 4 9" xfId="802" xr:uid="{00000000-0005-0000-0000-00003F070000}"/>
    <cellStyle name="60% - Accent1 40" xfId="31405" xr:uid="{00000000-0005-0000-0000-000083030000}"/>
    <cellStyle name="60% - Accent1 41" xfId="31406" xr:uid="{00000000-0005-0000-0000-000084030000}"/>
    <cellStyle name="60% - Accent1 42" xfId="31407" xr:uid="{00000000-0005-0000-0000-000085030000}"/>
    <cellStyle name="60% - Accent1 43" xfId="31408" xr:uid="{00000000-0005-0000-0000-000086030000}"/>
    <cellStyle name="60% - Accent1 5" xfId="803" xr:uid="{00000000-0005-0000-0000-000040070000}"/>
    <cellStyle name="60% - Accent1 5 10" xfId="804" xr:uid="{00000000-0005-0000-0000-000041070000}"/>
    <cellStyle name="60% - Accent1 5 11" xfId="805" xr:uid="{00000000-0005-0000-0000-000042070000}"/>
    <cellStyle name="60% - Accent1 5 2" xfId="806" xr:uid="{00000000-0005-0000-0000-000043070000}"/>
    <cellStyle name="60% - Accent1 5 3" xfId="807" xr:uid="{00000000-0005-0000-0000-000044070000}"/>
    <cellStyle name="60% - Accent1 5 4" xfId="808" xr:uid="{00000000-0005-0000-0000-000045070000}"/>
    <cellStyle name="60% - Accent1 5 5" xfId="809" xr:uid="{00000000-0005-0000-0000-000046070000}"/>
    <cellStyle name="60% - Accent1 5 6" xfId="810" xr:uid="{00000000-0005-0000-0000-000047070000}"/>
    <cellStyle name="60% - Accent1 5 7" xfId="811" xr:uid="{00000000-0005-0000-0000-000048070000}"/>
    <cellStyle name="60% - Accent1 5 8" xfId="812" xr:uid="{00000000-0005-0000-0000-000049070000}"/>
    <cellStyle name="60% - Accent1 5 9" xfId="813" xr:uid="{00000000-0005-0000-0000-00004A070000}"/>
    <cellStyle name="60% - Accent1 6" xfId="814" xr:uid="{00000000-0005-0000-0000-00004B070000}"/>
    <cellStyle name="60% - Accent1 6 10" xfId="815" xr:uid="{00000000-0005-0000-0000-00004C070000}"/>
    <cellStyle name="60% - Accent1 6 11" xfId="816" xr:uid="{00000000-0005-0000-0000-00004D070000}"/>
    <cellStyle name="60% - Accent1 6 2" xfId="817" xr:uid="{00000000-0005-0000-0000-00004E070000}"/>
    <cellStyle name="60% - Accent1 6 3" xfId="818" xr:uid="{00000000-0005-0000-0000-00004F070000}"/>
    <cellStyle name="60% - Accent1 6 4" xfId="819" xr:uid="{00000000-0005-0000-0000-000050070000}"/>
    <cellStyle name="60% - Accent1 6 5" xfId="820" xr:uid="{00000000-0005-0000-0000-000051070000}"/>
    <cellStyle name="60% - Accent1 6 6" xfId="821" xr:uid="{00000000-0005-0000-0000-000052070000}"/>
    <cellStyle name="60% - Accent1 6 7" xfId="822" xr:uid="{00000000-0005-0000-0000-000053070000}"/>
    <cellStyle name="60% - Accent1 6 8" xfId="823" xr:uid="{00000000-0005-0000-0000-000054070000}"/>
    <cellStyle name="60% - Accent1 6 9" xfId="824" xr:uid="{00000000-0005-0000-0000-000055070000}"/>
    <cellStyle name="60% - Accent1 7" xfId="825" xr:uid="{00000000-0005-0000-0000-000056070000}"/>
    <cellStyle name="60% - Accent1 8" xfId="826" xr:uid="{00000000-0005-0000-0000-000057070000}"/>
    <cellStyle name="60% - Accent1 9" xfId="827" xr:uid="{00000000-0005-0000-0000-000058070000}"/>
    <cellStyle name="60% - Accent2 10" xfId="828" xr:uid="{00000000-0005-0000-0000-000059070000}"/>
    <cellStyle name="60% - Accent2 11" xfId="31409" xr:uid="{00000000-0005-0000-0000-00008F030000}"/>
    <cellStyle name="60% - Accent2 12" xfId="31410" xr:uid="{00000000-0005-0000-0000-000090030000}"/>
    <cellStyle name="60% - Accent2 13" xfId="31411" xr:uid="{00000000-0005-0000-0000-000091030000}"/>
    <cellStyle name="60% - Accent2 14" xfId="31412" xr:uid="{00000000-0005-0000-0000-000092030000}"/>
    <cellStyle name="60% - Accent2 15" xfId="31413" xr:uid="{00000000-0005-0000-0000-000093030000}"/>
    <cellStyle name="60% - Accent2 16" xfId="31414" xr:uid="{00000000-0005-0000-0000-000094030000}"/>
    <cellStyle name="60% - Accent2 17" xfId="31415" xr:uid="{00000000-0005-0000-0000-000095030000}"/>
    <cellStyle name="60% - Accent2 18" xfId="31416" xr:uid="{00000000-0005-0000-0000-000096030000}"/>
    <cellStyle name="60% - Accent2 19" xfId="31417" xr:uid="{00000000-0005-0000-0000-000097030000}"/>
    <cellStyle name="60% - Accent2 2" xfId="829" xr:uid="{00000000-0005-0000-0000-00005A070000}"/>
    <cellStyle name="60% - Accent2 2 10" xfId="830" xr:uid="{00000000-0005-0000-0000-00005B070000}"/>
    <cellStyle name="60% - Accent2 2 10 2" xfId="18201" xr:uid="{00000000-0005-0000-0000-00005C070000}"/>
    <cellStyle name="60% - Accent2 2 11" xfId="831" xr:uid="{00000000-0005-0000-0000-00005D070000}"/>
    <cellStyle name="60% - Accent2 2 2" xfId="832" xr:uid="{00000000-0005-0000-0000-00005E070000}"/>
    <cellStyle name="60% - Accent2 2 2 2" xfId="18202" xr:uid="{00000000-0005-0000-0000-00005F070000}"/>
    <cellStyle name="60% - Accent2 2 3" xfId="833" xr:uid="{00000000-0005-0000-0000-000060070000}"/>
    <cellStyle name="60% - Accent2 2 3 2" xfId="18203" xr:uid="{00000000-0005-0000-0000-000061070000}"/>
    <cellStyle name="60% - Accent2 2 4" xfId="834" xr:uid="{00000000-0005-0000-0000-000062070000}"/>
    <cellStyle name="60% - Accent2 2 4 2" xfId="18204" xr:uid="{00000000-0005-0000-0000-000063070000}"/>
    <cellStyle name="60% - Accent2 2 5" xfId="835" xr:uid="{00000000-0005-0000-0000-000064070000}"/>
    <cellStyle name="60% - Accent2 2 5 2" xfId="18205" xr:uid="{00000000-0005-0000-0000-000065070000}"/>
    <cellStyle name="60% - Accent2 2 6" xfId="836" xr:uid="{00000000-0005-0000-0000-000066070000}"/>
    <cellStyle name="60% - Accent2 2 6 2" xfId="18206" xr:uid="{00000000-0005-0000-0000-000067070000}"/>
    <cellStyle name="60% - Accent2 2 7" xfId="837" xr:uid="{00000000-0005-0000-0000-000068070000}"/>
    <cellStyle name="60% - Accent2 2 7 2" xfId="18207" xr:uid="{00000000-0005-0000-0000-000069070000}"/>
    <cellStyle name="60% - Accent2 2 8" xfId="838" xr:uid="{00000000-0005-0000-0000-00006A070000}"/>
    <cellStyle name="60% - Accent2 2 8 2" xfId="18208" xr:uid="{00000000-0005-0000-0000-00006B070000}"/>
    <cellStyle name="60% - Accent2 2 9" xfId="839" xr:uid="{00000000-0005-0000-0000-00006C070000}"/>
    <cellStyle name="60% - Accent2 2 9 2" xfId="18209" xr:uid="{00000000-0005-0000-0000-00006D070000}"/>
    <cellStyle name="60% - Accent2 20" xfId="31418" xr:uid="{00000000-0005-0000-0000-0000A3030000}"/>
    <cellStyle name="60% - Accent2 21" xfId="31419" xr:uid="{00000000-0005-0000-0000-0000A4030000}"/>
    <cellStyle name="60% - Accent2 22" xfId="31420" xr:uid="{00000000-0005-0000-0000-0000A5030000}"/>
    <cellStyle name="60% - Accent2 23" xfId="31421" xr:uid="{00000000-0005-0000-0000-0000A6030000}"/>
    <cellStyle name="60% - Accent2 24" xfId="31422" xr:uid="{00000000-0005-0000-0000-0000A7030000}"/>
    <cellStyle name="60% - Accent2 25" xfId="31423" xr:uid="{00000000-0005-0000-0000-0000A8030000}"/>
    <cellStyle name="60% - Accent2 26" xfId="31424" xr:uid="{00000000-0005-0000-0000-0000A9030000}"/>
    <cellStyle name="60% - Accent2 27" xfId="31425" xr:uid="{00000000-0005-0000-0000-0000AA030000}"/>
    <cellStyle name="60% - Accent2 28" xfId="31426" xr:uid="{00000000-0005-0000-0000-0000AB030000}"/>
    <cellStyle name="60% - Accent2 29" xfId="31427" xr:uid="{00000000-0005-0000-0000-0000AC030000}"/>
    <cellStyle name="60% - Accent2 3" xfId="840" xr:uid="{00000000-0005-0000-0000-00006E070000}"/>
    <cellStyle name="60% - Accent2 3 10" xfId="841" xr:uid="{00000000-0005-0000-0000-00006F070000}"/>
    <cellStyle name="60% - Accent2 3 11" xfId="842" xr:uid="{00000000-0005-0000-0000-000070070000}"/>
    <cellStyle name="60% - Accent2 3 12" xfId="18210" xr:uid="{00000000-0005-0000-0000-000071070000}"/>
    <cellStyle name="60% - Accent2 3 2" xfId="843" xr:uid="{00000000-0005-0000-0000-000072070000}"/>
    <cellStyle name="60% - Accent2 3 2 2" xfId="31428" xr:uid="{00000000-0005-0000-0000-0000AE030000}"/>
    <cellStyle name="60% - Accent2 3 3" xfId="844" xr:uid="{00000000-0005-0000-0000-000073070000}"/>
    <cellStyle name="60% - Accent2 3 4" xfId="845" xr:uid="{00000000-0005-0000-0000-000074070000}"/>
    <cellStyle name="60% - Accent2 3 5" xfId="846" xr:uid="{00000000-0005-0000-0000-000075070000}"/>
    <cellStyle name="60% - Accent2 3 6" xfId="847" xr:uid="{00000000-0005-0000-0000-000076070000}"/>
    <cellStyle name="60% - Accent2 3 7" xfId="848" xr:uid="{00000000-0005-0000-0000-000077070000}"/>
    <cellStyle name="60% - Accent2 3 8" xfId="849" xr:uid="{00000000-0005-0000-0000-000078070000}"/>
    <cellStyle name="60% - Accent2 3 9" xfId="850" xr:uid="{00000000-0005-0000-0000-000079070000}"/>
    <cellStyle name="60% - Accent2 30" xfId="31429" xr:uid="{00000000-0005-0000-0000-0000B0030000}"/>
    <cellStyle name="60% - Accent2 31" xfId="31430" xr:uid="{00000000-0005-0000-0000-0000B1030000}"/>
    <cellStyle name="60% - Accent2 32" xfId="31431" xr:uid="{00000000-0005-0000-0000-0000B2030000}"/>
    <cellStyle name="60% - Accent2 33" xfId="31432" xr:uid="{00000000-0005-0000-0000-0000B3030000}"/>
    <cellStyle name="60% - Accent2 34" xfId="31433" xr:uid="{00000000-0005-0000-0000-0000B4030000}"/>
    <cellStyle name="60% - Accent2 35" xfId="31434" xr:uid="{00000000-0005-0000-0000-0000B5030000}"/>
    <cellStyle name="60% - Accent2 36" xfId="31435" xr:uid="{00000000-0005-0000-0000-0000B6030000}"/>
    <cellStyle name="60% - Accent2 37" xfId="31436" xr:uid="{00000000-0005-0000-0000-0000B7030000}"/>
    <cellStyle name="60% - Accent2 38" xfId="31437" xr:uid="{00000000-0005-0000-0000-0000B8030000}"/>
    <cellStyle name="60% - Accent2 39" xfId="31438" xr:uid="{00000000-0005-0000-0000-0000B9030000}"/>
    <cellStyle name="60% - Accent2 4" xfId="851" xr:uid="{00000000-0005-0000-0000-00007A070000}"/>
    <cellStyle name="60% - Accent2 4 10" xfId="852" xr:uid="{00000000-0005-0000-0000-00007B070000}"/>
    <cellStyle name="60% - Accent2 4 11" xfId="853" xr:uid="{00000000-0005-0000-0000-00007C070000}"/>
    <cellStyle name="60% - Accent2 4 2" xfId="854" xr:uid="{00000000-0005-0000-0000-00007D070000}"/>
    <cellStyle name="60% - Accent2 4 3" xfId="855" xr:uid="{00000000-0005-0000-0000-00007E070000}"/>
    <cellStyle name="60% - Accent2 4 4" xfId="856" xr:uid="{00000000-0005-0000-0000-00007F070000}"/>
    <cellStyle name="60% - Accent2 4 5" xfId="857" xr:uid="{00000000-0005-0000-0000-000080070000}"/>
    <cellStyle name="60% - Accent2 4 6" xfId="858" xr:uid="{00000000-0005-0000-0000-000081070000}"/>
    <cellStyle name="60% - Accent2 4 7" xfId="859" xr:uid="{00000000-0005-0000-0000-000082070000}"/>
    <cellStyle name="60% - Accent2 4 8" xfId="860" xr:uid="{00000000-0005-0000-0000-000083070000}"/>
    <cellStyle name="60% - Accent2 4 9" xfId="861" xr:uid="{00000000-0005-0000-0000-000084070000}"/>
    <cellStyle name="60% - Accent2 40" xfId="31439" xr:uid="{00000000-0005-0000-0000-0000BC030000}"/>
    <cellStyle name="60% - Accent2 41" xfId="31440" xr:uid="{00000000-0005-0000-0000-0000BD030000}"/>
    <cellStyle name="60% - Accent2 42" xfId="31441" xr:uid="{00000000-0005-0000-0000-0000BE030000}"/>
    <cellStyle name="60% - Accent2 43" xfId="31442" xr:uid="{00000000-0005-0000-0000-0000BF030000}"/>
    <cellStyle name="60% - Accent2 5" xfId="862" xr:uid="{00000000-0005-0000-0000-000085070000}"/>
    <cellStyle name="60% - Accent2 5 10" xfId="863" xr:uid="{00000000-0005-0000-0000-000086070000}"/>
    <cellStyle name="60% - Accent2 5 11" xfId="864" xr:uid="{00000000-0005-0000-0000-000087070000}"/>
    <cellStyle name="60% - Accent2 5 2" xfId="865" xr:uid="{00000000-0005-0000-0000-000088070000}"/>
    <cellStyle name="60% - Accent2 5 3" xfId="866" xr:uid="{00000000-0005-0000-0000-000089070000}"/>
    <cellStyle name="60% - Accent2 5 4" xfId="867" xr:uid="{00000000-0005-0000-0000-00008A070000}"/>
    <cellStyle name="60% - Accent2 5 5" xfId="868" xr:uid="{00000000-0005-0000-0000-00008B070000}"/>
    <cellStyle name="60% - Accent2 5 6" xfId="869" xr:uid="{00000000-0005-0000-0000-00008C070000}"/>
    <cellStyle name="60% - Accent2 5 7" xfId="870" xr:uid="{00000000-0005-0000-0000-00008D070000}"/>
    <cellStyle name="60% - Accent2 5 8" xfId="871" xr:uid="{00000000-0005-0000-0000-00008E070000}"/>
    <cellStyle name="60% - Accent2 5 9" xfId="872" xr:uid="{00000000-0005-0000-0000-00008F070000}"/>
    <cellStyle name="60% - Accent2 6" xfId="873" xr:uid="{00000000-0005-0000-0000-000090070000}"/>
    <cellStyle name="60% - Accent2 6 10" xfId="874" xr:uid="{00000000-0005-0000-0000-000091070000}"/>
    <cellStyle name="60% - Accent2 6 11" xfId="875" xr:uid="{00000000-0005-0000-0000-000092070000}"/>
    <cellStyle name="60% - Accent2 6 2" xfId="876" xr:uid="{00000000-0005-0000-0000-000093070000}"/>
    <cellStyle name="60% - Accent2 6 3" xfId="877" xr:uid="{00000000-0005-0000-0000-000094070000}"/>
    <cellStyle name="60% - Accent2 6 4" xfId="878" xr:uid="{00000000-0005-0000-0000-000095070000}"/>
    <cellStyle name="60% - Accent2 6 5" xfId="879" xr:uid="{00000000-0005-0000-0000-000096070000}"/>
    <cellStyle name="60% - Accent2 6 6" xfId="880" xr:uid="{00000000-0005-0000-0000-000097070000}"/>
    <cellStyle name="60% - Accent2 6 7" xfId="881" xr:uid="{00000000-0005-0000-0000-000098070000}"/>
    <cellStyle name="60% - Accent2 6 8" xfId="882" xr:uid="{00000000-0005-0000-0000-000099070000}"/>
    <cellStyle name="60% - Accent2 6 9" xfId="883" xr:uid="{00000000-0005-0000-0000-00009A070000}"/>
    <cellStyle name="60% - Accent2 7" xfId="884" xr:uid="{00000000-0005-0000-0000-00009B070000}"/>
    <cellStyle name="60% - Accent2 8" xfId="885" xr:uid="{00000000-0005-0000-0000-00009C070000}"/>
    <cellStyle name="60% - Accent2 9" xfId="886" xr:uid="{00000000-0005-0000-0000-00009D070000}"/>
    <cellStyle name="60% - Accent3" xfId="7" builtinId="40"/>
    <cellStyle name="60% - Accent3 10" xfId="887" xr:uid="{00000000-0005-0000-0000-00009F070000}"/>
    <cellStyle name="60% - Accent3 11" xfId="31443" xr:uid="{00000000-0005-0000-0000-0000C8030000}"/>
    <cellStyle name="60% - Accent3 11 2" xfId="36829" xr:uid="{00000000-0005-0000-0000-0000C8030000}"/>
    <cellStyle name="60% - Accent3 11 3" xfId="34402" xr:uid="{00000000-0005-0000-0000-000035070000}"/>
    <cellStyle name="60% - Accent3 12" xfId="31444" xr:uid="{00000000-0005-0000-0000-0000C9030000}"/>
    <cellStyle name="60% - Accent3 13" xfId="31445" xr:uid="{00000000-0005-0000-0000-0000CA030000}"/>
    <cellStyle name="60% - Accent3 14" xfId="31446" xr:uid="{00000000-0005-0000-0000-0000CB030000}"/>
    <cellStyle name="60% - Accent3 15" xfId="31447" xr:uid="{00000000-0005-0000-0000-0000CC030000}"/>
    <cellStyle name="60% - Accent3 16" xfId="31448" xr:uid="{00000000-0005-0000-0000-0000CD030000}"/>
    <cellStyle name="60% - Accent3 17" xfId="31449" xr:uid="{00000000-0005-0000-0000-0000CE030000}"/>
    <cellStyle name="60% - Accent3 18" xfId="31450" xr:uid="{00000000-0005-0000-0000-0000CF030000}"/>
    <cellStyle name="60% - Accent3 19" xfId="31451" xr:uid="{00000000-0005-0000-0000-0000D0030000}"/>
    <cellStyle name="60% - Accent3 2" xfId="888" xr:uid="{00000000-0005-0000-0000-0000A0070000}"/>
    <cellStyle name="60% - Accent3 2 10" xfId="889" xr:uid="{00000000-0005-0000-0000-0000A1070000}"/>
    <cellStyle name="60% - Accent3 2 10 2" xfId="18211" xr:uid="{00000000-0005-0000-0000-0000A2070000}"/>
    <cellStyle name="60% - Accent3 2 11" xfId="890" xr:uid="{00000000-0005-0000-0000-0000A3070000}"/>
    <cellStyle name="60% - Accent3 2 2" xfId="891" xr:uid="{00000000-0005-0000-0000-0000A4070000}"/>
    <cellStyle name="60% - Accent3 2 2 2" xfId="18212" xr:uid="{00000000-0005-0000-0000-0000A5070000}"/>
    <cellStyle name="60% - Accent3 2 3" xfId="892" xr:uid="{00000000-0005-0000-0000-0000A6070000}"/>
    <cellStyle name="60% - Accent3 2 3 2" xfId="18213" xr:uid="{00000000-0005-0000-0000-0000A7070000}"/>
    <cellStyle name="60% - Accent3 2 4" xfId="893" xr:uid="{00000000-0005-0000-0000-0000A8070000}"/>
    <cellStyle name="60% - Accent3 2 4 2" xfId="18214" xr:uid="{00000000-0005-0000-0000-0000A9070000}"/>
    <cellStyle name="60% - Accent3 2 5" xfId="894" xr:uid="{00000000-0005-0000-0000-0000AA070000}"/>
    <cellStyle name="60% - Accent3 2 5 2" xfId="18215" xr:uid="{00000000-0005-0000-0000-0000AB070000}"/>
    <cellStyle name="60% - Accent3 2 6" xfId="895" xr:uid="{00000000-0005-0000-0000-0000AC070000}"/>
    <cellStyle name="60% - Accent3 2 6 2" xfId="18216" xr:uid="{00000000-0005-0000-0000-0000AD070000}"/>
    <cellStyle name="60% - Accent3 2 7" xfId="896" xr:uid="{00000000-0005-0000-0000-0000AE070000}"/>
    <cellStyle name="60% - Accent3 2 7 2" xfId="18217" xr:uid="{00000000-0005-0000-0000-0000AF070000}"/>
    <cellStyle name="60% - Accent3 2 8" xfId="897" xr:uid="{00000000-0005-0000-0000-0000B0070000}"/>
    <cellStyle name="60% - Accent3 2 8 2" xfId="18218" xr:uid="{00000000-0005-0000-0000-0000B1070000}"/>
    <cellStyle name="60% - Accent3 2 9" xfId="898" xr:uid="{00000000-0005-0000-0000-0000B2070000}"/>
    <cellStyle name="60% - Accent3 2 9 2" xfId="18219" xr:uid="{00000000-0005-0000-0000-0000B3070000}"/>
    <cellStyle name="60% - Accent3 20" xfId="31452" xr:uid="{00000000-0005-0000-0000-0000DC030000}"/>
    <cellStyle name="60% - Accent3 21" xfId="31453" xr:uid="{00000000-0005-0000-0000-0000DD030000}"/>
    <cellStyle name="60% - Accent3 22" xfId="31454" xr:uid="{00000000-0005-0000-0000-0000DE030000}"/>
    <cellStyle name="60% - Accent3 23" xfId="31455" xr:uid="{00000000-0005-0000-0000-0000DF030000}"/>
    <cellStyle name="60% - Accent3 24" xfId="31456" xr:uid="{00000000-0005-0000-0000-0000E0030000}"/>
    <cellStyle name="60% - Accent3 25" xfId="31457" xr:uid="{00000000-0005-0000-0000-0000E1030000}"/>
    <cellStyle name="60% - Accent3 26" xfId="31458" xr:uid="{00000000-0005-0000-0000-0000E2030000}"/>
    <cellStyle name="60% - Accent3 27" xfId="31459" xr:uid="{00000000-0005-0000-0000-0000E3030000}"/>
    <cellStyle name="60% - Accent3 28" xfId="31460" xr:uid="{00000000-0005-0000-0000-0000E4030000}"/>
    <cellStyle name="60% - Accent3 29" xfId="31461" xr:uid="{00000000-0005-0000-0000-0000E5030000}"/>
    <cellStyle name="60% - Accent3 3" xfId="899" xr:uid="{00000000-0005-0000-0000-0000B4070000}"/>
    <cellStyle name="60% - Accent3 3 10" xfId="900" xr:uid="{00000000-0005-0000-0000-0000B5070000}"/>
    <cellStyle name="60% - Accent3 3 11" xfId="901" xr:uid="{00000000-0005-0000-0000-0000B6070000}"/>
    <cellStyle name="60% - Accent3 3 12" xfId="18220" xr:uid="{00000000-0005-0000-0000-0000B7070000}"/>
    <cellStyle name="60% - Accent3 3 13" xfId="28148" xr:uid="{00000000-0005-0000-0000-0000B8070000}"/>
    <cellStyle name="60% - Accent3 3 2" xfId="902" xr:uid="{00000000-0005-0000-0000-0000B9070000}"/>
    <cellStyle name="60% - Accent3 3 2 2" xfId="31462" xr:uid="{00000000-0005-0000-0000-0000E7030000}"/>
    <cellStyle name="60% - Accent3 3 3" xfId="903" xr:uid="{00000000-0005-0000-0000-0000BA070000}"/>
    <cellStyle name="60% - Accent3 3 4" xfId="904" xr:uid="{00000000-0005-0000-0000-0000BB070000}"/>
    <cellStyle name="60% - Accent3 3 5" xfId="905" xr:uid="{00000000-0005-0000-0000-0000BC070000}"/>
    <cellStyle name="60% - Accent3 3 6" xfId="906" xr:uid="{00000000-0005-0000-0000-0000BD070000}"/>
    <cellStyle name="60% - Accent3 3 7" xfId="907" xr:uid="{00000000-0005-0000-0000-0000BE070000}"/>
    <cellStyle name="60% - Accent3 3 8" xfId="908" xr:uid="{00000000-0005-0000-0000-0000BF070000}"/>
    <cellStyle name="60% - Accent3 3 9" xfId="909" xr:uid="{00000000-0005-0000-0000-0000C0070000}"/>
    <cellStyle name="60% - Accent3 30" xfId="31463" xr:uid="{00000000-0005-0000-0000-0000E9030000}"/>
    <cellStyle name="60% - Accent3 31" xfId="31464" xr:uid="{00000000-0005-0000-0000-0000EA030000}"/>
    <cellStyle name="60% - Accent3 32" xfId="31465" xr:uid="{00000000-0005-0000-0000-0000EB030000}"/>
    <cellStyle name="60% - Accent3 33" xfId="31466" xr:uid="{00000000-0005-0000-0000-0000EC030000}"/>
    <cellStyle name="60% - Accent3 34" xfId="31467" xr:uid="{00000000-0005-0000-0000-0000ED030000}"/>
    <cellStyle name="60% - Accent3 35" xfId="31468" xr:uid="{00000000-0005-0000-0000-0000EE030000}"/>
    <cellStyle name="60% - Accent3 36" xfId="31469" xr:uid="{00000000-0005-0000-0000-0000EF030000}"/>
    <cellStyle name="60% - Accent3 37" xfId="31470" xr:uid="{00000000-0005-0000-0000-0000F0030000}"/>
    <cellStyle name="60% - Accent3 38" xfId="31471" xr:uid="{00000000-0005-0000-0000-0000F1030000}"/>
    <cellStyle name="60% - Accent3 39" xfId="31472" xr:uid="{00000000-0005-0000-0000-0000F2030000}"/>
    <cellStyle name="60% - Accent3 4" xfId="910" xr:uid="{00000000-0005-0000-0000-0000C1070000}"/>
    <cellStyle name="60% - Accent3 4 10" xfId="911" xr:uid="{00000000-0005-0000-0000-0000C2070000}"/>
    <cellStyle name="60% - Accent3 4 11" xfId="912" xr:uid="{00000000-0005-0000-0000-0000C3070000}"/>
    <cellStyle name="60% - Accent3 4 2" xfId="913" xr:uid="{00000000-0005-0000-0000-0000C4070000}"/>
    <cellStyle name="60% - Accent3 4 3" xfId="914" xr:uid="{00000000-0005-0000-0000-0000C5070000}"/>
    <cellStyle name="60% - Accent3 4 4" xfId="915" xr:uid="{00000000-0005-0000-0000-0000C6070000}"/>
    <cellStyle name="60% - Accent3 4 5" xfId="916" xr:uid="{00000000-0005-0000-0000-0000C7070000}"/>
    <cellStyle name="60% - Accent3 4 6" xfId="917" xr:uid="{00000000-0005-0000-0000-0000C8070000}"/>
    <cellStyle name="60% - Accent3 4 7" xfId="918" xr:uid="{00000000-0005-0000-0000-0000C9070000}"/>
    <cellStyle name="60% - Accent3 4 8" xfId="919" xr:uid="{00000000-0005-0000-0000-0000CA070000}"/>
    <cellStyle name="60% - Accent3 4 9" xfId="920" xr:uid="{00000000-0005-0000-0000-0000CB070000}"/>
    <cellStyle name="60% - Accent3 40" xfId="31473" xr:uid="{00000000-0005-0000-0000-0000F5030000}"/>
    <cellStyle name="60% - Accent3 41" xfId="31474" xr:uid="{00000000-0005-0000-0000-0000F6030000}"/>
    <cellStyle name="60% - Accent3 42" xfId="31475" xr:uid="{00000000-0005-0000-0000-0000F7030000}"/>
    <cellStyle name="60% - Accent3 43" xfId="31476" xr:uid="{00000000-0005-0000-0000-0000F8030000}"/>
    <cellStyle name="60% - Accent3 5" xfId="921" xr:uid="{00000000-0005-0000-0000-0000CC070000}"/>
    <cellStyle name="60% - Accent3 5 10" xfId="922" xr:uid="{00000000-0005-0000-0000-0000CD070000}"/>
    <cellStyle name="60% - Accent3 5 11" xfId="923" xr:uid="{00000000-0005-0000-0000-0000CE070000}"/>
    <cellStyle name="60% - Accent3 5 2" xfId="924" xr:uid="{00000000-0005-0000-0000-0000CF070000}"/>
    <cellStyle name="60% - Accent3 5 3" xfId="925" xr:uid="{00000000-0005-0000-0000-0000D0070000}"/>
    <cellStyle name="60% - Accent3 5 4" xfId="926" xr:uid="{00000000-0005-0000-0000-0000D1070000}"/>
    <cellStyle name="60% - Accent3 5 5" xfId="927" xr:uid="{00000000-0005-0000-0000-0000D2070000}"/>
    <cellStyle name="60% - Accent3 5 6" xfId="928" xr:uid="{00000000-0005-0000-0000-0000D3070000}"/>
    <cellStyle name="60% - Accent3 5 7" xfId="929" xr:uid="{00000000-0005-0000-0000-0000D4070000}"/>
    <cellStyle name="60% - Accent3 5 8" xfId="930" xr:uid="{00000000-0005-0000-0000-0000D5070000}"/>
    <cellStyle name="60% - Accent3 5 9" xfId="931" xr:uid="{00000000-0005-0000-0000-0000D6070000}"/>
    <cellStyle name="60% - Accent3 6" xfId="932" xr:uid="{00000000-0005-0000-0000-0000D7070000}"/>
    <cellStyle name="60% - Accent3 6 10" xfId="933" xr:uid="{00000000-0005-0000-0000-0000D8070000}"/>
    <cellStyle name="60% - Accent3 6 11" xfId="934" xr:uid="{00000000-0005-0000-0000-0000D9070000}"/>
    <cellStyle name="60% - Accent3 6 2" xfId="935" xr:uid="{00000000-0005-0000-0000-0000DA070000}"/>
    <cellStyle name="60% - Accent3 6 3" xfId="936" xr:uid="{00000000-0005-0000-0000-0000DB070000}"/>
    <cellStyle name="60% - Accent3 6 4" xfId="937" xr:uid="{00000000-0005-0000-0000-0000DC070000}"/>
    <cellStyle name="60% - Accent3 6 5" xfId="938" xr:uid="{00000000-0005-0000-0000-0000DD070000}"/>
    <cellStyle name="60% - Accent3 6 6" xfId="939" xr:uid="{00000000-0005-0000-0000-0000DE070000}"/>
    <cellStyle name="60% - Accent3 6 7" xfId="940" xr:uid="{00000000-0005-0000-0000-0000DF070000}"/>
    <cellStyle name="60% - Accent3 6 8" xfId="941" xr:uid="{00000000-0005-0000-0000-0000E0070000}"/>
    <cellStyle name="60% - Accent3 6 9" xfId="942" xr:uid="{00000000-0005-0000-0000-0000E1070000}"/>
    <cellStyle name="60% - Accent3 7" xfId="943" xr:uid="{00000000-0005-0000-0000-0000E2070000}"/>
    <cellStyle name="60% - Accent3 8" xfId="944" xr:uid="{00000000-0005-0000-0000-0000E3070000}"/>
    <cellStyle name="60% - Accent3 9" xfId="945" xr:uid="{00000000-0005-0000-0000-0000E4070000}"/>
    <cellStyle name="60% - Accent4 10" xfId="946" xr:uid="{00000000-0005-0000-0000-0000E5070000}"/>
    <cellStyle name="60% - Accent4 11" xfId="31477" xr:uid="{00000000-0005-0000-0000-000001040000}"/>
    <cellStyle name="60% - Accent4 12" xfId="31478" xr:uid="{00000000-0005-0000-0000-000002040000}"/>
    <cellStyle name="60% - Accent4 13" xfId="31479" xr:uid="{00000000-0005-0000-0000-000003040000}"/>
    <cellStyle name="60% - Accent4 14" xfId="31480" xr:uid="{00000000-0005-0000-0000-000004040000}"/>
    <cellStyle name="60% - Accent4 15" xfId="31481" xr:uid="{00000000-0005-0000-0000-000005040000}"/>
    <cellStyle name="60% - Accent4 16" xfId="31482" xr:uid="{00000000-0005-0000-0000-000006040000}"/>
    <cellStyle name="60% - Accent4 17" xfId="31483" xr:uid="{00000000-0005-0000-0000-000007040000}"/>
    <cellStyle name="60% - Accent4 18" xfId="31484" xr:uid="{00000000-0005-0000-0000-000008040000}"/>
    <cellStyle name="60% - Accent4 19" xfId="31485" xr:uid="{00000000-0005-0000-0000-000009040000}"/>
    <cellStyle name="60% - Accent4 2" xfId="947" xr:uid="{00000000-0005-0000-0000-0000E6070000}"/>
    <cellStyle name="60% - Accent4 2 10" xfId="948" xr:uid="{00000000-0005-0000-0000-0000E7070000}"/>
    <cellStyle name="60% - Accent4 2 10 2" xfId="18221" xr:uid="{00000000-0005-0000-0000-0000E8070000}"/>
    <cellStyle name="60% - Accent4 2 11" xfId="949" xr:uid="{00000000-0005-0000-0000-0000E9070000}"/>
    <cellStyle name="60% - Accent4 2 2" xfId="950" xr:uid="{00000000-0005-0000-0000-0000EA070000}"/>
    <cellStyle name="60% - Accent4 2 2 2" xfId="18222" xr:uid="{00000000-0005-0000-0000-0000EB070000}"/>
    <cellStyle name="60% - Accent4 2 3" xfId="951" xr:uid="{00000000-0005-0000-0000-0000EC070000}"/>
    <cellStyle name="60% - Accent4 2 3 2" xfId="18223" xr:uid="{00000000-0005-0000-0000-0000ED070000}"/>
    <cellStyle name="60% - Accent4 2 4" xfId="952" xr:uid="{00000000-0005-0000-0000-0000EE070000}"/>
    <cellStyle name="60% - Accent4 2 4 2" xfId="18224" xr:uid="{00000000-0005-0000-0000-0000EF070000}"/>
    <cellStyle name="60% - Accent4 2 5" xfId="953" xr:uid="{00000000-0005-0000-0000-0000F0070000}"/>
    <cellStyle name="60% - Accent4 2 5 2" xfId="18225" xr:uid="{00000000-0005-0000-0000-0000F1070000}"/>
    <cellStyle name="60% - Accent4 2 6" xfId="954" xr:uid="{00000000-0005-0000-0000-0000F2070000}"/>
    <cellStyle name="60% - Accent4 2 6 2" xfId="18226" xr:uid="{00000000-0005-0000-0000-0000F3070000}"/>
    <cellStyle name="60% - Accent4 2 7" xfId="955" xr:uid="{00000000-0005-0000-0000-0000F4070000}"/>
    <cellStyle name="60% - Accent4 2 7 2" xfId="18227" xr:uid="{00000000-0005-0000-0000-0000F5070000}"/>
    <cellStyle name="60% - Accent4 2 8" xfId="956" xr:uid="{00000000-0005-0000-0000-0000F6070000}"/>
    <cellStyle name="60% - Accent4 2 8 2" xfId="18228" xr:uid="{00000000-0005-0000-0000-0000F7070000}"/>
    <cellStyle name="60% - Accent4 2 9" xfId="957" xr:uid="{00000000-0005-0000-0000-0000F8070000}"/>
    <cellStyle name="60% - Accent4 2 9 2" xfId="18229" xr:uid="{00000000-0005-0000-0000-0000F9070000}"/>
    <cellStyle name="60% - Accent4 20" xfId="31486" xr:uid="{00000000-0005-0000-0000-000015040000}"/>
    <cellStyle name="60% - Accent4 21" xfId="31487" xr:uid="{00000000-0005-0000-0000-000016040000}"/>
    <cellStyle name="60% - Accent4 22" xfId="31488" xr:uid="{00000000-0005-0000-0000-000017040000}"/>
    <cellStyle name="60% - Accent4 23" xfId="31489" xr:uid="{00000000-0005-0000-0000-000018040000}"/>
    <cellStyle name="60% - Accent4 24" xfId="31490" xr:uid="{00000000-0005-0000-0000-000019040000}"/>
    <cellStyle name="60% - Accent4 25" xfId="31491" xr:uid="{00000000-0005-0000-0000-00001A040000}"/>
    <cellStyle name="60% - Accent4 26" xfId="31492" xr:uid="{00000000-0005-0000-0000-00001B040000}"/>
    <cellStyle name="60% - Accent4 27" xfId="31493" xr:uid="{00000000-0005-0000-0000-00001C040000}"/>
    <cellStyle name="60% - Accent4 28" xfId="31494" xr:uid="{00000000-0005-0000-0000-00001D040000}"/>
    <cellStyle name="60% - Accent4 29" xfId="31495" xr:uid="{00000000-0005-0000-0000-00001E040000}"/>
    <cellStyle name="60% - Accent4 3" xfId="958" xr:uid="{00000000-0005-0000-0000-0000FA070000}"/>
    <cellStyle name="60% - Accent4 3 10" xfId="959" xr:uid="{00000000-0005-0000-0000-0000FB070000}"/>
    <cellStyle name="60% - Accent4 3 11" xfId="960" xr:uid="{00000000-0005-0000-0000-0000FC070000}"/>
    <cellStyle name="60% - Accent4 3 12" xfId="18230" xr:uid="{00000000-0005-0000-0000-0000FD070000}"/>
    <cellStyle name="60% - Accent4 3 13" xfId="28149" xr:uid="{00000000-0005-0000-0000-0000FE070000}"/>
    <cellStyle name="60% - Accent4 3 2" xfId="961" xr:uid="{00000000-0005-0000-0000-0000FF070000}"/>
    <cellStyle name="60% - Accent4 3 2 2" xfId="31496" xr:uid="{00000000-0005-0000-0000-000020040000}"/>
    <cellStyle name="60% - Accent4 3 3" xfId="962" xr:uid="{00000000-0005-0000-0000-000000080000}"/>
    <cellStyle name="60% - Accent4 3 4" xfId="963" xr:uid="{00000000-0005-0000-0000-000001080000}"/>
    <cellStyle name="60% - Accent4 3 5" xfId="964" xr:uid="{00000000-0005-0000-0000-000002080000}"/>
    <cellStyle name="60% - Accent4 3 6" xfId="965" xr:uid="{00000000-0005-0000-0000-000003080000}"/>
    <cellStyle name="60% - Accent4 3 7" xfId="966" xr:uid="{00000000-0005-0000-0000-000004080000}"/>
    <cellStyle name="60% - Accent4 3 8" xfId="967" xr:uid="{00000000-0005-0000-0000-000005080000}"/>
    <cellStyle name="60% - Accent4 3 9" xfId="968" xr:uid="{00000000-0005-0000-0000-000006080000}"/>
    <cellStyle name="60% - Accent4 30" xfId="31497" xr:uid="{00000000-0005-0000-0000-000022040000}"/>
    <cellStyle name="60% - Accent4 31" xfId="31498" xr:uid="{00000000-0005-0000-0000-000023040000}"/>
    <cellStyle name="60% - Accent4 32" xfId="31499" xr:uid="{00000000-0005-0000-0000-000024040000}"/>
    <cellStyle name="60% - Accent4 33" xfId="31500" xr:uid="{00000000-0005-0000-0000-000025040000}"/>
    <cellStyle name="60% - Accent4 34" xfId="31501" xr:uid="{00000000-0005-0000-0000-000026040000}"/>
    <cellStyle name="60% - Accent4 35" xfId="31502" xr:uid="{00000000-0005-0000-0000-000027040000}"/>
    <cellStyle name="60% - Accent4 36" xfId="31503" xr:uid="{00000000-0005-0000-0000-000028040000}"/>
    <cellStyle name="60% - Accent4 37" xfId="31504" xr:uid="{00000000-0005-0000-0000-000029040000}"/>
    <cellStyle name="60% - Accent4 38" xfId="31505" xr:uid="{00000000-0005-0000-0000-00002A040000}"/>
    <cellStyle name="60% - Accent4 39" xfId="31506" xr:uid="{00000000-0005-0000-0000-00002B040000}"/>
    <cellStyle name="60% - Accent4 4" xfId="969" xr:uid="{00000000-0005-0000-0000-000007080000}"/>
    <cellStyle name="60% - Accent4 4 10" xfId="970" xr:uid="{00000000-0005-0000-0000-000008080000}"/>
    <cellStyle name="60% - Accent4 4 11" xfId="971" xr:uid="{00000000-0005-0000-0000-000009080000}"/>
    <cellStyle name="60% - Accent4 4 2" xfId="972" xr:uid="{00000000-0005-0000-0000-00000A080000}"/>
    <cellStyle name="60% - Accent4 4 3" xfId="973" xr:uid="{00000000-0005-0000-0000-00000B080000}"/>
    <cellStyle name="60% - Accent4 4 4" xfId="974" xr:uid="{00000000-0005-0000-0000-00000C080000}"/>
    <cellStyle name="60% - Accent4 4 5" xfId="975" xr:uid="{00000000-0005-0000-0000-00000D080000}"/>
    <cellStyle name="60% - Accent4 4 6" xfId="976" xr:uid="{00000000-0005-0000-0000-00000E080000}"/>
    <cellStyle name="60% - Accent4 4 7" xfId="977" xr:uid="{00000000-0005-0000-0000-00000F080000}"/>
    <cellStyle name="60% - Accent4 4 8" xfId="978" xr:uid="{00000000-0005-0000-0000-000010080000}"/>
    <cellStyle name="60% - Accent4 4 9" xfId="979" xr:uid="{00000000-0005-0000-0000-000011080000}"/>
    <cellStyle name="60% - Accent4 40" xfId="31507" xr:uid="{00000000-0005-0000-0000-00002E040000}"/>
    <cellStyle name="60% - Accent4 41" xfId="31508" xr:uid="{00000000-0005-0000-0000-00002F040000}"/>
    <cellStyle name="60% - Accent4 42" xfId="31509" xr:uid="{00000000-0005-0000-0000-000030040000}"/>
    <cellStyle name="60% - Accent4 43" xfId="31510" xr:uid="{00000000-0005-0000-0000-000031040000}"/>
    <cellStyle name="60% - Accent4 5" xfId="980" xr:uid="{00000000-0005-0000-0000-000012080000}"/>
    <cellStyle name="60% - Accent4 5 10" xfId="981" xr:uid="{00000000-0005-0000-0000-000013080000}"/>
    <cellStyle name="60% - Accent4 5 11" xfId="982" xr:uid="{00000000-0005-0000-0000-000014080000}"/>
    <cellStyle name="60% - Accent4 5 2" xfId="983" xr:uid="{00000000-0005-0000-0000-000015080000}"/>
    <cellStyle name="60% - Accent4 5 3" xfId="984" xr:uid="{00000000-0005-0000-0000-000016080000}"/>
    <cellStyle name="60% - Accent4 5 4" xfId="985" xr:uid="{00000000-0005-0000-0000-000017080000}"/>
    <cellStyle name="60% - Accent4 5 5" xfId="986" xr:uid="{00000000-0005-0000-0000-000018080000}"/>
    <cellStyle name="60% - Accent4 5 6" xfId="987" xr:uid="{00000000-0005-0000-0000-000019080000}"/>
    <cellStyle name="60% - Accent4 5 7" xfId="988" xr:uid="{00000000-0005-0000-0000-00001A080000}"/>
    <cellStyle name="60% - Accent4 5 8" xfId="989" xr:uid="{00000000-0005-0000-0000-00001B080000}"/>
    <cellStyle name="60% - Accent4 5 9" xfId="990" xr:uid="{00000000-0005-0000-0000-00001C080000}"/>
    <cellStyle name="60% - Accent4 6" xfId="991" xr:uid="{00000000-0005-0000-0000-00001D080000}"/>
    <cellStyle name="60% - Accent4 6 10" xfId="992" xr:uid="{00000000-0005-0000-0000-00001E080000}"/>
    <cellStyle name="60% - Accent4 6 11" xfId="993" xr:uid="{00000000-0005-0000-0000-00001F080000}"/>
    <cellStyle name="60% - Accent4 6 2" xfId="994" xr:uid="{00000000-0005-0000-0000-000020080000}"/>
    <cellStyle name="60% - Accent4 6 3" xfId="995" xr:uid="{00000000-0005-0000-0000-000021080000}"/>
    <cellStyle name="60% - Accent4 6 4" xfId="996" xr:uid="{00000000-0005-0000-0000-000022080000}"/>
    <cellStyle name="60% - Accent4 6 5" xfId="997" xr:uid="{00000000-0005-0000-0000-000023080000}"/>
    <cellStyle name="60% - Accent4 6 6" xfId="998" xr:uid="{00000000-0005-0000-0000-000024080000}"/>
    <cellStyle name="60% - Accent4 6 7" xfId="999" xr:uid="{00000000-0005-0000-0000-000025080000}"/>
    <cellStyle name="60% - Accent4 6 8" xfId="1000" xr:uid="{00000000-0005-0000-0000-000026080000}"/>
    <cellStyle name="60% - Accent4 6 9" xfId="1001" xr:uid="{00000000-0005-0000-0000-000027080000}"/>
    <cellStyle name="60% - Accent4 7" xfId="1002" xr:uid="{00000000-0005-0000-0000-000028080000}"/>
    <cellStyle name="60% - Accent4 8" xfId="1003" xr:uid="{00000000-0005-0000-0000-000029080000}"/>
    <cellStyle name="60% - Accent4 9" xfId="1004" xr:uid="{00000000-0005-0000-0000-00002A080000}"/>
    <cellStyle name="60% - Accent5 10" xfId="1005" xr:uid="{00000000-0005-0000-0000-00002B080000}"/>
    <cellStyle name="60% - Accent5 11" xfId="31511" xr:uid="{00000000-0005-0000-0000-00003A040000}"/>
    <cellStyle name="60% - Accent5 12" xfId="31512" xr:uid="{00000000-0005-0000-0000-00003B040000}"/>
    <cellStyle name="60% - Accent5 13" xfId="31513" xr:uid="{00000000-0005-0000-0000-00003C040000}"/>
    <cellStyle name="60% - Accent5 14" xfId="31514" xr:uid="{00000000-0005-0000-0000-00003D040000}"/>
    <cellStyle name="60% - Accent5 15" xfId="31515" xr:uid="{00000000-0005-0000-0000-00003E040000}"/>
    <cellStyle name="60% - Accent5 16" xfId="31516" xr:uid="{00000000-0005-0000-0000-00003F040000}"/>
    <cellStyle name="60% - Accent5 17" xfId="31517" xr:uid="{00000000-0005-0000-0000-000040040000}"/>
    <cellStyle name="60% - Accent5 18" xfId="31518" xr:uid="{00000000-0005-0000-0000-000041040000}"/>
    <cellStyle name="60% - Accent5 19" xfId="31519" xr:uid="{00000000-0005-0000-0000-000042040000}"/>
    <cellStyle name="60% - Accent5 2" xfId="1006" xr:uid="{00000000-0005-0000-0000-00002C080000}"/>
    <cellStyle name="60% - Accent5 2 10" xfId="1007" xr:uid="{00000000-0005-0000-0000-00002D080000}"/>
    <cellStyle name="60% - Accent5 2 10 2" xfId="18231" xr:uid="{00000000-0005-0000-0000-00002E080000}"/>
    <cellStyle name="60% - Accent5 2 11" xfId="1008" xr:uid="{00000000-0005-0000-0000-00002F080000}"/>
    <cellStyle name="60% - Accent5 2 2" xfId="1009" xr:uid="{00000000-0005-0000-0000-000030080000}"/>
    <cellStyle name="60% - Accent5 2 2 2" xfId="18232" xr:uid="{00000000-0005-0000-0000-000031080000}"/>
    <cellStyle name="60% - Accent5 2 3" xfId="1010" xr:uid="{00000000-0005-0000-0000-000032080000}"/>
    <cellStyle name="60% - Accent5 2 3 2" xfId="18233" xr:uid="{00000000-0005-0000-0000-000033080000}"/>
    <cellStyle name="60% - Accent5 2 4" xfId="1011" xr:uid="{00000000-0005-0000-0000-000034080000}"/>
    <cellStyle name="60% - Accent5 2 4 2" xfId="18234" xr:uid="{00000000-0005-0000-0000-000035080000}"/>
    <cellStyle name="60% - Accent5 2 5" xfId="1012" xr:uid="{00000000-0005-0000-0000-000036080000}"/>
    <cellStyle name="60% - Accent5 2 5 2" xfId="18235" xr:uid="{00000000-0005-0000-0000-000037080000}"/>
    <cellStyle name="60% - Accent5 2 6" xfId="1013" xr:uid="{00000000-0005-0000-0000-000038080000}"/>
    <cellStyle name="60% - Accent5 2 6 2" xfId="18236" xr:uid="{00000000-0005-0000-0000-000039080000}"/>
    <cellStyle name="60% - Accent5 2 7" xfId="1014" xr:uid="{00000000-0005-0000-0000-00003A080000}"/>
    <cellStyle name="60% - Accent5 2 7 2" xfId="18237" xr:uid="{00000000-0005-0000-0000-00003B080000}"/>
    <cellStyle name="60% - Accent5 2 8" xfId="1015" xr:uid="{00000000-0005-0000-0000-00003C080000}"/>
    <cellStyle name="60% - Accent5 2 8 2" xfId="18238" xr:uid="{00000000-0005-0000-0000-00003D080000}"/>
    <cellStyle name="60% - Accent5 2 9" xfId="1016" xr:uid="{00000000-0005-0000-0000-00003E080000}"/>
    <cellStyle name="60% - Accent5 2 9 2" xfId="18239" xr:uid="{00000000-0005-0000-0000-00003F080000}"/>
    <cellStyle name="60% - Accent5 20" xfId="31520" xr:uid="{00000000-0005-0000-0000-00004E040000}"/>
    <cellStyle name="60% - Accent5 21" xfId="31521" xr:uid="{00000000-0005-0000-0000-00004F040000}"/>
    <cellStyle name="60% - Accent5 22" xfId="31522" xr:uid="{00000000-0005-0000-0000-000050040000}"/>
    <cellStyle name="60% - Accent5 23" xfId="31523" xr:uid="{00000000-0005-0000-0000-000051040000}"/>
    <cellStyle name="60% - Accent5 24" xfId="31524" xr:uid="{00000000-0005-0000-0000-000052040000}"/>
    <cellStyle name="60% - Accent5 25" xfId="31525" xr:uid="{00000000-0005-0000-0000-000053040000}"/>
    <cellStyle name="60% - Accent5 26" xfId="31526" xr:uid="{00000000-0005-0000-0000-000054040000}"/>
    <cellStyle name="60% - Accent5 27" xfId="31527" xr:uid="{00000000-0005-0000-0000-000055040000}"/>
    <cellStyle name="60% - Accent5 28" xfId="31528" xr:uid="{00000000-0005-0000-0000-000056040000}"/>
    <cellStyle name="60% - Accent5 29" xfId="31529" xr:uid="{00000000-0005-0000-0000-000057040000}"/>
    <cellStyle name="60% - Accent5 3" xfId="1017" xr:uid="{00000000-0005-0000-0000-000040080000}"/>
    <cellStyle name="60% - Accent5 3 10" xfId="1018" xr:uid="{00000000-0005-0000-0000-000041080000}"/>
    <cellStyle name="60% - Accent5 3 11" xfId="1019" xr:uid="{00000000-0005-0000-0000-000042080000}"/>
    <cellStyle name="60% - Accent5 3 12" xfId="18240" xr:uid="{00000000-0005-0000-0000-000043080000}"/>
    <cellStyle name="60% - Accent5 3 2" xfId="1020" xr:uid="{00000000-0005-0000-0000-000044080000}"/>
    <cellStyle name="60% - Accent5 3 2 2" xfId="31530" xr:uid="{00000000-0005-0000-0000-000059040000}"/>
    <cellStyle name="60% - Accent5 3 3" xfId="1021" xr:uid="{00000000-0005-0000-0000-000045080000}"/>
    <cellStyle name="60% - Accent5 3 4" xfId="1022" xr:uid="{00000000-0005-0000-0000-000046080000}"/>
    <cellStyle name="60% - Accent5 3 5" xfId="1023" xr:uid="{00000000-0005-0000-0000-000047080000}"/>
    <cellStyle name="60% - Accent5 3 6" xfId="1024" xr:uid="{00000000-0005-0000-0000-000048080000}"/>
    <cellStyle name="60% - Accent5 3 7" xfId="1025" xr:uid="{00000000-0005-0000-0000-000049080000}"/>
    <cellStyle name="60% - Accent5 3 8" xfId="1026" xr:uid="{00000000-0005-0000-0000-00004A080000}"/>
    <cellStyle name="60% - Accent5 3 9" xfId="1027" xr:uid="{00000000-0005-0000-0000-00004B080000}"/>
    <cellStyle name="60% - Accent5 30" xfId="31531" xr:uid="{00000000-0005-0000-0000-00005B040000}"/>
    <cellStyle name="60% - Accent5 31" xfId="31532" xr:uid="{00000000-0005-0000-0000-00005C040000}"/>
    <cellStyle name="60% - Accent5 32" xfId="31533" xr:uid="{00000000-0005-0000-0000-00005D040000}"/>
    <cellStyle name="60% - Accent5 33" xfId="31534" xr:uid="{00000000-0005-0000-0000-00005E040000}"/>
    <cellStyle name="60% - Accent5 34" xfId="31535" xr:uid="{00000000-0005-0000-0000-00005F040000}"/>
    <cellStyle name="60% - Accent5 35" xfId="31536" xr:uid="{00000000-0005-0000-0000-000060040000}"/>
    <cellStyle name="60% - Accent5 36" xfId="31537" xr:uid="{00000000-0005-0000-0000-000061040000}"/>
    <cellStyle name="60% - Accent5 37" xfId="31538" xr:uid="{00000000-0005-0000-0000-000062040000}"/>
    <cellStyle name="60% - Accent5 38" xfId="31539" xr:uid="{00000000-0005-0000-0000-000063040000}"/>
    <cellStyle name="60% - Accent5 39" xfId="31540" xr:uid="{00000000-0005-0000-0000-000064040000}"/>
    <cellStyle name="60% - Accent5 4" xfId="1028" xr:uid="{00000000-0005-0000-0000-00004C080000}"/>
    <cellStyle name="60% - Accent5 4 10" xfId="1029" xr:uid="{00000000-0005-0000-0000-00004D080000}"/>
    <cellStyle name="60% - Accent5 4 11" xfId="1030" xr:uid="{00000000-0005-0000-0000-00004E080000}"/>
    <cellStyle name="60% - Accent5 4 2" xfId="1031" xr:uid="{00000000-0005-0000-0000-00004F080000}"/>
    <cellStyle name="60% - Accent5 4 3" xfId="1032" xr:uid="{00000000-0005-0000-0000-000050080000}"/>
    <cellStyle name="60% - Accent5 4 4" xfId="1033" xr:uid="{00000000-0005-0000-0000-000051080000}"/>
    <cellStyle name="60% - Accent5 4 5" xfId="1034" xr:uid="{00000000-0005-0000-0000-000052080000}"/>
    <cellStyle name="60% - Accent5 4 6" xfId="1035" xr:uid="{00000000-0005-0000-0000-000053080000}"/>
    <cellStyle name="60% - Accent5 4 7" xfId="1036" xr:uid="{00000000-0005-0000-0000-000054080000}"/>
    <cellStyle name="60% - Accent5 4 8" xfId="1037" xr:uid="{00000000-0005-0000-0000-000055080000}"/>
    <cellStyle name="60% - Accent5 4 9" xfId="1038" xr:uid="{00000000-0005-0000-0000-000056080000}"/>
    <cellStyle name="60% - Accent5 40" xfId="31541" xr:uid="{00000000-0005-0000-0000-000067040000}"/>
    <cellStyle name="60% - Accent5 41" xfId="31542" xr:uid="{00000000-0005-0000-0000-000068040000}"/>
    <cellStyle name="60% - Accent5 42" xfId="31543" xr:uid="{00000000-0005-0000-0000-000069040000}"/>
    <cellStyle name="60% - Accent5 43" xfId="31544" xr:uid="{00000000-0005-0000-0000-00006A040000}"/>
    <cellStyle name="60% - Accent5 5" xfId="1039" xr:uid="{00000000-0005-0000-0000-000057080000}"/>
    <cellStyle name="60% - Accent5 5 10" xfId="1040" xr:uid="{00000000-0005-0000-0000-000058080000}"/>
    <cellStyle name="60% - Accent5 5 11" xfId="1041" xr:uid="{00000000-0005-0000-0000-000059080000}"/>
    <cellStyle name="60% - Accent5 5 2" xfId="1042" xr:uid="{00000000-0005-0000-0000-00005A080000}"/>
    <cellStyle name="60% - Accent5 5 3" xfId="1043" xr:uid="{00000000-0005-0000-0000-00005B080000}"/>
    <cellStyle name="60% - Accent5 5 4" xfId="1044" xr:uid="{00000000-0005-0000-0000-00005C080000}"/>
    <cellStyle name="60% - Accent5 5 5" xfId="1045" xr:uid="{00000000-0005-0000-0000-00005D080000}"/>
    <cellStyle name="60% - Accent5 5 6" xfId="1046" xr:uid="{00000000-0005-0000-0000-00005E080000}"/>
    <cellStyle name="60% - Accent5 5 7" xfId="1047" xr:uid="{00000000-0005-0000-0000-00005F080000}"/>
    <cellStyle name="60% - Accent5 5 8" xfId="1048" xr:uid="{00000000-0005-0000-0000-000060080000}"/>
    <cellStyle name="60% - Accent5 5 9" xfId="1049" xr:uid="{00000000-0005-0000-0000-000061080000}"/>
    <cellStyle name="60% - Accent5 6" xfId="1050" xr:uid="{00000000-0005-0000-0000-000062080000}"/>
    <cellStyle name="60% - Accent5 6 10" xfId="1051" xr:uid="{00000000-0005-0000-0000-000063080000}"/>
    <cellStyle name="60% - Accent5 6 11" xfId="1052" xr:uid="{00000000-0005-0000-0000-000064080000}"/>
    <cellStyle name="60% - Accent5 6 2" xfId="1053" xr:uid="{00000000-0005-0000-0000-000065080000}"/>
    <cellStyle name="60% - Accent5 6 3" xfId="1054" xr:uid="{00000000-0005-0000-0000-000066080000}"/>
    <cellStyle name="60% - Accent5 6 4" xfId="1055" xr:uid="{00000000-0005-0000-0000-000067080000}"/>
    <cellStyle name="60% - Accent5 6 5" xfId="1056" xr:uid="{00000000-0005-0000-0000-000068080000}"/>
    <cellStyle name="60% - Accent5 6 6" xfId="1057" xr:uid="{00000000-0005-0000-0000-000069080000}"/>
    <cellStyle name="60% - Accent5 6 7" xfId="1058" xr:uid="{00000000-0005-0000-0000-00006A080000}"/>
    <cellStyle name="60% - Accent5 6 8" xfId="1059" xr:uid="{00000000-0005-0000-0000-00006B080000}"/>
    <cellStyle name="60% - Accent5 6 9" xfId="1060" xr:uid="{00000000-0005-0000-0000-00006C080000}"/>
    <cellStyle name="60% - Accent5 7" xfId="1061" xr:uid="{00000000-0005-0000-0000-00006D080000}"/>
    <cellStyle name="60% - Accent5 8" xfId="1062" xr:uid="{00000000-0005-0000-0000-00006E080000}"/>
    <cellStyle name="60% - Accent5 9" xfId="1063" xr:uid="{00000000-0005-0000-0000-00006F080000}"/>
    <cellStyle name="60% - Accent6 10" xfId="1064" xr:uid="{00000000-0005-0000-0000-000070080000}"/>
    <cellStyle name="60% - Accent6 11" xfId="31545" xr:uid="{00000000-0005-0000-0000-000073040000}"/>
    <cellStyle name="60% - Accent6 12" xfId="31546" xr:uid="{00000000-0005-0000-0000-000074040000}"/>
    <cellStyle name="60% - Accent6 13" xfId="31547" xr:uid="{00000000-0005-0000-0000-000075040000}"/>
    <cellStyle name="60% - Accent6 14" xfId="31548" xr:uid="{00000000-0005-0000-0000-000076040000}"/>
    <cellStyle name="60% - Accent6 15" xfId="31549" xr:uid="{00000000-0005-0000-0000-000077040000}"/>
    <cellStyle name="60% - Accent6 16" xfId="31550" xr:uid="{00000000-0005-0000-0000-000078040000}"/>
    <cellStyle name="60% - Accent6 17" xfId="31551" xr:uid="{00000000-0005-0000-0000-000079040000}"/>
    <cellStyle name="60% - Accent6 18" xfId="31552" xr:uid="{00000000-0005-0000-0000-00007A040000}"/>
    <cellStyle name="60% - Accent6 19" xfId="31553" xr:uid="{00000000-0005-0000-0000-00007B040000}"/>
    <cellStyle name="60% - Accent6 2" xfId="1065" xr:uid="{00000000-0005-0000-0000-000071080000}"/>
    <cellStyle name="60% - Accent6 2 10" xfId="1066" xr:uid="{00000000-0005-0000-0000-000072080000}"/>
    <cellStyle name="60% - Accent6 2 10 2" xfId="18241" xr:uid="{00000000-0005-0000-0000-000073080000}"/>
    <cellStyle name="60% - Accent6 2 11" xfId="1067" xr:uid="{00000000-0005-0000-0000-000074080000}"/>
    <cellStyle name="60% - Accent6 2 2" xfId="1068" xr:uid="{00000000-0005-0000-0000-000075080000}"/>
    <cellStyle name="60% - Accent6 2 2 2" xfId="18242" xr:uid="{00000000-0005-0000-0000-000076080000}"/>
    <cellStyle name="60% - Accent6 2 3" xfId="1069" xr:uid="{00000000-0005-0000-0000-000077080000}"/>
    <cellStyle name="60% - Accent6 2 3 2" xfId="18243" xr:uid="{00000000-0005-0000-0000-000078080000}"/>
    <cellStyle name="60% - Accent6 2 4" xfId="1070" xr:uid="{00000000-0005-0000-0000-000079080000}"/>
    <cellStyle name="60% - Accent6 2 4 2" xfId="18244" xr:uid="{00000000-0005-0000-0000-00007A080000}"/>
    <cellStyle name="60% - Accent6 2 5" xfId="1071" xr:uid="{00000000-0005-0000-0000-00007B080000}"/>
    <cellStyle name="60% - Accent6 2 5 2" xfId="18245" xr:uid="{00000000-0005-0000-0000-00007C080000}"/>
    <cellStyle name="60% - Accent6 2 6" xfId="1072" xr:uid="{00000000-0005-0000-0000-00007D080000}"/>
    <cellStyle name="60% - Accent6 2 6 2" xfId="18246" xr:uid="{00000000-0005-0000-0000-00007E080000}"/>
    <cellStyle name="60% - Accent6 2 7" xfId="1073" xr:uid="{00000000-0005-0000-0000-00007F080000}"/>
    <cellStyle name="60% - Accent6 2 7 2" xfId="18247" xr:uid="{00000000-0005-0000-0000-000080080000}"/>
    <cellStyle name="60% - Accent6 2 8" xfId="1074" xr:uid="{00000000-0005-0000-0000-000081080000}"/>
    <cellStyle name="60% - Accent6 2 8 2" xfId="18248" xr:uid="{00000000-0005-0000-0000-000082080000}"/>
    <cellStyle name="60% - Accent6 2 9" xfId="1075" xr:uid="{00000000-0005-0000-0000-000083080000}"/>
    <cellStyle name="60% - Accent6 2 9 2" xfId="18249" xr:uid="{00000000-0005-0000-0000-000084080000}"/>
    <cellStyle name="60% - Accent6 20" xfId="31554" xr:uid="{00000000-0005-0000-0000-000087040000}"/>
    <cellStyle name="60% - Accent6 21" xfId="31555" xr:uid="{00000000-0005-0000-0000-000088040000}"/>
    <cellStyle name="60% - Accent6 22" xfId="31556" xr:uid="{00000000-0005-0000-0000-000089040000}"/>
    <cellStyle name="60% - Accent6 23" xfId="31557" xr:uid="{00000000-0005-0000-0000-00008A040000}"/>
    <cellStyle name="60% - Accent6 24" xfId="31558" xr:uid="{00000000-0005-0000-0000-00008B040000}"/>
    <cellStyle name="60% - Accent6 25" xfId="31559" xr:uid="{00000000-0005-0000-0000-00008C040000}"/>
    <cellStyle name="60% - Accent6 26" xfId="31560" xr:uid="{00000000-0005-0000-0000-00008D040000}"/>
    <cellStyle name="60% - Accent6 27" xfId="31561" xr:uid="{00000000-0005-0000-0000-00008E040000}"/>
    <cellStyle name="60% - Accent6 28" xfId="31562" xr:uid="{00000000-0005-0000-0000-00008F040000}"/>
    <cellStyle name="60% - Accent6 29" xfId="31563" xr:uid="{00000000-0005-0000-0000-000090040000}"/>
    <cellStyle name="60% - Accent6 3" xfId="1076" xr:uid="{00000000-0005-0000-0000-000085080000}"/>
    <cellStyle name="60% - Accent6 3 10" xfId="1077" xr:uid="{00000000-0005-0000-0000-000086080000}"/>
    <cellStyle name="60% - Accent6 3 11" xfId="1078" xr:uid="{00000000-0005-0000-0000-000087080000}"/>
    <cellStyle name="60% - Accent6 3 12" xfId="18250" xr:uid="{00000000-0005-0000-0000-000088080000}"/>
    <cellStyle name="60% - Accent6 3 13" xfId="28150" xr:uid="{00000000-0005-0000-0000-000089080000}"/>
    <cellStyle name="60% - Accent6 3 2" xfId="1079" xr:uid="{00000000-0005-0000-0000-00008A080000}"/>
    <cellStyle name="60% - Accent6 3 2 2" xfId="31564" xr:uid="{00000000-0005-0000-0000-000092040000}"/>
    <cellStyle name="60% - Accent6 3 3" xfId="1080" xr:uid="{00000000-0005-0000-0000-00008B080000}"/>
    <cellStyle name="60% - Accent6 3 4" xfId="1081" xr:uid="{00000000-0005-0000-0000-00008C080000}"/>
    <cellStyle name="60% - Accent6 3 5" xfId="1082" xr:uid="{00000000-0005-0000-0000-00008D080000}"/>
    <cellStyle name="60% - Accent6 3 6" xfId="1083" xr:uid="{00000000-0005-0000-0000-00008E080000}"/>
    <cellStyle name="60% - Accent6 3 7" xfId="1084" xr:uid="{00000000-0005-0000-0000-00008F080000}"/>
    <cellStyle name="60% - Accent6 3 8" xfId="1085" xr:uid="{00000000-0005-0000-0000-000090080000}"/>
    <cellStyle name="60% - Accent6 3 9" xfId="1086" xr:uid="{00000000-0005-0000-0000-000091080000}"/>
    <cellStyle name="60% - Accent6 30" xfId="31565" xr:uid="{00000000-0005-0000-0000-000094040000}"/>
    <cellStyle name="60% - Accent6 31" xfId="31566" xr:uid="{00000000-0005-0000-0000-000095040000}"/>
    <cellStyle name="60% - Accent6 32" xfId="31567" xr:uid="{00000000-0005-0000-0000-000096040000}"/>
    <cellStyle name="60% - Accent6 33" xfId="31568" xr:uid="{00000000-0005-0000-0000-000097040000}"/>
    <cellStyle name="60% - Accent6 34" xfId="31569" xr:uid="{00000000-0005-0000-0000-000098040000}"/>
    <cellStyle name="60% - Accent6 35" xfId="31570" xr:uid="{00000000-0005-0000-0000-000099040000}"/>
    <cellStyle name="60% - Accent6 36" xfId="31571" xr:uid="{00000000-0005-0000-0000-00009A040000}"/>
    <cellStyle name="60% - Accent6 37" xfId="31572" xr:uid="{00000000-0005-0000-0000-00009B040000}"/>
    <cellStyle name="60% - Accent6 38" xfId="31573" xr:uid="{00000000-0005-0000-0000-00009C040000}"/>
    <cellStyle name="60% - Accent6 39" xfId="31574" xr:uid="{00000000-0005-0000-0000-00009D040000}"/>
    <cellStyle name="60% - Accent6 4" xfId="1087" xr:uid="{00000000-0005-0000-0000-000092080000}"/>
    <cellStyle name="60% - Accent6 4 10" xfId="1088" xr:uid="{00000000-0005-0000-0000-000093080000}"/>
    <cellStyle name="60% - Accent6 4 11" xfId="1089" xr:uid="{00000000-0005-0000-0000-000094080000}"/>
    <cellStyle name="60% - Accent6 4 2" xfId="1090" xr:uid="{00000000-0005-0000-0000-000095080000}"/>
    <cellStyle name="60% - Accent6 4 3" xfId="1091" xr:uid="{00000000-0005-0000-0000-000096080000}"/>
    <cellStyle name="60% - Accent6 4 4" xfId="1092" xr:uid="{00000000-0005-0000-0000-000097080000}"/>
    <cellStyle name="60% - Accent6 4 5" xfId="1093" xr:uid="{00000000-0005-0000-0000-000098080000}"/>
    <cellStyle name="60% - Accent6 4 6" xfId="1094" xr:uid="{00000000-0005-0000-0000-000099080000}"/>
    <cellStyle name="60% - Accent6 4 7" xfId="1095" xr:uid="{00000000-0005-0000-0000-00009A080000}"/>
    <cellStyle name="60% - Accent6 4 8" xfId="1096" xr:uid="{00000000-0005-0000-0000-00009B080000}"/>
    <cellStyle name="60% - Accent6 4 9" xfId="1097" xr:uid="{00000000-0005-0000-0000-00009C080000}"/>
    <cellStyle name="60% - Accent6 40" xfId="31575" xr:uid="{00000000-0005-0000-0000-0000A0040000}"/>
    <cellStyle name="60% - Accent6 41" xfId="31576" xr:uid="{00000000-0005-0000-0000-0000A1040000}"/>
    <cellStyle name="60% - Accent6 42" xfId="31577" xr:uid="{00000000-0005-0000-0000-0000A2040000}"/>
    <cellStyle name="60% - Accent6 43" xfId="31578" xr:uid="{00000000-0005-0000-0000-0000A3040000}"/>
    <cellStyle name="60% - Accent6 5" xfId="1098" xr:uid="{00000000-0005-0000-0000-00009D080000}"/>
    <cellStyle name="60% - Accent6 5 10" xfId="1099" xr:uid="{00000000-0005-0000-0000-00009E080000}"/>
    <cellStyle name="60% - Accent6 5 11" xfId="1100" xr:uid="{00000000-0005-0000-0000-00009F080000}"/>
    <cellStyle name="60% - Accent6 5 2" xfId="1101" xr:uid="{00000000-0005-0000-0000-0000A0080000}"/>
    <cellStyle name="60% - Accent6 5 3" xfId="1102" xr:uid="{00000000-0005-0000-0000-0000A1080000}"/>
    <cellStyle name="60% - Accent6 5 4" xfId="1103" xr:uid="{00000000-0005-0000-0000-0000A2080000}"/>
    <cellStyle name="60% - Accent6 5 5" xfId="1104" xr:uid="{00000000-0005-0000-0000-0000A3080000}"/>
    <cellStyle name="60% - Accent6 5 6" xfId="1105" xr:uid="{00000000-0005-0000-0000-0000A4080000}"/>
    <cellStyle name="60% - Accent6 5 7" xfId="1106" xr:uid="{00000000-0005-0000-0000-0000A5080000}"/>
    <cellStyle name="60% - Accent6 5 8" xfId="1107" xr:uid="{00000000-0005-0000-0000-0000A6080000}"/>
    <cellStyle name="60% - Accent6 5 9" xfId="1108" xr:uid="{00000000-0005-0000-0000-0000A7080000}"/>
    <cellStyle name="60% - Accent6 6" xfId="1109" xr:uid="{00000000-0005-0000-0000-0000A8080000}"/>
    <cellStyle name="60% - Accent6 6 10" xfId="1110" xr:uid="{00000000-0005-0000-0000-0000A9080000}"/>
    <cellStyle name="60% - Accent6 6 11" xfId="1111" xr:uid="{00000000-0005-0000-0000-0000AA080000}"/>
    <cellStyle name="60% - Accent6 6 2" xfId="1112" xr:uid="{00000000-0005-0000-0000-0000AB080000}"/>
    <cellStyle name="60% - Accent6 6 3" xfId="1113" xr:uid="{00000000-0005-0000-0000-0000AC080000}"/>
    <cellStyle name="60% - Accent6 6 4" xfId="1114" xr:uid="{00000000-0005-0000-0000-0000AD080000}"/>
    <cellStyle name="60% - Accent6 6 5" xfId="1115" xr:uid="{00000000-0005-0000-0000-0000AE080000}"/>
    <cellStyle name="60% - Accent6 6 6" xfId="1116" xr:uid="{00000000-0005-0000-0000-0000AF080000}"/>
    <cellStyle name="60% - Accent6 6 7" xfId="1117" xr:uid="{00000000-0005-0000-0000-0000B0080000}"/>
    <cellStyle name="60% - Accent6 6 8" xfId="1118" xr:uid="{00000000-0005-0000-0000-0000B1080000}"/>
    <cellStyle name="60% - Accent6 6 9" xfId="1119" xr:uid="{00000000-0005-0000-0000-0000B2080000}"/>
    <cellStyle name="60% - Accent6 7" xfId="1120" xr:uid="{00000000-0005-0000-0000-0000B3080000}"/>
    <cellStyle name="60% - Accent6 8" xfId="1121" xr:uid="{00000000-0005-0000-0000-0000B4080000}"/>
    <cellStyle name="60% - Accent6 9" xfId="1122" xr:uid="{00000000-0005-0000-0000-0000B5080000}"/>
    <cellStyle name="60% - Akzent1" xfId="28073" xr:uid="{00000000-0005-0000-0000-0000B6080000}"/>
    <cellStyle name="60% - Akzent2" xfId="28074" xr:uid="{00000000-0005-0000-0000-0000B7080000}"/>
    <cellStyle name="60% - Akzent3" xfId="28075" xr:uid="{00000000-0005-0000-0000-0000B8080000}"/>
    <cellStyle name="60% - Akzent4" xfId="28076" xr:uid="{00000000-0005-0000-0000-0000B9080000}"/>
    <cellStyle name="60% - Akzent5" xfId="28077" xr:uid="{00000000-0005-0000-0000-0000BA080000}"/>
    <cellStyle name="60% - Akzent6" xfId="28078" xr:uid="{00000000-0005-0000-0000-0000BB080000}"/>
    <cellStyle name="60% - Colore 1" xfId="3656" xr:uid="{00000000-0005-0000-0000-0000BC080000}"/>
    <cellStyle name="60% - Colore 2" xfId="3657" xr:uid="{00000000-0005-0000-0000-0000BD080000}"/>
    <cellStyle name="60% - Colore 3" xfId="3658" xr:uid="{00000000-0005-0000-0000-0000BE080000}"/>
    <cellStyle name="60% - Colore 4" xfId="3659" xr:uid="{00000000-0005-0000-0000-0000BF080000}"/>
    <cellStyle name="60% - Colore 5" xfId="3660" xr:uid="{00000000-0005-0000-0000-0000C0080000}"/>
    <cellStyle name="60% - Colore 6" xfId="3661" xr:uid="{00000000-0005-0000-0000-0000C1080000}"/>
    <cellStyle name="60% - Cor4 2" xfId="31579" xr:uid="{00000000-0005-0000-0000-0000B1040000}"/>
    <cellStyle name="a_Calc_Outputs" xfId="32675" xr:uid="{5D7DE18C-D43C-48A5-82EA-2B64F4227A21}"/>
    <cellStyle name="Accent1" xfId="8" builtinId="29"/>
    <cellStyle name="Accent1 10" xfId="1123" xr:uid="{00000000-0005-0000-0000-0000C3080000}"/>
    <cellStyle name="Accent1 11" xfId="31580" xr:uid="{00000000-0005-0000-0000-0000B3040000}"/>
    <cellStyle name="Accent1 12" xfId="31581" xr:uid="{00000000-0005-0000-0000-0000B4040000}"/>
    <cellStyle name="Accent1 13" xfId="31582" xr:uid="{00000000-0005-0000-0000-0000B5040000}"/>
    <cellStyle name="Accent1 14" xfId="31583" xr:uid="{00000000-0005-0000-0000-0000B6040000}"/>
    <cellStyle name="Accent1 15" xfId="31584" xr:uid="{00000000-0005-0000-0000-0000B7040000}"/>
    <cellStyle name="Accent1 16" xfId="31585" xr:uid="{00000000-0005-0000-0000-0000B8040000}"/>
    <cellStyle name="Accent1 17" xfId="31586" xr:uid="{00000000-0005-0000-0000-0000B9040000}"/>
    <cellStyle name="Accent1 18" xfId="31587" xr:uid="{00000000-0005-0000-0000-0000BA040000}"/>
    <cellStyle name="Accent1 19" xfId="31588" xr:uid="{00000000-0005-0000-0000-0000BB040000}"/>
    <cellStyle name="Accent1 2" xfId="1124" xr:uid="{00000000-0005-0000-0000-0000C4080000}"/>
    <cellStyle name="Accent1 2 10" xfId="1125" xr:uid="{00000000-0005-0000-0000-0000C5080000}"/>
    <cellStyle name="Accent1 2 10 2" xfId="18251" xr:uid="{00000000-0005-0000-0000-0000C6080000}"/>
    <cellStyle name="Accent1 2 11" xfId="1126" xr:uid="{00000000-0005-0000-0000-0000C7080000}"/>
    <cellStyle name="Accent1 2 2" xfId="1127" xr:uid="{00000000-0005-0000-0000-0000C8080000}"/>
    <cellStyle name="Accent1 2 2 2" xfId="18252" xr:uid="{00000000-0005-0000-0000-0000C9080000}"/>
    <cellStyle name="Accent1 2 3" xfId="1128" xr:uid="{00000000-0005-0000-0000-0000CA080000}"/>
    <cellStyle name="Accent1 2 3 2" xfId="18253" xr:uid="{00000000-0005-0000-0000-0000CB080000}"/>
    <cellStyle name="Accent1 2 4" xfId="1129" xr:uid="{00000000-0005-0000-0000-0000CC080000}"/>
    <cellStyle name="Accent1 2 4 2" xfId="18254" xr:uid="{00000000-0005-0000-0000-0000CD080000}"/>
    <cellStyle name="Accent1 2 5" xfId="1130" xr:uid="{00000000-0005-0000-0000-0000CE080000}"/>
    <cellStyle name="Accent1 2 5 2" xfId="18255" xr:uid="{00000000-0005-0000-0000-0000CF080000}"/>
    <cellStyle name="Accent1 2 6" xfId="1131" xr:uid="{00000000-0005-0000-0000-0000D0080000}"/>
    <cellStyle name="Accent1 2 6 2" xfId="18256" xr:uid="{00000000-0005-0000-0000-0000D1080000}"/>
    <cellStyle name="Accent1 2 7" xfId="1132" xr:uid="{00000000-0005-0000-0000-0000D2080000}"/>
    <cellStyle name="Accent1 2 7 2" xfId="18257" xr:uid="{00000000-0005-0000-0000-0000D3080000}"/>
    <cellStyle name="Accent1 2 8" xfId="1133" xr:uid="{00000000-0005-0000-0000-0000D4080000}"/>
    <cellStyle name="Accent1 2 8 2" xfId="18258" xr:uid="{00000000-0005-0000-0000-0000D5080000}"/>
    <cellStyle name="Accent1 2 9" xfId="1134" xr:uid="{00000000-0005-0000-0000-0000D6080000}"/>
    <cellStyle name="Accent1 2 9 2" xfId="18259" xr:uid="{00000000-0005-0000-0000-0000D7080000}"/>
    <cellStyle name="Accent1 20" xfId="31589" xr:uid="{00000000-0005-0000-0000-0000C7040000}"/>
    <cellStyle name="Accent1 21" xfId="31590" xr:uid="{00000000-0005-0000-0000-0000C8040000}"/>
    <cellStyle name="Accent1 22" xfId="31591" xr:uid="{00000000-0005-0000-0000-0000C9040000}"/>
    <cellStyle name="Accent1 23" xfId="31592" xr:uid="{00000000-0005-0000-0000-0000CA040000}"/>
    <cellStyle name="Accent1 24" xfId="31593" xr:uid="{00000000-0005-0000-0000-0000CB040000}"/>
    <cellStyle name="Accent1 25" xfId="31594" xr:uid="{00000000-0005-0000-0000-0000CC040000}"/>
    <cellStyle name="Accent1 26" xfId="31595" xr:uid="{00000000-0005-0000-0000-0000CD040000}"/>
    <cellStyle name="Accent1 27" xfId="31596" xr:uid="{00000000-0005-0000-0000-0000CE040000}"/>
    <cellStyle name="Accent1 28" xfId="31597" xr:uid="{00000000-0005-0000-0000-0000CF040000}"/>
    <cellStyle name="Accent1 29" xfId="31598" xr:uid="{00000000-0005-0000-0000-0000D0040000}"/>
    <cellStyle name="Accent1 3" xfId="1135" xr:uid="{00000000-0005-0000-0000-0000D8080000}"/>
    <cellStyle name="Accent1 3 10" xfId="1136" xr:uid="{00000000-0005-0000-0000-0000D9080000}"/>
    <cellStyle name="Accent1 3 11" xfId="1137" xr:uid="{00000000-0005-0000-0000-0000DA080000}"/>
    <cellStyle name="Accent1 3 12" xfId="18260" xr:uid="{00000000-0005-0000-0000-0000DB080000}"/>
    <cellStyle name="Accent1 3 2" xfId="1138" xr:uid="{00000000-0005-0000-0000-0000DC080000}"/>
    <cellStyle name="Accent1 3 2 2" xfId="31599" xr:uid="{00000000-0005-0000-0000-0000D2040000}"/>
    <cellStyle name="Accent1 3 3" xfId="1139" xr:uid="{00000000-0005-0000-0000-0000DD080000}"/>
    <cellStyle name="Accent1 3 4" xfId="1140" xr:uid="{00000000-0005-0000-0000-0000DE080000}"/>
    <cellStyle name="Accent1 3 5" xfId="1141" xr:uid="{00000000-0005-0000-0000-0000DF080000}"/>
    <cellStyle name="Accent1 3 6" xfId="1142" xr:uid="{00000000-0005-0000-0000-0000E0080000}"/>
    <cellStyle name="Accent1 3 7" xfId="1143" xr:uid="{00000000-0005-0000-0000-0000E1080000}"/>
    <cellStyle name="Accent1 3 8" xfId="1144" xr:uid="{00000000-0005-0000-0000-0000E2080000}"/>
    <cellStyle name="Accent1 3 9" xfId="1145" xr:uid="{00000000-0005-0000-0000-0000E3080000}"/>
    <cellStyle name="Accent1 30" xfId="31600" xr:uid="{00000000-0005-0000-0000-0000D4040000}"/>
    <cellStyle name="Accent1 31" xfId="31601" xr:uid="{00000000-0005-0000-0000-0000D5040000}"/>
    <cellStyle name="Accent1 32" xfId="31602" xr:uid="{00000000-0005-0000-0000-0000D6040000}"/>
    <cellStyle name="Accent1 33" xfId="31603" xr:uid="{00000000-0005-0000-0000-0000D7040000}"/>
    <cellStyle name="Accent1 34" xfId="31604" xr:uid="{00000000-0005-0000-0000-0000D8040000}"/>
    <cellStyle name="Accent1 35" xfId="31605" xr:uid="{00000000-0005-0000-0000-0000D9040000}"/>
    <cellStyle name="Accent1 36" xfId="31606" xr:uid="{00000000-0005-0000-0000-0000DA040000}"/>
    <cellStyle name="Accent1 37" xfId="31607" xr:uid="{00000000-0005-0000-0000-0000DB040000}"/>
    <cellStyle name="Accent1 38" xfId="31608" xr:uid="{00000000-0005-0000-0000-0000DC040000}"/>
    <cellStyle name="Accent1 39" xfId="31609" xr:uid="{00000000-0005-0000-0000-0000DD040000}"/>
    <cellStyle name="Accent1 4" xfId="1146" xr:uid="{00000000-0005-0000-0000-0000E4080000}"/>
    <cellStyle name="Accent1 4 10" xfId="1147" xr:uid="{00000000-0005-0000-0000-0000E5080000}"/>
    <cellStyle name="Accent1 4 11" xfId="1148" xr:uid="{00000000-0005-0000-0000-0000E6080000}"/>
    <cellStyle name="Accent1 4 2" xfId="1149" xr:uid="{00000000-0005-0000-0000-0000E7080000}"/>
    <cellStyle name="Accent1 4 3" xfId="1150" xr:uid="{00000000-0005-0000-0000-0000E8080000}"/>
    <cellStyle name="Accent1 4 4" xfId="1151" xr:uid="{00000000-0005-0000-0000-0000E9080000}"/>
    <cellStyle name="Accent1 4 5" xfId="1152" xr:uid="{00000000-0005-0000-0000-0000EA080000}"/>
    <cellStyle name="Accent1 4 6" xfId="1153" xr:uid="{00000000-0005-0000-0000-0000EB080000}"/>
    <cellStyle name="Accent1 4 7" xfId="1154" xr:uid="{00000000-0005-0000-0000-0000EC080000}"/>
    <cellStyle name="Accent1 4 8" xfId="1155" xr:uid="{00000000-0005-0000-0000-0000ED080000}"/>
    <cellStyle name="Accent1 4 9" xfId="1156" xr:uid="{00000000-0005-0000-0000-0000EE080000}"/>
    <cellStyle name="Accent1 40" xfId="31610" xr:uid="{00000000-0005-0000-0000-0000E0040000}"/>
    <cellStyle name="Accent1 41" xfId="31611" xr:uid="{00000000-0005-0000-0000-0000E1040000}"/>
    <cellStyle name="Accent1 42" xfId="31612" xr:uid="{00000000-0005-0000-0000-0000E2040000}"/>
    <cellStyle name="Accent1 43" xfId="31613" xr:uid="{00000000-0005-0000-0000-0000E3040000}"/>
    <cellStyle name="Accent1 5" xfId="1157" xr:uid="{00000000-0005-0000-0000-0000EF080000}"/>
    <cellStyle name="Accent1 5 10" xfId="1158" xr:uid="{00000000-0005-0000-0000-0000F0080000}"/>
    <cellStyle name="Accent1 5 11" xfId="1159" xr:uid="{00000000-0005-0000-0000-0000F1080000}"/>
    <cellStyle name="Accent1 5 2" xfId="1160" xr:uid="{00000000-0005-0000-0000-0000F2080000}"/>
    <cellStyle name="Accent1 5 3" xfId="1161" xr:uid="{00000000-0005-0000-0000-0000F3080000}"/>
    <cellStyle name="Accent1 5 4" xfId="1162" xr:uid="{00000000-0005-0000-0000-0000F4080000}"/>
    <cellStyle name="Accent1 5 5" xfId="1163" xr:uid="{00000000-0005-0000-0000-0000F5080000}"/>
    <cellStyle name="Accent1 5 6" xfId="1164" xr:uid="{00000000-0005-0000-0000-0000F6080000}"/>
    <cellStyle name="Accent1 5 7" xfId="1165" xr:uid="{00000000-0005-0000-0000-0000F7080000}"/>
    <cellStyle name="Accent1 5 8" xfId="1166" xr:uid="{00000000-0005-0000-0000-0000F8080000}"/>
    <cellStyle name="Accent1 5 9" xfId="1167" xr:uid="{00000000-0005-0000-0000-0000F9080000}"/>
    <cellStyle name="Accent1 6" xfId="1168" xr:uid="{00000000-0005-0000-0000-0000FA080000}"/>
    <cellStyle name="Accent1 6 10" xfId="1169" xr:uid="{00000000-0005-0000-0000-0000FB080000}"/>
    <cellStyle name="Accent1 6 11" xfId="1170" xr:uid="{00000000-0005-0000-0000-0000FC080000}"/>
    <cellStyle name="Accent1 6 2" xfId="1171" xr:uid="{00000000-0005-0000-0000-0000FD080000}"/>
    <cellStyle name="Accent1 6 3" xfId="1172" xr:uid="{00000000-0005-0000-0000-0000FE080000}"/>
    <cellStyle name="Accent1 6 4" xfId="1173" xr:uid="{00000000-0005-0000-0000-0000FF080000}"/>
    <cellStyle name="Accent1 6 5" xfId="1174" xr:uid="{00000000-0005-0000-0000-000000090000}"/>
    <cellStyle name="Accent1 6 6" xfId="1175" xr:uid="{00000000-0005-0000-0000-000001090000}"/>
    <cellStyle name="Accent1 6 7" xfId="1176" xr:uid="{00000000-0005-0000-0000-000002090000}"/>
    <cellStyle name="Accent1 6 8" xfId="1177" xr:uid="{00000000-0005-0000-0000-000003090000}"/>
    <cellStyle name="Accent1 6 9" xfId="1178" xr:uid="{00000000-0005-0000-0000-000004090000}"/>
    <cellStyle name="Accent1 7" xfId="1179" xr:uid="{00000000-0005-0000-0000-000005090000}"/>
    <cellStyle name="Accent1 8" xfId="1180" xr:uid="{00000000-0005-0000-0000-000006090000}"/>
    <cellStyle name="Accent1 9" xfId="1181" xr:uid="{00000000-0005-0000-0000-000007090000}"/>
    <cellStyle name="Accent2 10" xfId="1182" xr:uid="{00000000-0005-0000-0000-000008090000}"/>
    <cellStyle name="Accent2 11" xfId="31614" xr:uid="{00000000-0005-0000-0000-0000EC040000}"/>
    <cellStyle name="Accent2 12" xfId="31615" xr:uid="{00000000-0005-0000-0000-0000ED040000}"/>
    <cellStyle name="Accent2 13" xfId="31616" xr:uid="{00000000-0005-0000-0000-0000EE040000}"/>
    <cellStyle name="Accent2 14" xfId="31617" xr:uid="{00000000-0005-0000-0000-0000EF040000}"/>
    <cellStyle name="Accent2 15" xfId="31618" xr:uid="{00000000-0005-0000-0000-0000F0040000}"/>
    <cellStyle name="Accent2 16" xfId="31619" xr:uid="{00000000-0005-0000-0000-0000F1040000}"/>
    <cellStyle name="Accent2 17" xfId="31620" xr:uid="{00000000-0005-0000-0000-0000F2040000}"/>
    <cellStyle name="Accent2 18" xfId="31621" xr:uid="{00000000-0005-0000-0000-0000F3040000}"/>
    <cellStyle name="Accent2 19" xfId="31622" xr:uid="{00000000-0005-0000-0000-0000F4040000}"/>
    <cellStyle name="Accent2 2" xfId="1183" xr:uid="{00000000-0005-0000-0000-000009090000}"/>
    <cellStyle name="Accent2 2 10" xfId="1184" xr:uid="{00000000-0005-0000-0000-00000A090000}"/>
    <cellStyle name="Accent2 2 10 2" xfId="18261" xr:uid="{00000000-0005-0000-0000-00000B090000}"/>
    <cellStyle name="Accent2 2 11" xfId="1185" xr:uid="{00000000-0005-0000-0000-00000C090000}"/>
    <cellStyle name="Accent2 2 2" xfId="1186" xr:uid="{00000000-0005-0000-0000-00000D090000}"/>
    <cellStyle name="Accent2 2 2 2" xfId="18262" xr:uid="{00000000-0005-0000-0000-00000E090000}"/>
    <cellStyle name="Accent2 2 3" xfId="1187" xr:uid="{00000000-0005-0000-0000-00000F090000}"/>
    <cellStyle name="Accent2 2 3 2" xfId="18263" xr:uid="{00000000-0005-0000-0000-000010090000}"/>
    <cellStyle name="Accent2 2 4" xfId="1188" xr:uid="{00000000-0005-0000-0000-000011090000}"/>
    <cellStyle name="Accent2 2 4 2" xfId="18264" xr:uid="{00000000-0005-0000-0000-000012090000}"/>
    <cellStyle name="Accent2 2 5" xfId="1189" xr:uid="{00000000-0005-0000-0000-000013090000}"/>
    <cellStyle name="Accent2 2 5 2" xfId="18265" xr:uid="{00000000-0005-0000-0000-000014090000}"/>
    <cellStyle name="Accent2 2 6" xfId="1190" xr:uid="{00000000-0005-0000-0000-000015090000}"/>
    <cellStyle name="Accent2 2 6 2" xfId="18266" xr:uid="{00000000-0005-0000-0000-000016090000}"/>
    <cellStyle name="Accent2 2 7" xfId="1191" xr:uid="{00000000-0005-0000-0000-000017090000}"/>
    <cellStyle name="Accent2 2 7 2" xfId="18267" xr:uid="{00000000-0005-0000-0000-000018090000}"/>
    <cellStyle name="Accent2 2 8" xfId="1192" xr:uid="{00000000-0005-0000-0000-000019090000}"/>
    <cellStyle name="Accent2 2 8 2" xfId="18268" xr:uid="{00000000-0005-0000-0000-00001A090000}"/>
    <cellStyle name="Accent2 2 9" xfId="1193" xr:uid="{00000000-0005-0000-0000-00001B090000}"/>
    <cellStyle name="Accent2 2 9 2" xfId="18269" xr:uid="{00000000-0005-0000-0000-00001C090000}"/>
    <cellStyle name="Accent2 20" xfId="31623" xr:uid="{00000000-0005-0000-0000-000000050000}"/>
    <cellStyle name="Accent2 21" xfId="31624" xr:uid="{00000000-0005-0000-0000-000001050000}"/>
    <cellStyle name="Accent2 22" xfId="31625" xr:uid="{00000000-0005-0000-0000-000002050000}"/>
    <cellStyle name="Accent2 23" xfId="31626" xr:uid="{00000000-0005-0000-0000-000003050000}"/>
    <cellStyle name="Accent2 24" xfId="31627" xr:uid="{00000000-0005-0000-0000-000004050000}"/>
    <cellStyle name="Accent2 25" xfId="31628" xr:uid="{00000000-0005-0000-0000-000005050000}"/>
    <cellStyle name="Accent2 26" xfId="31629" xr:uid="{00000000-0005-0000-0000-000006050000}"/>
    <cellStyle name="Accent2 27" xfId="31630" xr:uid="{00000000-0005-0000-0000-000007050000}"/>
    <cellStyle name="Accent2 28" xfId="31631" xr:uid="{00000000-0005-0000-0000-000008050000}"/>
    <cellStyle name="Accent2 29" xfId="31632" xr:uid="{00000000-0005-0000-0000-000009050000}"/>
    <cellStyle name="Accent2 3" xfId="1194" xr:uid="{00000000-0005-0000-0000-00001D090000}"/>
    <cellStyle name="Accent2 3 10" xfId="1195" xr:uid="{00000000-0005-0000-0000-00001E090000}"/>
    <cellStyle name="Accent2 3 11" xfId="1196" xr:uid="{00000000-0005-0000-0000-00001F090000}"/>
    <cellStyle name="Accent2 3 12" xfId="18270" xr:uid="{00000000-0005-0000-0000-000020090000}"/>
    <cellStyle name="Accent2 3 2" xfId="1197" xr:uid="{00000000-0005-0000-0000-000021090000}"/>
    <cellStyle name="Accent2 3 2 2" xfId="31633" xr:uid="{00000000-0005-0000-0000-00000B050000}"/>
    <cellStyle name="Accent2 3 3" xfId="1198" xr:uid="{00000000-0005-0000-0000-000022090000}"/>
    <cellStyle name="Accent2 3 4" xfId="1199" xr:uid="{00000000-0005-0000-0000-000023090000}"/>
    <cellStyle name="Accent2 3 5" xfId="1200" xr:uid="{00000000-0005-0000-0000-000024090000}"/>
    <cellStyle name="Accent2 3 6" xfId="1201" xr:uid="{00000000-0005-0000-0000-000025090000}"/>
    <cellStyle name="Accent2 3 7" xfId="1202" xr:uid="{00000000-0005-0000-0000-000026090000}"/>
    <cellStyle name="Accent2 3 8" xfId="1203" xr:uid="{00000000-0005-0000-0000-000027090000}"/>
    <cellStyle name="Accent2 3 9" xfId="1204" xr:uid="{00000000-0005-0000-0000-000028090000}"/>
    <cellStyle name="Accent2 30" xfId="31634" xr:uid="{00000000-0005-0000-0000-00000D050000}"/>
    <cellStyle name="Accent2 31" xfId="31635" xr:uid="{00000000-0005-0000-0000-00000E050000}"/>
    <cellStyle name="Accent2 32" xfId="31636" xr:uid="{00000000-0005-0000-0000-00000F050000}"/>
    <cellStyle name="Accent2 33" xfId="31637" xr:uid="{00000000-0005-0000-0000-000010050000}"/>
    <cellStyle name="Accent2 34" xfId="31638" xr:uid="{00000000-0005-0000-0000-000011050000}"/>
    <cellStyle name="Accent2 35" xfId="31639" xr:uid="{00000000-0005-0000-0000-000012050000}"/>
    <cellStyle name="Accent2 36" xfId="31640" xr:uid="{00000000-0005-0000-0000-000013050000}"/>
    <cellStyle name="Accent2 37" xfId="31641" xr:uid="{00000000-0005-0000-0000-000014050000}"/>
    <cellStyle name="Accent2 38" xfId="31642" xr:uid="{00000000-0005-0000-0000-000015050000}"/>
    <cellStyle name="Accent2 39" xfId="31643" xr:uid="{00000000-0005-0000-0000-000016050000}"/>
    <cellStyle name="Accent2 4" xfId="1205" xr:uid="{00000000-0005-0000-0000-000029090000}"/>
    <cellStyle name="Accent2 4 10" xfId="1206" xr:uid="{00000000-0005-0000-0000-00002A090000}"/>
    <cellStyle name="Accent2 4 11" xfId="1207" xr:uid="{00000000-0005-0000-0000-00002B090000}"/>
    <cellStyle name="Accent2 4 2" xfId="1208" xr:uid="{00000000-0005-0000-0000-00002C090000}"/>
    <cellStyle name="Accent2 4 3" xfId="1209" xr:uid="{00000000-0005-0000-0000-00002D090000}"/>
    <cellStyle name="Accent2 4 4" xfId="1210" xr:uid="{00000000-0005-0000-0000-00002E090000}"/>
    <cellStyle name="Accent2 4 5" xfId="1211" xr:uid="{00000000-0005-0000-0000-00002F090000}"/>
    <cellStyle name="Accent2 4 6" xfId="1212" xr:uid="{00000000-0005-0000-0000-000030090000}"/>
    <cellStyle name="Accent2 4 7" xfId="1213" xr:uid="{00000000-0005-0000-0000-000031090000}"/>
    <cellStyle name="Accent2 4 8" xfId="1214" xr:uid="{00000000-0005-0000-0000-000032090000}"/>
    <cellStyle name="Accent2 4 9" xfId="1215" xr:uid="{00000000-0005-0000-0000-000033090000}"/>
    <cellStyle name="Accent2 40" xfId="31644" xr:uid="{00000000-0005-0000-0000-000019050000}"/>
    <cellStyle name="Accent2 41" xfId="31645" xr:uid="{00000000-0005-0000-0000-00001A050000}"/>
    <cellStyle name="Accent2 42" xfId="31646" xr:uid="{00000000-0005-0000-0000-00001B050000}"/>
    <cellStyle name="Accent2 43" xfId="31647" xr:uid="{00000000-0005-0000-0000-00001C050000}"/>
    <cellStyle name="Accent2 5" xfId="1216" xr:uid="{00000000-0005-0000-0000-000034090000}"/>
    <cellStyle name="Accent2 5 10" xfId="1217" xr:uid="{00000000-0005-0000-0000-000035090000}"/>
    <cellStyle name="Accent2 5 11" xfId="1218" xr:uid="{00000000-0005-0000-0000-000036090000}"/>
    <cellStyle name="Accent2 5 2" xfId="1219" xr:uid="{00000000-0005-0000-0000-000037090000}"/>
    <cellStyle name="Accent2 5 3" xfId="1220" xr:uid="{00000000-0005-0000-0000-000038090000}"/>
    <cellStyle name="Accent2 5 4" xfId="1221" xr:uid="{00000000-0005-0000-0000-000039090000}"/>
    <cellStyle name="Accent2 5 5" xfId="1222" xr:uid="{00000000-0005-0000-0000-00003A090000}"/>
    <cellStyle name="Accent2 5 6" xfId="1223" xr:uid="{00000000-0005-0000-0000-00003B090000}"/>
    <cellStyle name="Accent2 5 7" xfId="1224" xr:uid="{00000000-0005-0000-0000-00003C090000}"/>
    <cellStyle name="Accent2 5 8" xfId="1225" xr:uid="{00000000-0005-0000-0000-00003D090000}"/>
    <cellStyle name="Accent2 5 9" xfId="1226" xr:uid="{00000000-0005-0000-0000-00003E090000}"/>
    <cellStyle name="Accent2 6" xfId="1227" xr:uid="{00000000-0005-0000-0000-00003F090000}"/>
    <cellStyle name="Accent2 6 10" xfId="1228" xr:uid="{00000000-0005-0000-0000-000040090000}"/>
    <cellStyle name="Accent2 6 11" xfId="1229" xr:uid="{00000000-0005-0000-0000-000041090000}"/>
    <cellStyle name="Accent2 6 2" xfId="1230" xr:uid="{00000000-0005-0000-0000-000042090000}"/>
    <cellStyle name="Accent2 6 3" xfId="1231" xr:uid="{00000000-0005-0000-0000-000043090000}"/>
    <cellStyle name="Accent2 6 4" xfId="1232" xr:uid="{00000000-0005-0000-0000-000044090000}"/>
    <cellStyle name="Accent2 6 5" xfId="1233" xr:uid="{00000000-0005-0000-0000-000045090000}"/>
    <cellStyle name="Accent2 6 6" xfId="1234" xr:uid="{00000000-0005-0000-0000-000046090000}"/>
    <cellStyle name="Accent2 6 7" xfId="1235" xr:uid="{00000000-0005-0000-0000-000047090000}"/>
    <cellStyle name="Accent2 6 8" xfId="1236" xr:uid="{00000000-0005-0000-0000-000048090000}"/>
    <cellStyle name="Accent2 6 9" xfId="1237" xr:uid="{00000000-0005-0000-0000-000049090000}"/>
    <cellStyle name="Accent2 7" xfId="1238" xr:uid="{00000000-0005-0000-0000-00004A090000}"/>
    <cellStyle name="Accent2 8" xfId="1239" xr:uid="{00000000-0005-0000-0000-00004B090000}"/>
    <cellStyle name="Accent2 9" xfId="1240" xr:uid="{00000000-0005-0000-0000-00004C090000}"/>
    <cellStyle name="Accent3 10" xfId="1241" xr:uid="{00000000-0005-0000-0000-00004D090000}"/>
    <cellStyle name="Accent3 11" xfId="31648" xr:uid="{00000000-0005-0000-0000-000025050000}"/>
    <cellStyle name="Accent3 12" xfId="31649" xr:uid="{00000000-0005-0000-0000-000026050000}"/>
    <cellStyle name="Accent3 13" xfId="31650" xr:uid="{00000000-0005-0000-0000-000027050000}"/>
    <cellStyle name="Accent3 14" xfId="31651" xr:uid="{00000000-0005-0000-0000-000028050000}"/>
    <cellStyle name="Accent3 15" xfId="31652" xr:uid="{00000000-0005-0000-0000-000029050000}"/>
    <cellStyle name="Accent3 16" xfId="31653" xr:uid="{00000000-0005-0000-0000-00002A050000}"/>
    <cellStyle name="Accent3 17" xfId="31654" xr:uid="{00000000-0005-0000-0000-00002B050000}"/>
    <cellStyle name="Accent3 18" xfId="31655" xr:uid="{00000000-0005-0000-0000-00002C050000}"/>
    <cellStyle name="Accent3 19" xfId="31656" xr:uid="{00000000-0005-0000-0000-00002D050000}"/>
    <cellStyle name="Accent3 2" xfId="1242" xr:uid="{00000000-0005-0000-0000-00004E090000}"/>
    <cellStyle name="Accent3 2 10" xfId="1243" xr:uid="{00000000-0005-0000-0000-00004F090000}"/>
    <cellStyle name="Accent3 2 10 2" xfId="18271" xr:uid="{00000000-0005-0000-0000-000050090000}"/>
    <cellStyle name="Accent3 2 11" xfId="1244" xr:uid="{00000000-0005-0000-0000-000051090000}"/>
    <cellStyle name="Accent3 2 2" xfId="1245" xr:uid="{00000000-0005-0000-0000-000052090000}"/>
    <cellStyle name="Accent3 2 2 2" xfId="18272" xr:uid="{00000000-0005-0000-0000-000053090000}"/>
    <cellStyle name="Accent3 2 3" xfId="1246" xr:uid="{00000000-0005-0000-0000-000054090000}"/>
    <cellStyle name="Accent3 2 3 2" xfId="18273" xr:uid="{00000000-0005-0000-0000-000055090000}"/>
    <cellStyle name="Accent3 2 4" xfId="1247" xr:uid="{00000000-0005-0000-0000-000056090000}"/>
    <cellStyle name="Accent3 2 4 2" xfId="18274" xr:uid="{00000000-0005-0000-0000-000057090000}"/>
    <cellStyle name="Accent3 2 5" xfId="1248" xr:uid="{00000000-0005-0000-0000-000058090000}"/>
    <cellStyle name="Accent3 2 5 2" xfId="18275" xr:uid="{00000000-0005-0000-0000-000059090000}"/>
    <cellStyle name="Accent3 2 6" xfId="1249" xr:uid="{00000000-0005-0000-0000-00005A090000}"/>
    <cellStyle name="Accent3 2 6 2" xfId="18276" xr:uid="{00000000-0005-0000-0000-00005B090000}"/>
    <cellStyle name="Accent3 2 7" xfId="1250" xr:uid="{00000000-0005-0000-0000-00005C090000}"/>
    <cellStyle name="Accent3 2 7 2" xfId="18277" xr:uid="{00000000-0005-0000-0000-00005D090000}"/>
    <cellStyle name="Accent3 2 8" xfId="1251" xr:uid="{00000000-0005-0000-0000-00005E090000}"/>
    <cellStyle name="Accent3 2 8 2" xfId="18278" xr:uid="{00000000-0005-0000-0000-00005F090000}"/>
    <cellStyle name="Accent3 2 9" xfId="1252" xr:uid="{00000000-0005-0000-0000-000060090000}"/>
    <cellStyle name="Accent3 2 9 2" xfId="18279" xr:uid="{00000000-0005-0000-0000-000061090000}"/>
    <cellStyle name="Accent3 20" xfId="31657" xr:uid="{00000000-0005-0000-0000-000039050000}"/>
    <cellStyle name="Accent3 21" xfId="31658" xr:uid="{00000000-0005-0000-0000-00003A050000}"/>
    <cellStyle name="Accent3 22" xfId="31659" xr:uid="{00000000-0005-0000-0000-00003B050000}"/>
    <cellStyle name="Accent3 23" xfId="31660" xr:uid="{00000000-0005-0000-0000-00003C050000}"/>
    <cellStyle name="Accent3 24" xfId="31661" xr:uid="{00000000-0005-0000-0000-00003D050000}"/>
    <cellStyle name="Accent3 25" xfId="31662" xr:uid="{00000000-0005-0000-0000-00003E050000}"/>
    <cellStyle name="Accent3 26" xfId="31663" xr:uid="{00000000-0005-0000-0000-00003F050000}"/>
    <cellStyle name="Accent3 27" xfId="31664" xr:uid="{00000000-0005-0000-0000-000040050000}"/>
    <cellStyle name="Accent3 28" xfId="31665" xr:uid="{00000000-0005-0000-0000-000041050000}"/>
    <cellStyle name="Accent3 29" xfId="31666" xr:uid="{00000000-0005-0000-0000-000042050000}"/>
    <cellStyle name="Accent3 3" xfId="1253" xr:uid="{00000000-0005-0000-0000-000062090000}"/>
    <cellStyle name="Accent3 3 10" xfId="1254" xr:uid="{00000000-0005-0000-0000-000063090000}"/>
    <cellStyle name="Accent3 3 11" xfId="1255" xr:uid="{00000000-0005-0000-0000-000064090000}"/>
    <cellStyle name="Accent3 3 12" xfId="18280" xr:uid="{00000000-0005-0000-0000-000065090000}"/>
    <cellStyle name="Accent3 3 2" xfId="1256" xr:uid="{00000000-0005-0000-0000-000066090000}"/>
    <cellStyle name="Accent3 3 2 2" xfId="31667" xr:uid="{00000000-0005-0000-0000-000044050000}"/>
    <cellStyle name="Accent3 3 3" xfId="1257" xr:uid="{00000000-0005-0000-0000-000067090000}"/>
    <cellStyle name="Accent3 3 4" xfId="1258" xr:uid="{00000000-0005-0000-0000-000068090000}"/>
    <cellStyle name="Accent3 3 5" xfId="1259" xr:uid="{00000000-0005-0000-0000-000069090000}"/>
    <cellStyle name="Accent3 3 6" xfId="1260" xr:uid="{00000000-0005-0000-0000-00006A090000}"/>
    <cellStyle name="Accent3 3 7" xfId="1261" xr:uid="{00000000-0005-0000-0000-00006B090000}"/>
    <cellStyle name="Accent3 3 8" xfId="1262" xr:uid="{00000000-0005-0000-0000-00006C090000}"/>
    <cellStyle name="Accent3 3 9" xfId="1263" xr:uid="{00000000-0005-0000-0000-00006D090000}"/>
    <cellStyle name="Accent3 30" xfId="31668" xr:uid="{00000000-0005-0000-0000-000046050000}"/>
    <cellStyle name="Accent3 31" xfId="31669" xr:uid="{00000000-0005-0000-0000-000047050000}"/>
    <cellStyle name="Accent3 32" xfId="31670" xr:uid="{00000000-0005-0000-0000-000048050000}"/>
    <cellStyle name="Accent3 33" xfId="31671" xr:uid="{00000000-0005-0000-0000-000049050000}"/>
    <cellStyle name="Accent3 34" xfId="31672" xr:uid="{00000000-0005-0000-0000-00004A050000}"/>
    <cellStyle name="Accent3 35" xfId="31673" xr:uid="{00000000-0005-0000-0000-00004B050000}"/>
    <cellStyle name="Accent3 36" xfId="31674" xr:uid="{00000000-0005-0000-0000-00004C050000}"/>
    <cellStyle name="Accent3 37" xfId="31675" xr:uid="{00000000-0005-0000-0000-00004D050000}"/>
    <cellStyle name="Accent3 38" xfId="31676" xr:uid="{00000000-0005-0000-0000-00004E050000}"/>
    <cellStyle name="Accent3 39" xfId="31677" xr:uid="{00000000-0005-0000-0000-00004F050000}"/>
    <cellStyle name="Accent3 4" xfId="1264" xr:uid="{00000000-0005-0000-0000-00006E090000}"/>
    <cellStyle name="Accent3 4 10" xfId="1265" xr:uid="{00000000-0005-0000-0000-00006F090000}"/>
    <cellStyle name="Accent3 4 11" xfId="1266" xr:uid="{00000000-0005-0000-0000-000070090000}"/>
    <cellStyle name="Accent3 4 2" xfId="1267" xr:uid="{00000000-0005-0000-0000-000071090000}"/>
    <cellStyle name="Accent3 4 3" xfId="1268" xr:uid="{00000000-0005-0000-0000-000072090000}"/>
    <cellStyle name="Accent3 4 4" xfId="1269" xr:uid="{00000000-0005-0000-0000-000073090000}"/>
    <cellStyle name="Accent3 4 5" xfId="1270" xr:uid="{00000000-0005-0000-0000-000074090000}"/>
    <cellStyle name="Accent3 4 6" xfId="1271" xr:uid="{00000000-0005-0000-0000-000075090000}"/>
    <cellStyle name="Accent3 4 7" xfId="1272" xr:uid="{00000000-0005-0000-0000-000076090000}"/>
    <cellStyle name="Accent3 4 8" xfId="1273" xr:uid="{00000000-0005-0000-0000-000077090000}"/>
    <cellStyle name="Accent3 4 9" xfId="1274" xr:uid="{00000000-0005-0000-0000-000078090000}"/>
    <cellStyle name="Accent3 40" xfId="31678" xr:uid="{00000000-0005-0000-0000-000052050000}"/>
    <cellStyle name="Accent3 41" xfId="31679" xr:uid="{00000000-0005-0000-0000-000053050000}"/>
    <cellStyle name="Accent3 42" xfId="31680" xr:uid="{00000000-0005-0000-0000-000054050000}"/>
    <cellStyle name="Accent3 43" xfId="31681" xr:uid="{00000000-0005-0000-0000-000055050000}"/>
    <cellStyle name="Accent3 5" xfId="1275" xr:uid="{00000000-0005-0000-0000-000079090000}"/>
    <cellStyle name="Accent3 5 10" xfId="1276" xr:uid="{00000000-0005-0000-0000-00007A090000}"/>
    <cellStyle name="Accent3 5 11" xfId="1277" xr:uid="{00000000-0005-0000-0000-00007B090000}"/>
    <cellStyle name="Accent3 5 2" xfId="1278" xr:uid="{00000000-0005-0000-0000-00007C090000}"/>
    <cellStyle name="Accent3 5 3" xfId="1279" xr:uid="{00000000-0005-0000-0000-00007D090000}"/>
    <cellStyle name="Accent3 5 4" xfId="1280" xr:uid="{00000000-0005-0000-0000-00007E090000}"/>
    <cellStyle name="Accent3 5 5" xfId="1281" xr:uid="{00000000-0005-0000-0000-00007F090000}"/>
    <cellStyle name="Accent3 5 6" xfId="1282" xr:uid="{00000000-0005-0000-0000-000080090000}"/>
    <cellStyle name="Accent3 5 7" xfId="1283" xr:uid="{00000000-0005-0000-0000-000081090000}"/>
    <cellStyle name="Accent3 5 8" xfId="1284" xr:uid="{00000000-0005-0000-0000-000082090000}"/>
    <cellStyle name="Accent3 5 9" xfId="1285" xr:uid="{00000000-0005-0000-0000-000083090000}"/>
    <cellStyle name="Accent3 6" xfId="1286" xr:uid="{00000000-0005-0000-0000-000084090000}"/>
    <cellStyle name="Accent3 6 10" xfId="1287" xr:uid="{00000000-0005-0000-0000-000085090000}"/>
    <cellStyle name="Accent3 6 11" xfId="1288" xr:uid="{00000000-0005-0000-0000-000086090000}"/>
    <cellStyle name="Accent3 6 2" xfId="1289" xr:uid="{00000000-0005-0000-0000-000087090000}"/>
    <cellStyle name="Accent3 6 3" xfId="1290" xr:uid="{00000000-0005-0000-0000-000088090000}"/>
    <cellStyle name="Accent3 6 4" xfId="1291" xr:uid="{00000000-0005-0000-0000-000089090000}"/>
    <cellStyle name="Accent3 6 5" xfId="1292" xr:uid="{00000000-0005-0000-0000-00008A090000}"/>
    <cellStyle name="Accent3 6 6" xfId="1293" xr:uid="{00000000-0005-0000-0000-00008B090000}"/>
    <cellStyle name="Accent3 6 7" xfId="1294" xr:uid="{00000000-0005-0000-0000-00008C090000}"/>
    <cellStyle name="Accent3 6 8" xfId="1295" xr:uid="{00000000-0005-0000-0000-00008D090000}"/>
    <cellStyle name="Accent3 6 9" xfId="1296" xr:uid="{00000000-0005-0000-0000-00008E090000}"/>
    <cellStyle name="Accent3 7" xfId="1297" xr:uid="{00000000-0005-0000-0000-00008F090000}"/>
    <cellStyle name="Accent3 8" xfId="1298" xr:uid="{00000000-0005-0000-0000-000090090000}"/>
    <cellStyle name="Accent3 9" xfId="1299" xr:uid="{00000000-0005-0000-0000-000091090000}"/>
    <cellStyle name="Accent4" xfId="5" builtinId="41"/>
    <cellStyle name="Accent4 10" xfId="1300" xr:uid="{00000000-0005-0000-0000-000093090000}"/>
    <cellStyle name="Accent4 11" xfId="31682" xr:uid="{00000000-0005-0000-0000-00005E050000}"/>
    <cellStyle name="Accent4 12" xfId="31683" xr:uid="{00000000-0005-0000-0000-00005F050000}"/>
    <cellStyle name="Accent4 13" xfId="31684" xr:uid="{00000000-0005-0000-0000-000060050000}"/>
    <cellStyle name="Accent4 14" xfId="31685" xr:uid="{00000000-0005-0000-0000-000061050000}"/>
    <cellStyle name="Accent4 15" xfId="31686" xr:uid="{00000000-0005-0000-0000-000062050000}"/>
    <cellStyle name="Accent4 16" xfId="31687" xr:uid="{00000000-0005-0000-0000-000063050000}"/>
    <cellStyle name="Accent4 17" xfId="31688" xr:uid="{00000000-0005-0000-0000-000064050000}"/>
    <cellStyle name="Accent4 18" xfId="31689" xr:uid="{00000000-0005-0000-0000-000065050000}"/>
    <cellStyle name="Accent4 19" xfId="31690" xr:uid="{00000000-0005-0000-0000-000066050000}"/>
    <cellStyle name="Accent4 2" xfId="1301" xr:uid="{00000000-0005-0000-0000-000094090000}"/>
    <cellStyle name="Accent4 2 10" xfId="1302" xr:uid="{00000000-0005-0000-0000-000095090000}"/>
    <cellStyle name="Accent4 2 10 2" xfId="18281" xr:uid="{00000000-0005-0000-0000-000096090000}"/>
    <cellStyle name="Accent4 2 11" xfId="1303" xr:uid="{00000000-0005-0000-0000-000097090000}"/>
    <cellStyle name="Accent4 2 2" xfId="1304" xr:uid="{00000000-0005-0000-0000-000098090000}"/>
    <cellStyle name="Accent4 2 2 2" xfId="18282" xr:uid="{00000000-0005-0000-0000-000099090000}"/>
    <cellStyle name="Accent4 2 3" xfId="1305" xr:uid="{00000000-0005-0000-0000-00009A090000}"/>
    <cellStyle name="Accent4 2 3 2" xfId="18283" xr:uid="{00000000-0005-0000-0000-00009B090000}"/>
    <cellStyle name="Accent4 2 4" xfId="1306" xr:uid="{00000000-0005-0000-0000-00009C090000}"/>
    <cellStyle name="Accent4 2 4 2" xfId="18284" xr:uid="{00000000-0005-0000-0000-00009D090000}"/>
    <cellStyle name="Accent4 2 5" xfId="1307" xr:uid="{00000000-0005-0000-0000-00009E090000}"/>
    <cellStyle name="Accent4 2 5 2" xfId="18285" xr:uid="{00000000-0005-0000-0000-00009F090000}"/>
    <cellStyle name="Accent4 2 6" xfId="1308" xr:uid="{00000000-0005-0000-0000-0000A0090000}"/>
    <cellStyle name="Accent4 2 6 2" xfId="18286" xr:uid="{00000000-0005-0000-0000-0000A1090000}"/>
    <cellStyle name="Accent4 2 7" xfId="1309" xr:uid="{00000000-0005-0000-0000-0000A2090000}"/>
    <cellStyle name="Accent4 2 7 2" xfId="18287" xr:uid="{00000000-0005-0000-0000-0000A3090000}"/>
    <cellStyle name="Accent4 2 8" xfId="1310" xr:uid="{00000000-0005-0000-0000-0000A4090000}"/>
    <cellStyle name="Accent4 2 8 2" xfId="18288" xr:uid="{00000000-0005-0000-0000-0000A5090000}"/>
    <cellStyle name="Accent4 2 9" xfId="1311" xr:uid="{00000000-0005-0000-0000-0000A6090000}"/>
    <cellStyle name="Accent4 2 9 2" xfId="18289" xr:uid="{00000000-0005-0000-0000-0000A7090000}"/>
    <cellStyle name="Accent4 20" xfId="31691" xr:uid="{00000000-0005-0000-0000-000072050000}"/>
    <cellStyle name="Accent4 21" xfId="31692" xr:uid="{00000000-0005-0000-0000-000073050000}"/>
    <cellStyle name="Accent4 22" xfId="31693" xr:uid="{00000000-0005-0000-0000-000074050000}"/>
    <cellStyle name="Accent4 23" xfId="31694" xr:uid="{00000000-0005-0000-0000-000075050000}"/>
    <cellStyle name="Accent4 24" xfId="31695" xr:uid="{00000000-0005-0000-0000-000076050000}"/>
    <cellStyle name="Accent4 25" xfId="31696" xr:uid="{00000000-0005-0000-0000-000077050000}"/>
    <cellStyle name="Accent4 26" xfId="31697" xr:uid="{00000000-0005-0000-0000-000078050000}"/>
    <cellStyle name="Accent4 27" xfId="31698" xr:uid="{00000000-0005-0000-0000-000079050000}"/>
    <cellStyle name="Accent4 28" xfId="31699" xr:uid="{00000000-0005-0000-0000-00007A050000}"/>
    <cellStyle name="Accent4 29" xfId="31700" xr:uid="{00000000-0005-0000-0000-00007B050000}"/>
    <cellStyle name="Accent4 3" xfId="1312" xr:uid="{00000000-0005-0000-0000-0000A8090000}"/>
    <cellStyle name="Accent4 3 10" xfId="1313" xr:uid="{00000000-0005-0000-0000-0000A9090000}"/>
    <cellStyle name="Accent4 3 11" xfId="1314" xr:uid="{00000000-0005-0000-0000-0000AA090000}"/>
    <cellStyle name="Accent4 3 12" xfId="18290" xr:uid="{00000000-0005-0000-0000-0000AB090000}"/>
    <cellStyle name="Accent4 3 2" xfId="1315" xr:uid="{00000000-0005-0000-0000-0000AC090000}"/>
    <cellStyle name="Accent4 3 2 2" xfId="31701" xr:uid="{00000000-0005-0000-0000-00007D050000}"/>
    <cellStyle name="Accent4 3 3" xfId="1316" xr:uid="{00000000-0005-0000-0000-0000AD090000}"/>
    <cellStyle name="Accent4 3 4" xfId="1317" xr:uid="{00000000-0005-0000-0000-0000AE090000}"/>
    <cellStyle name="Accent4 3 5" xfId="1318" xr:uid="{00000000-0005-0000-0000-0000AF090000}"/>
    <cellStyle name="Accent4 3 6" xfId="1319" xr:uid="{00000000-0005-0000-0000-0000B0090000}"/>
    <cellStyle name="Accent4 3 7" xfId="1320" xr:uid="{00000000-0005-0000-0000-0000B1090000}"/>
    <cellStyle name="Accent4 3 8" xfId="1321" xr:uid="{00000000-0005-0000-0000-0000B2090000}"/>
    <cellStyle name="Accent4 3 9" xfId="1322" xr:uid="{00000000-0005-0000-0000-0000B3090000}"/>
    <cellStyle name="Accent4 30" xfId="31702" xr:uid="{00000000-0005-0000-0000-00007F050000}"/>
    <cellStyle name="Accent4 31" xfId="31703" xr:uid="{00000000-0005-0000-0000-000080050000}"/>
    <cellStyle name="Accent4 32" xfId="31704" xr:uid="{00000000-0005-0000-0000-000081050000}"/>
    <cellStyle name="Accent4 33" xfId="31705" xr:uid="{00000000-0005-0000-0000-000082050000}"/>
    <cellStyle name="Accent4 34" xfId="31706" xr:uid="{00000000-0005-0000-0000-000083050000}"/>
    <cellStyle name="Accent4 35" xfId="31707" xr:uid="{00000000-0005-0000-0000-000084050000}"/>
    <cellStyle name="Accent4 36" xfId="31708" xr:uid="{00000000-0005-0000-0000-000085050000}"/>
    <cellStyle name="Accent4 37" xfId="31709" xr:uid="{00000000-0005-0000-0000-000086050000}"/>
    <cellStyle name="Accent4 38" xfId="31710" xr:uid="{00000000-0005-0000-0000-000087050000}"/>
    <cellStyle name="Accent4 39" xfId="31711" xr:uid="{00000000-0005-0000-0000-000088050000}"/>
    <cellStyle name="Accent4 4" xfId="1323" xr:uid="{00000000-0005-0000-0000-0000B4090000}"/>
    <cellStyle name="Accent4 4 10" xfId="1324" xr:uid="{00000000-0005-0000-0000-0000B5090000}"/>
    <cellStyle name="Accent4 4 11" xfId="1325" xr:uid="{00000000-0005-0000-0000-0000B6090000}"/>
    <cellStyle name="Accent4 4 2" xfId="1326" xr:uid="{00000000-0005-0000-0000-0000B7090000}"/>
    <cellStyle name="Accent4 4 3" xfId="1327" xr:uid="{00000000-0005-0000-0000-0000B8090000}"/>
    <cellStyle name="Accent4 4 4" xfId="1328" xr:uid="{00000000-0005-0000-0000-0000B9090000}"/>
    <cellStyle name="Accent4 4 5" xfId="1329" xr:uid="{00000000-0005-0000-0000-0000BA090000}"/>
    <cellStyle name="Accent4 4 6" xfId="1330" xr:uid="{00000000-0005-0000-0000-0000BB090000}"/>
    <cellStyle name="Accent4 4 7" xfId="1331" xr:uid="{00000000-0005-0000-0000-0000BC090000}"/>
    <cellStyle name="Accent4 4 8" xfId="1332" xr:uid="{00000000-0005-0000-0000-0000BD090000}"/>
    <cellStyle name="Accent4 4 9" xfId="1333" xr:uid="{00000000-0005-0000-0000-0000BE090000}"/>
    <cellStyle name="Accent4 40" xfId="31712" xr:uid="{00000000-0005-0000-0000-00008B050000}"/>
    <cellStyle name="Accent4 41" xfId="31713" xr:uid="{00000000-0005-0000-0000-00008C050000}"/>
    <cellStyle name="Accent4 42" xfId="31714" xr:uid="{00000000-0005-0000-0000-00008D050000}"/>
    <cellStyle name="Accent4 43" xfId="31715" xr:uid="{00000000-0005-0000-0000-00008E050000}"/>
    <cellStyle name="Accent4 5" xfId="1334" xr:uid="{00000000-0005-0000-0000-0000BF090000}"/>
    <cellStyle name="Accent4 5 10" xfId="1335" xr:uid="{00000000-0005-0000-0000-0000C0090000}"/>
    <cellStyle name="Accent4 5 11" xfId="1336" xr:uid="{00000000-0005-0000-0000-0000C1090000}"/>
    <cellStyle name="Accent4 5 2" xfId="1337" xr:uid="{00000000-0005-0000-0000-0000C2090000}"/>
    <cellStyle name="Accent4 5 3" xfId="1338" xr:uid="{00000000-0005-0000-0000-0000C3090000}"/>
    <cellStyle name="Accent4 5 4" xfId="1339" xr:uid="{00000000-0005-0000-0000-0000C4090000}"/>
    <cellStyle name="Accent4 5 5" xfId="1340" xr:uid="{00000000-0005-0000-0000-0000C5090000}"/>
    <cellStyle name="Accent4 5 6" xfId="1341" xr:uid="{00000000-0005-0000-0000-0000C6090000}"/>
    <cellStyle name="Accent4 5 7" xfId="1342" xr:uid="{00000000-0005-0000-0000-0000C7090000}"/>
    <cellStyle name="Accent4 5 8" xfId="1343" xr:uid="{00000000-0005-0000-0000-0000C8090000}"/>
    <cellStyle name="Accent4 5 9" xfId="1344" xr:uid="{00000000-0005-0000-0000-0000C9090000}"/>
    <cellStyle name="Accent4 6" xfId="1345" xr:uid="{00000000-0005-0000-0000-0000CA090000}"/>
    <cellStyle name="Accent4 6 10" xfId="1346" xr:uid="{00000000-0005-0000-0000-0000CB090000}"/>
    <cellStyle name="Accent4 6 11" xfId="1347" xr:uid="{00000000-0005-0000-0000-0000CC090000}"/>
    <cellStyle name="Accent4 6 2" xfId="1348" xr:uid="{00000000-0005-0000-0000-0000CD090000}"/>
    <cellStyle name="Accent4 6 3" xfId="1349" xr:uid="{00000000-0005-0000-0000-0000CE090000}"/>
    <cellStyle name="Accent4 6 4" xfId="1350" xr:uid="{00000000-0005-0000-0000-0000CF090000}"/>
    <cellStyle name="Accent4 6 5" xfId="1351" xr:uid="{00000000-0005-0000-0000-0000D0090000}"/>
    <cellStyle name="Accent4 6 6" xfId="1352" xr:uid="{00000000-0005-0000-0000-0000D1090000}"/>
    <cellStyle name="Accent4 6 7" xfId="1353" xr:uid="{00000000-0005-0000-0000-0000D2090000}"/>
    <cellStyle name="Accent4 6 8" xfId="1354" xr:uid="{00000000-0005-0000-0000-0000D3090000}"/>
    <cellStyle name="Accent4 6 9" xfId="1355" xr:uid="{00000000-0005-0000-0000-0000D4090000}"/>
    <cellStyle name="Accent4 7" xfId="1356" xr:uid="{00000000-0005-0000-0000-0000D5090000}"/>
    <cellStyle name="Accent4 8" xfId="1357" xr:uid="{00000000-0005-0000-0000-0000D6090000}"/>
    <cellStyle name="Accent4 9" xfId="1358" xr:uid="{00000000-0005-0000-0000-0000D7090000}"/>
    <cellStyle name="Accent5 10" xfId="1359" xr:uid="{00000000-0005-0000-0000-0000D8090000}"/>
    <cellStyle name="Accent5 11" xfId="31716" xr:uid="{00000000-0005-0000-0000-000097050000}"/>
    <cellStyle name="Accent5 12" xfId="31717" xr:uid="{00000000-0005-0000-0000-000098050000}"/>
    <cellStyle name="Accent5 13" xfId="31718" xr:uid="{00000000-0005-0000-0000-000099050000}"/>
    <cellStyle name="Accent5 14" xfId="31719" xr:uid="{00000000-0005-0000-0000-00009A050000}"/>
    <cellStyle name="Accent5 15" xfId="31720" xr:uid="{00000000-0005-0000-0000-00009B050000}"/>
    <cellStyle name="Accent5 16" xfId="31721" xr:uid="{00000000-0005-0000-0000-00009C050000}"/>
    <cellStyle name="Accent5 17" xfId="31722" xr:uid="{00000000-0005-0000-0000-00009D050000}"/>
    <cellStyle name="Accent5 18" xfId="31723" xr:uid="{00000000-0005-0000-0000-00009E050000}"/>
    <cellStyle name="Accent5 19" xfId="31724" xr:uid="{00000000-0005-0000-0000-00009F050000}"/>
    <cellStyle name="Accent5 2" xfId="1360" xr:uid="{00000000-0005-0000-0000-0000D9090000}"/>
    <cellStyle name="Accent5 2 10" xfId="1361" xr:uid="{00000000-0005-0000-0000-0000DA090000}"/>
    <cellStyle name="Accent5 2 11" xfId="1362" xr:uid="{00000000-0005-0000-0000-0000DB090000}"/>
    <cellStyle name="Accent5 2 2" xfId="1363" xr:uid="{00000000-0005-0000-0000-0000DC090000}"/>
    <cellStyle name="Accent5 2 3" xfId="1364" xr:uid="{00000000-0005-0000-0000-0000DD090000}"/>
    <cellStyle name="Accent5 2 4" xfId="1365" xr:uid="{00000000-0005-0000-0000-0000DE090000}"/>
    <cellStyle name="Accent5 2 5" xfId="1366" xr:uid="{00000000-0005-0000-0000-0000DF090000}"/>
    <cellStyle name="Accent5 2 6" xfId="1367" xr:uid="{00000000-0005-0000-0000-0000E0090000}"/>
    <cellStyle name="Accent5 2 7" xfId="1368" xr:uid="{00000000-0005-0000-0000-0000E1090000}"/>
    <cellStyle name="Accent5 2 8" xfId="1369" xr:uid="{00000000-0005-0000-0000-0000E2090000}"/>
    <cellStyle name="Accent5 2 9" xfId="1370" xr:uid="{00000000-0005-0000-0000-0000E3090000}"/>
    <cellStyle name="Accent5 20" xfId="31725" xr:uid="{00000000-0005-0000-0000-0000AA050000}"/>
    <cellStyle name="Accent5 21" xfId="31726" xr:uid="{00000000-0005-0000-0000-0000AB050000}"/>
    <cellStyle name="Accent5 22" xfId="31727" xr:uid="{00000000-0005-0000-0000-0000AC050000}"/>
    <cellStyle name="Accent5 23" xfId="31728" xr:uid="{00000000-0005-0000-0000-0000AD050000}"/>
    <cellStyle name="Accent5 24" xfId="31729" xr:uid="{00000000-0005-0000-0000-0000AE050000}"/>
    <cellStyle name="Accent5 25" xfId="31730" xr:uid="{00000000-0005-0000-0000-0000AF050000}"/>
    <cellStyle name="Accent5 26" xfId="31731" xr:uid="{00000000-0005-0000-0000-0000B0050000}"/>
    <cellStyle name="Accent5 27" xfId="31732" xr:uid="{00000000-0005-0000-0000-0000B1050000}"/>
    <cellStyle name="Accent5 28" xfId="31733" xr:uid="{00000000-0005-0000-0000-0000B2050000}"/>
    <cellStyle name="Accent5 29" xfId="31734" xr:uid="{00000000-0005-0000-0000-0000B3050000}"/>
    <cellStyle name="Accent5 3" xfId="1371" xr:uid="{00000000-0005-0000-0000-0000E4090000}"/>
    <cellStyle name="Accent5 3 10" xfId="1372" xr:uid="{00000000-0005-0000-0000-0000E5090000}"/>
    <cellStyle name="Accent5 3 11" xfId="1373" xr:uid="{00000000-0005-0000-0000-0000E6090000}"/>
    <cellStyle name="Accent5 3 2" xfId="1374" xr:uid="{00000000-0005-0000-0000-0000E7090000}"/>
    <cellStyle name="Accent5 3 3" xfId="1375" xr:uid="{00000000-0005-0000-0000-0000E8090000}"/>
    <cellStyle name="Accent5 3 4" xfId="1376" xr:uid="{00000000-0005-0000-0000-0000E9090000}"/>
    <cellStyle name="Accent5 3 5" xfId="1377" xr:uid="{00000000-0005-0000-0000-0000EA090000}"/>
    <cellStyle name="Accent5 3 6" xfId="1378" xr:uid="{00000000-0005-0000-0000-0000EB090000}"/>
    <cellStyle name="Accent5 3 7" xfId="1379" xr:uid="{00000000-0005-0000-0000-0000EC090000}"/>
    <cellStyle name="Accent5 3 8" xfId="1380" xr:uid="{00000000-0005-0000-0000-0000ED090000}"/>
    <cellStyle name="Accent5 3 9" xfId="1381" xr:uid="{00000000-0005-0000-0000-0000EE090000}"/>
    <cellStyle name="Accent5 30" xfId="31735" xr:uid="{00000000-0005-0000-0000-0000B5050000}"/>
    <cellStyle name="Accent5 31" xfId="31736" xr:uid="{00000000-0005-0000-0000-0000B6050000}"/>
    <cellStyle name="Accent5 32" xfId="31737" xr:uid="{00000000-0005-0000-0000-0000B7050000}"/>
    <cellStyle name="Accent5 33" xfId="31738" xr:uid="{00000000-0005-0000-0000-0000B8050000}"/>
    <cellStyle name="Accent5 34" xfId="31739" xr:uid="{00000000-0005-0000-0000-0000B9050000}"/>
    <cellStyle name="Accent5 35" xfId="31740" xr:uid="{00000000-0005-0000-0000-0000BA050000}"/>
    <cellStyle name="Accent5 36" xfId="31741" xr:uid="{00000000-0005-0000-0000-0000BB050000}"/>
    <cellStyle name="Accent5 37" xfId="31742" xr:uid="{00000000-0005-0000-0000-0000BC050000}"/>
    <cellStyle name="Accent5 38" xfId="31743" xr:uid="{00000000-0005-0000-0000-0000BD050000}"/>
    <cellStyle name="Accent5 39" xfId="31744" xr:uid="{00000000-0005-0000-0000-0000BE050000}"/>
    <cellStyle name="Accent5 4" xfId="1382" xr:uid="{00000000-0005-0000-0000-0000EF090000}"/>
    <cellStyle name="Accent5 4 10" xfId="1383" xr:uid="{00000000-0005-0000-0000-0000F0090000}"/>
    <cellStyle name="Accent5 4 11" xfId="1384" xr:uid="{00000000-0005-0000-0000-0000F1090000}"/>
    <cellStyle name="Accent5 4 2" xfId="1385" xr:uid="{00000000-0005-0000-0000-0000F2090000}"/>
    <cellStyle name="Accent5 4 3" xfId="1386" xr:uid="{00000000-0005-0000-0000-0000F3090000}"/>
    <cellStyle name="Accent5 4 4" xfId="1387" xr:uid="{00000000-0005-0000-0000-0000F4090000}"/>
    <cellStyle name="Accent5 4 5" xfId="1388" xr:uid="{00000000-0005-0000-0000-0000F5090000}"/>
    <cellStyle name="Accent5 4 6" xfId="1389" xr:uid="{00000000-0005-0000-0000-0000F6090000}"/>
    <cellStyle name="Accent5 4 7" xfId="1390" xr:uid="{00000000-0005-0000-0000-0000F7090000}"/>
    <cellStyle name="Accent5 4 8" xfId="1391" xr:uid="{00000000-0005-0000-0000-0000F8090000}"/>
    <cellStyle name="Accent5 4 9" xfId="1392" xr:uid="{00000000-0005-0000-0000-0000F9090000}"/>
    <cellStyle name="Accent5 40" xfId="31745" xr:uid="{00000000-0005-0000-0000-0000C1050000}"/>
    <cellStyle name="Accent5 41" xfId="31746" xr:uid="{00000000-0005-0000-0000-0000C2050000}"/>
    <cellStyle name="Accent5 42" xfId="31747" xr:uid="{00000000-0005-0000-0000-0000C3050000}"/>
    <cellStyle name="Accent5 43" xfId="31748" xr:uid="{00000000-0005-0000-0000-0000C4050000}"/>
    <cellStyle name="Accent5 5" xfId="1393" xr:uid="{00000000-0005-0000-0000-0000FA090000}"/>
    <cellStyle name="Accent5 5 10" xfId="1394" xr:uid="{00000000-0005-0000-0000-0000FB090000}"/>
    <cellStyle name="Accent5 5 11" xfId="1395" xr:uid="{00000000-0005-0000-0000-0000FC090000}"/>
    <cellStyle name="Accent5 5 2" xfId="1396" xr:uid="{00000000-0005-0000-0000-0000FD090000}"/>
    <cellStyle name="Accent5 5 3" xfId="1397" xr:uid="{00000000-0005-0000-0000-0000FE090000}"/>
    <cellStyle name="Accent5 5 4" xfId="1398" xr:uid="{00000000-0005-0000-0000-0000FF090000}"/>
    <cellStyle name="Accent5 5 5" xfId="1399" xr:uid="{00000000-0005-0000-0000-0000000A0000}"/>
    <cellStyle name="Accent5 5 6" xfId="1400" xr:uid="{00000000-0005-0000-0000-0000010A0000}"/>
    <cellStyle name="Accent5 5 7" xfId="1401" xr:uid="{00000000-0005-0000-0000-0000020A0000}"/>
    <cellStyle name="Accent5 5 8" xfId="1402" xr:uid="{00000000-0005-0000-0000-0000030A0000}"/>
    <cellStyle name="Accent5 5 9" xfId="1403" xr:uid="{00000000-0005-0000-0000-0000040A0000}"/>
    <cellStyle name="Accent5 6" xfId="1404" xr:uid="{00000000-0005-0000-0000-0000050A0000}"/>
    <cellStyle name="Accent5 6 10" xfId="1405" xr:uid="{00000000-0005-0000-0000-0000060A0000}"/>
    <cellStyle name="Accent5 6 11" xfId="1406" xr:uid="{00000000-0005-0000-0000-0000070A0000}"/>
    <cellStyle name="Accent5 6 2" xfId="1407" xr:uid="{00000000-0005-0000-0000-0000080A0000}"/>
    <cellStyle name="Accent5 6 3" xfId="1408" xr:uid="{00000000-0005-0000-0000-0000090A0000}"/>
    <cellStyle name="Accent5 6 4" xfId="1409" xr:uid="{00000000-0005-0000-0000-00000A0A0000}"/>
    <cellStyle name="Accent5 6 5" xfId="1410" xr:uid="{00000000-0005-0000-0000-00000B0A0000}"/>
    <cellStyle name="Accent5 6 6" xfId="1411" xr:uid="{00000000-0005-0000-0000-00000C0A0000}"/>
    <cellStyle name="Accent5 6 7" xfId="1412" xr:uid="{00000000-0005-0000-0000-00000D0A0000}"/>
    <cellStyle name="Accent5 6 8" xfId="1413" xr:uid="{00000000-0005-0000-0000-00000E0A0000}"/>
    <cellStyle name="Accent5 6 9" xfId="1414" xr:uid="{00000000-0005-0000-0000-00000F0A0000}"/>
    <cellStyle name="Accent5 7" xfId="1415" xr:uid="{00000000-0005-0000-0000-0000100A0000}"/>
    <cellStyle name="Accent5 8" xfId="1416" xr:uid="{00000000-0005-0000-0000-0000110A0000}"/>
    <cellStyle name="Accent5 9" xfId="1417" xr:uid="{00000000-0005-0000-0000-0000120A0000}"/>
    <cellStyle name="Accent6 10" xfId="1418" xr:uid="{00000000-0005-0000-0000-0000130A0000}"/>
    <cellStyle name="Accent6 11" xfId="31749" xr:uid="{00000000-0005-0000-0000-0000CD050000}"/>
    <cellStyle name="Accent6 12" xfId="31750" xr:uid="{00000000-0005-0000-0000-0000CE050000}"/>
    <cellStyle name="Accent6 13" xfId="31751" xr:uid="{00000000-0005-0000-0000-0000CF050000}"/>
    <cellStyle name="Accent6 14" xfId="31752" xr:uid="{00000000-0005-0000-0000-0000D0050000}"/>
    <cellStyle name="Accent6 15" xfId="31753" xr:uid="{00000000-0005-0000-0000-0000D1050000}"/>
    <cellStyle name="Accent6 16" xfId="31754" xr:uid="{00000000-0005-0000-0000-0000D2050000}"/>
    <cellStyle name="Accent6 17" xfId="31755" xr:uid="{00000000-0005-0000-0000-0000D3050000}"/>
    <cellStyle name="Accent6 18" xfId="31756" xr:uid="{00000000-0005-0000-0000-0000D4050000}"/>
    <cellStyle name="Accent6 19" xfId="31757" xr:uid="{00000000-0005-0000-0000-0000D5050000}"/>
    <cellStyle name="Accent6 2" xfId="1419" xr:uid="{00000000-0005-0000-0000-0000140A0000}"/>
    <cellStyle name="Accent6 2 10" xfId="1420" xr:uid="{00000000-0005-0000-0000-0000150A0000}"/>
    <cellStyle name="Accent6 2 10 2" xfId="18291" xr:uid="{00000000-0005-0000-0000-0000160A0000}"/>
    <cellStyle name="Accent6 2 11" xfId="1421" xr:uid="{00000000-0005-0000-0000-0000170A0000}"/>
    <cellStyle name="Accent6 2 2" xfId="1422" xr:uid="{00000000-0005-0000-0000-0000180A0000}"/>
    <cellStyle name="Accent6 2 2 2" xfId="18292" xr:uid="{00000000-0005-0000-0000-0000190A0000}"/>
    <cellStyle name="Accent6 2 3" xfId="1423" xr:uid="{00000000-0005-0000-0000-00001A0A0000}"/>
    <cellStyle name="Accent6 2 3 2" xfId="18293" xr:uid="{00000000-0005-0000-0000-00001B0A0000}"/>
    <cellStyle name="Accent6 2 4" xfId="1424" xr:uid="{00000000-0005-0000-0000-00001C0A0000}"/>
    <cellStyle name="Accent6 2 4 2" xfId="18294" xr:uid="{00000000-0005-0000-0000-00001D0A0000}"/>
    <cellStyle name="Accent6 2 5" xfId="1425" xr:uid="{00000000-0005-0000-0000-00001E0A0000}"/>
    <cellStyle name="Accent6 2 5 2" xfId="18295" xr:uid="{00000000-0005-0000-0000-00001F0A0000}"/>
    <cellStyle name="Accent6 2 6" xfId="1426" xr:uid="{00000000-0005-0000-0000-0000200A0000}"/>
    <cellStyle name="Accent6 2 6 2" xfId="18296" xr:uid="{00000000-0005-0000-0000-0000210A0000}"/>
    <cellStyle name="Accent6 2 7" xfId="1427" xr:uid="{00000000-0005-0000-0000-0000220A0000}"/>
    <cellStyle name="Accent6 2 7 2" xfId="18297" xr:uid="{00000000-0005-0000-0000-0000230A0000}"/>
    <cellStyle name="Accent6 2 8" xfId="1428" xr:uid="{00000000-0005-0000-0000-0000240A0000}"/>
    <cellStyle name="Accent6 2 8 2" xfId="18298" xr:uid="{00000000-0005-0000-0000-0000250A0000}"/>
    <cellStyle name="Accent6 2 9" xfId="1429" xr:uid="{00000000-0005-0000-0000-0000260A0000}"/>
    <cellStyle name="Accent6 2 9 2" xfId="18299" xr:uid="{00000000-0005-0000-0000-0000270A0000}"/>
    <cellStyle name="Accent6 20" xfId="31758" xr:uid="{00000000-0005-0000-0000-0000E1050000}"/>
    <cellStyle name="Accent6 21" xfId="31759" xr:uid="{00000000-0005-0000-0000-0000E2050000}"/>
    <cellStyle name="Accent6 22" xfId="31760" xr:uid="{00000000-0005-0000-0000-0000E3050000}"/>
    <cellStyle name="Accent6 23" xfId="31761" xr:uid="{00000000-0005-0000-0000-0000E4050000}"/>
    <cellStyle name="Accent6 24" xfId="31762" xr:uid="{00000000-0005-0000-0000-0000E5050000}"/>
    <cellStyle name="Accent6 25" xfId="31763" xr:uid="{00000000-0005-0000-0000-0000E6050000}"/>
    <cellStyle name="Accent6 26" xfId="31764" xr:uid="{00000000-0005-0000-0000-0000E7050000}"/>
    <cellStyle name="Accent6 27" xfId="31765" xr:uid="{00000000-0005-0000-0000-0000E8050000}"/>
    <cellStyle name="Accent6 28" xfId="31766" xr:uid="{00000000-0005-0000-0000-0000E9050000}"/>
    <cellStyle name="Accent6 29" xfId="31767" xr:uid="{00000000-0005-0000-0000-0000EA050000}"/>
    <cellStyle name="Accent6 3" xfId="1430" xr:uid="{00000000-0005-0000-0000-0000280A0000}"/>
    <cellStyle name="Accent6 3 10" xfId="1431" xr:uid="{00000000-0005-0000-0000-0000290A0000}"/>
    <cellStyle name="Accent6 3 11" xfId="1432" xr:uid="{00000000-0005-0000-0000-00002A0A0000}"/>
    <cellStyle name="Accent6 3 12" xfId="18300" xr:uid="{00000000-0005-0000-0000-00002B0A0000}"/>
    <cellStyle name="Accent6 3 2" xfId="1433" xr:uid="{00000000-0005-0000-0000-00002C0A0000}"/>
    <cellStyle name="Accent6 3 2 2" xfId="31768" xr:uid="{00000000-0005-0000-0000-0000EC050000}"/>
    <cellStyle name="Accent6 3 3" xfId="1434" xr:uid="{00000000-0005-0000-0000-00002D0A0000}"/>
    <cellStyle name="Accent6 3 4" xfId="1435" xr:uid="{00000000-0005-0000-0000-00002E0A0000}"/>
    <cellStyle name="Accent6 3 5" xfId="1436" xr:uid="{00000000-0005-0000-0000-00002F0A0000}"/>
    <cellStyle name="Accent6 3 6" xfId="1437" xr:uid="{00000000-0005-0000-0000-0000300A0000}"/>
    <cellStyle name="Accent6 3 7" xfId="1438" xr:uid="{00000000-0005-0000-0000-0000310A0000}"/>
    <cellStyle name="Accent6 3 8" xfId="1439" xr:uid="{00000000-0005-0000-0000-0000320A0000}"/>
    <cellStyle name="Accent6 3 9" xfId="1440" xr:uid="{00000000-0005-0000-0000-0000330A0000}"/>
    <cellStyle name="Accent6 30" xfId="31769" xr:uid="{00000000-0005-0000-0000-0000EE050000}"/>
    <cellStyle name="Accent6 31" xfId="31770" xr:uid="{00000000-0005-0000-0000-0000EF050000}"/>
    <cellStyle name="Accent6 32" xfId="31771" xr:uid="{00000000-0005-0000-0000-0000F0050000}"/>
    <cellStyle name="Accent6 33" xfId="31772" xr:uid="{00000000-0005-0000-0000-0000F1050000}"/>
    <cellStyle name="Accent6 34" xfId="31773" xr:uid="{00000000-0005-0000-0000-0000F2050000}"/>
    <cellStyle name="Accent6 35" xfId="31774" xr:uid="{00000000-0005-0000-0000-0000F3050000}"/>
    <cellStyle name="Accent6 36" xfId="31775" xr:uid="{00000000-0005-0000-0000-0000F4050000}"/>
    <cellStyle name="Accent6 37" xfId="31776" xr:uid="{00000000-0005-0000-0000-0000F5050000}"/>
    <cellStyle name="Accent6 38" xfId="31777" xr:uid="{00000000-0005-0000-0000-0000F6050000}"/>
    <cellStyle name="Accent6 39" xfId="31778" xr:uid="{00000000-0005-0000-0000-0000F7050000}"/>
    <cellStyle name="Accent6 4" xfId="1441" xr:uid="{00000000-0005-0000-0000-0000340A0000}"/>
    <cellStyle name="Accent6 4 10" xfId="1442" xr:uid="{00000000-0005-0000-0000-0000350A0000}"/>
    <cellStyle name="Accent6 4 11" xfId="1443" xr:uid="{00000000-0005-0000-0000-0000360A0000}"/>
    <cellStyle name="Accent6 4 2" xfId="1444" xr:uid="{00000000-0005-0000-0000-0000370A0000}"/>
    <cellStyle name="Accent6 4 3" xfId="1445" xr:uid="{00000000-0005-0000-0000-0000380A0000}"/>
    <cellStyle name="Accent6 4 4" xfId="1446" xr:uid="{00000000-0005-0000-0000-0000390A0000}"/>
    <cellStyle name="Accent6 4 5" xfId="1447" xr:uid="{00000000-0005-0000-0000-00003A0A0000}"/>
    <cellStyle name="Accent6 4 6" xfId="1448" xr:uid="{00000000-0005-0000-0000-00003B0A0000}"/>
    <cellStyle name="Accent6 4 7" xfId="1449" xr:uid="{00000000-0005-0000-0000-00003C0A0000}"/>
    <cellStyle name="Accent6 4 8" xfId="1450" xr:uid="{00000000-0005-0000-0000-00003D0A0000}"/>
    <cellStyle name="Accent6 4 9" xfId="1451" xr:uid="{00000000-0005-0000-0000-00003E0A0000}"/>
    <cellStyle name="Accent6 40" xfId="31779" xr:uid="{00000000-0005-0000-0000-0000FA050000}"/>
    <cellStyle name="Accent6 41" xfId="31780" xr:uid="{00000000-0005-0000-0000-0000FB050000}"/>
    <cellStyle name="Accent6 42" xfId="31781" xr:uid="{00000000-0005-0000-0000-0000FC050000}"/>
    <cellStyle name="Accent6 43" xfId="31782" xr:uid="{00000000-0005-0000-0000-0000FD050000}"/>
    <cellStyle name="Accent6 5" xfId="1452" xr:uid="{00000000-0005-0000-0000-00003F0A0000}"/>
    <cellStyle name="Accent6 5 10" xfId="1453" xr:uid="{00000000-0005-0000-0000-0000400A0000}"/>
    <cellStyle name="Accent6 5 11" xfId="1454" xr:uid="{00000000-0005-0000-0000-0000410A0000}"/>
    <cellStyle name="Accent6 5 2" xfId="1455" xr:uid="{00000000-0005-0000-0000-0000420A0000}"/>
    <cellStyle name="Accent6 5 3" xfId="1456" xr:uid="{00000000-0005-0000-0000-0000430A0000}"/>
    <cellStyle name="Accent6 5 4" xfId="1457" xr:uid="{00000000-0005-0000-0000-0000440A0000}"/>
    <cellStyle name="Accent6 5 5" xfId="1458" xr:uid="{00000000-0005-0000-0000-0000450A0000}"/>
    <cellStyle name="Accent6 5 6" xfId="1459" xr:uid="{00000000-0005-0000-0000-0000460A0000}"/>
    <cellStyle name="Accent6 5 7" xfId="1460" xr:uid="{00000000-0005-0000-0000-0000470A0000}"/>
    <cellStyle name="Accent6 5 8" xfId="1461" xr:uid="{00000000-0005-0000-0000-0000480A0000}"/>
    <cellStyle name="Accent6 5 9" xfId="1462" xr:uid="{00000000-0005-0000-0000-0000490A0000}"/>
    <cellStyle name="Accent6 6" xfId="1463" xr:uid="{00000000-0005-0000-0000-00004A0A0000}"/>
    <cellStyle name="Accent6 6 10" xfId="1464" xr:uid="{00000000-0005-0000-0000-00004B0A0000}"/>
    <cellStyle name="Accent6 6 11" xfId="1465" xr:uid="{00000000-0005-0000-0000-00004C0A0000}"/>
    <cellStyle name="Accent6 6 2" xfId="1466" xr:uid="{00000000-0005-0000-0000-00004D0A0000}"/>
    <cellStyle name="Accent6 6 3" xfId="1467" xr:uid="{00000000-0005-0000-0000-00004E0A0000}"/>
    <cellStyle name="Accent6 6 4" xfId="1468" xr:uid="{00000000-0005-0000-0000-00004F0A0000}"/>
    <cellStyle name="Accent6 6 5" xfId="1469" xr:uid="{00000000-0005-0000-0000-0000500A0000}"/>
    <cellStyle name="Accent6 6 6" xfId="1470" xr:uid="{00000000-0005-0000-0000-0000510A0000}"/>
    <cellStyle name="Accent6 6 7" xfId="1471" xr:uid="{00000000-0005-0000-0000-0000520A0000}"/>
    <cellStyle name="Accent6 6 8" xfId="1472" xr:uid="{00000000-0005-0000-0000-0000530A0000}"/>
    <cellStyle name="Accent6 6 9" xfId="1473" xr:uid="{00000000-0005-0000-0000-0000540A0000}"/>
    <cellStyle name="Accent6 7" xfId="1474" xr:uid="{00000000-0005-0000-0000-0000550A0000}"/>
    <cellStyle name="Accent6 8" xfId="1475" xr:uid="{00000000-0005-0000-0000-0000560A0000}"/>
    <cellStyle name="Accent6 9" xfId="1476" xr:uid="{00000000-0005-0000-0000-0000570A0000}"/>
    <cellStyle name="AggblueBoldCels" xfId="17466" xr:uid="{00000000-0005-0000-0000-0000580A0000}"/>
    <cellStyle name="AggblueCels" xfId="17467" xr:uid="{00000000-0005-0000-0000-0000590A0000}"/>
    <cellStyle name="AggBoldCells" xfId="17468" xr:uid="{00000000-0005-0000-0000-00005A0A0000}"/>
    <cellStyle name="AggBoldCells 2" xfId="31783" xr:uid="{00000000-0005-0000-0000-000007060000}"/>
    <cellStyle name="AggCels" xfId="17425" xr:uid="{00000000-0005-0000-0000-00005B0A0000}"/>
    <cellStyle name="AggCels 2" xfId="31784" xr:uid="{00000000-0005-0000-0000-000008060000}"/>
    <cellStyle name="AggGreen" xfId="17469" xr:uid="{00000000-0005-0000-0000-00005C0A0000}"/>
    <cellStyle name="AggGreen 2" xfId="25885" xr:uid="{00000000-0005-0000-0000-00005D0A0000}"/>
    <cellStyle name="AggGreen 2 2" xfId="29317" xr:uid="{00000000-0005-0000-0000-00005E0A0000}"/>
    <cellStyle name="AggGreen 2 3" xfId="28735" xr:uid="{00000000-0005-0000-0000-00005F0A0000}"/>
    <cellStyle name="AggGreen 3" xfId="28628" xr:uid="{00000000-0005-0000-0000-0000600A0000}"/>
    <cellStyle name="AggGreen 3 2" xfId="39442" xr:uid="{00000000-0005-0000-0000-0000F3090000}"/>
    <cellStyle name="AggGreen 3 3" xfId="36114" xr:uid="{00000000-0005-0000-0000-0000F3090000}"/>
    <cellStyle name="AggGreen 4" xfId="30072" xr:uid="{00000000-0005-0000-0000-0000610A0000}"/>
    <cellStyle name="AggGreen 4 2" xfId="38781" xr:uid="{00000000-0005-0000-0000-0000F4090000}"/>
    <cellStyle name="AggGreen 4 3" xfId="35473" xr:uid="{00000000-0005-0000-0000-0000F4090000}"/>
    <cellStyle name="AggGreen 5" xfId="26541" xr:uid="{00000000-0005-0000-0000-0000620A0000}"/>
    <cellStyle name="AggGreen 5 2" xfId="36865" xr:uid="{00000000-0005-0000-0000-000009060000}"/>
    <cellStyle name="AggGreen 6" xfId="37809" xr:uid="{00000000-0005-0000-0000-0000EE090000}"/>
    <cellStyle name="AggGreen12" xfId="17470" xr:uid="{00000000-0005-0000-0000-0000630A0000}"/>
    <cellStyle name="AggGreen12 2" xfId="25886" xr:uid="{00000000-0005-0000-0000-0000640A0000}"/>
    <cellStyle name="AggGreen12 2 2" xfId="29318" xr:uid="{00000000-0005-0000-0000-0000650A0000}"/>
    <cellStyle name="AggGreen12 2 3" xfId="29901" xr:uid="{00000000-0005-0000-0000-0000660A0000}"/>
    <cellStyle name="AggGreen12 3" xfId="28627" xr:uid="{00000000-0005-0000-0000-0000670A0000}"/>
    <cellStyle name="AggGreen12 3 2" xfId="39443" xr:uid="{00000000-0005-0000-0000-0000F7090000}"/>
    <cellStyle name="AggGreen12 3 3" xfId="36115" xr:uid="{00000000-0005-0000-0000-0000F7090000}"/>
    <cellStyle name="AggGreen12 4" xfId="30093" xr:uid="{00000000-0005-0000-0000-0000680A0000}"/>
    <cellStyle name="AggGreen12 4 2" xfId="38780" xr:uid="{00000000-0005-0000-0000-0000F8090000}"/>
    <cellStyle name="AggGreen12 4 3" xfId="35472" xr:uid="{00000000-0005-0000-0000-0000F8090000}"/>
    <cellStyle name="AggGreen12 5" xfId="26542" xr:uid="{00000000-0005-0000-0000-0000690A0000}"/>
    <cellStyle name="AggGreen12 5 2" xfId="36866" xr:uid="{00000000-0005-0000-0000-00000A060000}"/>
    <cellStyle name="AggGreen12 6" xfId="37810" xr:uid="{00000000-0005-0000-0000-0000F0090000}"/>
    <cellStyle name="AggOrange" xfId="17471" xr:uid="{00000000-0005-0000-0000-00006A0A0000}"/>
    <cellStyle name="AggOrange 2" xfId="25887" xr:uid="{00000000-0005-0000-0000-00006B0A0000}"/>
    <cellStyle name="AggOrange 2 2" xfId="29319" xr:uid="{00000000-0005-0000-0000-00006C0A0000}"/>
    <cellStyle name="AggOrange 2 3" xfId="28734" xr:uid="{00000000-0005-0000-0000-00006D0A0000}"/>
    <cellStyle name="AggOrange 3" xfId="28626" xr:uid="{00000000-0005-0000-0000-00006E0A0000}"/>
    <cellStyle name="AggOrange 3 2" xfId="39444" xr:uid="{00000000-0005-0000-0000-0000FB090000}"/>
    <cellStyle name="AggOrange 3 3" xfId="36116" xr:uid="{00000000-0005-0000-0000-0000FB090000}"/>
    <cellStyle name="AggOrange 4" xfId="28793" xr:uid="{00000000-0005-0000-0000-00006F0A0000}"/>
    <cellStyle name="AggOrange 4 2" xfId="39506" xr:uid="{00000000-0005-0000-0000-0000FC090000}"/>
    <cellStyle name="AggOrange 4 3" xfId="36170" xr:uid="{00000000-0005-0000-0000-0000FC090000}"/>
    <cellStyle name="AggOrange 5" xfId="26543" xr:uid="{00000000-0005-0000-0000-0000700A0000}"/>
    <cellStyle name="AggOrange 5 2" xfId="36867" xr:uid="{00000000-0005-0000-0000-00000B060000}"/>
    <cellStyle name="AggOrange 6" xfId="37811" xr:uid="{00000000-0005-0000-0000-0000F2090000}"/>
    <cellStyle name="AggOrange_CRFReport-template" xfId="1477" xr:uid="{00000000-0005-0000-0000-0000710A0000}"/>
    <cellStyle name="AggOrange9" xfId="17472" xr:uid="{00000000-0005-0000-0000-0000720A0000}"/>
    <cellStyle name="AggOrange9 2" xfId="25888" xr:uid="{00000000-0005-0000-0000-0000730A0000}"/>
    <cellStyle name="AggOrange9 2 2" xfId="29320" xr:uid="{00000000-0005-0000-0000-0000740A0000}"/>
    <cellStyle name="AggOrange9 2 3" xfId="29900" xr:uid="{00000000-0005-0000-0000-0000750A0000}"/>
    <cellStyle name="AggOrange9 3" xfId="28625" xr:uid="{00000000-0005-0000-0000-0000760A0000}"/>
    <cellStyle name="AggOrange9 3 2" xfId="39445" xr:uid="{00000000-0005-0000-0000-0000000A0000}"/>
    <cellStyle name="AggOrange9 3 3" xfId="36117" xr:uid="{00000000-0005-0000-0000-0000000A0000}"/>
    <cellStyle name="AggOrange9 4" xfId="29412" xr:uid="{00000000-0005-0000-0000-0000770A0000}"/>
    <cellStyle name="AggOrange9 4 2" xfId="39002" xr:uid="{00000000-0005-0000-0000-0000010A0000}"/>
    <cellStyle name="AggOrange9 4 3" xfId="35668" xr:uid="{00000000-0005-0000-0000-0000010A0000}"/>
    <cellStyle name="AggOrange9 5" xfId="26544" xr:uid="{00000000-0005-0000-0000-0000780A0000}"/>
    <cellStyle name="AggOrange9 5 2" xfId="36868" xr:uid="{00000000-0005-0000-0000-00000C060000}"/>
    <cellStyle name="AggOrange9 6" xfId="37812" xr:uid="{00000000-0005-0000-0000-0000F5090000}"/>
    <cellStyle name="AggOrange9_CRFReport-template" xfId="1478" xr:uid="{00000000-0005-0000-0000-0000790A0000}"/>
    <cellStyle name="AggOrangeLB_2x" xfId="17473" xr:uid="{00000000-0005-0000-0000-00007A0A0000}"/>
    <cellStyle name="AggOrangeLBorder" xfId="17474" xr:uid="{00000000-0005-0000-0000-00007B0A0000}"/>
    <cellStyle name="AggOrangeRBorder" xfId="17475" xr:uid="{00000000-0005-0000-0000-00007C0A0000}"/>
    <cellStyle name="AggOrangeRBorder 2" xfId="25889" xr:uid="{00000000-0005-0000-0000-00007D0A0000}"/>
    <cellStyle name="AggOrangeRBorder 2 2" xfId="29321" xr:uid="{00000000-0005-0000-0000-00007E0A0000}"/>
    <cellStyle name="AggOrangeRBorder 2 3" xfId="28733" xr:uid="{00000000-0005-0000-0000-00007F0A0000}"/>
    <cellStyle name="AggOrangeRBorder 2 4" xfId="29937" xr:uid="{00000000-0005-0000-0000-0000800A0000}"/>
    <cellStyle name="AggOrangeRBorder 3" xfId="29507" xr:uid="{00000000-0005-0000-0000-0000810A0000}"/>
    <cellStyle name="AggOrangeRBorder 3 2" xfId="39448" xr:uid="{00000000-0005-0000-0000-0000070A0000}"/>
    <cellStyle name="AggOrangeRBorder 4" xfId="28624" xr:uid="{00000000-0005-0000-0000-0000820A0000}"/>
    <cellStyle name="AggOrangeRBorder 4 2" xfId="38440" xr:uid="{00000000-0005-0000-0000-0000050A0000}"/>
    <cellStyle name="AggOrangeRBorder 4 3" xfId="35078" xr:uid="{00000000-0005-0000-0000-0000050A0000}"/>
    <cellStyle name="AggOrangeRBorder 5" xfId="29997" xr:uid="{00000000-0005-0000-0000-0000830A0000}"/>
    <cellStyle name="AggOrangeRBorder 5 2" xfId="37813" xr:uid="{00000000-0005-0000-0000-0000FA090000}"/>
    <cellStyle name="AggOrangeRBorder 6" xfId="26545" xr:uid="{00000000-0005-0000-0000-0000840A0000}"/>
    <cellStyle name="Akzent1" xfId="28079" xr:uid="{00000000-0005-0000-0000-0000850A0000}"/>
    <cellStyle name="Akzent2" xfId="28080" xr:uid="{00000000-0005-0000-0000-0000860A0000}"/>
    <cellStyle name="Akzent3" xfId="28081" xr:uid="{00000000-0005-0000-0000-0000870A0000}"/>
    <cellStyle name="Akzent4" xfId="28082" xr:uid="{00000000-0005-0000-0000-0000880A0000}"/>
    <cellStyle name="Akzent5" xfId="28083" xr:uid="{00000000-0005-0000-0000-0000890A0000}"/>
    <cellStyle name="Akzent6" xfId="28084" xr:uid="{00000000-0005-0000-0000-00008A0A0000}"/>
    <cellStyle name="Assumption Heading" xfId="28151" xr:uid="{00000000-0005-0000-0000-00008B0A0000}"/>
    <cellStyle name="Assumptions" xfId="28152" xr:uid="{00000000-0005-0000-0000-00008C0A0000}"/>
    <cellStyle name="Attrib" xfId="28153" xr:uid="{00000000-0005-0000-0000-00008D0A0000}"/>
    <cellStyle name="Attrib 2" xfId="28154" xr:uid="{00000000-0005-0000-0000-00008E0A0000}"/>
    <cellStyle name="Attrib 2 2" xfId="28155" xr:uid="{00000000-0005-0000-0000-00008F0A0000}"/>
    <cellStyle name="Attrib 2 2 2" xfId="30177" xr:uid="{00000000-0005-0000-0000-0000900A0000}"/>
    <cellStyle name="Attrib 2 2 3" xfId="30315" xr:uid="{00000000-0005-0000-0000-0000910A0000}"/>
    <cellStyle name="Attrib 2 2 4" xfId="29612" xr:uid="{00000000-0005-0000-0000-0000920A0000}"/>
    <cellStyle name="Attrib 2 3" xfId="28156" xr:uid="{00000000-0005-0000-0000-0000930A0000}"/>
    <cellStyle name="Attrib 2 3 2" xfId="30178" xr:uid="{00000000-0005-0000-0000-0000940A0000}"/>
    <cellStyle name="Attrib 2 3 3" xfId="30316" xr:uid="{00000000-0005-0000-0000-0000950A0000}"/>
    <cellStyle name="Attrib 2 3 4" xfId="29224" xr:uid="{00000000-0005-0000-0000-0000960A0000}"/>
    <cellStyle name="Attrib 2 4" xfId="30176" xr:uid="{00000000-0005-0000-0000-0000970A0000}"/>
    <cellStyle name="Attrib 2 5" xfId="30314" xr:uid="{00000000-0005-0000-0000-0000980A0000}"/>
    <cellStyle name="Attrib 2 6" xfId="28686" xr:uid="{00000000-0005-0000-0000-0000990A0000}"/>
    <cellStyle name="Attrib 2 7" xfId="33568" xr:uid="{00000000-0005-0000-0000-000002000000}"/>
    <cellStyle name="Attrib 3" xfId="30175" xr:uid="{00000000-0005-0000-0000-00009A0A0000}"/>
    <cellStyle name="Attrib 4" xfId="30313" xr:uid="{00000000-0005-0000-0000-00009B0A0000}"/>
    <cellStyle name="Attrib 5" xfId="28632" xr:uid="{00000000-0005-0000-0000-00009C0A0000}"/>
    <cellStyle name="Attrib 6" xfId="33569" xr:uid="{00000000-0005-0000-0000-000001000000}"/>
    <cellStyle name="Ausgabe" xfId="28085" xr:uid="{00000000-0005-0000-0000-00009D0A0000}"/>
    <cellStyle name="Ausgabe 2" xfId="30292" xr:uid="{00000000-0005-0000-0000-00009E0A0000}"/>
    <cellStyle name="Ausgabe 2 2" xfId="36869" xr:uid="{00000000-0005-0000-0000-000016060000}"/>
    <cellStyle name="Ausgabe 3" xfId="28919" xr:uid="{00000000-0005-0000-0000-00009F0A0000}"/>
    <cellStyle name="Ausgabe 3 2" xfId="38155" xr:uid="{00000000-0005-0000-0000-0000020A0000}"/>
    <cellStyle name="Ausgabe 4" xfId="31785" xr:uid="{00000000-0005-0000-0000-000016060000}"/>
    <cellStyle name="Avertissement" xfId="3717" xr:uid="{00000000-0005-0000-0000-0000A00A0000}"/>
    <cellStyle name="Bad 10" xfId="1479" xr:uid="{00000000-0005-0000-0000-0000A10A0000}"/>
    <cellStyle name="Bad 11" xfId="31786" xr:uid="{00000000-0005-0000-0000-000019060000}"/>
    <cellStyle name="Bad 12" xfId="31787" xr:uid="{00000000-0005-0000-0000-00001A060000}"/>
    <cellStyle name="Bad 13" xfId="31788" xr:uid="{00000000-0005-0000-0000-00001B060000}"/>
    <cellStyle name="Bad 14" xfId="31789" xr:uid="{00000000-0005-0000-0000-00001C060000}"/>
    <cellStyle name="Bad 15" xfId="31790" xr:uid="{00000000-0005-0000-0000-00001D060000}"/>
    <cellStyle name="Bad 16" xfId="31791" xr:uid="{00000000-0005-0000-0000-00001E060000}"/>
    <cellStyle name="Bad 17" xfId="31792" xr:uid="{00000000-0005-0000-0000-00001F060000}"/>
    <cellStyle name="Bad 18" xfId="31793" xr:uid="{00000000-0005-0000-0000-000020060000}"/>
    <cellStyle name="Bad 19" xfId="31794" xr:uid="{00000000-0005-0000-0000-000021060000}"/>
    <cellStyle name="Bad 2" xfId="1480" xr:uid="{00000000-0005-0000-0000-0000A20A0000}"/>
    <cellStyle name="Bad 2 10" xfId="1481" xr:uid="{00000000-0005-0000-0000-0000A30A0000}"/>
    <cellStyle name="Bad 2 10 2" xfId="18301" xr:uid="{00000000-0005-0000-0000-0000A40A0000}"/>
    <cellStyle name="Bad 2 11" xfId="1482" xr:uid="{00000000-0005-0000-0000-0000A50A0000}"/>
    <cellStyle name="Bad 2 2" xfId="1483" xr:uid="{00000000-0005-0000-0000-0000A60A0000}"/>
    <cellStyle name="Bad 2 2 2" xfId="18302" xr:uid="{00000000-0005-0000-0000-0000A70A0000}"/>
    <cellStyle name="Bad 2 3" xfId="1484" xr:uid="{00000000-0005-0000-0000-0000A80A0000}"/>
    <cellStyle name="Bad 2 3 2" xfId="18303" xr:uid="{00000000-0005-0000-0000-0000A90A0000}"/>
    <cellStyle name="Bad 2 4" xfId="1485" xr:uid="{00000000-0005-0000-0000-0000AA0A0000}"/>
    <cellStyle name="Bad 2 4 2" xfId="18304" xr:uid="{00000000-0005-0000-0000-0000AB0A0000}"/>
    <cellStyle name="Bad 2 5" xfId="1486" xr:uid="{00000000-0005-0000-0000-0000AC0A0000}"/>
    <cellStyle name="Bad 2 5 2" xfId="18305" xr:uid="{00000000-0005-0000-0000-0000AD0A0000}"/>
    <cellStyle name="Bad 2 6" xfId="1487" xr:uid="{00000000-0005-0000-0000-0000AE0A0000}"/>
    <cellStyle name="Bad 2 6 2" xfId="18306" xr:uid="{00000000-0005-0000-0000-0000AF0A0000}"/>
    <cellStyle name="Bad 2 7" xfId="1488" xr:uid="{00000000-0005-0000-0000-0000B00A0000}"/>
    <cellStyle name="Bad 2 7 2" xfId="18307" xr:uid="{00000000-0005-0000-0000-0000B10A0000}"/>
    <cellStyle name="Bad 2 8" xfId="1489" xr:uid="{00000000-0005-0000-0000-0000B20A0000}"/>
    <cellStyle name="Bad 2 8 2" xfId="18308" xr:uid="{00000000-0005-0000-0000-0000B30A0000}"/>
    <cellStyle name="Bad 2 9" xfId="1490" xr:uid="{00000000-0005-0000-0000-0000B40A0000}"/>
    <cellStyle name="Bad 2 9 2" xfId="18309" xr:uid="{00000000-0005-0000-0000-0000B50A0000}"/>
    <cellStyle name="Bad 20" xfId="31795" xr:uid="{00000000-0005-0000-0000-00002D060000}"/>
    <cellStyle name="Bad 21" xfId="31796" xr:uid="{00000000-0005-0000-0000-00002E060000}"/>
    <cellStyle name="Bad 22" xfId="31797" xr:uid="{00000000-0005-0000-0000-00002F060000}"/>
    <cellStyle name="Bad 23" xfId="31798" xr:uid="{00000000-0005-0000-0000-000030060000}"/>
    <cellStyle name="Bad 24" xfId="31799" xr:uid="{00000000-0005-0000-0000-000031060000}"/>
    <cellStyle name="Bad 25" xfId="31800" xr:uid="{00000000-0005-0000-0000-000032060000}"/>
    <cellStyle name="Bad 26" xfId="31801" xr:uid="{00000000-0005-0000-0000-000033060000}"/>
    <cellStyle name="Bad 27" xfId="31802" xr:uid="{00000000-0005-0000-0000-000034060000}"/>
    <cellStyle name="Bad 28" xfId="31803" xr:uid="{00000000-0005-0000-0000-000035060000}"/>
    <cellStyle name="Bad 29" xfId="31804" xr:uid="{00000000-0005-0000-0000-000036060000}"/>
    <cellStyle name="Bad 3" xfId="1491" xr:uid="{00000000-0005-0000-0000-0000B60A0000}"/>
    <cellStyle name="Bad 3 10" xfId="1492" xr:uid="{00000000-0005-0000-0000-0000B70A0000}"/>
    <cellStyle name="Bad 3 11" xfId="1493" xr:uid="{00000000-0005-0000-0000-0000B80A0000}"/>
    <cellStyle name="Bad 3 12" xfId="18310" xr:uid="{00000000-0005-0000-0000-0000B90A0000}"/>
    <cellStyle name="Bad 3 2" xfId="1494" xr:uid="{00000000-0005-0000-0000-0000BA0A0000}"/>
    <cellStyle name="Bad 3 2 2" xfId="31805" xr:uid="{00000000-0005-0000-0000-000038060000}"/>
    <cellStyle name="Bad 3 3" xfId="1495" xr:uid="{00000000-0005-0000-0000-0000BB0A0000}"/>
    <cellStyle name="Bad 3 4" xfId="1496" xr:uid="{00000000-0005-0000-0000-0000BC0A0000}"/>
    <cellStyle name="Bad 3 5" xfId="1497" xr:uid="{00000000-0005-0000-0000-0000BD0A0000}"/>
    <cellStyle name="Bad 3 6" xfId="1498" xr:uid="{00000000-0005-0000-0000-0000BE0A0000}"/>
    <cellStyle name="Bad 3 7" xfId="1499" xr:uid="{00000000-0005-0000-0000-0000BF0A0000}"/>
    <cellStyle name="Bad 3 8" xfId="1500" xr:uid="{00000000-0005-0000-0000-0000C00A0000}"/>
    <cellStyle name="Bad 3 9" xfId="1501" xr:uid="{00000000-0005-0000-0000-0000C10A0000}"/>
    <cellStyle name="Bad 30" xfId="31806" xr:uid="{00000000-0005-0000-0000-00003A060000}"/>
    <cellStyle name="Bad 31" xfId="31807" xr:uid="{00000000-0005-0000-0000-00003B060000}"/>
    <cellStyle name="Bad 32" xfId="31808" xr:uid="{00000000-0005-0000-0000-00003C060000}"/>
    <cellStyle name="Bad 33" xfId="31809" xr:uid="{00000000-0005-0000-0000-00003D060000}"/>
    <cellStyle name="Bad 34" xfId="31810" xr:uid="{00000000-0005-0000-0000-00003E060000}"/>
    <cellStyle name="Bad 35" xfId="31811" xr:uid="{00000000-0005-0000-0000-00003F060000}"/>
    <cellStyle name="Bad 36" xfId="31812" xr:uid="{00000000-0005-0000-0000-000040060000}"/>
    <cellStyle name="Bad 37" xfId="31813" xr:uid="{00000000-0005-0000-0000-000041060000}"/>
    <cellStyle name="Bad 38" xfId="31814" xr:uid="{00000000-0005-0000-0000-000042060000}"/>
    <cellStyle name="Bad 39" xfId="31815" xr:uid="{00000000-0005-0000-0000-000043060000}"/>
    <cellStyle name="Bad 4" xfId="1502" xr:uid="{00000000-0005-0000-0000-0000C20A0000}"/>
    <cellStyle name="Bad 4 10" xfId="1503" xr:uid="{00000000-0005-0000-0000-0000C30A0000}"/>
    <cellStyle name="Bad 4 11" xfId="1504" xr:uid="{00000000-0005-0000-0000-0000C40A0000}"/>
    <cellStyle name="Bad 4 2" xfId="1505" xr:uid="{00000000-0005-0000-0000-0000C50A0000}"/>
    <cellStyle name="Bad 4 3" xfId="1506" xr:uid="{00000000-0005-0000-0000-0000C60A0000}"/>
    <cellStyle name="Bad 4 4" xfId="1507" xr:uid="{00000000-0005-0000-0000-0000C70A0000}"/>
    <cellStyle name="Bad 4 5" xfId="1508" xr:uid="{00000000-0005-0000-0000-0000C80A0000}"/>
    <cellStyle name="Bad 4 6" xfId="1509" xr:uid="{00000000-0005-0000-0000-0000C90A0000}"/>
    <cellStyle name="Bad 4 7" xfId="1510" xr:uid="{00000000-0005-0000-0000-0000CA0A0000}"/>
    <cellStyle name="Bad 4 8" xfId="1511" xr:uid="{00000000-0005-0000-0000-0000CB0A0000}"/>
    <cellStyle name="Bad 4 9" xfId="1512" xr:uid="{00000000-0005-0000-0000-0000CC0A0000}"/>
    <cellStyle name="Bad 40" xfId="31816" xr:uid="{00000000-0005-0000-0000-000046060000}"/>
    <cellStyle name="Bad 41" xfId="31817" xr:uid="{00000000-0005-0000-0000-000047060000}"/>
    <cellStyle name="Bad 42" xfId="31818" xr:uid="{00000000-0005-0000-0000-000048060000}"/>
    <cellStyle name="Bad 43" xfId="31819" xr:uid="{00000000-0005-0000-0000-000049060000}"/>
    <cellStyle name="Bad 5" xfId="1513" xr:uid="{00000000-0005-0000-0000-0000CD0A0000}"/>
    <cellStyle name="Bad 5 10" xfId="1514" xr:uid="{00000000-0005-0000-0000-0000CE0A0000}"/>
    <cellStyle name="Bad 5 11" xfId="1515" xr:uid="{00000000-0005-0000-0000-0000CF0A0000}"/>
    <cellStyle name="Bad 5 2" xfId="1516" xr:uid="{00000000-0005-0000-0000-0000D00A0000}"/>
    <cellStyle name="Bad 5 3" xfId="1517" xr:uid="{00000000-0005-0000-0000-0000D10A0000}"/>
    <cellStyle name="Bad 5 4" xfId="1518" xr:uid="{00000000-0005-0000-0000-0000D20A0000}"/>
    <cellStyle name="Bad 5 5" xfId="1519" xr:uid="{00000000-0005-0000-0000-0000D30A0000}"/>
    <cellStyle name="Bad 5 6" xfId="1520" xr:uid="{00000000-0005-0000-0000-0000D40A0000}"/>
    <cellStyle name="Bad 5 7" xfId="1521" xr:uid="{00000000-0005-0000-0000-0000D50A0000}"/>
    <cellStyle name="Bad 5 8" xfId="1522" xr:uid="{00000000-0005-0000-0000-0000D60A0000}"/>
    <cellStyle name="Bad 5 9" xfId="1523" xr:uid="{00000000-0005-0000-0000-0000D70A0000}"/>
    <cellStyle name="Bad 6" xfId="1524" xr:uid="{00000000-0005-0000-0000-0000D80A0000}"/>
    <cellStyle name="Bad 6 10" xfId="1525" xr:uid="{00000000-0005-0000-0000-0000D90A0000}"/>
    <cellStyle name="Bad 6 11" xfId="1526" xr:uid="{00000000-0005-0000-0000-0000DA0A0000}"/>
    <cellStyle name="Bad 6 2" xfId="1527" xr:uid="{00000000-0005-0000-0000-0000DB0A0000}"/>
    <cellStyle name="Bad 6 3" xfId="1528" xr:uid="{00000000-0005-0000-0000-0000DC0A0000}"/>
    <cellStyle name="Bad 6 4" xfId="1529" xr:uid="{00000000-0005-0000-0000-0000DD0A0000}"/>
    <cellStyle name="Bad 6 5" xfId="1530" xr:uid="{00000000-0005-0000-0000-0000DE0A0000}"/>
    <cellStyle name="Bad 6 6" xfId="1531" xr:uid="{00000000-0005-0000-0000-0000DF0A0000}"/>
    <cellStyle name="Bad 6 7" xfId="1532" xr:uid="{00000000-0005-0000-0000-0000E00A0000}"/>
    <cellStyle name="Bad 6 8" xfId="1533" xr:uid="{00000000-0005-0000-0000-0000E10A0000}"/>
    <cellStyle name="Bad 6 9" xfId="1534" xr:uid="{00000000-0005-0000-0000-0000E20A0000}"/>
    <cellStyle name="Bad 7" xfId="1535" xr:uid="{00000000-0005-0000-0000-0000E30A0000}"/>
    <cellStyle name="Bad 8" xfId="1536" xr:uid="{00000000-0005-0000-0000-0000E40A0000}"/>
    <cellStyle name="Bad 9" xfId="1537" xr:uid="{00000000-0005-0000-0000-0000E50A0000}"/>
    <cellStyle name="Berechnung" xfId="28086" xr:uid="{00000000-0005-0000-0000-0000E60A0000}"/>
    <cellStyle name="Berechnung 2" xfId="30293" xr:uid="{00000000-0005-0000-0000-0000E70A0000}"/>
    <cellStyle name="Berechnung 2 2" xfId="36870" xr:uid="{00000000-0005-0000-0000-000051060000}"/>
    <cellStyle name="Berechnung 3" xfId="30384" xr:uid="{00000000-0005-0000-0000-0000E80A0000}"/>
    <cellStyle name="Berechnung 4" xfId="29259" xr:uid="{00000000-0005-0000-0000-0000E90A0000}"/>
    <cellStyle name="Berechnung 5" xfId="31820" xr:uid="{00000000-0005-0000-0000-000051060000}"/>
    <cellStyle name="Bevitel" xfId="30" xr:uid="{00000000-0005-0000-0000-0000EA0A0000}"/>
    <cellStyle name="Bevitel 10" xfId="4307" xr:uid="{00000000-0005-0000-0000-0000EB0A0000}"/>
    <cellStyle name="Bevitel 10 2" xfId="28708" xr:uid="{00000000-0005-0000-0000-0000EC0A0000}"/>
    <cellStyle name="Bevitel 11" xfId="23342" xr:uid="{00000000-0005-0000-0000-0000ED0A0000}"/>
    <cellStyle name="Bevitel 12" xfId="30874" xr:uid="{00000000-0005-0000-0000-0000490A0000}"/>
    <cellStyle name="Bevitel 2" xfId="5418" xr:uid="{00000000-0005-0000-0000-0000EE0A0000}"/>
    <cellStyle name="Bevitel 2 2" xfId="11101" xr:uid="{00000000-0005-0000-0000-0000EF0A0000}"/>
    <cellStyle name="Bevitel 2 3" xfId="37050" xr:uid="{00000000-0005-0000-0000-0000490A0000}"/>
    <cellStyle name="Bevitel 3" xfId="6870" xr:uid="{00000000-0005-0000-0000-0000F00A0000}"/>
    <cellStyle name="Bevitel 3 2" xfId="12551" xr:uid="{00000000-0005-0000-0000-0000F10A0000}"/>
    <cellStyle name="Bevitel 4" xfId="8009" xr:uid="{00000000-0005-0000-0000-0000F20A0000}"/>
    <cellStyle name="Bevitel 4 2" xfId="13682" xr:uid="{00000000-0005-0000-0000-0000F30A0000}"/>
    <cellStyle name="Bevitel 5" xfId="7201" xr:uid="{00000000-0005-0000-0000-0000F40A0000}"/>
    <cellStyle name="Bevitel 5 2" xfId="12876" xr:uid="{00000000-0005-0000-0000-0000F50A0000}"/>
    <cellStyle name="Bevitel 6" xfId="8410" xr:uid="{00000000-0005-0000-0000-0000F60A0000}"/>
    <cellStyle name="Bevitel 6 2" xfId="14076" xr:uid="{00000000-0005-0000-0000-0000F70A0000}"/>
    <cellStyle name="Bevitel 7" xfId="9195" xr:uid="{00000000-0005-0000-0000-0000F80A0000}"/>
    <cellStyle name="Bevitel 7 2" xfId="14855" xr:uid="{00000000-0005-0000-0000-0000F90A0000}"/>
    <cellStyle name="Bevitel 8" xfId="4747" xr:uid="{00000000-0005-0000-0000-0000FA0A0000}"/>
    <cellStyle name="Bevitel 8 2" xfId="10438" xr:uid="{00000000-0005-0000-0000-0000FB0A0000}"/>
    <cellStyle name="Bevitel 9" xfId="3745" xr:uid="{00000000-0005-0000-0000-0000FC0A0000}"/>
    <cellStyle name="Bevitel 9 2" xfId="30402" xr:uid="{00000000-0005-0000-0000-0000FD0A0000}"/>
    <cellStyle name="Bold GHG Numbers (0.00)" xfId="28157" xr:uid="{00000000-0005-0000-0000-0000FE0A0000}"/>
    <cellStyle name="Calcolo" xfId="3662" xr:uid="{00000000-0005-0000-0000-0000FF0A0000}"/>
    <cellStyle name="Calcolo 10" xfId="10421" xr:uid="{00000000-0005-0000-0000-0000000B0000}"/>
    <cellStyle name="Calcolo 2" xfId="6793" xr:uid="{00000000-0005-0000-0000-0000010B0000}"/>
    <cellStyle name="Calcolo 2 2" xfId="12475" xr:uid="{00000000-0005-0000-0000-0000020B0000}"/>
    <cellStyle name="Calcolo 2 2 2" xfId="35355" xr:uid="{00000000-0005-0000-0000-0000B02B0000}"/>
    <cellStyle name="Calcolo 2 3" xfId="28393" xr:uid="{00000000-0005-0000-0000-0000030B0000}"/>
    <cellStyle name="Calcolo 2 4" xfId="30327" xr:uid="{00000000-0005-0000-0000-0000040B0000}"/>
    <cellStyle name="Calcolo 2 5" xfId="24580" xr:uid="{00000000-0005-0000-0000-0000050B0000}"/>
    <cellStyle name="Calcolo 2 6" xfId="30445" xr:uid="{00000000-0005-0000-0000-000053060000}"/>
    <cellStyle name="Calcolo 3" xfId="6888" xr:uid="{00000000-0005-0000-0000-0000060B0000}"/>
    <cellStyle name="Calcolo 3 2" xfId="12569" xr:uid="{00000000-0005-0000-0000-0000070B0000}"/>
    <cellStyle name="Calcolo 4" xfId="8268" xr:uid="{00000000-0005-0000-0000-0000080B0000}"/>
    <cellStyle name="Calcolo 4 2" xfId="13934" xr:uid="{00000000-0005-0000-0000-0000090B0000}"/>
    <cellStyle name="Calcolo 5" xfId="8787" xr:uid="{00000000-0005-0000-0000-00000A0B0000}"/>
    <cellStyle name="Calcolo 5 2" xfId="14452" xr:uid="{00000000-0005-0000-0000-00000B0B0000}"/>
    <cellStyle name="Calcolo 6" xfId="9175" xr:uid="{00000000-0005-0000-0000-00000C0B0000}"/>
    <cellStyle name="Calcolo 6 2" xfId="14840" xr:uid="{00000000-0005-0000-0000-00000D0B0000}"/>
    <cellStyle name="Calcolo 7" xfId="9900" xr:uid="{00000000-0005-0000-0000-00000E0B0000}"/>
    <cellStyle name="Calcolo 7 2" xfId="15554" xr:uid="{00000000-0005-0000-0000-00000F0B0000}"/>
    <cellStyle name="Calcolo 8" xfId="5392" xr:uid="{00000000-0005-0000-0000-0000100B0000}"/>
    <cellStyle name="Calcolo 8 2" xfId="11077" xr:uid="{00000000-0005-0000-0000-0000110B0000}"/>
    <cellStyle name="Calcolo 9" xfId="4720" xr:uid="{00000000-0005-0000-0000-0000120B0000}"/>
    <cellStyle name="Calc-Some-Ext" xfId="30439" xr:uid="{00000000-0005-0000-0000-000003000000}"/>
    <cellStyle name="Calc-Some-Int" xfId="30438" xr:uid="{00000000-0005-0000-0000-000004000000}"/>
    <cellStyle name="Calcul" xfId="3718" xr:uid="{00000000-0005-0000-0000-0000130B0000}"/>
    <cellStyle name="Calcul 10" xfId="4732" xr:uid="{00000000-0005-0000-0000-0000140B0000}"/>
    <cellStyle name="Calcul 10 2" xfId="10427" xr:uid="{00000000-0005-0000-0000-0000150B0000}"/>
    <cellStyle name="Calcul 11" xfId="4376" xr:uid="{00000000-0005-0000-0000-0000160B0000}"/>
    <cellStyle name="Calcul 2" xfId="3739" xr:uid="{00000000-0005-0000-0000-0000170B0000}"/>
    <cellStyle name="Calcul 2 10" xfId="4370" xr:uid="{00000000-0005-0000-0000-0000180B0000}"/>
    <cellStyle name="Calcul 2 2" xfId="5408" xr:uid="{00000000-0005-0000-0000-0000190B0000}"/>
    <cellStyle name="Calcul 2 2 2" xfId="11091" xr:uid="{00000000-0005-0000-0000-00001A0B0000}"/>
    <cellStyle name="Calcul 2 3" xfId="6816" xr:uid="{00000000-0005-0000-0000-00001B0B0000}"/>
    <cellStyle name="Calcul 2 3 2" xfId="12498" xr:uid="{00000000-0005-0000-0000-00001C0B0000}"/>
    <cellStyle name="Calcul 2 4" xfId="6915" xr:uid="{00000000-0005-0000-0000-00001D0B0000}"/>
    <cellStyle name="Calcul 2 4 2" xfId="12592" xr:uid="{00000000-0005-0000-0000-00001E0B0000}"/>
    <cellStyle name="Calcul 2 5" xfId="8018" xr:uid="{00000000-0005-0000-0000-00001F0B0000}"/>
    <cellStyle name="Calcul 2 5 2" xfId="13691" xr:uid="{00000000-0005-0000-0000-0000200B0000}"/>
    <cellStyle name="Calcul 2 6" xfId="7155" xr:uid="{00000000-0005-0000-0000-0000210B0000}"/>
    <cellStyle name="Calcul 2 6 2" xfId="12830" xr:uid="{00000000-0005-0000-0000-0000220B0000}"/>
    <cellStyle name="Calcul 2 7" xfId="8473" xr:uid="{00000000-0005-0000-0000-0000230B0000}"/>
    <cellStyle name="Calcul 2 7 2" xfId="14139" xr:uid="{00000000-0005-0000-0000-0000240B0000}"/>
    <cellStyle name="Calcul 2 8" xfId="9190" xr:uid="{00000000-0005-0000-0000-0000250B0000}"/>
    <cellStyle name="Calcul 2 8 2" xfId="14851" xr:uid="{00000000-0005-0000-0000-0000260B0000}"/>
    <cellStyle name="Calcul 2 9" xfId="4741" xr:uid="{00000000-0005-0000-0000-0000270B0000}"/>
    <cellStyle name="Calcul 2 9 2" xfId="10433" xr:uid="{00000000-0005-0000-0000-0000280B0000}"/>
    <cellStyle name="Calcul 3" xfId="5399" xr:uid="{00000000-0005-0000-0000-0000290B0000}"/>
    <cellStyle name="Calcul 3 2" xfId="11082" xr:uid="{00000000-0005-0000-0000-00002A0B0000}"/>
    <cellStyle name="Calcul 4" xfId="6823" xr:uid="{00000000-0005-0000-0000-00002B0B0000}"/>
    <cellStyle name="Calcul 4 2" xfId="12505" xr:uid="{00000000-0005-0000-0000-00002C0B0000}"/>
    <cellStyle name="Calcul 5" xfId="6906" xr:uid="{00000000-0005-0000-0000-00002D0B0000}"/>
    <cellStyle name="Calcul 5 2" xfId="12586" xr:uid="{00000000-0005-0000-0000-00002E0B0000}"/>
    <cellStyle name="Calcul 6" xfId="8032" xr:uid="{00000000-0005-0000-0000-00002F0B0000}"/>
    <cellStyle name="Calcul 6 2" xfId="13705" xr:uid="{00000000-0005-0000-0000-0000300B0000}"/>
    <cellStyle name="Calcul 7" xfId="7150" xr:uid="{00000000-0005-0000-0000-0000310B0000}"/>
    <cellStyle name="Calcul 7 2" xfId="12825" xr:uid="{00000000-0005-0000-0000-0000320B0000}"/>
    <cellStyle name="Calcul 8" xfId="8478" xr:uid="{00000000-0005-0000-0000-0000330B0000}"/>
    <cellStyle name="Calcul 8 2" xfId="14144" xr:uid="{00000000-0005-0000-0000-0000340B0000}"/>
    <cellStyle name="Calcul 9" xfId="9181" xr:uid="{00000000-0005-0000-0000-0000350B0000}"/>
    <cellStyle name="Calcul 9 2" xfId="14845" xr:uid="{00000000-0005-0000-0000-0000360B0000}"/>
    <cellStyle name="Calculation 10" xfId="1538" xr:uid="{00000000-0005-0000-0000-0000370B0000}"/>
    <cellStyle name="Calculation 10 10" xfId="3989" xr:uid="{00000000-0005-0000-0000-0000380B0000}"/>
    <cellStyle name="Calculation 10 10 2" xfId="29620" xr:uid="{00000000-0005-0000-0000-0000390B0000}"/>
    <cellStyle name="Calculation 10 11" xfId="3988" xr:uid="{00000000-0005-0000-0000-00003A0B0000}"/>
    <cellStyle name="Calculation 10 11 2" xfId="29408" xr:uid="{00000000-0005-0000-0000-00003B0B0000}"/>
    <cellStyle name="Calculation 10 12" xfId="23345" xr:uid="{00000000-0005-0000-0000-00003C0B0000}"/>
    <cellStyle name="Calculation 10 13" xfId="31821" xr:uid="{00000000-0005-0000-0000-000054060000}"/>
    <cellStyle name="Calculation 10 2" xfId="3280" xr:uid="{00000000-0005-0000-0000-00003D0B0000}"/>
    <cellStyle name="Calculation 10 2 10" xfId="10106" xr:uid="{00000000-0005-0000-0000-00003E0B0000}"/>
    <cellStyle name="Calculation 10 2 10 2" xfId="29485" xr:uid="{00000000-0005-0000-0000-00003F0B0000}"/>
    <cellStyle name="Calculation 10 2 11" xfId="23575" xr:uid="{00000000-0005-0000-0000-0000400B0000}"/>
    <cellStyle name="Calculation 10 2 12" xfId="33926" xr:uid="{00000000-0005-0000-0000-00004E0A0000}"/>
    <cellStyle name="Calculation 10 2 2" xfId="6451" xr:uid="{00000000-0005-0000-0000-0000410B0000}"/>
    <cellStyle name="Calculation 10 2 2 2" xfId="12133" xr:uid="{00000000-0005-0000-0000-0000420B0000}"/>
    <cellStyle name="Calculation 10 2 2 3" xfId="36632" xr:uid="{00000000-0005-0000-0000-00004E0A0000}"/>
    <cellStyle name="Calculation 10 2 3" xfId="6425" xr:uid="{00000000-0005-0000-0000-0000430B0000}"/>
    <cellStyle name="Calculation 10 2 3 2" xfId="12108" xr:uid="{00000000-0005-0000-0000-0000440B0000}"/>
    <cellStyle name="Calculation 10 2 4" xfId="7128" xr:uid="{00000000-0005-0000-0000-0000450B0000}"/>
    <cellStyle name="Calculation 10 2 4 2" xfId="12804" xr:uid="{00000000-0005-0000-0000-0000460B0000}"/>
    <cellStyle name="Calculation 10 2 5" xfId="8487" xr:uid="{00000000-0005-0000-0000-0000470B0000}"/>
    <cellStyle name="Calculation 10 2 5 2" xfId="14152" xr:uid="{00000000-0005-0000-0000-0000480B0000}"/>
    <cellStyle name="Calculation 10 2 6" xfId="8860" xr:uid="{00000000-0005-0000-0000-0000490B0000}"/>
    <cellStyle name="Calculation 10 2 6 2" xfId="14525" xr:uid="{00000000-0005-0000-0000-00004A0B0000}"/>
    <cellStyle name="Calculation 10 2 7" xfId="9582" xr:uid="{00000000-0005-0000-0000-00004B0B0000}"/>
    <cellStyle name="Calculation 10 2 7 2" xfId="15239" xr:uid="{00000000-0005-0000-0000-00004C0B0000}"/>
    <cellStyle name="Calculation 10 2 8" xfId="5074" xr:uid="{00000000-0005-0000-0000-00004D0B0000}"/>
    <cellStyle name="Calculation 10 2 8 2" xfId="10762" xr:uid="{00000000-0005-0000-0000-00004E0B0000}"/>
    <cellStyle name="Calculation 10 2 9" xfId="4393" xr:uid="{00000000-0005-0000-0000-00004F0B0000}"/>
    <cellStyle name="Calculation 10 2 9 2" xfId="29018" xr:uid="{00000000-0005-0000-0000-0000500B0000}"/>
    <cellStyle name="Calculation 10 3" xfId="5574" xr:uid="{00000000-0005-0000-0000-0000510B0000}"/>
    <cellStyle name="Calculation 10 3 2" xfId="11257" xr:uid="{00000000-0005-0000-0000-0000520B0000}"/>
    <cellStyle name="Calculation 10 3 3" xfId="35354" xr:uid="{00000000-0005-0000-0000-0000B12B0000}"/>
    <cellStyle name="Calculation 10 4" xfId="5430" xr:uid="{00000000-0005-0000-0000-0000530B0000}"/>
    <cellStyle name="Calculation 10 4 2" xfId="11113" xr:uid="{00000000-0005-0000-0000-0000540B0000}"/>
    <cellStyle name="Calculation 10 5" xfId="7765" xr:uid="{00000000-0005-0000-0000-0000550B0000}"/>
    <cellStyle name="Calculation 10 5 2" xfId="13438" xr:uid="{00000000-0005-0000-0000-0000560B0000}"/>
    <cellStyle name="Calculation 10 6" xfId="7903" xr:uid="{00000000-0005-0000-0000-0000570B0000}"/>
    <cellStyle name="Calculation 10 6 2" xfId="13576" xr:uid="{00000000-0005-0000-0000-0000580B0000}"/>
    <cellStyle name="Calculation 10 7" xfId="7902" xr:uid="{00000000-0005-0000-0000-0000590B0000}"/>
    <cellStyle name="Calculation 10 7 2" xfId="13575" xr:uid="{00000000-0005-0000-0000-00005A0B0000}"/>
    <cellStyle name="Calculation 10 8" xfId="9201" xr:uid="{00000000-0005-0000-0000-00005B0B0000}"/>
    <cellStyle name="Calculation 10 8 2" xfId="14861" xr:uid="{00000000-0005-0000-0000-00005C0B0000}"/>
    <cellStyle name="Calculation 10 9" xfId="4752" xr:uid="{00000000-0005-0000-0000-00005D0B0000}"/>
    <cellStyle name="Calculation 10 9 2" xfId="10443" xr:uid="{00000000-0005-0000-0000-00005E0B0000}"/>
    <cellStyle name="Calculation 11" xfId="31822" xr:uid="{00000000-0005-0000-0000-000055060000}"/>
    <cellStyle name="Calculation 12" xfId="31823" xr:uid="{00000000-0005-0000-0000-000056060000}"/>
    <cellStyle name="Calculation 13" xfId="31824" xr:uid="{00000000-0005-0000-0000-000057060000}"/>
    <cellStyle name="Calculation 14" xfId="31825" xr:uid="{00000000-0005-0000-0000-000058060000}"/>
    <cellStyle name="Calculation 15" xfId="31826" xr:uid="{00000000-0005-0000-0000-000059060000}"/>
    <cellStyle name="Calculation 16" xfId="31827" xr:uid="{00000000-0005-0000-0000-00005A060000}"/>
    <cellStyle name="Calculation 17" xfId="31828" xr:uid="{00000000-0005-0000-0000-00005B060000}"/>
    <cellStyle name="Calculation 18" xfId="31829" xr:uid="{00000000-0005-0000-0000-00005C060000}"/>
    <cellStyle name="Calculation 19" xfId="31830" xr:uid="{00000000-0005-0000-0000-00005D060000}"/>
    <cellStyle name="Calculation 2" xfId="1539" xr:uid="{00000000-0005-0000-0000-00005F0B0000}"/>
    <cellStyle name="Calculation 2 10" xfId="1540" xr:uid="{00000000-0005-0000-0000-0000600B0000}"/>
    <cellStyle name="Calculation 2 10 10" xfId="3991" xr:uid="{00000000-0005-0000-0000-0000610B0000}"/>
    <cellStyle name="Calculation 2 10 10 2" xfId="29621" xr:uid="{00000000-0005-0000-0000-0000620B0000}"/>
    <cellStyle name="Calculation 2 10 11" xfId="3986" xr:uid="{00000000-0005-0000-0000-0000630B0000}"/>
    <cellStyle name="Calculation 2 10 11 2" xfId="29413" xr:uid="{00000000-0005-0000-0000-0000640B0000}"/>
    <cellStyle name="Calculation 2 10 12" xfId="23347" xr:uid="{00000000-0005-0000-0000-0000650B0000}"/>
    <cellStyle name="Calculation 2 10 13" xfId="30446" xr:uid="{00000000-0005-0000-0000-00005F060000}"/>
    <cellStyle name="Calculation 2 10 14" xfId="33925" xr:uid="{00000000-0005-0000-0000-0000500A0000}"/>
    <cellStyle name="Calculation 2 10 2" xfId="3282" xr:uid="{00000000-0005-0000-0000-0000660B0000}"/>
    <cellStyle name="Calculation 2 10 2 10" xfId="10108" xr:uid="{00000000-0005-0000-0000-0000670B0000}"/>
    <cellStyle name="Calculation 2 10 2 10 2" xfId="29005" xr:uid="{00000000-0005-0000-0000-0000680B0000}"/>
    <cellStyle name="Calculation 2 10 2 11" xfId="23577" xr:uid="{00000000-0005-0000-0000-0000690B0000}"/>
    <cellStyle name="Calculation 2 10 2 12" xfId="18311" xr:uid="{00000000-0005-0000-0000-00006A0B0000}"/>
    <cellStyle name="Calculation 2 10 2 13" xfId="33924" xr:uid="{00000000-0005-0000-0000-0000510A0000}"/>
    <cellStyle name="Calculation 2 10 2 2" xfId="6453" xr:uid="{00000000-0005-0000-0000-00006B0B0000}"/>
    <cellStyle name="Calculation 2 10 2 2 2" xfId="12135" xr:uid="{00000000-0005-0000-0000-00006C0B0000}"/>
    <cellStyle name="Calculation 2 10 2 2 2 2" xfId="27037" xr:uid="{00000000-0005-0000-0000-00006D0B0000}"/>
    <cellStyle name="Calculation 2 10 2 2 2 3" xfId="37829" xr:uid="{00000000-0005-0000-0000-0000520A0000}"/>
    <cellStyle name="Calculation 2 10 2 2 3" xfId="29123" xr:uid="{00000000-0005-0000-0000-00006E0B0000}"/>
    <cellStyle name="Calculation 2 10 2 2 4" xfId="29135" xr:uid="{00000000-0005-0000-0000-00006F0B0000}"/>
    <cellStyle name="Calculation 2 10 2 2 5" xfId="30201" xr:uid="{00000000-0005-0000-0000-0000700B0000}"/>
    <cellStyle name="Calculation 2 10 2 2 6" xfId="24365" xr:uid="{00000000-0005-0000-0000-0000710B0000}"/>
    <cellStyle name="Calculation 2 10 2 2 7" xfId="22331" xr:uid="{00000000-0005-0000-0000-0000720B0000}"/>
    <cellStyle name="Calculation 2 10 2 2 8" xfId="34334" xr:uid="{00000000-0005-0000-0000-0000520A0000}"/>
    <cellStyle name="Calculation 2 10 2 3" xfId="6427" xr:uid="{00000000-0005-0000-0000-0000730B0000}"/>
    <cellStyle name="Calculation 2 10 2 3 2" xfId="12110" xr:uid="{00000000-0005-0000-0000-0000740B0000}"/>
    <cellStyle name="Calculation 2 10 2 3 2 2" xfId="38789" xr:uid="{00000000-0005-0000-0000-00005E0A0000}"/>
    <cellStyle name="Calculation 2 10 2 3 3" xfId="35480" xr:uid="{00000000-0005-0000-0000-00005E0A0000}"/>
    <cellStyle name="Calculation 2 10 2 4" xfId="7126" xr:uid="{00000000-0005-0000-0000-0000750B0000}"/>
    <cellStyle name="Calculation 2 10 2 4 2" xfId="12802" xr:uid="{00000000-0005-0000-0000-0000760B0000}"/>
    <cellStyle name="Calculation 2 10 2 4 3" xfId="36864" xr:uid="{00000000-0005-0000-0000-0000510A0000}"/>
    <cellStyle name="Calculation 2 10 2 5" xfId="8489" xr:uid="{00000000-0005-0000-0000-0000770B0000}"/>
    <cellStyle name="Calculation 2 10 2 5 2" xfId="14154" xr:uid="{00000000-0005-0000-0000-0000780B0000}"/>
    <cellStyle name="Calculation 2 10 2 6" xfId="8862" xr:uid="{00000000-0005-0000-0000-0000790B0000}"/>
    <cellStyle name="Calculation 2 10 2 6 2" xfId="14527" xr:uid="{00000000-0005-0000-0000-00007A0B0000}"/>
    <cellStyle name="Calculation 2 10 2 7" xfId="9584" xr:uid="{00000000-0005-0000-0000-00007B0B0000}"/>
    <cellStyle name="Calculation 2 10 2 7 2" xfId="15241" xr:uid="{00000000-0005-0000-0000-00007C0B0000}"/>
    <cellStyle name="Calculation 2 10 2 8" xfId="5076" xr:uid="{00000000-0005-0000-0000-00007D0B0000}"/>
    <cellStyle name="Calculation 2 10 2 8 2" xfId="10764" xr:uid="{00000000-0005-0000-0000-00007E0B0000}"/>
    <cellStyle name="Calculation 2 10 2 9" xfId="4395" xr:uid="{00000000-0005-0000-0000-00007F0B0000}"/>
    <cellStyle name="Calculation 2 10 2 9 2" xfId="29020" xr:uid="{00000000-0005-0000-0000-0000800B0000}"/>
    <cellStyle name="Calculation 2 10 3" xfId="5576" xr:uid="{00000000-0005-0000-0000-0000810B0000}"/>
    <cellStyle name="Calculation 2 10 3 2" xfId="11259" xr:uid="{00000000-0005-0000-0000-0000820B0000}"/>
    <cellStyle name="Calculation 2 10 3 3" xfId="35006" xr:uid="{00000000-0005-0000-0000-0000B32B0000}"/>
    <cellStyle name="Calculation 2 10 4" xfId="5432" xr:uid="{00000000-0005-0000-0000-0000830B0000}"/>
    <cellStyle name="Calculation 2 10 4 2" xfId="11115" xr:uid="{00000000-0005-0000-0000-0000840B0000}"/>
    <cellStyle name="Calculation 2 10 4 3" xfId="36509" xr:uid="{00000000-0005-0000-0000-0000DC2C0000}"/>
    <cellStyle name="Calculation 2 10 5" xfId="7763" xr:uid="{00000000-0005-0000-0000-0000850B0000}"/>
    <cellStyle name="Calculation 2 10 5 2" xfId="13436" xr:uid="{00000000-0005-0000-0000-0000860B0000}"/>
    <cellStyle name="Calculation 2 10 6" xfId="7904" xr:uid="{00000000-0005-0000-0000-0000870B0000}"/>
    <cellStyle name="Calculation 2 10 6 2" xfId="13577" xr:uid="{00000000-0005-0000-0000-0000880B0000}"/>
    <cellStyle name="Calculation 2 10 7" xfId="7901" xr:uid="{00000000-0005-0000-0000-0000890B0000}"/>
    <cellStyle name="Calculation 2 10 7 2" xfId="13574" xr:uid="{00000000-0005-0000-0000-00008A0B0000}"/>
    <cellStyle name="Calculation 2 10 8" xfId="9203" xr:uid="{00000000-0005-0000-0000-00008B0B0000}"/>
    <cellStyle name="Calculation 2 10 8 2" xfId="14863" xr:uid="{00000000-0005-0000-0000-00008C0B0000}"/>
    <cellStyle name="Calculation 2 10 9" xfId="4754" xr:uid="{00000000-0005-0000-0000-00008D0B0000}"/>
    <cellStyle name="Calculation 2 10 9 2" xfId="10445" xr:uid="{00000000-0005-0000-0000-00008E0B0000}"/>
    <cellStyle name="Calculation 2 11" xfId="1541" xr:uid="{00000000-0005-0000-0000-00008F0B0000}"/>
    <cellStyle name="Calculation 2 11 10" xfId="3992" xr:uid="{00000000-0005-0000-0000-0000900B0000}"/>
    <cellStyle name="Calculation 2 11 10 2" xfId="29622" xr:uid="{00000000-0005-0000-0000-0000910B0000}"/>
    <cellStyle name="Calculation 2 11 11" xfId="3985" xr:uid="{00000000-0005-0000-0000-0000920B0000}"/>
    <cellStyle name="Calculation 2 11 11 2" xfId="30071" xr:uid="{00000000-0005-0000-0000-0000930B0000}"/>
    <cellStyle name="Calculation 2 11 12" xfId="23348" xr:uid="{00000000-0005-0000-0000-0000940B0000}"/>
    <cellStyle name="Calculation 2 11 13" xfId="31832" xr:uid="{00000000-0005-0000-0000-000060060000}"/>
    <cellStyle name="Calculation 2 11 2" xfId="3283" xr:uid="{00000000-0005-0000-0000-0000950B0000}"/>
    <cellStyle name="Calculation 2 11 2 10" xfId="10109" xr:uid="{00000000-0005-0000-0000-0000960B0000}"/>
    <cellStyle name="Calculation 2 11 2 10 2" xfId="28430" xr:uid="{00000000-0005-0000-0000-0000970B0000}"/>
    <cellStyle name="Calculation 2 11 2 11" xfId="23578" xr:uid="{00000000-0005-0000-0000-0000980B0000}"/>
    <cellStyle name="Calculation 2 11 2 12" xfId="33923" xr:uid="{00000000-0005-0000-0000-0000540A0000}"/>
    <cellStyle name="Calculation 2 11 2 2" xfId="6454" xr:uid="{00000000-0005-0000-0000-0000990B0000}"/>
    <cellStyle name="Calculation 2 11 2 2 2" xfId="12136" xr:uid="{00000000-0005-0000-0000-00009A0B0000}"/>
    <cellStyle name="Calculation 2 11 2 2 3" xfId="36863" xr:uid="{00000000-0005-0000-0000-0000540A0000}"/>
    <cellStyle name="Calculation 2 11 2 3" xfId="6428" xr:uid="{00000000-0005-0000-0000-00009B0B0000}"/>
    <cellStyle name="Calculation 2 11 2 3 2" xfId="12111" xr:uid="{00000000-0005-0000-0000-00009C0B0000}"/>
    <cellStyle name="Calculation 2 11 2 4" xfId="7125" xr:uid="{00000000-0005-0000-0000-00009D0B0000}"/>
    <cellStyle name="Calculation 2 11 2 4 2" xfId="12801" xr:uid="{00000000-0005-0000-0000-00009E0B0000}"/>
    <cellStyle name="Calculation 2 11 2 5" xfId="8490" xr:uid="{00000000-0005-0000-0000-00009F0B0000}"/>
    <cellStyle name="Calculation 2 11 2 5 2" xfId="14155" xr:uid="{00000000-0005-0000-0000-0000A00B0000}"/>
    <cellStyle name="Calculation 2 11 2 6" xfId="8863" xr:uid="{00000000-0005-0000-0000-0000A10B0000}"/>
    <cellStyle name="Calculation 2 11 2 6 2" xfId="14528" xr:uid="{00000000-0005-0000-0000-0000A20B0000}"/>
    <cellStyle name="Calculation 2 11 2 7" xfId="9585" xr:uid="{00000000-0005-0000-0000-0000A30B0000}"/>
    <cellStyle name="Calculation 2 11 2 7 2" xfId="15242" xr:uid="{00000000-0005-0000-0000-0000A40B0000}"/>
    <cellStyle name="Calculation 2 11 2 8" xfId="5077" xr:uid="{00000000-0005-0000-0000-0000A50B0000}"/>
    <cellStyle name="Calculation 2 11 2 8 2" xfId="10765" xr:uid="{00000000-0005-0000-0000-0000A60B0000}"/>
    <cellStyle name="Calculation 2 11 2 9" xfId="4396" xr:uid="{00000000-0005-0000-0000-0000A70B0000}"/>
    <cellStyle name="Calculation 2 11 2 9 2" xfId="29623" xr:uid="{00000000-0005-0000-0000-0000A80B0000}"/>
    <cellStyle name="Calculation 2 11 3" xfId="5577" xr:uid="{00000000-0005-0000-0000-0000A90B0000}"/>
    <cellStyle name="Calculation 2 11 3 2" xfId="11260" xr:uid="{00000000-0005-0000-0000-0000AA0B0000}"/>
    <cellStyle name="Calculation 2 11 3 3" xfId="35076" xr:uid="{00000000-0005-0000-0000-0000B42B0000}"/>
    <cellStyle name="Calculation 2 11 4" xfId="5433" xr:uid="{00000000-0005-0000-0000-0000AB0B0000}"/>
    <cellStyle name="Calculation 2 11 4 2" xfId="11116" xr:uid="{00000000-0005-0000-0000-0000AC0B0000}"/>
    <cellStyle name="Calculation 2 11 5" xfId="7762" xr:uid="{00000000-0005-0000-0000-0000AD0B0000}"/>
    <cellStyle name="Calculation 2 11 5 2" xfId="13435" xr:uid="{00000000-0005-0000-0000-0000AE0B0000}"/>
    <cellStyle name="Calculation 2 11 6" xfId="8089" xr:uid="{00000000-0005-0000-0000-0000AF0B0000}"/>
    <cellStyle name="Calculation 2 11 6 2" xfId="13758" xr:uid="{00000000-0005-0000-0000-0000B00B0000}"/>
    <cellStyle name="Calculation 2 11 7" xfId="8084" xr:uid="{00000000-0005-0000-0000-0000B10B0000}"/>
    <cellStyle name="Calculation 2 11 7 2" xfId="13753" xr:uid="{00000000-0005-0000-0000-0000B20B0000}"/>
    <cellStyle name="Calculation 2 11 8" xfId="9204" xr:uid="{00000000-0005-0000-0000-0000B30B0000}"/>
    <cellStyle name="Calculation 2 11 8 2" xfId="14864" xr:uid="{00000000-0005-0000-0000-0000B40B0000}"/>
    <cellStyle name="Calculation 2 11 9" xfId="4755" xr:uid="{00000000-0005-0000-0000-0000B50B0000}"/>
    <cellStyle name="Calculation 2 11 9 2" xfId="10446" xr:uid="{00000000-0005-0000-0000-0000B60B0000}"/>
    <cellStyle name="Calculation 2 12" xfId="3281" xr:uid="{00000000-0005-0000-0000-0000B70B0000}"/>
    <cellStyle name="Calculation 2 12 10" xfId="10107" xr:uid="{00000000-0005-0000-0000-0000B80B0000}"/>
    <cellStyle name="Calculation 2 12 10 2" xfId="29226" xr:uid="{00000000-0005-0000-0000-0000B90B0000}"/>
    <cellStyle name="Calculation 2 12 11" xfId="23576" xr:uid="{00000000-0005-0000-0000-0000BA0B0000}"/>
    <cellStyle name="Calculation 2 12 12" xfId="30677" xr:uid="{00000000-0005-0000-0000-0000550A0000}"/>
    <cellStyle name="Calculation 2 12 2" xfId="6452" xr:uid="{00000000-0005-0000-0000-0000BB0B0000}"/>
    <cellStyle name="Calculation 2 12 2 2" xfId="12134" xr:uid="{00000000-0005-0000-0000-0000BC0B0000}"/>
    <cellStyle name="Calculation 2 12 2 3" xfId="36862" xr:uid="{00000000-0005-0000-0000-0000550A0000}"/>
    <cellStyle name="Calculation 2 12 3" xfId="6426" xr:uid="{00000000-0005-0000-0000-0000BD0B0000}"/>
    <cellStyle name="Calculation 2 12 3 2" xfId="12109" xr:uid="{00000000-0005-0000-0000-0000BE0B0000}"/>
    <cellStyle name="Calculation 2 12 4" xfId="7127" xr:uid="{00000000-0005-0000-0000-0000BF0B0000}"/>
    <cellStyle name="Calculation 2 12 4 2" xfId="12803" xr:uid="{00000000-0005-0000-0000-0000C00B0000}"/>
    <cellStyle name="Calculation 2 12 5" xfId="8488" xr:uid="{00000000-0005-0000-0000-0000C10B0000}"/>
    <cellStyle name="Calculation 2 12 5 2" xfId="14153" xr:uid="{00000000-0005-0000-0000-0000C20B0000}"/>
    <cellStyle name="Calculation 2 12 6" xfId="8861" xr:uid="{00000000-0005-0000-0000-0000C30B0000}"/>
    <cellStyle name="Calculation 2 12 6 2" xfId="14526" xr:uid="{00000000-0005-0000-0000-0000C40B0000}"/>
    <cellStyle name="Calculation 2 12 7" xfId="9583" xr:uid="{00000000-0005-0000-0000-0000C50B0000}"/>
    <cellStyle name="Calculation 2 12 7 2" xfId="15240" xr:uid="{00000000-0005-0000-0000-0000C60B0000}"/>
    <cellStyle name="Calculation 2 12 8" xfId="5075" xr:uid="{00000000-0005-0000-0000-0000C70B0000}"/>
    <cellStyle name="Calculation 2 12 8 2" xfId="10763" xr:uid="{00000000-0005-0000-0000-0000C80B0000}"/>
    <cellStyle name="Calculation 2 12 9" xfId="4394" xr:uid="{00000000-0005-0000-0000-0000C90B0000}"/>
    <cellStyle name="Calculation 2 12 9 2" xfId="29624" xr:uid="{00000000-0005-0000-0000-0000CA0B0000}"/>
    <cellStyle name="Calculation 2 13" xfId="5575" xr:uid="{00000000-0005-0000-0000-0000CB0B0000}"/>
    <cellStyle name="Calculation 2 13 2" xfId="11258" xr:uid="{00000000-0005-0000-0000-0000CC0B0000}"/>
    <cellStyle name="Calculation 2 13 3" xfId="30393" xr:uid="{00000000-0005-0000-0000-0000CD0B0000}"/>
    <cellStyle name="Calculation 2 13 4" xfId="28397" xr:uid="{00000000-0005-0000-0000-0000CE0B0000}"/>
    <cellStyle name="Calculation 2 13 5" xfId="35353" xr:uid="{00000000-0005-0000-0000-0000B22B0000}"/>
    <cellStyle name="Calculation 2 14" xfId="5431" xr:uid="{00000000-0005-0000-0000-0000CF0B0000}"/>
    <cellStyle name="Calculation 2 14 2" xfId="11114" xr:uid="{00000000-0005-0000-0000-0000D00B0000}"/>
    <cellStyle name="Calculation 2 15" xfId="7764" xr:uid="{00000000-0005-0000-0000-0000D10B0000}"/>
    <cellStyle name="Calculation 2 15 2" xfId="13437" xr:uid="{00000000-0005-0000-0000-0000D20B0000}"/>
    <cellStyle name="Calculation 2 16" xfId="8088" xr:uid="{00000000-0005-0000-0000-0000D30B0000}"/>
    <cellStyle name="Calculation 2 16 2" xfId="13757" xr:uid="{00000000-0005-0000-0000-0000D40B0000}"/>
    <cellStyle name="Calculation 2 17" xfId="8087" xr:uid="{00000000-0005-0000-0000-0000D50B0000}"/>
    <cellStyle name="Calculation 2 17 2" xfId="13756" xr:uid="{00000000-0005-0000-0000-0000D60B0000}"/>
    <cellStyle name="Calculation 2 18" xfId="9202" xr:uid="{00000000-0005-0000-0000-0000D70B0000}"/>
    <cellStyle name="Calculation 2 18 2" xfId="14862" xr:uid="{00000000-0005-0000-0000-0000D80B0000}"/>
    <cellStyle name="Calculation 2 19" xfId="4753" xr:uid="{00000000-0005-0000-0000-0000D90B0000}"/>
    <cellStyle name="Calculation 2 19 2" xfId="10444" xr:uid="{00000000-0005-0000-0000-0000DA0B0000}"/>
    <cellStyle name="Calculation 2 2" xfId="1542" xr:uid="{00000000-0005-0000-0000-0000DB0B0000}"/>
    <cellStyle name="Calculation 2 2 10" xfId="3993" xr:uid="{00000000-0005-0000-0000-0000DC0B0000}"/>
    <cellStyle name="Calculation 2 2 10 2" xfId="28441" xr:uid="{00000000-0005-0000-0000-0000DD0B0000}"/>
    <cellStyle name="Calculation 2 2 11" xfId="3984" xr:uid="{00000000-0005-0000-0000-0000DE0B0000}"/>
    <cellStyle name="Calculation 2 2 11 2" xfId="30125" xr:uid="{00000000-0005-0000-0000-0000DF0B0000}"/>
    <cellStyle name="Calculation 2 2 12" xfId="23349" xr:uid="{00000000-0005-0000-0000-0000E00B0000}"/>
    <cellStyle name="Calculation 2 2 13" xfId="30447" xr:uid="{00000000-0005-0000-0000-000061060000}"/>
    <cellStyle name="Calculation 2 2 14" xfId="30678" xr:uid="{00000000-0005-0000-0000-0000560A0000}"/>
    <cellStyle name="Calculation 2 2 2" xfId="3284" xr:uid="{00000000-0005-0000-0000-0000E10B0000}"/>
    <cellStyle name="Calculation 2 2 2 10" xfId="10110" xr:uid="{00000000-0005-0000-0000-0000E20B0000}"/>
    <cellStyle name="Calculation 2 2 2 10 2" xfId="30000" xr:uid="{00000000-0005-0000-0000-0000E30B0000}"/>
    <cellStyle name="Calculation 2 2 2 11" xfId="23579" xr:uid="{00000000-0005-0000-0000-0000E40B0000}"/>
    <cellStyle name="Calculation 2 2 2 12" xfId="18312" xr:uid="{00000000-0005-0000-0000-0000E50B0000}"/>
    <cellStyle name="Calculation 2 2 2 13" xfId="30679" xr:uid="{00000000-0005-0000-0000-0000570A0000}"/>
    <cellStyle name="Calculation 2 2 2 2" xfId="6455" xr:uid="{00000000-0005-0000-0000-0000E60B0000}"/>
    <cellStyle name="Calculation 2 2 2 2 2" xfId="12137" xr:uid="{00000000-0005-0000-0000-0000E70B0000}"/>
    <cellStyle name="Calculation 2 2 2 2 2 2" xfId="27038" xr:uid="{00000000-0005-0000-0000-0000E80B0000}"/>
    <cellStyle name="Calculation 2 2 2 2 2 3" xfId="37830" xr:uid="{00000000-0005-0000-0000-0000580A0000}"/>
    <cellStyle name="Calculation 2 2 2 2 3" xfId="28541" xr:uid="{00000000-0005-0000-0000-0000E90B0000}"/>
    <cellStyle name="Calculation 2 2 2 2 4" xfId="29588" xr:uid="{00000000-0005-0000-0000-0000EA0B0000}"/>
    <cellStyle name="Calculation 2 2 2 2 5" xfId="29379" xr:uid="{00000000-0005-0000-0000-0000EB0B0000}"/>
    <cellStyle name="Calculation 2 2 2 2 6" xfId="24366" xr:uid="{00000000-0005-0000-0000-0000EC0B0000}"/>
    <cellStyle name="Calculation 2 2 2 2 7" xfId="22332" xr:uid="{00000000-0005-0000-0000-0000ED0B0000}"/>
    <cellStyle name="Calculation 2 2 2 2 8" xfId="34335" xr:uid="{00000000-0005-0000-0000-0000580A0000}"/>
    <cellStyle name="Calculation 2 2 2 3" xfId="6429" xr:uid="{00000000-0005-0000-0000-0000EE0B0000}"/>
    <cellStyle name="Calculation 2 2 2 3 2" xfId="12112" xr:uid="{00000000-0005-0000-0000-0000EF0B0000}"/>
    <cellStyle name="Calculation 2 2 2 3 2 2" xfId="38790" xr:uid="{00000000-0005-0000-0000-0000650A0000}"/>
    <cellStyle name="Calculation 2 2 2 3 3" xfId="35481" xr:uid="{00000000-0005-0000-0000-0000650A0000}"/>
    <cellStyle name="Calculation 2 2 2 4" xfId="7124" xr:uid="{00000000-0005-0000-0000-0000F00B0000}"/>
    <cellStyle name="Calculation 2 2 2 4 2" xfId="12800" xr:uid="{00000000-0005-0000-0000-0000F10B0000}"/>
    <cellStyle name="Calculation 2 2 2 4 3" xfId="36861" xr:uid="{00000000-0005-0000-0000-0000570A0000}"/>
    <cellStyle name="Calculation 2 2 2 5" xfId="8491" xr:uid="{00000000-0005-0000-0000-0000F20B0000}"/>
    <cellStyle name="Calculation 2 2 2 5 2" xfId="14156" xr:uid="{00000000-0005-0000-0000-0000F30B0000}"/>
    <cellStyle name="Calculation 2 2 2 6" xfId="8864" xr:uid="{00000000-0005-0000-0000-0000F40B0000}"/>
    <cellStyle name="Calculation 2 2 2 6 2" xfId="14529" xr:uid="{00000000-0005-0000-0000-0000F50B0000}"/>
    <cellStyle name="Calculation 2 2 2 7" xfId="9586" xr:uid="{00000000-0005-0000-0000-0000F60B0000}"/>
    <cellStyle name="Calculation 2 2 2 7 2" xfId="15243" xr:uid="{00000000-0005-0000-0000-0000F70B0000}"/>
    <cellStyle name="Calculation 2 2 2 8" xfId="5078" xr:uid="{00000000-0005-0000-0000-0000F80B0000}"/>
    <cellStyle name="Calculation 2 2 2 8 2" xfId="10766" xr:uid="{00000000-0005-0000-0000-0000F90B0000}"/>
    <cellStyle name="Calculation 2 2 2 9" xfId="4397" xr:uid="{00000000-0005-0000-0000-0000FA0B0000}"/>
    <cellStyle name="Calculation 2 2 2 9 2" xfId="29021" xr:uid="{00000000-0005-0000-0000-0000FB0B0000}"/>
    <cellStyle name="Calculation 2 2 3" xfId="5578" xr:uid="{00000000-0005-0000-0000-0000FC0B0000}"/>
    <cellStyle name="Calculation 2 2 3 2" xfId="11261" xr:uid="{00000000-0005-0000-0000-0000FD0B0000}"/>
    <cellStyle name="Calculation 2 2 3 2 2" xfId="28158" xr:uid="{00000000-0005-0000-0000-0000FE0B0000}"/>
    <cellStyle name="Calculation 2 2 3 3" xfId="35007" xr:uid="{00000000-0005-0000-0000-0000B52B0000}"/>
    <cellStyle name="Calculation 2 2 4" xfId="5434" xr:uid="{00000000-0005-0000-0000-0000FF0B0000}"/>
    <cellStyle name="Calculation 2 2 4 2" xfId="11117" xr:uid="{00000000-0005-0000-0000-0000000C0000}"/>
    <cellStyle name="Calculation 2 2 4 3" xfId="36510" xr:uid="{00000000-0005-0000-0000-0000DD2C0000}"/>
    <cellStyle name="Calculation 2 2 5" xfId="7761" xr:uid="{00000000-0005-0000-0000-0000010C0000}"/>
    <cellStyle name="Calculation 2 2 5 2" xfId="13434" xr:uid="{00000000-0005-0000-0000-0000020C0000}"/>
    <cellStyle name="Calculation 2 2 6" xfId="7905" xr:uid="{00000000-0005-0000-0000-0000030C0000}"/>
    <cellStyle name="Calculation 2 2 6 2" xfId="13578" xr:uid="{00000000-0005-0000-0000-0000040C0000}"/>
    <cellStyle name="Calculation 2 2 7" xfId="8086" xr:uid="{00000000-0005-0000-0000-0000050C0000}"/>
    <cellStyle name="Calculation 2 2 7 2" xfId="13755" xr:uid="{00000000-0005-0000-0000-0000060C0000}"/>
    <cellStyle name="Calculation 2 2 8" xfId="9205" xr:uid="{00000000-0005-0000-0000-0000070C0000}"/>
    <cellStyle name="Calculation 2 2 8 2" xfId="14865" xr:uid="{00000000-0005-0000-0000-0000080C0000}"/>
    <cellStyle name="Calculation 2 2 9" xfId="4756" xr:uid="{00000000-0005-0000-0000-0000090C0000}"/>
    <cellStyle name="Calculation 2 2 9 2" xfId="10447" xr:uid="{00000000-0005-0000-0000-00000A0C0000}"/>
    <cellStyle name="Calculation 2 20" xfId="3990" xr:uid="{00000000-0005-0000-0000-00000B0C0000}"/>
    <cellStyle name="Calculation 2 20 2" xfId="29019" xr:uid="{00000000-0005-0000-0000-00000C0C0000}"/>
    <cellStyle name="Calculation 2 21" xfId="3987" xr:uid="{00000000-0005-0000-0000-00000D0C0000}"/>
    <cellStyle name="Calculation 2 21 2" xfId="29130" xr:uid="{00000000-0005-0000-0000-00000E0C0000}"/>
    <cellStyle name="Calculation 2 22" xfId="23346" xr:uid="{00000000-0005-0000-0000-00000F0C0000}"/>
    <cellStyle name="Calculation 2 23" xfId="31831" xr:uid="{00000000-0005-0000-0000-00005E060000}"/>
    <cellStyle name="Calculation 2 3" xfId="1543" xr:uid="{00000000-0005-0000-0000-0000100C0000}"/>
    <cellStyle name="Calculation 2 3 10" xfId="3994" xr:uid="{00000000-0005-0000-0000-0000110C0000}"/>
    <cellStyle name="Calculation 2 3 10 2" xfId="29625" xr:uid="{00000000-0005-0000-0000-0000120C0000}"/>
    <cellStyle name="Calculation 2 3 11" xfId="3983" xr:uid="{00000000-0005-0000-0000-0000130C0000}"/>
    <cellStyle name="Calculation 2 3 11 2" xfId="28700" xr:uid="{00000000-0005-0000-0000-0000140C0000}"/>
    <cellStyle name="Calculation 2 3 12" xfId="23350" xr:uid="{00000000-0005-0000-0000-0000150C0000}"/>
    <cellStyle name="Calculation 2 3 13" xfId="30448" xr:uid="{00000000-0005-0000-0000-000062060000}"/>
    <cellStyle name="Calculation 2 3 14" xfId="33921" xr:uid="{00000000-0005-0000-0000-0000590A0000}"/>
    <cellStyle name="Calculation 2 3 2" xfId="3285" xr:uid="{00000000-0005-0000-0000-0000160C0000}"/>
    <cellStyle name="Calculation 2 3 2 10" xfId="10111" xr:uid="{00000000-0005-0000-0000-0000170C0000}"/>
    <cellStyle name="Calculation 2 3 2 10 2" xfId="28899" xr:uid="{00000000-0005-0000-0000-0000180C0000}"/>
    <cellStyle name="Calculation 2 3 2 11" xfId="23580" xr:uid="{00000000-0005-0000-0000-0000190C0000}"/>
    <cellStyle name="Calculation 2 3 2 12" xfId="18313" xr:uid="{00000000-0005-0000-0000-00001A0C0000}"/>
    <cellStyle name="Calculation 2 3 2 13" xfId="33922" xr:uid="{00000000-0005-0000-0000-00005A0A0000}"/>
    <cellStyle name="Calculation 2 3 2 2" xfId="6456" xr:uid="{00000000-0005-0000-0000-00001B0C0000}"/>
    <cellStyle name="Calculation 2 3 2 2 2" xfId="12138" xr:uid="{00000000-0005-0000-0000-00001C0C0000}"/>
    <cellStyle name="Calculation 2 3 2 2 2 2" xfId="27039" xr:uid="{00000000-0005-0000-0000-00001D0C0000}"/>
    <cellStyle name="Calculation 2 3 2 2 2 3" xfId="37831" xr:uid="{00000000-0005-0000-0000-00005B0A0000}"/>
    <cellStyle name="Calculation 2 3 2 2 3" xfId="29122" xr:uid="{00000000-0005-0000-0000-00001E0C0000}"/>
    <cellStyle name="Calculation 2 3 2 2 4" xfId="29237" xr:uid="{00000000-0005-0000-0000-00001F0C0000}"/>
    <cellStyle name="Calculation 2 3 2 2 5" xfId="30318" xr:uid="{00000000-0005-0000-0000-0000200C0000}"/>
    <cellStyle name="Calculation 2 3 2 2 6" xfId="24367" xr:uid="{00000000-0005-0000-0000-0000210C0000}"/>
    <cellStyle name="Calculation 2 3 2 2 7" xfId="22333" xr:uid="{00000000-0005-0000-0000-0000220C0000}"/>
    <cellStyle name="Calculation 2 3 2 2 8" xfId="34336" xr:uid="{00000000-0005-0000-0000-00005B0A0000}"/>
    <cellStyle name="Calculation 2 3 2 3" xfId="6430" xr:uid="{00000000-0005-0000-0000-0000230C0000}"/>
    <cellStyle name="Calculation 2 3 2 3 2" xfId="12113" xr:uid="{00000000-0005-0000-0000-0000240C0000}"/>
    <cellStyle name="Calculation 2 3 2 3 2 2" xfId="38791" xr:uid="{00000000-0005-0000-0000-0000690A0000}"/>
    <cellStyle name="Calculation 2 3 2 3 3" xfId="35482" xr:uid="{00000000-0005-0000-0000-0000690A0000}"/>
    <cellStyle name="Calculation 2 3 2 4" xfId="7123" xr:uid="{00000000-0005-0000-0000-0000250C0000}"/>
    <cellStyle name="Calculation 2 3 2 4 2" xfId="12799" xr:uid="{00000000-0005-0000-0000-0000260C0000}"/>
    <cellStyle name="Calculation 2 3 2 4 3" xfId="36860" xr:uid="{00000000-0005-0000-0000-00005A0A0000}"/>
    <cellStyle name="Calculation 2 3 2 5" xfId="8492" xr:uid="{00000000-0005-0000-0000-0000270C0000}"/>
    <cellStyle name="Calculation 2 3 2 5 2" xfId="14157" xr:uid="{00000000-0005-0000-0000-0000280C0000}"/>
    <cellStyle name="Calculation 2 3 2 6" xfId="8865" xr:uid="{00000000-0005-0000-0000-0000290C0000}"/>
    <cellStyle name="Calculation 2 3 2 6 2" xfId="14530" xr:uid="{00000000-0005-0000-0000-00002A0C0000}"/>
    <cellStyle name="Calculation 2 3 2 7" xfId="9587" xr:uid="{00000000-0005-0000-0000-00002B0C0000}"/>
    <cellStyle name="Calculation 2 3 2 7 2" xfId="15244" xr:uid="{00000000-0005-0000-0000-00002C0C0000}"/>
    <cellStyle name="Calculation 2 3 2 8" xfId="5079" xr:uid="{00000000-0005-0000-0000-00002D0C0000}"/>
    <cellStyle name="Calculation 2 3 2 8 2" xfId="10767" xr:uid="{00000000-0005-0000-0000-00002E0C0000}"/>
    <cellStyle name="Calculation 2 3 2 9" xfId="4398" xr:uid="{00000000-0005-0000-0000-00002F0C0000}"/>
    <cellStyle name="Calculation 2 3 2 9 2" xfId="28442" xr:uid="{00000000-0005-0000-0000-0000300C0000}"/>
    <cellStyle name="Calculation 2 3 3" xfId="5579" xr:uid="{00000000-0005-0000-0000-0000310C0000}"/>
    <cellStyle name="Calculation 2 3 3 2" xfId="11262" xr:uid="{00000000-0005-0000-0000-0000320C0000}"/>
    <cellStyle name="Calculation 2 3 3 2 2" xfId="28159" xr:uid="{00000000-0005-0000-0000-0000330C0000}"/>
    <cellStyle name="Calculation 2 3 3 3" xfId="34895" xr:uid="{00000000-0005-0000-0000-0000B62B0000}"/>
    <cellStyle name="Calculation 2 3 4" xfId="5435" xr:uid="{00000000-0005-0000-0000-0000340C0000}"/>
    <cellStyle name="Calculation 2 3 4 2" xfId="11118" xr:uid="{00000000-0005-0000-0000-0000350C0000}"/>
    <cellStyle name="Calculation 2 3 4 3" xfId="36511" xr:uid="{00000000-0005-0000-0000-0000DE2C0000}"/>
    <cellStyle name="Calculation 2 3 5" xfId="7760" xr:uid="{00000000-0005-0000-0000-0000360C0000}"/>
    <cellStyle name="Calculation 2 3 5 2" xfId="13433" xr:uid="{00000000-0005-0000-0000-0000370C0000}"/>
    <cellStyle name="Calculation 2 3 6" xfId="8090" xr:uid="{00000000-0005-0000-0000-0000380C0000}"/>
    <cellStyle name="Calculation 2 3 6 2" xfId="13759" xr:uid="{00000000-0005-0000-0000-0000390C0000}"/>
    <cellStyle name="Calculation 2 3 7" xfId="7900" xr:uid="{00000000-0005-0000-0000-00003A0C0000}"/>
    <cellStyle name="Calculation 2 3 7 2" xfId="13573" xr:uid="{00000000-0005-0000-0000-00003B0C0000}"/>
    <cellStyle name="Calculation 2 3 8" xfId="9206" xr:uid="{00000000-0005-0000-0000-00003C0C0000}"/>
    <cellStyle name="Calculation 2 3 8 2" xfId="14866" xr:uid="{00000000-0005-0000-0000-00003D0C0000}"/>
    <cellStyle name="Calculation 2 3 9" xfId="4757" xr:uid="{00000000-0005-0000-0000-00003E0C0000}"/>
    <cellStyle name="Calculation 2 3 9 2" xfId="10448" xr:uid="{00000000-0005-0000-0000-00003F0C0000}"/>
    <cellStyle name="Calculation 2 4" xfId="1544" xr:uid="{00000000-0005-0000-0000-0000400C0000}"/>
    <cellStyle name="Calculation 2 4 10" xfId="3995" xr:uid="{00000000-0005-0000-0000-0000410C0000}"/>
    <cellStyle name="Calculation 2 4 10 2" xfId="29022" xr:uid="{00000000-0005-0000-0000-0000420C0000}"/>
    <cellStyle name="Calculation 2 4 11" xfId="3982" xr:uid="{00000000-0005-0000-0000-0000430C0000}"/>
    <cellStyle name="Calculation 2 4 11 2" xfId="28745" xr:uid="{00000000-0005-0000-0000-0000440C0000}"/>
    <cellStyle name="Calculation 2 4 12" xfId="23351" xr:uid="{00000000-0005-0000-0000-0000450C0000}"/>
    <cellStyle name="Calculation 2 4 13" xfId="30449" xr:uid="{00000000-0005-0000-0000-000063060000}"/>
    <cellStyle name="Calculation 2 4 14" xfId="32472" xr:uid="{00000000-0005-0000-0000-00005C0A0000}"/>
    <cellStyle name="Calculation 2 4 2" xfId="3286" xr:uid="{00000000-0005-0000-0000-0000460C0000}"/>
    <cellStyle name="Calculation 2 4 2 10" xfId="10112" xr:uid="{00000000-0005-0000-0000-0000470C0000}"/>
    <cellStyle name="Calculation 2 4 2 10 2" xfId="30258" xr:uid="{00000000-0005-0000-0000-0000480C0000}"/>
    <cellStyle name="Calculation 2 4 2 11" xfId="23581" xr:uid="{00000000-0005-0000-0000-0000490C0000}"/>
    <cellStyle name="Calculation 2 4 2 12" xfId="18314" xr:uid="{00000000-0005-0000-0000-00004A0C0000}"/>
    <cellStyle name="Calculation 2 4 2 13" xfId="32484" xr:uid="{00000000-0005-0000-0000-00005D0A0000}"/>
    <cellStyle name="Calculation 2 4 2 2" xfId="6457" xr:uid="{00000000-0005-0000-0000-00004B0C0000}"/>
    <cellStyle name="Calculation 2 4 2 2 2" xfId="12139" xr:uid="{00000000-0005-0000-0000-00004C0C0000}"/>
    <cellStyle name="Calculation 2 4 2 2 2 2" xfId="27040" xr:uid="{00000000-0005-0000-0000-00004D0C0000}"/>
    <cellStyle name="Calculation 2 4 2 2 2 3" xfId="37832" xr:uid="{00000000-0005-0000-0000-00005E0A0000}"/>
    <cellStyle name="Calculation 2 4 2 2 3" xfId="28540" xr:uid="{00000000-0005-0000-0000-00004E0C0000}"/>
    <cellStyle name="Calculation 2 4 2 2 4" xfId="29980" xr:uid="{00000000-0005-0000-0000-00004F0C0000}"/>
    <cellStyle name="Calculation 2 4 2 2 5" xfId="28549" xr:uid="{00000000-0005-0000-0000-0000500C0000}"/>
    <cellStyle name="Calculation 2 4 2 2 6" xfId="24368" xr:uid="{00000000-0005-0000-0000-0000510C0000}"/>
    <cellStyle name="Calculation 2 4 2 2 7" xfId="22334" xr:uid="{00000000-0005-0000-0000-0000520C0000}"/>
    <cellStyle name="Calculation 2 4 2 2 8" xfId="34337" xr:uid="{00000000-0005-0000-0000-00005E0A0000}"/>
    <cellStyle name="Calculation 2 4 2 3" xfId="6884" xr:uid="{00000000-0005-0000-0000-0000530C0000}"/>
    <cellStyle name="Calculation 2 4 2 3 2" xfId="12565" xr:uid="{00000000-0005-0000-0000-0000540C0000}"/>
    <cellStyle name="Calculation 2 4 2 3 2 2" xfId="38792" xr:uid="{00000000-0005-0000-0000-00006D0A0000}"/>
    <cellStyle name="Calculation 2 4 2 3 3" xfId="35483" xr:uid="{00000000-0005-0000-0000-00006D0A0000}"/>
    <cellStyle name="Calculation 2 4 2 4" xfId="7122" xr:uid="{00000000-0005-0000-0000-0000550C0000}"/>
    <cellStyle name="Calculation 2 4 2 4 2" xfId="12798" xr:uid="{00000000-0005-0000-0000-0000560C0000}"/>
    <cellStyle name="Calculation 2 4 2 4 3" xfId="36859" xr:uid="{00000000-0005-0000-0000-00005D0A0000}"/>
    <cellStyle name="Calculation 2 4 2 5" xfId="8493" xr:uid="{00000000-0005-0000-0000-0000570C0000}"/>
    <cellStyle name="Calculation 2 4 2 5 2" xfId="14158" xr:uid="{00000000-0005-0000-0000-0000580C0000}"/>
    <cellStyle name="Calculation 2 4 2 6" xfId="8866" xr:uid="{00000000-0005-0000-0000-0000590C0000}"/>
    <cellStyle name="Calculation 2 4 2 6 2" xfId="14531" xr:uid="{00000000-0005-0000-0000-00005A0C0000}"/>
    <cellStyle name="Calculation 2 4 2 7" xfId="9588" xr:uid="{00000000-0005-0000-0000-00005B0C0000}"/>
    <cellStyle name="Calculation 2 4 2 7 2" xfId="15245" xr:uid="{00000000-0005-0000-0000-00005C0C0000}"/>
    <cellStyle name="Calculation 2 4 2 8" xfId="5080" xr:uid="{00000000-0005-0000-0000-00005D0C0000}"/>
    <cellStyle name="Calculation 2 4 2 8 2" xfId="10768" xr:uid="{00000000-0005-0000-0000-00005E0C0000}"/>
    <cellStyle name="Calculation 2 4 2 9" xfId="4399" xr:uid="{00000000-0005-0000-0000-00005F0C0000}"/>
    <cellStyle name="Calculation 2 4 2 9 2" xfId="29626" xr:uid="{00000000-0005-0000-0000-0000600C0000}"/>
    <cellStyle name="Calculation 2 4 3" xfId="5580" xr:uid="{00000000-0005-0000-0000-0000610C0000}"/>
    <cellStyle name="Calculation 2 4 3 2" xfId="11263" xr:uid="{00000000-0005-0000-0000-0000620C0000}"/>
    <cellStyle name="Calculation 2 4 3 3" xfId="34879" xr:uid="{00000000-0005-0000-0000-0000B72B0000}"/>
    <cellStyle name="Calculation 2 4 4" xfId="5436" xr:uid="{00000000-0005-0000-0000-0000630C0000}"/>
    <cellStyle name="Calculation 2 4 4 2" xfId="11119" xr:uid="{00000000-0005-0000-0000-0000640C0000}"/>
    <cellStyle name="Calculation 2 4 4 3" xfId="36512" xr:uid="{00000000-0005-0000-0000-0000DF2C0000}"/>
    <cellStyle name="Calculation 2 4 5" xfId="7759" xr:uid="{00000000-0005-0000-0000-0000650C0000}"/>
    <cellStyle name="Calculation 2 4 5 2" xfId="13432" xr:uid="{00000000-0005-0000-0000-0000660C0000}"/>
    <cellStyle name="Calculation 2 4 6" xfId="7906" xr:uid="{00000000-0005-0000-0000-0000670C0000}"/>
    <cellStyle name="Calculation 2 4 6 2" xfId="13579" xr:uid="{00000000-0005-0000-0000-0000680C0000}"/>
    <cellStyle name="Calculation 2 4 7" xfId="8085" xr:uid="{00000000-0005-0000-0000-0000690C0000}"/>
    <cellStyle name="Calculation 2 4 7 2" xfId="13754" xr:uid="{00000000-0005-0000-0000-00006A0C0000}"/>
    <cellStyle name="Calculation 2 4 8" xfId="9207" xr:uid="{00000000-0005-0000-0000-00006B0C0000}"/>
    <cellStyle name="Calculation 2 4 8 2" xfId="14867" xr:uid="{00000000-0005-0000-0000-00006C0C0000}"/>
    <cellStyle name="Calculation 2 4 9" xfId="4758" xr:uid="{00000000-0005-0000-0000-00006D0C0000}"/>
    <cellStyle name="Calculation 2 4 9 2" xfId="10449" xr:uid="{00000000-0005-0000-0000-00006E0C0000}"/>
    <cellStyle name="Calculation 2 5" xfId="1545" xr:uid="{00000000-0005-0000-0000-00006F0C0000}"/>
    <cellStyle name="Calculation 2 5 10" xfId="3996" xr:uid="{00000000-0005-0000-0000-0000700C0000}"/>
    <cellStyle name="Calculation 2 5 10 2" xfId="28443" xr:uid="{00000000-0005-0000-0000-0000710C0000}"/>
    <cellStyle name="Calculation 2 5 11" xfId="3981" xr:uid="{00000000-0005-0000-0000-0000720C0000}"/>
    <cellStyle name="Calculation 2 5 11 2" xfId="29186" xr:uid="{00000000-0005-0000-0000-0000730C0000}"/>
    <cellStyle name="Calculation 2 5 12" xfId="23352" xr:uid="{00000000-0005-0000-0000-0000740C0000}"/>
    <cellStyle name="Calculation 2 5 13" xfId="30450" xr:uid="{00000000-0005-0000-0000-000064060000}"/>
    <cellStyle name="Calculation 2 5 14" xfId="33920" xr:uid="{00000000-0005-0000-0000-00005F0A0000}"/>
    <cellStyle name="Calculation 2 5 2" xfId="3287" xr:uid="{00000000-0005-0000-0000-0000750C0000}"/>
    <cellStyle name="Calculation 2 5 2 10" xfId="10113" xr:uid="{00000000-0005-0000-0000-0000760C0000}"/>
    <cellStyle name="Calculation 2 5 2 10 2" xfId="28978" xr:uid="{00000000-0005-0000-0000-0000770C0000}"/>
    <cellStyle name="Calculation 2 5 2 11" xfId="23582" xr:uid="{00000000-0005-0000-0000-0000780C0000}"/>
    <cellStyle name="Calculation 2 5 2 12" xfId="18315" xr:uid="{00000000-0005-0000-0000-0000790C0000}"/>
    <cellStyle name="Calculation 2 5 2 13" xfId="33919" xr:uid="{00000000-0005-0000-0000-0000600A0000}"/>
    <cellStyle name="Calculation 2 5 2 2" xfId="6458" xr:uid="{00000000-0005-0000-0000-00007A0C0000}"/>
    <cellStyle name="Calculation 2 5 2 2 2" xfId="12140" xr:uid="{00000000-0005-0000-0000-00007B0C0000}"/>
    <cellStyle name="Calculation 2 5 2 2 2 2" xfId="27041" xr:uid="{00000000-0005-0000-0000-00007C0C0000}"/>
    <cellStyle name="Calculation 2 5 2 2 2 3" xfId="37833" xr:uid="{00000000-0005-0000-0000-0000610A0000}"/>
    <cellStyle name="Calculation 2 5 2 2 3" xfId="29121" xr:uid="{00000000-0005-0000-0000-00007D0C0000}"/>
    <cellStyle name="Calculation 2 5 2 2 4" xfId="30241" xr:uid="{00000000-0005-0000-0000-00007E0C0000}"/>
    <cellStyle name="Calculation 2 5 2 2 5" xfId="29956" xr:uid="{00000000-0005-0000-0000-00007F0C0000}"/>
    <cellStyle name="Calculation 2 5 2 2 6" xfId="24369" xr:uid="{00000000-0005-0000-0000-0000800C0000}"/>
    <cellStyle name="Calculation 2 5 2 2 7" xfId="22335" xr:uid="{00000000-0005-0000-0000-0000810C0000}"/>
    <cellStyle name="Calculation 2 5 2 2 8" xfId="34338" xr:uid="{00000000-0005-0000-0000-0000610A0000}"/>
    <cellStyle name="Calculation 2 5 2 3" xfId="6883" xr:uid="{00000000-0005-0000-0000-0000820C0000}"/>
    <cellStyle name="Calculation 2 5 2 3 2" xfId="12564" xr:uid="{00000000-0005-0000-0000-0000830C0000}"/>
    <cellStyle name="Calculation 2 5 2 3 2 2" xfId="38793" xr:uid="{00000000-0005-0000-0000-0000710A0000}"/>
    <cellStyle name="Calculation 2 5 2 3 3" xfId="35484" xr:uid="{00000000-0005-0000-0000-0000710A0000}"/>
    <cellStyle name="Calculation 2 5 2 4" xfId="7121" xr:uid="{00000000-0005-0000-0000-0000840C0000}"/>
    <cellStyle name="Calculation 2 5 2 4 2" xfId="12797" xr:uid="{00000000-0005-0000-0000-0000850C0000}"/>
    <cellStyle name="Calculation 2 5 2 4 3" xfId="36631" xr:uid="{00000000-0005-0000-0000-0000600A0000}"/>
    <cellStyle name="Calculation 2 5 2 5" xfId="8494" xr:uid="{00000000-0005-0000-0000-0000860C0000}"/>
    <cellStyle name="Calculation 2 5 2 5 2" xfId="14159" xr:uid="{00000000-0005-0000-0000-0000870C0000}"/>
    <cellStyle name="Calculation 2 5 2 6" xfId="8867" xr:uid="{00000000-0005-0000-0000-0000880C0000}"/>
    <cellStyle name="Calculation 2 5 2 6 2" xfId="14532" xr:uid="{00000000-0005-0000-0000-0000890C0000}"/>
    <cellStyle name="Calculation 2 5 2 7" xfId="9589" xr:uid="{00000000-0005-0000-0000-00008A0C0000}"/>
    <cellStyle name="Calculation 2 5 2 7 2" xfId="15246" xr:uid="{00000000-0005-0000-0000-00008B0C0000}"/>
    <cellStyle name="Calculation 2 5 2 8" xfId="5081" xr:uid="{00000000-0005-0000-0000-00008C0C0000}"/>
    <cellStyle name="Calculation 2 5 2 8 2" xfId="10769" xr:uid="{00000000-0005-0000-0000-00008D0C0000}"/>
    <cellStyle name="Calculation 2 5 2 9" xfId="4400" xr:uid="{00000000-0005-0000-0000-00008E0C0000}"/>
    <cellStyle name="Calculation 2 5 2 9 2" xfId="29023" xr:uid="{00000000-0005-0000-0000-00008F0C0000}"/>
    <cellStyle name="Calculation 2 5 3" xfId="5581" xr:uid="{00000000-0005-0000-0000-0000900C0000}"/>
    <cellStyle name="Calculation 2 5 3 2" xfId="11264" xr:uid="{00000000-0005-0000-0000-0000910C0000}"/>
    <cellStyle name="Calculation 2 5 3 3" xfId="35004" xr:uid="{00000000-0005-0000-0000-0000B82B0000}"/>
    <cellStyle name="Calculation 2 5 4" xfId="5437" xr:uid="{00000000-0005-0000-0000-0000920C0000}"/>
    <cellStyle name="Calculation 2 5 4 2" xfId="11120" xr:uid="{00000000-0005-0000-0000-0000930C0000}"/>
    <cellStyle name="Calculation 2 5 4 3" xfId="36513" xr:uid="{00000000-0005-0000-0000-0000E02C0000}"/>
    <cellStyle name="Calculation 2 5 5" xfId="7758" xr:uid="{00000000-0005-0000-0000-0000940C0000}"/>
    <cellStyle name="Calculation 2 5 5 2" xfId="13431" xr:uid="{00000000-0005-0000-0000-0000950C0000}"/>
    <cellStyle name="Calculation 2 5 6" xfId="8091" xr:uid="{00000000-0005-0000-0000-0000960C0000}"/>
    <cellStyle name="Calculation 2 5 6 2" xfId="13760" xr:uid="{00000000-0005-0000-0000-0000970C0000}"/>
    <cellStyle name="Calculation 2 5 7" xfId="7899" xr:uid="{00000000-0005-0000-0000-0000980C0000}"/>
    <cellStyle name="Calculation 2 5 7 2" xfId="13572" xr:uid="{00000000-0005-0000-0000-0000990C0000}"/>
    <cellStyle name="Calculation 2 5 8" xfId="9208" xr:uid="{00000000-0005-0000-0000-00009A0C0000}"/>
    <cellStyle name="Calculation 2 5 8 2" xfId="14868" xr:uid="{00000000-0005-0000-0000-00009B0C0000}"/>
    <cellStyle name="Calculation 2 5 9" xfId="4759" xr:uid="{00000000-0005-0000-0000-00009C0C0000}"/>
    <cellStyle name="Calculation 2 5 9 2" xfId="10450" xr:uid="{00000000-0005-0000-0000-00009D0C0000}"/>
    <cellStyle name="Calculation 2 6" xfId="1546" xr:uid="{00000000-0005-0000-0000-00009E0C0000}"/>
    <cellStyle name="Calculation 2 6 10" xfId="3997" xr:uid="{00000000-0005-0000-0000-00009F0C0000}"/>
    <cellStyle name="Calculation 2 6 10 2" xfId="29627" xr:uid="{00000000-0005-0000-0000-0000A00C0000}"/>
    <cellStyle name="Calculation 2 6 11" xfId="3980" xr:uid="{00000000-0005-0000-0000-0000A10C0000}"/>
    <cellStyle name="Calculation 2 6 11 2" xfId="30333" xr:uid="{00000000-0005-0000-0000-0000A20C0000}"/>
    <cellStyle name="Calculation 2 6 12" xfId="23353" xr:uid="{00000000-0005-0000-0000-0000A30C0000}"/>
    <cellStyle name="Calculation 2 6 13" xfId="30451" xr:uid="{00000000-0005-0000-0000-000065060000}"/>
    <cellStyle name="Calculation 2 6 14" xfId="33918" xr:uid="{00000000-0005-0000-0000-0000620A0000}"/>
    <cellStyle name="Calculation 2 6 2" xfId="3288" xr:uid="{00000000-0005-0000-0000-0000A40C0000}"/>
    <cellStyle name="Calculation 2 6 2 10" xfId="10114" xr:uid="{00000000-0005-0000-0000-0000A50C0000}"/>
    <cellStyle name="Calculation 2 6 2 10 2" xfId="28701" xr:uid="{00000000-0005-0000-0000-0000A60C0000}"/>
    <cellStyle name="Calculation 2 6 2 11" xfId="23583" xr:uid="{00000000-0005-0000-0000-0000A70C0000}"/>
    <cellStyle name="Calculation 2 6 2 12" xfId="18316" xr:uid="{00000000-0005-0000-0000-0000A80C0000}"/>
    <cellStyle name="Calculation 2 6 2 13" xfId="33917" xr:uid="{00000000-0005-0000-0000-0000630A0000}"/>
    <cellStyle name="Calculation 2 6 2 2" xfId="6459" xr:uid="{00000000-0005-0000-0000-0000A90C0000}"/>
    <cellStyle name="Calculation 2 6 2 2 2" xfId="12141" xr:uid="{00000000-0005-0000-0000-0000AA0C0000}"/>
    <cellStyle name="Calculation 2 6 2 2 2 2" xfId="27042" xr:uid="{00000000-0005-0000-0000-0000AB0C0000}"/>
    <cellStyle name="Calculation 2 6 2 2 2 3" xfId="37834" xr:uid="{00000000-0005-0000-0000-0000640A0000}"/>
    <cellStyle name="Calculation 2 6 2 2 3" xfId="28539" xr:uid="{00000000-0005-0000-0000-0000AC0C0000}"/>
    <cellStyle name="Calculation 2 6 2 2 4" xfId="30010" xr:uid="{00000000-0005-0000-0000-0000AD0C0000}"/>
    <cellStyle name="Calculation 2 6 2 2 5" xfId="28803" xr:uid="{00000000-0005-0000-0000-0000AE0C0000}"/>
    <cellStyle name="Calculation 2 6 2 2 6" xfId="24370" xr:uid="{00000000-0005-0000-0000-0000AF0C0000}"/>
    <cellStyle name="Calculation 2 6 2 2 7" xfId="22336" xr:uid="{00000000-0005-0000-0000-0000B00C0000}"/>
    <cellStyle name="Calculation 2 6 2 2 8" xfId="34339" xr:uid="{00000000-0005-0000-0000-0000640A0000}"/>
    <cellStyle name="Calculation 2 6 2 3" xfId="6882" xr:uid="{00000000-0005-0000-0000-0000B10C0000}"/>
    <cellStyle name="Calculation 2 6 2 3 2" xfId="12563" xr:uid="{00000000-0005-0000-0000-0000B20C0000}"/>
    <cellStyle name="Calculation 2 6 2 3 2 2" xfId="38794" xr:uid="{00000000-0005-0000-0000-0000750A0000}"/>
    <cellStyle name="Calculation 2 6 2 3 3" xfId="35485" xr:uid="{00000000-0005-0000-0000-0000750A0000}"/>
    <cellStyle name="Calculation 2 6 2 4" xfId="7120" xr:uid="{00000000-0005-0000-0000-0000B30C0000}"/>
    <cellStyle name="Calculation 2 6 2 4 2" xfId="12796" xr:uid="{00000000-0005-0000-0000-0000B40C0000}"/>
    <cellStyle name="Calculation 2 6 2 4 3" xfId="36630" xr:uid="{00000000-0005-0000-0000-0000630A0000}"/>
    <cellStyle name="Calculation 2 6 2 5" xfId="8495" xr:uid="{00000000-0005-0000-0000-0000B50C0000}"/>
    <cellStyle name="Calculation 2 6 2 5 2" xfId="14160" xr:uid="{00000000-0005-0000-0000-0000B60C0000}"/>
    <cellStyle name="Calculation 2 6 2 6" xfId="8868" xr:uid="{00000000-0005-0000-0000-0000B70C0000}"/>
    <cellStyle name="Calculation 2 6 2 6 2" xfId="14533" xr:uid="{00000000-0005-0000-0000-0000B80C0000}"/>
    <cellStyle name="Calculation 2 6 2 7" xfId="9590" xr:uid="{00000000-0005-0000-0000-0000B90C0000}"/>
    <cellStyle name="Calculation 2 6 2 7 2" xfId="15247" xr:uid="{00000000-0005-0000-0000-0000BA0C0000}"/>
    <cellStyle name="Calculation 2 6 2 8" xfId="5082" xr:uid="{00000000-0005-0000-0000-0000BB0C0000}"/>
    <cellStyle name="Calculation 2 6 2 8 2" xfId="10770" xr:uid="{00000000-0005-0000-0000-0000BC0C0000}"/>
    <cellStyle name="Calculation 2 6 2 9" xfId="4401" xr:uid="{00000000-0005-0000-0000-0000BD0C0000}"/>
    <cellStyle name="Calculation 2 6 2 9 2" xfId="28444" xr:uid="{00000000-0005-0000-0000-0000BE0C0000}"/>
    <cellStyle name="Calculation 2 6 3" xfId="5582" xr:uid="{00000000-0005-0000-0000-0000BF0C0000}"/>
    <cellStyle name="Calculation 2 6 3 2" xfId="11265" xr:uid="{00000000-0005-0000-0000-0000C00C0000}"/>
    <cellStyle name="Calculation 2 6 3 3" xfId="35075" xr:uid="{00000000-0005-0000-0000-0000B92B0000}"/>
    <cellStyle name="Calculation 2 6 4" xfId="5438" xr:uid="{00000000-0005-0000-0000-0000C10C0000}"/>
    <cellStyle name="Calculation 2 6 4 2" xfId="11121" xr:uid="{00000000-0005-0000-0000-0000C20C0000}"/>
    <cellStyle name="Calculation 2 6 4 3" xfId="36514" xr:uid="{00000000-0005-0000-0000-0000E12C0000}"/>
    <cellStyle name="Calculation 2 6 5" xfId="7757" xr:uid="{00000000-0005-0000-0000-0000C30C0000}"/>
    <cellStyle name="Calculation 2 6 5 2" xfId="13430" xr:uid="{00000000-0005-0000-0000-0000C40C0000}"/>
    <cellStyle name="Calculation 2 6 6" xfId="7907" xr:uid="{00000000-0005-0000-0000-0000C50C0000}"/>
    <cellStyle name="Calculation 2 6 6 2" xfId="13580" xr:uid="{00000000-0005-0000-0000-0000C60C0000}"/>
    <cellStyle name="Calculation 2 6 7" xfId="7898" xr:uid="{00000000-0005-0000-0000-0000C70C0000}"/>
    <cellStyle name="Calculation 2 6 7 2" xfId="13571" xr:uid="{00000000-0005-0000-0000-0000C80C0000}"/>
    <cellStyle name="Calculation 2 6 8" xfId="9209" xr:uid="{00000000-0005-0000-0000-0000C90C0000}"/>
    <cellStyle name="Calculation 2 6 8 2" xfId="14869" xr:uid="{00000000-0005-0000-0000-0000CA0C0000}"/>
    <cellStyle name="Calculation 2 6 9" xfId="4760" xr:uid="{00000000-0005-0000-0000-0000CB0C0000}"/>
    <cellStyle name="Calculation 2 6 9 2" xfId="10451" xr:uid="{00000000-0005-0000-0000-0000CC0C0000}"/>
    <cellStyle name="Calculation 2 7" xfId="1547" xr:uid="{00000000-0005-0000-0000-0000CD0C0000}"/>
    <cellStyle name="Calculation 2 7 10" xfId="3998" xr:uid="{00000000-0005-0000-0000-0000CE0C0000}"/>
    <cellStyle name="Calculation 2 7 10 2" xfId="29024" xr:uid="{00000000-0005-0000-0000-0000CF0C0000}"/>
    <cellStyle name="Calculation 2 7 11" xfId="3979" xr:uid="{00000000-0005-0000-0000-0000D00C0000}"/>
    <cellStyle name="Calculation 2 7 11 2" xfId="28773" xr:uid="{00000000-0005-0000-0000-0000D10C0000}"/>
    <cellStyle name="Calculation 2 7 12" xfId="23354" xr:uid="{00000000-0005-0000-0000-0000D20C0000}"/>
    <cellStyle name="Calculation 2 7 13" xfId="30452" xr:uid="{00000000-0005-0000-0000-000066060000}"/>
    <cellStyle name="Calculation 2 7 14" xfId="33916" xr:uid="{00000000-0005-0000-0000-0000650A0000}"/>
    <cellStyle name="Calculation 2 7 2" xfId="3289" xr:uid="{00000000-0005-0000-0000-0000D30C0000}"/>
    <cellStyle name="Calculation 2 7 2 10" xfId="10115" xr:uid="{00000000-0005-0000-0000-0000D40C0000}"/>
    <cellStyle name="Calculation 2 7 2 10 2" xfId="28399" xr:uid="{00000000-0005-0000-0000-0000D50C0000}"/>
    <cellStyle name="Calculation 2 7 2 11" xfId="23584" xr:uid="{00000000-0005-0000-0000-0000D60C0000}"/>
    <cellStyle name="Calculation 2 7 2 12" xfId="18317" xr:uid="{00000000-0005-0000-0000-0000D70C0000}"/>
    <cellStyle name="Calculation 2 7 2 13" xfId="33915" xr:uid="{00000000-0005-0000-0000-0000660A0000}"/>
    <cellStyle name="Calculation 2 7 2 2" xfId="6460" xr:uid="{00000000-0005-0000-0000-0000D80C0000}"/>
    <cellStyle name="Calculation 2 7 2 2 2" xfId="12142" xr:uid="{00000000-0005-0000-0000-0000D90C0000}"/>
    <cellStyle name="Calculation 2 7 2 2 2 2" xfId="27043" xr:uid="{00000000-0005-0000-0000-0000DA0C0000}"/>
    <cellStyle name="Calculation 2 7 2 2 2 3" xfId="37835" xr:uid="{00000000-0005-0000-0000-0000670A0000}"/>
    <cellStyle name="Calculation 2 7 2 2 3" xfId="29120" xr:uid="{00000000-0005-0000-0000-0000DB0C0000}"/>
    <cellStyle name="Calculation 2 7 2 2 4" xfId="28961" xr:uid="{00000000-0005-0000-0000-0000DC0C0000}"/>
    <cellStyle name="Calculation 2 7 2 2 5" xfId="30319" xr:uid="{00000000-0005-0000-0000-0000DD0C0000}"/>
    <cellStyle name="Calculation 2 7 2 2 6" xfId="24371" xr:uid="{00000000-0005-0000-0000-0000DE0C0000}"/>
    <cellStyle name="Calculation 2 7 2 2 7" xfId="22337" xr:uid="{00000000-0005-0000-0000-0000DF0C0000}"/>
    <cellStyle name="Calculation 2 7 2 2 8" xfId="34340" xr:uid="{00000000-0005-0000-0000-0000670A0000}"/>
    <cellStyle name="Calculation 2 7 2 3" xfId="6881" xr:uid="{00000000-0005-0000-0000-0000E00C0000}"/>
    <cellStyle name="Calculation 2 7 2 3 2" xfId="12562" xr:uid="{00000000-0005-0000-0000-0000E10C0000}"/>
    <cellStyle name="Calculation 2 7 2 3 2 2" xfId="38795" xr:uid="{00000000-0005-0000-0000-0000790A0000}"/>
    <cellStyle name="Calculation 2 7 2 3 3" xfId="35486" xr:uid="{00000000-0005-0000-0000-0000790A0000}"/>
    <cellStyle name="Calculation 2 7 2 4" xfId="7119" xr:uid="{00000000-0005-0000-0000-0000E20C0000}"/>
    <cellStyle name="Calculation 2 7 2 4 2" xfId="12795" xr:uid="{00000000-0005-0000-0000-0000E30C0000}"/>
    <cellStyle name="Calculation 2 7 2 4 3" xfId="36629" xr:uid="{00000000-0005-0000-0000-0000660A0000}"/>
    <cellStyle name="Calculation 2 7 2 5" xfId="8496" xr:uid="{00000000-0005-0000-0000-0000E40C0000}"/>
    <cellStyle name="Calculation 2 7 2 5 2" xfId="14161" xr:uid="{00000000-0005-0000-0000-0000E50C0000}"/>
    <cellStyle name="Calculation 2 7 2 6" xfId="8869" xr:uid="{00000000-0005-0000-0000-0000E60C0000}"/>
    <cellStyle name="Calculation 2 7 2 6 2" xfId="14534" xr:uid="{00000000-0005-0000-0000-0000E70C0000}"/>
    <cellStyle name="Calculation 2 7 2 7" xfId="9591" xr:uid="{00000000-0005-0000-0000-0000E80C0000}"/>
    <cellStyle name="Calculation 2 7 2 7 2" xfId="15248" xr:uid="{00000000-0005-0000-0000-0000E90C0000}"/>
    <cellStyle name="Calculation 2 7 2 8" xfId="5083" xr:uid="{00000000-0005-0000-0000-0000EA0C0000}"/>
    <cellStyle name="Calculation 2 7 2 8 2" xfId="10771" xr:uid="{00000000-0005-0000-0000-0000EB0C0000}"/>
    <cellStyle name="Calculation 2 7 2 9" xfId="4402" xr:uid="{00000000-0005-0000-0000-0000EC0C0000}"/>
    <cellStyle name="Calculation 2 7 2 9 2" xfId="29628" xr:uid="{00000000-0005-0000-0000-0000ED0C0000}"/>
    <cellStyle name="Calculation 2 7 3" xfId="5583" xr:uid="{00000000-0005-0000-0000-0000EE0C0000}"/>
    <cellStyle name="Calculation 2 7 3 2" xfId="11266" xr:uid="{00000000-0005-0000-0000-0000EF0C0000}"/>
    <cellStyle name="Calculation 2 7 3 3" xfId="35005" xr:uid="{00000000-0005-0000-0000-0000BA2B0000}"/>
    <cellStyle name="Calculation 2 7 4" xfId="5439" xr:uid="{00000000-0005-0000-0000-0000F00C0000}"/>
    <cellStyle name="Calculation 2 7 4 2" xfId="11122" xr:uid="{00000000-0005-0000-0000-0000F10C0000}"/>
    <cellStyle name="Calculation 2 7 4 3" xfId="36515" xr:uid="{00000000-0005-0000-0000-0000E22C0000}"/>
    <cellStyle name="Calculation 2 7 5" xfId="7756" xr:uid="{00000000-0005-0000-0000-0000F20C0000}"/>
    <cellStyle name="Calculation 2 7 5 2" xfId="13429" xr:uid="{00000000-0005-0000-0000-0000F30C0000}"/>
    <cellStyle name="Calculation 2 7 6" xfId="7908" xr:uid="{00000000-0005-0000-0000-0000F40C0000}"/>
    <cellStyle name="Calculation 2 7 6 2" xfId="13581" xr:uid="{00000000-0005-0000-0000-0000F50C0000}"/>
    <cellStyle name="Calculation 2 7 7" xfId="8083" xr:uid="{00000000-0005-0000-0000-0000F60C0000}"/>
    <cellStyle name="Calculation 2 7 7 2" xfId="13752" xr:uid="{00000000-0005-0000-0000-0000F70C0000}"/>
    <cellStyle name="Calculation 2 7 8" xfId="9210" xr:uid="{00000000-0005-0000-0000-0000F80C0000}"/>
    <cellStyle name="Calculation 2 7 8 2" xfId="14870" xr:uid="{00000000-0005-0000-0000-0000F90C0000}"/>
    <cellStyle name="Calculation 2 7 9" xfId="4761" xr:uid="{00000000-0005-0000-0000-0000FA0C0000}"/>
    <cellStyle name="Calculation 2 7 9 2" xfId="10452" xr:uid="{00000000-0005-0000-0000-0000FB0C0000}"/>
    <cellStyle name="Calculation 2 8" xfId="1548" xr:uid="{00000000-0005-0000-0000-0000FC0C0000}"/>
    <cellStyle name="Calculation 2 8 10" xfId="3999" xr:uid="{00000000-0005-0000-0000-0000FD0C0000}"/>
    <cellStyle name="Calculation 2 8 10 2" xfId="28445" xr:uid="{00000000-0005-0000-0000-0000FE0C0000}"/>
    <cellStyle name="Calculation 2 8 11" xfId="3978" xr:uid="{00000000-0005-0000-0000-0000FF0C0000}"/>
    <cellStyle name="Calculation 2 8 11 2" xfId="29871" xr:uid="{00000000-0005-0000-0000-0000000D0000}"/>
    <cellStyle name="Calculation 2 8 12" xfId="23355" xr:uid="{00000000-0005-0000-0000-0000010D0000}"/>
    <cellStyle name="Calculation 2 8 13" xfId="30453" xr:uid="{00000000-0005-0000-0000-000067060000}"/>
    <cellStyle name="Calculation 2 8 14" xfId="30872" xr:uid="{00000000-0005-0000-0000-0000680A0000}"/>
    <cellStyle name="Calculation 2 8 2" xfId="3290" xr:uid="{00000000-0005-0000-0000-0000020D0000}"/>
    <cellStyle name="Calculation 2 8 2 10" xfId="10116" xr:uid="{00000000-0005-0000-0000-0000030D0000}"/>
    <cellStyle name="Calculation 2 8 2 10 2" xfId="28984" xr:uid="{00000000-0005-0000-0000-0000040D0000}"/>
    <cellStyle name="Calculation 2 8 2 11" xfId="23585" xr:uid="{00000000-0005-0000-0000-0000050D0000}"/>
    <cellStyle name="Calculation 2 8 2 12" xfId="18318" xr:uid="{00000000-0005-0000-0000-0000060D0000}"/>
    <cellStyle name="Calculation 2 8 2 13" xfId="33914" xr:uid="{00000000-0005-0000-0000-0000690A0000}"/>
    <cellStyle name="Calculation 2 8 2 2" xfId="6461" xr:uid="{00000000-0005-0000-0000-0000070D0000}"/>
    <cellStyle name="Calculation 2 8 2 2 2" xfId="12143" xr:uid="{00000000-0005-0000-0000-0000080D0000}"/>
    <cellStyle name="Calculation 2 8 2 2 2 2" xfId="27044" xr:uid="{00000000-0005-0000-0000-0000090D0000}"/>
    <cellStyle name="Calculation 2 8 2 2 2 3" xfId="37836" xr:uid="{00000000-0005-0000-0000-00006A0A0000}"/>
    <cellStyle name="Calculation 2 8 2 2 3" xfId="28538" xr:uid="{00000000-0005-0000-0000-00000A0D0000}"/>
    <cellStyle name="Calculation 2 8 2 2 4" xfId="30041" xr:uid="{00000000-0005-0000-0000-00000B0D0000}"/>
    <cellStyle name="Calculation 2 8 2 2 5" xfId="30406" xr:uid="{00000000-0005-0000-0000-00000C0D0000}"/>
    <cellStyle name="Calculation 2 8 2 2 6" xfId="24372" xr:uid="{00000000-0005-0000-0000-00000D0D0000}"/>
    <cellStyle name="Calculation 2 8 2 2 7" xfId="22338" xr:uid="{00000000-0005-0000-0000-00000E0D0000}"/>
    <cellStyle name="Calculation 2 8 2 2 8" xfId="34341" xr:uid="{00000000-0005-0000-0000-00006A0A0000}"/>
    <cellStyle name="Calculation 2 8 2 3" xfId="6880" xr:uid="{00000000-0005-0000-0000-00000F0D0000}"/>
    <cellStyle name="Calculation 2 8 2 3 2" xfId="12561" xr:uid="{00000000-0005-0000-0000-0000100D0000}"/>
    <cellStyle name="Calculation 2 8 2 3 2 2" xfId="38796" xr:uid="{00000000-0005-0000-0000-00007D0A0000}"/>
    <cellStyle name="Calculation 2 8 2 3 3" xfId="35487" xr:uid="{00000000-0005-0000-0000-00007D0A0000}"/>
    <cellStyle name="Calculation 2 8 2 4" xfId="7118" xr:uid="{00000000-0005-0000-0000-0000110D0000}"/>
    <cellStyle name="Calculation 2 8 2 4 2" xfId="12794" xr:uid="{00000000-0005-0000-0000-0000120D0000}"/>
    <cellStyle name="Calculation 2 8 2 4 3" xfId="36628" xr:uid="{00000000-0005-0000-0000-0000690A0000}"/>
    <cellStyle name="Calculation 2 8 2 5" xfId="8497" xr:uid="{00000000-0005-0000-0000-0000130D0000}"/>
    <cellStyle name="Calculation 2 8 2 5 2" xfId="14162" xr:uid="{00000000-0005-0000-0000-0000140D0000}"/>
    <cellStyle name="Calculation 2 8 2 6" xfId="8870" xr:uid="{00000000-0005-0000-0000-0000150D0000}"/>
    <cellStyle name="Calculation 2 8 2 6 2" xfId="14535" xr:uid="{00000000-0005-0000-0000-0000160D0000}"/>
    <cellStyle name="Calculation 2 8 2 7" xfId="9592" xr:uid="{00000000-0005-0000-0000-0000170D0000}"/>
    <cellStyle name="Calculation 2 8 2 7 2" xfId="15249" xr:uid="{00000000-0005-0000-0000-0000180D0000}"/>
    <cellStyle name="Calculation 2 8 2 8" xfId="5084" xr:uid="{00000000-0005-0000-0000-0000190D0000}"/>
    <cellStyle name="Calculation 2 8 2 8 2" xfId="10772" xr:uid="{00000000-0005-0000-0000-00001A0D0000}"/>
    <cellStyle name="Calculation 2 8 2 9" xfId="4403" xr:uid="{00000000-0005-0000-0000-00001B0D0000}"/>
    <cellStyle name="Calculation 2 8 2 9 2" xfId="29025" xr:uid="{00000000-0005-0000-0000-00001C0D0000}"/>
    <cellStyle name="Calculation 2 8 3" xfId="5584" xr:uid="{00000000-0005-0000-0000-00001D0D0000}"/>
    <cellStyle name="Calculation 2 8 3 2" xfId="11267" xr:uid="{00000000-0005-0000-0000-00001E0D0000}"/>
    <cellStyle name="Calculation 2 8 3 3" xfId="34894" xr:uid="{00000000-0005-0000-0000-0000BB2B0000}"/>
    <cellStyle name="Calculation 2 8 4" xfId="5440" xr:uid="{00000000-0005-0000-0000-00001F0D0000}"/>
    <cellStyle name="Calculation 2 8 4 2" xfId="11123" xr:uid="{00000000-0005-0000-0000-0000200D0000}"/>
    <cellStyle name="Calculation 2 8 4 3" xfId="36516" xr:uid="{00000000-0005-0000-0000-0000E32C0000}"/>
    <cellStyle name="Calculation 2 8 5" xfId="7755" xr:uid="{00000000-0005-0000-0000-0000210D0000}"/>
    <cellStyle name="Calculation 2 8 5 2" xfId="13428" xr:uid="{00000000-0005-0000-0000-0000220D0000}"/>
    <cellStyle name="Calculation 2 8 6" xfId="8093" xr:uid="{00000000-0005-0000-0000-0000230D0000}"/>
    <cellStyle name="Calculation 2 8 6 2" xfId="13762" xr:uid="{00000000-0005-0000-0000-0000240D0000}"/>
    <cellStyle name="Calculation 2 8 7" xfId="7897" xr:uid="{00000000-0005-0000-0000-0000250D0000}"/>
    <cellStyle name="Calculation 2 8 7 2" xfId="13570" xr:uid="{00000000-0005-0000-0000-0000260D0000}"/>
    <cellStyle name="Calculation 2 8 8" xfId="9211" xr:uid="{00000000-0005-0000-0000-0000270D0000}"/>
    <cellStyle name="Calculation 2 8 8 2" xfId="14871" xr:uid="{00000000-0005-0000-0000-0000280D0000}"/>
    <cellStyle name="Calculation 2 8 9" xfId="4762" xr:uid="{00000000-0005-0000-0000-0000290D0000}"/>
    <cellStyle name="Calculation 2 8 9 2" xfId="10453" xr:uid="{00000000-0005-0000-0000-00002A0D0000}"/>
    <cellStyle name="Calculation 2 9" xfId="1549" xr:uid="{00000000-0005-0000-0000-00002B0D0000}"/>
    <cellStyle name="Calculation 2 9 10" xfId="4000" xr:uid="{00000000-0005-0000-0000-00002C0D0000}"/>
    <cellStyle name="Calculation 2 9 10 2" xfId="29629" xr:uid="{00000000-0005-0000-0000-00002D0D0000}"/>
    <cellStyle name="Calculation 2 9 11" xfId="3977" xr:uid="{00000000-0005-0000-0000-00002E0D0000}"/>
    <cellStyle name="Calculation 2 9 11 2" xfId="28600" xr:uid="{00000000-0005-0000-0000-00002F0D0000}"/>
    <cellStyle name="Calculation 2 9 12" xfId="23356" xr:uid="{00000000-0005-0000-0000-0000300D0000}"/>
    <cellStyle name="Calculation 2 9 13" xfId="30454" xr:uid="{00000000-0005-0000-0000-000068060000}"/>
    <cellStyle name="Calculation 2 9 14" xfId="32485" xr:uid="{00000000-0005-0000-0000-00006B0A0000}"/>
    <cellStyle name="Calculation 2 9 2" xfId="3291" xr:uid="{00000000-0005-0000-0000-0000310D0000}"/>
    <cellStyle name="Calculation 2 9 2 10" xfId="10117" xr:uid="{00000000-0005-0000-0000-0000320D0000}"/>
    <cellStyle name="Calculation 2 9 2 10 2" xfId="28649" xr:uid="{00000000-0005-0000-0000-0000330D0000}"/>
    <cellStyle name="Calculation 2 9 2 11" xfId="23586" xr:uid="{00000000-0005-0000-0000-0000340D0000}"/>
    <cellStyle name="Calculation 2 9 2 12" xfId="18319" xr:uid="{00000000-0005-0000-0000-0000350D0000}"/>
    <cellStyle name="Calculation 2 9 2 13" xfId="32488" xr:uid="{00000000-0005-0000-0000-00006C0A0000}"/>
    <cellStyle name="Calculation 2 9 2 2" xfId="6462" xr:uid="{00000000-0005-0000-0000-0000360D0000}"/>
    <cellStyle name="Calculation 2 9 2 2 2" xfId="12144" xr:uid="{00000000-0005-0000-0000-0000370D0000}"/>
    <cellStyle name="Calculation 2 9 2 2 2 2" xfId="27045" xr:uid="{00000000-0005-0000-0000-0000380D0000}"/>
    <cellStyle name="Calculation 2 9 2 2 2 3" xfId="37837" xr:uid="{00000000-0005-0000-0000-00006D0A0000}"/>
    <cellStyle name="Calculation 2 9 2 2 3" xfId="29119" xr:uid="{00000000-0005-0000-0000-0000390D0000}"/>
    <cellStyle name="Calculation 2 9 2 2 4" xfId="28962" xr:uid="{00000000-0005-0000-0000-00003A0D0000}"/>
    <cellStyle name="Calculation 2 9 2 2 5" xfId="30405" xr:uid="{00000000-0005-0000-0000-00003B0D0000}"/>
    <cellStyle name="Calculation 2 9 2 2 6" xfId="24373" xr:uid="{00000000-0005-0000-0000-00003C0D0000}"/>
    <cellStyle name="Calculation 2 9 2 2 7" xfId="22339" xr:uid="{00000000-0005-0000-0000-00003D0D0000}"/>
    <cellStyle name="Calculation 2 9 2 2 8" xfId="34342" xr:uid="{00000000-0005-0000-0000-00006D0A0000}"/>
    <cellStyle name="Calculation 2 9 2 3" xfId="6879" xr:uid="{00000000-0005-0000-0000-00003E0D0000}"/>
    <cellStyle name="Calculation 2 9 2 3 2" xfId="12560" xr:uid="{00000000-0005-0000-0000-00003F0D0000}"/>
    <cellStyle name="Calculation 2 9 2 3 2 2" xfId="38797" xr:uid="{00000000-0005-0000-0000-0000810A0000}"/>
    <cellStyle name="Calculation 2 9 2 3 3" xfId="35488" xr:uid="{00000000-0005-0000-0000-0000810A0000}"/>
    <cellStyle name="Calculation 2 9 2 4" xfId="7117" xr:uid="{00000000-0005-0000-0000-0000400D0000}"/>
    <cellStyle name="Calculation 2 9 2 4 2" xfId="12793" xr:uid="{00000000-0005-0000-0000-0000410D0000}"/>
    <cellStyle name="Calculation 2 9 2 4 3" xfId="36627" xr:uid="{00000000-0005-0000-0000-00006C0A0000}"/>
    <cellStyle name="Calculation 2 9 2 5" xfId="8498" xr:uid="{00000000-0005-0000-0000-0000420D0000}"/>
    <cellStyle name="Calculation 2 9 2 5 2" xfId="14163" xr:uid="{00000000-0005-0000-0000-0000430D0000}"/>
    <cellStyle name="Calculation 2 9 2 6" xfId="8871" xr:uid="{00000000-0005-0000-0000-0000440D0000}"/>
    <cellStyle name="Calculation 2 9 2 6 2" xfId="14536" xr:uid="{00000000-0005-0000-0000-0000450D0000}"/>
    <cellStyle name="Calculation 2 9 2 7" xfId="9593" xr:uid="{00000000-0005-0000-0000-0000460D0000}"/>
    <cellStyle name="Calculation 2 9 2 7 2" xfId="15250" xr:uid="{00000000-0005-0000-0000-0000470D0000}"/>
    <cellStyle name="Calculation 2 9 2 8" xfId="5085" xr:uid="{00000000-0005-0000-0000-0000480D0000}"/>
    <cellStyle name="Calculation 2 9 2 8 2" xfId="10773" xr:uid="{00000000-0005-0000-0000-0000490D0000}"/>
    <cellStyle name="Calculation 2 9 2 9" xfId="4404" xr:uid="{00000000-0005-0000-0000-00004A0D0000}"/>
    <cellStyle name="Calculation 2 9 2 9 2" xfId="28446" xr:uid="{00000000-0005-0000-0000-00004B0D0000}"/>
    <cellStyle name="Calculation 2 9 3" xfId="5585" xr:uid="{00000000-0005-0000-0000-00004C0D0000}"/>
    <cellStyle name="Calculation 2 9 3 2" xfId="11268" xr:uid="{00000000-0005-0000-0000-00004D0D0000}"/>
    <cellStyle name="Calculation 2 9 3 3" xfId="34878" xr:uid="{00000000-0005-0000-0000-0000BC2B0000}"/>
    <cellStyle name="Calculation 2 9 4" xfId="5441" xr:uid="{00000000-0005-0000-0000-00004E0D0000}"/>
    <cellStyle name="Calculation 2 9 4 2" xfId="11124" xr:uid="{00000000-0005-0000-0000-00004F0D0000}"/>
    <cellStyle name="Calculation 2 9 4 3" xfId="36517" xr:uid="{00000000-0005-0000-0000-0000E42C0000}"/>
    <cellStyle name="Calculation 2 9 5" xfId="7754" xr:uid="{00000000-0005-0000-0000-0000500D0000}"/>
    <cellStyle name="Calculation 2 9 5 2" xfId="13427" xr:uid="{00000000-0005-0000-0000-0000510D0000}"/>
    <cellStyle name="Calculation 2 9 6" xfId="7909" xr:uid="{00000000-0005-0000-0000-0000520D0000}"/>
    <cellStyle name="Calculation 2 9 6 2" xfId="13582" xr:uid="{00000000-0005-0000-0000-0000530D0000}"/>
    <cellStyle name="Calculation 2 9 7" xfId="8082" xr:uid="{00000000-0005-0000-0000-0000540D0000}"/>
    <cellStyle name="Calculation 2 9 7 2" xfId="13751" xr:uid="{00000000-0005-0000-0000-0000550D0000}"/>
    <cellStyle name="Calculation 2 9 8" xfId="9212" xr:uid="{00000000-0005-0000-0000-0000560D0000}"/>
    <cellStyle name="Calculation 2 9 8 2" xfId="14872" xr:uid="{00000000-0005-0000-0000-0000570D0000}"/>
    <cellStyle name="Calculation 2 9 9" xfId="4763" xr:uid="{00000000-0005-0000-0000-0000580D0000}"/>
    <cellStyle name="Calculation 2 9 9 2" xfId="10454" xr:uid="{00000000-0005-0000-0000-0000590D0000}"/>
    <cellStyle name="Calculation 20" xfId="31833" xr:uid="{00000000-0005-0000-0000-000069060000}"/>
    <cellStyle name="Calculation 21" xfId="31834" xr:uid="{00000000-0005-0000-0000-00006A060000}"/>
    <cellStyle name="Calculation 22" xfId="31835" xr:uid="{00000000-0005-0000-0000-00006B060000}"/>
    <cellStyle name="Calculation 23" xfId="31836" xr:uid="{00000000-0005-0000-0000-00006C060000}"/>
    <cellStyle name="Calculation 24" xfId="31837" xr:uid="{00000000-0005-0000-0000-00006D060000}"/>
    <cellStyle name="Calculation 25" xfId="31838" xr:uid="{00000000-0005-0000-0000-00006E060000}"/>
    <cellStyle name="Calculation 26" xfId="31839" xr:uid="{00000000-0005-0000-0000-00006F060000}"/>
    <cellStyle name="Calculation 27" xfId="31840" xr:uid="{00000000-0005-0000-0000-000070060000}"/>
    <cellStyle name="Calculation 28" xfId="31841" xr:uid="{00000000-0005-0000-0000-000071060000}"/>
    <cellStyle name="Calculation 29" xfId="31842" xr:uid="{00000000-0005-0000-0000-000072060000}"/>
    <cellStyle name="Calculation 3" xfId="1550" xr:uid="{00000000-0005-0000-0000-00005A0D0000}"/>
    <cellStyle name="Calculation 3 10" xfId="1551" xr:uid="{00000000-0005-0000-0000-00005B0D0000}"/>
    <cellStyle name="Calculation 3 10 10" xfId="4002" xr:uid="{00000000-0005-0000-0000-00005C0D0000}"/>
    <cellStyle name="Calculation 3 10 10 2" xfId="29630" xr:uid="{00000000-0005-0000-0000-00005D0D0000}"/>
    <cellStyle name="Calculation 3 10 11" xfId="3975" xr:uid="{00000000-0005-0000-0000-00005E0D0000}"/>
    <cellStyle name="Calculation 3 10 11 2" xfId="28925" xr:uid="{00000000-0005-0000-0000-00005F0D0000}"/>
    <cellStyle name="Calculation 3 10 12" xfId="23358" xr:uid="{00000000-0005-0000-0000-0000600D0000}"/>
    <cellStyle name="Calculation 3 10 13" xfId="32489" xr:uid="{00000000-0005-0000-0000-00006F0A0000}"/>
    <cellStyle name="Calculation 3 10 2" xfId="3293" xr:uid="{00000000-0005-0000-0000-0000610D0000}"/>
    <cellStyle name="Calculation 3 10 2 10" xfId="10119" xr:uid="{00000000-0005-0000-0000-0000620D0000}"/>
    <cellStyle name="Calculation 3 10 2 10 2" xfId="28702" xr:uid="{00000000-0005-0000-0000-0000630D0000}"/>
    <cellStyle name="Calculation 3 10 2 11" xfId="23588" xr:uid="{00000000-0005-0000-0000-0000640D0000}"/>
    <cellStyle name="Calculation 3 10 2 12" xfId="32490" xr:uid="{00000000-0005-0000-0000-0000700A0000}"/>
    <cellStyle name="Calculation 3 10 2 2" xfId="6464" xr:uid="{00000000-0005-0000-0000-0000650D0000}"/>
    <cellStyle name="Calculation 3 10 2 2 2" xfId="12146" xr:uid="{00000000-0005-0000-0000-0000660D0000}"/>
    <cellStyle name="Calculation 3 10 2 2 3" xfId="36858" xr:uid="{00000000-0005-0000-0000-0000700A0000}"/>
    <cellStyle name="Calculation 3 10 2 3" xfId="5986" xr:uid="{00000000-0005-0000-0000-0000670D0000}"/>
    <cellStyle name="Calculation 3 10 2 3 2" xfId="11669" xr:uid="{00000000-0005-0000-0000-0000680D0000}"/>
    <cellStyle name="Calculation 3 10 2 4" xfId="7115" xr:uid="{00000000-0005-0000-0000-0000690D0000}"/>
    <cellStyle name="Calculation 3 10 2 4 2" xfId="12791" xr:uid="{00000000-0005-0000-0000-00006A0D0000}"/>
    <cellStyle name="Calculation 3 10 2 5" xfId="8500" xr:uid="{00000000-0005-0000-0000-00006B0D0000}"/>
    <cellStyle name="Calculation 3 10 2 5 2" xfId="14165" xr:uid="{00000000-0005-0000-0000-00006C0D0000}"/>
    <cellStyle name="Calculation 3 10 2 6" xfId="8873" xr:uid="{00000000-0005-0000-0000-00006D0D0000}"/>
    <cellStyle name="Calculation 3 10 2 6 2" xfId="14538" xr:uid="{00000000-0005-0000-0000-00006E0D0000}"/>
    <cellStyle name="Calculation 3 10 2 7" xfId="9595" xr:uid="{00000000-0005-0000-0000-00006F0D0000}"/>
    <cellStyle name="Calculation 3 10 2 7 2" xfId="15252" xr:uid="{00000000-0005-0000-0000-0000700D0000}"/>
    <cellStyle name="Calculation 3 10 2 8" xfId="5087" xr:uid="{00000000-0005-0000-0000-0000710D0000}"/>
    <cellStyle name="Calculation 3 10 2 8 2" xfId="10775" xr:uid="{00000000-0005-0000-0000-0000720D0000}"/>
    <cellStyle name="Calculation 3 10 2 9" xfId="4406" xr:uid="{00000000-0005-0000-0000-0000730D0000}"/>
    <cellStyle name="Calculation 3 10 2 9 2" xfId="28447" xr:uid="{00000000-0005-0000-0000-0000740D0000}"/>
    <cellStyle name="Calculation 3 10 3" xfId="5587" xr:uid="{00000000-0005-0000-0000-0000750D0000}"/>
    <cellStyle name="Calculation 3 10 3 2" xfId="11270" xr:uid="{00000000-0005-0000-0000-0000760D0000}"/>
    <cellStyle name="Calculation 3 10 3 3" xfId="35074" xr:uid="{00000000-0005-0000-0000-0000BE2B0000}"/>
    <cellStyle name="Calculation 3 10 4" xfId="5443" xr:uid="{00000000-0005-0000-0000-0000770D0000}"/>
    <cellStyle name="Calculation 3 10 4 2" xfId="11126" xr:uid="{00000000-0005-0000-0000-0000780D0000}"/>
    <cellStyle name="Calculation 3 10 5" xfId="7752" xr:uid="{00000000-0005-0000-0000-0000790D0000}"/>
    <cellStyle name="Calculation 3 10 5 2" xfId="13425" xr:uid="{00000000-0005-0000-0000-00007A0D0000}"/>
    <cellStyle name="Calculation 3 10 6" xfId="8092" xr:uid="{00000000-0005-0000-0000-00007B0D0000}"/>
    <cellStyle name="Calculation 3 10 6 2" xfId="13761" xr:uid="{00000000-0005-0000-0000-00007C0D0000}"/>
    <cellStyle name="Calculation 3 10 7" xfId="8081" xr:uid="{00000000-0005-0000-0000-00007D0D0000}"/>
    <cellStyle name="Calculation 3 10 7 2" xfId="13750" xr:uid="{00000000-0005-0000-0000-00007E0D0000}"/>
    <cellStyle name="Calculation 3 10 8" xfId="9214" xr:uid="{00000000-0005-0000-0000-00007F0D0000}"/>
    <cellStyle name="Calculation 3 10 8 2" xfId="14874" xr:uid="{00000000-0005-0000-0000-0000800D0000}"/>
    <cellStyle name="Calculation 3 10 9" xfId="4765" xr:uid="{00000000-0005-0000-0000-0000810D0000}"/>
    <cellStyle name="Calculation 3 10 9 2" xfId="10456" xr:uid="{00000000-0005-0000-0000-0000820D0000}"/>
    <cellStyle name="Calculation 3 11" xfId="1552" xr:uid="{00000000-0005-0000-0000-0000830D0000}"/>
    <cellStyle name="Calculation 3 11 10" xfId="4003" xr:uid="{00000000-0005-0000-0000-0000840D0000}"/>
    <cellStyle name="Calculation 3 11 10 2" xfId="29027" xr:uid="{00000000-0005-0000-0000-0000850D0000}"/>
    <cellStyle name="Calculation 3 11 11" xfId="3974" xr:uid="{00000000-0005-0000-0000-0000860D0000}"/>
    <cellStyle name="Calculation 3 11 11 2" xfId="28572" xr:uid="{00000000-0005-0000-0000-0000870D0000}"/>
    <cellStyle name="Calculation 3 11 12" xfId="23359" xr:uid="{00000000-0005-0000-0000-0000880D0000}"/>
    <cellStyle name="Calculation 3 11 13" xfId="32491" xr:uid="{00000000-0005-0000-0000-0000710A0000}"/>
    <cellStyle name="Calculation 3 11 2" xfId="3294" xr:uid="{00000000-0005-0000-0000-0000890D0000}"/>
    <cellStyle name="Calculation 3 11 2 10" xfId="10120" xr:uid="{00000000-0005-0000-0000-00008A0D0000}"/>
    <cellStyle name="Calculation 3 11 2 10 2" xfId="28584" xr:uid="{00000000-0005-0000-0000-00008B0D0000}"/>
    <cellStyle name="Calculation 3 11 2 11" xfId="23589" xr:uid="{00000000-0005-0000-0000-00008C0D0000}"/>
    <cellStyle name="Calculation 3 11 2 12" xfId="32492" xr:uid="{00000000-0005-0000-0000-0000720A0000}"/>
    <cellStyle name="Calculation 3 11 2 2" xfId="6465" xr:uid="{00000000-0005-0000-0000-00008D0D0000}"/>
    <cellStyle name="Calculation 3 11 2 2 2" xfId="12147" xr:uid="{00000000-0005-0000-0000-00008E0D0000}"/>
    <cellStyle name="Calculation 3 11 2 2 3" xfId="36857" xr:uid="{00000000-0005-0000-0000-0000720A0000}"/>
    <cellStyle name="Calculation 3 11 2 3" xfId="5987" xr:uid="{00000000-0005-0000-0000-00008F0D0000}"/>
    <cellStyle name="Calculation 3 11 2 3 2" xfId="11670" xr:uid="{00000000-0005-0000-0000-0000900D0000}"/>
    <cellStyle name="Calculation 3 11 2 4" xfId="7114" xr:uid="{00000000-0005-0000-0000-0000910D0000}"/>
    <cellStyle name="Calculation 3 11 2 4 2" xfId="12790" xr:uid="{00000000-0005-0000-0000-0000920D0000}"/>
    <cellStyle name="Calculation 3 11 2 5" xfId="8501" xr:uid="{00000000-0005-0000-0000-0000930D0000}"/>
    <cellStyle name="Calculation 3 11 2 5 2" xfId="14166" xr:uid="{00000000-0005-0000-0000-0000940D0000}"/>
    <cellStyle name="Calculation 3 11 2 6" xfId="8874" xr:uid="{00000000-0005-0000-0000-0000950D0000}"/>
    <cellStyle name="Calculation 3 11 2 6 2" xfId="14539" xr:uid="{00000000-0005-0000-0000-0000960D0000}"/>
    <cellStyle name="Calculation 3 11 2 7" xfId="9596" xr:uid="{00000000-0005-0000-0000-0000970D0000}"/>
    <cellStyle name="Calculation 3 11 2 7 2" xfId="15253" xr:uid="{00000000-0005-0000-0000-0000980D0000}"/>
    <cellStyle name="Calculation 3 11 2 8" xfId="5088" xr:uid="{00000000-0005-0000-0000-0000990D0000}"/>
    <cellStyle name="Calculation 3 11 2 8 2" xfId="10776" xr:uid="{00000000-0005-0000-0000-00009A0D0000}"/>
    <cellStyle name="Calculation 3 11 2 9" xfId="4407" xr:uid="{00000000-0005-0000-0000-00009B0D0000}"/>
    <cellStyle name="Calculation 3 11 2 9 2" xfId="29631" xr:uid="{00000000-0005-0000-0000-00009C0D0000}"/>
    <cellStyle name="Calculation 3 11 3" xfId="5588" xr:uid="{00000000-0005-0000-0000-00009D0D0000}"/>
    <cellStyle name="Calculation 3 11 3 2" xfId="11271" xr:uid="{00000000-0005-0000-0000-00009E0D0000}"/>
    <cellStyle name="Calculation 3 11 3 3" xfId="35003" xr:uid="{00000000-0005-0000-0000-0000BF2B0000}"/>
    <cellStyle name="Calculation 3 11 4" xfId="5444" xr:uid="{00000000-0005-0000-0000-00009F0D0000}"/>
    <cellStyle name="Calculation 3 11 4 2" xfId="11127" xr:uid="{00000000-0005-0000-0000-0000A00D0000}"/>
    <cellStyle name="Calculation 3 11 5" xfId="7751" xr:uid="{00000000-0005-0000-0000-0000A10D0000}"/>
    <cellStyle name="Calculation 3 11 5 2" xfId="13424" xr:uid="{00000000-0005-0000-0000-0000A20D0000}"/>
    <cellStyle name="Calculation 3 11 6" xfId="7910" xr:uid="{00000000-0005-0000-0000-0000A30D0000}"/>
    <cellStyle name="Calculation 3 11 6 2" xfId="13583" xr:uid="{00000000-0005-0000-0000-0000A40D0000}"/>
    <cellStyle name="Calculation 3 11 7" xfId="7895" xr:uid="{00000000-0005-0000-0000-0000A50D0000}"/>
    <cellStyle name="Calculation 3 11 7 2" xfId="13568" xr:uid="{00000000-0005-0000-0000-0000A60D0000}"/>
    <cellStyle name="Calculation 3 11 8" xfId="9215" xr:uid="{00000000-0005-0000-0000-0000A70D0000}"/>
    <cellStyle name="Calculation 3 11 8 2" xfId="14875" xr:uid="{00000000-0005-0000-0000-0000A80D0000}"/>
    <cellStyle name="Calculation 3 11 9" xfId="4766" xr:uid="{00000000-0005-0000-0000-0000A90D0000}"/>
    <cellStyle name="Calculation 3 11 9 2" xfId="10457" xr:uid="{00000000-0005-0000-0000-0000AA0D0000}"/>
    <cellStyle name="Calculation 3 12" xfId="3292" xr:uid="{00000000-0005-0000-0000-0000AB0D0000}"/>
    <cellStyle name="Calculation 3 12 10" xfId="10118" xr:uid="{00000000-0005-0000-0000-0000AC0D0000}"/>
    <cellStyle name="Calculation 3 12 10 2" xfId="29410" xr:uid="{00000000-0005-0000-0000-0000AD0D0000}"/>
    <cellStyle name="Calculation 3 12 11" xfId="23587" xr:uid="{00000000-0005-0000-0000-0000AE0D0000}"/>
    <cellStyle name="Calculation 3 12 12" xfId="18320" xr:uid="{00000000-0005-0000-0000-0000AF0D0000}"/>
    <cellStyle name="Calculation 3 12 13" xfId="32493" xr:uid="{00000000-0005-0000-0000-0000730A0000}"/>
    <cellStyle name="Calculation 3 12 2" xfId="6463" xr:uid="{00000000-0005-0000-0000-0000B00D0000}"/>
    <cellStyle name="Calculation 3 12 2 2" xfId="12145" xr:uid="{00000000-0005-0000-0000-0000B10D0000}"/>
    <cellStyle name="Calculation 3 12 2 2 2" xfId="27046" xr:uid="{00000000-0005-0000-0000-0000B20D0000}"/>
    <cellStyle name="Calculation 3 12 2 2 3" xfId="37838" xr:uid="{00000000-0005-0000-0000-0000740A0000}"/>
    <cellStyle name="Calculation 3 12 2 3" xfId="28537" xr:uid="{00000000-0005-0000-0000-0000B30D0000}"/>
    <cellStyle name="Calculation 3 12 2 4" xfId="30074" xr:uid="{00000000-0005-0000-0000-0000B40D0000}"/>
    <cellStyle name="Calculation 3 12 2 5" xfId="30404" xr:uid="{00000000-0005-0000-0000-0000B50D0000}"/>
    <cellStyle name="Calculation 3 12 2 6" xfId="24374" xr:uid="{00000000-0005-0000-0000-0000B60D0000}"/>
    <cellStyle name="Calculation 3 12 2 7" xfId="22340" xr:uid="{00000000-0005-0000-0000-0000B70D0000}"/>
    <cellStyle name="Calculation 3 12 2 8" xfId="34343" xr:uid="{00000000-0005-0000-0000-0000740A0000}"/>
    <cellStyle name="Calculation 3 12 3" xfId="5985" xr:uid="{00000000-0005-0000-0000-0000B80D0000}"/>
    <cellStyle name="Calculation 3 12 3 2" xfId="11668" xr:uid="{00000000-0005-0000-0000-0000B90D0000}"/>
    <cellStyle name="Calculation 3 12 3 2 2" xfId="38798" xr:uid="{00000000-0005-0000-0000-0000890A0000}"/>
    <cellStyle name="Calculation 3 12 3 3" xfId="35489" xr:uid="{00000000-0005-0000-0000-0000890A0000}"/>
    <cellStyle name="Calculation 3 12 4" xfId="7116" xr:uid="{00000000-0005-0000-0000-0000BA0D0000}"/>
    <cellStyle name="Calculation 3 12 4 2" xfId="12792" xr:uid="{00000000-0005-0000-0000-0000BB0D0000}"/>
    <cellStyle name="Calculation 3 12 4 3" xfId="36856" xr:uid="{00000000-0005-0000-0000-0000730A0000}"/>
    <cellStyle name="Calculation 3 12 5" xfId="8499" xr:uid="{00000000-0005-0000-0000-0000BC0D0000}"/>
    <cellStyle name="Calculation 3 12 5 2" xfId="14164" xr:uid="{00000000-0005-0000-0000-0000BD0D0000}"/>
    <cellStyle name="Calculation 3 12 6" xfId="8872" xr:uid="{00000000-0005-0000-0000-0000BE0D0000}"/>
    <cellStyle name="Calculation 3 12 6 2" xfId="14537" xr:uid="{00000000-0005-0000-0000-0000BF0D0000}"/>
    <cellStyle name="Calculation 3 12 7" xfId="9594" xr:uid="{00000000-0005-0000-0000-0000C00D0000}"/>
    <cellStyle name="Calculation 3 12 7 2" xfId="15251" xr:uid="{00000000-0005-0000-0000-0000C10D0000}"/>
    <cellStyle name="Calculation 3 12 8" xfId="5086" xr:uid="{00000000-0005-0000-0000-0000C20D0000}"/>
    <cellStyle name="Calculation 3 12 8 2" xfId="10774" xr:uid="{00000000-0005-0000-0000-0000C30D0000}"/>
    <cellStyle name="Calculation 3 12 9" xfId="4405" xr:uid="{00000000-0005-0000-0000-0000C40D0000}"/>
    <cellStyle name="Calculation 3 12 9 2" xfId="28448" xr:uid="{00000000-0005-0000-0000-0000C50D0000}"/>
    <cellStyle name="Calculation 3 13" xfId="5586" xr:uid="{00000000-0005-0000-0000-0000C60D0000}"/>
    <cellStyle name="Calculation 3 13 2" xfId="11269" xr:uid="{00000000-0005-0000-0000-0000C70D0000}"/>
    <cellStyle name="Calculation 3 13 3" xfId="35002" xr:uid="{00000000-0005-0000-0000-0000BD2B0000}"/>
    <cellStyle name="Calculation 3 14" xfId="5442" xr:uid="{00000000-0005-0000-0000-0000C80D0000}"/>
    <cellStyle name="Calculation 3 14 2" xfId="11125" xr:uid="{00000000-0005-0000-0000-0000C90D0000}"/>
    <cellStyle name="Calculation 3 14 3" xfId="36518" xr:uid="{00000000-0005-0000-0000-0000E52C0000}"/>
    <cellStyle name="Calculation 3 15" xfId="7753" xr:uid="{00000000-0005-0000-0000-0000CA0D0000}"/>
    <cellStyle name="Calculation 3 15 2" xfId="13426" xr:uid="{00000000-0005-0000-0000-0000CB0D0000}"/>
    <cellStyle name="Calculation 3 16" xfId="8094" xr:uid="{00000000-0005-0000-0000-0000CC0D0000}"/>
    <cellStyle name="Calculation 3 16 2" xfId="13763" xr:uid="{00000000-0005-0000-0000-0000CD0D0000}"/>
    <cellStyle name="Calculation 3 17" xfId="7896" xr:uid="{00000000-0005-0000-0000-0000CE0D0000}"/>
    <cellStyle name="Calculation 3 17 2" xfId="13569" xr:uid="{00000000-0005-0000-0000-0000CF0D0000}"/>
    <cellStyle name="Calculation 3 18" xfId="9213" xr:uid="{00000000-0005-0000-0000-0000D00D0000}"/>
    <cellStyle name="Calculation 3 18 2" xfId="14873" xr:uid="{00000000-0005-0000-0000-0000D10D0000}"/>
    <cellStyle name="Calculation 3 19" xfId="4764" xr:uid="{00000000-0005-0000-0000-0000D20D0000}"/>
    <cellStyle name="Calculation 3 19 2" xfId="10455" xr:uid="{00000000-0005-0000-0000-0000D30D0000}"/>
    <cellStyle name="Calculation 3 2" xfId="1553" xr:uid="{00000000-0005-0000-0000-0000D40D0000}"/>
    <cellStyle name="Calculation 3 2 10" xfId="4004" xr:uid="{00000000-0005-0000-0000-0000D50D0000}"/>
    <cellStyle name="Calculation 3 2 10 2" xfId="29028" xr:uid="{00000000-0005-0000-0000-0000D60D0000}"/>
    <cellStyle name="Calculation 3 2 11" xfId="3973" xr:uid="{00000000-0005-0000-0000-0000D70D0000}"/>
    <cellStyle name="Calculation 3 2 11 2" xfId="28747" xr:uid="{00000000-0005-0000-0000-0000D80D0000}"/>
    <cellStyle name="Calculation 3 2 12" xfId="23360" xr:uid="{00000000-0005-0000-0000-0000D90D0000}"/>
    <cellStyle name="Calculation 3 2 13" xfId="31844" xr:uid="{00000000-0005-0000-0000-000074060000}"/>
    <cellStyle name="Calculation 3 2 14" xfId="32494" xr:uid="{00000000-0005-0000-0000-0000750A0000}"/>
    <cellStyle name="Calculation 3 2 2" xfId="3295" xr:uid="{00000000-0005-0000-0000-0000DA0D0000}"/>
    <cellStyle name="Calculation 3 2 2 10" xfId="10121" xr:uid="{00000000-0005-0000-0000-0000DB0D0000}"/>
    <cellStyle name="Calculation 3 2 2 10 2" xfId="28597" xr:uid="{00000000-0005-0000-0000-0000DC0D0000}"/>
    <cellStyle name="Calculation 3 2 2 11" xfId="23590" xr:uid="{00000000-0005-0000-0000-0000DD0D0000}"/>
    <cellStyle name="Calculation 3 2 2 12" xfId="32504" xr:uid="{00000000-0005-0000-0000-0000760A0000}"/>
    <cellStyle name="Calculation 3 2 2 2" xfId="6466" xr:uid="{00000000-0005-0000-0000-0000DE0D0000}"/>
    <cellStyle name="Calculation 3 2 2 2 2" xfId="12148" xr:uid="{00000000-0005-0000-0000-0000DF0D0000}"/>
    <cellStyle name="Calculation 3 2 2 2 3" xfId="36855" xr:uid="{00000000-0005-0000-0000-0000760A0000}"/>
    <cellStyle name="Calculation 3 2 2 3" xfId="5988" xr:uid="{00000000-0005-0000-0000-0000E00D0000}"/>
    <cellStyle name="Calculation 3 2 2 3 2" xfId="11671" xr:uid="{00000000-0005-0000-0000-0000E10D0000}"/>
    <cellStyle name="Calculation 3 2 2 4" xfId="7113" xr:uid="{00000000-0005-0000-0000-0000E20D0000}"/>
    <cellStyle name="Calculation 3 2 2 4 2" xfId="12789" xr:uid="{00000000-0005-0000-0000-0000E30D0000}"/>
    <cellStyle name="Calculation 3 2 2 5" xfId="8502" xr:uid="{00000000-0005-0000-0000-0000E40D0000}"/>
    <cellStyle name="Calculation 3 2 2 5 2" xfId="14167" xr:uid="{00000000-0005-0000-0000-0000E50D0000}"/>
    <cellStyle name="Calculation 3 2 2 6" xfId="8875" xr:uid="{00000000-0005-0000-0000-0000E60D0000}"/>
    <cellStyle name="Calculation 3 2 2 6 2" xfId="14540" xr:uid="{00000000-0005-0000-0000-0000E70D0000}"/>
    <cellStyle name="Calculation 3 2 2 7" xfId="9597" xr:uid="{00000000-0005-0000-0000-0000E80D0000}"/>
    <cellStyle name="Calculation 3 2 2 7 2" xfId="15254" xr:uid="{00000000-0005-0000-0000-0000E90D0000}"/>
    <cellStyle name="Calculation 3 2 2 8" xfId="5089" xr:uid="{00000000-0005-0000-0000-0000EA0D0000}"/>
    <cellStyle name="Calculation 3 2 2 8 2" xfId="10777" xr:uid="{00000000-0005-0000-0000-0000EB0D0000}"/>
    <cellStyle name="Calculation 3 2 2 9" xfId="4408" xr:uid="{00000000-0005-0000-0000-0000EC0D0000}"/>
    <cellStyle name="Calculation 3 2 2 9 2" xfId="29632" xr:uid="{00000000-0005-0000-0000-0000ED0D0000}"/>
    <cellStyle name="Calculation 3 2 3" xfId="5589" xr:uid="{00000000-0005-0000-0000-0000EE0D0000}"/>
    <cellStyle name="Calculation 3 2 3 2" xfId="11272" xr:uid="{00000000-0005-0000-0000-0000EF0D0000}"/>
    <cellStyle name="Calculation 3 2 3 3" xfId="34893" xr:uid="{00000000-0005-0000-0000-0000C02B0000}"/>
    <cellStyle name="Calculation 3 2 4" xfId="5445" xr:uid="{00000000-0005-0000-0000-0000F00D0000}"/>
    <cellStyle name="Calculation 3 2 4 2" xfId="11128" xr:uid="{00000000-0005-0000-0000-0000F10D0000}"/>
    <cellStyle name="Calculation 3 2 4 3" xfId="36871" xr:uid="{00000000-0005-0000-0000-000074060000}"/>
    <cellStyle name="Calculation 3 2 5" xfId="7750" xr:uid="{00000000-0005-0000-0000-0000F20D0000}"/>
    <cellStyle name="Calculation 3 2 5 2" xfId="13423" xr:uid="{00000000-0005-0000-0000-0000F30D0000}"/>
    <cellStyle name="Calculation 3 2 6" xfId="8095" xr:uid="{00000000-0005-0000-0000-0000F40D0000}"/>
    <cellStyle name="Calculation 3 2 6 2" xfId="13764" xr:uid="{00000000-0005-0000-0000-0000F50D0000}"/>
    <cellStyle name="Calculation 3 2 7" xfId="8080" xr:uid="{00000000-0005-0000-0000-0000F60D0000}"/>
    <cellStyle name="Calculation 3 2 7 2" xfId="13749" xr:uid="{00000000-0005-0000-0000-0000F70D0000}"/>
    <cellStyle name="Calculation 3 2 8" xfId="9216" xr:uid="{00000000-0005-0000-0000-0000F80D0000}"/>
    <cellStyle name="Calculation 3 2 8 2" xfId="14876" xr:uid="{00000000-0005-0000-0000-0000F90D0000}"/>
    <cellStyle name="Calculation 3 2 9" xfId="4767" xr:uid="{00000000-0005-0000-0000-0000FA0D0000}"/>
    <cellStyle name="Calculation 3 2 9 2" xfId="10458" xr:uid="{00000000-0005-0000-0000-0000FB0D0000}"/>
    <cellStyle name="Calculation 3 20" xfId="4001" xr:uid="{00000000-0005-0000-0000-0000FC0D0000}"/>
    <cellStyle name="Calculation 3 20 2" xfId="29026" xr:uid="{00000000-0005-0000-0000-0000FD0D0000}"/>
    <cellStyle name="Calculation 3 21" xfId="3976" xr:uid="{00000000-0005-0000-0000-0000FE0D0000}"/>
    <cellStyle name="Calculation 3 21 2" xfId="28408" xr:uid="{00000000-0005-0000-0000-0000FF0D0000}"/>
    <cellStyle name="Calculation 3 22" xfId="23357" xr:uid="{00000000-0005-0000-0000-0000000E0000}"/>
    <cellStyle name="Calculation 3 23" xfId="30455" xr:uid="{00000000-0005-0000-0000-000073060000}"/>
    <cellStyle name="Calculation 3 3" xfId="1554" xr:uid="{00000000-0005-0000-0000-0000010E0000}"/>
    <cellStyle name="Calculation 3 3 10" xfId="4005" xr:uid="{00000000-0005-0000-0000-0000020E0000}"/>
    <cellStyle name="Calculation 3 3 10 2" xfId="28449" xr:uid="{00000000-0005-0000-0000-0000030E0000}"/>
    <cellStyle name="Calculation 3 3 11" xfId="3972" xr:uid="{00000000-0005-0000-0000-0000040E0000}"/>
    <cellStyle name="Calculation 3 3 11 2" xfId="28771" xr:uid="{00000000-0005-0000-0000-0000050E0000}"/>
    <cellStyle name="Calculation 3 3 12" xfId="23361" xr:uid="{00000000-0005-0000-0000-0000060E0000}"/>
    <cellStyle name="Calculation 3 3 13" xfId="31843" xr:uid="{00000000-0005-0000-0000-000075060000}"/>
    <cellStyle name="Calculation 3 3 2" xfId="3296" xr:uid="{00000000-0005-0000-0000-0000070E0000}"/>
    <cellStyle name="Calculation 3 3 2 10" xfId="10122" xr:uid="{00000000-0005-0000-0000-0000080E0000}"/>
    <cellStyle name="Calculation 3 3 2 10 2" xfId="28900" xr:uid="{00000000-0005-0000-0000-0000090E0000}"/>
    <cellStyle name="Calculation 3 3 2 11" xfId="23591" xr:uid="{00000000-0005-0000-0000-00000A0E0000}"/>
    <cellStyle name="Calculation 3 3 2 12" xfId="32505" xr:uid="{00000000-0005-0000-0000-0000780A0000}"/>
    <cellStyle name="Calculation 3 3 2 2" xfId="6467" xr:uid="{00000000-0005-0000-0000-00000B0E0000}"/>
    <cellStyle name="Calculation 3 3 2 2 2" xfId="12149" xr:uid="{00000000-0005-0000-0000-00000C0E0000}"/>
    <cellStyle name="Calculation 3 3 2 2 3" xfId="36854" xr:uid="{00000000-0005-0000-0000-0000780A0000}"/>
    <cellStyle name="Calculation 3 3 2 3" xfId="5989" xr:uid="{00000000-0005-0000-0000-00000D0E0000}"/>
    <cellStyle name="Calculation 3 3 2 3 2" xfId="11672" xr:uid="{00000000-0005-0000-0000-00000E0E0000}"/>
    <cellStyle name="Calculation 3 3 2 4" xfId="7112" xr:uid="{00000000-0005-0000-0000-00000F0E0000}"/>
    <cellStyle name="Calculation 3 3 2 4 2" xfId="12788" xr:uid="{00000000-0005-0000-0000-0000100E0000}"/>
    <cellStyle name="Calculation 3 3 2 5" xfId="8503" xr:uid="{00000000-0005-0000-0000-0000110E0000}"/>
    <cellStyle name="Calculation 3 3 2 5 2" xfId="14168" xr:uid="{00000000-0005-0000-0000-0000120E0000}"/>
    <cellStyle name="Calculation 3 3 2 6" xfId="8876" xr:uid="{00000000-0005-0000-0000-0000130E0000}"/>
    <cellStyle name="Calculation 3 3 2 6 2" xfId="14541" xr:uid="{00000000-0005-0000-0000-0000140E0000}"/>
    <cellStyle name="Calculation 3 3 2 7" xfId="9598" xr:uid="{00000000-0005-0000-0000-0000150E0000}"/>
    <cellStyle name="Calculation 3 3 2 7 2" xfId="15255" xr:uid="{00000000-0005-0000-0000-0000160E0000}"/>
    <cellStyle name="Calculation 3 3 2 8" xfId="5090" xr:uid="{00000000-0005-0000-0000-0000170E0000}"/>
    <cellStyle name="Calculation 3 3 2 8 2" xfId="10778" xr:uid="{00000000-0005-0000-0000-0000180E0000}"/>
    <cellStyle name="Calculation 3 3 2 9" xfId="4409" xr:uid="{00000000-0005-0000-0000-0000190E0000}"/>
    <cellStyle name="Calculation 3 3 2 9 2" xfId="28450" xr:uid="{00000000-0005-0000-0000-00001A0E0000}"/>
    <cellStyle name="Calculation 3 3 3" xfId="5590" xr:uid="{00000000-0005-0000-0000-00001B0E0000}"/>
    <cellStyle name="Calculation 3 3 3 2" xfId="11273" xr:uid="{00000000-0005-0000-0000-00001C0E0000}"/>
    <cellStyle name="Calculation 3 3 3 3" xfId="34877" xr:uid="{00000000-0005-0000-0000-0000C12B0000}"/>
    <cellStyle name="Calculation 3 3 4" xfId="5446" xr:uid="{00000000-0005-0000-0000-00001D0E0000}"/>
    <cellStyle name="Calculation 3 3 4 2" xfId="11129" xr:uid="{00000000-0005-0000-0000-00001E0E0000}"/>
    <cellStyle name="Calculation 3 3 5" xfId="7749" xr:uid="{00000000-0005-0000-0000-00001F0E0000}"/>
    <cellStyle name="Calculation 3 3 5 2" xfId="13422" xr:uid="{00000000-0005-0000-0000-0000200E0000}"/>
    <cellStyle name="Calculation 3 3 6" xfId="7911" xr:uid="{00000000-0005-0000-0000-0000210E0000}"/>
    <cellStyle name="Calculation 3 3 6 2" xfId="13584" xr:uid="{00000000-0005-0000-0000-0000220E0000}"/>
    <cellStyle name="Calculation 3 3 7" xfId="7894" xr:uid="{00000000-0005-0000-0000-0000230E0000}"/>
    <cellStyle name="Calculation 3 3 7 2" xfId="13567" xr:uid="{00000000-0005-0000-0000-0000240E0000}"/>
    <cellStyle name="Calculation 3 3 8" xfId="9217" xr:uid="{00000000-0005-0000-0000-0000250E0000}"/>
    <cellStyle name="Calculation 3 3 8 2" xfId="14877" xr:uid="{00000000-0005-0000-0000-0000260E0000}"/>
    <cellStyle name="Calculation 3 3 9" xfId="4768" xr:uid="{00000000-0005-0000-0000-0000270E0000}"/>
    <cellStyle name="Calculation 3 3 9 2" xfId="10459" xr:uid="{00000000-0005-0000-0000-0000280E0000}"/>
    <cellStyle name="Calculation 3 4" xfId="1555" xr:uid="{00000000-0005-0000-0000-0000290E0000}"/>
    <cellStyle name="Calculation 3 4 10" xfId="4006" xr:uid="{00000000-0005-0000-0000-00002A0E0000}"/>
    <cellStyle name="Calculation 3 4 10 2" xfId="29029" xr:uid="{00000000-0005-0000-0000-00002B0E0000}"/>
    <cellStyle name="Calculation 3 4 11" xfId="3971" xr:uid="{00000000-0005-0000-0000-00002C0E0000}"/>
    <cellStyle name="Calculation 3 4 11 2" xfId="29932" xr:uid="{00000000-0005-0000-0000-00002D0E0000}"/>
    <cellStyle name="Calculation 3 4 12" xfId="23362" xr:uid="{00000000-0005-0000-0000-00002E0E0000}"/>
    <cellStyle name="Calculation 3 4 13" xfId="30680" xr:uid="{00000000-0005-0000-0000-0000790A0000}"/>
    <cellStyle name="Calculation 3 4 2" xfId="3297" xr:uid="{00000000-0005-0000-0000-00002F0E0000}"/>
    <cellStyle name="Calculation 3 4 2 10" xfId="10123" xr:uid="{00000000-0005-0000-0000-0000300E0000}"/>
    <cellStyle name="Calculation 3 4 2 10 2" xfId="28576" xr:uid="{00000000-0005-0000-0000-0000310E0000}"/>
    <cellStyle name="Calculation 3 4 2 11" xfId="23592" xr:uid="{00000000-0005-0000-0000-0000320E0000}"/>
    <cellStyle name="Calculation 3 4 2 12" xfId="30681" xr:uid="{00000000-0005-0000-0000-00007A0A0000}"/>
    <cellStyle name="Calculation 3 4 2 2" xfId="6468" xr:uid="{00000000-0005-0000-0000-0000330E0000}"/>
    <cellStyle name="Calculation 3 4 2 2 2" xfId="12150" xr:uid="{00000000-0005-0000-0000-0000340E0000}"/>
    <cellStyle name="Calculation 3 4 2 2 3" xfId="36853" xr:uid="{00000000-0005-0000-0000-00007A0A0000}"/>
    <cellStyle name="Calculation 3 4 2 3" xfId="5990" xr:uid="{00000000-0005-0000-0000-0000350E0000}"/>
    <cellStyle name="Calculation 3 4 2 3 2" xfId="11673" xr:uid="{00000000-0005-0000-0000-0000360E0000}"/>
    <cellStyle name="Calculation 3 4 2 4" xfId="7111" xr:uid="{00000000-0005-0000-0000-0000370E0000}"/>
    <cellStyle name="Calculation 3 4 2 4 2" xfId="12787" xr:uid="{00000000-0005-0000-0000-0000380E0000}"/>
    <cellStyle name="Calculation 3 4 2 5" xfId="8504" xr:uid="{00000000-0005-0000-0000-0000390E0000}"/>
    <cellStyle name="Calculation 3 4 2 5 2" xfId="14169" xr:uid="{00000000-0005-0000-0000-00003A0E0000}"/>
    <cellStyle name="Calculation 3 4 2 6" xfId="8877" xr:uid="{00000000-0005-0000-0000-00003B0E0000}"/>
    <cellStyle name="Calculation 3 4 2 6 2" xfId="14542" xr:uid="{00000000-0005-0000-0000-00003C0E0000}"/>
    <cellStyle name="Calculation 3 4 2 7" xfId="9599" xr:uid="{00000000-0005-0000-0000-00003D0E0000}"/>
    <cellStyle name="Calculation 3 4 2 7 2" xfId="15256" xr:uid="{00000000-0005-0000-0000-00003E0E0000}"/>
    <cellStyle name="Calculation 3 4 2 8" xfId="5091" xr:uid="{00000000-0005-0000-0000-00003F0E0000}"/>
    <cellStyle name="Calculation 3 4 2 8 2" xfId="10779" xr:uid="{00000000-0005-0000-0000-0000400E0000}"/>
    <cellStyle name="Calculation 3 4 2 9" xfId="4410" xr:uid="{00000000-0005-0000-0000-0000410E0000}"/>
    <cellStyle name="Calculation 3 4 2 9 2" xfId="28451" xr:uid="{00000000-0005-0000-0000-0000420E0000}"/>
    <cellStyle name="Calculation 3 4 3" xfId="5591" xr:uid="{00000000-0005-0000-0000-0000430E0000}"/>
    <cellStyle name="Calculation 3 4 3 2" xfId="11274" xr:uid="{00000000-0005-0000-0000-0000440E0000}"/>
    <cellStyle name="Calculation 3 4 3 3" xfId="35000" xr:uid="{00000000-0005-0000-0000-0000C22B0000}"/>
    <cellStyle name="Calculation 3 4 4" xfId="5447" xr:uid="{00000000-0005-0000-0000-0000450E0000}"/>
    <cellStyle name="Calculation 3 4 4 2" xfId="11130" xr:uid="{00000000-0005-0000-0000-0000460E0000}"/>
    <cellStyle name="Calculation 3 4 5" xfId="7748" xr:uid="{00000000-0005-0000-0000-0000470E0000}"/>
    <cellStyle name="Calculation 3 4 5 2" xfId="13421" xr:uid="{00000000-0005-0000-0000-0000480E0000}"/>
    <cellStyle name="Calculation 3 4 6" xfId="8096" xr:uid="{00000000-0005-0000-0000-0000490E0000}"/>
    <cellStyle name="Calculation 3 4 6 2" xfId="13765" xr:uid="{00000000-0005-0000-0000-00004A0E0000}"/>
    <cellStyle name="Calculation 3 4 7" xfId="8079" xr:uid="{00000000-0005-0000-0000-00004B0E0000}"/>
    <cellStyle name="Calculation 3 4 7 2" xfId="13748" xr:uid="{00000000-0005-0000-0000-00004C0E0000}"/>
    <cellStyle name="Calculation 3 4 8" xfId="9218" xr:uid="{00000000-0005-0000-0000-00004D0E0000}"/>
    <cellStyle name="Calculation 3 4 8 2" xfId="14878" xr:uid="{00000000-0005-0000-0000-00004E0E0000}"/>
    <cellStyle name="Calculation 3 4 9" xfId="4769" xr:uid="{00000000-0005-0000-0000-00004F0E0000}"/>
    <cellStyle name="Calculation 3 4 9 2" xfId="10460" xr:uid="{00000000-0005-0000-0000-0000500E0000}"/>
    <cellStyle name="Calculation 3 5" xfId="1556" xr:uid="{00000000-0005-0000-0000-0000510E0000}"/>
    <cellStyle name="Calculation 3 5 10" xfId="4007" xr:uid="{00000000-0005-0000-0000-0000520E0000}"/>
    <cellStyle name="Calculation 3 5 10 2" xfId="29030" xr:uid="{00000000-0005-0000-0000-0000530E0000}"/>
    <cellStyle name="Calculation 3 5 11" xfId="3970" xr:uid="{00000000-0005-0000-0000-0000540E0000}"/>
    <cellStyle name="Calculation 3 5 11 2" xfId="29187" xr:uid="{00000000-0005-0000-0000-0000550E0000}"/>
    <cellStyle name="Calculation 3 5 12" xfId="23363" xr:uid="{00000000-0005-0000-0000-0000560E0000}"/>
    <cellStyle name="Calculation 3 5 13" xfId="30682" xr:uid="{00000000-0005-0000-0000-00007B0A0000}"/>
    <cellStyle name="Calculation 3 5 2" xfId="3298" xr:uid="{00000000-0005-0000-0000-0000570E0000}"/>
    <cellStyle name="Calculation 3 5 2 10" xfId="10124" xr:uid="{00000000-0005-0000-0000-0000580E0000}"/>
    <cellStyle name="Calculation 3 5 2 10 2" xfId="28991" xr:uid="{00000000-0005-0000-0000-0000590E0000}"/>
    <cellStyle name="Calculation 3 5 2 11" xfId="23593" xr:uid="{00000000-0005-0000-0000-00005A0E0000}"/>
    <cellStyle name="Calculation 3 5 2 12" xfId="30683" xr:uid="{00000000-0005-0000-0000-00007C0A0000}"/>
    <cellStyle name="Calculation 3 5 2 2" xfId="6469" xr:uid="{00000000-0005-0000-0000-00005B0E0000}"/>
    <cellStyle name="Calculation 3 5 2 2 2" xfId="12151" xr:uid="{00000000-0005-0000-0000-00005C0E0000}"/>
    <cellStyle name="Calculation 3 5 2 2 3" xfId="36852" xr:uid="{00000000-0005-0000-0000-00007C0A0000}"/>
    <cellStyle name="Calculation 3 5 2 3" xfId="5991" xr:uid="{00000000-0005-0000-0000-00005D0E0000}"/>
    <cellStyle name="Calculation 3 5 2 3 2" xfId="11674" xr:uid="{00000000-0005-0000-0000-00005E0E0000}"/>
    <cellStyle name="Calculation 3 5 2 4" xfId="7110" xr:uid="{00000000-0005-0000-0000-00005F0E0000}"/>
    <cellStyle name="Calculation 3 5 2 4 2" xfId="12786" xr:uid="{00000000-0005-0000-0000-0000600E0000}"/>
    <cellStyle name="Calculation 3 5 2 5" xfId="8505" xr:uid="{00000000-0005-0000-0000-0000610E0000}"/>
    <cellStyle name="Calculation 3 5 2 5 2" xfId="14170" xr:uid="{00000000-0005-0000-0000-0000620E0000}"/>
    <cellStyle name="Calculation 3 5 2 6" xfId="8878" xr:uid="{00000000-0005-0000-0000-0000630E0000}"/>
    <cellStyle name="Calculation 3 5 2 6 2" xfId="14543" xr:uid="{00000000-0005-0000-0000-0000640E0000}"/>
    <cellStyle name="Calculation 3 5 2 7" xfId="9600" xr:uid="{00000000-0005-0000-0000-0000650E0000}"/>
    <cellStyle name="Calculation 3 5 2 7 2" xfId="15257" xr:uid="{00000000-0005-0000-0000-0000660E0000}"/>
    <cellStyle name="Calculation 3 5 2 8" xfId="5092" xr:uid="{00000000-0005-0000-0000-0000670E0000}"/>
    <cellStyle name="Calculation 3 5 2 8 2" xfId="10780" xr:uid="{00000000-0005-0000-0000-0000680E0000}"/>
    <cellStyle name="Calculation 3 5 2 9" xfId="4411" xr:uid="{00000000-0005-0000-0000-0000690E0000}"/>
    <cellStyle name="Calculation 3 5 2 9 2" xfId="29031" xr:uid="{00000000-0005-0000-0000-00006A0E0000}"/>
    <cellStyle name="Calculation 3 5 3" xfId="5592" xr:uid="{00000000-0005-0000-0000-00006B0E0000}"/>
    <cellStyle name="Calculation 3 5 3 2" xfId="11275" xr:uid="{00000000-0005-0000-0000-00006C0E0000}"/>
    <cellStyle name="Calculation 3 5 3 3" xfId="35073" xr:uid="{00000000-0005-0000-0000-0000C32B0000}"/>
    <cellStyle name="Calculation 3 5 4" xfId="5448" xr:uid="{00000000-0005-0000-0000-00006D0E0000}"/>
    <cellStyle name="Calculation 3 5 4 2" xfId="11131" xr:uid="{00000000-0005-0000-0000-00006E0E0000}"/>
    <cellStyle name="Calculation 3 5 5" xfId="7747" xr:uid="{00000000-0005-0000-0000-00006F0E0000}"/>
    <cellStyle name="Calculation 3 5 5 2" xfId="13420" xr:uid="{00000000-0005-0000-0000-0000700E0000}"/>
    <cellStyle name="Calculation 3 5 6" xfId="7912" xr:uid="{00000000-0005-0000-0000-0000710E0000}"/>
    <cellStyle name="Calculation 3 5 6 2" xfId="13585" xr:uid="{00000000-0005-0000-0000-0000720E0000}"/>
    <cellStyle name="Calculation 3 5 7" xfId="7893" xr:uid="{00000000-0005-0000-0000-0000730E0000}"/>
    <cellStyle name="Calculation 3 5 7 2" xfId="13566" xr:uid="{00000000-0005-0000-0000-0000740E0000}"/>
    <cellStyle name="Calculation 3 5 8" xfId="9219" xr:uid="{00000000-0005-0000-0000-0000750E0000}"/>
    <cellStyle name="Calculation 3 5 8 2" xfId="14879" xr:uid="{00000000-0005-0000-0000-0000760E0000}"/>
    <cellStyle name="Calculation 3 5 9" xfId="4770" xr:uid="{00000000-0005-0000-0000-0000770E0000}"/>
    <cellStyle name="Calculation 3 5 9 2" xfId="10461" xr:uid="{00000000-0005-0000-0000-0000780E0000}"/>
    <cellStyle name="Calculation 3 6" xfId="1557" xr:uid="{00000000-0005-0000-0000-0000790E0000}"/>
    <cellStyle name="Calculation 3 6 10" xfId="4008" xr:uid="{00000000-0005-0000-0000-00007A0E0000}"/>
    <cellStyle name="Calculation 3 6 10 2" xfId="29633" xr:uid="{00000000-0005-0000-0000-00007B0E0000}"/>
    <cellStyle name="Calculation 3 6 11" xfId="3969" xr:uid="{00000000-0005-0000-0000-00007C0E0000}"/>
    <cellStyle name="Calculation 3 6 11 2" xfId="28647" xr:uid="{00000000-0005-0000-0000-00007D0E0000}"/>
    <cellStyle name="Calculation 3 6 12" xfId="23364" xr:uid="{00000000-0005-0000-0000-00007E0E0000}"/>
    <cellStyle name="Calculation 3 6 13" xfId="30684" xr:uid="{00000000-0005-0000-0000-00007D0A0000}"/>
    <cellStyle name="Calculation 3 6 2" xfId="3299" xr:uid="{00000000-0005-0000-0000-00007F0E0000}"/>
    <cellStyle name="Calculation 3 6 2 10" xfId="10125" xr:uid="{00000000-0005-0000-0000-0000800E0000}"/>
    <cellStyle name="Calculation 3 6 2 10 2" xfId="29109" xr:uid="{00000000-0005-0000-0000-0000810E0000}"/>
    <cellStyle name="Calculation 3 6 2 11" xfId="23594" xr:uid="{00000000-0005-0000-0000-0000820E0000}"/>
    <cellStyle name="Calculation 3 6 2 12" xfId="30685" xr:uid="{00000000-0005-0000-0000-00007E0A0000}"/>
    <cellStyle name="Calculation 3 6 2 2" xfId="6470" xr:uid="{00000000-0005-0000-0000-0000830E0000}"/>
    <cellStyle name="Calculation 3 6 2 2 2" xfId="12152" xr:uid="{00000000-0005-0000-0000-0000840E0000}"/>
    <cellStyle name="Calculation 3 6 2 2 3" xfId="36626" xr:uid="{00000000-0005-0000-0000-00007E0A0000}"/>
    <cellStyle name="Calculation 3 6 2 3" xfId="5992" xr:uid="{00000000-0005-0000-0000-0000850E0000}"/>
    <cellStyle name="Calculation 3 6 2 3 2" xfId="11675" xr:uid="{00000000-0005-0000-0000-0000860E0000}"/>
    <cellStyle name="Calculation 3 6 2 4" xfId="7109" xr:uid="{00000000-0005-0000-0000-0000870E0000}"/>
    <cellStyle name="Calculation 3 6 2 4 2" xfId="12785" xr:uid="{00000000-0005-0000-0000-0000880E0000}"/>
    <cellStyle name="Calculation 3 6 2 5" xfId="8506" xr:uid="{00000000-0005-0000-0000-0000890E0000}"/>
    <cellStyle name="Calculation 3 6 2 5 2" xfId="14171" xr:uid="{00000000-0005-0000-0000-00008A0E0000}"/>
    <cellStyle name="Calculation 3 6 2 6" xfId="8879" xr:uid="{00000000-0005-0000-0000-00008B0E0000}"/>
    <cellStyle name="Calculation 3 6 2 6 2" xfId="14544" xr:uid="{00000000-0005-0000-0000-00008C0E0000}"/>
    <cellStyle name="Calculation 3 6 2 7" xfId="9601" xr:uid="{00000000-0005-0000-0000-00008D0E0000}"/>
    <cellStyle name="Calculation 3 6 2 7 2" xfId="15258" xr:uid="{00000000-0005-0000-0000-00008E0E0000}"/>
    <cellStyle name="Calculation 3 6 2 8" xfId="5093" xr:uid="{00000000-0005-0000-0000-00008F0E0000}"/>
    <cellStyle name="Calculation 3 6 2 8 2" xfId="10781" xr:uid="{00000000-0005-0000-0000-0000900E0000}"/>
    <cellStyle name="Calculation 3 6 2 9" xfId="4412" xr:uid="{00000000-0005-0000-0000-0000910E0000}"/>
    <cellStyle name="Calculation 3 6 2 9 2" xfId="28452" xr:uid="{00000000-0005-0000-0000-0000920E0000}"/>
    <cellStyle name="Calculation 3 6 3" xfId="5593" xr:uid="{00000000-0005-0000-0000-0000930E0000}"/>
    <cellStyle name="Calculation 3 6 3 2" xfId="11276" xr:uid="{00000000-0005-0000-0000-0000940E0000}"/>
    <cellStyle name="Calculation 3 6 3 3" xfId="35001" xr:uid="{00000000-0005-0000-0000-0000C42B0000}"/>
    <cellStyle name="Calculation 3 6 4" xfId="5449" xr:uid="{00000000-0005-0000-0000-0000950E0000}"/>
    <cellStyle name="Calculation 3 6 4 2" xfId="11132" xr:uid="{00000000-0005-0000-0000-0000960E0000}"/>
    <cellStyle name="Calculation 3 6 5" xfId="7746" xr:uid="{00000000-0005-0000-0000-0000970E0000}"/>
    <cellStyle name="Calculation 3 6 5 2" xfId="13419" xr:uid="{00000000-0005-0000-0000-0000980E0000}"/>
    <cellStyle name="Calculation 3 6 6" xfId="8097" xr:uid="{00000000-0005-0000-0000-0000990E0000}"/>
    <cellStyle name="Calculation 3 6 6 2" xfId="13766" xr:uid="{00000000-0005-0000-0000-00009A0E0000}"/>
    <cellStyle name="Calculation 3 6 7" xfId="8078" xr:uid="{00000000-0005-0000-0000-00009B0E0000}"/>
    <cellStyle name="Calculation 3 6 7 2" xfId="13747" xr:uid="{00000000-0005-0000-0000-00009C0E0000}"/>
    <cellStyle name="Calculation 3 6 8" xfId="9220" xr:uid="{00000000-0005-0000-0000-00009D0E0000}"/>
    <cellStyle name="Calculation 3 6 8 2" xfId="14880" xr:uid="{00000000-0005-0000-0000-00009E0E0000}"/>
    <cellStyle name="Calculation 3 6 9" xfId="4771" xr:uid="{00000000-0005-0000-0000-00009F0E0000}"/>
    <cellStyle name="Calculation 3 6 9 2" xfId="10462" xr:uid="{00000000-0005-0000-0000-0000A00E0000}"/>
    <cellStyle name="Calculation 3 7" xfId="1558" xr:uid="{00000000-0005-0000-0000-0000A10E0000}"/>
    <cellStyle name="Calculation 3 7 10" xfId="4009" xr:uid="{00000000-0005-0000-0000-0000A20E0000}"/>
    <cellStyle name="Calculation 3 7 10 2" xfId="29032" xr:uid="{00000000-0005-0000-0000-0000A30E0000}"/>
    <cellStyle name="Calculation 3 7 11" xfId="3968" xr:uid="{00000000-0005-0000-0000-0000A40E0000}"/>
    <cellStyle name="Calculation 3 7 11 2" xfId="29804" xr:uid="{00000000-0005-0000-0000-0000A50E0000}"/>
    <cellStyle name="Calculation 3 7 12" xfId="23365" xr:uid="{00000000-0005-0000-0000-0000A60E0000}"/>
    <cellStyle name="Calculation 3 7 13" xfId="30686" xr:uid="{00000000-0005-0000-0000-00007F0A0000}"/>
    <cellStyle name="Calculation 3 7 2" xfId="3300" xr:uid="{00000000-0005-0000-0000-0000A70E0000}"/>
    <cellStyle name="Calculation 3 7 2 10" xfId="10126" xr:uid="{00000000-0005-0000-0000-0000A80E0000}"/>
    <cellStyle name="Calculation 3 7 2 10 2" xfId="28573" xr:uid="{00000000-0005-0000-0000-0000A90E0000}"/>
    <cellStyle name="Calculation 3 7 2 11" xfId="23595" xr:uid="{00000000-0005-0000-0000-0000AA0E0000}"/>
    <cellStyle name="Calculation 3 7 2 12" xfId="30687" xr:uid="{00000000-0005-0000-0000-0000800A0000}"/>
    <cellStyle name="Calculation 3 7 2 2" xfId="6471" xr:uid="{00000000-0005-0000-0000-0000AB0E0000}"/>
    <cellStyle name="Calculation 3 7 2 2 2" xfId="12153" xr:uid="{00000000-0005-0000-0000-0000AC0E0000}"/>
    <cellStyle name="Calculation 3 7 2 2 3" xfId="36625" xr:uid="{00000000-0005-0000-0000-0000800A0000}"/>
    <cellStyle name="Calculation 3 7 2 3" xfId="5993" xr:uid="{00000000-0005-0000-0000-0000AD0E0000}"/>
    <cellStyle name="Calculation 3 7 2 3 2" xfId="11676" xr:uid="{00000000-0005-0000-0000-0000AE0E0000}"/>
    <cellStyle name="Calculation 3 7 2 4" xfId="7108" xr:uid="{00000000-0005-0000-0000-0000AF0E0000}"/>
    <cellStyle name="Calculation 3 7 2 4 2" xfId="12784" xr:uid="{00000000-0005-0000-0000-0000B00E0000}"/>
    <cellStyle name="Calculation 3 7 2 5" xfId="8507" xr:uid="{00000000-0005-0000-0000-0000B10E0000}"/>
    <cellStyle name="Calculation 3 7 2 5 2" xfId="14172" xr:uid="{00000000-0005-0000-0000-0000B20E0000}"/>
    <cellStyle name="Calculation 3 7 2 6" xfId="8880" xr:uid="{00000000-0005-0000-0000-0000B30E0000}"/>
    <cellStyle name="Calculation 3 7 2 6 2" xfId="14545" xr:uid="{00000000-0005-0000-0000-0000B40E0000}"/>
    <cellStyle name="Calculation 3 7 2 7" xfId="9602" xr:uid="{00000000-0005-0000-0000-0000B50E0000}"/>
    <cellStyle name="Calculation 3 7 2 7 2" xfId="15259" xr:uid="{00000000-0005-0000-0000-0000B60E0000}"/>
    <cellStyle name="Calculation 3 7 2 8" xfId="5094" xr:uid="{00000000-0005-0000-0000-0000B70E0000}"/>
    <cellStyle name="Calculation 3 7 2 8 2" xfId="10782" xr:uid="{00000000-0005-0000-0000-0000B80E0000}"/>
    <cellStyle name="Calculation 3 7 2 9" xfId="4413" xr:uid="{00000000-0005-0000-0000-0000B90E0000}"/>
    <cellStyle name="Calculation 3 7 2 9 2" xfId="28453" xr:uid="{00000000-0005-0000-0000-0000BA0E0000}"/>
    <cellStyle name="Calculation 3 7 3" xfId="5594" xr:uid="{00000000-0005-0000-0000-0000BB0E0000}"/>
    <cellStyle name="Calculation 3 7 3 2" xfId="11277" xr:uid="{00000000-0005-0000-0000-0000BC0E0000}"/>
    <cellStyle name="Calculation 3 7 3 3" xfId="34892" xr:uid="{00000000-0005-0000-0000-0000C52B0000}"/>
    <cellStyle name="Calculation 3 7 4" xfId="5450" xr:uid="{00000000-0005-0000-0000-0000BD0E0000}"/>
    <cellStyle name="Calculation 3 7 4 2" xfId="11133" xr:uid="{00000000-0005-0000-0000-0000BE0E0000}"/>
    <cellStyle name="Calculation 3 7 5" xfId="7745" xr:uid="{00000000-0005-0000-0000-0000BF0E0000}"/>
    <cellStyle name="Calculation 3 7 5 2" xfId="13418" xr:uid="{00000000-0005-0000-0000-0000C00E0000}"/>
    <cellStyle name="Calculation 3 7 6" xfId="7913" xr:uid="{00000000-0005-0000-0000-0000C10E0000}"/>
    <cellStyle name="Calculation 3 7 6 2" xfId="13586" xr:uid="{00000000-0005-0000-0000-0000C20E0000}"/>
    <cellStyle name="Calculation 3 7 7" xfId="7892" xr:uid="{00000000-0005-0000-0000-0000C30E0000}"/>
    <cellStyle name="Calculation 3 7 7 2" xfId="13565" xr:uid="{00000000-0005-0000-0000-0000C40E0000}"/>
    <cellStyle name="Calculation 3 7 8" xfId="9221" xr:uid="{00000000-0005-0000-0000-0000C50E0000}"/>
    <cellStyle name="Calculation 3 7 8 2" xfId="14881" xr:uid="{00000000-0005-0000-0000-0000C60E0000}"/>
    <cellStyle name="Calculation 3 7 9" xfId="4772" xr:uid="{00000000-0005-0000-0000-0000C70E0000}"/>
    <cellStyle name="Calculation 3 7 9 2" xfId="10463" xr:uid="{00000000-0005-0000-0000-0000C80E0000}"/>
    <cellStyle name="Calculation 3 8" xfId="1559" xr:uid="{00000000-0005-0000-0000-0000C90E0000}"/>
    <cellStyle name="Calculation 3 8 10" xfId="4010" xr:uid="{00000000-0005-0000-0000-0000CA0E0000}"/>
    <cellStyle name="Calculation 3 8 10 2" xfId="29033" xr:uid="{00000000-0005-0000-0000-0000CB0E0000}"/>
    <cellStyle name="Calculation 3 8 11" xfId="3967" xr:uid="{00000000-0005-0000-0000-0000CC0E0000}"/>
    <cellStyle name="Calculation 3 8 11 2" xfId="28746" xr:uid="{00000000-0005-0000-0000-0000CD0E0000}"/>
    <cellStyle name="Calculation 3 8 12" xfId="23366" xr:uid="{00000000-0005-0000-0000-0000CE0E0000}"/>
    <cellStyle name="Calculation 3 8 13" xfId="33913" xr:uid="{00000000-0005-0000-0000-0000810A0000}"/>
    <cellStyle name="Calculation 3 8 2" xfId="3301" xr:uid="{00000000-0005-0000-0000-0000CF0E0000}"/>
    <cellStyle name="Calculation 3 8 2 10" xfId="10127" xr:uid="{00000000-0005-0000-0000-0000D00E0000}"/>
    <cellStyle name="Calculation 3 8 2 10 2" xfId="28963" xr:uid="{00000000-0005-0000-0000-0000D10E0000}"/>
    <cellStyle name="Calculation 3 8 2 11" xfId="23596" xr:uid="{00000000-0005-0000-0000-0000D20E0000}"/>
    <cellStyle name="Calculation 3 8 2 12" xfId="30688" xr:uid="{00000000-0005-0000-0000-0000820A0000}"/>
    <cellStyle name="Calculation 3 8 2 2" xfId="6472" xr:uid="{00000000-0005-0000-0000-0000D30E0000}"/>
    <cellStyle name="Calculation 3 8 2 2 2" xfId="12154" xr:uid="{00000000-0005-0000-0000-0000D40E0000}"/>
    <cellStyle name="Calculation 3 8 2 2 3" xfId="36624" xr:uid="{00000000-0005-0000-0000-0000820A0000}"/>
    <cellStyle name="Calculation 3 8 2 3" xfId="5994" xr:uid="{00000000-0005-0000-0000-0000D50E0000}"/>
    <cellStyle name="Calculation 3 8 2 3 2" xfId="11677" xr:uid="{00000000-0005-0000-0000-0000D60E0000}"/>
    <cellStyle name="Calculation 3 8 2 4" xfId="7107" xr:uid="{00000000-0005-0000-0000-0000D70E0000}"/>
    <cellStyle name="Calculation 3 8 2 4 2" xfId="12783" xr:uid="{00000000-0005-0000-0000-0000D80E0000}"/>
    <cellStyle name="Calculation 3 8 2 5" xfId="8508" xr:uid="{00000000-0005-0000-0000-0000D90E0000}"/>
    <cellStyle name="Calculation 3 8 2 5 2" xfId="14173" xr:uid="{00000000-0005-0000-0000-0000DA0E0000}"/>
    <cellStyle name="Calculation 3 8 2 6" xfId="8881" xr:uid="{00000000-0005-0000-0000-0000DB0E0000}"/>
    <cellStyle name="Calculation 3 8 2 6 2" xfId="14546" xr:uid="{00000000-0005-0000-0000-0000DC0E0000}"/>
    <cellStyle name="Calculation 3 8 2 7" xfId="9603" xr:uid="{00000000-0005-0000-0000-0000DD0E0000}"/>
    <cellStyle name="Calculation 3 8 2 7 2" xfId="15260" xr:uid="{00000000-0005-0000-0000-0000DE0E0000}"/>
    <cellStyle name="Calculation 3 8 2 8" xfId="5095" xr:uid="{00000000-0005-0000-0000-0000DF0E0000}"/>
    <cellStyle name="Calculation 3 8 2 8 2" xfId="10783" xr:uid="{00000000-0005-0000-0000-0000E00E0000}"/>
    <cellStyle name="Calculation 3 8 2 9" xfId="4414" xr:uid="{00000000-0005-0000-0000-0000E10E0000}"/>
    <cellStyle name="Calculation 3 8 2 9 2" xfId="28454" xr:uid="{00000000-0005-0000-0000-0000E20E0000}"/>
    <cellStyle name="Calculation 3 8 3" xfId="5595" xr:uid="{00000000-0005-0000-0000-0000E30E0000}"/>
    <cellStyle name="Calculation 3 8 3 2" xfId="11278" xr:uid="{00000000-0005-0000-0000-0000E40E0000}"/>
    <cellStyle name="Calculation 3 8 3 3" xfId="34876" xr:uid="{00000000-0005-0000-0000-0000C62B0000}"/>
    <cellStyle name="Calculation 3 8 4" xfId="5451" xr:uid="{00000000-0005-0000-0000-0000E50E0000}"/>
    <cellStyle name="Calculation 3 8 4 2" xfId="11134" xr:uid="{00000000-0005-0000-0000-0000E60E0000}"/>
    <cellStyle name="Calculation 3 8 5" xfId="7744" xr:uid="{00000000-0005-0000-0000-0000E70E0000}"/>
    <cellStyle name="Calculation 3 8 5 2" xfId="13417" xr:uid="{00000000-0005-0000-0000-0000E80E0000}"/>
    <cellStyle name="Calculation 3 8 6" xfId="8098" xr:uid="{00000000-0005-0000-0000-0000E90E0000}"/>
    <cellStyle name="Calculation 3 8 6 2" xfId="13767" xr:uid="{00000000-0005-0000-0000-0000EA0E0000}"/>
    <cellStyle name="Calculation 3 8 7" xfId="8077" xr:uid="{00000000-0005-0000-0000-0000EB0E0000}"/>
    <cellStyle name="Calculation 3 8 7 2" xfId="13746" xr:uid="{00000000-0005-0000-0000-0000EC0E0000}"/>
    <cellStyle name="Calculation 3 8 8" xfId="9222" xr:uid="{00000000-0005-0000-0000-0000ED0E0000}"/>
    <cellStyle name="Calculation 3 8 8 2" xfId="14882" xr:uid="{00000000-0005-0000-0000-0000EE0E0000}"/>
    <cellStyle name="Calculation 3 8 9" xfId="4773" xr:uid="{00000000-0005-0000-0000-0000EF0E0000}"/>
    <cellStyle name="Calculation 3 8 9 2" xfId="10464" xr:uid="{00000000-0005-0000-0000-0000F00E0000}"/>
    <cellStyle name="Calculation 3 9" xfId="1560" xr:uid="{00000000-0005-0000-0000-0000F10E0000}"/>
    <cellStyle name="Calculation 3 9 10" xfId="4011" xr:uid="{00000000-0005-0000-0000-0000F20E0000}"/>
    <cellStyle name="Calculation 3 9 10 2" xfId="29034" xr:uid="{00000000-0005-0000-0000-0000F30E0000}"/>
    <cellStyle name="Calculation 3 9 11" xfId="3966" xr:uid="{00000000-0005-0000-0000-0000F40E0000}"/>
    <cellStyle name="Calculation 3 9 11 2" xfId="28964" xr:uid="{00000000-0005-0000-0000-0000F50E0000}"/>
    <cellStyle name="Calculation 3 9 12" xfId="23367" xr:uid="{00000000-0005-0000-0000-0000F60E0000}"/>
    <cellStyle name="Calculation 3 9 13" xfId="32516" xr:uid="{00000000-0005-0000-0000-0000830A0000}"/>
    <cellStyle name="Calculation 3 9 2" xfId="3302" xr:uid="{00000000-0005-0000-0000-0000F70E0000}"/>
    <cellStyle name="Calculation 3 9 2 10" xfId="10128" xr:uid="{00000000-0005-0000-0000-0000F80E0000}"/>
    <cellStyle name="Calculation 3 9 2 10 2" xfId="28585" xr:uid="{00000000-0005-0000-0000-0000F90E0000}"/>
    <cellStyle name="Calculation 3 9 2 11" xfId="23597" xr:uid="{00000000-0005-0000-0000-0000FA0E0000}"/>
    <cellStyle name="Calculation 3 9 2 12" xfId="32529" xr:uid="{00000000-0005-0000-0000-0000840A0000}"/>
    <cellStyle name="Calculation 3 9 2 2" xfId="6473" xr:uid="{00000000-0005-0000-0000-0000FB0E0000}"/>
    <cellStyle name="Calculation 3 9 2 2 2" xfId="12155" xr:uid="{00000000-0005-0000-0000-0000FC0E0000}"/>
    <cellStyle name="Calculation 3 9 2 2 3" xfId="36623" xr:uid="{00000000-0005-0000-0000-0000840A0000}"/>
    <cellStyle name="Calculation 3 9 2 3" xfId="5995" xr:uid="{00000000-0005-0000-0000-0000FD0E0000}"/>
    <cellStyle name="Calculation 3 9 2 3 2" xfId="11678" xr:uid="{00000000-0005-0000-0000-0000FE0E0000}"/>
    <cellStyle name="Calculation 3 9 2 4" xfId="7106" xr:uid="{00000000-0005-0000-0000-0000FF0E0000}"/>
    <cellStyle name="Calculation 3 9 2 4 2" xfId="12782" xr:uid="{00000000-0005-0000-0000-0000000F0000}"/>
    <cellStyle name="Calculation 3 9 2 5" xfId="8509" xr:uid="{00000000-0005-0000-0000-0000010F0000}"/>
    <cellStyle name="Calculation 3 9 2 5 2" xfId="14174" xr:uid="{00000000-0005-0000-0000-0000020F0000}"/>
    <cellStyle name="Calculation 3 9 2 6" xfId="8882" xr:uid="{00000000-0005-0000-0000-0000030F0000}"/>
    <cellStyle name="Calculation 3 9 2 6 2" xfId="14547" xr:uid="{00000000-0005-0000-0000-0000040F0000}"/>
    <cellStyle name="Calculation 3 9 2 7" xfId="9604" xr:uid="{00000000-0005-0000-0000-0000050F0000}"/>
    <cellStyle name="Calculation 3 9 2 7 2" xfId="15261" xr:uid="{00000000-0005-0000-0000-0000060F0000}"/>
    <cellStyle name="Calculation 3 9 2 8" xfId="5096" xr:uid="{00000000-0005-0000-0000-0000070F0000}"/>
    <cellStyle name="Calculation 3 9 2 8 2" xfId="10784" xr:uid="{00000000-0005-0000-0000-0000080F0000}"/>
    <cellStyle name="Calculation 3 9 2 9" xfId="4415" xr:uid="{00000000-0005-0000-0000-0000090F0000}"/>
    <cellStyle name="Calculation 3 9 2 9 2" xfId="28455" xr:uid="{00000000-0005-0000-0000-00000A0F0000}"/>
    <cellStyle name="Calculation 3 9 3" xfId="5596" xr:uid="{00000000-0005-0000-0000-00000B0F0000}"/>
    <cellStyle name="Calculation 3 9 3 2" xfId="11279" xr:uid="{00000000-0005-0000-0000-00000C0F0000}"/>
    <cellStyle name="Calculation 3 9 3 3" xfId="34998" xr:uid="{00000000-0005-0000-0000-0000C72B0000}"/>
    <cellStyle name="Calculation 3 9 4" xfId="5452" xr:uid="{00000000-0005-0000-0000-00000D0F0000}"/>
    <cellStyle name="Calculation 3 9 4 2" xfId="11135" xr:uid="{00000000-0005-0000-0000-00000E0F0000}"/>
    <cellStyle name="Calculation 3 9 5" xfId="7743" xr:uid="{00000000-0005-0000-0000-00000F0F0000}"/>
    <cellStyle name="Calculation 3 9 5 2" xfId="13416" xr:uid="{00000000-0005-0000-0000-0000100F0000}"/>
    <cellStyle name="Calculation 3 9 6" xfId="7914" xr:uid="{00000000-0005-0000-0000-0000110F0000}"/>
    <cellStyle name="Calculation 3 9 6 2" xfId="13587" xr:uid="{00000000-0005-0000-0000-0000120F0000}"/>
    <cellStyle name="Calculation 3 9 7" xfId="7891" xr:uid="{00000000-0005-0000-0000-0000130F0000}"/>
    <cellStyle name="Calculation 3 9 7 2" xfId="13564" xr:uid="{00000000-0005-0000-0000-0000140F0000}"/>
    <cellStyle name="Calculation 3 9 8" xfId="9223" xr:uid="{00000000-0005-0000-0000-0000150F0000}"/>
    <cellStyle name="Calculation 3 9 8 2" xfId="14883" xr:uid="{00000000-0005-0000-0000-0000160F0000}"/>
    <cellStyle name="Calculation 3 9 9" xfId="4774" xr:uid="{00000000-0005-0000-0000-0000170F0000}"/>
    <cellStyle name="Calculation 3 9 9 2" xfId="10465" xr:uid="{00000000-0005-0000-0000-0000180F0000}"/>
    <cellStyle name="Calculation 30" xfId="31845" xr:uid="{00000000-0005-0000-0000-000076060000}"/>
    <cellStyle name="Calculation 31" xfId="31846" xr:uid="{00000000-0005-0000-0000-000077060000}"/>
    <cellStyle name="Calculation 32" xfId="31847" xr:uid="{00000000-0005-0000-0000-000078060000}"/>
    <cellStyle name="Calculation 33" xfId="31848" xr:uid="{00000000-0005-0000-0000-000079060000}"/>
    <cellStyle name="Calculation 34" xfId="31849" xr:uid="{00000000-0005-0000-0000-00007A060000}"/>
    <cellStyle name="Calculation 35" xfId="31850" xr:uid="{00000000-0005-0000-0000-00007B060000}"/>
    <cellStyle name="Calculation 36" xfId="31851" xr:uid="{00000000-0005-0000-0000-00007C060000}"/>
    <cellStyle name="Calculation 37" xfId="31852" xr:uid="{00000000-0005-0000-0000-00007D060000}"/>
    <cellStyle name="Calculation 38" xfId="31853" xr:uid="{00000000-0005-0000-0000-00007E060000}"/>
    <cellStyle name="Calculation 39" xfId="31854" xr:uid="{00000000-0005-0000-0000-00007F060000}"/>
    <cellStyle name="Calculation 4" xfId="1561" xr:uid="{00000000-0005-0000-0000-0000190F0000}"/>
    <cellStyle name="Calculation 4 10" xfId="1562" xr:uid="{00000000-0005-0000-0000-00001A0F0000}"/>
    <cellStyle name="Calculation 4 10 10" xfId="4013" xr:uid="{00000000-0005-0000-0000-00001B0F0000}"/>
    <cellStyle name="Calculation 4 10 10 2" xfId="28456" xr:uid="{00000000-0005-0000-0000-00001C0F0000}"/>
    <cellStyle name="Calculation 4 10 11" xfId="3964" xr:uid="{00000000-0005-0000-0000-00001D0F0000}"/>
    <cellStyle name="Calculation 4 10 11 2" xfId="29933" xr:uid="{00000000-0005-0000-0000-00001E0F0000}"/>
    <cellStyle name="Calculation 4 10 12" xfId="23369" xr:uid="{00000000-0005-0000-0000-00001F0F0000}"/>
    <cellStyle name="Calculation 4 10 13" xfId="32534" xr:uid="{00000000-0005-0000-0000-0000860A0000}"/>
    <cellStyle name="Calculation 4 10 2" xfId="3304" xr:uid="{00000000-0005-0000-0000-0000200F0000}"/>
    <cellStyle name="Calculation 4 10 2 10" xfId="10130" xr:uid="{00000000-0005-0000-0000-0000210F0000}"/>
    <cellStyle name="Calculation 4 10 2 10 2" xfId="28811" xr:uid="{00000000-0005-0000-0000-0000220F0000}"/>
    <cellStyle name="Calculation 4 10 2 11" xfId="23599" xr:uid="{00000000-0005-0000-0000-0000230F0000}"/>
    <cellStyle name="Calculation 4 10 2 12" xfId="32535" xr:uid="{00000000-0005-0000-0000-0000870A0000}"/>
    <cellStyle name="Calculation 4 10 2 2" xfId="6475" xr:uid="{00000000-0005-0000-0000-0000240F0000}"/>
    <cellStyle name="Calculation 4 10 2 2 2" xfId="12157" xr:uid="{00000000-0005-0000-0000-0000250F0000}"/>
    <cellStyle name="Calculation 4 10 2 2 3" xfId="36622" xr:uid="{00000000-0005-0000-0000-0000870A0000}"/>
    <cellStyle name="Calculation 4 10 2 3" xfId="5997" xr:uid="{00000000-0005-0000-0000-0000260F0000}"/>
    <cellStyle name="Calculation 4 10 2 3 2" xfId="11680" xr:uid="{00000000-0005-0000-0000-0000270F0000}"/>
    <cellStyle name="Calculation 4 10 2 4" xfId="7104" xr:uid="{00000000-0005-0000-0000-0000280F0000}"/>
    <cellStyle name="Calculation 4 10 2 4 2" xfId="12780" xr:uid="{00000000-0005-0000-0000-0000290F0000}"/>
    <cellStyle name="Calculation 4 10 2 5" xfId="8511" xr:uid="{00000000-0005-0000-0000-00002A0F0000}"/>
    <cellStyle name="Calculation 4 10 2 5 2" xfId="14176" xr:uid="{00000000-0005-0000-0000-00002B0F0000}"/>
    <cellStyle name="Calculation 4 10 2 6" xfId="8884" xr:uid="{00000000-0005-0000-0000-00002C0F0000}"/>
    <cellStyle name="Calculation 4 10 2 6 2" xfId="14549" xr:uid="{00000000-0005-0000-0000-00002D0F0000}"/>
    <cellStyle name="Calculation 4 10 2 7" xfId="9606" xr:uid="{00000000-0005-0000-0000-00002E0F0000}"/>
    <cellStyle name="Calculation 4 10 2 7 2" xfId="15263" xr:uid="{00000000-0005-0000-0000-00002F0F0000}"/>
    <cellStyle name="Calculation 4 10 2 8" xfId="5098" xr:uid="{00000000-0005-0000-0000-0000300F0000}"/>
    <cellStyle name="Calculation 4 10 2 8 2" xfId="10786" xr:uid="{00000000-0005-0000-0000-0000310F0000}"/>
    <cellStyle name="Calculation 4 10 2 9" xfId="4417" xr:uid="{00000000-0005-0000-0000-0000320F0000}"/>
    <cellStyle name="Calculation 4 10 2 9 2" xfId="29036" xr:uid="{00000000-0005-0000-0000-0000330F0000}"/>
    <cellStyle name="Calculation 4 10 3" xfId="5598" xr:uid="{00000000-0005-0000-0000-0000340F0000}"/>
    <cellStyle name="Calculation 4 10 3 2" xfId="11281" xr:uid="{00000000-0005-0000-0000-0000350F0000}"/>
    <cellStyle name="Calculation 4 10 3 3" xfId="34999" xr:uid="{00000000-0005-0000-0000-0000C92B0000}"/>
    <cellStyle name="Calculation 4 10 4" xfId="5454" xr:uid="{00000000-0005-0000-0000-0000360F0000}"/>
    <cellStyle name="Calculation 4 10 4 2" xfId="11137" xr:uid="{00000000-0005-0000-0000-0000370F0000}"/>
    <cellStyle name="Calculation 4 10 5" xfId="7741" xr:uid="{00000000-0005-0000-0000-0000380F0000}"/>
    <cellStyle name="Calculation 4 10 5 2" xfId="13414" xr:uid="{00000000-0005-0000-0000-0000390F0000}"/>
    <cellStyle name="Calculation 4 10 6" xfId="7915" xr:uid="{00000000-0005-0000-0000-00003A0F0000}"/>
    <cellStyle name="Calculation 4 10 6 2" xfId="13588" xr:uid="{00000000-0005-0000-0000-00003B0F0000}"/>
    <cellStyle name="Calculation 4 10 7" xfId="7890" xr:uid="{00000000-0005-0000-0000-00003C0F0000}"/>
    <cellStyle name="Calculation 4 10 7 2" xfId="13563" xr:uid="{00000000-0005-0000-0000-00003D0F0000}"/>
    <cellStyle name="Calculation 4 10 8" xfId="9225" xr:uid="{00000000-0005-0000-0000-00003E0F0000}"/>
    <cellStyle name="Calculation 4 10 8 2" xfId="14885" xr:uid="{00000000-0005-0000-0000-00003F0F0000}"/>
    <cellStyle name="Calculation 4 10 9" xfId="4776" xr:uid="{00000000-0005-0000-0000-0000400F0000}"/>
    <cellStyle name="Calculation 4 10 9 2" xfId="10467" xr:uid="{00000000-0005-0000-0000-0000410F0000}"/>
    <cellStyle name="Calculation 4 11" xfId="1563" xr:uid="{00000000-0005-0000-0000-0000420F0000}"/>
    <cellStyle name="Calculation 4 11 10" xfId="4014" xr:uid="{00000000-0005-0000-0000-0000430F0000}"/>
    <cellStyle name="Calculation 4 11 10 2" xfId="28457" xr:uid="{00000000-0005-0000-0000-0000440F0000}"/>
    <cellStyle name="Calculation 4 11 11" xfId="3963" xr:uid="{00000000-0005-0000-0000-0000450F0000}"/>
    <cellStyle name="Calculation 4 11 11 2" xfId="29180" xr:uid="{00000000-0005-0000-0000-0000460F0000}"/>
    <cellStyle name="Calculation 4 11 12" xfId="23370" xr:uid="{00000000-0005-0000-0000-0000470F0000}"/>
    <cellStyle name="Calculation 4 11 13" xfId="33911" xr:uid="{00000000-0005-0000-0000-0000880A0000}"/>
    <cellStyle name="Calculation 4 11 2" xfId="3305" xr:uid="{00000000-0005-0000-0000-0000480F0000}"/>
    <cellStyle name="Calculation 4 11 2 10" xfId="10131" xr:uid="{00000000-0005-0000-0000-0000490F0000}"/>
    <cellStyle name="Calculation 4 11 2 10 2" xfId="28598" xr:uid="{00000000-0005-0000-0000-00004A0F0000}"/>
    <cellStyle name="Calculation 4 11 2 11" xfId="23600" xr:uid="{00000000-0005-0000-0000-00004B0F0000}"/>
    <cellStyle name="Calculation 4 11 2 12" xfId="33912" xr:uid="{00000000-0005-0000-0000-0000890A0000}"/>
    <cellStyle name="Calculation 4 11 2 2" xfId="6476" xr:uid="{00000000-0005-0000-0000-00004C0F0000}"/>
    <cellStyle name="Calculation 4 11 2 2 2" xfId="12158" xr:uid="{00000000-0005-0000-0000-00004D0F0000}"/>
    <cellStyle name="Calculation 4 11 2 2 3" xfId="36851" xr:uid="{00000000-0005-0000-0000-0000890A0000}"/>
    <cellStyle name="Calculation 4 11 2 3" xfId="5998" xr:uid="{00000000-0005-0000-0000-00004E0F0000}"/>
    <cellStyle name="Calculation 4 11 2 3 2" xfId="11681" xr:uid="{00000000-0005-0000-0000-00004F0F0000}"/>
    <cellStyle name="Calculation 4 11 2 4" xfId="7103" xr:uid="{00000000-0005-0000-0000-0000500F0000}"/>
    <cellStyle name="Calculation 4 11 2 4 2" xfId="12779" xr:uid="{00000000-0005-0000-0000-0000510F0000}"/>
    <cellStyle name="Calculation 4 11 2 5" xfId="8512" xr:uid="{00000000-0005-0000-0000-0000520F0000}"/>
    <cellStyle name="Calculation 4 11 2 5 2" xfId="14177" xr:uid="{00000000-0005-0000-0000-0000530F0000}"/>
    <cellStyle name="Calculation 4 11 2 6" xfId="8885" xr:uid="{00000000-0005-0000-0000-0000540F0000}"/>
    <cellStyle name="Calculation 4 11 2 6 2" xfId="14550" xr:uid="{00000000-0005-0000-0000-0000550F0000}"/>
    <cellStyle name="Calculation 4 11 2 7" xfId="9607" xr:uid="{00000000-0005-0000-0000-0000560F0000}"/>
    <cellStyle name="Calculation 4 11 2 7 2" xfId="15264" xr:uid="{00000000-0005-0000-0000-0000570F0000}"/>
    <cellStyle name="Calculation 4 11 2 8" xfId="5099" xr:uid="{00000000-0005-0000-0000-0000580F0000}"/>
    <cellStyle name="Calculation 4 11 2 8 2" xfId="10787" xr:uid="{00000000-0005-0000-0000-0000590F0000}"/>
    <cellStyle name="Calculation 4 11 2 9" xfId="4418" xr:uid="{00000000-0005-0000-0000-00005A0F0000}"/>
    <cellStyle name="Calculation 4 11 2 9 2" xfId="29037" xr:uid="{00000000-0005-0000-0000-00005B0F0000}"/>
    <cellStyle name="Calculation 4 11 3" xfId="5599" xr:uid="{00000000-0005-0000-0000-00005C0F0000}"/>
    <cellStyle name="Calculation 4 11 3 2" xfId="11282" xr:uid="{00000000-0005-0000-0000-00005D0F0000}"/>
    <cellStyle name="Calculation 4 11 3 3" xfId="34891" xr:uid="{00000000-0005-0000-0000-0000CA2B0000}"/>
    <cellStyle name="Calculation 4 11 4" xfId="5455" xr:uid="{00000000-0005-0000-0000-00005E0F0000}"/>
    <cellStyle name="Calculation 4 11 4 2" xfId="11138" xr:uid="{00000000-0005-0000-0000-00005F0F0000}"/>
    <cellStyle name="Calculation 4 11 5" xfId="7740" xr:uid="{00000000-0005-0000-0000-0000600F0000}"/>
    <cellStyle name="Calculation 4 11 5 2" xfId="13413" xr:uid="{00000000-0005-0000-0000-0000610F0000}"/>
    <cellStyle name="Calculation 4 11 6" xfId="8100" xr:uid="{00000000-0005-0000-0000-0000620F0000}"/>
    <cellStyle name="Calculation 4 11 6 2" xfId="13769" xr:uid="{00000000-0005-0000-0000-0000630F0000}"/>
    <cellStyle name="Calculation 4 11 7" xfId="8073" xr:uid="{00000000-0005-0000-0000-0000640F0000}"/>
    <cellStyle name="Calculation 4 11 7 2" xfId="13742" xr:uid="{00000000-0005-0000-0000-0000650F0000}"/>
    <cellStyle name="Calculation 4 11 8" xfId="9226" xr:uid="{00000000-0005-0000-0000-0000660F0000}"/>
    <cellStyle name="Calculation 4 11 8 2" xfId="14886" xr:uid="{00000000-0005-0000-0000-0000670F0000}"/>
    <cellStyle name="Calculation 4 11 9" xfId="4777" xr:uid="{00000000-0005-0000-0000-0000680F0000}"/>
    <cellStyle name="Calculation 4 11 9 2" xfId="10468" xr:uid="{00000000-0005-0000-0000-0000690F0000}"/>
    <cellStyle name="Calculation 4 12" xfId="3303" xr:uid="{00000000-0005-0000-0000-00006A0F0000}"/>
    <cellStyle name="Calculation 4 12 10" xfId="10129" xr:uid="{00000000-0005-0000-0000-00006B0F0000}"/>
    <cellStyle name="Calculation 4 12 10 2" xfId="28772" xr:uid="{00000000-0005-0000-0000-00006C0F0000}"/>
    <cellStyle name="Calculation 4 12 11" xfId="23598" xr:uid="{00000000-0005-0000-0000-00006D0F0000}"/>
    <cellStyle name="Calculation 4 12 12" xfId="32536" xr:uid="{00000000-0005-0000-0000-00008A0A0000}"/>
    <cellStyle name="Calculation 4 12 2" xfId="6474" xr:uid="{00000000-0005-0000-0000-00006E0F0000}"/>
    <cellStyle name="Calculation 4 12 2 2" xfId="12156" xr:uid="{00000000-0005-0000-0000-00006F0F0000}"/>
    <cellStyle name="Calculation 4 12 2 3" xfId="36609" xr:uid="{00000000-0005-0000-0000-00008A0A0000}"/>
    <cellStyle name="Calculation 4 12 3" xfId="5996" xr:uid="{00000000-0005-0000-0000-0000700F0000}"/>
    <cellStyle name="Calculation 4 12 3 2" xfId="11679" xr:uid="{00000000-0005-0000-0000-0000710F0000}"/>
    <cellStyle name="Calculation 4 12 4" xfId="7105" xr:uid="{00000000-0005-0000-0000-0000720F0000}"/>
    <cellStyle name="Calculation 4 12 4 2" xfId="12781" xr:uid="{00000000-0005-0000-0000-0000730F0000}"/>
    <cellStyle name="Calculation 4 12 5" xfId="8510" xr:uid="{00000000-0005-0000-0000-0000740F0000}"/>
    <cellStyle name="Calculation 4 12 5 2" xfId="14175" xr:uid="{00000000-0005-0000-0000-0000750F0000}"/>
    <cellStyle name="Calculation 4 12 6" xfId="8883" xr:uid="{00000000-0005-0000-0000-0000760F0000}"/>
    <cellStyle name="Calculation 4 12 6 2" xfId="14548" xr:uid="{00000000-0005-0000-0000-0000770F0000}"/>
    <cellStyle name="Calculation 4 12 7" xfId="9605" xr:uid="{00000000-0005-0000-0000-0000780F0000}"/>
    <cellStyle name="Calculation 4 12 7 2" xfId="15262" xr:uid="{00000000-0005-0000-0000-0000790F0000}"/>
    <cellStyle name="Calculation 4 12 8" xfId="5097" xr:uid="{00000000-0005-0000-0000-00007A0F0000}"/>
    <cellStyle name="Calculation 4 12 8 2" xfId="10785" xr:uid="{00000000-0005-0000-0000-00007B0F0000}"/>
    <cellStyle name="Calculation 4 12 9" xfId="4416" xr:uid="{00000000-0005-0000-0000-00007C0F0000}"/>
    <cellStyle name="Calculation 4 12 9 2" xfId="28458" xr:uid="{00000000-0005-0000-0000-00007D0F0000}"/>
    <cellStyle name="Calculation 4 13" xfId="5597" xr:uid="{00000000-0005-0000-0000-00007E0F0000}"/>
    <cellStyle name="Calculation 4 13 2" xfId="11280" xr:uid="{00000000-0005-0000-0000-00007F0F0000}"/>
    <cellStyle name="Calculation 4 13 3" xfId="35072" xr:uid="{00000000-0005-0000-0000-0000C82B0000}"/>
    <cellStyle name="Calculation 4 14" xfId="5453" xr:uid="{00000000-0005-0000-0000-0000800F0000}"/>
    <cellStyle name="Calculation 4 14 2" xfId="11136" xr:uid="{00000000-0005-0000-0000-0000810F0000}"/>
    <cellStyle name="Calculation 4 15" xfId="7742" xr:uid="{00000000-0005-0000-0000-0000820F0000}"/>
    <cellStyle name="Calculation 4 15 2" xfId="13415" xr:uid="{00000000-0005-0000-0000-0000830F0000}"/>
    <cellStyle name="Calculation 4 16" xfId="8099" xr:uid="{00000000-0005-0000-0000-0000840F0000}"/>
    <cellStyle name="Calculation 4 16 2" xfId="13768" xr:uid="{00000000-0005-0000-0000-0000850F0000}"/>
    <cellStyle name="Calculation 4 17" xfId="8076" xr:uid="{00000000-0005-0000-0000-0000860F0000}"/>
    <cellStyle name="Calculation 4 17 2" xfId="13745" xr:uid="{00000000-0005-0000-0000-0000870F0000}"/>
    <cellStyle name="Calculation 4 18" xfId="9224" xr:uid="{00000000-0005-0000-0000-0000880F0000}"/>
    <cellStyle name="Calculation 4 18 2" xfId="14884" xr:uid="{00000000-0005-0000-0000-0000890F0000}"/>
    <cellStyle name="Calculation 4 19" xfId="4775" xr:uid="{00000000-0005-0000-0000-00008A0F0000}"/>
    <cellStyle name="Calculation 4 19 2" xfId="10466" xr:uid="{00000000-0005-0000-0000-00008B0F0000}"/>
    <cellStyle name="Calculation 4 2" xfId="1564" xr:uid="{00000000-0005-0000-0000-00008C0F0000}"/>
    <cellStyle name="Calculation 4 2 10" xfId="4015" xr:uid="{00000000-0005-0000-0000-00008D0F0000}"/>
    <cellStyle name="Calculation 4 2 10 2" xfId="29038" xr:uid="{00000000-0005-0000-0000-00008E0F0000}"/>
    <cellStyle name="Calculation 4 2 11" xfId="3962" xr:uid="{00000000-0005-0000-0000-00008F0F0000}"/>
    <cellStyle name="Calculation 4 2 11 2" xfId="28618" xr:uid="{00000000-0005-0000-0000-0000900F0000}"/>
    <cellStyle name="Calculation 4 2 12" xfId="23371" xr:uid="{00000000-0005-0000-0000-0000910F0000}"/>
    <cellStyle name="Calculation 4 2 13" xfId="31856" xr:uid="{00000000-0005-0000-0000-000081060000}"/>
    <cellStyle name="Calculation 4 2 2" xfId="3306" xr:uid="{00000000-0005-0000-0000-0000920F0000}"/>
    <cellStyle name="Calculation 4 2 2 10" xfId="10132" xr:uid="{00000000-0005-0000-0000-0000930F0000}"/>
    <cellStyle name="Calculation 4 2 2 10 2" xfId="28703" xr:uid="{00000000-0005-0000-0000-0000940F0000}"/>
    <cellStyle name="Calculation 4 2 2 11" xfId="23601" xr:uid="{00000000-0005-0000-0000-0000950F0000}"/>
    <cellStyle name="Calculation 4 2 2 12" xfId="33910" xr:uid="{00000000-0005-0000-0000-00008C0A0000}"/>
    <cellStyle name="Calculation 4 2 2 2" xfId="6477" xr:uid="{00000000-0005-0000-0000-0000960F0000}"/>
    <cellStyle name="Calculation 4 2 2 2 2" xfId="12159" xr:uid="{00000000-0005-0000-0000-0000970F0000}"/>
    <cellStyle name="Calculation 4 2 2 2 3" xfId="36850" xr:uid="{00000000-0005-0000-0000-00008C0A0000}"/>
    <cellStyle name="Calculation 4 2 2 3" xfId="5999" xr:uid="{00000000-0005-0000-0000-0000980F0000}"/>
    <cellStyle name="Calculation 4 2 2 3 2" xfId="11682" xr:uid="{00000000-0005-0000-0000-0000990F0000}"/>
    <cellStyle name="Calculation 4 2 2 4" xfId="7102" xr:uid="{00000000-0005-0000-0000-00009A0F0000}"/>
    <cellStyle name="Calculation 4 2 2 4 2" xfId="12778" xr:uid="{00000000-0005-0000-0000-00009B0F0000}"/>
    <cellStyle name="Calculation 4 2 2 5" xfId="8513" xr:uid="{00000000-0005-0000-0000-00009C0F0000}"/>
    <cellStyle name="Calculation 4 2 2 5 2" xfId="14178" xr:uid="{00000000-0005-0000-0000-00009D0F0000}"/>
    <cellStyle name="Calculation 4 2 2 6" xfId="8886" xr:uid="{00000000-0005-0000-0000-00009E0F0000}"/>
    <cellStyle name="Calculation 4 2 2 6 2" xfId="14551" xr:uid="{00000000-0005-0000-0000-00009F0F0000}"/>
    <cellStyle name="Calculation 4 2 2 7" xfId="9608" xr:uid="{00000000-0005-0000-0000-0000A00F0000}"/>
    <cellStyle name="Calculation 4 2 2 7 2" xfId="15265" xr:uid="{00000000-0005-0000-0000-0000A10F0000}"/>
    <cellStyle name="Calculation 4 2 2 8" xfId="5100" xr:uid="{00000000-0005-0000-0000-0000A20F0000}"/>
    <cellStyle name="Calculation 4 2 2 8 2" xfId="10788" xr:uid="{00000000-0005-0000-0000-0000A30F0000}"/>
    <cellStyle name="Calculation 4 2 2 9" xfId="4419" xr:uid="{00000000-0005-0000-0000-0000A40F0000}"/>
    <cellStyle name="Calculation 4 2 2 9 2" xfId="28459" xr:uid="{00000000-0005-0000-0000-0000A50F0000}"/>
    <cellStyle name="Calculation 4 2 3" xfId="5600" xr:uid="{00000000-0005-0000-0000-0000A60F0000}"/>
    <cellStyle name="Calculation 4 2 3 2" xfId="11283" xr:uid="{00000000-0005-0000-0000-0000A70F0000}"/>
    <cellStyle name="Calculation 4 2 3 3" xfId="34875" xr:uid="{00000000-0005-0000-0000-0000CB2B0000}"/>
    <cellStyle name="Calculation 4 2 4" xfId="5456" xr:uid="{00000000-0005-0000-0000-0000A80F0000}"/>
    <cellStyle name="Calculation 4 2 4 2" xfId="11139" xr:uid="{00000000-0005-0000-0000-0000A90F0000}"/>
    <cellStyle name="Calculation 4 2 5" xfId="7739" xr:uid="{00000000-0005-0000-0000-0000AA0F0000}"/>
    <cellStyle name="Calculation 4 2 5 2" xfId="13412" xr:uid="{00000000-0005-0000-0000-0000AB0F0000}"/>
    <cellStyle name="Calculation 4 2 6" xfId="7916" xr:uid="{00000000-0005-0000-0000-0000AC0F0000}"/>
    <cellStyle name="Calculation 4 2 6 2" xfId="13589" xr:uid="{00000000-0005-0000-0000-0000AD0F0000}"/>
    <cellStyle name="Calculation 4 2 7" xfId="8075" xr:uid="{00000000-0005-0000-0000-0000AE0F0000}"/>
    <cellStyle name="Calculation 4 2 7 2" xfId="13744" xr:uid="{00000000-0005-0000-0000-0000AF0F0000}"/>
    <cellStyle name="Calculation 4 2 8" xfId="9227" xr:uid="{00000000-0005-0000-0000-0000B00F0000}"/>
    <cellStyle name="Calculation 4 2 8 2" xfId="14887" xr:uid="{00000000-0005-0000-0000-0000B10F0000}"/>
    <cellStyle name="Calculation 4 2 9" xfId="4778" xr:uid="{00000000-0005-0000-0000-0000B20F0000}"/>
    <cellStyle name="Calculation 4 2 9 2" xfId="10469" xr:uid="{00000000-0005-0000-0000-0000B30F0000}"/>
    <cellStyle name="Calculation 4 20" xfId="4012" xr:uid="{00000000-0005-0000-0000-0000B40F0000}"/>
    <cellStyle name="Calculation 4 20 2" xfId="29035" xr:uid="{00000000-0005-0000-0000-0000B50F0000}"/>
    <cellStyle name="Calculation 4 21" xfId="3965" xr:uid="{00000000-0005-0000-0000-0000B60F0000}"/>
    <cellStyle name="Calculation 4 21 2" xfId="29554" xr:uid="{00000000-0005-0000-0000-0000B70F0000}"/>
    <cellStyle name="Calculation 4 22" xfId="23368" xr:uid="{00000000-0005-0000-0000-0000B80F0000}"/>
    <cellStyle name="Calculation 4 23" xfId="31855" xr:uid="{00000000-0005-0000-0000-000080060000}"/>
    <cellStyle name="Calculation 4 3" xfId="1565" xr:uid="{00000000-0005-0000-0000-0000B90F0000}"/>
    <cellStyle name="Calculation 4 3 10" xfId="4016" xr:uid="{00000000-0005-0000-0000-0000BA0F0000}"/>
    <cellStyle name="Calculation 4 3 10 2" xfId="29039" xr:uid="{00000000-0005-0000-0000-0000BB0F0000}"/>
    <cellStyle name="Calculation 4 3 11" xfId="3961" xr:uid="{00000000-0005-0000-0000-0000BC0F0000}"/>
    <cellStyle name="Calculation 4 3 11 2" xfId="29221" xr:uid="{00000000-0005-0000-0000-0000BD0F0000}"/>
    <cellStyle name="Calculation 4 3 12" xfId="23372" xr:uid="{00000000-0005-0000-0000-0000BE0F0000}"/>
    <cellStyle name="Calculation 4 3 13" xfId="32537" xr:uid="{00000000-0005-0000-0000-00008D0A0000}"/>
    <cellStyle name="Calculation 4 3 2" xfId="3307" xr:uid="{00000000-0005-0000-0000-0000BF0F0000}"/>
    <cellStyle name="Calculation 4 3 2 10" xfId="10133" xr:uid="{00000000-0005-0000-0000-0000C00F0000}"/>
    <cellStyle name="Calculation 4 3 2 10 2" xfId="29982" xr:uid="{00000000-0005-0000-0000-0000C10F0000}"/>
    <cellStyle name="Calculation 4 3 2 11" xfId="23602" xr:uid="{00000000-0005-0000-0000-0000C20F0000}"/>
    <cellStyle name="Calculation 4 3 2 12" xfId="33909" xr:uid="{00000000-0005-0000-0000-00008E0A0000}"/>
    <cellStyle name="Calculation 4 3 2 2" xfId="6478" xr:uid="{00000000-0005-0000-0000-0000C30F0000}"/>
    <cellStyle name="Calculation 4 3 2 2 2" xfId="12160" xr:uid="{00000000-0005-0000-0000-0000C40F0000}"/>
    <cellStyle name="Calculation 4 3 2 2 3" xfId="36849" xr:uid="{00000000-0005-0000-0000-00008E0A0000}"/>
    <cellStyle name="Calculation 4 3 2 3" xfId="6000" xr:uid="{00000000-0005-0000-0000-0000C50F0000}"/>
    <cellStyle name="Calculation 4 3 2 3 2" xfId="11683" xr:uid="{00000000-0005-0000-0000-0000C60F0000}"/>
    <cellStyle name="Calculation 4 3 2 4" xfId="7101" xr:uid="{00000000-0005-0000-0000-0000C70F0000}"/>
    <cellStyle name="Calculation 4 3 2 4 2" xfId="12777" xr:uid="{00000000-0005-0000-0000-0000C80F0000}"/>
    <cellStyle name="Calculation 4 3 2 5" xfId="8514" xr:uid="{00000000-0005-0000-0000-0000C90F0000}"/>
    <cellStyle name="Calculation 4 3 2 5 2" xfId="14179" xr:uid="{00000000-0005-0000-0000-0000CA0F0000}"/>
    <cellStyle name="Calculation 4 3 2 6" xfId="8887" xr:uid="{00000000-0005-0000-0000-0000CB0F0000}"/>
    <cellStyle name="Calculation 4 3 2 6 2" xfId="14552" xr:uid="{00000000-0005-0000-0000-0000CC0F0000}"/>
    <cellStyle name="Calculation 4 3 2 7" xfId="9609" xr:uid="{00000000-0005-0000-0000-0000CD0F0000}"/>
    <cellStyle name="Calculation 4 3 2 7 2" xfId="15266" xr:uid="{00000000-0005-0000-0000-0000CE0F0000}"/>
    <cellStyle name="Calculation 4 3 2 8" xfId="5101" xr:uid="{00000000-0005-0000-0000-0000CF0F0000}"/>
    <cellStyle name="Calculation 4 3 2 8 2" xfId="10789" xr:uid="{00000000-0005-0000-0000-0000D00F0000}"/>
    <cellStyle name="Calculation 4 3 2 9" xfId="4420" xr:uid="{00000000-0005-0000-0000-0000D10F0000}"/>
    <cellStyle name="Calculation 4 3 2 9 2" xfId="28460" xr:uid="{00000000-0005-0000-0000-0000D20F0000}"/>
    <cellStyle name="Calculation 4 3 3" xfId="5601" xr:uid="{00000000-0005-0000-0000-0000D30F0000}"/>
    <cellStyle name="Calculation 4 3 3 2" xfId="11284" xr:uid="{00000000-0005-0000-0000-0000D40F0000}"/>
    <cellStyle name="Calculation 4 3 3 3" xfId="34996" xr:uid="{00000000-0005-0000-0000-0000CC2B0000}"/>
    <cellStyle name="Calculation 4 3 4" xfId="5457" xr:uid="{00000000-0005-0000-0000-0000D50F0000}"/>
    <cellStyle name="Calculation 4 3 4 2" xfId="11140" xr:uid="{00000000-0005-0000-0000-0000D60F0000}"/>
    <cellStyle name="Calculation 4 3 5" xfId="7738" xr:uid="{00000000-0005-0000-0000-0000D70F0000}"/>
    <cellStyle name="Calculation 4 3 5 2" xfId="13411" xr:uid="{00000000-0005-0000-0000-0000D80F0000}"/>
    <cellStyle name="Calculation 4 3 6" xfId="8101" xr:uid="{00000000-0005-0000-0000-0000D90F0000}"/>
    <cellStyle name="Calculation 4 3 6 2" xfId="13770" xr:uid="{00000000-0005-0000-0000-0000DA0F0000}"/>
    <cellStyle name="Calculation 4 3 7" xfId="7889" xr:uid="{00000000-0005-0000-0000-0000DB0F0000}"/>
    <cellStyle name="Calculation 4 3 7 2" xfId="13562" xr:uid="{00000000-0005-0000-0000-0000DC0F0000}"/>
    <cellStyle name="Calculation 4 3 8" xfId="9228" xr:uid="{00000000-0005-0000-0000-0000DD0F0000}"/>
    <cellStyle name="Calculation 4 3 8 2" xfId="14888" xr:uid="{00000000-0005-0000-0000-0000DE0F0000}"/>
    <cellStyle name="Calculation 4 3 9" xfId="4779" xr:uid="{00000000-0005-0000-0000-0000DF0F0000}"/>
    <cellStyle name="Calculation 4 3 9 2" xfId="10470" xr:uid="{00000000-0005-0000-0000-0000E00F0000}"/>
    <cellStyle name="Calculation 4 4" xfId="1566" xr:uid="{00000000-0005-0000-0000-0000E10F0000}"/>
    <cellStyle name="Calculation 4 4 10" xfId="4017" xr:uid="{00000000-0005-0000-0000-0000E20F0000}"/>
    <cellStyle name="Calculation 4 4 10 2" xfId="28461" xr:uid="{00000000-0005-0000-0000-0000E30F0000}"/>
    <cellStyle name="Calculation 4 4 11" xfId="3960" xr:uid="{00000000-0005-0000-0000-0000E40F0000}"/>
    <cellStyle name="Calculation 4 4 11 2" xfId="29911" xr:uid="{00000000-0005-0000-0000-0000E50F0000}"/>
    <cellStyle name="Calculation 4 4 12" xfId="23373" xr:uid="{00000000-0005-0000-0000-0000E60F0000}"/>
    <cellStyle name="Calculation 4 4 13" xfId="32538" xr:uid="{00000000-0005-0000-0000-00008F0A0000}"/>
    <cellStyle name="Calculation 4 4 2" xfId="3308" xr:uid="{00000000-0005-0000-0000-0000E70F0000}"/>
    <cellStyle name="Calculation 4 4 2 10" xfId="10134" xr:uid="{00000000-0005-0000-0000-0000E80F0000}"/>
    <cellStyle name="Calculation 4 4 2 10 2" xfId="30268" xr:uid="{00000000-0005-0000-0000-0000E90F0000}"/>
    <cellStyle name="Calculation 4 4 2 11" xfId="23603" xr:uid="{00000000-0005-0000-0000-0000EA0F0000}"/>
    <cellStyle name="Calculation 4 4 2 12" xfId="32539" xr:uid="{00000000-0005-0000-0000-0000900A0000}"/>
    <cellStyle name="Calculation 4 4 2 2" xfId="6479" xr:uid="{00000000-0005-0000-0000-0000EB0F0000}"/>
    <cellStyle name="Calculation 4 4 2 2 2" xfId="12161" xr:uid="{00000000-0005-0000-0000-0000EC0F0000}"/>
    <cellStyle name="Calculation 4 4 2 2 3" xfId="36848" xr:uid="{00000000-0005-0000-0000-0000900A0000}"/>
    <cellStyle name="Calculation 4 4 2 3" xfId="6001" xr:uid="{00000000-0005-0000-0000-0000ED0F0000}"/>
    <cellStyle name="Calculation 4 4 2 3 2" xfId="11684" xr:uid="{00000000-0005-0000-0000-0000EE0F0000}"/>
    <cellStyle name="Calculation 4 4 2 4" xfId="7100" xr:uid="{00000000-0005-0000-0000-0000EF0F0000}"/>
    <cellStyle name="Calculation 4 4 2 4 2" xfId="12776" xr:uid="{00000000-0005-0000-0000-0000F00F0000}"/>
    <cellStyle name="Calculation 4 4 2 5" xfId="8515" xr:uid="{00000000-0005-0000-0000-0000F10F0000}"/>
    <cellStyle name="Calculation 4 4 2 5 2" xfId="14180" xr:uid="{00000000-0005-0000-0000-0000F20F0000}"/>
    <cellStyle name="Calculation 4 4 2 6" xfId="8888" xr:uid="{00000000-0005-0000-0000-0000F30F0000}"/>
    <cellStyle name="Calculation 4 4 2 6 2" xfId="14553" xr:uid="{00000000-0005-0000-0000-0000F40F0000}"/>
    <cellStyle name="Calculation 4 4 2 7" xfId="9610" xr:uid="{00000000-0005-0000-0000-0000F50F0000}"/>
    <cellStyle name="Calculation 4 4 2 7 2" xfId="15267" xr:uid="{00000000-0005-0000-0000-0000F60F0000}"/>
    <cellStyle name="Calculation 4 4 2 8" xfId="5102" xr:uid="{00000000-0005-0000-0000-0000F70F0000}"/>
    <cellStyle name="Calculation 4 4 2 8 2" xfId="10790" xr:uid="{00000000-0005-0000-0000-0000F80F0000}"/>
    <cellStyle name="Calculation 4 4 2 9" xfId="4421" xr:uid="{00000000-0005-0000-0000-0000F90F0000}"/>
    <cellStyle name="Calculation 4 4 2 9 2" xfId="29040" xr:uid="{00000000-0005-0000-0000-0000FA0F0000}"/>
    <cellStyle name="Calculation 4 4 3" xfId="5602" xr:uid="{00000000-0005-0000-0000-0000FB0F0000}"/>
    <cellStyle name="Calculation 4 4 3 2" xfId="11285" xr:uid="{00000000-0005-0000-0000-0000FC0F0000}"/>
    <cellStyle name="Calculation 4 4 3 3" xfId="35071" xr:uid="{00000000-0005-0000-0000-0000CD2B0000}"/>
    <cellStyle name="Calculation 4 4 4" xfId="5458" xr:uid="{00000000-0005-0000-0000-0000FD0F0000}"/>
    <cellStyle name="Calculation 4 4 4 2" xfId="11141" xr:uid="{00000000-0005-0000-0000-0000FE0F0000}"/>
    <cellStyle name="Calculation 4 4 5" xfId="7737" xr:uid="{00000000-0005-0000-0000-0000FF0F0000}"/>
    <cellStyle name="Calculation 4 4 5 2" xfId="13410" xr:uid="{00000000-0005-0000-0000-000000100000}"/>
    <cellStyle name="Calculation 4 4 6" xfId="7917" xr:uid="{00000000-0005-0000-0000-000001100000}"/>
    <cellStyle name="Calculation 4 4 6 2" xfId="13590" xr:uid="{00000000-0005-0000-0000-000002100000}"/>
    <cellStyle name="Calculation 4 4 7" xfId="8074" xr:uid="{00000000-0005-0000-0000-000003100000}"/>
    <cellStyle name="Calculation 4 4 7 2" xfId="13743" xr:uid="{00000000-0005-0000-0000-000004100000}"/>
    <cellStyle name="Calculation 4 4 8" xfId="9229" xr:uid="{00000000-0005-0000-0000-000005100000}"/>
    <cellStyle name="Calculation 4 4 8 2" xfId="14889" xr:uid="{00000000-0005-0000-0000-000006100000}"/>
    <cellStyle name="Calculation 4 4 9" xfId="4780" xr:uid="{00000000-0005-0000-0000-000007100000}"/>
    <cellStyle name="Calculation 4 4 9 2" xfId="10471" xr:uid="{00000000-0005-0000-0000-000008100000}"/>
    <cellStyle name="Calculation 4 5" xfId="1567" xr:uid="{00000000-0005-0000-0000-000009100000}"/>
    <cellStyle name="Calculation 4 5 10" xfId="4018" xr:uid="{00000000-0005-0000-0000-00000A100000}"/>
    <cellStyle name="Calculation 4 5 10 2" xfId="28462" xr:uid="{00000000-0005-0000-0000-00000B100000}"/>
    <cellStyle name="Calculation 4 5 11" xfId="3959" xr:uid="{00000000-0005-0000-0000-00000C100000}"/>
    <cellStyle name="Calculation 4 5 11 2" xfId="28893" xr:uid="{00000000-0005-0000-0000-00000D100000}"/>
    <cellStyle name="Calculation 4 5 12" xfId="23374" xr:uid="{00000000-0005-0000-0000-00000E100000}"/>
    <cellStyle name="Calculation 4 5 13" xfId="32540" xr:uid="{00000000-0005-0000-0000-0000910A0000}"/>
    <cellStyle name="Calculation 4 5 2" xfId="3309" xr:uid="{00000000-0005-0000-0000-00000F100000}"/>
    <cellStyle name="Calculation 4 5 2 10" xfId="10135" xr:uid="{00000000-0005-0000-0000-000010100000}"/>
    <cellStyle name="Calculation 4 5 2 10 2" xfId="29486" xr:uid="{00000000-0005-0000-0000-000011100000}"/>
    <cellStyle name="Calculation 4 5 2 11" xfId="23604" xr:uid="{00000000-0005-0000-0000-000012100000}"/>
    <cellStyle name="Calculation 4 5 2 12" xfId="30436" xr:uid="{00000000-0005-0000-0000-0000920A0000}"/>
    <cellStyle name="Calculation 4 5 2 2" xfId="6480" xr:uid="{00000000-0005-0000-0000-000013100000}"/>
    <cellStyle name="Calculation 4 5 2 2 2" xfId="12162" xr:uid="{00000000-0005-0000-0000-000014100000}"/>
    <cellStyle name="Calculation 4 5 2 2 3" xfId="36847" xr:uid="{00000000-0005-0000-0000-0000920A0000}"/>
    <cellStyle name="Calculation 4 5 2 3" xfId="6002" xr:uid="{00000000-0005-0000-0000-000015100000}"/>
    <cellStyle name="Calculation 4 5 2 3 2" xfId="11685" xr:uid="{00000000-0005-0000-0000-000016100000}"/>
    <cellStyle name="Calculation 4 5 2 4" xfId="7099" xr:uid="{00000000-0005-0000-0000-000017100000}"/>
    <cellStyle name="Calculation 4 5 2 4 2" xfId="12775" xr:uid="{00000000-0005-0000-0000-000018100000}"/>
    <cellStyle name="Calculation 4 5 2 5" xfId="8516" xr:uid="{00000000-0005-0000-0000-000019100000}"/>
    <cellStyle name="Calculation 4 5 2 5 2" xfId="14181" xr:uid="{00000000-0005-0000-0000-00001A100000}"/>
    <cellStyle name="Calculation 4 5 2 6" xfId="8889" xr:uid="{00000000-0005-0000-0000-00001B100000}"/>
    <cellStyle name="Calculation 4 5 2 6 2" xfId="14554" xr:uid="{00000000-0005-0000-0000-00001C100000}"/>
    <cellStyle name="Calculation 4 5 2 7" xfId="9611" xr:uid="{00000000-0005-0000-0000-00001D100000}"/>
    <cellStyle name="Calculation 4 5 2 7 2" xfId="15268" xr:uid="{00000000-0005-0000-0000-00001E100000}"/>
    <cellStyle name="Calculation 4 5 2 8" xfId="5103" xr:uid="{00000000-0005-0000-0000-00001F100000}"/>
    <cellStyle name="Calculation 4 5 2 8 2" xfId="10791" xr:uid="{00000000-0005-0000-0000-000020100000}"/>
    <cellStyle name="Calculation 4 5 2 9" xfId="4422" xr:uid="{00000000-0005-0000-0000-000021100000}"/>
    <cellStyle name="Calculation 4 5 2 9 2" xfId="29041" xr:uid="{00000000-0005-0000-0000-000022100000}"/>
    <cellStyle name="Calculation 4 5 3" xfId="5603" xr:uid="{00000000-0005-0000-0000-000023100000}"/>
    <cellStyle name="Calculation 4 5 3 2" xfId="11286" xr:uid="{00000000-0005-0000-0000-000024100000}"/>
    <cellStyle name="Calculation 4 5 3 3" xfId="34997" xr:uid="{00000000-0005-0000-0000-0000CE2B0000}"/>
    <cellStyle name="Calculation 4 5 4" xfId="5459" xr:uid="{00000000-0005-0000-0000-000025100000}"/>
    <cellStyle name="Calculation 4 5 4 2" xfId="11142" xr:uid="{00000000-0005-0000-0000-000026100000}"/>
    <cellStyle name="Calculation 4 5 5" xfId="7736" xr:uid="{00000000-0005-0000-0000-000027100000}"/>
    <cellStyle name="Calculation 4 5 5 2" xfId="13409" xr:uid="{00000000-0005-0000-0000-000028100000}"/>
    <cellStyle name="Calculation 4 5 6" xfId="8102" xr:uid="{00000000-0005-0000-0000-000029100000}"/>
    <cellStyle name="Calculation 4 5 6 2" xfId="13771" xr:uid="{00000000-0005-0000-0000-00002A100000}"/>
    <cellStyle name="Calculation 4 5 7" xfId="7888" xr:uid="{00000000-0005-0000-0000-00002B100000}"/>
    <cellStyle name="Calculation 4 5 7 2" xfId="13561" xr:uid="{00000000-0005-0000-0000-00002C100000}"/>
    <cellStyle name="Calculation 4 5 8" xfId="9230" xr:uid="{00000000-0005-0000-0000-00002D100000}"/>
    <cellStyle name="Calculation 4 5 8 2" xfId="14890" xr:uid="{00000000-0005-0000-0000-00002E100000}"/>
    <cellStyle name="Calculation 4 5 9" xfId="4781" xr:uid="{00000000-0005-0000-0000-00002F100000}"/>
    <cellStyle name="Calculation 4 5 9 2" xfId="10472" xr:uid="{00000000-0005-0000-0000-000030100000}"/>
    <cellStyle name="Calculation 4 6" xfId="1568" xr:uid="{00000000-0005-0000-0000-000031100000}"/>
    <cellStyle name="Calculation 4 6 10" xfId="4019" xr:uid="{00000000-0005-0000-0000-000032100000}"/>
    <cellStyle name="Calculation 4 6 10 2" xfId="29042" xr:uid="{00000000-0005-0000-0000-000033100000}"/>
    <cellStyle name="Calculation 4 6 11" xfId="3958" xr:uid="{00000000-0005-0000-0000-000034100000}"/>
    <cellStyle name="Calculation 4 6 11 2" xfId="29515" xr:uid="{00000000-0005-0000-0000-000035100000}"/>
    <cellStyle name="Calculation 4 6 12" xfId="23375" xr:uid="{00000000-0005-0000-0000-000036100000}"/>
    <cellStyle name="Calculation 4 6 13" xfId="30441" xr:uid="{00000000-0005-0000-0000-0000930A0000}"/>
    <cellStyle name="Calculation 4 6 2" xfId="3310" xr:uid="{00000000-0005-0000-0000-000037100000}"/>
    <cellStyle name="Calculation 4 6 2 10" xfId="10136" xr:uid="{00000000-0005-0000-0000-000038100000}"/>
    <cellStyle name="Calculation 4 6 2 10 2" xfId="29658" xr:uid="{00000000-0005-0000-0000-000039100000}"/>
    <cellStyle name="Calculation 4 6 2 11" xfId="23605" xr:uid="{00000000-0005-0000-0000-00003A100000}"/>
    <cellStyle name="Calculation 4 6 2 12" xfId="30689" xr:uid="{00000000-0005-0000-0000-0000940A0000}"/>
    <cellStyle name="Calculation 4 6 2 2" xfId="6481" xr:uid="{00000000-0005-0000-0000-00003B100000}"/>
    <cellStyle name="Calculation 4 6 2 2 2" xfId="12163" xr:uid="{00000000-0005-0000-0000-00003C100000}"/>
    <cellStyle name="Calculation 4 6 2 2 3" xfId="36846" xr:uid="{00000000-0005-0000-0000-0000940A0000}"/>
    <cellStyle name="Calculation 4 6 2 3" xfId="6003" xr:uid="{00000000-0005-0000-0000-00003D100000}"/>
    <cellStyle name="Calculation 4 6 2 3 2" xfId="11686" xr:uid="{00000000-0005-0000-0000-00003E100000}"/>
    <cellStyle name="Calculation 4 6 2 4" xfId="7098" xr:uid="{00000000-0005-0000-0000-00003F100000}"/>
    <cellStyle name="Calculation 4 6 2 4 2" xfId="12774" xr:uid="{00000000-0005-0000-0000-000040100000}"/>
    <cellStyle name="Calculation 4 6 2 5" xfId="8517" xr:uid="{00000000-0005-0000-0000-000041100000}"/>
    <cellStyle name="Calculation 4 6 2 5 2" xfId="14182" xr:uid="{00000000-0005-0000-0000-000042100000}"/>
    <cellStyle name="Calculation 4 6 2 6" xfId="8890" xr:uid="{00000000-0005-0000-0000-000043100000}"/>
    <cellStyle name="Calculation 4 6 2 6 2" xfId="14555" xr:uid="{00000000-0005-0000-0000-000044100000}"/>
    <cellStyle name="Calculation 4 6 2 7" xfId="9612" xr:uid="{00000000-0005-0000-0000-000045100000}"/>
    <cellStyle name="Calculation 4 6 2 7 2" xfId="15269" xr:uid="{00000000-0005-0000-0000-000046100000}"/>
    <cellStyle name="Calculation 4 6 2 8" xfId="5104" xr:uid="{00000000-0005-0000-0000-000047100000}"/>
    <cellStyle name="Calculation 4 6 2 8 2" xfId="10792" xr:uid="{00000000-0005-0000-0000-000048100000}"/>
    <cellStyle name="Calculation 4 6 2 9" xfId="4423" xr:uid="{00000000-0005-0000-0000-000049100000}"/>
    <cellStyle name="Calculation 4 6 2 9 2" xfId="29634" xr:uid="{00000000-0005-0000-0000-00004A100000}"/>
    <cellStyle name="Calculation 4 6 3" xfId="5604" xr:uid="{00000000-0005-0000-0000-00004B100000}"/>
    <cellStyle name="Calculation 4 6 3 2" xfId="11287" xr:uid="{00000000-0005-0000-0000-00004C100000}"/>
    <cellStyle name="Calculation 4 6 3 3" xfId="34890" xr:uid="{00000000-0005-0000-0000-0000CF2B0000}"/>
    <cellStyle name="Calculation 4 6 4" xfId="5460" xr:uid="{00000000-0005-0000-0000-00004D100000}"/>
    <cellStyle name="Calculation 4 6 4 2" xfId="11143" xr:uid="{00000000-0005-0000-0000-00004E100000}"/>
    <cellStyle name="Calculation 4 6 5" xfId="7735" xr:uid="{00000000-0005-0000-0000-00004F100000}"/>
    <cellStyle name="Calculation 4 6 5 2" xfId="13408" xr:uid="{00000000-0005-0000-0000-000050100000}"/>
    <cellStyle name="Calculation 4 6 6" xfId="7918" xr:uid="{00000000-0005-0000-0000-000051100000}"/>
    <cellStyle name="Calculation 4 6 6 2" xfId="13591" xr:uid="{00000000-0005-0000-0000-000052100000}"/>
    <cellStyle name="Calculation 4 6 7" xfId="7887" xr:uid="{00000000-0005-0000-0000-000053100000}"/>
    <cellStyle name="Calculation 4 6 7 2" xfId="13560" xr:uid="{00000000-0005-0000-0000-000054100000}"/>
    <cellStyle name="Calculation 4 6 8" xfId="9231" xr:uid="{00000000-0005-0000-0000-000055100000}"/>
    <cellStyle name="Calculation 4 6 8 2" xfId="14891" xr:uid="{00000000-0005-0000-0000-000056100000}"/>
    <cellStyle name="Calculation 4 6 9" xfId="4782" xr:uid="{00000000-0005-0000-0000-000057100000}"/>
    <cellStyle name="Calculation 4 6 9 2" xfId="10473" xr:uid="{00000000-0005-0000-0000-000058100000}"/>
    <cellStyle name="Calculation 4 7" xfId="1569" xr:uid="{00000000-0005-0000-0000-000059100000}"/>
    <cellStyle name="Calculation 4 7 10" xfId="4020" xr:uid="{00000000-0005-0000-0000-00005A100000}"/>
    <cellStyle name="Calculation 4 7 10 2" xfId="28463" xr:uid="{00000000-0005-0000-0000-00005B100000}"/>
    <cellStyle name="Calculation 4 7 11" xfId="3957" xr:uid="{00000000-0005-0000-0000-00005C100000}"/>
    <cellStyle name="Calculation 4 7 11 2" xfId="29416" xr:uid="{00000000-0005-0000-0000-00005D100000}"/>
    <cellStyle name="Calculation 4 7 12" xfId="23376" xr:uid="{00000000-0005-0000-0000-00005E100000}"/>
    <cellStyle name="Calculation 4 7 13" xfId="32542" xr:uid="{00000000-0005-0000-0000-0000950A0000}"/>
    <cellStyle name="Calculation 4 7 2" xfId="3311" xr:uid="{00000000-0005-0000-0000-00005F100000}"/>
    <cellStyle name="Calculation 4 7 2 10" xfId="10137" xr:uid="{00000000-0005-0000-0000-000060100000}"/>
    <cellStyle name="Calculation 4 7 2 10 2" xfId="28410" xr:uid="{00000000-0005-0000-0000-000061100000}"/>
    <cellStyle name="Calculation 4 7 2 11" xfId="23606" xr:uid="{00000000-0005-0000-0000-000062100000}"/>
    <cellStyle name="Calculation 4 7 2 12" xfId="30690" xr:uid="{00000000-0005-0000-0000-0000960A0000}"/>
    <cellStyle name="Calculation 4 7 2 2" xfId="6482" xr:uid="{00000000-0005-0000-0000-000063100000}"/>
    <cellStyle name="Calculation 4 7 2 2 2" xfId="12164" xr:uid="{00000000-0005-0000-0000-000064100000}"/>
    <cellStyle name="Calculation 4 7 2 2 3" xfId="36845" xr:uid="{00000000-0005-0000-0000-0000960A0000}"/>
    <cellStyle name="Calculation 4 7 2 3" xfId="6004" xr:uid="{00000000-0005-0000-0000-000065100000}"/>
    <cellStyle name="Calculation 4 7 2 3 2" xfId="11687" xr:uid="{00000000-0005-0000-0000-000066100000}"/>
    <cellStyle name="Calculation 4 7 2 4" xfId="7097" xr:uid="{00000000-0005-0000-0000-000067100000}"/>
    <cellStyle name="Calculation 4 7 2 4 2" xfId="12773" xr:uid="{00000000-0005-0000-0000-000068100000}"/>
    <cellStyle name="Calculation 4 7 2 5" xfId="8518" xr:uid="{00000000-0005-0000-0000-000069100000}"/>
    <cellStyle name="Calculation 4 7 2 5 2" xfId="14183" xr:uid="{00000000-0005-0000-0000-00006A100000}"/>
    <cellStyle name="Calculation 4 7 2 6" xfId="8891" xr:uid="{00000000-0005-0000-0000-00006B100000}"/>
    <cellStyle name="Calculation 4 7 2 6 2" xfId="14556" xr:uid="{00000000-0005-0000-0000-00006C100000}"/>
    <cellStyle name="Calculation 4 7 2 7" xfId="9613" xr:uid="{00000000-0005-0000-0000-00006D100000}"/>
    <cellStyle name="Calculation 4 7 2 7 2" xfId="15270" xr:uid="{00000000-0005-0000-0000-00006E100000}"/>
    <cellStyle name="Calculation 4 7 2 8" xfId="5105" xr:uid="{00000000-0005-0000-0000-00006F100000}"/>
    <cellStyle name="Calculation 4 7 2 8 2" xfId="10793" xr:uid="{00000000-0005-0000-0000-000070100000}"/>
    <cellStyle name="Calculation 4 7 2 9" xfId="4424" xr:uid="{00000000-0005-0000-0000-000071100000}"/>
    <cellStyle name="Calculation 4 7 2 9 2" xfId="29043" xr:uid="{00000000-0005-0000-0000-000072100000}"/>
    <cellStyle name="Calculation 4 7 3" xfId="5605" xr:uid="{00000000-0005-0000-0000-000073100000}"/>
    <cellStyle name="Calculation 4 7 3 2" xfId="11288" xr:uid="{00000000-0005-0000-0000-000074100000}"/>
    <cellStyle name="Calculation 4 7 3 3" xfId="34874" xr:uid="{00000000-0005-0000-0000-0000D02B0000}"/>
    <cellStyle name="Calculation 4 7 4" xfId="5461" xr:uid="{00000000-0005-0000-0000-000075100000}"/>
    <cellStyle name="Calculation 4 7 4 2" xfId="11144" xr:uid="{00000000-0005-0000-0000-000076100000}"/>
    <cellStyle name="Calculation 4 7 5" xfId="7734" xr:uid="{00000000-0005-0000-0000-000077100000}"/>
    <cellStyle name="Calculation 4 7 5 2" xfId="13407" xr:uid="{00000000-0005-0000-0000-000078100000}"/>
    <cellStyle name="Calculation 4 7 6" xfId="8103" xr:uid="{00000000-0005-0000-0000-000079100000}"/>
    <cellStyle name="Calculation 4 7 6 2" xfId="13772" xr:uid="{00000000-0005-0000-0000-00007A100000}"/>
    <cellStyle name="Calculation 4 7 7" xfId="8072" xr:uid="{00000000-0005-0000-0000-00007B100000}"/>
    <cellStyle name="Calculation 4 7 7 2" xfId="13741" xr:uid="{00000000-0005-0000-0000-00007C100000}"/>
    <cellStyle name="Calculation 4 7 8" xfId="9232" xr:uid="{00000000-0005-0000-0000-00007D100000}"/>
    <cellStyle name="Calculation 4 7 8 2" xfId="14892" xr:uid="{00000000-0005-0000-0000-00007E100000}"/>
    <cellStyle name="Calculation 4 7 9" xfId="4783" xr:uid="{00000000-0005-0000-0000-00007F100000}"/>
    <cellStyle name="Calculation 4 7 9 2" xfId="10474" xr:uid="{00000000-0005-0000-0000-000080100000}"/>
    <cellStyle name="Calculation 4 8" xfId="1570" xr:uid="{00000000-0005-0000-0000-000081100000}"/>
    <cellStyle name="Calculation 4 8 10" xfId="4021" xr:uid="{00000000-0005-0000-0000-000082100000}"/>
    <cellStyle name="Calculation 4 8 10 2" xfId="28464" xr:uid="{00000000-0005-0000-0000-000083100000}"/>
    <cellStyle name="Calculation 4 8 11" xfId="3956" xr:uid="{00000000-0005-0000-0000-000084100000}"/>
    <cellStyle name="Calculation 4 8 11 2" xfId="28924" xr:uid="{00000000-0005-0000-0000-000085100000}"/>
    <cellStyle name="Calculation 4 8 12" xfId="23377" xr:uid="{00000000-0005-0000-0000-000086100000}"/>
    <cellStyle name="Calculation 4 8 13" xfId="30691" xr:uid="{00000000-0005-0000-0000-0000970A0000}"/>
    <cellStyle name="Calculation 4 8 2" xfId="3312" xr:uid="{00000000-0005-0000-0000-000087100000}"/>
    <cellStyle name="Calculation 4 8 2 10" xfId="10138" xr:uid="{00000000-0005-0000-0000-000088100000}"/>
    <cellStyle name="Calculation 4 8 2 10 2" xfId="29400" xr:uid="{00000000-0005-0000-0000-000089100000}"/>
    <cellStyle name="Calculation 4 8 2 11" xfId="23607" xr:uid="{00000000-0005-0000-0000-00008A100000}"/>
    <cellStyle name="Calculation 4 8 2 12" xfId="30692" xr:uid="{00000000-0005-0000-0000-0000980A0000}"/>
    <cellStyle name="Calculation 4 8 2 2" xfId="6483" xr:uid="{00000000-0005-0000-0000-00008B100000}"/>
    <cellStyle name="Calculation 4 8 2 2 2" xfId="12165" xr:uid="{00000000-0005-0000-0000-00008C100000}"/>
    <cellStyle name="Calculation 4 8 2 2 3" xfId="36844" xr:uid="{00000000-0005-0000-0000-0000980A0000}"/>
    <cellStyle name="Calculation 4 8 2 3" xfId="6005" xr:uid="{00000000-0005-0000-0000-00008D100000}"/>
    <cellStyle name="Calculation 4 8 2 3 2" xfId="11688" xr:uid="{00000000-0005-0000-0000-00008E100000}"/>
    <cellStyle name="Calculation 4 8 2 4" xfId="7096" xr:uid="{00000000-0005-0000-0000-00008F100000}"/>
    <cellStyle name="Calculation 4 8 2 4 2" xfId="12772" xr:uid="{00000000-0005-0000-0000-000090100000}"/>
    <cellStyle name="Calculation 4 8 2 5" xfId="8519" xr:uid="{00000000-0005-0000-0000-000091100000}"/>
    <cellStyle name="Calculation 4 8 2 5 2" xfId="14184" xr:uid="{00000000-0005-0000-0000-000092100000}"/>
    <cellStyle name="Calculation 4 8 2 6" xfId="8892" xr:uid="{00000000-0005-0000-0000-000093100000}"/>
    <cellStyle name="Calculation 4 8 2 6 2" xfId="14557" xr:uid="{00000000-0005-0000-0000-000094100000}"/>
    <cellStyle name="Calculation 4 8 2 7" xfId="9614" xr:uid="{00000000-0005-0000-0000-000095100000}"/>
    <cellStyle name="Calculation 4 8 2 7 2" xfId="15271" xr:uid="{00000000-0005-0000-0000-000096100000}"/>
    <cellStyle name="Calculation 4 8 2 8" xfId="5106" xr:uid="{00000000-0005-0000-0000-000097100000}"/>
    <cellStyle name="Calculation 4 8 2 8 2" xfId="10794" xr:uid="{00000000-0005-0000-0000-000098100000}"/>
    <cellStyle name="Calculation 4 8 2 9" xfId="4425" xr:uid="{00000000-0005-0000-0000-000099100000}"/>
    <cellStyle name="Calculation 4 8 2 9 2" xfId="29044" xr:uid="{00000000-0005-0000-0000-00009A100000}"/>
    <cellStyle name="Calculation 4 8 3" xfId="5606" xr:uid="{00000000-0005-0000-0000-00009B100000}"/>
    <cellStyle name="Calculation 4 8 3 2" xfId="11289" xr:uid="{00000000-0005-0000-0000-00009C100000}"/>
    <cellStyle name="Calculation 4 8 3 3" xfId="34994" xr:uid="{00000000-0005-0000-0000-0000D12B0000}"/>
    <cellStyle name="Calculation 4 8 4" xfId="5462" xr:uid="{00000000-0005-0000-0000-00009D100000}"/>
    <cellStyle name="Calculation 4 8 4 2" xfId="11145" xr:uid="{00000000-0005-0000-0000-00009E100000}"/>
    <cellStyle name="Calculation 4 8 5" xfId="7733" xr:uid="{00000000-0005-0000-0000-00009F100000}"/>
    <cellStyle name="Calculation 4 8 5 2" xfId="13406" xr:uid="{00000000-0005-0000-0000-0000A0100000}"/>
    <cellStyle name="Calculation 4 8 6" xfId="7919" xr:uid="{00000000-0005-0000-0000-0000A1100000}"/>
    <cellStyle name="Calculation 4 8 6 2" xfId="13592" xr:uid="{00000000-0005-0000-0000-0000A2100000}"/>
    <cellStyle name="Calculation 4 8 7" xfId="7886" xr:uid="{00000000-0005-0000-0000-0000A3100000}"/>
    <cellStyle name="Calculation 4 8 7 2" xfId="13559" xr:uid="{00000000-0005-0000-0000-0000A4100000}"/>
    <cellStyle name="Calculation 4 8 8" xfId="9233" xr:uid="{00000000-0005-0000-0000-0000A5100000}"/>
    <cellStyle name="Calculation 4 8 8 2" xfId="14893" xr:uid="{00000000-0005-0000-0000-0000A6100000}"/>
    <cellStyle name="Calculation 4 8 9" xfId="4784" xr:uid="{00000000-0005-0000-0000-0000A7100000}"/>
    <cellStyle name="Calculation 4 8 9 2" xfId="10475" xr:uid="{00000000-0005-0000-0000-0000A8100000}"/>
    <cellStyle name="Calculation 4 9" xfId="1571" xr:uid="{00000000-0005-0000-0000-0000A9100000}"/>
    <cellStyle name="Calculation 4 9 10" xfId="4022" xr:uid="{00000000-0005-0000-0000-0000AA100000}"/>
    <cellStyle name="Calculation 4 9 10 2" xfId="28465" xr:uid="{00000000-0005-0000-0000-0000AB100000}"/>
    <cellStyle name="Calculation 4 9 11" xfId="3955" xr:uid="{00000000-0005-0000-0000-0000AC100000}"/>
    <cellStyle name="Calculation 4 9 11 2" xfId="30427" xr:uid="{00000000-0005-0000-0000-0000AD100000}"/>
    <cellStyle name="Calculation 4 9 12" xfId="23378" xr:uid="{00000000-0005-0000-0000-0000AE100000}"/>
    <cellStyle name="Calculation 4 9 13" xfId="30693" xr:uid="{00000000-0005-0000-0000-0000990A0000}"/>
    <cellStyle name="Calculation 4 9 2" xfId="3313" xr:uid="{00000000-0005-0000-0000-0000AF100000}"/>
    <cellStyle name="Calculation 4 9 2 10" xfId="10139" xr:uid="{00000000-0005-0000-0000-0000B0100000}"/>
    <cellStyle name="Calculation 4 9 2 10 2" xfId="28562" xr:uid="{00000000-0005-0000-0000-0000B1100000}"/>
    <cellStyle name="Calculation 4 9 2 11" xfId="23608" xr:uid="{00000000-0005-0000-0000-0000B2100000}"/>
    <cellStyle name="Calculation 4 9 2 12" xfId="30694" xr:uid="{00000000-0005-0000-0000-00009A0A0000}"/>
    <cellStyle name="Calculation 4 9 2 2" xfId="6484" xr:uid="{00000000-0005-0000-0000-0000B3100000}"/>
    <cellStyle name="Calculation 4 9 2 2 2" xfId="12166" xr:uid="{00000000-0005-0000-0000-0000B4100000}"/>
    <cellStyle name="Calculation 4 9 2 2 3" xfId="36843" xr:uid="{00000000-0005-0000-0000-00009A0A0000}"/>
    <cellStyle name="Calculation 4 9 2 3" xfId="6006" xr:uid="{00000000-0005-0000-0000-0000B5100000}"/>
    <cellStyle name="Calculation 4 9 2 3 2" xfId="11689" xr:uid="{00000000-0005-0000-0000-0000B6100000}"/>
    <cellStyle name="Calculation 4 9 2 4" xfId="7095" xr:uid="{00000000-0005-0000-0000-0000B7100000}"/>
    <cellStyle name="Calculation 4 9 2 4 2" xfId="12771" xr:uid="{00000000-0005-0000-0000-0000B8100000}"/>
    <cellStyle name="Calculation 4 9 2 5" xfId="8520" xr:uid="{00000000-0005-0000-0000-0000B9100000}"/>
    <cellStyle name="Calculation 4 9 2 5 2" xfId="14185" xr:uid="{00000000-0005-0000-0000-0000BA100000}"/>
    <cellStyle name="Calculation 4 9 2 6" xfId="8893" xr:uid="{00000000-0005-0000-0000-0000BB100000}"/>
    <cellStyle name="Calculation 4 9 2 6 2" xfId="14558" xr:uid="{00000000-0005-0000-0000-0000BC100000}"/>
    <cellStyle name="Calculation 4 9 2 7" xfId="9615" xr:uid="{00000000-0005-0000-0000-0000BD100000}"/>
    <cellStyle name="Calculation 4 9 2 7 2" xfId="15272" xr:uid="{00000000-0005-0000-0000-0000BE100000}"/>
    <cellStyle name="Calculation 4 9 2 8" xfId="5107" xr:uid="{00000000-0005-0000-0000-0000BF100000}"/>
    <cellStyle name="Calculation 4 9 2 8 2" xfId="10795" xr:uid="{00000000-0005-0000-0000-0000C0100000}"/>
    <cellStyle name="Calculation 4 9 2 9" xfId="4426" xr:uid="{00000000-0005-0000-0000-0000C1100000}"/>
    <cellStyle name="Calculation 4 9 2 9 2" xfId="29045" xr:uid="{00000000-0005-0000-0000-0000C2100000}"/>
    <cellStyle name="Calculation 4 9 3" xfId="5607" xr:uid="{00000000-0005-0000-0000-0000C3100000}"/>
    <cellStyle name="Calculation 4 9 3 2" xfId="11290" xr:uid="{00000000-0005-0000-0000-0000C4100000}"/>
    <cellStyle name="Calculation 4 9 3 3" xfId="35070" xr:uid="{00000000-0005-0000-0000-0000D22B0000}"/>
    <cellStyle name="Calculation 4 9 4" xfId="5463" xr:uid="{00000000-0005-0000-0000-0000C5100000}"/>
    <cellStyle name="Calculation 4 9 4 2" xfId="11146" xr:uid="{00000000-0005-0000-0000-0000C6100000}"/>
    <cellStyle name="Calculation 4 9 5" xfId="7732" xr:uid="{00000000-0005-0000-0000-0000C7100000}"/>
    <cellStyle name="Calculation 4 9 5 2" xfId="13405" xr:uid="{00000000-0005-0000-0000-0000C8100000}"/>
    <cellStyle name="Calculation 4 9 6" xfId="8104" xr:uid="{00000000-0005-0000-0000-0000C9100000}"/>
    <cellStyle name="Calculation 4 9 6 2" xfId="13773" xr:uid="{00000000-0005-0000-0000-0000CA100000}"/>
    <cellStyle name="Calculation 4 9 7" xfId="8071" xr:uid="{00000000-0005-0000-0000-0000CB100000}"/>
    <cellStyle name="Calculation 4 9 7 2" xfId="13740" xr:uid="{00000000-0005-0000-0000-0000CC100000}"/>
    <cellStyle name="Calculation 4 9 8" xfId="9234" xr:uid="{00000000-0005-0000-0000-0000CD100000}"/>
    <cellStyle name="Calculation 4 9 8 2" xfId="14894" xr:uid="{00000000-0005-0000-0000-0000CE100000}"/>
    <cellStyle name="Calculation 4 9 9" xfId="4785" xr:uid="{00000000-0005-0000-0000-0000CF100000}"/>
    <cellStyle name="Calculation 4 9 9 2" xfId="10476" xr:uid="{00000000-0005-0000-0000-0000D0100000}"/>
    <cellStyle name="Calculation 40" xfId="31857" xr:uid="{00000000-0005-0000-0000-000082060000}"/>
    <cellStyle name="Calculation 41" xfId="31858" xr:uid="{00000000-0005-0000-0000-000083060000}"/>
    <cellStyle name="Calculation 42" xfId="31859" xr:uid="{00000000-0005-0000-0000-000084060000}"/>
    <cellStyle name="Calculation 43" xfId="31860" xr:uid="{00000000-0005-0000-0000-000085060000}"/>
    <cellStyle name="Calculation 5" xfId="1572" xr:uid="{00000000-0005-0000-0000-0000D1100000}"/>
    <cellStyle name="Calculation 5 10" xfId="1573" xr:uid="{00000000-0005-0000-0000-0000D2100000}"/>
    <cellStyle name="Calculation 5 10 10" xfId="4024" xr:uid="{00000000-0005-0000-0000-0000D3100000}"/>
    <cellStyle name="Calculation 5 10 10 2" xfId="29046" xr:uid="{00000000-0005-0000-0000-0000D4100000}"/>
    <cellStyle name="Calculation 5 10 11" xfId="3953" xr:uid="{00000000-0005-0000-0000-0000D5100000}"/>
    <cellStyle name="Calculation 5 10 11 2" xfId="29383" xr:uid="{00000000-0005-0000-0000-0000D6100000}"/>
    <cellStyle name="Calculation 5 10 12" xfId="23380" xr:uid="{00000000-0005-0000-0000-0000D7100000}"/>
    <cellStyle name="Calculation 5 10 13" xfId="30695" xr:uid="{00000000-0005-0000-0000-00009C0A0000}"/>
    <cellStyle name="Calculation 5 10 2" xfId="3315" xr:uid="{00000000-0005-0000-0000-0000D8100000}"/>
    <cellStyle name="Calculation 5 10 2 10" xfId="10141" xr:uid="{00000000-0005-0000-0000-0000D9100000}"/>
    <cellStyle name="Calculation 5 10 2 10 2" xfId="30370" xr:uid="{00000000-0005-0000-0000-0000DA100000}"/>
    <cellStyle name="Calculation 5 10 2 11" xfId="23610" xr:uid="{00000000-0005-0000-0000-0000DB100000}"/>
    <cellStyle name="Calculation 5 10 2 12" xfId="30696" xr:uid="{00000000-0005-0000-0000-00009D0A0000}"/>
    <cellStyle name="Calculation 5 10 2 2" xfId="6486" xr:uid="{00000000-0005-0000-0000-0000DC100000}"/>
    <cellStyle name="Calculation 5 10 2 2 2" xfId="12168" xr:uid="{00000000-0005-0000-0000-0000DD100000}"/>
    <cellStyle name="Calculation 5 10 2 2 3" xfId="36621" xr:uid="{00000000-0005-0000-0000-00009D0A0000}"/>
    <cellStyle name="Calculation 5 10 2 3" xfId="6008" xr:uid="{00000000-0005-0000-0000-0000DE100000}"/>
    <cellStyle name="Calculation 5 10 2 3 2" xfId="11691" xr:uid="{00000000-0005-0000-0000-0000DF100000}"/>
    <cellStyle name="Calculation 5 10 2 4" xfId="7093" xr:uid="{00000000-0005-0000-0000-0000E0100000}"/>
    <cellStyle name="Calculation 5 10 2 4 2" xfId="12769" xr:uid="{00000000-0005-0000-0000-0000E1100000}"/>
    <cellStyle name="Calculation 5 10 2 5" xfId="8522" xr:uid="{00000000-0005-0000-0000-0000E2100000}"/>
    <cellStyle name="Calculation 5 10 2 5 2" xfId="14187" xr:uid="{00000000-0005-0000-0000-0000E3100000}"/>
    <cellStyle name="Calculation 5 10 2 6" xfId="8895" xr:uid="{00000000-0005-0000-0000-0000E4100000}"/>
    <cellStyle name="Calculation 5 10 2 6 2" xfId="14560" xr:uid="{00000000-0005-0000-0000-0000E5100000}"/>
    <cellStyle name="Calculation 5 10 2 7" xfId="9617" xr:uid="{00000000-0005-0000-0000-0000E6100000}"/>
    <cellStyle name="Calculation 5 10 2 7 2" xfId="15274" xr:uid="{00000000-0005-0000-0000-0000E7100000}"/>
    <cellStyle name="Calculation 5 10 2 8" xfId="5109" xr:uid="{00000000-0005-0000-0000-0000E8100000}"/>
    <cellStyle name="Calculation 5 10 2 8 2" xfId="10797" xr:uid="{00000000-0005-0000-0000-0000E9100000}"/>
    <cellStyle name="Calculation 5 10 2 9" xfId="4428" xr:uid="{00000000-0005-0000-0000-0000EA100000}"/>
    <cellStyle name="Calculation 5 10 2 9 2" xfId="28467" xr:uid="{00000000-0005-0000-0000-0000EB100000}"/>
    <cellStyle name="Calculation 5 10 3" xfId="5609" xr:uid="{00000000-0005-0000-0000-0000EC100000}"/>
    <cellStyle name="Calculation 5 10 3 2" xfId="11292" xr:uid="{00000000-0005-0000-0000-0000ED100000}"/>
    <cellStyle name="Calculation 5 10 3 3" xfId="34889" xr:uid="{00000000-0005-0000-0000-0000D42B0000}"/>
    <cellStyle name="Calculation 5 10 4" xfId="5465" xr:uid="{00000000-0005-0000-0000-0000EE100000}"/>
    <cellStyle name="Calculation 5 10 4 2" xfId="11148" xr:uid="{00000000-0005-0000-0000-0000EF100000}"/>
    <cellStyle name="Calculation 5 10 5" xfId="7730" xr:uid="{00000000-0005-0000-0000-0000F0100000}"/>
    <cellStyle name="Calculation 5 10 5 2" xfId="13403" xr:uid="{00000000-0005-0000-0000-0000F1100000}"/>
    <cellStyle name="Calculation 5 10 6" xfId="8105" xr:uid="{00000000-0005-0000-0000-0000F2100000}"/>
    <cellStyle name="Calculation 5 10 6 2" xfId="13774" xr:uid="{00000000-0005-0000-0000-0000F3100000}"/>
    <cellStyle name="Calculation 5 10 7" xfId="8070" xr:uid="{00000000-0005-0000-0000-0000F4100000}"/>
    <cellStyle name="Calculation 5 10 7 2" xfId="13739" xr:uid="{00000000-0005-0000-0000-0000F5100000}"/>
    <cellStyle name="Calculation 5 10 8" xfId="9236" xr:uid="{00000000-0005-0000-0000-0000F6100000}"/>
    <cellStyle name="Calculation 5 10 8 2" xfId="14896" xr:uid="{00000000-0005-0000-0000-0000F7100000}"/>
    <cellStyle name="Calculation 5 10 9" xfId="4787" xr:uid="{00000000-0005-0000-0000-0000F8100000}"/>
    <cellStyle name="Calculation 5 10 9 2" xfId="10478" xr:uid="{00000000-0005-0000-0000-0000F9100000}"/>
    <cellStyle name="Calculation 5 11" xfId="1574" xr:uid="{00000000-0005-0000-0000-0000FA100000}"/>
    <cellStyle name="Calculation 5 11 10" xfId="4025" xr:uid="{00000000-0005-0000-0000-0000FB100000}"/>
    <cellStyle name="Calculation 5 11 10 2" xfId="29047" xr:uid="{00000000-0005-0000-0000-0000FC100000}"/>
    <cellStyle name="Calculation 5 11 11" xfId="3952" xr:uid="{00000000-0005-0000-0000-0000FD100000}"/>
    <cellStyle name="Calculation 5 11 11 2" xfId="29388" xr:uid="{00000000-0005-0000-0000-0000FE100000}"/>
    <cellStyle name="Calculation 5 11 12" xfId="23381" xr:uid="{00000000-0005-0000-0000-0000FF100000}"/>
    <cellStyle name="Calculation 5 11 13" xfId="32544" xr:uid="{00000000-0005-0000-0000-00009E0A0000}"/>
    <cellStyle name="Calculation 5 11 2" xfId="3316" xr:uid="{00000000-0005-0000-0000-000000110000}"/>
    <cellStyle name="Calculation 5 11 2 10" xfId="10142" xr:uid="{00000000-0005-0000-0000-000001110000}"/>
    <cellStyle name="Calculation 5 11 2 10 2" xfId="28648" xr:uid="{00000000-0005-0000-0000-000002110000}"/>
    <cellStyle name="Calculation 5 11 2 11" xfId="23611" xr:uid="{00000000-0005-0000-0000-000003110000}"/>
    <cellStyle name="Calculation 5 11 2 12" xfId="30697" xr:uid="{00000000-0005-0000-0000-00009F0A0000}"/>
    <cellStyle name="Calculation 5 11 2 2" xfId="6487" xr:uid="{00000000-0005-0000-0000-000004110000}"/>
    <cellStyle name="Calculation 5 11 2 2 2" xfId="12169" xr:uid="{00000000-0005-0000-0000-000005110000}"/>
    <cellStyle name="Calculation 5 11 2 2 3" xfId="36620" xr:uid="{00000000-0005-0000-0000-00009F0A0000}"/>
    <cellStyle name="Calculation 5 11 2 3" xfId="6009" xr:uid="{00000000-0005-0000-0000-000006110000}"/>
    <cellStyle name="Calculation 5 11 2 3 2" xfId="11692" xr:uid="{00000000-0005-0000-0000-000007110000}"/>
    <cellStyle name="Calculation 5 11 2 4" xfId="7092" xr:uid="{00000000-0005-0000-0000-000008110000}"/>
    <cellStyle name="Calculation 5 11 2 4 2" xfId="12768" xr:uid="{00000000-0005-0000-0000-000009110000}"/>
    <cellStyle name="Calculation 5 11 2 5" xfId="8523" xr:uid="{00000000-0005-0000-0000-00000A110000}"/>
    <cellStyle name="Calculation 5 11 2 5 2" xfId="14188" xr:uid="{00000000-0005-0000-0000-00000B110000}"/>
    <cellStyle name="Calculation 5 11 2 6" xfId="8896" xr:uid="{00000000-0005-0000-0000-00000C110000}"/>
    <cellStyle name="Calculation 5 11 2 6 2" xfId="14561" xr:uid="{00000000-0005-0000-0000-00000D110000}"/>
    <cellStyle name="Calculation 5 11 2 7" xfId="9618" xr:uid="{00000000-0005-0000-0000-00000E110000}"/>
    <cellStyle name="Calculation 5 11 2 7 2" xfId="15275" xr:uid="{00000000-0005-0000-0000-00000F110000}"/>
    <cellStyle name="Calculation 5 11 2 8" xfId="5110" xr:uid="{00000000-0005-0000-0000-000010110000}"/>
    <cellStyle name="Calculation 5 11 2 8 2" xfId="10798" xr:uid="{00000000-0005-0000-0000-000011110000}"/>
    <cellStyle name="Calculation 5 11 2 9" xfId="4429" xr:uid="{00000000-0005-0000-0000-000012110000}"/>
    <cellStyle name="Calculation 5 11 2 9 2" xfId="28468" xr:uid="{00000000-0005-0000-0000-000013110000}"/>
    <cellStyle name="Calculation 5 11 3" xfId="5610" xr:uid="{00000000-0005-0000-0000-000014110000}"/>
    <cellStyle name="Calculation 5 11 3 2" xfId="11293" xr:uid="{00000000-0005-0000-0000-000015110000}"/>
    <cellStyle name="Calculation 5 11 3 3" xfId="34873" xr:uid="{00000000-0005-0000-0000-0000D52B0000}"/>
    <cellStyle name="Calculation 5 11 4" xfId="5466" xr:uid="{00000000-0005-0000-0000-000016110000}"/>
    <cellStyle name="Calculation 5 11 4 2" xfId="11149" xr:uid="{00000000-0005-0000-0000-000017110000}"/>
    <cellStyle name="Calculation 5 11 5" xfId="7729" xr:uid="{00000000-0005-0000-0000-000018110000}"/>
    <cellStyle name="Calculation 5 11 5 2" xfId="13402" xr:uid="{00000000-0005-0000-0000-000019110000}"/>
    <cellStyle name="Calculation 5 11 6" xfId="7921" xr:uid="{00000000-0005-0000-0000-00001A110000}"/>
    <cellStyle name="Calculation 5 11 6 2" xfId="13594" xr:uid="{00000000-0005-0000-0000-00001B110000}"/>
    <cellStyle name="Calculation 5 11 7" xfId="7884" xr:uid="{00000000-0005-0000-0000-00001C110000}"/>
    <cellStyle name="Calculation 5 11 7 2" xfId="13557" xr:uid="{00000000-0005-0000-0000-00001D110000}"/>
    <cellStyle name="Calculation 5 11 8" xfId="9237" xr:uid="{00000000-0005-0000-0000-00001E110000}"/>
    <cellStyle name="Calculation 5 11 8 2" xfId="14897" xr:uid="{00000000-0005-0000-0000-00001F110000}"/>
    <cellStyle name="Calculation 5 11 9" xfId="4788" xr:uid="{00000000-0005-0000-0000-000020110000}"/>
    <cellStyle name="Calculation 5 11 9 2" xfId="10479" xr:uid="{00000000-0005-0000-0000-000021110000}"/>
    <cellStyle name="Calculation 5 12" xfId="3314" xr:uid="{00000000-0005-0000-0000-000022110000}"/>
    <cellStyle name="Calculation 5 12 10" xfId="10140" xr:uid="{00000000-0005-0000-0000-000023110000}"/>
    <cellStyle name="Calculation 5 12 10 2" xfId="29949" xr:uid="{00000000-0005-0000-0000-000024110000}"/>
    <cellStyle name="Calculation 5 12 11" xfId="23609" xr:uid="{00000000-0005-0000-0000-000025110000}"/>
    <cellStyle name="Calculation 5 12 12" xfId="30698" xr:uid="{00000000-0005-0000-0000-0000A00A0000}"/>
    <cellStyle name="Calculation 5 12 2" xfId="6485" xr:uid="{00000000-0005-0000-0000-000026110000}"/>
    <cellStyle name="Calculation 5 12 2 2" xfId="12167" xr:uid="{00000000-0005-0000-0000-000027110000}"/>
    <cellStyle name="Calculation 5 12 2 3" xfId="36619" xr:uid="{00000000-0005-0000-0000-0000A00A0000}"/>
    <cellStyle name="Calculation 5 12 3" xfId="6007" xr:uid="{00000000-0005-0000-0000-000028110000}"/>
    <cellStyle name="Calculation 5 12 3 2" xfId="11690" xr:uid="{00000000-0005-0000-0000-000029110000}"/>
    <cellStyle name="Calculation 5 12 4" xfId="7094" xr:uid="{00000000-0005-0000-0000-00002A110000}"/>
    <cellStyle name="Calculation 5 12 4 2" xfId="12770" xr:uid="{00000000-0005-0000-0000-00002B110000}"/>
    <cellStyle name="Calculation 5 12 5" xfId="8521" xr:uid="{00000000-0005-0000-0000-00002C110000}"/>
    <cellStyle name="Calculation 5 12 5 2" xfId="14186" xr:uid="{00000000-0005-0000-0000-00002D110000}"/>
    <cellStyle name="Calculation 5 12 6" xfId="8894" xr:uid="{00000000-0005-0000-0000-00002E110000}"/>
    <cellStyle name="Calculation 5 12 6 2" xfId="14559" xr:uid="{00000000-0005-0000-0000-00002F110000}"/>
    <cellStyle name="Calculation 5 12 7" xfId="9616" xr:uid="{00000000-0005-0000-0000-000030110000}"/>
    <cellStyle name="Calculation 5 12 7 2" xfId="15273" xr:uid="{00000000-0005-0000-0000-000031110000}"/>
    <cellStyle name="Calculation 5 12 8" xfId="5108" xr:uid="{00000000-0005-0000-0000-000032110000}"/>
    <cellStyle name="Calculation 5 12 8 2" xfId="10796" xr:uid="{00000000-0005-0000-0000-000033110000}"/>
    <cellStyle name="Calculation 5 12 9" xfId="4427" xr:uid="{00000000-0005-0000-0000-000034110000}"/>
    <cellStyle name="Calculation 5 12 9 2" xfId="29048" xr:uid="{00000000-0005-0000-0000-000035110000}"/>
    <cellStyle name="Calculation 5 13" xfId="5608" xr:uid="{00000000-0005-0000-0000-000036110000}"/>
    <cellStyle name="Calculation 5 13 2" xfId="11291" xr:uid="{00000000-0005-0000-0000-000037110000}"/>
    <cellStyle name="Calculation 5 13 3" xfId="34995" xr:uid="{00000000-0005-0000-0000-0000D32B0000}"/>
    <cellStyle name="Calculation 5 14" xfId="5464" xr:uid="{00000000-0005-0000-0000-000038110000}"/>
    <cellStyle name="Calculation 5 14 2" xfId="11147" xr:uid="{00000000-0005-0000-0000-000039110000}"/>
    <cellStyle name="Calculation 5 15" xfId="7731" xr:uid="{00000000-0005-0000-0000-00003A110000}"/>
    <cellStyle name="Calculation 5 15 2" xfId="13404" xr:uid="{00000000-0005-0000-0000-00003B110000}"/>
    <cellStyle name="Calculation 5 16" xfId="7920" xr:uid="{00000000-0005-0000-0000-00003C110000}"/>
    <cellStyle name="Calculation 5 16 2" xfId="13593" xr:uid="{00000000-0005-0000-0000-00003D110000}"/>
    <cellStyle name="Calculation 5 17" xfId="7885" xr:uid="{00000000-0005-0000-0000-00003E110000}"/>
    <cellStyle name="Calculation 5 17 2" xfId="13558" xr:uid="{00000000-0005-0000-0000-00003F110000}"/>
    <cellStyle name="Calculation 5 18" xfId="9235" xr:uid="{00000000-0005-0000-0000-000040110000}"/>
    <cellStyle name="Calculation 5 18 2" xfId="14895" xr:uid="{00000000-0005-0000-0000-000041110000}"/>
    <cellStyle name="Calculation 5 19" xfId="4786" xr:uid="{00000000-0005-0000-0000-000042110000}"/>
    <cellStyle name="Calculation 5 19 2" xfId="10477" xr:uid="{00000000-0005-0000-0000-000043110000}"/>
    <cellStyle name="Calculation 5 2" xfId="1575" xr:uid="{00000000-0005-0000-0000-000044110000}"/>
    <cellStyle name="Calculation 5 2 10" xfId="4026" xr:uid="{00000000-0005-0000-0000-000045110000}"/>
    <cellStyle name="Calculation 5 2 10 2" xfId="28469" xr:uid="{00000000-0005-0000-0000-000046110000}"/>
    <cellStyle name="Calculation 5 2 11" xfId="3951" xr:uid="{00000000-0005-0000-0000-000047110000}"/>
    <cellStyle name="Calculation 5 2 11 2" xfId="30366" xr:uid="{00000000-0005-0000-0000-000048110000}"/>
    <cellStyle name="Calculation 5 2 12" xfId="23382" xr:uid="{00000000-0005-0000-0000-000049110000}"/>
    <cellStyle name="Calculation 5 2 13" xfId="31862" xr:uid="{00000000-0005-0000-0000-000087060000}"/>
    <cellStyle name="Calculation 5 2 2" xfId="3317" xr:uid="{00000000-0005-0000-0000-00004A110000}"/>
    <cellStyle name="Calculation 5 2 2 10" xfId="10143" xr:uid="{00000000-0005-0000-0000-00004B110000}"/>
    <cellStyle name="Calculation 5 2 2 10 2" xfId="30367" xr:uid="{00000000-0005-0000-0000-00004C110000}"/>
    <cellStyle name="Calculation 5 2 2 11" xfId="23612" xr:uid="{00000000-0005-0000-0000-00004D110000}"/>
    <cellStyle name="Calculation 5 2 2 12" xfId="30699" xr:uid="{00000000-0005-0000-0000-0000A20A0000}"/>
    <cellStyle name="Calculation 5 2 2 2" xfId="6488" xr:uid="{00000000-0005-0000-0000-00004E110000}"/>
    <cellStyle name="Calculation 5 2 2 2 2" xfId="12170" xr:uid="{00000000-0005-0000-0000-00004F110000}"/>
    <cellStyle name="Calculation 5 2 2 2 3" xfId="36618" xr:uid="{00000000-0005-0000-0000-0000A20A0000}"/>
    <cellStyle name="Calculation 5 2 2 3" xfId="6010" xr:uid="{00000000-0005-0000-0000-000050110000}"/>
    <cellStyle name="Calculation 5 2 2 3 2" xfId="11693" xr:uid="{00000000-0005-0000-0000-000051110000}"/>
    <cellStyle name="Calculation 5 2 2 4" xfId="7091" xr:uid="{00000000-0005-0000-0000-000052110000}"/>
    <cellStyle name="Calculation 5 2 2 4 2" xfId="12767" xr:uid="{00000000-0005-0000-0000-000053110000}"/>
    <cellStyle name="Calculation 5 2 2 5" xfId="8524" xr:uid="{00000000-0005-0000-0000-000054110000}"/>
    <cellStyle name="Calculation 5 2 2 5 2" xfId="14189" xr:uid="{00000000-0005-0000-0000-000055110000}"/>
    <cellStyle name="Calculation 5 2 2 6" xfId="8897" xr:uid="{00000000-0005-0000-0000-000056110000}"/>
    <cellStyle name="Calculation 5 2 2 6 2" xfId="14562" xr:uid="{00000000-0005-0000-0000-000057110000}"/>
    <cellStyle name="Calculation 5 2 2 7" xfId="9619" xr:uid="{00000000-0005-0000-0000-000058110000}"/>
    <cellStyle name="Calculation 5 2 2 7 2" xfId="15276" xr:uid="{00000000-0005-0000-0000-000059110000}"/>
    <cellStyle name="Calculation 5 2 2 8" xfId="5111" xr:uid="{00000000-0005-0000-0000-00005A110000}"/>
    <cellStyle name="Calculation 5 2 2 8 2" xfId="10799" xr:uid="{00000000-0005-0000-0000-00005B110000}"/>
    <cellStyle name="Calculation 5 2 2 9" xfId="4430" xr:uid="{00000000-0005-0000-0000-00005C110000}"/>
    <cellStyle name="Calculation 5 2 2 9 2" xfId="29049" xr:uid="{00000000-0005-0000-0000-00005D110000}"/>
    <cellStyle name="Calculation 5 2 3" xfId="5611" xr:uid="{00000000-0005-0000-0000-00005E110000}"/>
    <cellStyle name="Calculation 5 2 3 2" xfId="11294" xr:uid="{00000000-0005-0000-0000-00005F110000}"/>
    <cellStyle name="Calculation 5 2 3 3" xfId="34992" xr:uid="{00000000-0005-0000-0000-0000D62B0000}"/>
    <cellStyle name="Calculation 5 2 4" xfId="5467" xr:uid="{00000000-0005-0000-0000-000060110000}"/>
    <cellStyle name="Calculation 5 2 4 2" xfId="11150" xr:uid="{00000000-0005-0000-0000-000061110000}"/>
    <cellStyle name="Calculation 5 2 5" xfId="7728" xr:uid="{00000000-0005-0000-0000-000062110000}"/>
    <cellStyle name="Calculation 5 2 5 2" xfId="13401" xr:uid="{00000000-0005-0000-0000-000063110000}"/>
    <cellStyle name="Calculation 5 2 6" xfId="6912" xr:uid="{00000000-0005-0000-0000-000064110000}"/>
    <cellStyle name="Calculation 5 2 6 2" xfId="12589" xr:uid="{00000000-0005-0000-0000-000065110000}"/>
    <cellStyle name="Calculation 5 2 7" xfId="8069" xr:uid="{00000000-0005-0000-0000-000066110000}"/>
    <cellStyle name="Calculation 5 2 7 2" xfId="13738" xr:uid="{00000000-0005-0000-0000-000067110000}"/>
    <cellStyle name="Calculation 5 2 8" xfId="9238" xr:uid="{00000000-0005-0000-0000-000068110000}"/>
    <cellStyle name="Calculation 5 2 8 2" xfId="14898" xr:uid="{00000000-0005-0000-0000-000069110000}"/>
    <cellStyle name="Calculation 5 2 9" xfId="4789" xr:uid="{00000000-0005-0000-0000-00006A110000}"/>
    <cellStyle name="Calculation 5 2 9 2" xfId="10480" xr:uid="{00000000-0005-0000-0000-00006B110000}"/>
    <cellStyle name="Calculation 5 20" xfId="4023" xr:uid="{00000000-0005-0000-0000-00006C110000}"/>
    <cellStyle name="Calculation 5 20 2" xfId="28466" xr:uid="{00000000-0005-0000-0000-00006D110000}"/>
    <cellStyle name="Calculation 5 21" xfId="3954" xr:uid="{00000000-0005-0000-0000-00006E110000}"/>
    <cellStyle name="Calculation 5 21 2" xfId="28894" xr:uid="{00000000-0005-0000-0000-00006F110000}"/>
    <cellStyle name="Calculation 5 22" xfId="23379" xr:uid="{00000000-0005-0000-0000-000070110000}"/>
    <cellStyle name="Calculation 5 23" xfId="31861" xr:uid="{00000000-0005-0000-0000-000086060000}"/>
    <cellStyle name="Calculation 5 3" xfId="1576" xr:uid="{00000000-0005-0000-0000-000071110000}"/>
    <cellStyle name="Calculation 5 3 10" xfId="4027" xr:uid="{00000000-0005-0000-0000-000072110000}"/>
    <cellStyle name="Calculation 5 3 10 2" xfId="28470" xr:uid="{00000000-0005-0000-0000-000073110000}"/>
    <cellStyle name="Calculation 5 3 11" xfId="3950" xr:uid="{00000000-0005-0000-0000-000074110000}"/>
    <cellStyle name="Calculation 5 3 11 2" xfId="29136" xr:uid="{00000000-0005-0000-0000-000075110000}"/>
    <cellStyle name="Calculation 5 3 12" xfId="23383" xr:uid="{00000000-0005-0000-0000-000076110000}"/>
    <cellStyle name="Calculation 5 3 13" xfId="30700" xr:uid="{00000000-0005-0000-0000-0000A30A0000}"/>
    <cellStyle name="Calculation 5 3 2" xfId="3318" xr:uid="{00000000-0005-0000-0000-000077110000}"/>
    <cellStyle name="Calculation 5 3 2 10" xfId="10144" xr:uid="{00000000-0005-0000-0000-000078110000}"/>
    <cellStyle name="Calculation 5 3 2 10 2" xfId="30012" xr:uid="{00000000-0005-0000-0000-000079110000}"/>
    <cellStyle name="Calculation 5 3 2 11" xfId="23613" xr:uid="{00000000-0005-0000-0000-00007A110000}"/>
    <cellStyle name="Calculation 5 3 2 12" xfId="30701" xr:uid="{00000000-0005-0000-0000-0000A40A0000}"/>
    <cellStyle name="Calculation 5 3 2 2" xfId="6489" xr:uid="{00000000-0005-0000-0000-00007B110000}"/>
    <cellStyle name="Calculation 5 3 2 2 2" xfId="12171" xr:uid="{00000000-0005-0000-0000-00007C110000}"/>
    <cellStyle name="Calculation 5 3 2 2 3" xfId="36842" xr:uid="{00000000-0005-0000-0000-0000A40A0000}"/>
    <cellStyle name="Calculation 5 3 2 3" xfId="6011" xr:uid="{00000000-0005-0000-0000-00007D110000}"/>
    <cellStyle name="Calculation 5 3 2 3 2" xfId="11694" xr:uid="{00000000-0005-0000-0000-00007E110000}"/>
    <cellStyle name="Calculation 5 3 2 4" xfId="7090" xr:uid="{00000000-0005-0000-0000-00007F110000}"/>
    <cellStyle name="Calculation 5 3 2 4 2" xfId="12766" xr:uid="{00000000-0005-0000-0000-000080110000}"/>
    <cellStyle name="Calculation 5 3 2 5" xfId="8525" xr:uid="{00000000-0005-0000-0000-000081110000}"/>
    <cellStyle name="Calculation 5 3 2 5 2" xfId="14190" xr:uid="{00000000-0005-0000-0000-000082110000}"/>
    <cellStyle name="Calculation 5 3 2 6" xfId="8898" xr:uid="{00000000-0005-0000-0000-000083110000}"/>
    <cellStyle name="Calculation 5 3 2 6 2" xfId="14563" xr:uid="{00000000-0005-0000-0000-000084110000}"/>
    <cellStyle name="Calculation 5 3 2 7" xfId="9620" xr:uid="{00000000-0005-0000-0000-000085110000}"/>
    <cellStyle name="Calculation 5 3 2 7 2" xfId="15277" xr:uid="{00000000-0005-0000-0000-000086110000}"/>
    <cellStyle name="Calculation 5 3 2 8" xfId="5112" xr:uid="{00000000-0005-0000-0000-000087110000}"/>
    <cellStyle name="Calculation 5 3 2 8 2" xfId="10800" xr:uid="{00000000-0005-0000-0000-000088110000}"/>
    <cellStyle name="Calculation 5 3 2 9" xfId="4431" xr:uid="{00000000-0005-0000-0000-000089110000}"/>
    <cellStyle name="Calculation 5 3 2 9 2" xfId="29050" xr:uid="{00000000-0005-0000-0000-00008A110000}"/>
    <cellStyle name="Calculation 5 3 3" xfId="5612" xr:uid="{00000000-0005-0000-0000-00008B110000}"/>
    <cellStyle name="Calculation 5 3 3 2" xfId="11295" xr:uid="{00000000-0005-0000-0000-00008C110000}"/>
    <cellStyle name="Calculation 5 3 3 3" xfId="35069" xr:uid="{00000000-0005-0000-0000-0000D72B0000}"/>
    <cellStyle name="Calculation 5 3 4" xfId="5468" xr:uid="{00000000-0005-0000-0000-00008D110000}"/>
    <cellStyle name="Calculation 5 3 4 2" xfId="11151" xr:uid="{00000000-0005-0000-0000-00008E110000}"/>
    <cellStyle name="Calculation 5 3 5" xfId="7727" xr:uid="{00000000-0005-0000-0000-00008F110000}"/>
    <cellStyle name="Calculation 5 3 5 2" xfId="13400" xr:uid="{00000000-0005-0000-0000-000090110000}"/>
    <cellStyle name="Calculation 5 3 6" xfId="6936" xr:uid="{00000000-0005-0000-0000-000091110000}"/>
    <cellStyle name="Calculation 5 3 6 2" xfId="12612" xr:uid="{00000000-0005-0000-0000-000092110000}"/>
    <cellStyle name="Calculation 5 3 7" xfId="7883" xr:uid="{00000000-0005-0000-0000-000093110000}"/>
    <cellStyle name="Calculation 5 3 7 2" xfId="13556" xr:uid="{00000000-0005-0000-0000-000094110000}"/>
    <cellStyle name="Calculation 5 3 8" xfId="9239" xr:uid="{00000000-0005-0000-0000-000095110000}"/>
    <cellStyle name="Calculation 5 3 8 2" xfId="14899" xr:uid="{00000000-0005-0000-0000-000096110000}"/>
    <cellStyle name="Calculation 5 3 9" xfId="4790" xr:uid="{00000000-0005-0000-0000-000097110000}"/>
    <cellStyle name="Calculation 5 3 9 2" xfId="10481" xr:uid="{00000000-0005-0000-0000-000098110000}"/>
    <cellStyle name="Calculation 5 4" xfId="1577" xr:uid="{00000000-0005-0000-0000-000099110000}"/>
    <cellStyle name="Calculation 5 4 10" xfId="4028" xr:uid="{00000000-0005-0000-0000-00009A110000}"/>
    <cellStyle name="Calculation 5 4 10 2" xfId="28471" xr:uid="{00000000-0005-0000-0000-00009B110000}"/>
    <cellStyle name="Calculation 5 4 11" xfId="3949" xr:uid="{00000000-0005-0000-0000-00009C110000}"/>
    <cellStyle name="Calculation 5 4 11 2" xfId="30368" xr:uid="{00000000-0005-0000-0000-00009D110000}"/>
    <cellStyle name="Calculation 5 4 12" xfId="23384" xr:uid="{00000000-0005-0000-0000-00009E110000}"/>
    <cellStyle name="Calculation 5 4 13" xfId="30702" xr:uid="{00000000-0005-0000-0000-0000A50A0000}"/>
    <cellStyle name="Calculation 5 4 2" xfId="3319" xr:uid="{00000000-0005-0000-0000-00009F110000}"/>
    <cellStyle name="Calculation 5 4 2 10" xfId="10145" xr:uid="{00000000-0005-0000-0000-0000A0110000}"/>
    <cellStyle name="Calculation 5 4 2 10 2" xfId="30255" xr:uid="{00000000-0005-0000-0000-0000A1110000}"/>
    <cellStyle name="Calculation 5 4 2 11" xfId="23614" xr:uid="{00000000-0005-0000-0000-0000A2110000}"/>
    <cellStyle name="Calculation 5 4 2 12" xfId="30703" xr:uid="{00000000-0005-0000-0000-0000A60A0000}"/>
    <cellStyle name="Calculation 5 4 2 2" xfId="6490" xr:uid="{00000000-0005-0000-0000-0000A3110000}"/>
    <cellStyle name="Calculation 5 4 2 2 2" xfId="12172" xr:uid="{00000000-0005-0000-0000-0000A4110000}"/>
    <cellStyle name="Calculation 5 4 2 2 3" xfId="36841" xr:uid="{00000000-0005-0000-0000-0000A60A0000}"/>
    <cellStyle name="Calculation 5 4 2 3" xfId="6012" xr:uid="{00000000-0005-0000-0000-0000A5110000}"/>
    <cellStyle name="Calculation 5 4 2 3 2" xfId="11695" xr:uid="{00000000-0005-0000-0000-0000A6110000}"/>
    <cellStyle name="Calculation 5 4 2 4" xfId="7089" xr:uid="{00000000-0005-0000-0000-0000A7110000}"/>
    <cellStyle name="Calculation 5 4 2 4 2" xfId="12765" xr:uid="{00000000-0005-0000-0000-0000A8110000}"/>
    <cellStyle name="Calculation 5 4 2 5" xfId="8526" xr:uid="{00000000-0005-0000-0000-0000A9110000}"/>
    <cellStyle name="Calculation 5 4 2 5 2" xfId="14191" xr:uid="{00000000-0005-0000-0000-0000AA110000}"/>
    <cellStyle name="Calculation 5 4 2 6" xfId="8899" xr:uid="{00000000-0005-0000-0000-0000AB110000}"/>
    <cellStyle name="Calculation 5 4 2 6 2" xfId="14564" xr:uid="{00000000-0005-0000-0000-0000AC110000}"/>
    <cellStyle name="Calculation 5 4 2 7" xfId="9621" xr:uid="{00000000-0005-0000-0000-0000AD110000}"/>
    <cellStyle name="Calculation 5 4 2 7 2" xfId="15278" xr:uid="{00000000-0005-0000-0000-0000AE110000}"/>
    <cellStyle name="Calculation 5 4 2 8" xfId="5113" xr:uid="{00000000-0005-0000-0000-0000AF110000}"/>
    <cellStyle name="Calculation 5 4 2 8 2" xfId="10801" xr:uid="{00000000-0005-0000-0000-0000B0110000}"/>
    <cellStyle name="Calculation 5 4 2 9" xfId="4432" xr:uid="{00000000-0005-0000-0000-0000B1110000}"/>
    <cellStyle name="Calculation 5 4 2 9 2" xfId="28472" xr:uid="{00000000-0005-0000-0000-0000B2110000}"/>
    <cellStyle name="Calculation 5 4 3" xfId="5613" xr:uid="{00000000-0005-0000-0000-0000B3110000}"/>
    <cellStyle name="Calculation 5 4 3 2" xfId="11296" xr:uid="{00000000-0005-0000-0000-0000B4110000}"/>
    <cellStyle name="Calculation 5 4 3 3" xfId="34993" xr:uid="{00000000-0005-0000-0000-0000D82B0000}"/>
    <cellStyle name="Calculation 5 4 4" xfId="5469" xr:uid="{00000000-0005-0000-0000-0000B5110000}"/>
    <cellStyle name="Calculation 5 4 4 2" xfId="11152" xr:uid="{00000000-0005-0000-0000-0000B6110000}"/>
    <cellStyle name="Calculation 5 4 5" xfId="7726" xr:uid="{00000000-0005-0000-0000-0000B7110000}"/>
    <cellStyle name="Calculation 5 4 5 2" xfId="13399" xr:uid="{00000000-0005-0000-0000-0000B8110000}"/>
    <cellStyle name="Calculation 5 4 6" xfId="6937" xr:uid="{00000000-0005-0000-0000-0000B9110000}"/>
    <cellStyle name="Calculation 5 4 6 2" xfId="12613" xr:uid="{00000000-0005-0000-0000-0000BA110000}"/>
    <cellStyle name="Calculation 5 4 7" xfId="8068" xr:uid="{00000000-0005-0000-0000-0000BB110000}"/>
    <cellStyle name="Calculation 5 4 7 2" xfId="13737" xr:uid="{00000000-0005-0000-0000-0000BC110000}"/>
    <cellStyle name="Calculation 5 4 8" xfId="9240" xr:uid="{00000000-0005-0000-0000-0000BD110000}"/>
    <cellStyle name="Calculation 5 4 8 2" xfId="14900" xr:uid="{00000000-0005-0000-0000-0000BE110000}"/>
    <cellStyle name="Calculation 5 4 9" xfId="4791" xr:uid="{00000000-0005-0000-0000-0000BF110000}"/>
    <cellStyle name="Calculation 5 4 9 2" xfId="10482" xr:uid="{00000000-0005-0000-0000-0000C0110000}"/>
    <cellStyle name="Calculation 5 5" xfId="1578" xr:uid="{00000000-0005-0000-0000-0000C1110000}"/>
    <cellStyle name="Calculation 5 5 10" xfId="4029" xr:uid="{00000000-0005-0000-0000-0000C2110000}"/>
    <cellStyle name="Calculation 5 5 10 2" xfId="29051" xr:uid="{00000000-0005-0000-0000-0000C3110000}"/>
    <cellStyle name="Calculation 5 5 11" xfId="3948" xr:uid="{00000000-0005-0000-0000-0000C4110000}"/>
    <cellStyle name="Calculation 5 5 11 2" xfId="30140" xr:uid="{00000000-0005-0000-0000-0000C5110000}"/>
    <cellStyle name="Calculation 5 5 12" xfId="23385" xr:uid="{00000000-0005-0000-0000-0000C6110000}"/>
    <cellStyle name="Calculation 5 5 13" xfId="30704" xr:uid="{00000000-0005-0000-0000-0000A70A0000}"/>
    <cellStyle name="Calculation 5 5 2" xfId="3320" xr:uid="{00000000-0005-0000-0000-0000C7110000}"/>
    <cellStyle name="Calculation 5 5 2 10" xfId="10146" xr:uid="{00000000-0005-0000-0000-0000C8110000}"/>
    <cellStyle name="Calculation 5 5 2 10 2" xfId="29611" xr:uid="{00000000-0005-0000-0000-0000C9110000}"/>
    <cellStyle name="Calculation 5 5 2 11" xfId="23615" xr:uid="{00000000-0005-0000-0000-0000CA110000}"/>
    <cellStyle name="Calculation 5 5 2 12" xfId="30705" xr:uid="{00000000-0005-0000-0000-0000A80A0000}"/>
    <cellStyle name="Calculation 5 5 2 2" xfId="6491" xr:uid="{00000000-0005-0000-0000-0000CB110000}"/>
    <cellStyle name="Calculation 5 5 2 2 2" xfId="12173" xr:uid="{00000000-0005-0000-0000-0000CC110000}"/>
    <cellStyle name="Calculation 5 5 2 2 3" xfId="36840" xr:uid="{00000000-0005-0000-0000-0000A80A0000}"/>
    <cellStyle name="Calculation 5 5 2 3" xfId="6013" xr:uid="{00000000-0005-0000-0000-0000CD110000}"/>
    <cellStyle name="Calculation 5 5 2 3 2" xfId="11696" xr:uid="{00000000-0005-0000-0000-0000CE110000}"/>
    <cellStyle name="Calculation 5 5 2 4" xfId="7088" xr:uid="{00000000-0005-0000-0000-0000CF110000}"/>
    <cellStyle name="Calculation 5 5 2 4 2" xfId="12764" xr:uid="{00000000-0005-0000-0000-0000D0110000}"/>
    <cellStyle name="Calculation 5 5 2 5" xfId="8527" xr:uid="{00000000-0005-0000-0000-0000D1110000}"/>
    <cellStyle name="Calculation 5 5 2 5 2" xfId="14192" xr:uid="{00000000-0005-0000-0000-0000D2110000}"/>
    <cellStyle name="Calculation 5 5 2 6" xfId="8900" xr:uid="{00000000-0005-0000-0000-0000D3110000}"/>
    <cellStyle name="Calculation 5 5 2 6 2" xfId="14565" xr:uid="{00000000-0005-0000-0000-0000D4110000}"/>
    <cellStyle name="Calculation 5 5 2 7" xfId="9622" xr:uid="{00000000-0005-0000-0000-0000D5110000}"/>
    <cellStyle name="Calculation 5 5 2 7 2" xfId="15279" xr:uid="{00000000-0005-0000-0000-0000D6110000}"/>
    <cellStyle name="Calculation 5 5 2 8" xfId="5114" xr:uid="{00000000-0005-0000-0000-0000D7110000}"/>
    <cellStyle name="Calculation 5 5 2 8 2" xfId="10802" xr:uid="{00000000-0005-0000-0000-0000D8110000}"/>
    <cellStyle name="Calculation 5 5 2 9" xfId="4433" xr:uid="{00000000-0005-0000-0000-0000D9110000}"/>
    <cellStyle name="Calculation 5 5 2 9 2" xfId="28473" xr:uid="{00000000-0005-0000-0000-0000DA110000}"/>
    <cellStyle name="Calculation 5 5 3" xfId="5614" xr:uid="{00000000-0005-0000-0000-0000DB110000}"/>
    <cellStyle name="Calculation 5 5 3 2" xfId="11297" xr:uid="{00000000-0005-0000-0000-0000DC110000}"/>
    <cellStyle name="Calculation 5 5 3 3" xfId="34888" xr:uid="{00000000-0005-0000-0000-0000D92B0000}"/>
    <cellStyle name="Calculation 5 5 4" xfId="5470" xr:uid="{00000000-0005-0000-0000-0000DD110000}"/>
    <cellStyle name="Calculation 5 5 4 2" xfId="11153" xr:uid="{00000000-0005-0000-0000-0000DE110000}"/>
    <cellStyle name="Calculation 5 5 5" xfId="7725" xr:uid="{00000000-0005-0000-0000-0000DF110000}"/>
    <cellStyle name="Calculation 5 5 5 2" xfId="13398" xr:uid="{00000000-0005-0000-0000-0000E0110000}"/>
    <cellStyle name="Calculation 5 5 6" xfId="6938" xr:uid="{00000000-0005-0000-0000-0000E1110000}"/>
    <cellStyle name="Calculation 5 5 6 2" xfId="12614" xr:uid="{00000000-0005-0000-0000-0000E2110000}"/>
    <cellStyle name="Calculation 5 5 7" xfId="7882" xr:uid="{00000000-0005-0000-0000-0000E3110000}"/>
    <cellStyle name="Calculation 5 5 7 2" xfId="13555" xr:uid="{00000000-0005-0000-0000-0000E4110000}"/>
    <cellStyle name="Calculation 5 5 8" xfId="9241" xr:uid="{00000000-0005-0000-0000-0000E5110000}"/>
    <cellStyle name="Calculation 5 5 8 2" xfId="14901" xr:uid="{00000000-0005-0000-0000-0000E6110000}"/>
    <cellStyle name="Calculation 5 5 9" xfId="4792" xr:uid="{00000000-0005-0000-0000-0000E7110000}"/>
    <cellStyle name="Calculation 5 5 9 2" xfId="10483" xr:uid="{00000000-0005-0000-0000-0000E8110000}"/>
    <cellStyle name="Calculation 5 6" xfId="1579" xr:uid="{00000000-0005-0000-0000-0000E9110000}"/>
    <cellStyle name="Calculation 5 6 10" xfId="4030" xr:uid="{00000000-0005-0000-0000-0000EA110000}"/>
    <cellStyle name="Calculation 5 6 10 2" xfId="29052" xr:uid="{00000000-0005-0000-0000-0000EB110000}"/>
    <cellStyle name="Calculation 5 6 11" xfId="3947" xr:uid="{00000000-0005-0000-0000-0000EC110000}"/>
    <cellStyle name="Calculation 5 6 11 2" xfId="30369" xr:uid="{00000000-0005-0000-0000-0000ED110000}"/>
    <cellStyle name="Calculation 5 6 12" xfId="23386" xr:uid="{00000000-0005-0000-0000-0000EE110000}"/>
    <cellStyle name="Calculation 5 6 13" xfId="33907" xr:uid="{00000000-0005-0000-0000-0000A90A0000}"/>
    <cellStyle name="Calculation 5 6 2" xfId="3321" xr:uid="{00000000-0005-0000-0000-0000EF110000}"/>
    <cellStyle name="Calculation 5 6 2 10" xfId="10147" xr:uid="{00000000-0005-0000-0000-0000F0110000}"/>
    <cellStyle name="Calculation 5 6 2 10 2" xfId="29117" xr:uid="{00000000-0005-0000-0000-0000F1110000}"/>
    <cellStyle name="Calculation 5 6 2 11" xfId="23616" xr:uid="{00000000-0005-0000-0000-0000F2110000}"/>
    <cellStyle name="Calculation 5 6 2 12" xfId="33908" xr:uid="{00000000-0005-0000-0000-0000AA0A0000}"/>
    <cellStyle name="Calculation 5 6 2 2" xfId="6492" xr:uid="{00000000-0005-0000-0000-0000F3110000}"/>
    <cellStyle name="Calculation 5 6 2 2 2" xfId="12174" xr:uid="{00000000-0005-0000-0000-0000F4110000}"/>
    <cellStyle name="Calculation 5 6 2 2 3" xfId="36839" xr:uid="{00000000-0005-0000-0000-0000AA0A0000}"/>
    <cellStyle name="Calculation 5 6 2 3" xfId="6014" xr:uid="{00000000-0005-0000-0000-0000F5110000}"/>
    <cellStyle name="Calculation 5 6 2 3 2" xfId="11697" xr:uid="{00000000-0005-0000-0000-0000F6110000}"/>
    <cellStyle name="Calculation 5 6 2 4" xfId="7087" xr:uid="{00000000-0005-0000-0000-0000F7110000}"/>
    <cellStyle name="Calculation 5 6 2 4 2" xfId="12763" xr:uid="{00000000-0005-0000-0000-0000F8110000}"/>
    <cellStyle name="Calculation 5 6 2 5" xfId="8528" xr:uid="{00000000-0005-0000-0000-0000F9110000}"/>
    <cellStyle name="Calculation 5 6 2 5 2" xfId="14193" xr:uid="{00000000-0005-0000-0000-0000FA110000}"/>
    <cellStyle name="Calculation 5 6 2 6" xfId="8901" xr:uid="{00000000-0005-0000-0000-0000FB110000}"/>
    <cellStyle name="Calculation 5 6 2 6 2" xfId="14566" xr:uid="{00000000-0005-0000-0000-0000FC110000}"/>
    <cellStyle name="Calculation 5 6 2 7" xfId="9623" xr:uid="{00000000-0005-0000-0000-0000FD110000}"/>
    <cellStyle name="Calculation 5 6 2 7 2" xfId="15280" xr:uid="{00000000-0005-0000-0000-0000FE110000}"/>
    <cellStyle name="Calculation 5 6 2 8" xfId="5115" xr:uid="{00000000-0005-0000-0000-0000FF110000}"/>
    <cellStyle name="Calculation 5 6 2 8 2" xfId="10803" xr:uid="{00000000-0005-0000-0000-000000120000}"/>
    <cellStyle name="Calculation 5 6 2 9" xfId="4434" xr:uid="{00000000-0005-0000-0000-000001120000}"/>
    <cellStyle name="Calculation 5 6 2 9 2" xfId="29053" xr:uid="{00000000-0005-0000-0000-000002120000}"/>
    <cellStyle name="Calculation 5 6 3" xfId="5615" xr:uid="{00000000-0005-0000-0000-000003120000}"/>
    <cellStyle name="Calculation 5 6 3 2" xfId="11298" xr:uid="{00000000-0005-0000-0000-000004120000}"/>
    <cellStyle name="Calculation 5 6 3 3" xfId="34872" xr:uid="{00000000-0005-0000-0000-0000DA2B0000}"/>
    <cellStyle name="Calculation 5 6 4" xfId="5471" xr:uid="{00000000-0005-0000-0000-000005120000}"/>
    <cellStyle name="Calculation 5 6 4 2" xfId="11154" xr:uid="{00000000-0005-0000-0000-000006120000}"/>
    <cellStyle name="Calculation 5 6 5" xfId="7724" xr:uid="{00000000-0005-0000-0000-000007120000}"/>
    <cellStyle name="Calculation 5 6 5 2" xfId="13397" xr:uid="{00000000-0005-0000-0000-000008120000}"/>
    <cellStyle name="Calculation 5 6 6" xfId="6939" xr:uid="{00000000-0005-0000-0000-000009120000}"/>
    <cellStyle name="Calculation 5 6 6 2" xfId="12615" xr:uid="{00000000-0005-0000-0000-00000A120000}"/>
    <cellStyle name="Calculation 5 6 7" xfId="8067" xr:uid="{00000000-0005-0000-0000-00000B120000}"/>
    <cellStyle name="Calculation 5 6 7 2" xfId="13736" xr:uid="{00000000-0005-0000-0000-00000C120000}"/>
    <cellStyle name="Calculation 5 6 8" xfId="9242" xr:uid="{00000000-0005-0000-0000-00000D120000}"/>
    <cellStyle name="Calculation 5 6 8 2" xfId="14902" xr:uid="{00000000-0005-0000-0000-00000E120000}"/>
    <cellStyle name="Calculation 5 6 9" xfId="4793" xr:uid="{00000000-0005-0000-0000-00000F120000}"/>
    <cellStyle name="Calculation 5 6 9 2" xfId="10484" xr:uid="{00000000-0005-0000-0000-000010120000}"/>
    <cellStyle name="Calculation 5 7" xfId="1580" xr:uid="{00000000-0005-0000-0000-000011120000}"/>
    <cellStyle name="Calculation 5 7 10" xfId="4031" xr:uid="{00000000-0005-0000-0000-000012120000}"/>
    <cellStyle name="Calculation 5 7 10 2" xfId="29635" xr:uid="{00000000-0005-0000-0000-000013120000}"/>
    <cellStyle name="Calculation 5 7 11" xfId="3946" xr:uid="{00000000-0005-0000-0000-000014120000}"/>
    <cellStyle name="Calculation 5 7 11 2" xfId="29480" xr:uid="{00000000-0005-0000-0000-000015120000}"/>
    <cellStyle name="Calculation 5 7 12" xfId="23387" xr:uid="{00000000-0005-0000-0000-000016120000}"/>
    <cellStyle name="Calculation 5 7 13" xfId="30706" xr:uid="{00000000-0005-0000-0000-0000AB0A0000}"/>
    <cellStyle name="Calculation 5 7 2" xfId="3322" xr:uid="{00000000-0005-0000-0000-000017120000}"/>
    <cellStyle name="Calculation 5 7 2 10" xfId="10148" xr:uid="{00000000-0005-0000-0000-000018120000}"/>
    <cellStyle name="Calculation 5 7 2 10 2" xfId="29479" xr:uid="{00000000-0005-0000-0000-000019120000}"/>
    <cellStyle name="Calculation 5 7 2 11" xfId="23617" xr:uid="{00000000-0005-0000-0000-00001A120000}"/>
    <cellStyle name="Calculation 5 7 2 12" xfId="30707" xr:uid="{00000000-0005-0000-0000-0000AC0A0000}"/>
    <cellStyle name="Calculation 5 7 2 2" xfId="6493" xr:uid="{00000000-0005-0000-0000-00001B120000}"/>
    <cellStyle name="Calculation 5 7 2 2 2" xfId="12175" xr:uid="{00000000-0005-0000-0000-00001C120000}"/>
    <cellStyle name="Calculation 5 7 2 2 3" xfId="36838" xr:uid="{00000000-0005-0000-0000-0000AC0A0000}"/>
    <cellStyle name="Calculation 5 7 2 3" xfId="6015" xr:uid="{00000000-0005-0000-0000-00001D120000}"/>
    <cellStyle name="Calculation 5 7 2 3 2" xfId="11698" xr:uid="{00000000-0005-0000-0000-00001E120000}"/>
    <cellStyle name="Calculation 5 7 2 4" xfId="7086" xr:uid="{00000000-0005-0000-0000-00001F120000}"/>
    <cellStyle name="Calculation 5 7 2 4 2" xfId="12762" xr:uid="{00000000-0005-0000-0000-000020120000}"/>
    <cellStyle name="Calculation 5 7 2 5" xfId="8529" xr:uid="{00000000-0005-0000-0000-000021120000}"/>
    <cellStyle name="Calculation 5 7 2 5 2" xfId="14194" xr:uid="{00000000-0005-0000-0000-000022120000}"/>
    <cellStyle name="Calculation 5 7 2 6" xfId="8902" xr:uid="{00000000-0005-0000-0000-000023120000}"/>
    <cellStyle name="Calculation 5 7 2 6 2" xfId="14567" xr:uid="{00000000-0005-0000-0000-000024120000}"/>
    <cellStyle name="Calculation 5 7 2 7" xfId="9624" xr:uid="{00000000-0005-0000-0000-000025120000}"/>
    <cellStyle name="Calculation 5 7 2 7 2" xfId="15281" xr:uid="{00000000-0005-0000-0000-000026120000}"/>
    <cellStyle name="Calculation 5 7 2 8" xfId="5116" xr:uid="{00000000-0005-0000-0000-000027120000}"/>
    <cellStyle name="Calculation 5 7 2 8 2" xfId="10804" xr:uid="{00000000-0005-0000-0000-000028120000}"/>
    <cellStyle name="Calculation 5 7 2 9" xfId="4435" xr:uid="{00000000-0005-0000-0000-000029120000}"/>
    <cellStyle name="Calculation 5 7 2 9 2" xfId="28474" xr:uid="{00000000-0005-0000-0000-00002A120000}"/>
    <cellStyle name="Calculation 5 7 3" xfId="5616" xr:uid="{00000000-0005-0000-0000-00002B120000}"/>
    <cellStyle name="Calculation 5 7 3 2" xfId="11299" xr:uid="{00000000-0005-0000-0000-00002C120000}"/>
    <cellStyle name="Calculation 5 7 3 3" xfId="34990" xr:uid="{00000000-0005-0000-0000-0000DB2B0000}"/>
    <cellStyle name="Calculation 5 7 4" xfId="5472" xr:uid="{00000000-0005-0000-0000-00002D120000}"/>
    <cellStyle name="Calculation 5 7 4 2" xfId="11155" xr:uid="{00000000-0005-0000-0000-00002E120000}"/>
    <cellStyle name="Calculation 5 7 5" xfId="7723" xr:uid="{00000000-0005-0000-0000-00002F120000}"/>
    <cellStyle name="Calculation 5 7 5 2" xfId="13396" xr:uid="{00000000-0005-0000-0000-000030120000}"/>
    <cellStyle name="Calculation 5 7 6" xfId="6940" xr:uid="{00000000-0005-0000-0000-000031120000}"/>
    <cellStyle name="Calculation 5 7 6 2" xfId="12616" xr:uid="{00000000-0005-0000-0000-000032120000}"/>
    <cellStyle name="Calculation 5 7 7" xfId="7881" xr:uid="{00000000-0005-0000-0000-000033120000}"/>
    <cellStyle name="Calculation 5 7 7 2" xfId="13554" xr:uid="{00000000-0005-0000-0000-000034120000}"/>
    <cellStyle name="Calculation 5 7 8" xfId="9243" xr:uid="{00000000-0005-0000-0000-000035120000}"/>
    <cellStyle name="Calculation 5 7 8 2" xfId="14903" xr:uid="{00000000-0005-0000-0000-000036120000}"/>
    <cellStyle name="Calculation 5 7 9" xfId="4794" xr:uid="{00000000-0005-0000-0000-000037120000}"/>
    <cellStyle name="Calculation 5 7 9 2" xfId="10485" xr:uid="{00000000-0005-0000-0000-000038120000}"/>
    <cellStyle name="Calculation 5 8" xfId="1581" xr:uid="{00000000-0005-0000-0000-000039120000}"/>
    <cellStyle name="Calculation 5 8 10" xfId="4032" xr:uid="{00000000-0005-0000-0000-00003A120000}"/>
    <cellStyle name="Calculation 5 8 10 2" xfId="29054" xr:uid="{00000000-0005-0000-0000-00003B120000}"/>
    <cellStyle name="Calculation 5 8 11" xfId="3945" xr:uid="{00000000-0005-0000-0000-00003C120000}"/>
    <cellStyle name="Calculation 5 8 11 2" xfId="29489" xr:uid="{00000000-0005-0000-0000-00003D120000}"/>
    <cellStyle name="Calculation 5 8 12" xfId="23388" xr:uid="{00000000-0005-0000-0000-00003E120000}"/>
    <cellStyle name="Calculation 5 8 13" xfId="30708" xr:uid="{00000000-0005-0000-0000-0000AD0A0000}"/>
    <cellStyle name="Calculation 5 8 2" xfId="3323" xr:uid="{00000000-0005-0000-0000-00003F120000}"/>
    <cellStyle name="Calculation 5 8 2 10" xfId="10149" xr:uid="{00000000-0005-0000-0000-000040120000}"/>
    <cellStyle name="Calculation 5 8 2 10 2" xfId="28543" xr:uid="{00000000-0005-0000-0000-000041120000}"/>
    <cellStyle name="Calculation 5 8 2 11" xfId="23618" xr:uid="{00000000-0005-0000-0000-000042120000}"/>
    <cellStyle name="Calculation 5 8 2 12" xfId="30709" xr:uid="{00000000-0005-0000-0000-0000AE0A0000}"/>
    <cellStyle name="Calculation 5 8 2 2" xfId="6494" xr:uid="{00000000-0005-0000-0000-000043120000}"/>
    <cellStyle name="Calculation 5 8 2 2 2" xfId="12176" xr:uid="{00000000-0005-0000-0000-000044120000}"/>
    <cellStyle name="Calculation 5 8 2 2 3" xfId="36837" xr:uid="{00000000-0005-0000-0000-0000AE0A0000}"/>
    <cellStyle name="Calculation 5 8 2 3" xfId="6016" xr:uid="{00000000-0005-0000-0000-000045120000}"/>
    <cellStyle name="Calculation 5 8 2 3 2" xfId="11699" xr:uid="{00000000-0005-0000-0000-000046120000}"/>
    <cellStyle name="Calculation 5 8 2 4" xfId="7085" xr:uid="{00000000-0005-0000-0000-000047120000}"/>
    <cellStyle name="Calculation 5 8 2 4 2" xfId="12761" xr:uid="{00000000-0005-0000-0000-000048120000}"/>
    <cellStyle name="Calculation 5 8 2 5" xfId="8530" xr:uid="{00000000-0005-0000-0000-000049120000}"/>
    <cellStyle name="Calculation 5 8 2 5 2" xfId="14195" xr:uid="{00000000-0005-0000-0000-00004A120000}"/>
    <cellStyle name="Calculation 5 8 2 6" xfId="8903" xr:uid="{00000000-0005-0000-0000-00004B120000}"/>
    <cellStyle name="Calculation 5 8 2 6 2" xfId="14568" xr:uid="{00000000-0005-0000-0000-00004C120000}"/>
    <cellStyle name="Calculation 5 8 2 7" xfId="9625" xr:uid="{00000000-0005-0000-0000-00004D120000}"/>
    <cellStyle name="Calculation 5 8 2 7 2" xfId="15282" xr:uid="{00000000-0005-0000-0000-00004E120000}"/>
    <cellStyle name="Calculation 5 8 2 8" xfId="5117" xr:uid="{00000000-0005-0000-0000-00004F120000}"/>
    <cellStyle name="Calculation 5 8 2 8 2" xfId="10805" xr:uid="{00000000-0005-0000-0000-000050120000}"/>
    <cellStyle name="Calculation 5 8 2 9" xfId="4436" xr:uid="{00000000-0005-0000-0000-000051120000}"/>
    <cellStyle name="Calculation 5 8 2 9 2" xfId="28475" xr:uid="{00000000-0005-0000-0000-000052120000}"/>
    <cellStyle name="Calculation 5 8 3" xfId="5617" xr:uid="{00000000-0005-0000-0000-000053120000}"/>
    <cellStyle name="Calculation 5 8 3 2" xfId="11300" xr:uid="{00000000-0005-0000-0000-000054120000}"/>
    <cellStyle name="Calculation 5 8 3 3" xfId="35068" xr:uid="{00000000-0005-0000-0000-0000DC2B0000}"/>
    <cellStyle name="Calculation 5 8 4" xfId="5473" xr:uid="{00000000-0005-0000-0000-000055120000}"/>
    <cellStyle name="Calculation 5 8 4 2" xfId="11156" xr:uid="{00000000-0005-0000-0000-000056120000}"/>
    <cellStyle name="Calculation 5 8 5" xfId="7722" xr:uid="{00000000-0005-0000-0000-000057120000}"/>
    <cellStyle name="Calculation 5 8 5 2" xfId="13395" xr:uid="{00000000-0005-0000-0000-000058120000}"/>
    <cellStyle name="Calculation 5 8 6" xfId="6941" xr:uid="{00000000-0005-0000-0000-000059120000}"/>
    <cellStyle name="Calculation 5 8 6 2" xfId="12617" xr:uid="{00000000-0005-0000-0000-00005A120000}"/>
    <cellStyle name="Calculation 5 8 7" xfId="8066" xr:uid="{00000000-0005-0000-0000-00005B120000}"/>
    <cellStyle name="Calculation 5 8 7 2" xfId="13735" xr:uid="{00000000-0005-0000-0000-00005C120000}"/>
    <cellStyle name="Calculation 5 8 8" xfId="9244" xr:uid="{00000000-0005-0000-0000-00005D120000}"/>
    <cellStyle name="Calculation 5 8 8 2" xfId="14904" xr:uid="{00000000-0005-0000-0000-00005E120000}"/>
    <cellStyle name="Calculation 5 8 9" xfId="4795" xr:uid="{00000000-0005-0000-0000-00005F120000}"/>
    <cellStyle name="Calculation 5 8 9 2" xfId="10486" xr:uid="{00000000-0005-0000-0000-000060120000}"/>
    <cellStyle name="Calculation 5 9" xfId="1582" xr:uid="{00000000-0005-0000-0000-000061120000}"/>
    <cellStyle name="Calculation 5 9 10" xfId="4033" xr:uid="{00000000-0005-0000-0000-000062120000}"/>
    <cellStyle name="Calculation 5 9 10 2" xfId="29055" xr:uid="{00000000-0005-0000-0000-000063120000}"/>
    <cellStyle name="Calculation 5 9 11" xfId="3944" xr:uid="{00000000-0005-0000-0000-000064120000}"/>
    <cellStyle name="Calculation 5 9 11 2" xfId="29960" xr:uid="{00000000-0005-0000-0000-000065120000}"/>
    <cellStyle name="Calculation 5 9 12" xfId="23389" xr:uid="{00000000-0005-0000-0000-000066120000}"/>
    <cellStyle name="Calculation 5 9 13" xfId="30710" xr:uid="{00000000-0005-0000-0000-0000AF0A0000}"/>
    <cellStyle name="Calculation 5 9 2" xfId="3324" xr:uid="{00000000-0005-0000-0000-000067120000}"/>
    <cellStyle name="Calculation 5 9 2 10" xfId="10150" xr:uid="{00000000-0005-0000-0000-000068120000}"/>
    <cellStyle name="Calculation 5 9 2 10 2" xfId="30371" xr:uid="{00000000-0005-0000-0000-000069120000}"/>
    <cellStyle name="Calculation 5 9 2 11" xfId="23619" xr:uid="{00000000-0005-0000-0000-00006A120000}"/>
    <cellStyle name="Calculation 5 9 2 12" xfId="33906" xr:uid="{00000000-0005-0000-0000-0000B00A0000}"/>
    <cellStyle name="Calculation 5 9 2 2" xfId="6495" xr:uid="{00000000-0005-0000-0000-00006B120000}"/>
    <cellStyle name="Calculation 5 9 2 2 2" xfId="12177" xr:uid="{00000000-0005-0000-0000-00006C120000}"/>
    <cellStyle name="Calculation 5 9 2 2 3" xfId="36836" xr:uid="{00000000-0005-0000-0000-0000B00A0000}"/>
    <cellStyle name="Calculation 5 9 2 3" xfId="6017" xr:uid="{00000000-0005-0000-0000-00006D120000}"/>
    <cellStyle name="Calculation 5 9 2 3 2" xfId="11700" xr:uid="{00000000-0005-0000-0000-00006E120000}"/>
    <cellStyle name="Calculation 5 9 2 4" xfId="7084" xr:uid="{00000000-0005-0000-0000-00006F120000}"/>
    <cellStyle name="Calculation 5 9 2 4 2" xfId="12760" xr:uid="{00000000-0005-0000-0000-000070120000}"/>
    <cellStyle name="Calculation 5 9 2 5" xfId="8531" xr:uid="{00000000-0005-0000-0000-000071120000}"/>
    <cellStyle name="Calculation 5 9 2 5 2" xfId="14196" xr:uid="{00000000-0005-0000-0000-000072120000}"/>
    <cellStyle name="Calculation 5 9 2 6" xfId="8904" xr:uid="{00000000-0005-0000-0000-000073120000}"/>
    <cellStyle name="Calculation 5 9 2 6 2" xfId="14569" xr:uid="{00000000-0005-0000-0000-000074120000}"/>
    <cellStyle name="Calculation 5 9 2 7" xfId="9626" xr:uid="{00000000-0005-0000-0000-000075120000}"/>
    <cellStyle name="Calculation 5 9 2 7 2" xfId="15283" xr:uid="{00000000-0005-0000-0000-000076120000}"/>
    <cellStyle name="Calculation 5 9 2 8" xfId="5118" xr:uid="{00000000-0005-0000-0000-000077120000}"/>
    <cellStyle name="Calculation 5 9 2 8 2" xfId="10806" xr:uid="{00000000-0005-0000-0000-000078120000}"/>
    <cellStyle name="Calculation 5 9 2 9" xfId="4437" xr:uid="{00000000-0005-0000-0000-000079120000}"/>
    <cellStyle name="Calculation 5 9 2 9 2" xfId="28476" xr:uid="{00000000-0005-0000-0000-00007A120000}"/>
    <cellStyle name="Calculation 5 9 3" xfId="5618" xr:uid="{00000000-0005-0000-0000-00007B120000}"/>
    <cellStyle name="Calculation 5 9 3 2" xfId="11301" xr:uid="{00000000-0005-0000-0000-00007C120000}"/>
    <cellStyle name="Calculation 5 9 3 3" xfId="34991" xr:uid="{00000000-0005-0000-0000-0000DD2B0000}"/>
    <cellStyle name="Calculation 5 9 4" xfId="5474" xr:uid="{00000000-0005-0000-0000-00007D120000}"/>
    <cellStyle name="Calculation 5 9 4 2" xfId="11157" xr:uid="{00000000-0005-0000-0000-00007E120000}"/>
    <cellStyle name="Calculation 5 9 5" xfId="7721" xr:uid="{00000000-0005-0000-0000-00007F120000}"/>
    <cellStyle name="Calculation 5 9 5 2" xfId="13394" xr:uid="{00000000-0005-0000-0000-000080120000}"/>
    <cellStyle name="Calculation 5 9 6" xfId="6942" xr:uid="{00000000-0005-0000-0000-000081120000}"/>
    <cellStyle name="Calculation 5 9 6 2" xfId="12618" xr:uid="{00000000-0005-0000-0000-000082120000}"/>
    <cellStyle name="Calculation 5 9 7" xfId="7880" xr:uid="{00000000-0005-0000-0000-000083120000}"/>
    <cellStyle name="Calculation 5 9 7 2" xfId="13553" xr:uid="{00000000-0005-0000-0000-000084120000}"/>
    <cellStyle name="Calculation 5 9 8" xfId="9245" xr:uid="{00000000-0005-0000-0000-000085120000}"/>
    <cellStyle name="Calculation 5 9 8 2" xfId="14905" xr:uid="{00000000-0005-0000-0000-000086120000}"/>
    <cellStyle name="Calculation 5 9 9" xfId="4796" xr:uid="{00000000-0005-0000-0000-000087120000}"/>
    <cellStyle name="Calculation 5 9 9 2" xfId="10487" xr:uid="{00000000-0005-0000-0000-000088120000}"/>
    <cellStyle name="Calculation 6" xfId="1583" xr:uid="{00000000-0005-0000-0000-000089120000}"/>
    <cellStyle name="Calculation 6 10" xfId="1584" xr:uid="{00000000-0005-0000-0000-00008A120000}"/>
    <cellStyle name="Calculation 6 10 10" xfId="4035" xr:uid="{00000000-0005-0000-0000-00008B120000}"/>
    <cellStyle name="Calculation 6 10 10 2" xfId="28477" xr:uid="{00000000-0005-0000-0000-00008C120000}"/>
    <cellStyle name="Calculation 6 10 11" xfId="3942" xr:uid="{00000000-0005-0000-0000-00008D120000}"/>
    <cellStyle name="Calculation 6 10 11 2" xfId="30011" xr:uid="{00000000-0005-0000-0000-00008E120000}"/>
    <cellStyle name="Calculation 6 10 12" xfId="23391" xr:uid="{00000000-0005-0000-0000-00008F120000}"/>
    <cellStyle name="Calculation 6 10 13" xfId="30711" xr:uid="{00000000-0005-0000-0000-0000B20A0000}"/>
    <cellStyle name="Calculation 6 10 2" xfId="3326" xr:uid="{00000000-0005-0000-0000-000090120000}"/>
    <cellStyle name="Calculation 6 10 2 10" xfId="10152" xr:uid="{00000000-0005-0000-0000-000091120000}"/>
    <cellStyle name="Calculation 6 10 2 10 2" xfId="29934" xr:uid="{00000000-0005-0000-0000-000092120000}"/>
    <cellStyle name="Calculation 6 10 2 11" xfId="23621" xr:uid="{00000000-0005-0000-0000-000093120000}"/>
    <cellStyle name="Calculation 6 10 2 12" xfId="33905" xr:uid="{00000000-0005-0000-0000-0000B30A0000}"/>
    <cellStyle name="Calculation 6 10 2 2" xfId="6497" xr:uid="{00000000-0005-0000-0000-000094120000}"/>
    <cellStyle name="Calculation 6 10 2 2 2" xfId="12179" xr:uid="{00000000-0005-0000-0000-000095120000}"/>
    <cellStyle name="Calculation 6 10 2 2 3" xfId="36617" xr:uid="{00000000-0005-0000-0000-0000B30A0000}"/>
    <cellStyle name="Calculation 6 10 2 3" xfId="6019" xr:uid="{00000000-0005-0000-0000-000096120000}"/>
    <cellStyle name="Calculation 6 10 2 3 2" xfId="11702" xr:uid="{00000000-0005-0000-0000-000097120000}"/>
    <cellStyle name="Calculation 6 10 2 4" xfId="7082" xr:uid="{00000000-0005-0000-0000-000098120000}"/>
    <cellStyle name="Calculation 6 10 2 4 2" xfId="12758" xr:uid="{00000000-0005-0000-0000-000099120000}"/>
    <cellStyle name="Calculation 6 10 2 5" xfId="8533" xr:uid="{00000000-0005-0000-0000-00009A120000}"/>
    <cellStyle name="Calculation 6 10 2 5 2" xfId="14198" xr:uid="{00000000-0005-0000-0000-00009B120000}"/>
    <cellStyle name="Calculation 6 10 2 6" xfId="8906" xr:uid="{00000000-0005-0000-0000-00009C120000}"/>
    <cellStyle name="Calculation 6 10 2 6 2" xfId="14571" xr:uid="{00000000-0005-0000-0000-00009D120000}"/>
    <cellStyle name="Calculation 6 10 2 7" xfId="9628" xr:uid="{00000000-0005-0000-0000-00009E120000}"/>
    <cellStyle name="Calculation 6 10 2 7 2" xfId="15285" xr:uid="{00000000-0005-0000-0000-00009F120000}"/>
    <cellStyle name="Calculation 6 10 2 8" xfId="5120" xr:uid="{00000000-0005-0000-0000-0000A0120000}"/>
    <cellStyle name="Calculation 6 10 2 8 2" xfId="10808" xr:uid="{00000000-0005-0000-0000-0000A1120000}"/>
    <cellStyle name="Calculation 6 10 2 9" xfId="4439" xr:uid="{00000000-0005-0000-0000-0000A2120000}"/>
    <cellStyle name="Calculation 6 10 2 9 2" xfId="29057" xr:uid="{00000000-0005-0000-0000-0000A3120000}"/>
    <cellStyle name="Calculation 6 10 3" xfId="5620" xr:uid="{00000000-0005-0000-0000-0000A4120000}"/>
    <cellStyle name="Calculation 6 10 3 2" xfId="11303" xr:uid="{00000000-0005-0000-0000-0000A5120000}"/>
    <cellStyle name="Calculation 6 10 3 3" xfId="34871" xr:uid="{00000000-0005-0000-0000-0000DF2B0000}"/>
    <cellStyle name="Calculation 6 10 4" xfId="5476" xr:uid="{00000000-0005-0000-0000-0000A6120000}"/>
    <cellStyle name="Calculation 6 10 4 2" xfId="11159" xr:uid="{00000000-0005-0000-0000-0000A7120000}"/>
    <cellStyle name="Calculation 6 10 5" xfId="7719" xr:uid="{00000000-0005-0000-0000-0000A8120000}"/>
    <cellStyle name="Calculation 6 10 5 2" xfId="13392" xr:uid="{00000000-0005-0000-0000-0000A9120000}"/>
    <cellStyle name="Calculation 6 10 6" xfId="6944" xr:uid="{00000000-0005-0000-0000-0000AA120000}"/>
    <cellStyle name="Calculation 6 10 6 2" xfId="12620" xr:uid="{00000000-0005-0000-0000-0000AB120000}"/>
    <cellStyle name="Calculation 6 10 7" xfId="7879" xr:uid="{00000000-0005-0000-0000-0000AC120000}"/>
    <cellStyle name="Calculation 6 10 7 2" xfId="13552" xr:uid="{00000000-0005-0000-0000-0000AD120000}"/>
    <cellStyle name="Calculation 6 10 8" xfId="9247" xr:uid="{00000000-0005-0000-0000-0000AE120000}"/>
    <cellStyle name="Calculation 6 10 8 2" xfId="14907" xr:uid="{00000000-0005-0000-0000-0000AF120000}"/>
    <cellStyle name="Calculation 6 10 9" xfId="4798" xr:uid="{00000000-0005-0000-0000-0000B0120000}"/>
    <cellStyle name="Calculation 6 10 9 2" xfId="10489" xr:uid="{00000000-0005-0000-0000-0000B1120000}"/>
    <cellStyle name="Calculation 6 11" xfId="1585" xr:uid="{00000000-0005-0000-0000-0000B2120000}"/>
    <cellStyle name="Calculation 6 11 10" xfId="4036" xr:uid="{00000000-0005-0000-0000-0000B3120000}"/>
    <cellStyle name="Calculation 6 11 10 2" xfId="28478" xr:uid="{00000000-0005-0000-0000-0000B4120000}"/>
    <cellStyle name="Calculation 6 11 11" xfId="3941" xr:uid="{00000000-0005-0000-0000-0000B5120000}"/>
    <cellStyle name="Calculation 6 11 11 2" xfId="30373" xr:uid="{00000000-0005-0000-0000-0000B6120000}"/>
    <cellStyle name="Calculation 6 11 12" xfId="23392" xr:uid="{00000000-0005-0000-0000-0000B7120000}"/>
    <cellStyle name="Calculation 6 11 13" xfId="33904" xr:uid="{00000000-0005-0000-0000-0000B40A0000}"/>
    <cellStyle name="Calculation 6 11 2" xfId="3327" xr:uid="{00000000-0005-0000-0000-0000B8120000}"/>
    <cellStyle name="Calculation 6 11 2 10" xfId="10153" xr:uid="{00000000-0005-0000-0000-0000B9120000}"/>
    <cellStyle name="Calculation 6 11 2 10 2" xfId="28985" xr:uid="{00000000-0005-0000-0000-0000BA120000}"/>
    <cellStyle name="Calculation 6 11 2 11" xfId="23622" xr:uid="{00000000-0005-0000-0000-0000BB120000}"/>
    <cellStyle name="Calculation 6 11 2 12" xfId="30712" xr:uid="{00000000-0005-0000-0000-0000B50A0000}"/>
    <cellStyle name="Calculation 6 11 2 2" xfId="6498" xr:uid="{00000000-0005-0000-0000-0000BC120000}"/>
    <cellStyle name="Calculation 6 11 2 2 2" xfId="12180" xr:uid="{00000000-0005-0000-0000-0000BD120000}"/>
    <cellStyle name="Calculation 6 11 2 2 3" xfId="36616" xr:uid="{00000000-0005-0000-0000-0000B50A0000}"/>
    <cellStyle name="Calculation 6 11 2 3" xfId="6020" xr:uid="{00000000-0005-0000-0000-0000BE120000}"/>
    <cellStyle name="Calculation 6 11 2 3 2" xfId="11703" xr:uid="{00000000-0005-0000-0000-0000BF120000}"/>
    <cellStyle name="Calculation 6 11 2 4" xfId="7081" xr:uid="{00000000-0005-0000-0000-0000C0120000}"/>
    <cellStyle name="Calculation 6 11 2 4 2" xfId="12757" xr:uid="{00000000-0005-0000-0000-0000C1120000}"/>
    <cellStyle name="Calculation 6 11 2 5" xfId="8534" xr:uid="{00000000-0005-0000-0000-0000C2120000}"/>
    <cellStyle name="Calculation 6 11 2 5 2" xfId="14199" xr:uid="{00000000-0005-0000-0000-0000C3120000}"/>
    <cellStyle name="Calculation 6 11 2 6" xfId="8907" xr:uid="{00000000-0005-0000-0000-0000C4120000}"/>
    <cellStyle name="Calculation 6 11 2 6 2" xfId="14572" xr:uid="{00000000-0005-0000-0000-0000C5120000}"/>
    <cellStyle name="Calculation 6 11 2 7" xfId="9629" xr:uid="{00000000-0005-0000-0000-0000C6120000}"/>
    <cellStyle name="Calculation 6 11 2 7 2" xfId="15286" xr:uid="{00000000-0005-0000-0000-0000C7120000}"/>
    <cellStyle name="Calculation 6 11 2 8" xfId="5121" xr:uid="{00000000-0005-0000-0000-0000C8120000}"/>
    <cellStyle name="Calculation 6 11 2 8 2" xfId="10809" xr:uid="{00000000-0005-0000-0000-0000C9120000}"/>
    <cellStyle name="Calculation 6 11 2 9" xfId="4440" xr:uid="{00000000-0005-0000-0000-0000CA120000}"/>
    <cellStyle name="Calculation 6 11 2 9 2" xfId="29058" xr:uid="{00000000-0005-0000-0000-0000CB120000}"/>
    <cellStyle name="Calculation 6 11 3" xfId="5621" xr:uid="{00000000-0005-0000-0000-0000CC120000}"/>
    <cellStyle name="Calculation 6 11 3 2" xfId="11304" xr:uid="{00000000-0005-0000-0000-0000CD120000}"/>
    <cellStyle name="Calculation 6 11 3 3" xfId="34988" xr:uid="{00000000-0005-0000-0000-0000E02B0000}"/>
    <cellStyle name="Calculation 6 11 4" xfId="5477" xr:uid="{00000000-0005-0000-0000-0000CE120000}"/>
    <cellStyle name="Calculation 6 11 4 2" xfId="11160" xr:uid="{00000000-0005-0000-0000-0000CF120000}"/>
    <cellStyle name="Calculation 6 11 5" xfId="7718" xr:uid="{00000000-0005-0000-0000-0000D0120000}"/>
    <cellStyle name="Calculation 6 11 5 2" xfId="13391" xr:uid="{00000000-0005-0000-0000-0000D1120000}"/>
    <cellStyle name="Calculation 6 11 6" xfId="8036" xr:uid="{00000000-0005-0000-0000-0000D2120000}"/>
    <cellStyle name="Calculation 6 11 6 2" xfId="13708" xr:uid="{00000000-0005-0000-0000-0000D3120000}"/>
    <cellStyle name="Calculation 6 11 7" xfId="8062" xr:uid="{00000000-0005-0000-0000-0000D4120000}"/>
    <cellStyle name="Calculation 6 11 7 2" xfId="13731" xr:uid="{00000000-0005-0000-0000-0000D5120000}"/>
    <cellStyle name="Calculation 6 11 8" xfId="9248" xr:uid="{00000000-0005-0000-0000-0000D6120000}"/>
    <cellStyle name="Calculation 6 11 8 2" xfId="14908" xr:uid="{00000000-0005-0000-0000-0000D7120000}"/>
    <cellStyle name="Calculation 6 11 9" xfId="4799" xr:uid="{00000000-0005-0000-0000-0000D8120000}"/>
    <cellStyle name="Calculation 6 11 9 2" xfId="10490" xr:uid="{00000000-0005-0000-0000-0000D9120000}"/>
    <cellStyle name="Calculation 6 12" xfId="3325" xr:uid="{00000000-0005-0000-0000-0000DA120000}"/>
    <cellStyle name="Calculation 6 12 10" xfId="10151" xr:uid="{00000000-0005-0000-0000-0000DB120000}"/>
    <cellStyle name="Calculation 6 12 10 2" xfId="30075" xr:uid="{00000000-0005-0000-0000-0000DC120000}"/>
    <cellStyle name="Calculation 6 12 11" xfId="23620" xr:uid="{00000000-0005-0000-0000-0000DD120000}"/>
    <cellStyle name="Calculation 6 12 12" xfId="30713" xr:uid="{00000000-0005-0000-0000-0000B60A0000}"/>
    <cellStyle name="Calculation 6 12 2" xfId="6496" xr:uid="{00000000-0005-0000-0000-0000DE120000}"/>
    <cellStyle name="Calculation 6 12 2 2" xfId="12178" xr:uid="{00000000-0005-0000-0000-0000DF120000}"/>
    <cellStyle name="Calculation 6 12 2 3" xfId="36615" xr:uid="{00000000-0005-0000-0000-0000B60A0000}"/>
    <cellStyle name="Calculation 6 12 3" xfId="6018" xr:uid="{00000000-0005-0000-0000-0000E0120000}"/>
    <cellStyle name="Calculation 6 12 3 2" xfId="11701" xr:uid="{00000000-0005-0000-0000-0000E1120000}"/>
    <cellStyle name="Calculation 6 12 4" xfId="7083" xr:uid="{00000000-0005-0000-0000-0000E2120000}"/>
    <cellStyle name="Calculation 6 12 4 2" xfId="12759" xr:uid="{00000000-0005-0000-0000-0000E3120000}"/>
    <cellStyle name="Calculation 6 12 5" xfId="8532" xr:uid="{00000000-0005-0000-0000-0000E4120000}"/>
    <cellStyle name="Calculation 6 12 5 2" xfId="14197" xr:uid="{00000000-0005-0000-0000-0000E5120000}"/>
    <cellStyle name="Calculation 6 12 6" xfId="8905" xr:uid="{00000000-0005-0000-0000-0000E6120000}"/>
    <cellStyle name="Calculation 6 12 6 2" xfId="14570" xr:uid="{00000000-0005-0000-0000-0000E7120000}"/>
    <cellStyle name="Calculation 6 12 7" xfId="9627" xr:uid="{00000000-0005-0000-0000-0000E8120000}"/>
    <cellStyle name="Calculation 6 12 7 2" xfId="15284" xr:uid="{00000000-0005-0000-0000-0000E9120000}"/>
    <cellStyle name="Calculation 6 12 8" xfId="5119" xr:uid="{00000000-0005-0000-0000-0000EA120000}"/>
    <cellStyle name="Calculation 6 12 8 2" xfId="10807" xr:uid="{00000000-0005-0000-0000-0000EB120000}"/>
    <cellStyle name="Calculation 6 12 9" xfId="4438" xr:uid="{00000000-0005-0000-0000-0000EC120000}"/>
    <cellStyle name="Calculation 6 12 9 2" xfId="28479" xr:uid="{00000000-0005-0000-0000-0000ED120000}"/>
    <cellStyle name="Calculation 6 13" xfId="5619" xr:uid="{00000000-0005-0000-0000-0000EE120000}"/>
    <cellStyle name="Calculation 6 13 2" xfId="11302" xr:uid="{00000000-0005-0000-0000-0000EF120000}"/>
    <cellStyle name="Calculation 6 13 3" xfId="34887" xr:uid="{00000000-0005-0000-0000-0000DE2B0000}"/>
    <cellStyle name="Calculation 6 14" xfId="5475" xr:uid="{00000000-0005-0000-0000-0000F0120000}"/>
    <cellStyle name="Calculation 6 14 2" xfId="11158" xr:uid="{00000000-0005-0000-0000-0000F1120000}"/>
    <cellStyle name="Calculation 6 15" xfId="7720" xr:uid="{00000000-0005-0000-0000-0000F2120000}"/>
    <cellStyle name="Calculation 6 15 2" xfId="13393" xr:uid="{00000000-0005-0000-0000-0000F3120000}"/>
    <cellStyle name="Calculation 6 16" xfId="6943" xr:uid="{00000000-0005-0000-0000-0000F4120000}"/>
    <cellStyle name="Calculation 6 16 2" xfId="12619" xr:uid="{00000000-0005-0000-0000-0000F5120000}"/>
    <cellStyle name="Calculation 6 17" xfId="8065" xr:uid="{00000000-0005-0000-0000-0000F6120000}"/>
    <cellStyle name="Calculation 6 17 2" xfId="13734" xr:uid="{00000000-0005-0000-0000-0000F7120000}"/>
    <cellStyle name="Calculation 6 18" xfId="9246" xr:uid="{00000000-0005-0000-0000-0000F8120000}"/>
    <cellStyle name="Calculation 6 18 2" xfId="14906" xr:uid="{00000000-0005-0000-0000-0000F9120000}"/>
    <cellStyle name="Calculation 6 19" xfId="4797" xr:uid="{00000000-0005-0000-0000-0000FA120000}"/>
    <cellStyle name="Calculation 6 19 2" xfId="10488" xr:uid="{00000000-0005-0000-0000-0000FB120000}"/>
    <cellStyle name="Calculation 6 2" xfId="1586" xr:uid="{00000000-0005-0000-0000-0000FC120000}"/>
    <cellStyle name="Calculation 6 2 10" xfId="4037" xr:uid="{00000000-0005-0000-0000-0000FD120000}"/>
    <cellStyle name="Calculation 6 2 10 2" xfId="29059" xr:uid="{00000000-0005-0000-0000-0000FE120000}"/>
    <cellStyle name="Calculation 6 2 11" xfId="3940" xr:uid="{00000000-0005-0000-0000-0000FF120000}"/>
    <cellStyle name="Calculation 6 2 11 2" xfId="30374" xr:uid="{00000000-0005-0000-0000-000000130000}"/>
    <cellStyle name="Calculation 6 2 12" xfId="23393" xr:uid="{00000000-0005-0000-0000-000001130000}"/>
    <cellStyle name="Calculation 6 2 13" xfId="31864" xr:uid="{00000000-0005-0000-0000-000089060000}"/>
    <cellStyle name="Calculation 6 2 2" xfId="3328" xr:uid="{00000000-0005-0000-0000-000002130000}"/>
    <cellStyle name="Calculation 6 2 2 10" xfId="10154" xr:uid="{00000000-0005-0000-0000-000003130000}"/>
    <cellStyle name="Calculation 6 2 2 10 2" xfId="29656" xr:uid="{00000000-0005-0000-0000-000004130000}"/>
    <cellStyle name="Calculation 6 2 2 11" xfId="23623" xr:uid="{00000000-0005-0000-0000-000005130000}"/>
    <cellStyle name="Calculation 6 2 2 12" xfId="33903" xr:uid="{00000000-0005-0000-0000-0000B80A0000}"/>
    <cellStyle name="Calculation 6 2 2 2" xfId="6499" xr:uid="{00000000-0005-0000-0000-000006130000}"/>
    <cellStyle name="Calculation 6 2 2 2 2" xfId="12181" xr:uid="{00000000-0005-0000-0000-000007130000}"/>
    <cellStyle name="Calculation 6 2 2 2 3" xfId="36614" xr:uid="{00000000-0005-0000-0000-0000B80A0000}"/>
    <cellStyle name="Calculation 6 2 2 3" xfId="6021" xr:uid="{00000000-0005-0000-0000-000008130000}"/>
    <cellStyle name="Calculation 6 2 2 3 2" xfId="11704" xr:uid="{00000000-0005-0000-0000-000009130000}"/>
    <cellStyle name="Calculation 6 2 2 4" xfId="7080" xr:uid="{00000000-0005-0000-0000-00000A130000}"/>
    <cellStyle name="Calculation 6 2 2 4 2" xfId="12756" xr:uid="{00000000-0005-0000-0000-00000B130000}"/>
    <cellStyle name="Calculation 6 2 2 5" xfId="8535" xr:uid="{00000000-0005-0000-0000-00000C130000}"/>
    <cellStyle name="Calculation 6 2 2 5 2" xfId="14200" xr:uid="{00000000-0005-0000-0000-00000D130000}"/>
    <cellStyle name="Calculation 6 2 2 6" xfId="8908" xr:uid="{00000000-0005-0000-0000-00000E130000}"/>
    <cellStyle name="Calculation 6 2 2 6 2" xfId="14573" xr:uid="{00000000-0005-0000-0000-00000F130000}"/>
    <cellStyle name="Calculation 6 2 2 7" xfId="9630" xr:uid="{00000000-0005-0000-0000-000010130000}"/>
    <cellStyle name="Calculation 6 2 2 7 2" xfId="15287" xr:uid="{00000000-0005-0000-0000-000011130000}"/>
    <cellStyle name="Calculation 6 2 2 8" xfId="5122" xr:uid="{00000000-0005-0000-0000-000012130000}"/>
    <cellStyle name="Calculation 6 2 2 8 2" xfId="10810" xr:uid="{00000000-0005-0000-0000-000013130000}"/>
    <cellStyle name="Calculation 6 2 2 9" xfId="4441" xr:uid="{00000000-0005-0000-0000-000014130000}"/>
    <cellStyle name="Calculation 6 2 2 9 2" xfId="28480" xr:uid="{00000000-0005-0000-0000-000015130000}"/>
    <cellStyle name="Calculation 6 2 3" xfId="5622" xr:uid="{00000000-0005-0000-0000-000016130000}"/>
    <cellStyle name="Calculation 6 2 3 2" xfId="11305" xr:uid="{00000000-0005-0000-0000-000017130000}"/>
    <cellStyle name="Calculation 6 2 3 3" xfId="35067" xr:uid="{00000000-0005-0000-0000-0000E12B0000}"/>
    <cellStyle name="Calculation 6 2 4" xfId="5478" xr:uid="{00000000-0005-0000-0000-000018130000}"/>
    <cellStyle name="Calculation 6 2 4 2" xfId="11161" xr:uid="{00000000-0005-0000-0000-000019130000}"/>
    <cellStyle name="Calculation 6 2 5" xfId="7717" xr:uid="{00000000-0005-0000-0000-00001A130000}"/>
    <cellStyle name="Calculation 6 2 5 2" xfId="13390" xr:uid="{00000000-0005-0000-0000-00001B130000}"/>
    <cellStyle name="Calculation 6 2 6" xfId="7922" xr:uid="{00000000-0005-0000-0000-00001C130000}"/>
    <cellStyle name="Calculation 6 2 6 2" xfId="13595" xr:uid="{00000000-0005-0000-0000-00001D130000}"/>
    <cellStyle name="Calculation 6 2 7" xfId="8064" xr:uid="{00000000-0005-0000-0000-00001E130000}"/>
    <cellStyle name="Calculation 6 2 7 2" xfId="13733" xr:uid="{00000000-0005-0000-0000-00001F130000}"/>
    <cellStyle name="Calculation 6 2 8" xfId="9249" xr:uid="{00000000-0005-0000-0000-000020130000}"/>
    <cellStyle name="Calculation 6 2 8 2" xfId="14909" xr:uid="{00000000-0005-0000-0000-000021130000}"/>
    <cellStyle name="Calculation 6 2 9" xfId="4800" xr:uid="{00000000-0005-0000-0000-000022130000}"/>
    <cellStyle name="Calculation 6 2 9 2" xfId="10491" xr:uid="{00000000-0005-0000-0000-000023130000}"/>
    <cellStyle name="Calculation 6 20" xfId="4034" xr:uid="{00000000-0005-0000-0000-000024130000}"/>
    <cellStyle name="Calculation 6 20 2" xfId="29056" xr:uid="{00000000-0005-0000-0000-000025130000}"/>
    <cellStyle name="Calculation 6 21" xfId="3943" xr:uid="{00000000-0005-0000-0000-000026130000}"/>
    <cellStyle name="Calculation 6 21 2" xfId="30372" xr:uid="{00000000-0005-0000-0000-000027130000}"/>
    <cellStyle name="Calculation 6 22" xfId="23390" xr:uid="{00000000-0005-0000-0000-000028130000}"/>
    <cellStyle name="Calculation 6 23" xfId="31863" xr:uid="{00000000-0005-0000-0000-000088060000}"/>
    <cellStyle name="Calculation 6 3" xfId="1587" xr:uid="{00000000-0005-0000-0000-000029130000}"/>
    <cellStyle name="Calculation 6 3 10" xfId="4038" xr:uid="{00000000-0005-0000-0000-00002A130000}"/>
    <cellStyle name="Calculation 6 3 10 2" xfId="29060" xr:uid="{00000000-0005-0000-0000-00002B130000}"/>
    <cellStyle name="Calculation 6 3 11" xfId="3939" xr:uid="{00000000-0005-0000-0000-00002C130000}"/>
    <cellStyle name="Calculation 6 3 11 2" xfId="29252" xr:uid="{00000000-0005-0000-0000-00002D130000}"/>
    <cellStyle name="Calculation 6 3 12" xfId="23394" xr:uid="{00000000-0005-0000-0000-00002E130000}"/>
    <cellStyle name="Calculation 6 3 13" xfId="30714" xr:uid="{00000000-0005-0000-0000-0000B90A0000}"/>
    <cellStyle name="Calculation 6 3 2" xfId="3329" xr:uid="{00000000-0005-0000-0000-00002F130000}"/>
    <cellStyle name="Calculation 6 3 2 10" xfId="10155" xr:uid="{00000000-0005-0000-0000-000030130000}"/>
    <cellStyle name="Calculation 6 3 2 10 2" xfId="30042" xr:uid="{00000000-0005-0000-0000-000031130000}"/>
    <cellStyle name="Calculation 6 3 2 11" xfId="23624" xr:uid="{00000000-0005-0000-0000-000032130000}"/>
    <cellStyle name="Calculation 6 3 2 12" xfId="30715" xr:uid="{00000000-0005-0000-0000-0000BA0A0000}"/>
    <cellStyle name="Calculation 6 3 2 2" xfId="6500" xr:uid="{00000000-0005-0000-0000-000033130000}"/>
    <cellStyle name="Calculation 6 3 2 2 2" xfId="12182" xr:uid="{00000000-0005-0000-0000-000034130000}"/>
    <cellStyle name="Calculation 6 3 2 2 3" xfId="36613" xr:uid="{00000000-0005-0000-0000-0000BA0A0000}"/>
    <cellStyle name="Calculation 6 3 2 3" xfId="6022" xr:uid="{00000000-0005-0000-0000-000035130000}"/>
    <cellStyle name="Calculation 6 3 2 3 2" xfId="11705" xr:uid="{00000000-0005-0000-0000-000036130000}"/>
    <cellStyle name="Calculation 6 3 2 4" xfId="7079" xr:uid="{00000000-0005-0000-0000-000037130000}"/>
    <cellStyle name="Calculation 6 3 2 4 2" xfId="12755" xr:uid="{00000000-0005-0000-0000-000038130000}"/>
    <cellStyle name="Calculation 6 3 2 5" xfId="8536" xr:uid="{00000000-0005-0000-0000-000039130000}"/>
    <cellStyle name="Calculation 6 3 2 5 2" xfId="14201" xr:uid="{00000000-0005-0000-0000-00003A130000}"/>
    <cellStyle name="Calculation 6 3 2 6" xfId="8909" xr:uid="{00000000-0005-0000-0000-00003B130000}"/>
    <cellStyle name="Calculation 6 3 2 6 2" xfId="14574" xr:uid="{00000000-0005-0000-0000-00003C130000}"/>
    <cellStyle name="Calculation 6 3 2 7" xfId="9631" xr:uid="{00000000-0005-0000-0000-00003D130000}"/>
    <cellStyle name="Calculation 6 3 2 7 2" xfId="15288" xr:uid="{00000000-0005-0000-0000-00003E130000}"/>
    <cellStyle name="Calculation 6 3 2 8" xfId="5123" xr:uid="{00000000-0005-0000-0000-00003F130000}"/>
    <cellStyle name="Calculation 6 3 2 8 2" xfId="10811" xr:uid="{00000000-0005-0000-0000-000040130000}"/>
    <cellStyle name="Calculation 6 3 2 9" xfId="4442" xr:uid="{00000000-0005-0000-0000-000041130000}"/>
    <cellStyle name="Calculation 6 3 2 9 2" xfId="28481" xr:uid="{00000000-0005-0000-0000-000042130000}"/>
    <cellStyle name="Calculation 6 3 3" xfId="5623" xr:uid="{00000000-0005-0000-0000-000043130000}"/>
    <cellStyle name="Calculation 6 3 3 2" xfId="11306" xr:uid="{00000000-0005-0000-0000-000044130000}"/>
    <cellStyle name="Calculation 6 3 3 3" xfId="34989" xr:uid="{00000000-0005-0000-0000-0000E22B0000}"/>
    <cellStyle name="Calculation 6 3 4" xfId="5479" xr:uid="{00000000-0005-0000-0000-000045130000}"/>
    <cellStyle name="Calculation 6 3 4 2" xfId="11162" xr:uid="{00000000-0005-0000-0000-000046130000}"/>
    <cellStyle name="Calculation 6 3 5" xfId="7716" xr:uid="{00000000-0005-0000-0000-000047130000}"/>
    <cellStyle name="Calculation 6 3 5 2" xfId="13389" xr:uid="{00000000-0005-0000-0000-000048130000}"/>
    <cellStyle name="Calculation 6 3 6" xfId="7923" xr:uid="{00000000-0005-0000-0000-000049130000}"/>
    <cellStyle name="Calculation 6 3 6 2" xfId="13596" xr:uid="{00000000-0005-0000-0000-00004A130000}"/>
    <cellStyle name="Calculation 6 3 7" xfId="7878" xr:uid="{00000000-0005-0000-0000-00004B130000}"/>
    <cellStyle name="Calculation 6 3 7 2" xfId="13551" xr:uid="{00000000-0005-0000-0000-00004C130000}"/>
    <cellStyle name="Calculation 6 3 8" xfId="9250" xr:uid="{00000000-0005-0000-0000-00004D130000}"/>
    <cellStyle name="Calculation 6 3 8 2" xfId="14910" xr:uid="{00000000-0005-0000-0000-00004E130000}"/>
    <cellStyle name="Calculation 6 3 9" xfId="4801" xr:uid="{00000000-0005-0000-0000-00004F130000}"/>
    <cellStyle name="Calculation 6 3 9 2" xfId="10492" xr:uid="{00000000-0005-0000-0000-000050130000}"/>
    <cellStyle name="Calculation 6 4" xfId="1588" xr:uid="{00000000-0005-0000-0000-000051130000}"/>
    <cellStyle name="Calculation 6 4 10" xfId="4039" xr:uid="{00000000-0005-0000-0000-000052130000}"/>
    <cellStyle name="Calculation 6 4 10 2" xfId="29061" xr:uid="{00000000-0005-0000-0000-000053130000}"/>
    <cellStyle name="Calculation 6 4 11" xfId="3938" xr:uid="{00000000-0005-0000-0000-000054130000}"/>
    <cellStyle name="Calculation 6 4 11 2" xfId="30375" xr:uid="{00000000-0005-0000-0000-000055130000}"/>
    <cellStyle name="Calculation 6 4 12" xfId="23395" xr:uid="{00000000-0005-0000-0000-000056130000}"/>
    <cellStyle name="Calculation 6 4 13" xfId="30871" xr:uid="{00000000-0005-0000-0000-0000BB0A0000}"/>
    <cellStyle name="Calculation 6 4 2" xfId="3330" xr:uid="{00000000-0005-0000-0000-000057130000}"/>
    <cellStyle name="Calculation 6 4 2 10" xfId="10156" xr:uid="{00000000-0005-0000-0000-000058130000}"/>
    <cellStyle name="Calculation 6 4 2 10 2" xfId="29477" xr:uid="{00000000-0005-0000-0000-000059130000}"/>
    <cellStyle name="Calculation 6 4 2 11" xfId="23625" xr:uid="{00000000-0005-0000-0000-00005A130000}"/>
    <cellStyle name="Calculation 6 4 2 12" xfId="33902" xr:uid="{00000000-0005-0000-0000-0000BC0A0000}"/>
    <cellStyle name="Calculation 6 4 2 2" xfId="6501" xr:uid="{00000000-0005-0000-0000-00005B130000}"/>
    <cellStyle name="Calculation 6 4 2 2 2" xfId="12183" xr:uid="{00000000-0005-0000-0000-00005C130000}"/>
    <cellStyle name="Calculation 6 4 2 2 3" xfId="36612" xr:uid="{00000000-0005-0000-0000-0000BC0A0000}"/>
    <cellStyle name="Calculation 6 4 2 3" xfId="6023" xr:uid="{00000000-0005-0000-0000-00005D130000}"/>
    <cellStyle name="Calculation 6 4 2 3 2" xfId="11706" xr:uid="{00000000-0005-0000-0000-00005E130000}"/>
    <cellStyle name="Calculation 6 4 2 4" xfId="7078" xr:uid="{00000000-0005-0000-0000-00005F130000}"/>
    <cellStyle name="Calculation 6 4 2 4 2" xfId="12754" xr:uid="{00000000-0005-0000-0000-000060130000}"/>
    <cellStyle name="Calculation 6 4 2 5" xfId="8537" xr:uid="{00000000-0005-0000-0000-000061130000}"/>
    <cellStyle name="Calculation 6 4 2 5 2" xfId="14202" xr:uid="{00000000-0005-0000-0000-000062130000}"/>
    <cellStyle name="Calculation 6 4 2 6" xfId="8910" xr:uid="{00000000-0005-0000-0000-000063130000}"/>
    <cellStyle name="Calculation 6 4 2 6 2" xfId="14575" xr:uid="{00000000-0005-0000-0000-000064130000}"/>
    <cellStyle name="Calculation 6 4 2 7" xfId="9632" xr:uid="{00000000-0005-0000-0000-000065130000}"/>
    <cellStyle name="Calculation 6 4 2 7 2" xfId="15289" xr:uid="{00000000-0005-0000-0000-000066130000}"/>
    <cellStyle name="Calculation 6 4 2 8" xfId="5124" xr:uid="{00000000-0005-0000-0000-000067130000}"/>
    <cellStyle name="Calculation 6 4 2 8 2" xfId="10812" xr:uid="{00000000-0005-0000-0000-000068130000}"/>
    <cellStyle name="Calculation 6 4 2 9" xfId="4443" xr:uid="{00000000-0005-0000-0000-000069130000}"/>
    <cellStyle name="Calculation 6 4 2 9 2" xfId="30272" xr:uid="{00000000-0005-0000-0000-00006A130000}"/>
    <cellStyle name="Calculation 6 4 3" xfId="5624" xr:uid="{00000000-0005-0000-0000-00006B130000}"/>
    <cellStyle name="Calculation 6 4 3 2" xfId="11307" xr:uid="{00000000-0005-0000-0000-00006C130000}"/>
    <cellStyle name="Calculation 6 4 3 3" xfId="34886" xr:uid="{00000000-0005-0000-0000-0000E32B0000}"/>
    <cellStyle name="Calculation 6 4 4" xfId="5480" xr:uid="{00000000-0005-0000-0000-00006D130000}"/>
    <cellStyle name="Calculation 6 4 4 2" xfId="11163" xr:uid="{00000000-0005-0000-0000-00006E130000}"/>
    <cellStyle name="Calculation 6 4 5" xfId="7715" xr:uid="{00000000-0005-0000-0000-00006F130000}"/>
    <cellStyle name="Calculation 6 4 5 2" xfId="13388" xr:uid="{00000000-0005-0000-0000-000070130000}"/>
    <cellStyle name="Calculation 6 4 6" xfId="7924" xr:uid="{00000000-0005-0000-0000-000071130000}"/>
    <cellStyle name="Calculation 6 4 6 2" xfId="13597" xr:uid="{00000000-0005-0000-0000-000072130000}"/>
    <cellStyle name="Calculation 6 4 7" xfId="8063" xr:uid="{00000000-0005-0000-0000-000073130000}"/>
    <cellStyle name="Calculation 6 4 7 2" xfId="13732" xr:uid="{00000000-0005-0000-0000-000074130000}"/>
    <cellStyle name="Calculation 6 4 8" xfId="9251" xr:uid="{00000000-0005-0000-0000-000075130000}"/>
    <cellStyle name="Calculation 6 4 8 2" xfId="14911" xr:uid="{00000000-0005-0000-0000-000076130000}"/>
    <cellStyle name="Calculation 6 4 9" xfId="4802" xr:uid="{00000000-0005-0000-0000-000077130000}"/>
    <cellStyle name="Calculation 6 4 9 2" xfId="10493" xr:uid="{00000000-0005-0000-0000-000078130000}"/>
    <cellStyle name="Calculation 6 5" xfId="1589" xr:uid="{00000000-0005-0000-0000-000079130000}"/>
    <cellStyle name="Calculation 6 5 10" xfId="4040" xr:uid="{00000000-0005-0000-0000-00007A130000}"/>
    <cellStyle name="Calculation 6 5 10 2" xfId="28482" xr:uid="{00000000-0005-0000-0000-00007B130000}"/>
    <cellStyle name="Calculation 6 5 11" xfId="3937" xr:uid="{00000000-0005-0000-0000-00007C130000}"/>
    <cellStyle name="Calculation 6 5 11 2" xfId="28952" xr:uid="{00000000-0005-0000-0000-00007D130000}"/>
    <cellStyle name="Calculation 6 5 12" xfId="23396" xr:uid="{00000000-0005-0000-0000-00007E130000}"/>
    <cellStyle name="Calculation 6 5 13" xfId="30716" xr:uid="{00000000-0005-0000-0000-0000BD0A0000}"/>
    <cellStyle name="Calculation 6 5 2" xfId="3331" xr:uid="{00000000-0005-0000-0000-00007F130000}"/>
    <cellStyle name="Calculation 6 5 2 10" xfId="10157" xr:uid="{00000000-0005-0000-0000-000080130000}"/>
    <cellStyle name="Calculation 6 5 2 10 2" xfId="29935" xr:uid="{00000000-0005-0000-0000-000081130000}"/>
    <cellStyle name="Calculation 6 5 2 11" xfId="23626" xr:uid="{00000000-0005-0000-0000-000082130000}"/>
    <cellStyle name="Calculation 6 5 2 12" xfId="30717" xr:uid="{00000000-0005-0000-0000-0000BE0A0000}"/>
    <cellStyle name="Calculation 6 5 2 2" xfId="6502" xr:uid="{00000000-0005-0000-0000-000083130000}"/>
    <cellStyle name="Calculation 6 5 2 2 2" xfId="12184" xr:uid="{00000000-0005-0000-0000-000084130000}"/>
    <cellStyle name="Calculation 6 5 2 2 3" xfId="36835" xr:uid="{00000000-0005-0000-0000-0000BE0A0000}"/>
    <cellStyle name="Calculation 6 5 2 3" xfId="6024" xr:uid="{00000000-0005-0000-0000-000085130000}"/>
    <cellStyle name="Calculation 6 5 2 3 2" xfId="11707" xr:uid="{00000000-0005-0000-0000-000086130000}"/>
    <cellStyle name="Calculation 6 5 2 4" xfId="7077" xr:uid="{00000000-0005-0000-0000-000087130000}"/>
    <cellStyle name="Calculation 6 5 2 4 2" xfId="12753" xr:uid="{00000000-0005-0000-0000-000088130000}"/>
    <cellStyle name="Calculation 6 5 2 5" xfId="8538" xr:uid="{00000000-0005-0000-0000-000089130000}"/>
    <cellStyle name="Calculation 6 5 2 5 2" xfId="14203" xr:uid="{00000000-0005-0000-0000-00008A130000}"/>
    <cellStyle name="Calculation 6 5 2 6" xfId="8911" xr:uid="{00000000-0005-0000-0000-00008B130000}"/>
    <cellStyle name="Calculation 6 5 2 6 2" xfId="14576" xr:uid="{00000000-0005-0000-0000-00008C130000}"/>
    <cellStyle name="Calculation 6 5 2 7" xfId="9633" xr:uid="{00000000-0005-0000-0000-00008D130000}"/>
    <cellStyle name="Calculation 6 5 2 7 2" xfId="15290" xr:uid="{00000000-0005-0000-0000-00008E130000}"/>
    <cellStyle name="Calculation 6 5 2 8" xfId="5125" xr:uid="{00000000-0005-0000-0000-00008F130000}"/>
    <cellStyle name="Calculation 6 5 2 8 2" xfId="10813" xr:uid="{00000000-0005-0000-0000-000090130000}"/>
    <cellStyle name="Calculation 6 5 2 9" xfId="4444" xr:uid="{00000000-0005-0000-0000-000091130000}"/>
    <cellStyle name="Calculation 6 5 2 9 2" xfId="28483" xr:uid="{00000000-0005-0000-0000-000092130000}"/>
    <cellStyle name="Calculation 6 5 3" xfId="5625" xr:uid="{00000000-0005-0000-0000-000093130000}"/>
    <cellStyle name="Calculation 6 5 3 2" xfId="11308" xr:uid="{00000000-0005-0000-0000-000094130000}"/>
    <cellStyle name="Calculation 6 5 3 3" xfId="34870" xr:uid="{00000000-0005-0000-0000-0000E42B0000}"/>
    <cellStyle name="Calculation 6 5 4" xfId="5481" xr:uid="{00000000-0005-0000-0000-000095130000}"/>
    <cellStyle name="Calculation 6 5 4 2" xfId="11164" xr:uid="{00000000-0005-0000-0000-000096130000}"/>
    <cellStyle name="Calculation 6 5 5" xfId="7714" xr:uid="{00000000-0005-0000-0000-000097130000}"/>
    <cellStyle name="Calculation 6 5 5 2" xfId="13387" xr:uid="{00000000-0005-0000-0000-000098130000}"/>
    <cellStyle name="Calculation 6 5 6" xfId="7925" xr:uid="{00000000-0005-0000-0000-000099130000}"/>
    <cellStyle name="Calculation 6 5 6 2" xfId="13598" xr:uid="{00000000-0005-0000-0000-00009A130000}"/>
    <cellStyle name="Calculation 6 5 7" xfId="7877" xr:uid="{00000000-0005-0000-0000-00009B130000}"/>
    <cellStyle name="Calculation 6 5 7 2" xfId="13550" xr:uid="{00000000-0005-0000-0000-00009C130000}"/>
    <cellStyle name="Calculation 6 5 8" xfId="9252" xr:uid="{00000000-0005-0000-0000-00009D130000}"/>
    <cellStyle name="Calculation 6 5 8 2" xfId="14912" xr:uid="{00000000-0005-0000-0000-00009E130000}"/>
    <cellStyle name="Calculation 6 5 9" xfId="4803" xr:uid="{00000000-0005-0000-0000-00009F130000}"/>
    <cellStyle name="Calculation 6 5 9 2" xfId="10494" xr:uid="{00000000-0005-0000-0000-0000A0130000}"/>
    <cellStyle name="Calculation 6 6" xfId="1590" xr:uid="{00000000-0005-0000-0000-0000A1130000}"/>
    <cellStyle name="Calculation 6 6 10" xfId="4041" xr:uid="{00000000-0005-0000-0000-0000A2130000}"/>
    <cellStyle name="Calculation 6 6 10 2" xfId="29062" xr:uid="{00000000-0005-0000-0000-0000A3130000}"/>
    <cellStyle name="Calculation 6 6 11" xfId="3936" xr:uid="{00000000-0005-0000-0000-0000A4130000}"/>
    <cellStyle name="Calculation 6 6 11 2" xfId="30376" xr:uid="{00000000-0005-0000-0000-0000A5130000}"/>
    <cellStyle name="Calculation 6 6 12" xfId="23397" xr:uid="{00000000-0005-0000-0000-0000A6130000}"/>
    <cellStyle name="Calculation 6 6 13" xfId="30718" xr:uid="{00000000-0005-0000-0000-0000BF0A0000}"/>
    <cellStyle name="Calculation 6 6 2" xfId="3332" xr:uid="{00000000-0005-0000-0000-0000A7130000}"/>
    <cellStyle name="Calculation 6 6 2 10" xfId="10158" xr:uid="{00000000-0005-0000-0000-0000A8130000}"/>
    <cellStyle name="Calculation 6 6 2 10 2" xfId="29953" xr:uid="{00000000-0005-0000-0000-0000A9130000}"/>
    <cellStyle name="Calculation 6 6 2 11" xfId="23627" xr:uid="{00000000-0005-0000-0000-0000AA130000}"/>
    <cellStyle name="Calculation 6 6 2 12" xfId="33901" xr:uid="{00000000-0005-0000-0000-0000C00A0000}"/>
    <cellStyle name="Calculation 6 6 2 2" xfId="6503" xr:uid="{00000000-0005-0000-0000-0000AB130000}"/>
    <cellStyle name="Calculation 6 6 2 2 2" xfId="12185" xr:uid="{00000000-0005-0000-0000-0000AC130000}"/>
    <cellStyle name="Calculation 6 6 2 2 3" xfId="36834" xr:uid="{00000000-0005-0000-0000-0000C00A0000}"/>
    <cellStyle name="Calculation 6 6 2 3" xfId="6025" xr:uid="{00000000-0005-0000-0000-0000AD130000}"/>
    <cellStyle name="Calculation 6 6 2 3 2" xfId="11708" xr:uid="{00000000-0005-0000-0000-0000AE130000}"/>
    <cellStyle name="Calculation 6 6 2 4" xfId="7076" xr:uid="{00000000-0005-0000-0000-0000AF130000}"/>
    <cellStyle name="Calculation 6 6 2 4 2" xfId="12752" xr:uid="{00000000-0005-0000-0000-0000B0130000}"/>
    <cellStyle name="Calculation 6 6 2 5" xfId="8539" xr:uid="{00000000-0005-0000-0000-0000B1130000}"/>
    <cellStyle name="Calculation 6 6 2 5 2" xfId="14204" xr:uid="{00000000-0005-0000-0000-0000B2130000}"/>
    <cellStyle name="Calculation 6 6 2 6" xfId="8912" xr:uid="{00000000-0005-0000-0000-0000B3130000}"/>
    <cellStyle name="Calculation 6 6 2 6 2" xfId="14577" xr:uid="{00000000-0005-0000-0000-0000B4130000}"/>
    <cellStyle name="Calculation 6 6 2 7" xfId="9634" xr:uid="{00000000-0005-0000-0000-0000B5130000}"/>
    <cellStyle name="Calculation 6 6 2 7 2" xfId="15291" xr:uid="{00000000-0005-0000-0000-0000B6130000}"/>
    <cellStyle name="Calculation 6 6 2 8" xfId="5126" xr:uid="{00000000-0005-0000-0000-0000B7130000}"/>
    <cellStyle name="Calculation 6 6 2 8 2" xfId="10814" xr:uid="{00000000-0005-0000-0000-0000B8130000}"/>
    <cellStyle name="Calculation 6 6 2 9" xfId="4445" xr:uid="{00000000-0005-0000-0000-0000B9130000}"/>
    <cellStyle name="Calculation 6 6 2 9 2" xfId="28484" xr:uid="{00000000-0005-0000-0000-0000BA130000}"/>
    <cellStyle name="Calculation 6 6 3" xfId="5626" xr:uid="{00000000-0005-0000-0000-0000BB130000}"/>
    <cellStyle name="Calculation 6 6 3 2" xfId="11309" xr:uid="{00000000-0005-0000-0000-0000BC130000}"/>
    <cellStyle name="Calculation 6 6 3 3" xfId="34986" xr:uid="{00000000-0005-0000-0000-0000E52B0000}"/>
    <cellStyle name="Calculation 6 6 4" xfId="5482" xr:uid="{00000000-0005-0000-0000-0000BD130000}"/>
    <cellStyle name="Calculation 6 6 4 2" xfId="11165" xr:uid="{00000000-0005-0000-0000-0000BE130000}"/>
    <cellStyle name="Calculation 6 6 5" xfId="7713" xr:uid="{00000000-0005-0000-0000-0000BF130000}"/>
    <cellStyle name="Calculation 6 6 5 2" xfId="13386" xr:uid="{00000000-0005-0000-0000-0000C0130000}"/>
    <cellStyle name="Calculation 6 6 6" xfId="7926" xr:uid="{00000000-0005-0000-0000-0000C1130000}"/>
    <cellStyle name="Calculation 6 6 6 2" xfId="13599" xr:uid="{00000000-0005-0000-0000-0000C2130000}"/>
    <cellStyle name="Calculation 6 6 7" xfId="7876" xr:uid="{00000000-0005-0000-0000-0000C3130000}"/>
    <cellStyle name="Calculation 6 6 7 2" xfId="13549" xr:uid="{00000000-0005-0000-0000-0000C4130000}"/>
    <cellStyle name="Calculation 6 6 8" xfId="9253" xr:uid="{00000000-0005-0000-0000-0000C5130000}"/>
    <cellStyle name="Calculation 6 6 8 2" xfId="14913" xr:uid="{00000000-0005-0000-0000-0000C6130000}"/>
    <cellStyle name="Calculation 6 6 9" xfId="4804" xr:uid="{00000000-0005-0000-0000-0000C7130000}"/>
    <cellStyle name="Calculation 6 6 9 2" xfId="10495" xr:uid="{00000000-0005-0000-0000-0000C8130000}"/>
    <cellStyle name="Calculation 6 7" xfId="1591" xr:uid="{00000000-0005-0000-0000-0000C9130000}"/>
    <cellStyle name="Calculation 6 7 10" xfId="4042" xr:uid="{00000000-0005-0000-0000-0000CA130000}"/>
    <cellStyle name="Calculation 6 7 10 2" xfId="29063" xr:uid="{00000000-0005-0000-0000-0000CB130000}"/>
    <cellStyle name="Calculation 6 7 11" xfId="3935" xr:uid="{00000000-0005-0000-0000-0000CC130000}"/>
    <cellStyle name="Calculation 6 7 11 2" xfId="29496" xr:uid="{00000000-0005-0000-0000-0000CD130000}"/>
    <cellStyle name="Calculation 6 7 12" xfId="23398" xr:uid="{00000000-0005-0000-0000-0000CE130000}"/>
    <cellStyle name="Calculation 6 7 13" xfId="33900" xr:uid="{00000000-0005-0000-0000-0000C10A0000}"/>
    <cellStyle name="Calculation 6 7 2" xfId="3333" xr:uid="{00000000-0005-0000-0000-0000CF130000}"/>
    <cellStyle name="Calculation 6 7 2 10" xfId="10159" xr:uid="{00000000-0005-0000-0000-0000D0130000}"/>
    <cellStyle name="Calculation 6 7 2 10 2" xfId="28980" xr:uid="{00000000-0005-0000-0000-0000D1130000}"/>
    <cellStyle name="Calculation 6 7 2 11" xfId="23628" xr:uid="{00000000-0005-0000-0000-0000D2130000}"/>
    <cellStyle name="Calculation 6 7 2 12" xfId="30719" xr:uid="{00000000-0005-0000-0000-0000C20A0000}"/>
    <cellStyle name="Calculation 6 7 2 2" xfId="6504" xr:uid="{00000000-0005-0000-0000-0000D3130000}"/>
    <cellStyle name="Calculation 6 7 2 2 2" xfId="12186" xr:uid="{00000000-0005-0000-0000-0000D4130000}"/>
    <cellStyle name="Calculation 6 7 2 2 3" xfId="36833" xr:uid="{00000000-0005-0000-0000-0000C20A0000}"/>
    <cellStyle name="Calculation 6 7 2 3" xfId="6026" xr:uid="{00000000-0005-0000-0000-0000D5130000}"/>
    <cellStyle name="Calculation 6 7 2 3 2" xfId="11709" xr:uid="{00000000-0005-0000-0000-0000D6130000}"/>
    <cellStyle name="Calculation 6 7 2 4" xfId="7075" xr:uid="{00000000-0005-0000-0000-0000D7130000}"/>
    <cellStyle name="Calculation 6 7 2 4 2" xfId="12751" xr:uid="{00000000-0005-0000-0000-0000D8130000}"/>
    <cellStyle name="Calculation 6 7 2 5" xfId="8540" xr:uid="{00000000-0005-0000-0000-0000D9130000}"/>
    <cellStyle name="Calculation 6 7 2 5 2" xfId="14205" xr:uid="{00000000-0005-0000-0000-0000DA130000}"/>
    <cellStyle name="Calculation 6 7 2 6" xfId="8913" xr:uid="{00000000-0005-0000-0000-0000DB130000}"/>
    <cellStyle name="Calculation 6 7 2 6 2" xfId="14578" xr:uid="{00000000-0005-0000-0000-0000DC130000}"/>
    <cellStyle name="Calculation 6 7 2 7" xfId="9635" xr:uid="{00000000-0005-0000-0000-0000DD130000}"/>
    <cellStyle name="Calculation 6 7 2 7 2" xfId="15292" xr:uid="{00000000-0005-0000-0000-0000DE130000}"/>
    <cellStyle name="Calculation 6 7 2 8" xfId="5127" xr:uid="{00000000-0005-0000-0000-0000DF130000}"/>
    <cellStyle name="Calculation 6 7 2 8 2" xfId="10815" xr:uid="{00000000-0005-0000-0000-0000E0130000}"/>
    <cellStyle name="Calculation 6 7 2 9" xfId="4446" xr:uid="{00000000-0005-0000-0000-0000E1130000}"/>
    <cellStyle name="Calculation 6 7 2 9 2" xfId="29064" xr:uid="{00000000-0005-0000-0000-0000E2130000}"/>
    <cellStyle name="Calculation 6 7 3" xfId="5627" xr:uid="{00000000-0005-0000-0000-0000E3130000}"/>
    <cellStyle name="Calculation 6 7 3 2" xfId="11310" xr:uid="{00000000-0005-0000-0000-0000E4130000}"/>
    <cellStyle name="Calculation 6 7 3 3" xfId="35066" xr:uid="{00000000-0005-0000-0000-0000E62B0000}"/>
    <cellStyle name="Calculation 6 7 4" xfId="5483" xr:uid="{00000000-0005-0000-0000-0000E5130000}"/>
    <cellStyle name="Calculation 6 7 4 2" xfId="11166" xr:uid="{00000000-0005-0000-0000-0000E6130000}"/>
    <cellStyle name="Calculation 6 7 5" xfId="7712" xr:uid="{00000000-0005-0000-0000-0000E7130000}"/>
    <cellStyle name="Calculation 6 7 5 2" xfId="13385" xr:uid="{00000000-0005-0000-0000-0000E8130000}"/>
    <cellStyle name="Calculation 6 7 6" xfId="7927" xr:uid="{00000000-0005-0000-0000-0000E9130000}"/>
    <cellStyle name="Calculation 6 7 6 2" xfId="13600" xr:uid="{00000000-0005-0000-0000-0000EA130000}"/>
    <cellStyle name="Calculation 6 7 7" xfId="8061" xr:uid="{00000000-0005-0000-0000-0000EB130000}"/>
    <cellStyle name="Calculation 6 7 7 2" xfId="13730" xr:uid="{00000000-0005-0000-0000-0000EC130000}"/>
    <cellStyle name="Calculation 6 7 8" xfId="9254" xr:uid="{00000000-0005-0000-0000-0000ED130000}"/>
    <cellStyle name="Calculation 6 7 8 2" xfId="14914" xr:uid="{00000000-0005-0000-0000-0000EE130000}"/>
    <cellStyle name="Calculation 6 7 9" xfId="4805" xr:uid="{00000000-0005-0000-0000-0000EF130000}"/>
    <cellStyle name="Calculation 6 7 9 2" xfId="10496" xr:uid="{00000000-0005-0000-0000-0000F0130000}"/>
    <cellStyle name="Calculation 6 8" xfId="1592" xr:uid="{00000000-0005-0000-0000-0000F1130000}"/>
    <cellStyle name="Calculation 6 8 10" xfId="4043" xr:uid="{00000000-0005-0000-0000-0000F2130000}"/>
    <cellStyle name="Calculation 6 8 10 2" xfId="29636" xr:uid="{00000000-0005-0000-0000-0000F3130000}"/>
    <cellStyle name="Calculation 6 8 11" xfId="3934" xr:uid="{00000000-0005-0000-0000-0000F4130000}"/>
    <cellStyle name="Calculation 6 8 11 2" xfId="28895" xr:uid="{00000000-0005-0000-0000-0000F5130000}"/>
    <cellStyle name="Calculation 6 8 12" xfId="23399" xr:uid="{00000000-0005-0000-0000-0000F6130000}"/>
    <cellStyle name="Calculation 6 8 13" xfId="30720" xr:uid="{00000000-0005-0000-0000-0000C30A0000}"/>
    <cellStyle name="Calculation 6 8 2" xfId="3334" xr:uid="{00000000-0005-0000-0000-0000F7130000}"/>
    <cellStyle name="Calculation 6 8 2 10" xfId="10160" xr:uid="{00000000-0005-0000-0000-0000F8130000}"/>
    <cellStyle name="Calculation 6 8 2 10 2" xfId="29981" xr:uid="{00000000-0005-0000-0000-0000F9130000}"/>
    <cellStyle name="Calculation 6 8 2 11" xfId="23629" xr:uid="{00000000-0005-0000-0000-0000FA130000}"/>
    <cellStyle name="Calculation 6 8 2 12" xfId="30721" xr:uid="{00000000-0005-0000-0000-0000C40A0000}"/>
    <cellStyle name="Calculation 6 8 2 2" xfId="6505" xr:uid="{00000000-0005-0000-0000-0000FB130000}"/>
    <cellStyle name="Calculation 6 8 2 2 2" xfId="12187" xr:uid="{00000000-0005-0000-0000-0000FC130000}"/>
    <cellStyle name="Calculation 6 8 2 2 3" xfId="36832" xr:uid="{00000000-0005-0000-0000-0000C40A0000}"/>
    <cellStyle name="Calculation 6 8 2 3" xfId="6027" xr:uid="{00000000-0005-0000-0000-0000FD130000}"/>
    <cellStyle name="Calculation 6 8 2 3 2" xfId="11710" xr:uid="{00000000-0005-0000-0000-0000FE130000}"/>
    <cellStyle name="Calculation 6 8 2 4" xfId="7074" xr:uid="{00000000-0005-0000-0000-0000FF130000}"/>
    <cellStyle name="Calculation 6 8 2 4 2" xfId="12750" xr:uid="{00000000-0005-0000-0000-000000140000}"/>
    <cellStyle name="Calculation 6 8 2 5" xfId="8541" xr:uid="{00000000-0005-0000-0000-000001140000}"/>
    <cellStyle name="Calculation 6 8 2 5 2" xfId="14206" xr:uid="{00000000-0005-0000-0000-000002140000}"/>
    <cellStyle name="Calculation 6 8 2 6" xfId="8914" xr:uid="{00000000-0005-0000-0000-000003140000}"/>
    <cellStyle name="Calculation 6 8 2 6 2" xfId="14579" xr:uid="{00000000-0005-0000-0000-000004140000}"/>
    <cellStyle name="Calculation 6 8 2 7" xfId="9636" xr:uid="{00000000-0005-0000-0000-000005140000}"/>
    <cellStyle name="Calculation 6 8 2 7 2" xfId="15293" xr:uid="{00000000-0005-0000-0000-000006140000}"/>
    <cellStyle name="Calculation 6 8 2 8" xfId="5128" xr:uid="{00000000-0005-0000-0000-000007140000}"/>
    <cellStyle name="Calculation 6 8 2 8 2" xfId="10816" xr:uid="{00000000-0005-0000-0000-000008140000}"/>
    <cellStyle name="Calculation 6 8 2 9" xfId="4447" xr:uid="{00000000-0005-0000-0000-000009140000}"/>
    <cellStyle name="Calculation 6 8 2 9 2" xfId="28485" xr:uid="{00000000-0005-0000-0000-00000A140000}"/>
    <cellStyle name="Calculation 6 8 3" xfId="5628" xr:uid="{00000000-0005-0000-0000-00000B140000}"/>
    <cellStyle name="Calculation 6 8 3 2" xfId="11311" xr:uid="{00000000-0005-0000-0000-00000C140000}"/>
    <cellStyle name="Calculation 6 8 3 3" xfId="34987" xr:uid="{00000000-0005-0000-0000-0000E72B0000}"/>
    <cellStyle name="Calculation 6 8 4" xfId="5484" xr:uid="{00000000-0005-0000-0000-00000D140000}"/>
    <cellStyle name="Calculation 6 8 4 2" xfId="11167" xr:uid="{00000000-0005-0000-0000-00000E140000}"/>
    <cellStyle name="Calculation 6 8 5" xfId="7711" xr:uid="{00000000-0005-0000-0000-00000F140000}"/>
    <cellStyle name="Calculation 6 8 5 2" xfId="13384" xr:uid="{00000000-0005-0000-0000-000010140000}"/>
    <cellStyle name="Calculation 6 8 6" xfId="7928" xr:uid="{00000000-0005-0000-0000-000011140000}"/>
    <cellStyle name="Calculation 6 8 6 2" xfId="13601" xr:uid="{00000000-0005-0000-0000-000012140000}"/>
    <cellStyle name="Calculation 6 8 7" xfId="7149" xr:uid="{00000000-0005-0000-0000-000013140000}"/>
    <cellStyle name="Calculation 6 8 7 2" xfId="12824" xr:uid="{00000000-0005-0000-0000-000014140000}"/>
    <cellStyle name="Calculation 6 8 8" xfId="9255" xr:uid="{00000000-0005-0000-0000-000015140000}"/>
    <cellStyle name="Calculation 6 8 8 2" xfId="14915" xr:uid="{00000000-0005-0000-0000-000016140000}"/>
    <cellStyle name="Calculation 6 8 9" xfId="4806" xr:uid="{00000000-0005-0000-0000-000017140000}"/>
    <cellStyle name="Calculation 6 8 9 2" xfId="10497" xr:uid="{00000000-0005-0000-0000-000018140000}"/>
    <cellStyle name="Calculation 6 9" xfId="1593" xr:uid="{00000000-0005-0000-0000-000019140000}"/>
    <cellStyle name="Calculation 6 9 10" xfId="4044" xr:uid="{00000000-0005-0000-0000-00001A140000}"/>
    <cellStyle name="Calculation 6 9 10 2" xfId="29065" xr:uid="{00000000-0005-0000-0000-00001B140000}"/>
    <cellStyle name="Calculation 6 9 11" xfId="3933" xr:uid="{00000000-0005-0000-0000-00001C140000}"/>
    <cellStyle name="Calculation 6 9 11 2" xfId="29393" xr:uid="{00000000-0005-0000-0000-00001D140000}"/>
    <cellStyle name="Calculation 6 9 12" xfId="23400" xr:uid="{00000000-0005-0000-0000-00001E140000}"/>
    <cellStyle name="Calculation 6 9 13" xfId="30722" xr:uid="{00000000-0005-0000-0000-0000C50A0000}"/>
    <cellStyle name="Calculation 6 9 2" xfId="3335" xr:uid="{00000000-0005-0000-0000-00001F140000}"/>
    <cellStyle name="Calculation 6 9 2 10" xfId="10161" xr:uid="{00000000-0005-0000-0000-000020140000}"/>
    <cellStyle name="Calculation 6 9 2 10 2" xfId="29655" xr:uid="{00000000-0005-0000-0000-000021140000}"/>
    <cellStyle name="Calculation 6 9 2 11" xfId="23630" xr:uid="{00000000-0005-0000-0000-000022140000}"/>
    <cellStyle name="Calculation 6 9 2 12" xfId="30723" xr:uid="{00000000-0005-0000-0000-0000C60A0000}"/>
    <cellStyle name="Calculation 6 9 2 2" xfId="6506" xr:uid="{00000000-0005-0000-0000-000023140000}"/>
    <cellStyle name="Calculation 6 9 2 2 2" xfId="12188" xr:uid="{00000000-0005-0000-0000-000024140000}"/>
    <cellStyle name="Calculation 6 9 2 2 3" xfId="36831" xr:uid="{00000000-0005-0000-0000-0000C60A0000}"/>
    <cellStyle name="Calculation 6 9 2 3" xfId="6028" xr:uid="{00000000-0005-0000-0000-000025140000}"/>
    <cellStyle name="Calculation 6 9 2 3 2" xfId="11711" xr:uid="{00000000-0005-0000-0000-000026140000}"/>
    <cellStyle name="Calculation 6 9 2 4" xfId="7073" xr:uid="{00000000-0005-0000-0000-000027140000}"/>
    <cellStyle name="Calculation 6 9 2 4 2" xfId="12749" xr:uid="{00000000-0005-0000-0000-000028140000}"/>
    <cellStyle name="Calculation 6 9 2 5" xfId="8542" xr:uid="{00000000-0005-0000-0000-000029140000}"/>
    <cellStyle name="Calculation 6 9 2 5 2" xfId="14207" xr:uid="{00000000-0005-0000-0000-00002A140000}"/>
    <cellStyle name="Calculation 6 9 2 6" xfId="8915" xr:uid="{00000000-0005-0000-0000-00002B140000}"/>
    <cellStyle name="Calculation 6 9 2 6 2" xfId="14580" xr:uid="{00000000-0005-0000-0000-00002C140000}"/>
    <cellStyle name="Calculation 6 9 2 7" xfId="9637" xr:uid="{00000000-0005-0000-0000-00002D140000}"/>
    <cellStyle name="Calculation 6 9 2 7 2" xfId="15294" xr:uid="{00000000-0005-0000-0000-00002E140000}"/>
    <cellStyle name="Calculation 6 9 2 8" xfId="5129" xr:uid="{00000000-0005-0000-0000-00002F140000}"/>
    <cellStyle name="Calculation 6 9 2 8 2" xfId="10817" xr:uid="{00000000-0005-0000-0000-000030140000}"/>
    <cellStyle name="Calculation 6 9 2 9" xfId="4448" xr:uid="{00000000-0005-0000-0000-000031140000}"/>
    <cellStyle name="Calculation 6 9 2 9 2" xfId="28486" xr:uid="{00000000-0005-0000-0000-000032140000}"/>
    <cellStyle name="Calculation 6 9 3" xfId="5629" xr:uid="{00000000-0005-0000-0000-000033140000}"/>
    <cellStyle name="Calculation 6 9 3 2" xfId="11312" xr:uid="{00000000-0005-0000-0000-000034140000}"/>
    <cellStyle name="Calculation 6 9 3 3" xfId="34885" xr:uid="{00000000-0005-0000-0000-0000E82B0000}"/>
    <cellStyle name="Calculation 6 9 4" xfId="5485" xr:uid="{00000000-0005-0000-0000-000035140000}"/>
    <cellStyle name="Calculation 6 9 4 2" xfId="11168" xr:uid="{00000000-0005-0000-0000-000036140000}"/>
    <cellStyle name="Calculation 6 9 5" xfId="7710" xr:uid="{00000000-0005-0000-0000-000037140000}"/>
    <cellStyle name="Calculation 6 9 5 2" xfId="13383" xr:uid="{00000000-0005-0000-0000-000038140000}"/>
    <cellStyle name="Calculation 6 9 6" xfId="7929" xr:uid="{00000000-0005-0000-0000-000039140000}"/>
    <cellStyle name="Calculation 6 9 6 2" xfId="13602" xr:uid="{00000000-0005-0000-0000-00003A140000}"/>
    <cellStyle name="Calculation 6 9 7" xfId="7875" xr:uid="{00000000-0005-0000-0000-00003B140000}"/>
    <cellStyle name="Calculation 6 9 7 2" xfId="13548" xr:uid="{00000000-0005-0000-0000-00003C140000}"/>
    <cellStyle name="Calculation 6 9 8" xfId="9256" xr:uid="{00000000-0005-0000-0000-00003D140000}"/>
    <cellStyle name="Calculation 6 9 8 2" xfId="14916" xr:uid="{00000000-0005-0000-0000-00003E140000}"/>
    <cellStyle name="Calculation 6 9 9" xfId="4807" xr:uid="{00000000-0005-0000-0000-00003F140000}"/>
    <cellStyle name="Calculation 6 9 9 2" xfId="10498" xr:uid="{00000000-0005-0000-0000-000040140000}"/>
    <cellStyle name="Calculation 7" xfId="1594" xr:uid="{00000000-0005-0000-0000-000041140000}"/>
    <cellStyle name="Calculation 7 10" xfId="4045" xr:uid="{00000000-0005-0000-0000-000042140000}"/>
    <cellStyle name="Calculation 7 10 2" xfId="29066" xr:uid="{00000000-0005-0000-0000-000043140000}"/>
    <cellStyle name="Calculation 7 11" xfId="3932" xr:uid="{00000000-0005-0000-0000-000044140000}"/>
    <cellStyle name="Calculation 7 11 2" xfId="29417" xr:uid="{00000000-0005-0000-0000-000045140000}"/>
    <cellStyle name="Calculation 7 12" xfId="23401" xr:uid="{00000000-0005-0000-0000-000046140000}"/>
    <cellStyle name="Calculation 7 13" xfId="31865" xr:uid="{00000000-0005-0000-0000-00008A060000}"/>
    <cellStyle name="Calculation 7 2" xfId="3336" xr:uid="{00000000-0005-0000-0000-000047140000}"/>
    <cellStyle name="Calculation 7 2 10" xfId="10162" xr:uid="{00000000-0005-0000-0000-000048140000}"/>
    <cellStyle name="Calculation 7 2 10 2" xfId="30221" xr:uid="{00000000-0005-0000-0000-000049140000}"/>
    <cellStyle name="Calculation 7 2 11" xfId="23631" xr:uid="{00000000-0005-0000-0000-00004A140000}"/>
    <cellStyle name="Calculation 7 2 12" xfId="30724" xr:uid="{00000000-0005-0000-0000-0000C80A0000}"/>
    <cellStyle name="Calculation 7 2 2" xfId="6507" xr:uid="{00000000-0005-0000-0000-00004B140000}"/>
    <cellStyle name="Calculation 7 2 2 2" xfId="12189" xr:uid="{00000000-0005-0000-0000-00004C140000}"/>
    <cellStyle name="Calculation 7 2 2 3" xfId="36830" xr:uid="{00000000-0005-0000-0000-0000C80A0000}"/>
    <cellStyle name="Calculation 7 2 3" xfId="6029" xr:uid="{00000000-0005-0000-0000-00004D140000}"/>
    <cellStyle name="Calculation 7 2 3 2" xfId="11712" xr:uid="{00000000-0005-0000-0000-00004E140000}"/>
    <cellStyle name="Calculation 7 2 4" xfId="7072" xr:uid="{00000000-0005-0000-0000-00004F140000}"/>
    <cellStyle name="Calculation 7 2 4 2" xfId="12748" xr:uid="{00000000-0005-0000-0000-000050140000}"/>
    <cellStyle name="Calculation 7 2 5" xfId="8543" xr:uid="{00000000-0005-0000-0000-000051140000}"/>
    <cellStyle name="Calculation 7 2 5 2" xfId="14208" xr:uid="{00000000-0005-0000-0000-000052140000}"/>
    <cellStyle name="Calculation 7 2 6" xfId="8916" xr:uid="{00000000-0005-0000-0000-000053140000}"/>
    <cellStyle name="Calculation 7 2 6 2" xfId="14581" xr:uid="{00000000-0005-0000-0000-000054140000}"/>
    <cellStyle name="Calculation 7 2 7" xfId="9638" xr:uid="{00000000-0005-0000-0000-000055140000}"/>
    <cellStyle name="Calculation 7 2 7 2" xfId="15295" xr:uid="{00000000-0005-0000-0000-000056140000}"/>
    <cellStyle name="Calculation 7 2 8" xfId="5130" xr:uid="{00000000-0005-0000-0000-000057140000}"/>
    <cellStyle name="Calculation 7 2 8 2" xfId="10818" xr:uid="{00000000-0005-0000-0000-000058140000}"/>
    <cellStyle name="Calculation 7 2 9" xfId="4449" xr:uid="{00000000-0005-0000-0000-000059140000}"/>
    <cellStyle name="Calculation 7 2 9 2" xfId="28487" xr:uid="{00000000-0005-0000-0000-00005A140000}"/>
    <cellStyle name="Calculation 7 3" xfId="5630" xr:uid="{00000000-0005-0000-0000-00005B140000}"/>
    <cellStyle name="Calculation 7 3 2" xfId="11313" xr:uid="{00000000-0005-0000-0000-00005C140000}"/>
    <cellStyle name="Calculation 7 3 3" xfId="34869" xr:uid="{00000000-0005-0000-0000-0000E92B0000}"/>
    <cellStyle name="Calculation 7 4" xfId="5486" xr:uid="{00000000-0005-0000-0000-00005D140000}"/>
    <cellStyle name="Calculation 7 4 2" xfId="11169" xr:uid="{00000000-0005-0000-0000-00005E140000}"/>
    <cellStyle name="Calculation 7 5" xfId="7709" xr:uid="{00000000-0005-0000-0000-00005F140000}"/>
    <cellStyle name="Calculation 7 5 2" xfId="13382" xr:uid="{00000000-0005-0000-0000-000060140000}"/>
    <cellStyle name="Calculation 7 6" xfId="7930" xr:uid="{00000000-0005-0000-0000-000061140000}"/>
    <cellStyle name="Calculation 7 6 2" xfId="13603" xr:uid="{00000000-0005-0000-0000-000062140000}"/>
    <cellStyle name="Calculation 7 7" xfId="8060" xr:uid="{00000000-0005-0000-0000-000063140000}"/>
    <cellStyle name="Calculation 7 7 2" xfId="13729" xr:uid="{00000000-0005-0000-0000-000064140000}"/>
    <cellStyle name="Calculation 7 8" xfId="9257" xr:uid="{00000000-0005-0000-0000-000065140000}"/>
    <cellStyle name="Calculation 7 8 2" xfId="14917" xr:uid="{00000000-0005-0000-0000-000066140000}"/>
    <cellStyle name="Calculation 7 9" xfId="4808" xr:uid="{00000000-0005-0000-0000-000067140000}"/>
    <cellStyle name="Calculation 7 9 2" xfId="10499" xr:uid="{00000000-0005-0000-0000-000068140000}"/>
    <cellStyle name="Calculation 8" xfId="1595" xr:uid="{00000000-0005-0000-0000-000069140000}"/>
    <cellStyle name="Calculation 8 10" xfId="4046" xr:uid="{00000000-0005-0000-0000-00006A140000}"/>
    <cellStyle name="Calculation 8 10 2" xfId="29067" xr:uid="{00000000-0005-0000-0000-00006B140000}"/>
    <cellStyle name="Calculation 8 11" xfId="3931" xr:uid="{00000000-0005-0000-0000-00006C140000}"/>
    <cellStyle name="Calculation 8 11 2" xfId="29657" xr:uid="{00000000-0005-0000-0000-00006D140000}"/>
    <cellStyle name="Calculation 8 12" xfId="23402" xr:uid="{00000000-0005-0000-0000-00006E140000}"/>
    <cellStyle name="Calculation 8 13" xfId="31866" xr:uid="{00000000-0005-0000-0000-00008B060000}"/>
    <cellStyle name="Calculation 8 2" xfId="3337" xr:uid="{00000000-0005-0000-0000-00006F140000}"/>
    <cellStyle name="Calculation 8 2 10" xfId="10163" xr:uid="{00000000-0005-0000-0000-000070140000}"/>
    <cellStyle name="Calculation 8 2 10 2" xfId="29244" xr:uid="{00000000-0005-0000-0000-000071140000}"/>
    <cellStyle name="Calculation 8 2 11" xfId="23632" xr:uid="{00000000-0005-0000-0000-000072140000}"/>
    <cellStyle name="Calculation 8 2 12" xfId="30725" xr:uid="{00000000-0005-0000-0000-0000CA0A0000}"/>
    <cellStyle name="Calculation 8 2 2" xfId="6508" xr:uid="{00000000-0005-0000-0000-000073140000}"/>
    <cellStyle name="Calculation 8 2 2 2" xfId="12190" xr:uid="{00000000-0005-0000-0000-000074140000}"/>
    <cellStyle name="Calculation 8 2 2 3" xfId="36611" xr:uid="{00000000-0005-0000-0000-0000CA0A0000}"/>
    <cellStyle name="Calculation 8 2 3" xfId="6030" xr:uid="{00000000-0005-0000-0000-000075140000}"/>
    <cellStyle name="Calculation 8 2 3 2" xfId="11713" xr:uid="{00000000-0005-0000-0000-000076140000}"/>
    <cellStyle name="Calculation 8 2 4" xfId="7071" xr:uid="{00000000-0005-0000-0000-000077140000}"/>
    <cellStyle name="Calculation 8 2 4 2" xfId="12747" xr:uid="{00000000-0005-0000-0000-000078140000}"/>
    <cellStyle name="Calculation 8 2 5" xfId="8544" xr:uid="{00000000-0005-0000-0000-000079140000}"/>
    <cellStyle name="Calculation 8 2 5 2" xfId="14209" xr:uid="{00000000-0005-0000-0000-00007A140000}"/>
    <cellStyle name="Calculation 8 2 6" xfId="8917" xr:uid="{00000000-0005-0000-0000-00007B140000}"/>
    <cellStyle name="Calculation 8 2 6 2" xfId="14582" xr:uid="{00000000-0005-0000-0000-00007C140000}"/>
    <cellStyle name="Calculation 8 2 7" xfId="9639" xr:uid="{00000000-0005-0000-0000-00007D140000}"/>
    <cellStyle name="Calculation 8 2 7 2" xfId="15296" xr:uid="{00000000-0005-0000-0000-00007E140000}"/>
    <cellStyle name="Calculation 8 2 8" xfId="5131" xr:uid="{00000000-0005-0000-0000-00007F140000}"/>
    <cellStyle name="Calculation 8 2 8 2" xfId="10819" xr:uid="{00000000-0005-0000-0000-000080140000}"/>
    <cellStyle name="Calculation 8 2 9" xfId="4450" xr:uid="{00000000-0005-0000-0000-000081140000}"/>
    <cellStyle name="Calculation 8 2 9 2" xfId="28488" xr:uid="{00000000-0005-0000-0000-000082140000}"/>
    <cellStyle name="Calculation 8 3" xfId="5631" xr:uid="{00000000-0005-0000-0000-000083140000}"/>
    <cellStyle name="Calculation 8 3 2" xfId="11314" xr:uid="{00000000-0005-0000-0000-000084140000}"/>
    <cellStyle name="Calculation 8 3 3" xfId="34985" xr:uid="{00000000-0005-0000-0000-0000EA2B0000}"/>
    <cellStyle name="Calculation 8 4" xfId="5487" xr:uid="{00000000-0005-0000-0000-000085140000}"/>
    <cellStyle name="Calculation 8 4 2" xfId="11170" xr:uid="{00000000-0005-0000-0000-000086140000}"/>
    <cellStyle name="Calculation 8 5" xfId="7708" xr:uid="{00000000-0005-0000-0000-000087140000}"/>
    <cellStyle name="Calculation 8 5 2" xfId="13381" xr:uid="{00000000-0005-0000-0000-000088140000}"/>
    <cellStyle name="Calculation 8 6" xfId="7931" xr:uid="{00000000-0005-0000-0000-000089140000}"/>
    <cellStyle name="Calculation 8 6 2" xfId="13604" xr:uid="{00000000-0005-0000-0000-00008A140000}"/>
    <cellStyle name="Calculation 8 7" xfId="7874" xr:uid="{00000000-0005-0000-0000-00008B140000}"/>
    <cellStyle name="Calculation 8 7 2" xfId="13547" xr:uid="{00000000-0005-0000-0000-00008C140000}"/>
    <cellStyle name="Calculation 8 8" xfId="9258" xr:uid="{00000000-0005-0000-0000-00008D140000}"/>
    <cellStyle name="Calculation 8 8 2" xfId="14918" xr:uid="{00000000-0005-0000-0000-00008E140000}"/>
    <cellStyle name="Calculation 8 9" xfId="4809" xr:uid="{00000000-0005-0000-0000-00008F140000}"/>
    <cellStyle name="Calculation 8 9 2" xfId="10500" xr:uid="{00000000-0005-0000-0000-000090140000}"/>
    <cellStyle name="Calculation 9" xfId="1596" xr:uid="{00000000-0005-0000-0000-000091140000}"/>
    <cellStyle name="Calculation 9 10" xfId="4047" xr:uid="{00000000-0005-0000-0000-000092140000}"/>
    <cellStyle name="Calculation 9 10 2" xfId="29068" xr:uid="{00000000-0005-0000-0000-000093140000}"/>
    <cellStyle name="Calculation 9 11" xfId="3930" xr:uid="{00000000-0005-0000-0000-000094140000}"/>
    <cellStyle name="Calculation 9 11 2" xfId="30045" xr:uid="{00000000-0005-0000-0000-000095140000}"/>
    <cellStyle name="Calculation 9 12" xfId="23403" xr:uid="{00000000-0005-0000-0000-000096140000}"/>
    <cellStyle name="Calculation 9 13" xfId="31867" xr:uid="{00000000-0005-0000-0000-00008C060000}"/>
    <cellStyle name="Calculation 9 2" xfId="3338" xr:uid="{00000000-0005-0000-0000-000097140000}"/>
    <cellStyle name="Calculation 9 2 10" xfId="10164" xr:uid="{00000000-0005-0000-0000-000098140000}"/>
    <cellStyle name="Calculation 9 2 10 2" xfId="29240" xr:uid="{00000000-0005-0000-0000-000099140000}"/>
    <cellStyle name="Calculation 9 2 11" xfId="23633" xr:uid="{00000000-0005-0000-0000-00009A140000}"/>
    <cellStyle name="Calculation 9 2 12" xfId="32546" xr:uid="{00000000-0005-0000-0000-0000CC0A0000}"/>
    <cellStyle name="Calculation 9 2 2" xfId="6509" xr:uid="{00000000-0005-0000-0000-00009B140000}"/>
    <cellStyle name="Calculation 9 2 2 2" xfId="12191" xr:uid="{00000000-0005-0000-0000-00009C140000}"/>
    <cellStyle name="Calculation 9 2 2 3" xfId="36610" xr:uid="{00000000-0005-0000-0000-0000CC0A0000}"/>
    <cellStyle name="Calculation 9 2 3" xfId="6031" xr:uid="{00000000-0005-0000-0000-00009D140000}"/>
    <cellStyle name="Calculation 9 2 3 2" xfId="11714" xr:uid="{00000000-0005-0000-0000-00009E140000}"/>
    <cellStyle name="Calculation 9 2 4" xfId="7070" xr:uid="{00000000-0005-0000-0000-00009F140000}"/>
    <cellStyle name="Calculation 9 2 4 2" xfId="12746" xr:uid="{00000000-0005-0000-0000-0000A0140000}"/>
    <cellStyle name="Calculation 9 2 5" xfId="8545" xr:uid="{00000000-0005-0000-0000-0000A1140000}"/>
    <cellStyle name="Calculation 9 2 5 2" xfId="14210" xr:uid="{00000000-0005-0000-0000-0000A2140000}"/>
    <cellStyle name="Calculation 9 2 6" xfId="8918" xr:uid="{00000000-0005-0000-0000-0000A3140000}"/>
    <cellStyle name="Calculation 9 2 6 2" xfId="14583" xr:uid="{00000000-0005-0000-0000-0000A4140000}"/>
    <cellStyle name="Calculation 9 2 7" xfId="9640" xr:uid="{00000000-0005-0000-0000-0000A5140000}"/>
    <cellStyle name="Calculation 9 2 7 2" xfId="15297" xr:uid="{00000000-0005-0000-0000-0000A6140000}"/>
    <cellStyle name="Calculation 9 2 8" xfId="5132" xr:uid="{00000000-0005-0000-0000-0000A7140000}"/>
    <cellStyle name="Calculation 9 2 8 2" xfId="10820" xr:uid="{00000000-0005-0000-0000-0000A8140000}"/>
    <cellStyle name="Calculation 9 2 9" xfId="4451" xr:uid="{00000000-0005-0000-0000-0000A9140000}"/>
    <cellStyle name="Calculation 9 2 9 2" xfId="28489" xr:uid="{00000000-0005-0000-0000-0000AA140000}"/>
    <cellStyle name="Calculation 9 3" xfId="5632" xr:uid="{00000000-0005-0000-0000-0000AB140000}"/>
    <cellStyle name="Calculation 9 3 2" xfId="11315" xr:uid="{00000000-0005-0000-0000-0000AC140000}"/>
    <cellStyle name="Calculation 9 3 3" xfId="35065" xr:uid="{00000000-0005-0000-0000-0000EB2B0000}"/>
    <cellStyle name="Calculation 9 4" xfId="5488" xr:uid="{00000000-0005-0000-0000-0000AD140000}"/>
    <cellStyle name="Calculation 9 4 2" xfId="11171" xr:uid="{00000000-0005-0000-0000-0000AE140000}"/>
    <cellStyle name="Calculation 9 5" xfId="7707" xr:uid="{00000000-0005-0000-0000-0000AF140000}"/>
    <cellStyle name="Calculation 9 5 2" xfId="13380" xr:uid="{00000000-0005-0000-0000-0000B0140000}"/>
    <cellStyle name="Calculation 9 6" xfId="7932" xr:uid="{00000000-0005-0000-0000-0000B1140000}"/>
    <cellStyle name="Calculation 9 6 2" xfId="13605" xr:uid="{00000000-0005-0000-0000-0000B2140000}"/>
    <cellStyle name="Calculation 9 7" xfId="8059" xr:uid="{00000000-0005-0000-0000-0000B3140000}"/>
    <cellStyle name="Calculation 9 7 2" xfId="13728" xr:uid="{00000000-0005-0000-0000-0000B4140000}"/>
    <cellStyle name="Calculation 9 8" xfId="9259" xr:uid="{00000000-0005-0000-0000-0000B5140000}"/>
    <cellStyle name="Calculation 9 8 2" xfId="14919" xr:uid="{00000000-0005-0000-0000-0000B6140000}"/>
    <cellStyle name="Calculation 9 9" xfId="4810" xr:uid="{00000000-0005-0000-0000-0000B7140000}"/>
    <cellStyle name="Calculation 9 9 2" xfId="10501" xr:uid="{00000000-0005-0000-0000-0000B8140000}"/>
    <cellStyle name="Cella collegata" xfId="3663" xr:uid="{00000000-0005-0000-0000-0000B9140000}"/>
    <cellStyle name="Cella da controllare" xfId="3664" xr:uid="{00000000-0005-0000-0000-0000BA140000}"/>
    <cellStyle name="Cella da controllare 2" xfId="6794" xr:uid="{00000000-0005-0000-0000-0000BB140000}"/>
    <cellStyle name="Cella da controllare 2 2" xfId="12476" xr:uid="{00000000-0005-0000-0000-0000BC140000}"/>
    <cellStyle name="Cella da controllare 3" xfId="8138" xr:uid="{00000000-0005-0000-0000-0000BD140000}"/>
    <cellStyle name="Cella da controllare 3 2" xfId="13806" xr:uid="{00000000-0005-0000-0000-0000BE140000}"/>
    <cellStyle name="Cella da controllare 4" xfId="8269" xr:uid="{00000000-0005-0000-0000-0000BF140000}"/>
    <cellStyle name="Cella da controllare 4 2" xfId="13935" xr:uid="{00000000-0005-0000-0000-0000C0140000}"/>
    <cellStyle name="Cella da controllare 5" xfId="9176" xr:uid="{00000000-0005-0000-0000-0000C1140000}"/>
    <cellStyle name="Cella da controllare 5 2" xfId="14841" xr:uid="{00000000-0005-0000-0000-0000C2140000}"/>
    <cellStyle name="Cella da controllare 6" xfId="9901" xr:uid="{00000000-0005-0000-0000-0000C3140000}"/>
    <cellStyle name="Cella da controllare 6 2" xfId="15555" xr:uid="{00000000-0005-0000-0000-0000C4140000}"/>
    <cellStyle name="Cella da controllare 7" xfId="10422" xr:uid="{00000000-0005-0000-0000-0000C5140000}"/>
    <cellStyle name="Cellule liée" xfId="3719" xr:uid="{00000000-0005-0000-0000-0000C6140000}"/>
    <cellStyle name="Char" xfId="28160" xr:uid="{00000000-0005-0000-0000-0000C7140000}"/>
    <cellStyle name="Check Cell 10" xfId="1597" xr:uid="{00000000-0005-0000-0000-0000C8140000}"/>
    <cellStyle name="Check Cell 10 2" xfId="5633" xr:uid="{00000000-0005-0000-0000-0000C9140000}"/>
    <cellStyle name="Check Cell 10 2 2" xfId="11316" xr:uid="{00000000-0005-0000-0000-0000CA140000}"/>
    <cellStyle name="Check Cell 10 3" xfId="7586" xr:uid="{00000000-0005-0000-0000-0000CB140000}"/>
    <cellStyle name="Check Cell 10 3 2" xfId="13261" xr:uid="{00000000-0005-0000-0000-0000CC140000}"/>
    <cellStyle name="Check Cell 10 4" xfId="7706" xr:uid="{00000000-0005-0000-0000-0000CD140000}"/>
    <cellStyle name="Check Cell 10 4 2" xfId="13379" xr:uid="{00000000-0005-0000-0000-0000CE140000}"/>
    <cellStyle name="Check Cell 10 5" xfId="7873" xr:uid="{00000000-0005-0000-0000-0000CF140000}"/>
    <cellStyle name="Check Cell 10 5 2" xfId="13546" xr:uid="{00000000-0005-0000-0000-0000D0140000}"/>
    <cellStyle name="Check Cell 10 6" xfId="9260" xr:uid="{00000000-0005-0000-0000-0000D1140000}"/>
    <cellStyle name="Check Cell 10 6 2" xfId="14920" xr:uid="{00000000-0005-0000-0000-0000D2140000}"/>
    <cellStyle name="Check Cell 10 7" xfId="3929" xr:uid="{00000000-0005-0000-0000-0000D3140000}"/>
    <cellStyle name="Check Cell 11" xfId="31868" xr:uid="{00000000-0005-0000-0000-00008F060000}"/>
    <cellStyle name="Check Cell 12" xfId="31869" xr:uid="{00000000-0005-0000-0000-000090060000}"/>
    <cellStyle name="Check Cell 13" xfId="31870" xr:uid="{00000000-0005-0000-0000-000091060000}"/>
    <cellStyle name="Check Cell 14" xfId="31871" xr:uid="{00000000-0005-0000-0000-000092060000}"/>
    <cellStyle name="Check Cell 15" xfId="31872" xr:uid="{00000000-0005-0000-0000-000093060000}"/>
    <cellStyle name="Check Cell 16" xfId="31873" xr:uid="{00000000-0005-0000-0000-000094060000}"/>
    <cellStyle name="Check Cell 17" xfId="31874" xr:uid="{00000000-0005-0000-0000-000095060000}"/>
    <cellStyle name="Check Cell 18" xfId="31875" xr:uid="{00000000-0005-0000-0000-000096060000}"/>
    <cellStyle name="Check Cell 19" xfId="31876" xr:uid="{00000000-0005-0000-0000-000097060000}"/>
    <cellStyle name="Check Cell 2" xfId="1598" xr:uid="{00000000-0005-0000-0000-0000D4140000}"/>
    <cellStyle name="Check Cell 2 10" xfId="1599" xr:uid="{00000000-0005-0000-0000-0000D5140000}"/>
    <cellStyle name="Check Cell 2 10 2" xfId="5635" xr:uid="{00000000-0005-0000-0000-0000D6140000}"/>
    <cellStyle name="Check Cell 2 10 2 2" xfId="11318" xr:uid="{00000000-0005-0000-0000-0000D7140000}"/>
    <cellStyle name="Check Cell 2 10 3" xfId="7588" xr:uid="{00000000-0005-0000-0000-0000D8140000}"/>
    <cellStyle name="Check Cell 2 10 3 2" xfId="13263" xr:uid="{00000000-0005-0000-0000-0000D9140000}"/>
    <cellStyle name="Check Cell 2 10 4" xfId="7704" xr:uid="{00000000-0005-0000-0000-0000DA140000}"/>
    <cellStyle name="Check Cell 2 10 4 2" xfId="13377" xr:uid="{00000000-0005-0000-0000-0000DB140000}"/>
    <cellStyle name="Check Cell 2 10 5" xfId="7872" xr:uid="{00000000-0005-0000-0000-0000DC140000}"/>
    <cellStyle name="Check Cell 2 10 5 2" xfId="13545" xr:uid="{00000000-0005-0000-0000-0000DD140000}"/>
    <cellStyle name="Check Cell 2 10 6" xfId="9262" xr:uid="{00000000-0005-0000-0000-0000DE140000}"/>
    <cellStyle name="Check Cell 2 10 6 2" xfId="14922" xr:uid="{00000000-0005-0000-0000-0000DF140000}"/>
    <cellStyle name="Check Cell 2 10 7" xfId="3927" xr:uid="{00000000-0005-0000-0000-0000E0140000}"/>
    <cellStyle name="Check Cell 2 11" xfId="1600" xr:uid="{00000000-0005-0000-0000-0000E1140000}"/>
    <cellStyle name="Check Cell 2 11 2" xfId="5636" xr:uid="{00000000-0005-0000-0000-0000E2140000}"/>
    <cellStyle name="Check Cell 2 11 2 2" xfId="11319" xr:uid="{00000000-0005-0000-0000-0000E3140000}"/>
    <cellStyle name="Check Cell 2 11 3" xfId="7589" xr:uid="{00000000-0005-0000-0000-0000E4140000}"/>
    <cellStyle name="Check Cell 2 11 3 2" xfId="13264" xr:uid="{00000000-0005-0000-0000-0000E5140000}"/>
    <cellStyle name="Check Cell 2 11 4" xfId="7703" xr:uid="{00000000-0005-0000-0000-0000E6140000}"/>
    <cellStyle name="Check Cell 2 11 4 2" xfId="13376" xr:uid="{00000000-0005-0000-0000-0000E7140000}"/>
    <cellStyle name="Check Cell 2 11 5" xfId="8057" xr:uid="{00000000-0005-0000-0000-0000E8140000}"/>
    <cellStyle name="Check Cell 2 11 5 2" xfId="13726" xr:uid="{00000000-0005-0000-0000-0000E9140000}"/>
    <cellStyle name="Check Cell 2 11 6" xfId="9263" xr:uid="{00000000-0005-0000-0000-0000EA140000}"/>
    <cellStyle name="Check Cell 2 11 6 2" xfId="14923" xr:uid="{00000000-0005-0000-0000-0000EB140000}"/>
    <cellStyle name="Check Cell 2 11 7" xfId="3926" xr:uid="{00000000-0005-0000-0000-0000EC140000}"/>
    <cellStyle name="Check Cell 2 12" xfId="5634" xr:uid="{00000000-0005-0000-0000-0000ED140000}"/>
    <cellStyle name="Check Cell 2 12 2" xfId="11317" xr:uid="{00000000-0005-0000-0000-0000EE140000}"/>
    <cellStyle name="Check Cell 2 13" xfId="7587" xr:uid="{00000000-0005-0000-0000-0000EF140000}"/>
    <cellStyle name="Check Cell 2 13 2" xfId="13262" xr:uid="{00000000-0005-0000-0000-0000F0140000}"/>
    <cellStyle name="Check Cell 2 14" xfId="7705" xr:uid="{00000000-0005-0000-0000-0000F1140000}"/>
    <cellStyle name="Check Cell 2 14 2" xfId="13378" xr:uid="{00000000-0005-0000-0000-0000F2140000}"/>
    <cellStyle name="Check Cell 2 15" xfId="8058" xr:uid="{00000000-0005-0000-0000-0000F3140000}"/>
    <cellStyle name="Check Cell 2 15 2" xfId="13727" xr:uid="{00000000-0005-0000-0000-0000F4140000}"/>
    <cellStyle name="Check Cell 2 16" xfId="9261" xr:uid="{00000000-0005-0000-0000-0000F5140000}"/>
    <cellStyle name="Check Cell 2 16 2" xfId="14921" xr:uid="{00000000-0005-0000-0000-0000F6140000}"/>
    <cellStyle name="Check Cell 2 17" xfId="3928" xr:uid="{00000000-0005-0000-0000-0000F7140000}"/>
    <cellStyle name="Check Cell 2 2" xfId="1601" xr:uid="{00000000-0005-0000-0000-0000F8140000}"/>
    <cellStyle name="Check Cell 2 2 2" xfId="5637" xr:uid="{00000000-0005-0000-0000-0000F9140000}"/>
    <cellStyle name="Check Cell 2 2 2 2" xfId="11320" xr:uid="{00000000-0005-0000-0000-0000FA140000}"/>
    <cellStyle name="Check Cell 2 2 3" xfId="7590" xr:uid="{00000000-0005-0000-0000-0000FB140000}"/>
    <cellStyle name="Check Cell 2 2 3 2" xfId="13265" xr:uid="{00000000-0005-0000-0000-0000FC140000}"/>
    <cellStyle name="Check Cell 2 2 4" xfId="7702" xr:uid="{00000000-0005-0000-0000-0000FD140000}"/>
    <cellStyle name="Check Cell 2 2 4 2" xfId="13375" xr:uid="{00000000-0005-0000-0000-0000FE140000}"/>
    <cellStyle name="Check Cell 2 2 5" xfId="7871" xr:uid="{00000000-0005-0000-0000-0000FF140000}"/>
    <cellStyle name="Check Cell 2 2 5 2" xfId="13544" xr:uid="{00000000-0005-0000-0000-000000150000}"/>
    <cellStyle name="Check Cell 2 2 6" xfId="9264" xr:uid="{00000000-0005-0000-0000-000001150000}"/>
    <cellStyle name="Check Cell 2 2 6 2" xfId="14924" xr:uid="{00000000-0005-0000-0000-000002150000}"/>
    <cellStyle name="Check Cell 2 2 7" xfId="3925" xr:uid="{00000000-0005-0000-0000-000003150000}"/>
    <cellStyle name="Check Cell 2 3" xfId="1602" xr:uid="{00000000-0005-0000-0000-000004150000}"/>
    <cellStyle name="Check Cell 2 3 2" xfId="5638" xr:uid="{00000000-0005-0000-0000-000005150000}"/>
    <cellStyle name="Check Cell 2 3 2 2" xfId="11321" xr:uid="{00000000-0005-0000-0000-000006150000}"/>
    <cellStyle name="Check Cell 2 3 3" xfId="7591" xr:uid="{00000000-0005-0000-0000-000007150000}"/>
    <cellStyle name="Check Cell 2 3 3 2" xfId="13266" xr:uid="{00000000-0005-0000-0000-000008150000}"/>
    <cellStyle name="Check Cell 2 3 4" xfId="7701" xr:uid="{00000000-0005-0000-0000-000009150000}"/>
    <cellStyle name="Check Cell 2 3 4 2" xfId="13374" xr:uid="{00000000-0005-0000-0000-00000A150000}"/>
    <cellStyle name="Check Cell 2 3 5" xfId="8056" xr:uid="{00000000-0005-0000-0000-00000B150000}"/>
    <cellStyle name="Check Cell 2 3 5 2" xfId="13725" xr:uid="{00000000-0005-0000-0000-00000C150000}"/>
    <cellStyle name="Check Cell 2 3 6" xfId="9265" xr:uid="{00000000-0005-0000-0000-00000D150000}"/>
    <cellStyle name="Check Cell 2 3 6 2" xfId="14925" xr:uid="{00000000-0005-0000-0000-00000E150000}"/>
    <cellStyle name="Check Cell 2 3 7" xfId="3924" xr:uid="{00000000-0005-0000-0000-00000F150000}"/>
    <cellStyle name="Check Cell 2 4" xfId="1603" xr:uid="{00000000-0005-0000-0000-000010150000}"/>
    <cellStyle name="Check Cell 2 4 2" xfId="5639" xr:uid="{00000000-0005-0000-0000-000011150000}"/>
    <cellStyle name="Check Cell 2 4 2 2" xfId="11322" xr:uid="{00000000-0005-0000-0000-000012150000}"/>
    <cellStyle name="Check Cell 2 4 3" xfId="7592" xr:uid="{00000000-0005-0000-0000-000013150000}"/>
    <cellStyle name="Check Cell 2 4 3 2" xfId="13267" xr:uid="{00000000-0005-0000-0000-000014150000}"/>
    <cellStyle name="Check Cell 2 4 4" xfId="7700" xr:uid="{00000000-0005-0000-0000-000015150000}"/>
    <cellStyle name="Check Cell 2 4 4 2" xfId="13373" xr:uid="{00000000-0005-0000-0000-000016150000}"/>
    <cellStyle name="Check Cell 2 4 5" xfId="7870" xr:uid="{00000000-0005-0000-0000-000017150000}"/>
    <cellStyle name="Check Cell 2 4 5 2" xfId="13543" xr:uid="{00000000-0005-0000-0000-000018150000}"/>
    <cellStyle name="Check Cell 2 4 6" xfId="9266" xr:uid="{00000000-0005-0000-0000-000019150000}"/>
    <cellStyle name="Check Cell 2 4 6 2" xfId="14926" xr:uid="{00000000-0005-0000-0000-00001A150000}"/>
    <cellStyle name="Check Cell 2 4 7" xfId="3923" xr:uid="{00000000-0005-0000-0000-00001B150000}"/>
    <cellStyle name="Check Cell 2 5" xfId="1604" xr:uid="{00000000-0005-0000-0000-00001C150000}"/>
    <cellStyle name="Check Cell 2 5 2" xfId="5640" xr:uid="{00000000-0005-0000-0000-00001D150000}"/>
    <cellStyle name="Check Cell 2 5 2 2" xfId="11323" xr:uid="{00000000-0005-0000-0000-00001E150000}"/>
    <cellStyle name="Check Cell 2 5 3" xfId="7593" xr:uid="{00000000-0005-0000-0000-00001F150000}"/>
    <cellStyle name="Check Cell 2 5 3 2" xfId="13268" xr:uid="{00000000-0005-0000-0000-000020150000}"/>
    <cellStyle name="Check Cell 2 5 4" xfId="7699" xr:uid="{00000000-0005-0000-0000-000021150000}"/>
    <cellStyle name="Check Cell 2 5 4 2" xfId="13372" xr:uid="{00000000-0005-0000-0000-000022150000}"/>
    <cellStyle name="Check Cell 2 5 5" xfId="8055" xr:uid="{00000000-0005-0000-0000-000023150000}"/>
    <cellStyle name="Check Cell 2 5 5 2" xfId="13724" xr:uid="{00000000-0005-0000-0000-000024150000}"/>
    <cellStyle name="Check Cell 2 5 6" xfId="9267" xr:uid="{00000000-0005-0000-0000-000025150000}"/>
    <cellStyle name="Check Cell 2 5 6 2" xfId="14927" xr:uid="{00000000-0005-0000-0000-000026150000}"/>
    <cellStyle name="Check Cell 2 5 7" xfId="3922" xr:uid="{00000000-0005-0000-0000-000027150000}"/>
    <cellStyle name="Check Cell 2 6" xfId="1605" xr:uid="{00000000-0005-0000-0000-000028150000}"/>
    <cellStyle name="Check Cell 2 6 2" xfId="5641" xr:uid="{00000000-0005-0000-0000-000029150000}"/>
    <cellStyle name="Check Cell 2 6 2 2" xfId="11324" xr:uid="{00000000-0005-0000-0000-00002A150000}"/>
    <cellStyle name="Check Cell 2 6 3" xfId="7594" xr:uid="{00000000-0005-0000-0000-00002B150000}"/>
    <cellStyle name="Check Cell 2 6 3 2" xfId="13269" xr:uid="{00000000-0005-0000-0000-00002C150000}"/>
    <cellStyle name="Check Cell 2 6 4" xfId="7698" xr:uid="{00000000-0005-0000-0000-00002D150000}"/>
    <cellStyle name="Check Cell 2 6 4 2" xfId="13371" xr:uid="{00000000-0005-0000-0000-00002E150000}"/>
    <cellStyle name="Check Cell 2 6 5" xfId="7869" xr:uid="{00000000-0005-0000-0000-00002F150000}"/>
    <cellStyle name="Check Cell 2 6 5 2" xfId="13542" xr:uid="{00000000-0005-0000-0000-000030150000}"/>
    <cellStyle name="Check Cell 2 6 6" xfId="9268" xr:uid="{00000000-0005-0000-0000-000031150000}"/>
    <cellStyle name="Check Cell 2 6 6 2" xfId="14928" xr:uid="{00000000-0005-0000-0000-000032150000}"/>
    <cellStyle name="Check Cell 2 6 7" xfId="3921" xr:uid="{00000000-0005-0000-0000-000033150000}"/>
    <cellStyle name="Check Cell 2 7" xfId="1606" xr:uid="{00000000-0005-0000-0000-000034150000}"/>
    <cellStyle name="Check Cell 2 7 2" xfId="5642" xr:uid="{00000000-0005-0000-0000-000035150000}"/>
    <cellStyle name="Check Cell 2 7 2 2" xfId="11325" xr:uid="{00000000-0005-0000-0000-000036150000}"/>
    <cellStyle name="Check Cell 2 7 3" xfId="7595" xr:uid="{00000000-0005-0000-0000-000037150000}"/>
    <cellStyle name="Check Cell 2 7 3 2" xfId="13270" xr:uid="{00000000-0005-0000-0000-000038150000}"/>
    <cellStyle name="Check Cell 2 7 4" xfId="7697" xr:uid="{00000000-0005-0000-0000-000039150000}"/>
    <cellStyle name="Check Cell 2 7 4 2" xfId="13370" xr:uid="{00000000-0005-0000-0000-00003A150000}"/>
    <cellStyle name="Check Cell 2 7 5" xfId="8054" xr:uid="{00000000-0005-0000-0000-00003B150000}"/>
    <cellStyle name="Check Cell 2 7 5 2" xfId="13723" xr:uid="{00000000-0005-0000-0000-00003C150000}"/>
    <cellStyle name="Check Cell 2 7 6" xfId="9269" xr:uid="{00000000-0005-0000-0000-00003D150000}"/>
    <cellStyle name="Check Cell 2 7 6 2" xfId="14929" xr:uid="{00000000-0005-0000-0000-00003E150000}"/>
    <cellStyle name="Check Cell 2 7 7" xfId="3920" xr:uid="{00000000-0005-0000-0000-00003F150000}"/>
    <cellStyle name="Check Cell 2 8" xfId="1607" xr:uid="{00000000-0005-0000-0000-000040150000}"/>
    <cellStyle name="Check Cell 2 8 2" xfId="5643" xr:uid="{00000000-0005-0000-0000-000041150000}"/>
    <cellStyle name="Check Cell 2 8 2 2" xfId="11326" xr:uid="{00000000-0005-0000-0000-000042150000}"/>
    <cellStyle name="Check Cell 2 8 3" xfId="7596" xr:uid="{00000000-0005-0000-0000-000043150000}"/>
    <cellStyle name="Check Cell 2 8 3 2" xfId="13271" xr:uid="{00000000-0005-0000-0000-000044150000}"/>
    <cellStyle name="Check Cell 2 8 4" xfId="7696" xr:uid="{00000000-0005-0000-0000-000045150000}"/>
    <cellStyle name="Check Cell 2 8 4 2" xfId="13369" xr:uid="{00000000-0005-0000-0000-000046150000}"/>
    <cellStyle name="Check Cell 2 8 5" xfId="7868" xr:uid="{00000000-0005-0000-0000-000047150000}"/>
    <cellStyle name="Check Cell 2 8 5 2" xfId="13541" xr:uid="{00000000-0005-0000-0000-000048150000}"/>
    <cellStyle name="Check Cell 2 8 6" xfId="9270" xr:uid="{00000000-0005-0000-0000-000049150000}"/>
    <cellStyle name="Check Cell 2 8 6 2" xfId="14930" xr:uid="{00000000-0005-0000-0000-00004A150000}"/>
    <cellStyle name="Check Cell 2 8 7" xfId="3919" xr:uid="{00000000-0005-0000-0000-00004B150000}"/>
    <cellStyle name="Check Cell 2 9" xfId="1608" xr:uid="{00000000-0005-0000-0000-00004C150000}"/>
    <cellStyle name="Check Cell 2 9 2" xfId="5644" xr:uid="{00000000-0005-0000-0000-00004D150000}"/>
    <cellStyle name="Check Cell 2 9 2 2" xfId="11327" xr:uid="{00000000-0005-0000-0000-00004E150000}"/>
    <cellStyle name="Check Cell 2 9 3" xfId="7597" xr:uid="{00000000-0005-0000-0000-00004F150000}"/>
    <cellStyle name="Check Cell 2 9 3 2" xfId="13272" xr:uid="{00000000-0005-0000-0000-000050150000}"/>
    <cellStyle name="Check Cell 2 9 4" xfId="7695" xr:uid="{00000000-0005-0000-0000-000051150000}"/>
    <cellStyle name="Check Cell 2 9 4 2" xfId="13368" xr:uid="{00000000-0005-0000-0000-000052150000}"/>
    <cellStyle name="Check Cell 2 9 5" xfId="8051" xr:uid="{00000000-0005-0000-0000-000053150000}"/>
    <cellStyle name="Check Cell 2 9 5 2" xfId="13720" xr:uid="{00000000-0005-0000-0000-000054150000}"/>
    <cellStyle name="Check Cell 2 9 6" xfId="9271" xr:uid="{00000000-0005-0000-0000-000055150000}"/>
    <cellStyle name="Check Cell 2 9 6 2" xfId="14931" xr:uid="{00000000-0005-0000-0000-000056150000}"/>
    <cellStyle name="Check Cell 2 9 7" xfId="3918" xr:uid="{00000000-0005-0000-0000-000057150000}"/>
    <cellStyle name="Check Cell 20" xfId="31877" xr:uid="{00000000-0005-0000-0000-0000A2060000}"/>
    <cellStyle name="Check Cell 21" xfId="31878" xr:uid="{00000000-0005-0000-0000-0000A3060000}"/>
    <cellStyle name="Check Cell 22" xfId="31879" xr:uid="{00000000-0005-0000-0000-0000A4060000}"/>
    <cellStyle name="Check Cell 23" xfId="31880" xr:uid="{00000000-0005-0000-0000-0000A5060000}"/>
    <cellStyle name="Check Cell 24" xfId="31881" xr:uid="{00000000-0005-0000-0000-0000A6060000}"/>
    <cellStyle name="Check Cell 25" xfId="31882" xr:uid="{00000000-0005-0000-0000-0000A7060000}"/>
    <cellStyle name="Check Cell 26" xfId="31883" xr:uid="{00000000-0005-0000-0000-0000A8060000}"/>
    <cellStyle name="Check Cell 27" xfId="31884" xr:uid="{00000000-0005-0000-0000-0000A9060000}"/>
    <cellStyle name="Check Cell 28" xfId="31885" xr:uid="{00000000-0005-0000-0000-0000AA060000}"/>
    <cellStyle name="Check Cell 29" xfId="31886" xr:uid="{00000000-0005-0000-0000-0000AB060000}"/>
    <cellStyle name="Check Cell 3" xfId="1609" xr:uid="{00000000-0005-0000-0000-000058150000}"/>
    <cellStyle name="Check Cell 3 10" xfId="1610" xr:uid="{00000000-0005-0000-0000-000059150000}"/>
    <cellStyle name="Check Cell 3 10 2" xfId="5646" xr:uid="{00000000-0005-0000-0000-00005A150000}"/>
    <cellStyle name="Check Cell 3 10 2 2" xfId="11329" xr:uid="{00000000-0005-0000-0000-00005B150000}"/>
    <cellStyle name="Check Cell 3 10 3" xfId="7599" xr:uid="{00000000-0005-0000-0000-00005C150000}"/>
    <cellStyle name="Check Cell 3 10 3 2" xfId="13274" xr:uid="{00000000-0005-0000-0000-00005D150000}"/>
    <cellStyle name="Check Cell 3 10 4" xfId="7693" xr:uid="{00000000-0005-0000-0000-00005E150000}"/>
    <cellStyle name="Check Cell 3 10 4 2" xfId="13366" xr:uid="{00000000-0005-0000-0000-00005F150000}"/>
    <cellStyle name="Check Cell 3 10 5" xfId="7867" xr:uid="{00000000-0005-0000-0000-000060150000}"/>
    <cellStyle name="Check Cell 3 10 5 2" xfId="13540" xr:uid="{00000000-0005-0000-0000-000061150000}"/>
    <cellStyle name="Check Cell 3 10 6" xfId="9273" xr:uid="{00000000-0005-0000-0000-000062150000}"/>
    <cellStyle name="Check Cell 3 10 6 2" xfId="14933" xr:uid="{00000000-0005-0000-0000-000063150000}"/>
    <cellStyle name="Check Cell 3 10 7" xfId="3916" xr:uid="{00000000-0005-0000-0000-000064150000}"/>
    <cellStyle name="Check Cell 3 11" xfId="1611" xr:uid="{00000000-0005-0000-0000-000065150000}"/>
    <cellStyle name="Check Cell 3 11 2" xfId="5647" xr:uid="{00000000-0005-0000-0000-000066150000}"/>
    <cellStyle name="Check Cell 3 11 2 2" xfId="11330" xr:uid="{00000000-0005-0000-0000-000067150000}"/>
    <cellStyle name="Check Cell 3 11 3" xfId="7600" xr:uid="{00000000-0005-0000-0000-000068150000}"/>
    <cellStyle name="Check Cell 3 11 3 2" xfId="13275" xr:uid="{00000000-0005-0000-0000-000069150000}"/>
    <cellStyle name="Check Cell 3 11 4" xfId="7692" xr:uid="{00000000-0005-0000-0000-00006A150000}"/>
    <cellStyle name="Check Cell 3 11 4 2" xfId="13365" xr:uid="{00000000-0005-0000-0000-00006B150000}"/>
    <cellStyle name="Check Cell 3 11 5" xfId="8052" xr:uid="{00000000-0005-0000-0000-00006C150000}"/>
    <cellStyle name="Check Cell 3 11 5 2" xfId="13721" xr:uid="{00000000-0005-0000-0000-00006D150000}"/>
    <cellStyle name="Check Cell 3 11 6" xfId="9274" xr:uid="{00000000-0005-0000-0000-00006E150000}"/>
    <cellStyle name="Check Cell 3 11 6 2" xfId="14934" xr:uid="{00000000-0005-0000-0000-00006F150000}"/>
    <cellStyle name="Check Cell 3 11 7" xfId="3915" xr:uid="{00000000-0005-0000-0000-000070150000}"/>
    <cellStyle name="Check Cell 3 12" xfId="5645" xr:uid="{00000000-0005-0000-0000-000071150000}"/>
    <cellStyle name="Check Cell 3 12 2" xfId="11328" xr:uid="{00000000-0005-0000-0000-000072150000}"/>
    <cellStyle name="Check Cell 3 13" xfId="7598" xr:uid="{00000000-0005-0000-0000-000073150000}"/>
    <cellStyle name="Check Cell 3 13 2" xfId="13273" xr:uid="{00000000-0005-0000-0000-000074150000}"/>
    <cellStyle name="Check Cell 3 14" xfId="7694" xr:uid="{00000000-0005-0000-0000-000075150000}"/>
    <cellStyle name="Check Cell 3 14 2" xfId="13367" xr:uid="{00000000-0005-0000-0000-000076150000}"/>
    <cellStyle name="Check Cell 3 15" xfId="8053" xr:uid="{00000000-0005-0000-0000-000077150000}"/>
    <cellStyle name="Check Cell 3 15 2" xfId="13722" xr:uid="{00000000-0005-0000-0000-000078150000}"/>
    <cellStyle name="Check Cell 3 16" xfId="9272" xr:uid="{00000000-0005-0000-0000-000079150000}"/>
    <cellStyle name="Check Cell 3 16 2" xfId="14932" xr:uid="{00000000-0005-0000-0000-00007A150000}"/>
    <cellStyle name="Check Cell 3 17" xfId="3917" xr:uid="{00000000-0005-0000-0000-00007B150000}"/>
    <cellStyle name="Check Cell 3 2" xfId="1612" xr:uid="{00000000-0005-0000-0000-00007C150000}"/>
    <cellStyle name="Check Cell 3 2 2" xfId="5648" xr:uid="{00000000-0005-0000-0000-00007D150000}"/>
    <cellStyle name="Check Cell 3 2 2 2" xfId="11331" xr:uid="{00000000-0005-0000-0000-00007E150000}"/>
    <cellStyle name="Check Cell 3 2 3" xfId="7601" xr:uid="{00000000-0005-0000-0000-00007F150000}"/>
    <cellStyle name="Check Cell 3 2 3 2" xfId="13276" xr:uid="{00000000-0005-0000-0000-000080150000}"/>
    <cellStyle name="Check Cell 3 2 4" xfId="7691" xr:uid="{00000000-0005-0000-0000-000081150000}"/>
    <cellStyle name="Check Cell 3 2 4 2" xfId="13364" xr:uid="{00000000-0005-0000-0000-000082150000}"/>
    <cellStyle name="Check Cell 3 2 5" xfId="7866" xr:uid="{00000000-0005-0000-0000-000083150000}"/>
    <cellStyle name="Check Cell 3 2 5 2" xfId="13539" xr:uid="{00000000-0005-0000-0000-000084150000}"/>
    <cellStyle name="Check Cell 3 2 6" xfId="9275" xr:uid="{00000000-0005-0000-0000-000085150000}"/>
    <cellStyle name="Check Cell 3 2 6 2" xfId="14935" xr:uid="{00000000-0005-0000-0000-000086150000}"/>
    <cellStyle name="Check Cell 3 2 7" xfId="3914" xr:uid="{00000000-0005-0000-0000-000087150000}"/>
    <cellStyle name="Check Cell 3 3" xfId="1613" xr:uid="{00000000-0005-0000-0000-000088150000}"/>
    <cellStyle name="Check Cell 3 3 2" xfId="5649" xr:uid="{00000000-0005-0000-0000-000089150000}"/>
    <cellStyle name="Check Cell 3 3 2 2" xfId="11332" xr:uid="{00000000-0005-0000-0000-00008A150000}"/>
    <cellStyle name="Check Cell 3 3 3" xfId="7602" xr:uid="{00000000-0005-0000-0000-00008B150000}"/>
    <cellStyle name="Check Cell 3 3 3 2" xfId="13277" xr:uid="{00000000-0005-0000-0000-00008C150000}"/>
    <cellStyle name="Check Cell 3 3 4" xfId="7690" xr:uid="{00000000-0005-0000-0000-00008D150000}"/>
    <cellStyle name="Check Cell 3 3 4 2" xfId="13363" xr:uid="{00000000-0005-0000-0000-00008E150000}"/>
    <cellStyle name="Check Cell 3 3 5" xfId="7865" xr:uid="{00000000-0005-0000-0000-00008F150000}"/>
    <cellStyle name="Check Cell 3 3 5 2" xfId="13538" xr:uid="{00000000-0005-0000-0000-000090150000}"/>
    <cellStyle name="Check Cell 3 3 6" xfId="9276" xr:uid="{00000000-0005-0000-0000-000091150000}"/>
    <cellStyle name="Check Cell 3 3 6 2" xfId="14936" xr:uid="{00000000-0005-0000-0000-000092150000}"/>
    <cellStyle name="Check Cell 3 3 7" xfId="3913" xr:uid="{00000000-0005-0000-0000-000093150000}"/>
    <cellStyle name="Check Cell 3 4" xfId="1614" xr:uid="{00000000-0005-0000-0000-000094150000}"/>
    <cellStyle name="Check Cell 3 4 2" xfId="5650" xr:uid="{00000000-0005-0000-0000-000095150000}"/>
    <cellStyle name="Check Cell 3 4 2 2" xfId="11333" xr:uid="{00000000-0005-0000-0000-000096150000}"/>
    <cellStyle name="Check Cell 3 4 3" xfId="7603" xr:uid="{00000000-0005-0000-0000-000097150000}"/>
    <cellStyle name="Check Cell 3 4 3 2" xfId="13278" xr:uid="{00000000-0005-0000-0000-000098150000}"/>
    <cellStyle name="Check Cell 3 4 4" xfId="7689" xr:uid="{00000000-0005-0000-0000-000099150000}"/>
    <cellStyle name="Check Cell 3 4 4 2" xfId="13362" xr:uid="{00000000-0005-0000-0000-00009A150000}"/>
    <cellStyle name="Check Cell 3 4 5" xfId="8050" xr:uid="{00000000-0005-0000-0000-00009B150000}"/>
    <cellStyle name="Check Cell 3 4 5 2" xfId="13719" xr:uid="{00000000-0005-0000-0000-00009C150000}"/>
    <cellStyle name="Check Cell 3 4 6" xfId="9277" xr:uid="{00000000-0005-0000-0000-00009D150000}"/>
    <cellStyle name="Check Cell 3 4 6 2" xfId="14937" xr:uid="{00000000-0005-0000-0000-00009E150000}"/>
    <cellStyle name="Check Cell 3 4 7" xfId="3912" xr:uid="{00000000-0005-0000-0000-00009F150000}"/>
    <cellStyle name="Check Cell 3 5" xfId="1615" xr:uid="{00000000-0005-0000-0000-0000A0150000}"/>
    <cellStyle name="Check Cell 3 5 2" xfId="5651" xr:uid="{00000000-0005-0000-0000-0000A1150000}"/>
    <cellStyle name="Check Cell 3 5 2 2" xfId="11334" xr:uid="{00000000-0005-0000-0000-0000A2150000}"/>
    <cellStyle name="Check Cell 3 5 3" xfId="7604" xr:uid="{00000000-0005-0000-0000-0000A3150000}"/>
    <cellStyle name="Check Cell 3 5 3 2" xfId="13279" xr:uid="{00000000-0005-0000-0000-0000A4150000}"/>
    <cellStyle name="Check Cell 3 5 4" xfId="7688" xr:uid="{00000000-0005-0000-0000-0000A5150000}"/>
    <cellStyle name="Check Cell 3 5 4 2" xfId="13361" xr:uid="{00000000-0005-0000-0000-0000A6150000}"/>
    <cellStyle name="Check Cell 3 5 5" xfId="7864" xr:uid="{00000000-0005-0000-0000-0000A7150000}"/>
    <cellStyle name="Check Cell 3 5 5 2" xfId="13537" xr:uid="{00000000-0005-0000-0000-0000A8150000}"/>
    <cellStyle name="Check Cell 3 5 6" xfId="9278" xr:uid="{00000000-0005-0000-0000-0000A9150000}"/>
    <cellStyle name="Check Cell 3 5 6 2" xfId="14938" xr:uid="{00000000-0005-0000-0000-0000AA150000}"/>
    <cellStyle name="Check Cell 3 5 7" xfId="3911" xr:uid="{00000000-0005-0000-0000-0000AB150000}"/>
    <cellStyle name="Check Cell 3 6" xfId="1616" xr:uid="{00000000-0005-0000-0000-0000AC150000}"/>
    <cellStyle name="Check Cell 3 6 2" xfId="5652" xr:uid="{00000000-0005-0000-0000-0000AD150000}"/>
    <cellStyle name="Check Cell 3 6 2 2" xfId="11335" xr:uid="{00000000-0005-0000-0000-0000AE150000}"/>
    <cellStyle name="Check Cell 3 6 3" xfId="7605" xr:uid="{00000000-0005-0000-0000-0000AF150000}"/>
    <cellStyle name="Check Cell 3 6 3 2" xfId="13280" xr:uid="{00000000-0005-0000-0000-0000B0150000}"/>
    <cellStyle name="Check Cell 3 6 4" xfId="7687" xr:uid="{00000000-0005-0000-0000-0000B1150000}"/>
    <cellStyle name="Check Cell 3 6 4 2" xfId="13360" xr:uid="{00000000-0005-0000-0000-0000B2150000}"/>
    <cellStyle name="Check Cell 3 6 5" xfId="7863" xr:uid="{00000000-0005-0000-0000-0000B3150000}"/>
    <cellStyle name="Check Cell 3 6 5 2" xfId="13536" xr:uid="{00000000-0005-0000-0000-0000B4150000}"/>
    <cellStyle name="Check Cell 3 6 6" xfId="9279" xr:uid="{00000000-0005-0000-0000-0000B5150000}"/>
    <cellStyle name="Check Cell 3 6 6 2" xfId="14939" xr:uid="{00000000-0005-0000-0000-0000B6150000}"/>
    <cellStyle name="Check Cell 3 6 7" xfId="3910" xr:uid="{00000000-0005-0000-0000-0000B7150000}"/>
    <cellStyle name="Check Cell 3 7" xfId="1617" xr:uid="{00000000-0005-0000-0000-0000B8150000}"/>
    <cellStyle name="Check Cell 3 7 2" xfId="5653" xr:uid="{00000000-0005-0000-0000-0000B9150000}"/>
    <cellStyle name="Check Cell 3 7 2 2" xfId="11336" xr:uid="{00000000-0005-0000-0000-0000BA150000}"/>
    <cellStyle name="Check Cell 3 7 3" xfId="7606" xr:uid="{00000000-0005-0000-0000-0000BB150000}"/>
    <cellStyle name="Check Cell 3 7 3 2" xfId="13281" xr:uid="{00000000-0005-0000-0000-0000BC150000}"/>
    <cellStyle name="Check Cell 3 7 4" xfId="7686" xr:uid="{00000000-0005-0000-0000-0000BD150000}"/>
    <cellStyle name="Check Cell 3 7 4 2" xfId="13359" xr:uid="{00000000-0005-0000-0000-0000BE150000}"/>
    <cellStyle name="Check Cell 3 7 5" xfId="7862" xr:uid="{00000000-0005-0000-0000-0000BF150000}"/>
    <cellStyle name="Check Cell 3 7 5 2" xfId="13535" xr:uid="{00000000-0005-0000-0000-0000C0150000}"/>
    <cellStyle name="Check Cell 3 7 6" xfId="9280" xr:uid="{00000000-0005-0000-0000-0000C1150000}"/>
    <cellStyle name="Check Cell 3 7 6 2" xfId="14940" xr:uid="{00000000-0005-0000-0000-0000C2150000}"/>
    <cellStyle name="Check Cell 3 7 7" xfId="3909" xr:uid="{00000000-0005-0000-0000-0000C3150000}"/>
    <cellStyle name="Check Cell 3 8" xfId="1618" xr:uid="{00000000-0005-0000-0000-0000C4150000}"/>
    <cellStyle name="Check Cell 3 8 2" xfId="5654" xr:uid="{00000000-0005-0000-0000-0000C5150000}"/>
    <cellStyle name="Check Cell 3 8 2 2" xfId="11337" xr:uid="{00000000-0005-0000-0000-0000C6150000}"/>
    <cellStyle name="Check Cell 3 8 3" xfId="7607" xr:uid="{00000000-0005-0000-0000-0000C7150000}"/>
    <cellStyle name="Check Cell 3 8 3 2" xfId="13282" xr:uid="{00000000-0005-0000-0000-0000C8150000}"/>
    <cellStyle name="Check Cell 3 8 4" xfId="7685" xr:uid="{00000000-0005-0000-0000-0000C9150000}"/>
    <cellStyle name="Check Cell 3 8 4 2" xfId="13358" xr:uid="{00000000-0005-0000-0000-0000CA150000}"/>
    <cellStyle name="Check Cell 3 8 5" xfId="6935" xr:uid="{00000000-0005-0000-0000-0000CB150000}"/>
    <cellStyle name="Check Cell 3 8 5 2" xfId="12611" xr:uid="{00000000-0005-0000-0000-0000CC150000}"/>
    <cellStyle name="Check Cell 3 8 6" xfId="9281" xr:uid="{00000000-0005-0000-0000-0000CD150000}"/>
    <cellStyle name="Check Cell 3 8 6 2" xfId="14941" xr:uid="{00000000-0005-0000-0000-0000CE150000}"/>
    <cellStyle name="Check Cell 3 8 7" xfId="3908" xr:uid="{00000000-0005-0000-0000-0000CF150000}"/>
    <cellStyle name="Check Cell 3 9" xfId="1619" xr:uid="{00000000-0005-0000-0000-0000D0150000}"/>
    <cellStyle name="Check Cell 3 9 2" xfId="5655" xr:uid="{00000000-0005-0000-0000-0000D1150000}"/>
    <cellStyle name="Check Cell 3 9 2 2" xfId="11338" xr:uid="{00000000-0005-0000-0000-0000D2150000}"/>
    <cellStyle name="Check Cell 3 9 3" xfId="7608" xr:uid="{00000000-0005-0000-0000-0000D3150000}"/>
    <cellStyle name="Check Cell 3 9 3 2" xfId="13283" xr:uid="{00000000-0005-0000-0000-0000D4150000}"/>
    <cellStyle name="Check Cell 3 9 4" xfId="7684" xr:uid="{00000000-0005-0000-0000-0000D5150000}"/>
    <cellStyle name="Check Cell 3 9 4 2" xfId="13357" xr:uid="{00000000-0005-0000-0000-0000D6150000}"/>
    <cellStyle name="Check Cell 3 9 5" xfId="7861" xr:uid="{00000000-0005-0000-0000-0000D7150000}"/>
    <cellStyle name="Check Cell 3 9 5 2" xfId="13534" xr:uid="{00000000-0005-0000-0000-0000D8150000}"/>
    <cellStyle name="Check Cell 3 9 6" xfId="9282" xr:uid="{00000000-0005-0000-0000-0000D9150000}"/>
    <cellStyle name="Check Cell 3 9 6 2" xfId="14942" xr:uid="{00000000-0005-0000-0000-0000DA150000}"/>
    <cellStyle name="Check Cell 3 9 7" xfId="3907" xr:uid="{00000000-0005-0000-0000-0000DB150000}"/>
    <cellStyle name="Check Cell 30" xfId="31887" xr:uid="{00000000-0005-0000-0000-0000AD060000}"/>
    <cellStyle name="Check Cell 31" xfId="31888" xr:uid="{00000000-0005-0000-0000-0000AE060000}"/>
    <cellStyle name="Check Cell 32" xfId="31889" xr:uid="{00000000-0005-0000-0000-0000AF060000}"/>
    <cellStyle name="Check Cell 33" xfId="31890" xr:uid="{00000000-0005-0000-0000-0000B0060000}"/>
    <cellStyle name="Check Cell 34" xfId="31891" xr:uid="{00000000-0005-0000-0000-0000B1060000}"/>
    <cellStyle name="Check Cell 35" xfId="31892" xr:uid="{00000000-0005-0000-0000-0000B2060000}"/>
    <cellStyle name="Check Cell 36" xfId="31893" xr:uid="{00000000-0005-0000-0000-0000B3060000}"/>
    <cellStyle name="Check Cell 37" xfId="31894" xr:uid="{00000000-0005-0000-0000-0000B4060000}"/>
    <cellStyle name="Check Cell 38" xfId="31895" xr:uid="{00000000-0005-0000-0000-0000B5060000}"/>
    <cellStyle name="Check Cell 39" xfId="31896" xr:uid="{00000000-0005-0000-0000-0000B6060000}"/>
    <cellStyle name="Check Cell 4" xfId="1620" xr:uid="{00000000-0005-0000-0000-0000DC150000}"/>
    <cellStyle name="Check Cell 4 10" xfId="1621" xr:uid="{00000000-0005-0000-0000-0000DD150000}"/>
    <cellStyle name="Check Cell 4 10 2" xfId="5657" xr:uid="{00000000-0005-0000-0000-0000DE150000}"/>
    <cellStyle name="Check Cell 4 10 2 2" xfId="11340" xr:uid="{00000000-0005-0000-0000-0000DF150000}"/>
    <cellStyle name="Check Cell 4 10 3" xfId="7610" xr:uid="{00000000-0005-0000-0000-0000E0150000}"/>
    <cellStyle name="Check Cell 4 10 3 2" xfId="13285" xr:uid="{00000000-0005-0000-0000-0000E1150000}"/>
    <cellStyle name="Check Cell 4 10 4" xfId="7682" xr:uid="{00000000-0005-0000-0000-0000E2150000}"/>
    <cellStyle name="Check Cell 4 10 4 2" xfId="13355" xr:uid="{00000000-0005-0000-0000-0000E3150000}"/>
    <cellStyle name="Check Cell 4 10 5" xfId="7859" xr:uid="{00000000-0005-0000-0000-0000E4150000}"/>
    <cellStyle name="Check Cell 4 10 5 2" xfId="13532" xr:uid="{00000000-0005-0000-0000-0000E5150000}"/>
    <cellStyle name="Check Cell 4 10 6" xfId="9284" xr:uid="{00000000-0005-0000-0000-0000E6150000}"/>
    <cellStyle name="Check Cell 4 10 6 2" xfId="14944" xr:uid="{00000000-0005-0000-0000-0000E7150000}"/>
    <cellStyle name="Check Cell 4 10 7" xfId="3905" xr:uid="{00000000-0005-0000-0000-0000E8150000}"/>
    <cellStyle name="Check Cell 4 11" xfId="1622" xr:uid="{00000000-0005-0000-0000-0000E9150000}"/>
    <cellStyle name="Check Cell 4 11 2" xfId="5658" xr:uid="{00000000-0005-0000-0000-0000EA150000}"/>
    <cellStyle name="Check Cell 4 11 2 2" xfId="11341" xr:uid="{00000000-0005-0000-0000-0000EB150000}"/>
    <cellStyle name="Check Cell 4 11 3" xfId="7611" xr:uid="{00000000-0005-0000-0000-0000EC150000}"/>
    <cellStyle name="Check Cell 4 11 3 2" xfId="13286" xr:uid="{00000000-0005-0000-0000-0000ED150000}"/>
    <cellStyle name="Check Cell 4 11 4" xfId="7681" xr:uid="{00000000-0005-0000-0000-0000EE150000}"/>
    <cellStyle name="Check Cell 4 11 4 2" xfId="13354" xr:uid="{00000000-0005-0000-0000-0000EF150000}"/>
    <cellStyle name="Check Cell 4 11 5" xfId="7858" xr:uid="{00000000-0005-0000-0000-0000F0150000}"/>
    <cellStyle name="Check Cell 4 11 5 2" xfId="13531" xr:uid="{00000000-0005-0000-0000-0000F1150000}"/>
    <cellStyle name="Check Cell 4 11 6" xfId="9285" xr:uid="{00000000-0005-0000-0000-0000F2150000}"/>
    <cellStyle name="Check Cell 4 11 6 2" xfId="14945" xr:uid="{00000000-0005-0000-0000-0000F3150000}"/>
    <cellStyle name="Check Cell 4 11 7" xfId="3904" xr:uid="{00000000-0005-0000-0000-0000F4150000}"/>
    <cellStyle name="Check Cell 4 12" xfId="5656" xr:uid="{00000000-0005-0000-0000-0000F5150000}"/>
    <cellStyle name="Check Cell 4 12 2" xfId="11339" xr:uid="{00000000-0005-0000-0000-0000F6150000}"/>
    <cellStyle name="Check Cell 4 13" xfId="7609" xr:uid="{00000000-0005-0000-0000-0000F7150000}"/>
    <cellStyle name="Check Cell 4 13 2" xfId="13284" xr:uid="{00000000-0005-0000-0000-0000F8150000}"/>
    <cellStyle name="Check Cell 4 14" xfId="7683" xr:uid="{00000000-0005-0000-0000-0000F9150000}"/>
    <cellStyle name="Check Cell 4 14 2" xfId="13356" xr:uid="{00000000-0005-0000-0000-0000FA150000}"/>
    <cellStyle name="Check Cell 4 15" xfId="7860" xr:uid="{00000000-0005-0000-0000-0000FB150000}"/>
    <cellStyle name="Check Cell 4 15 2" xfId="13533" xr:uid="{00000000-0005-0000-0000-0000FC150000}"/>
    <cellStyle name="Check Cell 4 16" xfId="9283" xr:uid="{00000000-0005-0000-0000-0000FD150000}"/>
    <cellStyle name="Check Cell 4 16 2" xfId="14943" xr:uid="{00000000-0005-0000-0000-0000FE150000}"/>
    <cellStyle name="Check Cell 4 17" xfId="3906" xr:uid="{00000000-0005-0000-0000-0000FF150000}"/>
    <cellStyle name="Check Cell 4 2" xfId="1623" xr:uid="{00000000-0005-0000-0000-000000160000}"/>
    <cellStyle name="Check Cell 4 2 2" xfId="5659" xr:uid="{00000000-0005-0000-0000-000001160000}"/>
    <cellStyle name="Check Cell 4 2 2 2" xfId="11342" xr:uid="{00000000-0005-0000-0000-000002160000}"/>
    <cellStyle name="Check Cell 4 2 3" xfId="7612" xr:uid="{00000000-0005-0000-0000-000003160000}"/>
    <cellStyle name="Check Cell 4 2 3 2" xfId="13287" xr:uid="{00000000-0005-0000-0000-000004160000}"/>
    <cellStyle name="Check Cell 4 2 4" xfId="7680" xr:uid="{00000000-0005-0000-0000-000005160000}"/>
    <cellStyle name="Check Cell 4 2 4 2" xfId="13353" xr:uid="{00000000-0005-0000-0000-000006160000}"/>
    <cellStyle name="Check Cell 4 2 5" xfId="7857" xr:uid="{00000000-0005-0000-0000-000007160000}"/>
    <cellStyle name="Check Cell 4 2 5 2" xfId="13530" xr:uid="{00000000-0005-0000-0000-000008160000}"/>
    <cellStyle name="Check Cell 4 2 6" xfId="9286" xr:uid="{00000000-0005-0000-0000-000009160000}"/>
    <cellStyle name="Check Cell 4 2 6 2" xfId="14946" xr:uid="{00000000-0005-0000-0000-00000A160000}"/>
    <cellStyle name="Check Cell 4 2 7" xfId="3903" xr:uid="{00000000-0005-0000-0000-00000B160000}"/>
    <cellStyle name="Check Cell 4 3" xfId="1624" xr:uid="{00000000-0005-0000-0000-00000C160000}"/>
    <cellStyle name="Check Cell 4 3 2" xfId="5660" xr:uid="{00000000-0005-0000-0000-00000D160000}"/>
    <cellStyle name="Check Cell 4 3 2 2" xfId="11343" xr:uid="{00000000-0005-0000-0000-00000E160000}"/>
    <cellStyle name="Check Cell 4 3 3" xfId="7613" xr:uid="{00000000-0005-0000-0000-00000F160000}"/>
    <cellStyle name="Check Cell 4 3 3 2" xfId="13288" xr:uid="{00000000-0005-0000-0000-000010160000}"/>
    <cellStyle name="Check Cell 4 3 4" xfId="7679" xr:uid="{00000000-0005-0000-0000-000011160000}"/>
    <cellStyle name="Check Cell 4 3 4 2" xfId="13352" xr:uid="{00000000-0005-0000-0000-000012160000}"/>
    <cellStyle name="Check Cell 4 3 5" xfId="7856" xr:uid="{00000000-0005-0000-0000-000013160000}"/>
    <cellStyle name="Check Cell 4 3 5 2" xfId="13529" xr:uid="{00000000-0005-0000-0000-000014160000}"/>
    <cellStyle name="Check Cell 4 3 6" xfId="9287" xr:uid="{00000000-0005-0000-0000-000015160000}"/>
    <cellStyle name="Check Cell 4 3 6 2" xfId="14947" xr:uid="{00000000-0005-0000-0000-000016160000}"/>
    <cellStyle name="Check Cell 4 3 7" xfId="3902" xr:uid="{00000000-0005-0000-0000-000017160000}"/>
    <cellStyle name="Check Cell 4 4" xfId="1625" xr:uid="{00000000-0005-0000-0000-000018160000}"/>
    <cellStyle name="Check Cell 4 4 2" xfId="5661" xr:uid="{00000000-0005-0000-0000-000019160000}"/>
    <cellStyle name="Check Cell 4 4 2 2" xfId="11344" xr:uid="{00000000-0005-0000-0000-00001A160000}"/>
    <cellStyle name="Check Cell 4 4 3" xfId="7614" xr:uid="{00000000-0005-0000-0000-00001B160000}"/>
    <cellStyle name="Check Cell 4 4 3 2" xfId="13289" xr:uid="{00000000-0005-0000-0000-00001C160000}"/>
    <cellStyle name="Check Cell 4 4 4" xfId="7678" xr:uid="{00000000-0005-0000-0000-00001D160000}"/>
    <cellStyle name="Check Cell 4 4 4 2" xfId="13351" xr:uid="{00000000-0005-0000-0000-00001E160000}"/>
    <cellStyle name="Check Cell 4 4 5" xfId="7855" xr:uid="{00000000-0005-0000-0000-00001F160000}"/>
    <cellStyle name="Check Cell 4 4 5 2" xfId="13528" xr:uid="{00000000-0005-0000-0000-000020160000}"/>
    <cellStyle name="Check Cell 4 4 6" xfId="9288" xr:uid="{00000000-0005-0000-0000-000021160000}"/>
    <cellStyle name="Check Cell 4 4 6 2" xfId="14948" xr:uid="{00000000-0005-0000-0000-000022160000}"/>
    <cellStyle name="Check Cell 4 4 7" xfId="3901" xr:uid="{00000000-0005-0000-0000-000023160000}"/>
    <cellStyle name="Check Cell 4 5" xfId="1626" xr:uid="{00000000-0005-0000-0000-000024160000}"/>
    <cellStyle name="Check Cell 4 5 2" xfId="5662" xr:uid="{00000000-0005-0000-0000-000025160000}"/>
    <cellStyle name="Check Cell 4 5 2 2" xfId="11345" xr:uid="{00000000-0005-0000-0000-000026160000}"/>
    <cellStyle name="Check Cell 4 5 3" xfId="7615" xr:uid="{00000000-0005-0000-0000-000027160000}"/>
    <cellStyle name="Check Cell 4 5 3 2" xfId="13290" xr:uid="{00000000-0005-0000-0000-000028160000}"/>
    <cellStyle name="Check Cell 4 5 4" xfId="7677" xr:uid="{00000000-0005-0000-0000-000029160000}"/>
    <cellStyle name="Check Cell 4 5 4 2" xfId="13350" xr:uid="{00000000-0005-0000-0000-00002A160000}"/>
    <cellStyle name="Check Cell 4 5 5" xfId="7854" xr:uid="{00000000-0005-0000-0000-00002B160000}"/>
    <cellStyle name="Check Cell 4 5 5 2" xfId="13527" xr:uid="{00000000-0005-0000-0000-00002C160000}"/>
    <cellStyle name="Check Cell 4 5 6" xfId="9289" xr:uid="{00000000-0005-0000-0000-00002D160000}"/>
    <cellStyle name="Check Cell 4 5 6 2" xfId="14949" xr:uid="{00000000-0005-0000-0000-00002E160000}"/>
    <cellStyle name="Check Cell 4 5 7" xfId="3900" xr:uid="{00000000-0005-0000-0000-00002F160000}"/>
    <cellStyle name="Check Cell 4 6" xfId="1627" xr:uid="{00000000-0005-0000-0000-000030160000}"/>
    <cellStyle name="Check Cell 4 6 2" xfId="5663" xr:uid="{00000000-0005-0000-0000-000031160000}"/>
    <cellStyle name="Check Cell 4 6 2 2" xfId="11346" xr:uid="{00000000-0005-0000-0000-000032160000}"/>
    <cellStyle name="Check Cell 4 6 3" xfId="7616" xr:uid="{00000000-0005-0000-0000-000033160000}"/>
    <cellStyle name="Check Cell 4 6 3 2" xfId="13291" xr:uid="{00000000-0005-0000-0000-000034160000}"/>
    <cellStyle name="Check Cell 4 6 4" xfId="7676" xr:uid="{00000000-0005-0000-0000-000035160000}"/>
    <cellStyle name="Check Cell 4 6 4 2" xfId="13349" xr:uid="{00000000-0005-0000-0000-000036160000}"/>
    <cellStyle name="Check Cell 4 6 5" xfId="7853" xr:uid="{00000000-0005-0000-0000-000037160000}"/>
    <cellStyle name="Check Cell 4 6 5 2" xfId="13526" xr:uid="{00000000-0005-0000-0000-000038160000}"/>
    <cellStyle name="Check Cell 4 6 6" xfId="9290" xr:uid="{00000000-0005-0000-0000-000039160000}"/>
    <cellStyle name="Check Cell 4 6 6 2" xfId="14950" xr:uid="{00000000-0005-0000-0000-00003A160000}"/>
    <cellStyle name="Check Cell 4 6 7" xfId="3899" xr:uid="{00000000-0005-0000-0000-00003B160000}"/>
    <cellStyle name="Check Cell 4 7" xfId="1628" xr:uid="{00000000-0005-0000-0000-00003C160000}"/>
    <cellStyle name="Check Cell 4 7 2" xfId="5664" xr:uid="{00000000-0005-0000-0000-00003D160000}"/>
    <cellStyle name="Check Cell 4 7 2 2" xfId="11347" xr:uid="{00000000-0005-0000-0000-00003E160000}"/>
    <cellStyle name="Check Cell 4 7 3" xfId="7617" xr:uid="{00000000-0005-0000-0000-00003F160000}"/>
    <cellStyle name="Check Cell 4 7 3 2" xfId="13292" xr:uid="{00000000-0005-0000-0000-000040160000}"/>
    <cellStyle name="Check Cell 4 7 4" xfId="7675" xr:uid="{00000000-0005-0000-0000-000041160000}"/>
    <cellStyle name="Check Cell 4 7 4 2" xfId="13348" xr:uid="{00000000-0005-0000-0000-000042160000}"/>
    <cellStyle name="Check Cell 4 7 5" xfId="8033" xr:uid="{00000000-0005-0000-0000-000043160000}"/>
    <cellStyle name="Check Cell 4 7 5 2" xfId="13706" xr:uid="{00000000-0005-0000-0000-000044160000}"/>
    <cellStyle name="Check Cell 4 7 6" xfId="9291" xr:uid="{00000000-0005-0000-0000-000045160000}"/>
    <cellStyle name="Check Cell 4 7 6 2" xfId="14951" xr:uid="{00000000-0005-0000-0000-000046160000}"/>
    <cellStyle name="Check Cell 4 7 7" xfId="3898" xr:uid="{00000000-0005-0000-0000-000047160000}"/>
    <cellStyle name="Check Cell 4 8" xfId="1629" xr:uid="{00000000-0005-0000-0000-000048160000}"/>
    <cellStyle name="Check Cell 4 8 2" xfId="5665" xr:uid="{00000000-0005-0000-0000-000049160000}"/>
    <cellStyle name="Check Cell 4 8 2 2" xfId="11348" xr:uid="{00000000-0005-0000-0000-00004A160000}"/>
    <cellStyle name="Check Cell 4 8 3" xfId="7618" xr:uid="{00000000-0005-0000-0000-00004B160000}"/>
    <cellStyle name="Check Cell 4 8 3 2" xfId="13293" xr:uid="{00000000-0005-0000-0000-00004C160000}"/>
    <cellStyle name="Check Cell 4 8 4" xfId="7674" xr:uid="{00000000-0005-0000-0000-00004D160000}"/>
    <cellStyle name="Check Cell 4 8 4 2" xfId="13347" xr:uid="{00000000-0005-0000-0000-00004E160000}"/>
    <cellStyle name="Check Cell 4 8 5" xfId="7852" xr:uid="{00000000-0005-0000-0000-00004F160000}"/>
    <cellStyle name="Check Cell 4 8 5 2" xfId="13525" xr:uid="{00000000-0005-0000-0000-000050160000}"/>
    <cellStyle name="Check Cell 4 8 6" xfId="9292" xr:uid="{00000000-0005-0000-0000-000051160000}"/>
    <cellStyle name="Check Cell 4 8 6 2" xfId="14952" xr:uid="{00000000-0005-0000-0000-000052160000}"/>
    <cellStyle name="Check Cell 4 8 7" xfId="3897" xr:uid="{00000000-0005-0000-0000-000053160000}"/>
    <cellStyle name="Check Cell 4 9" xfId="1630" xr:uid="{00000000-0005-0000-0000-000054160000}"/>
    <cellStyle name="Check Cell 4 9 2" xfId="5666" xr:uid="{00000000-0005-0000-0000-000055160000}"/>
    <cellStyle name="Check Cell 4 9 2 2" xfId="11349" xr:uid="{00000000-0005-0000-0000-000056160000}"/>
    <cellStyle name="Check Cell 4 9 3" xfId="7619" xr:uid="{00000000-0005-0000-0000-000057160000}"/>
    <cellStyle name="Check Cell 4 9 3 2" xfId="13294" xr:uid="{00000000-0005-0000-0000-000058160000}"/>
    <cellStyle name="Check Cell 4 9 4" xfId="7673" xr:uid="{00000000-0005-0000-0000-000059160000}"/>
    <cellStyle name="Check Cell 4 9 4 2" xfId="13346" xr:uid="{00000000-0005-0000-0000-00005A160000}"/>
    <cellStyle name="Check Cell 4 9 5" xfId="7851" xr:uid="{00000000-0005-0000-0000-00005B160000}"/>
    <cellStyle name="Check Cell 4 9 5 2" xfId="13524" xr:uid="{00000000-0005-0000-0000-00005C160000}"/>
    <cellStyle name="Check Cell 4 9 6" xfId="9293" xr:uid="{00000000-0005-0000-0000-00005D160000}"/>
    <cellStyle name="Check Cell 4 9 6 2" xfId="14953" xr:uid="{00000000-0005-0000-0000-00005E160000}"/>
    <cellStyle name="Check Cell 4 9 7" xfId="3896" xr:uid="{00000000-0005-0000-0000-00005F160000}"/>
    <cellStyle name="Check Cell 40" xfId="31897" xr:uid="{00000000-0005-0000-0000-0000B9060000}"/>
    <cellStyle name="Check Cell 41" xfId="31898" xr:uid="{00000000-0005-0000-0000-0000BA060000}"/>
    <cellStyle name="Check Cell 42" xfId="31899" xr:uid="{00000000-0005-0000-0000-0000BB060000}"/>
    <cellStyle name="Check Cell 43" xfId="31900" xr:uid="{00000000-0005-0000-0000-0000BC060000}"/>
    <cellStyle name="Check Cell 5" xfId="1631" xr:uid="{00000000-0005-0000-0000-000060160000}"/>
    <cellStyle name="Check Cell 5 10" xfId="1632" xr:uid="{00000000-0005-0000-0000-000061160000}"/>
    <cellStyle name="Check Cell 5 10 2" xfId="5668" xr:uid="{00000000-0005-0000-0000-000062160000}"/>
    <cellStyle name="Check Cell 5 10 2 2" xfId="11351" xr:uid="{00000000-0005-0000-0000-000063160000}"/>
    <cellStyle name="Check Cell 5 10 3" xfId="7621" xr:uid="{00000000-0005-0000-0000-000064160000}"/>
    <cellStyle name="Check Cell 5 10 3 2" xfId="13296" xr:uid="{00000000-0005-0000-0000-000065160000}"/>
    <cellStyle name="Check Cell 5 10 4" xfId="7671" xr:uid="{00000000-0005-0000-0000-000066160000}"/>
    <cellStyle name="Check Cell 5 10 4 2" xfId="13344" xr:uid="{00000000-0005-0000-0000-000067160000}"/>
    <cellStyle name="Check Cell 5 10 5" xfId="7849" xr:uid="{00000000-0005-0000-0000-000068160000}"/>
    <cellStyle name="Check Cell 5 10 5 2" xfId="13522" xr:uid="{00000000-0005-0000-0000-000069160000}"/>
    <cellStyle name="Check Cell 5 10 6" xfId="9295" xr:uid="{00000000-0005-0000-0000-00006A160000}"/>
    <cellStyle name="Check Cell 5 10 6 2" xfId="14955" xr:uid="{00000000-0005-0000-0000-00006B160000}"/>
    <cellStyle name="Check Cell 5 10 7" xfId="3894" xr:uid="{00000000-0005-0000-0000-00006C160000}"/>
    <cellStyle name="Check Cell 5 11" xfId="1633" xr:uid="{00000000-0005-0000-0000-00006D160000}"/>
    <cellStyle name="Check Cell 5 11 2" xfId="5669" xr:uid="{00000000-0005-0000-0000-00006E160000}"/>
    <cellStyle name="Check Cell 5 11 2 2" xfId="11352" xr:uid="{00000000-0005-0000-0000-00006F160000}"/>
    <cellStyle name="Check Cell 5 11 3" xfId="7622" xr:uid="{00000000-0005-0000-0000-000070160000}"/>
    <cellStyle name="Check Cell 5 11 3 2" xfId="13297" xr:uid="{00000000-0005-0000-0000-000071160000}"/>
    <cellStyle name="Check Cell 5 11 4" xfId="7670" xr:uid="{00000000-0005-0000-0000-000072160000}"/>
    <cellStyle name="Check Cell 5 11 4 2" xfId="13343" xr:uid="{00000000-0005-0000-0000-000073160000}"/>
    <cellStyle name="Check Cell 5 11 5" xfId="7848" xr:uid="{00000000-0005-0000-0000-000074160000}"/>
    <cellStyle name="Check Cell 5 11 5 2" xfId="13521" xr:uid="{00000000-0005-0000-0000-000075160000}"/>
    <cellStyle name="Check Cell 5 11 6" xfId="9296" xr:uid="{00000000-0005-0000-0000-000076160000}"/>
    <cellStyle name="Check Cell 5 11 6 2" xfId="14956" xr:uid="{00000000-0005-0000-0000-000077160000}"/>
    <cellStyle name="Check Cell 5 11 7" xfId="3893" xr:uid="{00000000-0005-0000-0000-000078160000}"/>
    <cellStyle name="Check Cell 5 12" xfId="5667" xr:uid="{00000000-0005-0000-0000-000079160000}"/>
    <cellStyle name="Check Cell 5 12 2" xfId="11350" xr:uid="{00000000-0005-0000-0000-00007A160000}"/>
    <cellStyle name="Check Cell 5 13" xfId="7620" xr:uid="{00000000-0005-0000-0000-00007B160000}"/>
    <cellStyle name="Check Cell 5 13 2" xfId="13295" xr:uid="{00000000-0005-0000-0000-00007C160000}"/>
    <cellStyle name="Check Cell 5 14" xfId="7672" xr:uid="{00000000-0005-0000-0000-00007D160000}"/>
    <cellStyle name="Check Cell 5 14 2" xfId="13345" xr:uid="{00000000-0005-0000-0000-00007E160000}"/>
    <cellStyle name="Check Cell 5 15" xfId="7850" xr:uid="{00000000-0005-0000-0000-00007F160000}"/>
    <cellStyle name="Check Cell 5 15 2" xfId="13523" xr:uid="{00000000-0005-0000-0000-000080160000}"/>
    <cellStyle name="Check Cell 5 16" xfId="9294" xr:uid="{00000000-0005-0000-0000-000081160000}"/>
    <cellStyle name="Check Cell 5 16 2" xfId="14954" xr:uid="{00000000-0005-0000-0000-000082160000}"/>
    <cellStyle name="Check Cell 5 17" xfId="3895" xr:uid="{00000000-0005-0000-0000-000083160000}"/>
    <cellStyle name="Check Cell 5 2" xfId="1634" xr:uid="{00000000-0005-0000-0000-000084160000}"/>
    <cellStyle name="Check Cell 5 2 2" xfId="5670" xr:uid="{00000000-0005-0000-0000-000085160000}"/>
    <cellStyle name="Check Cell 5 2 2 2" xfId="11353" xr:uid="{00000000-0005-0000-0000-000086160000}"/>
    <cellStyle name="Check Cell 5 2 3" xfId="7623" xr:uid="{00000000-0005-0000-0000-000087160000}"/>
    <cellStyle name="Check Cell 5 2 3 2" xfId="13298" xr:uid="{00000000-0005-0000-0000-000088160000}"/>
    <cellStyle name="Check Cell 5 2 4" xfId="7669" xr:uid="{00000000-0005-0000-0000-000089160000}"/>
    <cellStyle name="Check Cell 5 2 4 2" xfId="13342" xr:uid="{00000000-0005-0000-0000-00008A160000}"/>
    <cellStyle name="Check Cell 5 2 5" xfId="7847" xr:uid="{00000000-0005-0000-0000-00008B160000}"/>
    <cellStyle name="Check Cell 5 2 5 2" xfId="13520" xr:uid="{00000000-0005-0000-0000-00008C160000}"/>
    <cellStyle name="Check Cell 5 2 6" xfId="9297" xr:uid="{00000000-0005-0000-0000-00008D160000}"/>
    <cellStyle name="Check Cell 5 2 6 2" xfId="14957" xr:uid="{00000000-0005-0000-0000-00008E160000}"/>
    <cellStyle name="Check Cell 5 2 7" xfId="3892" xr:uid="{00000000-0005-0000-0000-00008F160000}"/>
    <cellStyle name="Check Cell 5 3" xfId="1635" xr:uid="{00000000-0005-0000-0000-000090160000}"/>
    <cellStyle name="Check Cell 5 3 2" xfId="5671" xr:uid="{00000000-0005-0000-0000-000091160000}"/>
    <cellStyle name="Check Cell 5 3 2 2" xfId="11354" xr:uid="{00000000-0005-0000-0000-000092160000}"/>
    <cellStyle name="Check Cell 5 3 3" xfId="7624" xr:uid="{00000000-0005-0000-0000-000093160000}"/>
    <cellStyle name="Check Cell 5 3 3 2" xfId="13299" xr:uid="{00000000-0005-0000-0000-000094160000}"/>
    <cellStyle name="Check Cell 5 3 4" xfId="7668" xr:uid="{00000000-0005-0000-0000-000095160000}"/>
    <cellStyle name="Check Cell 5 3 4 2" xfId="13341" xr:uid="{00000000-0005-0000-0000-000096160000}"/>
    <cellStyle name="Check Cell 5 3 5" xfId="7846" xr:uid="{00000000-0005-0000-0000-000097160000}"/>
    <cellStyle name="Check Cell 5 3 5 2" xfId="13519" xr:uid="{00000000-0005-0000-0000-000098160000}"/>
    <cellStyle name="Check Cell 5 3 6" xfId="9298" xr:uid="{00000000-0005-0000-0000-000099160000}"/>
    <cellStyle name="Check Cell 5 3 6 2" xfId="14958" xr:uid="{00000000-0005-0000-0000-00009A160000}"/>
    <cellStyle name="Check Cell 5 3 7" xfId="3891" xr:uid="{00000000-0005-0000-0000-00009B160000}"/>
    <cellStyle name="Check Cell 5 4" xfId="1636" xr:uid="{00000000-0005-0000-0000-00009C160000}"/>
    <cellStyle name="Check Cell 5 4 2" xfId="5672" xr:uid="{00000000-0005-0000-0000-00009D160000}"/>
    <cellStyle name="Check Cell 5 4 2 2" xfId="11355" xr:uid="{00000000-0005-0000-0000-00009E160000}"/>
    <cellStyle name="Check Cell 5 4 3" xfId="7625" xr:uid="{00000000-0005-0000-0000-00009F160000}"/>
    <cellStyle name="Check Cell 5 4 3 2" xfId="13300" xr:uid="{00000000-0005-0000-0000-0000A0160000}"/>
    <cellStyle name="Check Cell 5 4 4" xfId="7667" xr:uid="{00000000-0005-0000-0000-0000A1160000}"/>
    <cellStyle name="Check Cell 5 4 4 2" xfId="13340" xr:uid="{00000000-0005-0000-0000-0000A2160000}"/>
    <cellStyle name="Check Cell 5 4 5" xfId="7845" xr:uid="{00000000-0005-0000-0000-0000A3160000}"/>
    <cellStyle name="Check Cell 5 4 5 2" xfId="13518" xr:uid="{00000000-0005-0000-0000-0000A4160000}"/>
    <cellStyle name="Check Cell 5 4 6" xfId="9299" xr:uid="{00000000-0005-0000-0000-0000A5160000}"/>
    <cellStyle name="Check Cell 5 4 6 2" xfId="14959" xr:uid="{00000000-0005-0000-0000-0000A6160000}"/>
    <cellStyle name="Check Cell 5 4 7" xfId="3890" xr:uid="{00000000-0005-0000-0000-0000A7160000}"/>
    <cellStyle name="Check Cell 5 5" xfId="1637" xr:uid="{00000000-0005-0000-0000-0000A8160000}"/>
    <cellStyle name="Check Cell 5 5 2" xfId="5673" xr:uid="{00000000-0005-0000-0000-0000A9160000}"/>
    <cellStyle name="Check Cell 5 5 2 2" xfId="11356" xr:uid="{00000000-0005-0000-0000-0000AA160000}"/>
    <cellStyle name="Check Cell 5 5 3" xfId="7626" xr:uid="{00000000-0005-0000-0000-0000AB160000}"/>
    <cellStyle name="Check Cell 5 5 3 2" xfId="13301" xr:uid="{00000000-0005-0000-0000-0000AC160000}"/>
    <cellStyle name="Check Cell 5 5 4" xfId="7666" xr:uid="{00000000-0005-0000-0000-0000AD160000}"/>
    <cellStyle name="Check Cell 5 5 4 2" xfId="13339" xr:uid="{00000000-0005-0000-0000-0000AE160000}"/>
    <cellStyle name="Check Cell 5 5 5" xfId="7844" xr:uid="{00000000-0005-0000-0000-0000AF160000}"/>
    <cellStyle name="Check Cell 5 5 5 2" xfId="13517" xr:uid="{00000000-0005-0000-0000-0000B0160000}"/>
    <cellStyle name="Check Cell 5 5 6" xfId="9300" xr:uid="{00000000-0005-0000-0000-0000B1160000}"/>
    <cellStyle name="Check Cell 5 5 6 2" xfId="14960" xr:uid="{00000000-0005-0000-0000-0000B2160000}"/>
    <cellStyle name="Check Cell 5 5 7" xfId="3889" xr:uid="{00000000-0005-0000-0000-0000B3160000}"/>
    <cellStyle name="Check Cell 5 6" xfId="1638" xr:uid="{00000000-0005-0000-0000-0000B4160000}"/>
    <cellStyle name="Check Cell 5 6 2" xfId="5674" xr:uid="{00000000-0005-0000-0000-0000B5160000}"/>
    <cellStyle name="Check Cell 5 6 2 2" xfId="11357" xr:uid="{00000000-0005-0000-0000-0000B6160000}"/>
    <cellStyle name="Check Cell 5 6 3" xfId="7627" xr:uid="{00000000-0005-0000-0000-0000B7160000}"/>
    <cellStyle name="Check Cell 5 6 3 2" xfId="13302" xr:uid="{00000000-0005-0000-0000-0000B8160000}"/>
    <cellStyle name="Check Cell 5 6 4" xfId="7665" xr:uid="{00000000-0005-0000-0000-0000B9160000}"/>
    <cellStyle name="Check Cell 5 6 4 2" xfId="13338" xr:uid="{00000000-0005-0000-0000-0000BA160000}"/>
    <cellStyle name="Check Cell 5 6 5" xfId="7843" xr:uid="{00000000-0005-0000-0000-0000BB160000}"/>
    <cellStyle name="Check Cell 5 6 5 2" xfId="13516" xr:uid="{00000000-0005-0000-0000-0000BC160000}"/>
    <cellStyle name="Check Cell 5 6 6" xfId="9301" xr:uid="{00000000-0005-0000-0000-0000BD160000}"/>
    <cellStyle name="Check Cell 5 6 6 2" xfId="14961" xr:uid="{00000000-0005-0000-0000-0000BE160000}"/>
    <cellStyle name="Check Cell 5 6 7" xfId="3888" xr:uid="{00000000-0005-0000-0000-0000BF160000}"/>
    <cellStyle name="Check Cell 5 7" xfId="1639" xr:uid="{00000000-0005-0000-0000-0000C0160000}"/>
    <cellStyle name="Check Cell 5 7 2" xfId="5675" xr:uid="{00000000-0005-0000-0000-0000C1160000}"/>
    <cellStyle name="Check Cell 5 7 2 2" xfId="11358" xr:uid="{00000000-0005-0000-0000-0000C2160000}"/>
    <cellStyle name="Check Cell 5 7 3" xfId="7628" xr:uid="{00000000-0005-0000-0000-0000C3160000}"/>
    <cellStyle name="Check Cell 5 7 3 2" xfId="13303" xr:uid="{00000000-0005-0000-0000-0000C4160000}"/>
    <cellStyle name="Check Cell 5 7 4" xfId="7664" xr:uid="{00000000-0005-0000-0000-0000C5160000}"/>
    <cellStyle name="Check Cell 5 7 4 2" xfId="13337" xr:uid="{00000000-0005-0000-0000-0000C6160000}"/>
    <cellStyle name="Check Cell 5 7 5" xfId="7842" xr:uid="{00000000-0005-0000-0000-0000C7160000}"/>
    <cellStyle name="Check Cell 5 7 5 2" xfId="13515" xr:uid="{00000000-0005-0000-0000-0000C8160000}"/>
    <cellStyle name="Check Cell 5 7 6" xfId="9302" xr:uid="{00000000-0005-0000-0000-0000C9160000}"/>
    <cellStyle name="Check Cell 5 7 6 2" xfId="14962" xr:uid="{00000000-0005-0000-0000-0000CA160000}"/>
    <cellStyle name="Check Cell 5 7 7" xfId="3887" xr:uid="{00000000-0005-0000-0000-0000CB160000}"/>
    <cellStyle name="Check Cell 5 8" xfId="1640" xr:uid="{00000000-0005-0000-0000-0000CC160000}"/>
    <cellStyle name="Check Cell 5 8 2" xfId="5676" xr:uid="{00000000-0005-0000-0000-0000CD160000}"/>
    <cellStyle name="Check Cell 5 8 2 2" xfId="11359" xr:uid="{00000000-0005-0000-0000-0000CE160000}"/>
    <cellStyle name="Check Cell 5 8 3" xfId="7629" xr:uid="{00000000-0005-0000-0000-0000CF160000}"/>
    <cellStyle name="Check Cell 5 8 3 2" xfId="13304" xr:uid="{00000000-0005-0000-0000-0000D0160000}"/>
    <cellStyle name="Check Cell 5 8 4" xfId="7663" xr:uid="{00000000-0005-0000-0000-0000D1160000}"/>
    <cellStyle name="Check Cell 5 8 4 2" xfId="13336" xr:uid="{00000000-0005-0000-0000-0000D2160000}"/>
    <cellStyle name="Check Cell 5 8 5" xfId="7841" xr:uid="{00000000-0005-0000-0000-0000D3160000}"/>
    <cellStyle name="Check Cell 5 8 5 2" xfId="13514" xr:uid="{00000000-0005-0000-0000-0000D4160000}"/>
    <cellStyle name="Check Cell 5 8 6" xfId="9303" xr:uid="{00000000-0005-0000-0000-0000D5160000}"/>
    <cellStyle name="Check Cell 5 8 6 2" xfId="14963" xr:uid="{00000000-0005-0000-0000-0000D6160000}"/>
    <cellStyle name="Check Cell 5 8 7" xfId="3886" xr:uid="{00000000-0005-0000-0000-0000D7160000}"/>
    <cellStyle name="Check Cell 5 9" xfId="1641" xr:uid="{00000000-0005-0000-0000-0000D8160000}"/>
    <cellStyle name="Check Cell 5 9 2" xfId="5677" xr:uid="{00000000-0005-0000-0000-0000D9160000}"/>
    <cellStyle name="Check Cell 5 9 2 2" xfId="11360" xr:uid="{00000000-0005-0000-0000-0000DA160000}"/>
    <cellStyle name="Check Cell 5 9 3" xfId="7630" xr:uid="{00000000-0005-0000-0000-0000DB160000}"/>
    <cellStyle name="Check Cell 5 9 3 2" xfId="13305" xr:uid="{00000000-0005-0000-0000-0000DC160000}"/>
    <cellStyle name="Check Cell 5 9 4" xfId="7662" xr:uid="{00000000-0005-0000-0000-0000DD160000}"/>
    <cellStyle name="Check Cell 5 9 4 2" xfId="13335" xr:uid="{00000000-0005-0000-0000-0000DE160000}"/>
    <cellStyle name="Check Cell 5 9 5" xfId="7840" xr:uid="{00000000-0005-0000-0000-0000DF160000}"/>
    <cellStyle name="Check Cell 5 9 5 2" xfId="13513" xr:uid="{00000000-0005-0000-0000-0000E0160000}"/>
    <cellStyle name="Check Cell 5 9 6" xfId="9304" xr:uid="{00000000-0005-0000-0000-0000E1160000}"/>
    <cellStyle name="Check Cell 5 9 6 2" xfId="14964" xr:uid="{00000000-0005-0000-0000-0000E2160000}"/>
    <cellStyle name="Check Cell 5 9 7" xfId="3885" xr:uid="{00000000-0005-0000-0000-0000E3160000}"/>
    <cellStyle name="Check Cell 6" xfId="1642" xr:uid="{00000000-0005-0000-0000-0000E4160000}"/>
    <cellStyle name="Check Cell 6 10" xfId="1643" xr:uid="{00000000-0005-0000-0000-0000E5160000}"/>
    <cellStyle name="Check Cell 6 10 2" xfId="5679" xr:uid="{00000000-0005-0000-0000-0000E6160000}"/>
    <cellStyle name="Check Cell 6 10 2 2" xfId="11362" xr:uid="{00000000-0005-0000-0000-0000E7160000}"/>
    <cellStyle name="Check Cell 6 10 3" xfId="7632" xr:uid="{00000000-0005-0000-0000-0000E8160000}"/>
    <cellStyle name="Check Cell 6 10 3 2" xfId="13307" xr:uid="{00000000-0005-0000-0000-0000E9160000}"/>
    <cellStyle name="Check Cell 6 10 4" xfId="7660" xr:uid="{00000000-0005-0000-0000-0000EA160000}"/>
    <cellStyle name="Check Cell 6 10 4 2" xfId="13333" xr:uid="{00000000-0005-0000-0000-0000EB160000}"/>
    <cellStyle name="Check Cell 6 10 5" xfId="7838" xr:uid="{00000000-0005-0000-0000-0000EC160000}"/>
    <cellStyle name="Check Cell 6 10 5 2" xfId="13511" xr:uid="{00000000-0005-0000-0000-0000ED160000}"/>
    <cellStyle name="Check Cell 6 10 6" xfId="9306" xr:uid="{00000000-0005-0000-0000-0000EE160000}"/>
    <cellStyle name="Check Cell 6 10 6 2" xfId="14966" xr:uid="{00000000-0005-0000-0000-0000EF160000}"/>
    <cellStyle name="Check Cell 6 10 7" xfId="3883" xr:uid="{00000000-0005-0000-0000-0000F0160000}"/>
    <cellStyle name="Check Cell 6 11" xfId="1644" xr:uid="{00000000-0005-0000-0000-0000F1160000}"/>
    <cellStyle name="Check Cell 6 11 2" xfId="5680" xr:uid="{00000000-0005-0000-0000-0000F2160000}"/>
    <cellStyle name="Check Cell 6 11 2 2" xfId="11363" xr:uid="{00000000-0005-0000-0000-0000F3160000}"/>
    <cellStyle name="Check Cell 6 11 3" xfId="7633" xr:uid="{00000000-0005-0000-0000-0000F4160000}"/>
    <cellStyle name="Check Cell 6 11 3 2" xfId="13308" xr:uid="{00000000-0005-0000-0000-0000F5160000}"/>
    <cellStyle name="Check Cell 6 11 4" xfId="7659" xr:uid="{00000000-0005-0000-0000-0000F6160000}"/>
    <cellStyle name="Check Cell 6 11 4 2" xfId="13332" xr:uid="{00000000-0005-0000-0000-0000F7160000}"/>
    <cellStyle name="Check Cell 6 11 5" xfId="7837" xr:uid="{00000000-0005-0000-0000-0000F8160000}"/>
    <cellStyle name="Check Cell 6 11 5 2" xfId="13510" xr:uid="{00000000-0005-0000-0000-0000F9160000}"/>
    <cellStyle name="Check Cell 6 11 6" xfId="9307" xr:uid="{00000000-0005-0000-0000-0000FA160000}"/>
    <cellStyle name="Check Cell 6 11 6 2" xfId="14967" xr:uid="{00000000-0005-0000-0000-0000FB160000}"/>
    <cellStyle name="Check Cell 6 11 7" xfId="3882" xr:uid="{00000000-0005-0000-0000-0000FC160000}"/>
    <cellStyle name="Check Cell 6 12" xfId="5678" xr:uid="{00000000-0005-0000-0000-0000FD160000}"/>
    <cellStyle name="Check Cell 6 12 2" xfId="11361" xr:uid="{00000000-0005-0000-0000-0000FE160000}"/>
    <cellStyle name="Check Cell 6 13" xfId="7631" xr:uid="{00000000-0005-0000-0000-0000FF160000}"/>
    <cellStyle name="Check Cell 6 13 2" xfId="13306" xr:uid="{00000000-0005-0000-0000-000000170000}"/>
    <cellStyle name="Check Cell 6 14" xfId="7661" xr:uid="{00000000-0005-0000-0000-000001170000}"/>
    <cellStyle name="Check Cell 6 14 2" xfId="13334" xr:uid="{00000000-0005-0000-0000-000002170000}"/>
    <cellStyle name="Check Cell 6 15" xfId="7839" xr:uid="{00000000-0005-0000-0000-000003170000}"/>
    <cellStyle name="Check Cell 6 15 2" xfId="13512" xr:uid="{00000000-0005-0000-0000-000004170000}"/>
    <cellStyle name="Check Cell 6 16" xfId="9305" xr:uid="{00000000-0005-0000-0000-000005170000}"/>
    <cellStyle name="Check Cell 6 16 2" xfId="14965" xr:uid="{00000000-0005-0000-0000-000006170000}"/>
    <cellStyle name="Check Cell 6 17" xfId="3884" xr:uid="{00000000-0005-0000-0000-000007170000}"/>
    <cellStyle name="Check Cell 6 2" xfId="1645" xr:uid="{00000000-0005-0000-0000-000008170000}"/>
    <cellStyle name="Check Cell 6 2 2" xfId="5681" xr:uid="{00000000-0005-0000-0000-000009170000}"/>
    <cellStyle name="Check Cell 6 2 2 2" xfId="11364" xr:uid="{00000000-0005-0000-0000-00000A170000}"/>
    <cellStyle name="Check Cell 6 2 3" xfId="7634" xr:uid="{00000000-0005-0000-0000-00000B170000}"/>
    <cellStyle name="Check Cell 6 2 3 2" xfId="13309" xr:uid="{00000000-0005-0000-0000-00000C170000}"/>
    <cellStyle name="Check Cell 6 2 4" xfId="6945" xr:uid="{00000000-0005-0000-0000-00000D170000}"/>
    <cellStyle name="Check Cell 6 2 4 2" xfId="12621" xr:uid="{00000000-0005-0000-0000-00000E170000}"/>
    <cellStyle name="Check Cell 6 2 5" xfId="7836" xr:uid="{00000000-0005-0000-0000-00000F170000}"/>
    <cellStyle name="Check Cell 6 2 5 2" xfId="13509" xr:uid="{00000000-0005-0000-0000-000010170000}"/>
    <cellStyle name="Check Cell 6 2 6" xfId="9308" xr:uid="{00000000-0005-0000-0000-000011170000}"/>
    <cellStyle name="Check Cell 6 2 6 2" xfId="14968" xr:uid="{00000000-0005-0000-0000-000012170000}"/>
    <cellStyle name="Check Cell 6 2 7" xfId="3881" xr:uid="{00000000-0005-0000-0000-000013170000}"/>
    <cellStyle name="Check Cell 6 3" xfId="1646" xr:uid="{00000000-0005-0000-0000-000014170000}"/>
    <cellStyle name="Check Cell 6 3 2" xfId="5682" xr:uid="{00000000-0005-0000-0000-000015170000}"/>
    <cellStyle name="Check Cell 6 3 2 2" xfId="11365" xr:uid="{00000000-0005-0000-0000-000016170000}"/>
    <cellStyle name="Check Cell 6 3 3" xfId="7635" xr:uid="{00000000-0005-0000-0000-000017170000}"/>
    <cellStyle name="Check Cell 6 3 3 2" xfId="13310" xr:uid="{00000000-0005-0000-0000-000018170000}"/>
    <cellStyle name="Check Cell 6 3 4" xfId="7658" xr:uid="{00000000-0005-0000-0000-000019170000}"/>
    <cellStyle name="Check Cell 6 3 4 2" xfId="13331" xr:uid="{00000000-0005-0000-0000-00001A170000}"/>
    <cellStyle name="Check Cell 6 3 5" xfId="7835" xr:uid="{00000000-0005-0000-0000-00001B170000}"/>
    <cellStyle name="Check Cell 6 3 5 2" xfId="13508" xr:uid="{00000000-0005-0000-0000-00001C170000}"/>
    <cellStyle name="Check Cell 6 3 6" xfId="9309" xr:uid="{00000000-0005-0000-0000-00001D170000}"/>
    <cellStyle name="Check Cell 6 3 6 2" xfId="14969" xr:uid="{00000000-0005-0000-0000-00001E170000}"/>
    <cellStyle name="Check Cell 6 3 7" xfId="3880" xr:uid="{00000000-0005-0000-0000-00001F170000}"/>
    <cellStyle name="Check Cell 6 4" xfId="1647" xr:uid="{00000000-0005-0000-0000-000020170000}"/>
    <cellStyle name="Check Cell 6 4 2" xfId="5683" xr:uid="{00000000-0005-0000-0000-000021170000}"/>
    <cellStyle name="Check Cell 6 4 2 2" xfId="11366" xr:uid="{00000000-0005-0000-0000-000022170000}"/>
    <cellStyle name="Check Cell 6 4 3" xfId="7636" xr:uid="{00000000-0005-0000-0000-000023170000}"/>
    <cellStyle name="Check Cell 6 4 3 2" xfId="13311" xr:uid="{00000000-0005-0000-0000-000024170000}"/>
    <cellStyle name="Check Cell 6 4 4" xfId="7657" xr:uid="{00000000-0005-0000-0000-000025170000}"/>
    <cellStyle name="Check Cell 6 4 4 2" xfId="13330" xr:uid="{00000000-0005-0000-0000-000026170000}"/>
    <cellStyle name="Check Cell 6 4 5" xfId="7834" xr:uid="{00000000-0005-0000-0000-000027170000}"/>
    <cellStyle name="Check Cell 6 4 5 2" xfId="13507" xr:uid="{00000000-0005-0000-0000-000028170000}"/>
    <cellStyle name="Check Cell 6 4 6" xfId="9310" xr:uid="{00000000-0005-0000-0000-000029170000}"/>
    <cellStyle name="Check Cell 6 4 6 2" xfId="14970" xr:uid="{00000000-0005-0000-0000-00002A170000}"/>
    <cellStyle name="Check Cell 6 4 7" xfId="3879" xr:uid="{00000000-0005-0000-0000-00002B170000}"/>
    <cellStyle name="Check Cell 6 5" xfId="1648" xr:uid="{00000000-0005-0000-0000-00002C170000}"/>
    <cellStyle name="Check Cell 6 5 2" xfId="5684" xr:uid="{00000000-0005-0000-0000-00002D170000}"/>
    <cellStyle name="Check Cell 6 5 2 2" xfId="11367" xr:uid="{00000000-0005-0000-0000-00002E170000}"/>
    <cellStyle name="Check Cell 6 5 3" xfId="7637" xr:uid="{00000000-0005-0000-0000-00002F170000}"/>
    <cellStyle name="Check Cell 6 5 3 2" xfId="13312" xr:uid="{00000000-0005-0000-0000-000030170000}"/>
    <cellStyle name="Check Cell 6 5 4" xfId="7656" xr:uid="{00000000-0005-0000-0000-000031170000}"/>
    <cellStyle name="Check Cell 6 5 4 2" xfId="13329" xr:uid="{00000000-0005-0000-0000-000032170000}"/>
    <cellStyle name="Check Cell 6 5 5" xfId="7833" xr:uid="{00000000-0005-0000-0000-000033170000}"/>
    <cellStyle name="Check Cell 6 5 5 2" xfId="13506" xr:uid="{00000000-0005-0000-0000-000034170000}"/>
    <cellStyle name="Check Cell 6 5 6" xfId="9311" xr:uid="{00000000-0005-0000-0000-000035170000}"/>
    <cellStyle name="Check Cell 6 5 6 2" xfId="14971" xr:uid="{00000000-0005-0000-0000-000036170000}"/>
    <cellStyle name="Check Cell 6 5 7" xfId="3878" xr:uid="{00000000-0005-0000-0000-000037170000}"/>
    <cellStyle name="Check Cell 6 6" xfId="1649" xr:uid="{00000000-0005-0000-0000-000038170000}"/>
    <cellStyle name="Check Cell 6 6 2" xfId="5685" xr:uid="{00000000-0005-0000-0000-000039170000}"/>
    <cellStyle name="Check Cell 6 6 2 2" xfId="11368" xr:uid="{00000000-0005-0000-0000-00003A170000}"/>
    <cellStyle name="Check Cell 6 6 3" xfId="7638" xr:uid="{00000000-0005-0000-0000-00003B170000}"/>
    <cellStyle name="Check Cell 6 6 3 2" xfId="13313" xr:uid="{00000000-0005-0000-0000-00003C170000}"/>
    <cellStyle name="Check Cell 6 6 4" xfId="7655" xr:uid="{00000000-0005-0000-0000-00003D170000}"/>
    <cellStyle name="Check Cell 6 6 4 2" xfId="13328" xr:uid="{00000000-0005-0000-0000-00003E170000}"/>
    <cellStyle name="Check Cell 6 6 5" xfId="7832" xr:uid="{00000000-0005-0000-0000-00003F170000}"/>
    <cellStyle name="Check Cell 6 6 5 2" xfId="13505" xr:uid="{00000000-0005-0000-0000-000040170000}"/>
    <cellStyle name="Check Cell 6 6 6" xfId="9312" xr:uid="{00000000-0005-0000-0000-000041170000}"/>
    <cellStyle name="Check Cell 6 6 6 2" xfId="14972" xr:uid="{00000000-0005-0000-0000-000042170000}"/>
    <cellStyle name="Check Cell 6 6 7" xfId="3877" xr:uid="{00000000-0005-0000-0000-000043170000}"/>
    <cellStyle name="Check Cell 6 7" xfId="1650" xr:uid="{00000000-0005-0000-0000-000044170000}"/>
    <cellStyle name="Check Cell 6 7 2" xfId="5686" xr:uid="{00000000-0005-0000-0000-000045170000}"/>
    <cellStyle name="Check Cell 6 7 2 2" xfId="11369" xr:uid="{00000000-0005-0000-0000-000046170000}"/>
    <cellStyle name="Check Cell 6 7 3" xfId="7639" xr:uid="{00000000-0005-0000-0000-000047170000}"/>
    <cellStyle name="Check Cell 6 7 3 2" xfId="13314" xr:uid="{00000000-0005-0000-0000-000048170000}"/>
    <cellStyle name="Check Cell 6 7 4" xfId="7654" xr:uid="{00000000-0005-0000-0000-000049170000}"/>
    <cellStyle name="Check Cell 6 7 4 2" xfId="13327" xr:uid="{00000000-0005-0000-0000-00004A170000}"/>
    <cellStyle name="Check Cell 6 7 5" xfId="7831" xr:uid="{00000000-0005-0000-0000-00004B170000}"/>
    <cellStyle name="Check Cell 6 7 5 2" xfId="13504" xr:uid="{00000000-0005-0000-0000-00004C170000}"/>
    <cellStyle name="Check Cell 6 7 6" xfId="9313" xr:uid="{00000000-0005-0000-0000-00004D170000}"/>
    <cellStyle name="Check Cell 6 7 6 2" xfId="14973" xr:uid="{00000000-0005-0000-0000-00004E170000}"/>
    <cellStyle name="Check Cell 6 7 7" xfId="3876" xr:uid="{00000000-0005-0000-0000-00004F170000}"/>
    <cellStyle name="Check Cell 6 8" xfId="1651" xr:uid="{00000000-0005-0000-0000-000050170000}"/>
    <cellStyle name="Check Cell 6 8 2" xfId="5687" xr:uid="{00000000-0005-0000-0000-000051170000}"/>
    <cellStyle name="Check Cell 6 8 2 2" xfId="11370" xr:uid="{00000000-0005-0000-0000-000052170000}"/>
    <cellStyle name="Check Cell 6 8 3" xfId="7640" xr:uid="{00000000-0005-0000-0000-000053170000}"/>
    <cellStyle name="Check Cell 6 8 3 2" xfId="13315" xr:uid="{00000000-0005-0000-0000-000054170000}"/>
    <cellStyle name="Check Cell 6 8 4" xfId="7653" xr:uid="{00000000-0005-0000-0000-000055170000}"/>
    <cellStyle name="Check Cell 6 8 4 2" xfId="13326" xr:uid="{00000000-0005-0000-0000-000056170000}"/>
    <cellStyle name="Check Cell 6 8 5" xfId="7830" xr:uid="{00000000-0005-0000-0000-000057170000}"/>
    <cellStyle name="Check Cell 6 8 5 2" xfId="13503" xr:uid="{00000000-0005-0000-0000-000058170000}"/>
    <cellStyle name="Check Cell 6 8 6" xfId="9314" xr:uid="{00000000-0005-0000-0000-000059170000}"/>
    <cellStyle name="Check Cell 6 8 6 2" xfId="14974" xr:uid="{00000000-0005-0000-0000-00005A170000}"/>
    <cellStyle name="Check Cell 6 8 7" xfId="3875" xr:uid="{00000000-0005-0000-0000-00005B170000}"/>
    <cellStyle name="Check Cell 6 9" xfId="1652" xr:uid="{00000000-0005-0000-0000-00005C170000}"/>
    <cellStyle name="Check Cell 6 9 2" xfId="5688" xr:uid="{00000000-0005-0000-0000-00005D170000}"/>
    <cellStyle name="Check Cell 6 9 2 2" xfId="11371" xr:uid="{00000000-0005-0000-0000-00005E170000}"/>
    <cellStyle name="Check Cell 6 9 3" xfId="7641" xr:uid="{00000000-0005-0000-0000-00005F170000}"/>
    <cellStyle name="Check Cell 6 9 3 2" xfId="13316" xr:uid="{00000000-0005-0000-0000-000060170000}"/>
    <cellStyle name="Check Cell 6 9 4" xfId="7652" xr:uid="{00000000-0005-0000-0000-000061170000}"/>
    <cellStyle name="Check Cell 6 9 4 2" xfId="13325" xr:uid="{00000000-0005-0000-0000-000062170000}"/>
    <cellStyle name="Check Cell 6 9 5" xfId="7829" xr:uid="{00000000-0005-0000-0000-000063170000}"/>
    <cellStyle name="Check Cell 6 9 5 2" xfId="13502" xr:uid="{00000000-0005-0000-0000-000064170000}"/>
    <cellStyle name="Check Cell 6 9 6" xfId="9315" xr:uid="{00000000-0005-0000-0000-000065170000}"/>
    <cellStyle name="Check Cell 6 9 6 2" xfId="14975" xr:uid="{00000000-0005-0000-0000-000066170000}"/>
    <cellStyle name="Check Cell 6 9 7" xfId="3874" xr:uid="{00000000-0005-0000-0000-000067170000}"/>
    <cellStyle name="Check Cell 7" xfId="1653" xr:uid="{00000000-0005-0000-0000-000068170000}"/>
    <cellStyle name="Check Cell 7 2" xfId="5689" xr:uid="{00000000-0005-0000-0000-000069170000}"/>
    <cellStyle name="Check Cell 7 2 2" xfId="11372" xr:uid="{00000000-0005-0000-0000-00006A170000}"/>
    <cellStyle name="Check Cell 7 3" xfId="7642" xr:uid="{00000000-0005-0000-0000-00006B170000}"/>
    <cellStyle name="Check Cell 7 3 2" xfId="13317" xr:uid="{00000000-0005-0000-0000-00006C170000}"/>
    <cellStyle name="Check Cell 7 4" xfId="7651" xr:uid="{00000000-0005-0000-0000-00006D170000}"/>
    <cellStyle name="Check Cell 7 4 2" xfId="13324" xr:uid="{00000000-0005-0000-0000-00006E170000}"/>
    <cellStyle name="Check Cell 7 5" xfId="7828" xr:uid="{00000000-0005-0000-0000-00006F170000}"/>
    <cellStyle name="Check Cell 7 5 2" xfId="13501" xr:uid="{00000000-0005-0000-0000-000070170000}"/>
    <cellStyle name="Check Cell 7 6" xfId="9316" xr:uid="{00000000-0005-0000-0000-000071170000}"/>
    <cellStyle name="Check Cell 7 6 2" xfId="14976" xr:uid="{00000000-0005-0000-0000-000072170000}"/>
    <cellStyle name="Check Cell 7 7" xfId="3873" xr:uid="{00000000-0005-0000-0000-000073170000}"/>
    <cellStyle name="Check Cell 8" xfId="1654" xr:uid="{00000000-0005-0000-0000-000074170000}"/>
    <cellStyle name="Check Cell 8 2" xfId="5690" xr:uid="{00000000-0005-0000-0000-000075170000}"/>
    <cellStyle name="Check Cell 8 2 2" xfId="11373" xr:uid="{00000000-0005-0000-0000-000076170000}"/>
    <cellStyle name="Check Cell 8 3" xfId="7643" xr:uid="{00000000-0005-0000-0000-000077170000}"/>
    <cellStyle name="Check Cell 8 3 2" xfId="13318" xr:uid="{00000000-0005-0000-0000-000078170000}"/>
    <cellStyle name="Check Cell 8 4" xfId="7650" xr:uid="{00000000-0005-0000-0000-000079170000}"/>
    <cellStyle name="Check Cell 8 4 2" xfId="13323" xr:uid="{00000000-0005-0000-0000-00007A170000}"/>
    <cellStyle name="Check Cell 8 5" xfId="7827" xr:uid="{00000000-0005-0000-0000-00007B170000}"/>
    <cellStyle name="Check Cell 8 5 2" xfId="13500" xr:uid="{00000000-0005-0000-0000-00007C170000}"/>
    <cellStyle name="Check Cell 8 6" xfId="9317" xr:uid="{00000000-0005-0000-0000-00007D170000}"/>
    <cellStyle name="Check Cell 8 6 2" xfId="14977" xr:uid="{00000000-0005-0000-0000-00007E170000}"/>
    <cellStyle name="Check Cell 8 7" xfId="3872" xr:uid="{00000000-0005-0000-0000-00007F170000}"/>
    <cellStyle name="Check Cell 9" xfId="1655" xr:uid="{00000000-0005-0000-0000-000080170000}"/>
    <cellStyle name="Check Cell 9 2" xfId="5691" xr:uid="{00000000-0005-0000-0000-000081170000}"/>
    <cellStyle name="Check Cell 9 2 2" xfId="11374" xr:uid="{00000000-0005-0000-0000-000082170000}"/>
    <cellStyle name="Check Cell 9 3" xfId="7644" xr:uid="{00000000-0005-0000-0000-000083170000}"/>
    <cellStyle name="Check Cell 9 3 2" xfId="13319" xr:uid="{00000000-0005-0000-0000-000084170000}"/>
    <cellStyle name="Check Cell 9 4" xfId="7649" xr:uid="{00000000-0005-0000-0000-000085170000}"/>
    <cellStyle name="Check Cell 9 4 2" xfId="13322" xr:uid="{00000000-0005-0000-0000-000086170000}"/>
    <cellStyle name="Check Cell 9 5" xfId="7826" xr:uid="{00000000-0005-0000-0000-000087170000}"/>
    <cellStyle name="Check Cell 9 5 2" xfId="13499" xr:uid="{00000000-0005-0000-0000-000088170000}"/>
    <cellStyle name="Check Cell 9 6" xfId="9318" xr:uid="{00000000-0005-0000-0000-000089170000}"/>
    <cellStyle name="Check Cell 9 6 2" xfId="14978" xr:uid="{00000000-0005-0000-0000-00008A170000}"/>
    <cellStyle name="Check Cell 9 7" xfId="3871" xr:uid="{00000000-0005-0000-0000-00008B170000}"/>
    <cellStyle name="Cím" xfId="31" xr:uid="{00000000-0005-0000-0000-00008C170000}"/>
    <cellStyle name="Címsor 1" xfId="32" xr:uid="{00000000-0005-0000-0000-00008D170000}"/>
    <cellStyle name="Címsor 2" xfId="33" xr:uid="{00000000-0005-0000-0000-00008E170000}"/>
    <cellStyle name="Címsor 3" xfId="34" xr:uid="{00000000-0005-0000-0000-00008F170000}"/>
    <cellStyle name="Címsor 3 2" xfId="5419" xr:uid="{00000000-0005-0000-0000-000090170000}"/>
    <cellStyle name="Címsor 3 2 2" xfId="11102" xr:uid="{00000000-0005-0000-0000-000091170000}"/>
    <cellStyle name="Címsor 3 3" xfId="6869" xr:uid="{00000000-0005-0000-0000-000092170000}"/>
    <cellStyle name="Címsor 3 3 2" xfId="12550" xr:uid="{00000000-0005-0000-0000-000093170000}"/>
    <cellStyle name="Címsor 3 4" xfId="6933" xr:uid="{00000000-0005-0000-0000-000094170000}"/>
    <cellStyle name="Címsor 3 4 2" xfId="12609" xr:uid="{00000000-0005-0000-0000-000095170000}"/>
    <cellStyle name="Címsor 3 5" xfId="8008" xr:uid="{00000000-0005-0000-0000-000096170000}"/>
    <cellStyle name="Címsor 3 5 2" xfId="13681" xr:uid="{00000000-0005-0000-0000-000097170000}"/>
    <cellStyle name="Címsor 3 6" xfId="3746" xr:uid="{00000000-0005-0000-0000-000098170000}"/>
    <cellStyle name="Címsor 3 6 2" xfId="28378" xr:uid="{00000000-0005-0000-0000-000099170000}"/>
    <cellStyle name="Címsor 3 7" xfId="4306" xr:uid="{00000000-0005-0000-0000-00009A170000}"/>
    <cellStyle name="Címsor 4" xfId="35" xr:uid="{00000000-0005-0000-0000-00009B170000}"/>
    <cellStyle name="coin" xfId="3243" xr:uid="{00000000-0005-0000-0000-00009C170000}"/>
    <cellStyle name="coin 10" xfId="10095" xr:uid="{00000000-0005-0000-0000-00009D170000}"/>
    <cellStyle name="coin 10 2" xfId="29950" xr:uid="{00000000-0005-0000-0000-00009E170000}"/>
    <cellStyle name="coin 11" xfId="31901" xr:uid="{00000000-0005-0000-0000-0000C4060000}"/>
    <cellStyle name="coin 2" xfId="6433" xr:uid="{00000000-0005-0000-0000-00009F170000}"/>
    <cellStyle name="coin 2 2" xfId="12115" xr:uid="{00000000-0005-0000-0000-0000A0170000}"/>
    <cellStyle name="coin 2 3" xfId="30392" xr:uid="{00000000-0005-0000-0000-0000A1170000}"/>
    <cellStyle name="coin 2 4" xfId="29223" xr:uid="{00000000-0005-0000-0000-0000A2170000}"/>
    <cellStyle name="coin 2 5" xfId="36872" xr:uid="{00000000-0005-0000-0000-0000C4060000}"/>
    <cellStyle name="coin 3" xfId="5980" xr:uid="{00000000-0005-0000-0000-0000A3170000}"/>
    <cellStyle name="coin 3 2" xfId="11663" xr:uid="{00000000-0005-0000-0000-0000A4170000}"/>
    <cellStyle name="coin 4" xfId="7145" xr:uid="{00000000-0005-0000-0000-0000A5170000}"/>
    <cellStyle name="coin 4 2" xfId="12821" xr:uid="{00000000-0005-0000-0000-0000A6170000}"/>
    <cellStyle name="coin 5" xfId="8481" xr:uid="{00000000-0005-0000-0000-0000A7170000}"/>
    <cellStyle name="coin 5 2" xfId="14146" xr:uid="{00000000-0005-0000-0000-0000A8170000}"/>
    <cellStyle name="coin 6" xfId="8849" xr:uid="{00000000-0005-0000-0000-0000A9170000}"/>
    <cellStyle name="coin 6 2" xfId="14514" xr:uid="{00000000-0005-0000-0000-0000AA170000}"/>
    <cellStyle name="coin 7" xfId="9570" xr:uid="{00000000-0005-0000-0000-0000AB170000}"/>
    <cellStyle name="coin 7 2" xfId="15228" xr:uid="{00000000-0005-0000-0000-0000AC170000}"/>
    <cellStyle name="coin 8" xfId="5062" xr:uid="{00000000-0005-0000-0000-0000AD170000}"/>
    <cellStyle name="coin 8 2" xfId="10751" xr:uid="{00000000-0005-0000-0000-0000AE170000}"/>
    <cellStyle name="coin 9" xfId="4380" xr:uid="{00000000-0005-0000-0000-0000AF170000}"/>
    <cellStyle name="coin 9 2" xfId="28665" xr:uid="{00000000-0005-0000-0000-0000B0170000}"/>
    <cellStyle name="Colore 1" xfId="3665" xr:uid="{00000000-0005-0000-0000-0000B1170000}"/>
    <cellStyle name="Colore 2" xfId="3666" xr:uid="{00000000-0005-0000-0000-0000B2170000}"/>
    <cellStyle name="Colore 3" xfId="3667" xr:uid="{00000000-0005-0000-0000-0000B3170000}"/>
    <cellStyle name="Colore 4" xfId="3668" xr:uid="{00000000-0005-0000-0000-0000B4170000}"/>
    <cellStyle name="Colore 5" xfId="3669" xr:uid="{00000000-0005-0000-0000-0000B5170000}"/>
    <cellStyle name="Colore 6" xfId="3670" xr:uid="{00000000-0005-0000-0000-0000B6170000}"/>
    <cellStyle name="Comma [0] 2" xfId="3672" xr:uid="{00000000-0005-0000-0000-0000B7170000}"/>
    <cellStyle name="Comma [0] 2 10" xfId="18321" xr:uid="{00000000-0005-0000-0000-0000B8170000}"/>
    <cellStyle name="Comma [0] 2 10 2" xfId="22341" xr:uid="{00000000-0005-0000-0000-0000B9170000}"/>
    <cellStyle name="Comma [0] 2 10 2 2" xfId="29672" xr:uid="{00000000-0005-0000-0000-0000BA170000}"/>
    <cellStyle name="Comma [0] 2 10 2 2 2" xfId="39507" xr:uid="{00000000-0005-0000-0000-00002E0B0000}"/>
    <cellStyle name="Comma [0] 2 10 2 2 3" xfId="36171" xr:uid="{00000000-0005-0000-0000-00002E0B0000}"/>
    <cellStyle name="Comma [0] 2 10 2 3" xfId="31902" xr:uid="{00000000-0005-0000-0000-0000C6060000}"/>
    <cellStyle name="Comma [0] 2 10 3" xfId="27047" xr:uid="{00000000-0005-0000-0000-0000BB170000}"/>
    <cellStyle name="Comma [0] 2 10 3 2" xfId="38474" xr:uid="{00000000-0005-0000-0000-00002D0B0000}"/>
    <cellStyle name="Comma [0] 2 10 3 3" xfId="35131" xr:uid="{00000000-0005-0000-0000-00002D0B0000}"/>
    <cellStyle name="Comma [0] 2 10 4" xfId="30456" xr:uid="{00000000-0005-0000-0000-0000C5060000}"/>
    <cellStyle name="Comma [0] 2 10 5" xfId="36633" xr:uid="{00000000-0005-0000-0000-0000C5060000}"/>
    <cellStyle name="Comma [0] 2 11" xfId="23801" xr:uid="{00000000-0005-0000-0000-0000BC170000}"/>
    <cellStyle name="Comma [0] 2 11 2" xfId="39794" xr:uid="{00000000-0005-0000-0000-00002C0B0000}"/>
    <cellStyle name="Comma [0] 2 11 3" xfId="36465" xr:uid="{00000000-0005-0000-0000-00002C0B0000}"/>
    <cellStyle name="Comma [0] 2 2" xfId="8139" xr:uid="{00000000-0005-0000-0000-0000BD170000}"/>
    <cellStyle name="Comma [0] 2 2 2" xfId="22342" xr:uid="{00000000-0005-0000-0000-0000BE170000}"/>
    <cellStyle name="Comma [0] 2 2 2 2" xfId="27048" xr:uid="{00000000-0005-0000-0000-0000BF170000}"/>
    <cellStyle name="Comma [0] 2 2 2 2 2" xfId="39508" xr:uid="{00000000-0005-0000-0000-0000300B0000}"/>
    <cellStyle name="Comma [0] 2 2 2 2 3" xfId="36172" xr:uid="{00000000-0005-0000-0000-0000300B0000}"/>
    <cellStyle name="Comma [0] 2 2 2 3" xfId="31903" xr:uid="{00000000-0005-0000-0000-0000C8060000}"/>
    <cellStyle name="Comma [0] 2 2 3" xfId="29673" xr:uid="{00000000-0005-0000-0000-0000C0170000}"/>
    <cellStyle name="Comma [0] 2 2 3 2" xfId="38475" xr:uid="{00000000-0005-0000-0000-00002F0B0000}"/>
    <cellStyle name="Comma [0] 2 2 3 3" xfId="35132" xr:uid="{00000000-0005-0000-0000-00002F0B0000}"/>
    <cellStyle name="Comma [0] 2 2 4" xfId="24952" xr:uid="{00000000-0005-0000-0000-0000C1170000}"/>
    <cellStyle name="Comma [0] 2 2 4 2" xfId="36519" xr:uid="{00000000-0005-0000-0000-0000E72C0000}"/>
    <cellStyle name="Comma [0] 2 2 5" xfId="18322" xr:uid="{00000000-0005-0000-0000-0000C2170000}"/>
    <cellStyle name="Comma [0] 2 2 5 2" xfId="36634" xr:uid="{00000000-0005-0000-0000-0000C7060000}"/>
    <cellStyle name="Comma [0] 2 2 6" xfId="30457" xr:uid="{00000000-0005-0000-0000-0000C7060000}"/>
    <cellStyle name="Comma [0] 2 3" xfId="9902" xr:uid="{00000000-0005-0000-0000-0000C3170000}"/>
    <cellStyle name="Comma [0] 2 3 2" xfId="22343" xr:uid="{00000000-0005-0000-0000-0000C4170000}"/>
    <cellStyle name="Comma [0] 2 3 2 2" xfId="27049" xr:uid="{00000000-0005-0000-0000-0000C5170000}"/>
    <cellStyle name="Comma [0] 2 3 2 2 2" xfId="39509" xr:uid="{00000000-0005-0000-0000-0000320B0000}"/>
    <cellStyle name="Comma [0] 2 3 2 2 3" xfId="36173" xr:uid="{00000000-0005-0000-0000-0000320B0000}"/>
    <cellStyle name="Comma [0] 2 3 2 3" xfId="31904" xr:uid="{00000000-0005-0000-0000-0000CA060000}"/>
    <cellStyle name="Comma [0] 2 3 3" xfId="29674" xr:uid="{00000000-0005-0000-0000-0000C6170000}"/>
    <cellStyle name="Comma [0] 2 3 3 2" xfId="38476" xr:uid="{00000000-0005-0000-0000-0000310B0000}"/>
    <cellStyle name="Comma [0] 2 3 3 3" xfId="35133" xr:uid="{00000000-0005-0000-0000-0000310B0000}"/>
    <cellStyle name="Comma [0] 2 3 4" xfId="25375" xr:uid="{00000000-0005-0000-0000-0000C7170000}"/>
    <cellStyle name="Comma [0] 2 3 4 2" xfId="36520" xr:uid="{00000000-0005-0000-0000-0000E82C0000}"/>
    <cellStyle name="Comma [0] 2 3 5" xfId="18323" xr:uid="{00000000-0005-0000-0000-0000C8170000}"/>
    <cellStyle name="Comma [0] 2 3 5 2" xfId="36635" xr:uid="{00000000-0005-0000-0000-0000C9060000}"/>
    <cellStyle name="Comma [0] 2 3 6" xfId="30458" xr:uid="{00000000-0005-0000-0000-0000C9060000}"/>
    <cellStyle name="Comma [0] 2 4" xfId="5393" xr:uid="{00000000-0005-0000-0000-0000C9170000}"/>
    <cellStyle name="Comma [0] 2 4 2" xfId="22344" xr:uid="{00000000-0005-0000-0000-0000CA170000}"/>
    <cellStyle name="Comma [0] 2 4 2 2" xfId="27050" xr:uid="{00000000-0005-0000-0000-0000CB170000}"/>
    <cellStyle name="Comma [0] 2 4 2 2 2" xfId="39510" xr:uid="{00000000-0005-0000-0000-0000340B0000}"/>
    <cellStyle name="Comma [0] 2 4 2 2 3" xfId="36174" xr:uid="{00000000-0005-0000-0000-0000340B0000}"/>
    <cellStyle name="Comma [0] 2 4 2 3" xfId="31905" xr:uid="{00000000-0005-0000-0000-0000CC060000}"/>
    <cellStyle name="Comma [0] 2 4 3" xfId="29675" xr:uid="{00000000-0005-0000-0000-0000CC170000}"/>
    <cellStyle name="Comma [0] 2 4 3 2" xfId="38477" xr:uid="{00000000-0005-0000-0000-0000330B0000}"/>
    <cellStyle name="Comma [0] 2 4 3 3" xfId="35134" xr:uid="{00000000-0005-0000-0000-0000330B0000}"/>
    <cellStyle name="Comma [0] 2 4 4" xfId="23978" xr:uid="{00000000-0005-0000-0000-0000CD170000}"/>
    <cellStyle name="Comma [0] 2 4 4 2" xfId="36521" xr:uid="{00000000-0005-0000-0000-0000E92C0000}"/>
    <cellStyle name="Comma [0] 2 4 5" xfId="18324" xr:uid="{00000000-0005-0000-0000-0000CE170000}"/>
    <cellStyle name="Comma [0] 2 4 5 2" xfId="36636" xr:uid="{00000000-0005-0000-0000-0000CB060000}"/>
    <cellStyle name="Comma [0] 2 4 6" xfId="30459" xr:uid="{00000000-0005-0000-0000-0000CB060000}"/>
    <cellStyle name="Comma [0] 2 5" xfId="4721" xr:uid="{00000000-0005-0000-0000-0000CF170000}"/>
    <cellStyle name="Comma [0] 2 5 2" xfId="22345" xr:uid="{00000000-0005-0000-0000-0000D0170000}"/>
    <cellStyle name="Comma [0] 2 5 2 2" xfId="29676" xr:uid="{00000000-0005-0000-0000-0000D1170000}"/>
    <cellStyle name="Comma [0] 2 5 2 2 2" xfId="39511" xr:uid="{00000000-0005-0000-0000-0000360B0000}"/>
    <cellStyle name="Comma [0] 2 5 2 2 3" xfId="36175" xr:uid="{00000000-0005-0000-0000-0000360B0000}"/>
    <cellStyle name="Comma [0] 2 5 2 3" xfId="31906" xr:uid="{00000000-0005-0000-0000-0000CE060000}"/>
    <cellStyle name="Comma [0] 2 5 3" xfId="27051" xr:uid="{00000000-0005-0000-0000-0000D2170000}"/>
    <cellStyle name="Comma [0] 2 5 3 2" xfId="38478" xr:uid="{00000000-0005-0000-0000-0000350B0000}"/>
    <cellStyle name="Comma [0] 2 5 3 3" xfId="35135" xr:uid="{00000000-0005-0000-0000-0000350B0000}"/>
    <cellStyle name="Comma [0] 2 5 4" xfId="18325" xr:uid="{00000000-0005-0000-0000-0000D3170000}"/>
    <cellStyle name="Comma [0] 2 5 4 2" xfId="36522" xr:uid="{00000000-0005-0000-0000-0000EA2C0000}"/>
    <cellStyle name="Comma [0] 2 5 5" xfId="30460" xr:uid="{00000000-0005-0000-0000-0000CD060000}"/>
    <cellStyle name="Comma [0] 2 6" xfId="18326" xr:uid="{00000000-0005-0000-0000-0000D4170000}"/>
    <cellStyle name="Comma [0] 2 6 2" xfId="22346" xr:uid="{00000000-0005-0000-0000-0000D5170000}"/>
    <cellStyle name="Comma [0] 2 6 2 2" xfId="29677" xr:uid="{00000000-0005-0000-0000-0000D6170000}"/>
    <cellStyle name="Comma [0] 2 6 2 2 2" xfId="39512" xr:uid="{00000000-0005-0000-0000-0000380B0000}"/>
    <cellStyle name="Comma [0] 2 6 2 2 3" xfId="36176" xr:uid="{00000000-0005-0000-0000-0000380B0000}"/>
    <cellStyle name="Comma [0] 2 6 2 3" xfId="31907" xr:uid="{00000000-0005-0000-0000-0000D0060000}"/>
    <cellStyle name="Comma [0] 2 6 3" xfId="27052" xr:uid="{00000000-0005-0000-0000-0000D7170000}"/>
    <cellStyle name="Comma [0] 2 6 3 2" xfId="38479" xr:uid="{00000000-0005-0000-0000-0000370B0000}"/>
    <cellStyle name="Comma [0] 2 6 3 3" xfId="35136" xr:uid="{00000000-0005-0000-0000-0000370B0000}"/>
    <cellStyle name="Comma [0] 2 6 4" xfId="30461" xr:uid="{00000000-0005-0000-0000-0000CF060000}"/>
    <cellStyle name="Comma [0] 2 6 5" xfId="36637" xr:uid="{00000000-0005-0000-0000-0000CF060000}"/>
    <cellStyle name="Comma [0] 2 7" xfId="18327" xr:uid="{00000000-0005-0000-0000-0000D8170000}"/>
    <cellStyle name="Comma [0] 2 7 2" xfId="22347" xr:uid="{00000000-0005-0000-0000-0000D9170000}"/>
    <cellStyle name="Comma [0] 2 7 2 2" xfId="29678" xr:uid="{00000000-0005-0000-0000-0000DA170000}"/>
    <cellStyle name="Comma [0] 2 7 2 2 2" xfId="39513" xr:uid="{00000000-0005-0000-0000-00003A0B0000}"/>
    <cellStyle name="Comma [0] 2 7 2 2 3" xfId="36177" xr:uid="{00000000-0005-0000-0000-00003A0B0000}"/>
    <cellStyle name="Comma [0] 2 7 2 3" xfId="31908" xr:uid="{00000000-0005-0000-0000-0000D2060000}"/>
    <cellStyle name="Comma [0] 2 7 3" xfId="27053" xr:uid="{00000000-0005-0000-0000-0000DB170000}"/>
    <cellStyle name="Comma [0] 2 7 3 2" xfId="38480" xr:uid="{00000000-0005-0000-0000-0000390B0000}"/>
    <cellStyle name="Comma [0] 2 7 3 3" xfId="35137" xr:uid="{00000000-0005-0000-0000-0000390B0000}"/>
    <cellStyle name="Comma [0] 2 7 4" xfId="30462" xr:uid="{00000000-0005-0000-0000-0000D1060000}"/>
    <cellStyle name="Comma [0] 2 7 5" xfId="36638" xr:uid="{00000000-0005-0000-0000-0000D1060000}"/>
    <cellStyle name="Comma [0] 2 8" xfId="18328" xr:uid="{00000000-0005-0000-0000-0000DC170000}"/>
    <cellStyle name="Comma [0] 2 8 2" xfId="22348" xr:uid="{00000000-0005-0000-0000-0000DD170000}"/>
    <cellStyle name="Comma [0] 2 8 2 2" xfId="29679" xr:uid="{00000000-0005-0000-0000-0000DE170000}"/>
    <cellStyle name="Comma [0] 2 8 2 2 2" xfId="39514" xr:uid="{00000000-0005-0000-0000-00003C0B0000}"/>
    <cellStyle name="Comma [0] 2 8 2 2 3" xfId="36178" xr:uid="{00000000-0005-0000-0000-00003C0B0000}"/>
    <cellStyle name="Comma [0] 2 8 2 3" xfId="31909" xr:uid="{00000000-0005-0000-0000-0000D4060000}"/>
    <cellStyle name="Comma [0] 2 8 3" xfId="27054" xr:uid="{00000000-0005-0000-0000-0000DF170000}"/>
    <cellStyle name="Comma [0] 2 8 3 2" xfId="38481" xr:uid="{00000000-0005-0000-0000-00003B0B0000}"/>
    <cellStyle name="Comma [0] 2 8 3 3" xfId="35138" xr:uid="{00000000-0005-0000-0000-00003B0B0000}"/>
    <cellStyle name="Comma [0] 2 8 4" xfId="30463" xr:uid="{00000000-0005-0000-0000-0000D3060000}"/>
    <cellStyle name="Comma [0] 2 8 5" xfId="36639" xr:uid="{00000000-0005-0000-0000-0000D3060000}"/>
    <cellStyle name="Comma [0] 2 9" xfId="18329" xr:uid="{00000000-0005-0000-0000-0000E0170000}"/>
    <cellStyle name="Comma [0] 2 9 2" xfId="22349" xr:uid="{00000000-0005-0000-0000-0000E1170000}"/>
    <cellStyle name="Comma [0] 2 9 2 2" xfId="29680" xr:uid="{00000000-0005-0000-0000-0000E2170000}"/>
    <cellStyle name="Comma [0] 2 9 2 2 2" xfId="39515" xr:uid="{00000000-0005-0000-0000-00003E0B0000}"/>
    <cellStyle name="Comma [0] 2 9 2 2 3" xfId="36179" xr:uid="{00000000-0005-0000-0000-00003E0B0000}"/>
    <cellStyle name="Comma [0] 2 9 2 3" xfId="31910" xr:uid="{00000000-0005-0000-0000-0000D6060000}"/>
    <cellStyle name="Comma [0] 2 9 3" xfId="27055" xr:uid="{00000000-0005-0000-0000-0000E3170000}"/>
    <cellStyle name="Comma [0] 2 9 3 2" xfId="38482" xr:uid="{00000000-0005-0000-0000-00003D0B0000}"/>
    <cellStyle name="Comma [0] 2 9 3 3" xfId="35139" xr:uid="{00000000-0005-0000-0000-00003D0B0000}"/>
    <cellStyle name="Comma [0] 2 9 4" xfId="30464" xr:uid="{00000000-0005-0000-0000-0000D5060000}"/>
    <cellStyle name="Comma [0] 2 9 5" xfId="36640" xr:uid="{00000000-0005-0000-0000-0000D5060000}"/>
    <cellStyle name="Comma 10" xfId="6432" xr:uid="{00000000-0005-0000-0000-0000E4170000}"/>
    <cellStyle name="Comma 10 10" xfId="27535" xr:uid="{00000000-0005-0000-0000-0000E5170000}"/>
    <cellStyle name="Comma 10 10 2" xfId="38690" xr:uid="{00000000-0005-0000-0000-00003F0B0000}"/>
    <cellStyle name="Comma 10 10 3" xfId="35369" xr:uid="{00000000-0005-0000-0000-00003F0B0000}"/>
    <cellStyle name="Comma 10 11" xfId="30003" xr:uid="{00000000-0005-0000-0000-0000E6170000}"/>
    <cellStyle name="Comma 10 11 2" xfId="36873" xr:uid="{00000000-0005-0000-0000-0000D7060000}"/>
    <cellStyle name="Comma 10 12" xfId="24356" xr:uid="{00000000-0005-0000-0000-0000E7170000}"/>
    <cellStyle name="Comma 10 13" xfId="19486" xr:uid="{00000000-0005-0000-0000-0000E8170000}"/>
    <cellStyle name="Comma 10 14" xfId="31911" xr:uid="{00000000-0005-0000-0000-0000D7060000}"/>
    <cellStyle name="Comma 10 2" xfId="18330" xr:uid="{00000000-0005-0000-0000-0000E9170000}"/>
    <cellStyle name="Comma 10 2 10" xfId="18331" xr:uid="{00000000-0005-0000-0000-0000EA170000}"/>
    <cellStyle name="Comma 10 2 10 2" xfId="22351" xr:uid="{00000000-0005-0000-0000-0000EB170000}"/>
    <cellStyle name="Comma 10 2 10 2 2" xfId="29682" xr:uid="{00000000-0005-0000-0000-0000EC170000}"/>
    <cellStyle name="Comma 10 2 10 2 2 2" xfId="39517" xr:uid="{00000000-0005-0000-0000-0000420B0000}"/>
    <cellStyle name="Comma 10 2 10 2 2 3" xfId="36181" xr:uid="{00000000-0005-0000-0000-0000420B0000}"/>
    <cellStyle name="Comma 10 2 10 2 3" xfId="31913" xr:uid="{00000000-0005-0000-0000-0000DA060000}"/>
    <cellStyle name="Comma 10 2 10 3" xfId="27057" xr:uid="{00000000-0005-0000-0000-0000ED170000}"/>
    <cellStyle name="Comma 10 2 10 3 2" xfId="38484" xr:uid="{00000000-0005-0000-0000-0000410B0000}"/>
    <cellStyle name="Comma 10 2 10 3 3" xfId="35141" xr:uid="{00000000-0005-0000-0000-0000410B0000}"/>
    <cellStyle name="Comma 10 2 10 4" xfId="30466" xr:uid="{00000000-0005-0000-0000-0000D9060000}"/>
    <cellStyle name="Comma 10 2 10 5" xfId="36642" xr:uid="{00000000-0005-0000-0000-0000D9060000}"/>
    <cellStyle name="Comma 10 2 11" xfId="18332" xr:uid="{00000000-0005-0000-0000-0000EE170000}"/>
    <cellStyle name="Comma 10 2 11 2" xfId="22352" xr:uid="{00000000-0005-0000-0000-0000EF170000}"/>
    <cellStyle name="Comma 10 2 11 2 2" xfId="29683" xr:uid="{00000000-0005-0000-0000-0000F0170000}"/>
    <cellStyle name="Comma 10 2 11 2 2 2" xfId="39518" xr:uid="{00000000-0005-0000-0000-0000440B0000}"/>
    <cellStyle name="Comma 10 2 11 2 2 3" xfId="36182" xr:uid="{00000000-0005-0000-0000-0000440B0000}"/>
    <cellStyle name="Comma 10 2 11 2 3" xfId="31914" xr:uid="{00000000-0005-0000-0000-0000DC060000}"/>
    <cellStyle name="Comma 10 2 11 3" xfId="27058" xr:uid="{00000000-0005-0000-0000-0000F1170000}"/>
    <cellStyle name="Comma 10 2 11 3 2" xfId="38485" xr:uid="{00000000-0005-0000-0000-0000430B0000}"/>
    <cellStyle name="Comma 10 2 11 3 3" xfId="35142" xr:uid="{00000000-0005-0000-0000-0000430B0000}"/>
    <cellStyle name="Comma 10 2 11 4" xfId="30467" xr:uid="{00000000-0005-0000-0000-0000DB060000}"/>
    <cellStyle name="Comma 10 2 11 5" xfId="36643" xr:uid="{00000000-0005-0000-0000-0000DB060000}"/>
    <cellStyle name="Comma 10 2 12" xfId="18333" xr:uid="{00000000-0005-0000-0000-0000F2170000}"/>
    <cellStyle name="Comma 10 2 12 2" xfId="22353" xr:uid="{00000000-0005-0000-0000-0000F3170000}"/>
    <cellStyle name="Comma 10 2 12 2 2" xfId="29684" xr:uid="{00000000-0005-0000-0000-0000F4170000}"/>
    <cellStyle name="Comma 10 2 12 2 2 2" xfId="39519" xr:uid="{00000000-0005-0000-0000-0000460B0000}"/>
    <cellStyle name="Comma 10 2 12 2 2 3" xfId="36183" xr:uid="{00000000-0005-0000-0000-0000460B0000}"/>
    <cellStyle name="Comma 10 2 12 2 3" xfId="31915" xr:uid="{00000000-0005-0000-0000-0000DE060000}"/>
    <cellStyle name="Comma 10 2 12 3" xfId="27059" xr:uid="{00000000-0005-0000-0000-0000F5170000}"/>
    <cellStyle name="Comma 10 2 12 3 2" xfId="38486" xr:uid="{00000000-0005-0000-0000-0000450B0000}"/>
    <cellStyle name="Comma 10 2 12 3 3" xfId="35143" xr:uid="{00000000-0005-0000-0000-0000450B0000}"/>
    <cellStyle name="Comma 10 2 12 4" xfId="30468" xr:uid="{00000000-0005-0000-0000-0000DD060000}"/>
    <cellStyle name="Comma 10 2 12 5" xfId="36644" xr:uid="{00000000-0005-0000-0000-0000DD060000}"/>
    <cellStyle name="Comma 10 2 13" xfId="18334" xr:uid="{00000000-0005-0000-0000-0000F6170000}"/>
    <cellStyle name="Comma 10 2 13 2" xfId="22354" xr:uid="{00000000-0005-0000-0000-0000F7170000}"/>
    <cellStyle name="Comma 10 2 13 2 2" xfId="29685" xr:uid="{00000000-0005-0000-0000-0000F8170000}"/>
    <cellStyle name="Comma 10 2 13 2 2 2" xfId="39520" xr:uid="{00000000-0005-0000-0000-0000480B0000}"/>
    <cellStyle name="Comma 10 2 13 2 2 3" xfId="36184" xr:uid="{00000000-0005-0000-0000-0000480B0000}"/>
    <cellStyle name="Comma 10 2 13 2 3" xfId="31916" xr:uid="{00000000-0005-0000-0000-0000E0060000}"/>
    <cellStyle name="Comma 10 2 13 3" xfId="27060" xr:uid="{00000000-0005-0000-0000-0000F9170000}"/>
    <cellStyle name="Comma 10 2 13 3 2" xfId="38487" xr:uid="{00000000-0005-0000-0000-0000470B0000}"/>
    <cellStyle name="Comma 10 2 13 3 3" xfId="35144" xr:uid="{00000000-0005-0000-0000-0000470B0000}"/>
    <cellStyle name="Comma 10 2 13 4" xfId="30469" xr:uid="{00000000-0005-0000-0000-0000DF060000}"/>
    <cellStyle name="Comma 10 2 13 5" xfId="36645" xr:uid="{00000000-0005-0000-0000-0000DF060000}"/>
    <cellStyle name="Comma 10 2 14" xfId="18335" xr:uid="{00000000-0005-0000-0000-0000FA170000}"/>
    <cellStyle name="Comma 10 2 14 2" xfId="22355" xr:uid="{00000000-0005-0000-0000-0000FB170000}"/>
    <cellStyle name="Comma 10 2 14 2 2" xfId="29686" xr:uid="{00000000-0005-0000-0000-0000FC170000}"/>
    <cellStyle name="Comma 10 2 14 2 2 2" xfId="39521" xr:uid="{00000000-0005-0000-0000-00004A0B0000}"/>
    <cellStyle name="Comma 10 2 14 2 2 3" xfId="36185" xr:uid="{00000000-0005-0000-0000-00004A0B0000}"/>
    <cellStyle name="Comma 10 2 14 2 3" xfId="31917" xr:uid="{00000000-0005-0000-0000-0000E2060000}"/>
    <cellStyle name="Comma 10 2 14 3" xfId="27061" xr:uid="{00000000-0005-0000-0000-0000FD170000}"/>
    <cellStyle name="Comma 10 2 14 3 2" xfId="38488" xr:uid="{00000000-0005-0000-0000-0000490B0000}"/>
    <cellStyle name="Comma 10 2 14 3 3" xfId="35145" xr:uid="{00000000-0005-0000-0000-0000490B0000}"/>
    <cellStyle name="Comma 10 2 14 4" xfId="30470" xr:uid="{00000000-0005-0000-0000-0000E1060000}"/>
    <cellStyle name="Comma 10 2 14 5" xfId="36646" xr:uid="{00000000-0005-0000-0000-0000E1060000}"/>
    <cellStyle name="Comma 10 2 15" xfId="18336" xr:uid="{00000000-0005-0000-0000-0000FE170000}"/>
    <cellStyle name="Comma 10 2 15 2" xfId="22356" xr:uid="{00000000-0005-0000-0000-0000FF170000}"/>
    <cellStyle name="Comma 10 2 15 2 2" xfId="29687" xr:uid="{00000000-0005-0000-0000-000000180000}"/>
    <cellStyle name="Comma 10 2 15 2 2 2" xfId="39522" xr:uid="{00000000-0005-0000-0000-00004C0B0000}"/>
    <cellStyle name="Comma 10 2 15 2 2 3" xfId="36186" xr:uid="{00000000-0005-0000-0000-00004C0B0000}"/>
    <cellStyle name="Comma 10 2 15 2 3" xfId="31918" xr:uid="{00000000-0005-0000-0000-0000E4060000}"/>
    <cellStyle name="Comma 10 2 15 3" xfId="27062" xr:uid="{00000000-0005-0000-0000-000001180000}"/>
    <cellStyle name="Comma 10 2 15 3 2" xfId="38489" xr:uid="{00000000-0005-0000-0000-00004B0B0000}"/>
    <cellStyle name="Comma 10 2 15 3 3" xfId="35146" xr:uid="{00000000-0005-0000-0000-00004B0B0000}"/>
    <cellStyle name="Comma 10 2 15 4" xfId="30471" xr:uid="{00000000-0005-0000-0000-0000E3060000}"/>
    <cellStyle name="Comma 10 2 15 5" xfId="36647" xr:uid="{00000000-0005-0000-0000-0000E3060000}"/>
    <cellStyle name="Comma 10 2 16" xfId="18337" xr:uid="{00000000-0005-0000-0000-000002180000}"/>
    <cellStyle name="Comma 10 2 16 2" xfId="22357" xr:uid="{00000000-0005-0000-0000-000003180000}"/>
    <cellStyle name="Comma 10 2 16 2 2" xfId="29688" xr:uid="{00000000-0005-0000-0000-000004180000}"/>
    <cellStyle name="Comma 10 2 16 2 2 2" xfId="39523" xr:uid="{00000000-0005-0000-0000-00004E0B0000}"/>
    <cellStyle name="Comma 10 2 16 2 2 3" xfId="36187" xr:uid="{00000000-0005-0000-0000-00004E0B0000}"/>
    <cellStyle name="Comma 10 2 16 2 3" xfId="31919" xr:uid="{00000000-0005-0000-0000-0000E6060000}"/>
    <cellStyle name="Comma 10 2 16 3" xfId="27063" xr:uid="{00000000-0005-0000-0000-000005180000}"/>
    <cellStyle name="Comma 10 2 16 3 2" xfId="38490" xr:uid="{00000000-0005-0000-0000-00004D0B0000}"/>
    <cellStyle name="Comma 10 2 16 3 3" xfId="35147" xr:uid="{00000000-0005-0000-0000-00004D0B0000}"/>
    <cellStyle name="Comma 10 2 16 4" xfId="30472" xr:uid="{00000000-0005-0000-0000-0000E5060000}"/>
    <cellStyle name="Comma 10 2 16 5" xfId="36648" xr:uid="{00000000-0005-0000-0000-0000E5060000}"/>
    <cellStyle name="Comma 10 2 17" xfId="18338" xr:uid="{00000000-0005-0000-0000-000006180000}"/>
    <cellStyle name="Comma 10 2 17 2" xfId="22358" xr:uid="{00000000-0005-0000-0000-000007180000}"/>
    <cellStyle name="Comma 10 2 17 2 2" xfId="29689" xr:uid="{00000000-0005-0000-0000-000008180000}"/>
    <cellStyle name="Comma 10 2 17 2 2 2" xfId="39524" xr:uid="{00000000-0005-0000-0000-0000500B0000}"/>
    <cellStyle name="Comma 10 2 17 2 2 3" xfId="36188" xr:uid="{00000000-0005-0000-0000-0000500B0000}"/>
    <cellStyle name="Comma 10 2 17 2 3" xfId="31920" xr:uid="{00000000-0005-0000-0000-0000E8060000}"/>
    <cellStyle name="Comma 10 2 17 3" xfId="27064" xr:uid="{00000000-0005-0000-0000-000009180000}"/>
    <cellStyle name="Comma 10 2 17 3 2" xfId="38491" xr:uid="{00000000-0005-0000-0000-00004F0B0000}"/>
    <cellStyle name="Comma 10 2 17 3 3" xfId="35148" xr:uid="{00000000-0005-0000-0000-00004F0B0000}"/>
    <cellStyle name="Comma 10 2 17 4" xfId="30473" xr:uid="{00000000-0005-0000-0000-0000E7060000}"/>
    <cellStyle name="Comma 10 2 17 5" xfId="36649" xr:uid="{00000000-0005-0000-0000-0000E7060000}"/>
    <cellStyle name="Comma 10 2 18" xfId="22350" xr:uid="{00000000-0005-0000-0000-00000A180000}"/>
    <cellStyle name="Comma 10 2 18 2" xfId="29681" xr:uid="{00000000-0005-0000-0000-00000B180000}"/>
    <cellStyle name="Comma 10 2 18 2 2" xfId="39516" xr:uid="{00000000-0005-0000-0000-0000510B0000}"/>
    <cellStyle name="Comma 10 2 18 2 3" xfId="36180" xr:uid="{00000000-0005-0000-0000-0000510B0000}"/>
    <cellStyle name="Comma 10 2 18 3" xfId="31912" xr:uid="{00000000-0005-0000-0000-0000E9060000}"/>
    <cellStyle name="Comma 10 2 19" xfId="27056" xr:uid="{00000000-0005-0000-0000-00000C180000}"/>
    <cellStyle name="Comma 10 2 19 2" xfId="38483" xr:uid="{00000000-0005-0000-0000-0000400B0000}"/>
    <cellStyle name="Comma 10 2 19 3" xfId="35140" xr:uid="{00000000-0005-0000-0000-0000400B0000}"/>
    <cellStyle name="Comma 10 2 2" xfId="18339" xr:uid="{00000000-0005-0000-0000-00000D180000}"/>
    <cellStyle name="Comma 10 2 2 2" xfId="22359" xr:uid="{00000000-0005-0000-0000-00000E180000}"/>
    <cellStyle name="Comma 10 2 2 2 2" xfId="29690" xr:uid="{00000000-0005-0000-0000-00000F180000}"/>
    <cellStyle name="Comma 10 2 2 2 2 2" xfId="39525" xr:uid="{00000000-0005-0000-0000-0000530B0000}"/>
    <cellStyle name="Comma 10 2 2 2 2 3" xfId="36189" xr:uid="{00000000-0005-0000-0000-0000530B0000}"/>
    <cellStyle name="Comma 10 2 2 2 3" xfId="31921" xr:uid="{00000000-0005-0000-0000-0000EB060000}"/>
    <cellStyle name="Comma 10 2 2 3" xfId="27065" xr:uid="{00000000-0005-0000-0000-000010180000}"/>
    <cellStyle name="Comma 10 2 2 3 2" xfId="38492" xr:uid="{00000000-0005-0000-0000-0000520B0000}"/>
    <cellStyle name="Comma 10 2 2 3 3" xfId="35149" xr:uid="{00000000-0005-0000-0000-0000520B0000}"/>
    <cellStyle name="Comma 10 2 2 4" xfId="30474" xr:uid="{00000000-0005-0000-0000-0000EA060000}"/>
    <cellStyle name="Comma 10 2 2 5" xfId="36650" xr:uid="{00000000-0005-0000-0000-0000EA060000}"/>
    <cellStyle name="Comma 10 2 20" xfId="30465" xr:uid="{00000000-0005-0000-0000-0000D8060000}"/>
    <cellStyle name="Comma 10 2 21" xfId="36641" xr:uid="{00000000-0005-0000-0000-0000D8060000}"/>
    <cellStyle name="Comma 10 2 3" xfId="18340" xr:uid="{00000000-0005-0000-0000-000011180000}"/>
    <cellStyle name="Comma 10 2 3 2" xfId="22360" xr:uid="{00000000-0005-0000-0000-000012180000}"/>
    <cellStyle name="Comma 10 2 3 2 2" xfId="29691" xr:uid="{00000000-0005-0000-0000-000013180000}"/>
    <cellStyle name="Comma 10 2 3 2 2 2" xfId="39526" xr:uid="{00000000-0005-0000-0000-0000550B0000}"/>
    <cellStyle name="Comma 10 2 3 2 2 3" xfId="36190" xr:uid="{00000000-0005-0000-0000-0000550B0000}"/>
    <cellStyle name="Comma 10 2 3 2 3" xfId="31922" xr:uid="{00000000-0005-0000-0000-0000ED060000}"/>
    <cellStyle name="Comma 10 2 3 3" xfId="27066" xr:uid="{00000000-0005-0000-0000-000014180000}"/>
    <cellStyle name="Comma 10 2 3 3 2" xfId="38493" xr:uid="{00000000-0005-0000-0000-0000540B0000}"/>
    <cellStyle name="Comma 10 2 3 3 3" xfId="35150" xr:uid="{00000000-0005-0000-0000-0000540B0000}"/>
    <cellStyle name="Comma 10 2 3 4" xfId="30475" xr:uid="{00000000-0005-0000-0000-0000EC060000}"/>
    <cellStyle name="Comma 10 2 3 5" xfId="36651" xr:uid="{00000000-0005-0000-0000-0000EC060000}"/>
    <cellStyle name="Comma 10 2 4" xfId="18341" xr:uid="{00000000-0005-0000-0000-000015180000}"/>
    <cellStyle name="Comma 10 2 4 2" xfId="22361" xr:uid="{00000000-0005-0000-0000-000016180000}"/>
    <cellStyle name="Comma 10 2 4 2 2" xfId="29692" xr:uid="{00000000-0005-0000-0000-000017180000}"/>
    <cellStyle name="Comma 10 2 4 2 2 2" xfId="39527" xr:uid="{00000000-0005-0000-0000-0000570B0000}"/>
    <cellStyle name="Comma 10 2 4 2 2 3" xfId="36191" xr:uid="{00000000-0005-0000-0000-0000570B0000}"/>
    <cellStyle name="Comma 10 2 4 2 3" xfId="31923" xr:uid="{00000000-0005-0000-0000-0000EF060000}"/>
    <cellStyle name="Comma 10 2 4 3" xfId="27067" xr:uid="{00000000-0005-0000-0000-000018180000}"/>
    <cellStyle name="Comma 10 2 4 3 2" xfId="38494" xr:uid="{00000000-0005-0000-0000-0000560B0000}"/>
    <cellStyle name="Comma 10 2 4 3 3" xfId="35151" xr:uid="{00000000-0005-0000-0000-0000560B0000}"/>
    <cellStyle name="Comma 10 2 4 4" xfId="30476" xr:uid="{00000000-0005-0000-0000-0000EE060000}"/>
    <cellStyle name="Comma 10 2 4 5" xfId="36652" xr:uid="{00000000-0005-0000-0000-0000EE060000}"/>
    <cellStyle name="Comma 10 2 5" xfId="18342" xr:uid="{00000000-0005-0000-0000-000019180000}"/>
    <cellStyle name="Comma 10 2 5 2" xfId="22362" xr:uid="{00000000-0005-0000-0000-00001A180000}"/>
    <cellStyle name="Comma 10 2 5 2 2" xfId="29693" xr:uid="{00000000-0005-0000-0000-00001B180000}"/>
    <cellStyle name="Comma 10 2 5 2 2 2" xfId="39528" xr:uid="{00000000-0005-0000-0000-0000590B0000}"/>
    <cellStyle name="Comma 10 2 5 2 2 3" xfId="36192" xr:uid="{00000000-0005-0000-0000-0000590B0000}"/>
    <cellStyle name="Comma 10 2 5 2 3" xfId="31924" xr:uid="{00000000-0005-0000-0000-0000F1060000}"/>
    <cellStyle name="Comma 10 2 5 3" xfId="27068" xr:uid="{00000000-0005-0000-0000-00001C180000}"/>
    <cellStyle name="Comma 10 2 5 3 2" xfId="38495" xr:uid="{00000000-0005-0000-0000-0000580B0000}"/>
    <cellStyle name="Comma 10 2 5 3 3" xfId="35152" xr:uid="{00000000-0005-0000-0000-0000580B0000}"/>
    <cellStyle name="Comma 10 2 5 4" xfId="30477" xr:uid="{00000000-0005-0000-0000-0000F0060000}"/>
    <cellStyle name="Comma 10 2 5 5" xfId="36653" xr:uid="{00000000-0005-0000-0000-0000F0060000}"/>
    <cellStyle name="Comma 10 2 6" xfId="18343" xr:uid="{00000000-0005-0000-0000-00001D180000}"/>
    <cellStyle name="Comma 10 2 6 2" xfId="22363" xr:uid="{00000000-0005-0000-0000-00001E180000}"/>
    <cellStyle name="Comma 10 2 6 2 2" xfId="29694" xr:uid="{00000000-0005-0000-0000-00001F180000}"/>
    <cellStyle name="Comma 10 2 6 2 2 2" xfId="39529" xr:uid="{00000000-0005-0000-0000-00005B0B0000}"/>
    <cellStyle name="Comma 10 2 6 2 2 3" xfId="36193" xr:uid="{00000000-0005-0000-0000-00005B0B0000}"/>
    <cellStyle name="Comma 10 2 6 2 3" xfId="31925" xr:uid="{00000000-0005-0000-0000-0000F3060000}"/>
    <cellStyle name="Comma 10 2 6 3" xfId="27069" xr:uid="{00000000-0005-0000-0000-000020180000}"/>
    <cellStyle name="Comma 10 2 6 3 2" xfId="38496" xr:uid="{00000000-0005-0000-0000-00005A0B0000}"/>
    <cellStyle name="Comma 10 2 6 3 3" xfId="35153" xr:uid="{00000000-0005-0000-0000-00005A0B0000}"/>
    <cellStyle name="Comma 10 2 6 4" xfId="30478" xr:uid="{00000000-0005-0000-0000-0000F2060000}"/>
    <cellStyle name="Comma 10 2 6 5" xfId="36654" xr:uid="{00000000-0005-0000-0000-0000F2060000}"/>
    <cellStyle name="Comma 10 2 7" xfId="18344" xr:uid="{00000000-0005-0000-0000-000021180000}"/>
    <cellStyle name="Comma 10 2 7 2" xfId="22364" xr:uid="{00000000-0005-0000-0000-000022180000}"/>
    <cellStyle name="Comma 10 2 7 2 2" xfId="29695" xr:uid="{00000000-0005-0000-0000-000023180000}"/>
    <cellStyle name="Comma 10 2 7 2 2 2" xfId="39530" xr:uid="{00000000-0005-0000-0000-00005D0B0000}"/>
    <cellStyle name="Comma 10 2 7 2 2 3" xfId="36194" xr:uid="{00000000-0005-0000-0000-00005D0B0000}"/>
    <cellStyle name="Comma 10 2 7 2 3" xfId="31926" xr:uid="{00000000-0005-0000-0000-0000F5060000}"/>
    <cellStyle name="Comma 10 2 7 3" xfId="27070" xr:uid="{00000000-0005-0000-0000-000024180000}"/>
    <cellStyle name="Comma 10 2 7 3 2" xfId="38497" xr:uid="{00000000-0005-0000-0000-00005C0B0000}"/>
    <cellStyle name="Comma 10 2 7 3 3" xfId="35154" xr:uid="{00000000-0005-0000-0000-00005C0B0000}"/>
    <cellStyle name="Comma 10 2 7 4" xfId="30479" xr:uid="{00000000-0005-0000-0000-0000F4060000}"/>
    <cellStyle name="Comma 10 2 7 5" xfId="36655" xr:uid="{00000000-0005-0000-0000-0000F4060000}"/>
    <cellStyle name="Comma 10 2 8" xfId="18345" xr:uid="{00000000-0005-0000-0000-000025180000}"/>
    <cellStyle name="Comma 10 2 8 2" xfId="22365" xr:uid="{00000000-0005-0000-0000-000026180000}"/>
    <cellStyle name="Comma 10 2 8 2 2" xfId="29696" xr:uid="{00000000-0005-0000-0000-000027180000}"/>
    <cellStyle name="Comma 10 2 8 2 2 2" xfId="39531" xr:uid="{00000000-0005-0000-0000-00005F0B0000}"/>
    <cellStyle name="Comma 10 2 8 2 2 3" xfId="36195" xr:uid="{00000000-0005-0000-0000-00005F0B0000}"/>
    <cellStyle name="Comma 10 2 8 2 3" xfId="31927" xr:uid="{00000000-0005-0000-0000-0000F7060000}"/>
    <cellStyle name="Comma 10 2 8 3" xfId="27071" xr:uid="{00000000-0005-0000-0000-000028180000}"/>
    <cellStyle name="Comma 10 2 8 3 2" xfId="38498" xr:uid="{00000000-0005-0000-0000-00005E0B0000}"/>
    <cellStyle name="Comma 10 2 8 3 3" xfId="35155" xr:uid="{00000000-0005-0000-0000-00005E0B0000}"/>
    <cellStyle name="Comma 10 2 8 4" xfId="30480" xr:uid="{00000000-0005-0000-0000-0000F6060000}"/>
    <cellStyle name="Comma 10 2 8 5" xfId="36656" xr:uid="{00000000-0005-0000-0000-0000F6060000}"/>
    <cellStyle name="Comma 10 2 9" xfId="18346" xr:uid="{00000000-0005-0000-0000-000029180000}"/>
    <cellStyle name="Comma 10 2 9 2" xfId="22366" xr:uid="{00000000-0005-0000-0000-00002A180000}"/>
    <cellStyle name="Comma 10 2 9 2 2" xfId="29697" xr:uid="{00000000-0005-0000-0000-00002B180000}"/>
    <cellStyle name="Comma 10 2 9 2 2 2" xfId="39532" xr:uid="{00000000-0005-0000-0000-0000610B0000}"/>
    <cellStyle name="Comma 10 2 9 2 2 3" xfId="36196" xr:uid="{00000000-0005-0000-0000-0000610B0000}"/>
    <cellStyle name="Comma 10 2 9 2 3" xfId="31928" xr:uid="{00000000-0005-0000-0000-0000F9060000}"/>
    <cellStyle name="Comma 10 2 9 3" xfId="27072" xr:uid="{00000000-0005-0000-0000-00002C180000}"/>
    <cellStyle name="Comma 10 2 9 3 2" xfId="38499" xr:uid="{00000000-0005-0000-0000-0000600B0000}"/>
    <cellStyle name="Comma 10 2 9 3 3" xfId="35156" xr:uid="{00000000-0005-0000-0000-0000600B0000}"/>
    <cellStyle name="Comma 10 2 9 4" xfId="30481" xr:uid="{00000000-0005-0000-0000-0000F8060000}"/>
    <cellStyle name="Comma 10 2 9 5" xfId="36657" xr:uid="{00000000-0005-0000-0000-0000F8060000}"/>
    <cellStyle name="Comma 10 3" xfId="18347" xr:uid="{00000000-0005-0000-0000-00002D180000}"/>
    <cellStyle name="Comma 10 3 10" xfId="18348" xr:uid="{00000000-0005-0000-0000-00002E180000}"/>
    <cellStyle name="Comma 10 3 10 2" xfId="22368" xr:uid="{00000000-0005-0000-0000-00002F180000}"/>
    <cellStyle name="Comma 10 3 10 2 2" xfId="29699" xr:uid="{00000000-0005-0000-0000-000030180000}"/>
    <cellStyle name="Comma 10 3 10 2 2 2" xfId="39534" xr:uid="{00000000-0005-0000-0000-0000640B0000}"/>
    <cellStyle name="Comma 10 3 10 2 2 3" xfId="36198" xr:uid="{00000000-0005-0000-0000-0000640B0000}"/>
    <cellStyle name="Comma 10 3 10 2 3" xfId="31930" xr:uid="{00000000-0005-0000-0000-0000FC060000}"/>
    <cellStyle name="Comma 10 3 10 3" xfId="27074" xr:uid="{00000000-0005-0000-0000-000031180000}"/>
    <cellStyle name="Comma 10 3 10 3 2" xfId="38501" xr:uid="{00000000-0005-0000-0000-0000630B0000}"/>
    <cellStyle name="Comma 10 3 10 3 3" xfId="35158" xr:uid="{00000000-0005-0000-0000-0000630B0000}"/>
    <cellStyle name="Comma 10 3 10 4" xfId="30483" xr:uid="{00000000-0005-0000-0000-0000FB060000}"/>
    <cellStyle name="Comma 10 3 10 5" xfId="36659" xr:uid="{00000000-0005-0000-0000-0000FB060000}"/>
    <cellStyle name="Comma 10 3 11" xfId="18349" xr:uid="{00000000-0005-0000-0000-000032180000}"/>
    <cellStyle name="Comma 10 3 11 2" xfId="22369" xr:uid="{00000000-0005-0000-0000-000033180000}"/>
    <cellStyle name="Comma 10 3 11 2 2" xfId="29700" xr:uid="{00000000-0005-0000-0000-000034180000}"/>
    <cellStyle name="Comma 10 3 11 2 2 2" xfId="39535" xr:uid="{00000000-0005-0000-0000-0000660B0000}"/>
    <cellStyle name="Comma 10 3 11 2 2 3" xfId="36199" xr:uid="{00000000-0005-0000-0000-0000660B0000}"/>
    <cellStyle name="Comma 10 3 11 2 3" xfId="31931" xr:uid="{00000000-0005-0000-0000-0000FE060000}"/>
    <cellStyle name="Comma 10 3 11 3" xfId="27075" xr:uid="{00000000-0005-0000-0000-000035180000}"/>
    <cellStyle name="Comma 10 3 11 3 2" xfId="38502" xr:uid="{00000000-0005-0000-0000-0000650B0000}"/>
    <cellStyle name="Comma 10 3 11 3 3" xfId="35159" xr:uid="{00000000-0005-0000-0000-0000650B0000}"/>
    <cellStyle name="Comma 10 3 11 4" xfId="30484" xr:uid="{00000000-0005-0000-0000-0000FD060000}"/>
    <cellStyle name="Comma 10 3 11 5" xfId="36660" xr:uid="{00000000-0005-0000-0000-0000FD060000}"/>
    <cellStyle name="Comma 10 3 12" xfId="18350" xr:uid="{00000000-0005-0000-0000-000036180000}"/>
    <cellStyle name="Comma 10 3 12 2" xfId="22370" xr:uid="{00000000-0005-0000-0000-000037180000}"/>
    <cellStyle name="Comma 10 3 12 2 2" xfId="29701" xr:uid="{00000000-0005-0000-0000-000038180000}"/>
    <cellStyle name="Comma 10 3 12 2 2 2" xfId="39536" xr:uid="{00000000-0005-0000-0000-0000680B0000}"/>
    <cellStyle name="Comma 10 3 12 2 2 3" xfId="36200" xr:uid="{00000000-0005-0000-0000-0000680B0000}"/>
    <cellStyle name="Comma 10 3 12 2 3" xfId="31932" xr:uid="{00000000-0005-0000-0000-000000070000}"/>
    <cellStyle name="Comma 10 3 12 3" xfId="27076" xr:uid="{00000000-0005-0000-0000-000039180000}"/>
    <cellStyle name="Comma 10 3 12 3 2" xfId="38503" xr:uid="{00000000-0005-0000-0000-0000670B0000}"/>
    <cellStyle name="Comma 10 3 12 3 3" xfId="35160" xr:uid="{00000000-0005-0000-0000-0000670B0000}"/>
    <cellStyle name="Comma 10 3 12 4" xfId="30485" xr:uid="{00000000-0005-0000-0000-0000FF060000}"/>
    <cellStyle name="Comma 10 3 12 5" xfId="36661" xr:uid="{00000000-0005-0000-0000-0000FF060000}"/>
    <cellStyle name="Comma 10 3 13" xfId="18351" xr:uid="{00000000-0005-0000-0000-00003A180000}"/>
    <cellStyle name="Comma 10 3 13 2" xfId="22371" xr:uid="{00000000-0005-0000-0000-00003B180000}"/>
    <cellStyle name="Comma 10 3 13 2 2" xfId="29702" xr:uid="{00000000-0005-0000-0000-00003C180000}"/>
    <cellStyle name="Comma 10 3 13 2 2 2" xfId="39537" xr:uid="{00000000-0005-0000-0000-00006A0B0000}"/>
    <cellStyle name="Comma 10 3 13 2 2 3" xfId="36201" xr:uid="{00000000-0005-0000-0000-00006A0B0000}"/>
    <cellStyle name="Comma 10 3 13 2 3" xfId="31933" xr:uid="{00000000-0005-0000-0000-000002070000}"/>
    <cellStyle name="Comma 10 3 13 3" xfId="27077" xr:uid="{00000000-0005-0000-0000-00003D180000}"/>
    <cellStyle name="Comma 10 3 13 3 2" xfId="38504" xr:uid="{00000000-0005-0000-0000-0000690B0000}"/>
    <cellStyle name="Comma 10 3 13 3 3" xfId="35161" xr:uid="{00000000-0005-0000-0000-0000690B0000}"/>
    <cellStyle name="Comma 10 3 13 4" xfId="30486" xr:uid="{00000000-0005-0000-0000-000001070000}"/>
    <cellStyle name="Comma 10 3 13 5" xfId="36662" xr:uid="{00000000-0005-0000-0000-000001070000}"/>
    <cellStyle name="Comma 10 3 14" xfId="18352" xr:uid="{00000000-0005-0000-0000-00003E180000}"/>
    <cellStyle name="Comma 10 3 14 2" xfId="22372" xr:uid="{00000000-0005-0000-0000-00003F180000}"/>
    <cellStyle name="Comma 10 3 14 2 2" xfId="29703" xr:uid="{00000000-0005-0000-0000-000040180000}"/>
    <cellStyle name="Comma 10 3 14 2 2 2" xfId="39538" xr:uid="{00000000-0005-0000-0000-00006C0B0000}"/>
    <cellStyle name="Comma 10 3 14 2 2 3" xfId="36202" xr:uid="{00000000-0005-0000-0000-00006C0B0000}"/>
    <cellStyle name="Comma 10 3 14 2 3" xfId="31934" xr:uid="{00000000-0005-0000-0000-000004070000}"/>
    <cellStyle name="Comma 10 3 14 3" xfId="27078" xr:uid="{00000000-0005-0000-0000-000041180000}"/>
    <cellStyle name="Comma 10 3 14 3 2" xfId="38505" xr:uid="{00000000-0005-0000-0000-00006B0B0000}"/>
    <cellStyle name="Comma 10 3 14 3 3" xfId="35162" xr:uid="{00000000-0005-0000-0000-00006B0B0000}"/>
    <cellStyle name="Comma 10 3 14 4" xfId="30487" xr:uid="{00000000-0005-0000-0000-000003070000}"/>
    <cellStyle name="Comma 10 3 14 5" xfId="36663" xr:uid="{00000000-0005-0000-0000-000003070000}"/>
    <cellStyle name="Comma 10 3 15" xfId="18353" xr:uid="{00000000-0005-0000-0000-000042180000}"/>
    <cellStyle name="Comma 10 3 15 2" xfId="22373" xr:uid="{00000000-0005-0000-0000-000043180000}"/>
    <cellStyle name="Comma 10 3 15 2 2" xfId="29704" xr:uid="{00000000-0005-0000-0000-000044180000}"/>
    <cellStyle name="Comma 10 3 15 2 2 2" xfId="39539" xr:uid="{00000000-0005-0000-0000-00006E0B0000}"/>
    <cellStyle name="Comma 10 3 15 2 2 3" xfId="36203" xr:uid="{00000000-0005-0000-0000-00006E0B0000}"/>
    <cellStyle name="Comma 10 3 15 2 3" xfId="31935" xr:uid="{00000000-0005-0000-0000-000006070000}"/>
    <cellStyle name="Comma 10 3 15 3" xfId="27079" xr:uid="{00000000-0005-0000-0000-000045180000}"/>
    <cellStyle name="Comma 10 3 15 3 2" xfId="38506" xr:uid="{00000000-0005-0000-0000-00006D0B0000}"/>
    <cellStyle name="Comma 10 3 15 3 3" xfId="35163" xr:uid="{00000000-0005-0000-0000-00006D0B0000}"/>
    <cellStyle name="Comma 10 3 15 4" xfId="30488" xr:uid="{00000000-0005-0000-0000-000005070000}"/>
    <cellStyle name="Comma 10 3 15 5" xfId="36664" xr:uid="{00000000-0005-0000-0000-000005070000}"/>
    <cellStyle name="Comma 10 3 16" xfId="18354" xr:uid="{00000000-0005-0000-0000-000046180000}"/>
    <cellStyle name="Comma 10 3 16 2" xfId="22374" xr:uid="{00000000-0005-0000-0000-000047180000}"/>
    <cellStyle name="Comma 10 3 16 2 2" xfId="29705" xr:uid="{00000000-0005-0000-0000-000048180000}"/>
    <cellStyle name="Comma 10 3 16 2 2 2" xfId="39540" xr:uid="{00000000-0005-0000-0000-0000700B0000}"/>
    <cellStyle name="Comma 10 3 16 2 2 3" xfId="36204" xr:uid="{00000000-0005-0000-0000-0000700B0000}"/>
    <cellStyle name="Comma 10 3 16 2 3" xfId="31936" xr:uid="{00000000-0005-0000-0000-000008070000}"/>
    <cellStyle name="Comma 10 3 16 3" xfId="27080" xr:uid="{00000000-0005-0000-0000-000049180000}"/>
    <cellStyle name="Comma 10 3 16 3 2" xfId="38507" xr:uid="{00000000-0005-0000-0000-00006F0B0000}"/>
    <cellStyle name="Comma 10 3 16 3 3" xfId="35164" xr:uid="{00000000-0005-0000-0000-00006F0B0000}"/>
    <cellStyle name="Comma 10 3 16 4" xfId="30489" xr:uid="{00000000-0005-0000-0000-000007070000}"/>
    <cellStyle name="Comma 10 3 16 5" xfId="36665" xr:uid="{00000000-0005-0000-0000-000007070000}"/>
    <cellStyle name="Comma 10 3 17" xfId="18355" xr:uid="{00000000-0005-0000-0000-00004A180000}"/>
    <cellStyle name="Comma 10 3 17 2" xfId="22375" xr:uid="{00000000-0005-0000-0000-00004B180000}"/>
    <cellStyle name="Comma 10 3 17 2 2" xfId="29706" xr:uid="{00000000-0005-0000-0000-00004C180000}"/>
    <cellStyle name="Comma 10 3 17 2 2 2" xfId="39541" xr:uid="{00000000-0005-0000-0000-0000720B0000}"/>
    <cellStyle name="Comma 10 3 17 2 2 3" xfId="36205" xr:uid="{00000000-0005-0000-0000-0000720B0000}"/>
    <cellStyle name="Comma 10 3 17 2 3" xfId="31937" xr:uid="{00000000-0005-0000-0000-00000A070000}"/>
    <cellStyle name="Comma 10 3 17 3" xfId="27081" xr:uid="{00000000-0005-0000-0000-00004D180000}"/>
    <cellStyle name="Comma 10 3 17 3 2" xfId="38508" xr:uid="{00000000-0005-0000-0000-0000710B0000}"/>
    <cellStyle name="Comma 10 3 17 3 3" xfId="35165" xr:uid="{00000000-0005-0000-0000-0000710B0000}"/>
    <cellStyle name="Comma 10 3 17 4" xfId="30490" xr:uid="{00000000-0005-0000-0000-000009070000}"/>
    <cellStyle name="Comma 10 3 17 5" xfId="36666" xr:uid="{00000000-0005-0000-0000-000009070000}"/>
    <cellStyle name="Comma 10 3 18" xfId="22367" xr:uid="{00000000-0005-0000-0000-00004E180000}"/>
    <cellStyle name="Comma 10 3 18 2" xfId="29698" xr:uid="{00000000-0005-0000-0000-00004F180000}"/>
    <cellStyle name="Comma 10 3 18 2 2" xfId="39533" xr:uid="{00000000-0005-0000-0000-0000730B0000}"/>
    <cellStyle name="Comma 10 3 18 2 3" xfId="36197" xr:uid="{00000000-0005-0000-0000-0000730B0000}"/>
    <cellStyle name="Comma 10 3 18 3" xfId="31929" xr:uid="{00000000-0005-0000-0000-00000B070000}"/>
    <cellStyle name="Comma 10 3 19" xfId="27073" xr:uid="{00000000-0005-0000-0000-000050180000}"/>
    <cellStyle name="Comma 10 3 19 2" xfId="38500" xr:uid="{00000000-0005-0000-0000-0000620B0000}"/>
    <cellStyle name="Comma 10 3 19 3" xfId="35157" xr:uid="{00000000-0005-0000-0000-0000620B0000}"/>
    <cellStyle name="Comma 10 3 2" xfId="18356" xr:uid="{00000000-0005-0000-0000-000051180000}"/>
    <cellStyle name="Comma 10 3 2 2" xfId="22376" xr:uid="{00000000-0005-0000-0000-000052180000}"/>
    <cellStyle name="Comma 10 3 2 2 2" xfId="29707" xr:uid="{00000000-0005-0000-0000-000053180000}"/>
    <cellStyle name="Comma 10 3 2 2 2 2" xfId="39542" xr:uid="{00000000-0005-0000-0000-0000750B0000}"/>
    <cellStyle name="Comma 10 3 2 2 2 3" xfId="36206" xr:uid="{00000000-0005-0000-0000-0000750B0000}"/>
    <cellStyle name="Comma 10 3 2 2 3" xfId="31938" xr:uid="{00000000-0005-0000-0000-00000D070000}"/>
    <cellStyle name="Comma 10 3 2 3" xfId="27082" xr:uid="{00000000-0005-0000-0000-000054180000}"/>
    <cellStyle name="Comma 10 3 2 3 2" xfId="38509" xr:uid="{00000000-0005-0000-0000-0000740B0000}"/>
    <cellStyle name="Comma 10 3 2 3 3" xfId="35166" xr:uid="{00000000-0005-0000-0000-0000740B0000}"/>
    <cellStyle name="Comma 10 3 2 4" xfId="30491" xr:uid="{00000000-0005-0000-0000-00000C070000}"/>
    <cellStyle name="Comma 10 3 2 5" xfId="36667" xr:uid="{00000000-0005-0000-0000-00000C070000}"/>
    <cellStyle name="Comma 10 3 20" xfId="30482" xr:uid="{00000000-0005-0000-0000-0000FA060000}"/>
    <cellStyle name="Comma 10 3 21" xfId="36658" xr:uid="{00000000-0005-0000-0000-0000FA060000}"/>
    <cellStyle name="Comma 10 3 3" xfId="18357" xr:uid="{00000000-0005-0000-0000-000055180000}"/>
    <cellStyle name="Comma 10 3 3 2" xfId="22377" xr:uid="{00000000-0005-0000-0000-000056180000}"/>
    <cellStyle name="Comma 10 3 3 2 2" xfId="29708" xr:uid="{00000000-0005-0000-0000-000057180000}"/>
    <cellStyle name="Comma 10 3 3 2 2 2" xfId="39543" xr:uid="{00000000-0005-0000-0000-0000770B0000}"/>
    <cellStyle name="Comma 10 3 3 2 2 3" xfId="36207" xr:uid="{00000000-0005-0000-0000-0000770B0000}"/>
    <cellStyle name="Comma 10 3 3 2 3" xfId="31939" xr:uid="{00000000-0005-0000-0000-00000F070000}"/>
    <cellStyle name="Comma 10 3 3 3" xfId="27083" xr:uid="{00000000-0005-0000-0000-000058180000}"/>
    <cellStyle name="Comma 10 3 3 3 2" xfId="38510" xr:uid="{00000000-0005-0000-0000-0000760B0000}"/>
    <cellStyle name="Comma 10 3 3 3 3" xfId="35167" xr:uid="{00000000-0005-0000-0000-0000760B0000}"/>
    <cellStyle name="Comma 10 3 3 4" xfId="30492" xr:uid="{00000000-0005-0000-0000-00000E070000}"/>
    <cellStyle name="Comma 10 3 3 5" xfId="36668" xr:uid="{00000000-0005-0000-0000-00000E070000}"/>
    <cellStyle name="Comma 10 3 4" xfId="18358" xr:uid="{00000000-0005-0000-0000-000059180000}"/>
    <cellStyle name="Comma 10 3 4 2" xfId="22378" xr:uid="{00000000-0005-0000-0000-00005A180000}"/>
    <cellStyle name="Comma 10 3 4 2 2" xfId="29709" xr:uid="{00000000-0005-0000-0000-00005B180000}"/>
    <cellStyle name="Comma 10 3 4 2 2 2" xfId="39544" xr:uid="{00000000-0005-0000-0000-0000790B0000}"/>
    <cellStyle name="Comma 10 3 4 2 2 3" xfId="36208" xr:uid="{00000000-0005-0000-0000-0000790B0000}"/>
    <cellStyle name="Comma 10 3 4 2 3" xfId="31940" xr:uid="{00000000-0005-0000-0000-000011070000}"/>
    <cellStyle name="Comma 10 3 4 3" xfId="27084" xr:uid="{00000000-0005-0000-0000-00005C180000}"/>
    <cellStyle name="Comma 10 3 4 3 2" xfId="38511" xr:uid="{00000000-0005-0000-0000-0000780B0000}"/>
    <cellStyle name="Comma 10 3 4 3 3" xfId="35168" xr:uid="{00000000-0005-0000-0000-0000780B0000}"/>
    <cellStyle name="Comma 10 3 4 4" xfId="30493" xr:uid="{00000000-0005-0000-0000-000010070000}"/>
    <cellStyle name="Comma 10 3 4 5" xfId="36669" xr:uid="{00000000-0005-0000-0000-000010070000}"/>
    <cellStyle name="Comma 10 3 5" xfId="18359" xr:uid="{00000000-0005-0000-0000-00005D180000}"/>
    <cellStyle name="Comma 10 3 5 2" xfId="22379" xr:uid="{00000000-0005-0000-0000-00005E180000}"/>
    <cellStyle name="Comma 10 3 5 2 2" xfId="29710" xr:uid="{00000000-0005-0000-0000-00005F180000}"/>
    <cellStyle name="Comma 10 3 5 2 2 2" xfId="39545" xr:uid="{00000000-0005-0000-0000-00007B0B0000}"/>
    <cellStyle name="Comma 10 3 5 2 2 3" xfId="36209" xr:uid="{00000000-0005-0000-0000-00007B0B0000}"/>
    <cellStyle name="Comma 10 3 5 2 3" xfId="31941" xr:uid="{00000000-0005-0000-0000-000013070000}"/>
    <cellStyle name="Comma 10 3 5 3" xfId="27085" xr:uid="{00000000-0005-0000-0000-000060180000}"/>
    <cellStyle name="Comma 10 3 5 3 2" xfId="38512" xr:uid="{00000000-0005-0000-0000-00007A0B0000}"/>
    <cellStyle name="Comma 10 3 5 3 3" xfId="35169" xr:uid="{00000000-0005-0000-0000-00007A0B0000}"/>
    <cellStyle name="Comma 10 3 5 4" xfId="30494" xr:uid="{00000000-0005-0000-0000-000012070000}"/>
    <cellStyle name="Comma 10 3 5 5" xfId="36670" xr:uid="{00000000-0005-0000-0000-000012070000}"/>
    <cellStyle name="Comma 10 3 6" xfId="18360" xr:uid="{00000000-0005-0000-0000-000061180000}"/>
    <cellStyle name="Comma 10 3 6 2" xfId="22380" xr:uid="{00000000-0005-0000-0000-000062180000}"/>
    <cellStyle name="Comma 10 3 6 2 2" xfId="29711" xr:uid="{00000000-0005-0000-0000-000063180000}"/>
    <cellStyle name="Comma 10 3 6 2 2 2" xfId="39546" xr:uid="{00000000-0005-0000-0000-00007D0B0000}"/>
    <cellStyle name="Comma 10 3 6 2 2 3" xfId="36210" xr:uid="{00000000-0005-0000-0000-00007D0B0000}"/>
    <cellStyle name="Comma 10 3 6 2 3" xfId="31942" xr:uid="{00000000-0005-0000-0000-000015070000}"/>
    <cellStyle name="Comma 10 3 6 3" xfId="27086" xr:uid="{00000000-0005-0000-0000-000064180000}"/>
    <cellStyle name="Comma 10 3 6 3 2" xfId="38513" xr:uid="{00000000-0005-0000-0000-00007C0B0000}"/>
    <cellStyle name="Comma 10 3 6 3 3" xfId="35170" xr:uid="{00000000-0005-0000-0000-00007C0B0000}"/>
    <cellStyle name="Comma 10 3 6 4" xfId="30495" xr:uid="{00000000-0005-0000-0000-000014070000}"/>
    <cellStyle name="Comma 10 3 6 5" xfId="36671" xr:uid="{00000000-0005-0000-0000-000014070000}"/>
    <cellStyle name="Comma 10 3 7" xfId="18361" xr:uid="{00000000-0005-0000-0000-000065180000}"/>
    <cellStyle name="Comma 10 3 7 2" xfId="22381" xr:uid="{00000000-0005-0000-0000-000066180000}"/>
    <cellStyle name="Comma 10 3 7 2 2" xfId="29712" xr:uid="{00000000-0005-0000-0000-000067180000}"/>
    <cellStyle name="Comma 10 3 7 2 2 2" xfId="39547" xr:uid="{00000000-0005-0000-0000-00007F0B0000}"/>
    <cellStyle name="Comma 10 3 7 2 2 3" xfId="36211" xr:uid="{00000000-0005-0000-0000-00007F0B0000}"/>
    <cellStyle name="Comma 10 3 7 2 3" xfId="31943" xr:uid="{00000000-0005-0000-0000-000017070000}"/>
    <cellStyle name="Comma 10 3 7 3" xfId="27087" xr:uid="{00000000-0005-0000-0000-000068180000}"/>
    <cellStyle name="Comma 10 3 7 3 2" xfId="38514" xr:uid="{00000000-0005-0000-0000-00007E0B0000}"/>
    <cellStyle name="Comma 10 3 7 3 3" xfId="35171" xr:uid="{00000000-0005-0000-0000-00007E0B0000}"/>
    <cellStyle name="Comma 10 3 7 4" xfId="30496" xr:uid="{00000000-0005-0000-0000-000016070000}"/>
    <cellStyle name="Comma 10 3 7 5" xfId="36672" xr:uid="{00000000-0005-0000-0000-000016070000}"/>
    <cellStyle name="Comma 10 3 8" xfId="18362" xr:uid="{00000000-0005-0000-0000-000069180000}"/>
    <cellStyle name="Comma 10 3 8 2" xfId="22382" xr:uid="{00000000-0005-0000-0000-00006A180000}"/>
    <cellStyle name="Comma 10 3 8 2 2" xfId="29713" xr:uid="{00000000-0005-0000-0000-00006B180000}"/>
    <cellStyle name="Comma 10 3 8 2 2 2" xfId="39548" xr:uid="{00000000-0005-0000-0000-0000810B0000}"/>
    <cellStyle name="Comma 10 3 8 2 2 3" xfId="36212" xr:uid="{00000000-0005-0000-0000-0000810B0000}"/>
    <cellStyle name="Comma 10 3 8 2 3" xfId="31944" xr:uid="{00000000-0005-0000-0000-000019070000}"/>
    <cellStyle name="Comma 10 3 8 3" xfId="27088" xr:uid="{00000000-0005-0000-0000-00006C180000}"/>
    <cellStyle name="Comma 10 3 8 3 2" xfId="38515" xr:uid="{00000000-0005-0000-0000-0000800B0000}"/>
    <cellStyle name="Comma 10 3 8 3 3" xfId="35172" xr:uid="{00000000-0005-0000-0000-0000800B0000}"/>
    <cellStyle name="Comma 10 3 8 4" xfId="30497" xr:uid="{00000000-0005-0000-0000-000018070000}"/>
    <cellStyle name="Comma 10 3 8 5" xfId="36673" xr:uid="{00000000-0005-0000-0000-000018070000}"/>
    <cellStyle name="Comma 10 3 9" xfId="18363" xr:uid="{00000000-0005-0000-0000-00006D180000}"/>
    <cellStyle name="Comma 10 3 9 2" xfId="22383" xr:uid="{00000000-0005-0000-0000-00006E180000}"/>
    <cellStyle name="Comma 10 3 9 2 2" xfId="29714" xr:uid="{00000000-0005-0000-0000-00006F180000}"/>
    <cellStyle name="Comma 10 3 9 2 2 2" xfId="39549" xr:uid="{00000000-0005-0000-0000-0000830B0000}"/>
    <cellStyle name="Comma 10 3 9 2 2 3" xfId="36213" xr:uid="{00000000-0005-0000-0000-0000830B0000}"/>
    <cellStyle name="Comma 10 3 9 2 3" xfId="31945" xr:uid="{00000000-0005-0000-0000-00001B070000}"/>
    <cellStyle name="Comma 10 3 9 3" xfId="27089" xr:uid="{00000000-0005-0000-0000-000070180000}"/>
    <cellStyle name="Comma 10 3 9 3 2" xfId="38516" xr:uid="{00000000-0005-0000-0000-0000820B0000}"/>
    <cellStyle name="Comma 10 3 9 3 3" xfId="35173" xr:uid="{00000000-0005-0000-0000-0000820B0000}"/>
    <cellStyle name="Comma 10 3 9 4" xfId="30498" xr:uid="{00000000-0005-0000-0000-00001A070000}"/>
    <cellStyle name="Comma 10 3 9 5" xfId="36674" xr:uid="{00000000-0005-0000-0000-00001A070000}"/>
    <cellStyle name="Comma 10 4" xfId="18364" xr:uid="{00000000-0005-0000-0000-000071180000}"/>
    <cellStyle name="Comma 10 4 10" xfId="18365" xr:uid="{00000000-0005-0000-0000-000072180000}"/>
    <cellStyle name="Comma 10 4 10 2" xfId="22385" xr:uid="{00000000-0005-0000-0000-000073180000}"/>
    <cellStyle name="Comma 10 4 10 2 2" xfId="29716" xr:uid="{00000000-0005-0000-0000-000074180000}"/>
    <cellStyle name="Comma 10 4 10 2 2 2" xfId="39551" xr:uid="{00000000-0005-0000-0000-0000860B0000}"/>
    <cellStyle name="Comma 10 4 10 2 2 3" xfId="36215" xr:uid="{00000000-0005-0000-0000-0000860B0000}"/>
    <cellStyle name="Comma 10 4 10 2 3" xfId="31947" xr:uid="{00000000-0005-0000-0000-00001E070000}"/>
    <cellStyle name="Comma 10 4 10 3" xfId="27091" xr:uid="{00000000-0005-0000-0000-000075180000}"/>
    <cellStyle name="Comma 10 4 10 3 2" xfId="38518" xr:uid="{00000000-0005-0000-0000-0000850B0000}"/>
    <cellStyle name="Comma 10 4 10 3 3" xfId="35175" xr:uid="{00000000-0005-0000-0000-0000850B0000}"/>
    <cellStyle name="Comma 10 4 10 4" xfId="30500" xr:uid="{00000000-0005-0000-0000-00001D070000}"/>
    <cellStyle name="Comma 10 4 10 5" xfId="36676" xr:uid="{00000000-0005-0000-0000-00001D070000}"/>
    <cellStyle name="Comma 10 4 11" xfId="18366" xr:uid="{00000000-0005-0000-0000-000076180000}"/>
    <cellStyle name="Comma 10 4 11 2" xfId="22386" xr:uid="{00000000-0005-0000-0000-000077180000}"/>
    <cellStyle name="Comma 10 4 11 2 2" xfId="29717" xr:uid="{00000000-0005-0000-0000-000078180000}"/>
    <cellStyle name="Comma 10 4 11 2 2 2" xfId="39552" xr:uid="{00000000-0005-0000-0000-0000880B0000}"/>
    <cellStyle name="Comma 10 4 11 2 2 3" xfId="36216" xr:uid="{00000000-0005-0000-0000-0000880B0000}"/>
    <cellStyle name="Comma 10 4 11 2 3" xfId="31948" xr:uid="{00000000-0005-0000-0000-000020070000}"/>
    <cellStyle name="Comma 10 4 11 3" xfId="27092" xr:uid="{00000000-0005-0000-0000-000079180000}"/>
    <cellStyle name="Comma 10 4 11 3 2" xfId="38519" xr:uid="{00000000-0005-0000-0000-0000870B0000}"/>
    <cellStyle name="Comma 10 4 11 3 3" xfId="35176" xr:uid="{00000000-0005-0000-0000-0000870B0000}"/>
    <cellStyle name="Comma 10 4 11 4" xfId="30501" xr:uid="{00000000-0005-0000-0000-00001F070000}"/>
    <cellStyle name="Comma 10 4 11 5" xfId="36677" xr:uid="{00000000-0005-0000-0000-00001F070000}"/>
    <cellStyle name="Comma 10 4 12" xfId="18367" xr:uid="{00000000-0005-0000-0000-00007A180000}"/>
    <cellStyle name="Comma 10 4 12 2" xfId="22387" xr:uid="{00000000-0005-0000-0000-00007B180000}"/>
    <cellStyle name="Comma 10 4 12 2 2" xfId="29718" xr:uid="{00000000-0005-0000-0000-00007C180000}"/>
    <cellStyle name="Comma 10 4 12 2 2 2" xfId="39553" xr:uid="{00000000-0005-0000-0000-00008A0B0000}"/>
    <cellStyle name="Comma 10 4 12 2 2 3" xfId="36217" xr:uid="{00000000-0005-0000-0000-00008A0B0000}"/>
    <cellStyle name="Comma 10 4 12 2 3" xfId="31949" xr:uid="{00000000-0005-0000-0000-000022070000}"/>
    <cellStyle name="Comma 10 4 12 3" xfId="27093" xr:uid="{00000000-0005-0000-0000-00007D180000}"/>
    <cellStyle name="Comma 10 4 12 3 2" xfId="38520" xr:uid="{00000000-0005-0000-0000-0000890B0000}"/>
    <cellStyle name="Comma 10 4 12 3 3" xfId="35177" xr:uid="{00000000-0005-0000-0000-0000890B0000}"/>
    <cellStyle name="Comma 10 4 12 4" xfId="30502" xr:uid="{00000000-0005-0000-0000-000021070000}"/>
    <cellStyle name="Comma 10 4 12 5" xfId="36678" xr:uid="{00000000-0005-0000-0000-000021070000}"/>
    <cellStyle name="Comma 10 4 13" xfId="18368" xr:uid="{00000000-0005-0000-0000-00007E180000}"/>
    <cellStyle name="Comma 10 4 13 2" xfId="22388" xr:uid="{00000000-0005-0000-0000-00007F180000}"/>
    <cellStyle name="Comma 10 4 13 2 2" xfId="29719" xr:uid="{00000000-0005-0000-0000-000080180000}"/>
    <cellStyle name="Comma 10 4 13 2 2 2" xfId="39554" xr:uid="{00000000-0005-0000-0000-00008C0B0000}"/>
    <cellStyle name="Comma 10 4 13 2 2 3" xfId="36218" xr:uid="{00000000-0005-0000-0000-00008C0B0000}"/>
    <cellStyle name="Comma 10 4 13 2 3" xfId="31950" xr:uid="{00000000-0005-0000-0000-000024070000}"/>
    <cellStyle name="Comma 10 4 13 3" xfId="27094" xr:uid="{00000000-0005-0000-0000-000081180000}"/>
    <cellStyle name="Comma 10 4 13 3 2" xfId="38521" xr:uid="{00000000-0005-0000-0000-00008B0B0000}"/>
    <cellStyle name="Comma 10 4 13 3 3" xfId="35178" xr:uid="{00000000-0005-0000-0000-00008B0B0000}"/>
    <cellStyle name="Comma 10 4 13 4" xfId="30503" xr:uid="{00000000-0005-0000-0000-000023070000}"/>
    <cellStyle name="Comma 10 4 13 5" xfId="36679" xr:uid="{00000000-0005-0000-0000-000023070000}"/>
    <cellStyle name="Comma 10 4 14" xfId="18369" xr:uid="{00000000-0005-0000-0000-000082180000}"/>
    <cellStyle name="Comma 10 4 14 2" xfId="22389" xr:uid="{00000000-0005-0000-0000-000083180000}"/>
    <cellStyle name="Comma 10 4 14 2 2" xfId="29720" xr:uid="{00000000-0005-0000-0000-000084180000}"/>
    <cellStyle name="Comma 10 4 14 2 2 2" xfId="39555" xr:uid="{00000000-0005-0000-0000-00008E0B0000}"/>
    <cellStyle name="Comma 10 4 14 2 2 3" xfId="36219" xr:uid="{00000000-0005-0000-0000-00008E0B0000}"/>
    <cellStyle name="Comma 10 4 14 2 3" xfId="31951" xr:uid="{00000000-0005-0000-0000-000026070000}"/>
    <cellStyle name="Comma 10 4 14 3" xfId="27095" xr:uid="{00000000-0005-0000-0000-000085180000}"/>
    <cellStyle name="Comma 10 4 14 3 2" xfId="38522" xr:uid="{00000000-0005-0000-0000-00008D0B0000}"/>
    <cellStyle name="Comma 10 4 14 3 3" xfId="35179" xr:uid="{00000000-0005-0000-0000-00008D0B0000}"/>
    <cellStyle name="Comma 10 4 14 4" xfId="30504" xr:uid="{00000000-0005-0000-0000-000025070000}"/>
    <cellStyle name="Comma 10 4 14 5" xfId="36680" xr:uid="{00000000-0005-0000-0000-000025070000}"/>
    <cellStyle name="Comma 10 4 15" xfId="18370" xr:uid="{00000000-0005-0000-0000-000086180000}"/>
    <cellStyle name="Comma 10 4 15 2" xfId="22390" xr:uid="{00000000-0005-0000-0000-000087180000}"/>
    <cellStyle name="Comma 10 4 15 2 2" xfId="29721" xr:uid="{00000000-0005-0000-0000-000088180000}"/>
    <cellStyle name="Comma 10 4 15 2 2 2" xfId="39556" xr:uid="{00000000-0005-0000-0000-0000900B0000}"/>
    <cellStyle name="Comma 10 4 15 2 2 3" xfId="36220" xr:uid="{00000000-0005-0000-0000-0000900B0000}"/>
    <cellStyle name="Comma 10 4 15 2 3" xfId="31952" xr:uid="{00000000-0005-0000-0000-000028070000}"/>
    <cellStyle name="Comma 10 4 15 3" xfId="27096" xr:uid="{00000000-0005-0000-0000-000089180000}"/>
    <cellStyle name="Comma 10 4 15 3 2" xfId="38523" xr:uid="{00000000-0005-0000-0000-00008F0B0000}"/>
    <cellStyle name="Comma 10 4 15 3 3" xfId="35180" xr:uid="{00000000-0005-0000-0000-00008F0B0000}"/>
    <cellStyle name="Comma 10 4 15 4" xfId="30505" xr:uid="{00000000-0005-0000-0000-000027070000}"/>
    <cellStyle name="Comma 10 4 15 5" xfId="36681" xr:uid="{00000000-0005-0000-0000-000027070000}"/>
    <cellStyle name="Comma 10 4 16" xfId="18371" xr:uid="{00000000-0005-0000-0000-00008A180000}"/>
    <cellStyle name="Comma 10 4 16 2" xfId="22391" xr:uid="{00000000-0005-0000-0000-00008B180000}"/>
    <cellStyle name="Comma 10 4 16 2 2" xfId="29722" xr:uid="{00000000-0005-0000-0000-00008C180000}"/>
    <cellStyle name="Comma 10 4 16 2 2 2" xfId="39557" xr:uid="{00000000-0005-0000-0000-0000920B0000}"/>
    <cellStyle name="Comma 10 4 16 2 2 3" xfId="36221" xr:uid="{00000000-0005-0000-0000-0000920B0000}"/>
    <cellStyle name="Comma 10 4 16 2 3" xfId="31953" xr:uid="{00000000-0005-0000-0000-00002A070000}"/>
    <cellStyle name="Comma 10 4 16 3" xfId="27097" xr:uid="{00000000-0005-0000-0000-00008D180000}"/>
    <cellStyle name="Comma 10 4 16 3 2" xfId="38524" xr:uid="{00000000-0005-0000-0000-0000910B0000}"/>
    <cellStyle name="Comma 10 4 16 3 3" xfId="35181" xr:uid="{00000000-0005-0000-0000-0000910B0000}"/>
    <cellStyle name="Comma 10 4 16 4" xfId="30506" xr:uid="{00000000-0005-0000-0000-000029070000}"/>
    <cellStyle name="Comma 10 4 16 5" xfId="36682" xr:uid="{00000000-0005-0000-0000-000029070000}"/>
    <cellStyle name="Comma 10 4 17" xfId="18372" xr:uid="{00000000-0005-0000-0000-00008E180000}"/>
    <cellStyle name="Comma 10 4 17 2" xfId="22392" xr:uid="{00000000-0005-0000-0000-00008F180000}"/>
    <cellStyle name="Comma 10 4 17 2 2" xfId="29723" xr:uid="{00000000-0005-0000-0000-000090180000}"/>
    <cellStyle name="Comma 10 4 17 2 2 2" xfId="39558" xr:uid="{00000000-0005-0000-0000-0000940B0000}"/>
    <cellStyle name="Comma 10 4 17 2 2 3" xfId="36222" xr:uid="{00000000-0005-0000-0000-0000940B0000}"/>
    <cellStyle name="Comma 10 4 17 2 3" xfId="31954" xr:uid="{00000000-0005-0000-0000-00002C070000}"/>
    <cellStyle name="Comma 10 4 17 3" xfId="27098" xr:uid="{00000000-0005-0000-0000-000091180000}"/>
    <cellStyle name="Comma 10 4 17 3 2" xfId="38525" xr:uid="{00000000-0005-0000-0000-0000930B0000}"/>
    <cellStyle name="Comma 10 4 17 3 3" xfId="35182" xr:uid="{00000000-0005-0000-0000-0000930B0000}"/>
    <cellStyle name="Comma 10 4 17 4" xfId="30507" xr:uid="{00000000-0005-0000-0000-00002B070000}"/>
    <cellStyle name="Comma 10 4 17 5" xfId="36683" xr:uid="{00000000-0005-0000-0000-00002B070000}"/>
    <cellStyle name="Comma 10 4 18" xfId="22384" xr:uid="{00000000-0005-0000-0000-000092180000}"/>
    <cellStyle name="Comma 10 4 18 2" xfId="29715" xr:uid="{00000000-0005-0000-0000-000093180000}"/>
    <cellStyle name="Comma 10 4 18 2 2" xfId="39550" xr:uid="{00000000-0005-0000-0000-0000950B0000}"/>
    <cellStyle name="Comma 10 4 18 2 3" xfId="36214" xr:uid="{00000000-0005-0000-0000-0000950B0000}"/>
    <cellStyle name="Comma 10 4 18 3" xfId="31946" xr:uid="{00000000-0005-0000-0000-00002D070000}"/>
    <cellStyle name="Comma 10 4 19" xfId="27090" xr:uid="{00000000-0005-0000-0000-000094180000}"/>
    <cellStyle name="Comma 10 4 19 2" xfId="38517" xr:uid="{00000000-0005-0000-0000-0000840B0000}"/>
    <cellStyle name="Comma 10 4 19 3" xfId="35174" xr:uid="{00000000-0005-0000-0000-0000840B0000}"/>
    <cellStyle name="Comma 10 4 2" xfId="18373" xr:uid="{00000000-0005-0000-0000-000095180000}"/>
    <cellStyle name="Comma 10 4 2 2" xfId="22393" xr:uid="{00000000-0005-0000-0000-000096180000}"/>
    <cellStyle name="Comma 10 4 2 2 2" xfId="29724" xr:uid="{00000000-0005-0000-0000-000097180000}"/>
    <cellStyle name="Comma 10 4 2 2 2 2" xfId="39559" xr:uid="{00000000-0005-0000-0000-0000970B0000}"/>
    <cellStyle name="Comma 10 4 2 2 2 3" xfId="36223" xr:uid="{00000000-0005-0000-0000-0000970B0000}"/>
    <cellStyle name="Comma 10 4 2 2 3" xfId="31955" xr:uid="{00000000-0005-0000-0000-00002F070000}"/>
    <cellStyle name="Comma 10 4 2 3" xfId="27099" xr:uid="{00000000-0005-0000-0000-000098180000}"/>
    <cellStyle name="Comma 10 4 2 3 2" xfId="38526" xr:uid="{00000000-0005-0000-0000-0000960B0000}"/>
    <cellStyle name="Comma 10 4 2 3 3" xfId="35183" xr:uid="{00000000-0005-0000-0000-0000960B0000}"/>
    <cellStyle name="Comma 10 4 2 4" xfId="30508" xr:uid="{00000000-0005-0000-0000-00002E070000}"/>
    <cellStyle name="Comma 10 4 2 5" xfId="36684" xr:uid="{00000000-0005-0000-0000-00002E070000}"/>
    <cellStyle name="Comma 10 4 20" xfId="30499" xr:uid="{00000000-0005-0000-0000-00001C070000}"/>
    <cellStyle name="Comma 10 4 21" xfId="36675" xr:uid="{00000000-0005-0000-0000-00001C070000}"/>
    <cellStyle name="Comma 10 4 3" xfId="18374" xr:uid="{00000000-0005-0000-0000-000099180000}"/>
    <cellStyle name="Comma 10 4 3 2" xfId="22394" xr:uid="{00000000-0005-0000-0000-00009A180000}"/>
    <cellStyle name="Comma 10 4 3 2 2" xfId="29725" xr:uid="{00000000-0005-0000-0000-00009B180000}"/>
    <cellStyle name="Comma 10 4 3 2 2 2" xfId="39560" xr:uid="{00000000-0005-0000-0000-0000990B0000}"/>
    <cellStyle name="Comma 10 4 3 2 2 3" xfId="36224" xr:uid="{00000000-0005-0000-0000-0000990B0000}"/>
    <cellStyle name="Comma 10 4 3 2 3" xfId="31956" xr:uid="{00000000-0005-0000-0000-000031070000}"/>
    <cellStyle name="Comma 10 4 3 3" xfId="27100" xr:uid="{00000000-0005-0000-0000-00009C180000}"/>
    <cellStyle name="Comma 10 4 3 3 2" xfId="38527" xr:uid="{00000000-0005-0000-0000-0000980B0000}"/>
    <cellStyle name="Comma 10 4 3 3 3" xfId="35184" xr:uid="{00000000-0005-0000-0000-0000980B0000}"/>
    <cellStyle name="Comma 10 4 3 4" xfId="30509" xr:uid="{00000000-0005-0000-0000-000030070000}"/>
    <cellStyle name="Comma 10 4 3 5" xfId="36685" xr:uid="{00000000-0005-0000-0000-000030070000}"/>
    <cellStyle name="Comma 10 4 4" xfId="18375" xr:uid="{00000000-0005-0000-0000-00009D180000}"/>
    <cellStyle name="Comma 10 4 4 2" xfId="22395" xr:uid="{00000000-0005-0000-0000-00009E180000}"/>
    <cellStyle name="Comma 10 4 4 2 2" xfId="29726" xr:uid="{00000000-0005-0000-0000-00009F180000}"/>
    <cellStyle name="Comma 10 4 4 2 2 2" xfId="39561" xr:uid="{00000000-0005-0000-0000-00009B0B0000}"/>
    <cellStyle name="Comma 10 4 4 2 2 3" xfId="36225" xr:uid="{00000000-0005-0000-0000-00009B0B0000}"/>
    <cellStyle name="Comma 10 4 4 2 3" xfId="31957" xr:uid="{00000000-0005-0000-0000-000033070000}"/>
    <cellStyle name="Comma 10 4 4 3" xfId="27101" xr:uid="{00000000-0005-0000-0000-0000A0180000}"/>
    <cellStyle name="Comma 10 4 4 3 2" xfId="38528" xr:uid="{00000000-0005-0000-0000-00009A0B0000}"/>
    <cellStyle name="Comma 10 4 4 3 3" xfId="35185" xr:uid="{00000000-0005-0000-0000-00009A0B0000}"/>
    <cellStyle name="Comma 10 4 4 4" xfId="30510" xr:uid="{00000000-0005-0000-0000-000032070000}"/>
    <cellStyle name="Comma 10 4 4 5" xfId="36686" xr:uid="{00000000-0005-0000-0000-000032070000}"/>
    <cellStyle name="Comma 10 4 5" xfId="18376" xr:uid="{00000000-0005-0000-0000-0000A1180000}"/>
    <cellStyle name="Comma 10 4 5 2" xfId="22396" xr:uid="{00000000-0005-0000-0000-0000A2180000}"/>
    <cellStyle name="Comma 10 4 5 2 2" xfId="29727" xr:uid="{00000000-0005-0000-0000-0000A3180000}"/>
    <cellStyle name="Comma 10 4 5 2 2 2" xfId="39562" xr:uid="{00000000-0005-0000-0000-00009D0B0000}"/>
    <cellStyle name="Comma 10 4 5 2 2 3" xfId="36226" xr:uid="{00000000-0005-0000-0000-00009D0B0000}"/>
    <cellStyle name="Comma 10 4 5 2 3" xfId="31958" xr:uid="{00000000-0005-0000-0000-000035070000}"/>
    <cellStyle name="Comma 10 4 5 3" xfId="27102" xr:uid="{00000000-0005-0000-0000-0000A4180000}"/>
    <cellStyle name="Comma 10 4 5 3 2" xfId="38529" xr:uid="{00000000-0005-0000-0000-00009C0B0000}"/>
    <cellStyle name="Comma 10 4 5 3 3" xfId="35186" xr:uid="{00000000-0005-0000-0000-00009C0B0000}"/>
    <cellStyle name="Comma 10 4 5 4" xfId="30511" xr:uid="{00000000-0005-0000-0000-000034070000}"/>
    <cellStyle name="Comma 10 4 5 5" xfId="36687" xr:uid="{00000000-0005-0000-0000-000034070000}"/>
    <cellStyle name="Comma 10 4 6" xfId="18377" xr:uid="{00000000-0005-0000-0000-0000A5180000}"/>
    <cellStyle name="Comma 10 4 6 2" xfId="22397" xr:uid="{00000000-0005-0000-0000-0000A6180000}"/>
    <cellStyle name="Comma 10 4 6 2 2" xfId="29728" xr:uid="{00000000-0005-0000-0000-0000A7180000}"/>
    <cellStyle name="Comma 10 4 6 2 2 2" xfId="39563" xr:uid="{00000000-0005-0000-0000-00009F0B0000}"/>
    <cellStyle name="Comma 10 4 6 2 2 3" xfId="36227" xr:uid="{00000000-0005-0000-0000-00009F0B0000}"/>
    <cellStyle name="Comma 10 4 6 2 3" xfId="31959" xr:uid="{00000000-0005-0000-0000-000037070000}"/>
    <cellStyle name="Comma 10 4 6 3" xfId="27103" xr:uid="{00000000-0005-0000-0000-0000A8180000}"/>
    <cellStyle name="Comma 10 4 6 3 2" xfId="38530" xr:uid="{00000000-0005-0000-0000-00009E0B0000}"/>
    <cellStyle name="Comma 10 4 6 3 3" xfId="35187" xr:uid="{00000000-0005-0000-0000-00009E0B0000}"/>
    <cellStyle name="Comma 10 4 6 4" xfId="30512" xr:uid="{00000000-0005-0000-0000-000036070000}"/>
    <cellStyle name="Comma 10 4 6 5" xfId="36688" xr:uid="{00000000-0005-0000-0000-000036070000}"/>
    <cellStyle name="Comma 10 4 7" xfId="18378" xr:uid="{00000000-0005-0000-0000-0000A9180000}"/>
    <cellStyle name="Comma 10 4 7 2" xfId="22398" xr:uid="{00000000-0005-0000-0000-0000AA180000}"/>
    <cellStyle name="Comma 10 4 7 2 2" xfId="29729" xr:uid="{00000000-0005-0000-0000-0000AB180000}"/>
    <cellStyle name="Comma 10 4 7 2 2 2" xfId="39564" xr:uid="{00000000-0005-0000-0000-0000A10B0000}"/>
    <cellStyle name="Comma 10 4 7 2 2 3" xfId="36228" xr:uid="{00000000-0005-0000-0000-0000A10B0000}"/>
    <cellStyle name="Comma 10 4 7 2 3" xfId="31960" xr:uid="{00000000-0005-0000-0000-000039070000}"/>
    <cellStyle name="Comma 10 4 7 3" xfId="27104" xr:uid="{00000000-0005-0000-0000-0000AC180000}"/>
    <cellStyle name="Comma 10 4 7 3 2" xfId="38531" xr:uid="{00000000-0005-0000-0000-0000A00B0000}"/>
    <cellStyle name="Comma 10 4 7 3 3" xfId="35188" xr:uid="{00000000-0005-0000-0000-0000A00B0000}"/>
    <cellStyle name="Comma 10 4 7 4" xfId="30513" xr:uid="{00000000-0005-0000-0000-000038070000}"/>
    <cellStyle name="Comma 10 4 7 5" xfId="36689" xr:uid="{00000000-0005-0000-0000-000038070000}"/>
    <cellStyle name="Comma 10 4 8" xfId="18379" xr:uid="{00000000-0005-0000-0000-0000AD180000}"/>
    <cellStyle name="Comma 10 4 8 2" xfId="22399" xr:uid="{00000000-0005-0000-0000-0000AE180000}"/>
    <cellStyle name="Comma 10 4 8 2 2" xfId="29730" xr:uid="{00000000-0005-0000-0000-0000AF180000}"/>
    <cellStyle name="Comma 10 4 8 2 2 2" xfId="39565" xr:uid="{00000000-0005-0000-0000-0000A30B0000}"/>
    <cellStyle name="Comma 10 4 8 2 2 3" xfId="36229" xr:uid="{00000000-0005-0000-0000-0000A30B0000}"/>
    <cellStyle name="Comma 10 4 8 2 3" xfId="31961" xr:uid="{00000000-0005-0000-0000-00003B070000}"/>
    <cellStyle name="Comma 10 4 8 3" xfId="27105" xr:uid="{00000000-0005-0000-0000-0000B0180000}"/>
    <cellStyle name="Comma 10 4 8 3 2" xfId="38532" xr:uid="{00000000-0005-0000-0000-0000A20B0000}"/>
    <cellStyle name="Comma 10 4 8 3 3" xfId="35189" xr:uid="{00000000-0005-0000-0000-0000A20B0000}"/>
    <cellStyle name="Comma 10 4 8 4" xfId="30514" xr:uid="{00000000-0005-0000-0000-00003A070000}"/>
    <cellStyle name="Comma 10 4 8 5" xfId="36690" xr:uid="{00000000-0005-0000-0000-00003A070000}"/>
    <cellStyle name="Comma 10 4 9" xfId="18380" xr:uid="{00000000-0005-0000-0000-0000B1180000}"/>
    <cellStyle name="Comma 10 4 9 2" xfId="22400" xr:uid="{00000000-0005-0000-0000-0000B2180000}"/>
    <cellStyle name="Comma 10 4 9 2 2" xfId="29731" xr:uid="{00000000-0005-0000-0000-0000B3180000}"/>
    <cellStyle name="Comma 10 4 9 2 2 2" xfId="39566" xr:uid="{00000000-0005-0000-0000-0000A50B0000}"/>
    <cellStyle name="Comma 10 4 9 2 2 3" xfId="36230" xr:uid="{00000000-0005-0000-0000-0000A50B0000}"/>
    <cellStyle name="Comma 10 4 9 2 3" xfId="31962" xr:uid="{00000000-0005-0000-0000-00003D070000}"/>
    <cellStyle name="Comma 10 4 9 3" xfId="27106" xr:uid="{00000000-0005-0000-0000-0000B4180000}"/>
    <cellStyle name="Comma 10 4 9 3 2" xfId="38533" xr:uid="{00000000-0005-0000-0000-0000A40B0000}"/>
    <cellStyle name="Comma 10 4 9 3 3" xfId="35190" xr:uid="{00000000-0005-0000-0000-0000A40B0000}"/>
    <cellStyle name="Comma 10 4 9 4" xfId="30515" xr:uid="{00000000-0005-0000-0000-00003C070000}"/>
    <cellStyle name="Comma 10 4 9 5" xfId="36691" xr:uid="{00000000-0005-0000-0000-00003C070000}"/>
    <cellStyle name="Comma 10 5" xfId="18381" xr:uid="{00000000-0005-0000-0000-0000B5180000}"/>
    <cellStyle name="Comma 10 5 10" xfId="18382" xr:uid="{00000000-0005-0000-0000-0000B6180000}"/>
    <cellStyle name="Comma 10 5 10 2" xfId="22402" xr:uid="{00000000-0005-0000-0000-0000B7180000}"/>
    <cellStyle name="Comma 10 5 10 2 2" xfId="29733" xr:uid="{00000000-0005-0000-0000-0000B8180000}"/>
    <cellStyle name="Comma 10 5 10 2 2 2" xfId="39568" xr:uid="{00000000-0005-0000-0000-0000A80B0000}"/>
    <cellStyle name="Comma 10 5 10 2 2 3" xfId="36232" xr:uid="{00000000-0005-0000-0000-0000A80B0000}"/>
    <cellStyle name="Comma 10 5 10 2 3" xfId="31964" xr:uid="{00000000-0005-0000-0000-000040070000}"/>
    <cellStyle name="Comma 10 5 10 3" xfId="27108" xr:uid="{00000000-0005-0000-0000-0000B9180000}"/>
    <cellStyle name="Comma 10 5 10 3 2" xfId="38535" xr:uid="{00000000-0005-0000-0000-0000A70B0000}"/>
    <cellStyle name="Comma 10 5 10 3 3" xfId="35192" xr:uid="{00000000-0005-0000-0000-0000A70B0000}"/>
    <cellStyle name="Comma 10 5 10 4" xfId="30517" xr:uid="{00000000-0005-0000-0000-00003F070000}"/>
    <cellStyle name="Comma 10 5 10 5" xfId="36693" xr:uid="{00000000-0005-0000-0000-00003F070000}"/>
    <cellStyle name="Comma 10 5 11" xfId="18383" xr:uid="{00000000-0005-0000-0000-0000BA180000}"/>
    <cellStyle name="Comma 10 5 11 2" xfId="22403" xr:uid="{00000000-0005-0000-0000-0000BB180000}"/>
    <cellStyle name="Comma 10 5 11 2 2" xfId="29734" xr:uid="{00000000-0005-0000-0000-0000BC180000}"/>
    <cellStyle name="Comma 10 5 11 2 2 2" xfId="39569" xr:uid="{00000000-0005-0000-0000-0000AA0B0000}"/>
    <cellStyle name="Comma 10 5 11 2 2 3" xfId="36233" xr:uid="{00000000-0005-0000-0000-0000AA0B0000}"/>
    <cellStyle name="Comma 10 5 11 2 3" xfId="31965" xr:uid="{00000000-0005-0000-0000-000042070000}"/>
    <cellStyle name="Comma 10 5 11 3" xfId="27109" xr:uid="{00000000-0005-0000-0000-0000BD180000}"/>
    <cellStyle name="Comma 10 5 11 3 2" xfId="38536" xr:uid="{00000000-0005-0000-0000-0000A90B0000}"/>
    <cellStyle name="Comma 10 5 11 3 3" xfId="35193" xr:uid="{00000000-0005-0000-0000-0000A90B0000}"/>
    <cellStyle name="Comma 10 5 11 4" xfId="30518" xr:uid="{00000000-0005-0000-0000-000041070000}"/>
    <cellStyle name="Comma 10 5 11 5" xfId="36694" xr:uid="{00000000-0005-0000-0000-000041070000}"/>
    <cellStyle name="Comma 10 5 12" xfId="18384" xr:uid="{00000000-0005-0000-0000-0000BE180000}"/>
    <cellStyle name="Comma 10 5 12 2" xfId="22404" xr:uid="{00000000-0005-0000-0000-0000BF180000}"/>
    <cellStyle name="Comma 10 5 12 2 2" xfId="29735" xr:uid="{00000000-0005-0000-0000-0000C0180000}"/>
    <cellStyle name="Comma 10 5 12 2 2 2" xfId="39570" xr:uid="{00000000-0005-0000-0000-0000AC0B0000}"/>
    <cellStyle name="Comma 10 5 12 2 2 3" xfId="36234" xr:uid="{00000000-0005-0000-0000-0000AC0B0000}"/>
    <cellStyle name="Comma 10 5 12 2 3" xfId="31966" xr:uid="{00000000-0005-0000-0000-000044070000}"/>
    <cellStyle name="Comma 10 5 12 3" xfId="27110" xr:uid="{00000000-0005-0000-0000-0000C1180000}"/>
    <cellStyle name="Comma 10 5 12 3 2" xfId="38537" xr:uid="{00000000-0005-0000-0000-0000AB0B0000}"/>
    <cellStyle name="Comma 10 5 12 3 3" xfId="35194" xr:uid="{00000000-0005-0000-0000-0000AB0B0000}"/>
    <cellStyle name="Comma 10 5 12 4" xfId="30519" xr:uid="{00000000-0005-0000-0000-000043070000}"/>
    <cellStyle name="Comma 10 5 12 5" xfId="36695" xr:uid="{00000000-0005-0000-0000-000043070000}"/>
    <cellStyle name="Comma 10 5 13" xfId="18385" xr:uid="{00000000-0005-0000-0000-0000C2180000}"/>
    <cellStyle name="Comma 10 5 13 2" xfId="22405" xr:uid="{00000000-0005-0000-0000-0000C3180000}"/>
    <cellStyle name="Comma 10 5 13 2 2" xfId="29736" xr:uid="{00000000-0005-0000-0000-0000C4180000}"/>
    <cellStyle name="Comma 10 5 13 2 2 2" xfId="39571" xr:uid="{00000000-0005-0000-0000-0000AE0B0000}"/>
    <cellStyle name="Comma 10 5 13 2 2 3" xfId="36235" xr:uid="{00000000-0005-0000-0000-0000AE0B0000}"/>
    <cellStyle name="Comma 10 5 13 2 3" xfId="31967" xr:uid="{00000000-0005-0000-0000-000046070000}"/>
    <cellStyle name="Comma 10 5 13 3" xfId="27111" xr:uid="{00000000-0005-0000-0000-0000C5180000}"/>
    <cellStyle name="Comma 10 5 13 3 2" xfId="38538" xr:uid="{00000000-0005-0000-0000-0000AD0B0000}"/>
    <cellStyle name="Comma 10 5 13 3 3" xfId="35195" xr:uid="{00000000-0005-0000-0000-0000AD0B0000}"/>
    <cellStyle name="Comma 10 5 13 4" xfId="30520" xr:uid="{00000000-0005-0000-0000-000045070000}"/>
    <cellStyle name="Comma 10 5 13 5" xfId="36696" xr:uid="{00000000-0005-0000-0000-000045070000}"/>
    <cellStyle name="Comma 10 5 14" xfId="18386" xr:uid="{00000000-0005-0000-0000-0000C6180000}"/>
    <cellStyle name="Comma 10 5 14 2" xfId="22406" xr:uid="{00000000-0005-0000-0000-0000C7180000}"/>
    <cellStyle name="Comma 10 5 14 2 2" xfId="29737" xr:uid="{00000000-0005-0000-0000-0000C8180000}"/>
    <cellStyle name="Comma 10 5 14 2 2 2" xfId="39572" xr:uid="{00000000-0005-0000-0000-0000B00B0000}"/>
    <cellStyle name="Comma 10 5 14 2 2 3" xfId="36236" xr:uid="{00000000-0005-0000-0000-0000B00B0000}"/>
    <cellStyle name="Comma 10 5 14 2 3" xfId="31968" xr:uid="{00000000-0005-0000-0000-000048070000}"/>
    <cellStyle name="Comma 10 5 14 3" xfId="27112" xr:uid="{00000000-0005-0000-0000-0000C9180000}"/>
    <cellStyle name="Comma 10 5 14 3 2" xfId="38539" xr:uid="{00000000-0005-0000-0000-0000AF0B0000}"/>
    <cellStyle name="Comma 10 5 14 3 3" xfId="35196" xr:uid="{00000000-0005-0000-0000-0000AF0B0000}"/>
    <cellStyle name="Comma 10 5 14 4" xfId="30521" xr:uid="{00000000-0005-0000-0000-000047070000}"/>
    <cellStyle name="Comma 10 5 14 5" xfId="36697" xr:uid="{00000000-0005-0000-0000-000047070000}"/>
    <cellStyle name="Comma 10 5 15" xfId="18387" xr:uid="{00000000-0005-0000-0000-0000CA180000}"/>
    <cellStyle name="Comma 10 5 15 2" xfId="22407" xr:uid="{00000000-0005-0000-0000-0000CB180000}"/>
    <cellStyle name="Comma 10 5 15 2 2" xfId="29738" xr:uid="{00000000-0005-0000-0000-0000CC180000}"/>
    <cellStyle name="Comma 10 5 15 2 2 2" xfId="39573" xr:uid="{00000000-0005-0000-0000-0000B20B0000}"/>
    <cellStyle name="Comma 10 5 15 2 2 3" xfId="36237" xr:uid="{00000000-0005-0000-0000-0000B20B0000}"/>
    <cellStyle name="Comma 10 5 15 2 3" xfId="31969" xr:uid="{00000000-0005-0000-0000-00004A070000}"/>
    <cellStyle name="Comma 10 5 15 3" xfId="27113" xr:uid="{00000000-0005-0000-0000-0000CD180000}"/>
    <cellStyle name="Comma 10 5 15 3 2" xfId="38540" xr:uid="{00000000-0005-0000-0000-0000B10B0000}"/>
    <cellStyle name="Comma 10 5 15 3 3" xfId="35197" xr:uid="{00000000-0005-0000-0000-0000B10B0000}"/>
    <cellStyle name="Comma 10 5 15 4" xfId="30522" xr:uid="{00000000-0005-0000-0000-000049070000}"/>
    <cellStyle name="Comma 10 5 15 5" xfId="36698" xr:uid="{00000000-0005-0000-0000-000049070000}"/>
    <cellStyle name="Comma 10 5 16" xfId="18388" xr:uid="{00000000-0005-0000-0000-0000CE180000}"/>
    <cellStyle name="Comma 10 5 16 2" xfId="22408" xr:uid="{00000000-0005-0000-0000-0000CF180000}"/>
    <cellStyle name="Comma 10 5 16 2 2" xfId="29739" xr:uid="{00000000-0005-0000-0000-0000D0180000}"/>
    <cellStyle name="Comma 10 5 16 2 2 2" xfId="39574" xr:uid="{00000000-0005-0000-0000-0000B40B0000}"/>
    <cellStyle name="Comma 10 5 16 2 2 3" xfId="36238" xr:uid="{00000000-0005-0000-0000-0000B40B0000}"/>
    <cellStyle name="Comma 10 5 16 2 3" xfId="31970" xr:uid="{00000000-0005-0000-0000-00004C070000}"/>
    <cellStyle name="Comma 10 5 16 3" xfId="27114" xr:uid="{00000000-0005-0000-0000-0000D1180000}"/>
    <cellStyle name="Comma 10 5 16 3 2" xfId="38541" xr:uid="{00000000-0005-0000-0000-0000B30B0000}"/>
    <cellStyle name="Comma 10 5 16 3 3" xfId="35198" xr:uid="{00000000-0005-0000-0000-0000B30B0000}"/>
    <cellStyle name="Comma 10 5 16 4" xfId="30523" xr:uid="{00000000-0005-0000-0000-00004B070000}"/>
    <cellStyle name="Comma 10 5 16 5" xfId="36699" xr:uid="{00000000-0005-0000-0000-00004B070000}"/>
    <cellStyle name="Comma 10 5 17" xfId="18389" xr:uid="{00000000-0005-0000-0000-0000D2180000}"/>
    <cellStyle name="Comma 10 5 17 2" xfId="22409" xr:uid="{00000000-0005-0000-0000-0000D3180000}"/>
    <cellStyle name="Comma 10 5 17 2 2" xfId="29740" xr:uid="{00000000-0005-0000-0000-0000D4180000}"/>
    <cellStyle name="Comma 10 5 17 2 2 2" xfId="39575" xr:uid="{00000000-0005-0000-0000-0000B60B0000}"/>
    <cellStyle name="Comma 10 5 17 2 2 3" xfId="36239" xr:uid="{00000000-0005-0000-0000-0000B60B0000}"/>
    <cellStyle name="Comma 10 5 17 2 3" xfId="31971" xr:uid="{00000000-0005-0000-0000-00004E070000}"/>
    <cellStyle name="Comma 10 5 17 3" xfId="27115" xr:uid="{00000000-0005-0000-0000-0000D5180000}"/>
    <cellStyle name="Comma 10 5 17 3 2" xfId="38542" xr:uid="{00000000-0005-0000-0000-0000B50B0000}"/>
    <cellStyle name="Comma 10 5 17 3 3" xfId="35199" xr:uid="{00000000-0005-0000-0000-0000B50B0000}"/>
    <cellStyle name="Comma 10 5 17 4" xfId="30524" xr:uid="{00000000-0005-0000-0000-00004D070000}"/>
    <cellStyle name="Comma 10 5 17 5" xfId="36700" xr:uid="{00000000-0005-0000-0000-00004D070000}"/>
    <cellStyle name="Comma 10 5 18" xfId="22401" xr:uid="{00000000-0005-0000-0000-0000D6180000}"/>
    <cellStyle name="Comma 10 5 18 2" xfId="29732" xr:uid="{00000000-0005-0000-0000-0000D7180000}"/>
    <cellStyle name="Comma 10 5 18 2 2" xfId="39567" xr:uid="{00000000-0005-0000-0000-0000B70B0000}"/>
    <cellStyle name="Comma 10 5 18 2 3" xfId="36231" xr:uid="{00000000-0005-0000-0000-0000B70B0000}"/>
    <cellStyle name="Comma 10 5 18 3" xfId="31963" xr:uid="{00000000-0005-0000-0000-00004F070000}"/>
    <cellStyle name="Comma 10 5 19" xfId="27107" xr:uid="{00000000-0005-0000-0000-0000D8180000}"/>
    <cellStyle name="Comma 10 5 19 2" xfId="38534" xr:uid="{00000000-0005-0000-0000-0000A60B0000}"/>
    <cellStyle name="Comma 10 5 19 3" xfId="35191" xr:uid="{00000000-0005-0000-0000-0000A60B0000}"/>
    <cellStyle name="Comma 10 5 2" xfId="18390" xr:uid="{00000000-0005-0000-0000-0000D9180000}"/>
    <cellStyle name="Comma 10 5 2 2" xfId="22410" xr:uid="{00000000-0005-0000-0000-0000DA180000}"/>
    <cellStyle name="Comma 10 5 2 2 2" xfId="29741" xr:uid="{00000000-0005-0000-0000-0000DB180000}"/>
    <cellStyle name="Comma 10 5 2 2 2 2" xfId="39576" xr:uid="{00000000-0005-0000-0000-0000B90B0000}"/>
    <cellStyle name="Comma 10 5 2 2 2 3" xfId="36240" xr:uid="{00000000-0005-0000-0000-0000B90B0000}"/>
    <cellStyle name="Comma 10 5 2 2 3" xfId="31972" xr:uid="{00000000-0005-0000-0000-000051070000}"/>
    <cellStyle name="Comma 10 5 2 3" xfId="27116" xr:uid="{00000000-0005-0000-0000-0000DC180000}"/>
    <cellStyle name="Comma 10 5 2 3 2" xfId="38543" xr:uid="{00000000-0005-0000-0000-0000B80B0000}"/>
    <cellStyle name="Comma 10 5 2 3 3" xfId="35200" xr:uid="{00000000-0005-0000-0000-0000B80B0000}"/>
    <cellStyle name="Comma 10 5 2 4" xfId="30525" xr:uid="{00000000-0005-0000-0000-000050070000}"/>
    <cellStyle name="Comma 10 5 2 5" xfId="36701" xr:uid="{00000000-0005-0000-0000-000050070000}"/>
    <cellStyle name="Comma 10 5 20" xfId="30516" xr:uid="{00000000-0005-0000-0000-00003E070000}"/>
    <cellStyle name="Comma 10 5 21" xfId="36692" xr:uid="{00000000-0005-0000-0000-00003E070000}"/>
    <cellStyle name="Comma 10 5 3" xfId="18391" xr:uid="{00000000-0005-0000-0000-0000DD180000}"/>
    <cellStyle name="Comma 10 5 3 2" xfId="22411" xr:uid="{00000000-0005-0000-0000-0000DE180000}"/>
    <cellStyle name="Comma 10 5 3 2 2" xfId="29742" xr:uid="{00000000-0005-0000-0000-0000DF180000}"/>
    <cellStyle name="Comma 10 5 3 2 2 2" xfId="39577" xr:uid="{00000000-0005-0000-0000-0000BB0B0000}"/>
    <cellStyle name="Comma 10 5 3 2 2 3" xfId="36241" xr:uid="{00000000-0005-0000-0000-0000BB0B0000}"/>
    <cellStyle name="Comma 10 5 3 2 3" xfId="31973" xr:uid="{00000000-0005-0000-0000-000053070000}"/>
    <cellStyle name="Comma 10 5 3 3" xfId="27117" xr:uid="{00000000-0005-0000-0000-0000E0180000}"/>
    <cellStyle name="Comma 10 5 3 3 2" xfId="38544" xr:uid="{00000000-0005-0000-0000-0000BA0B0000}"/>
    <cellStyle name="Comma 10 5 3 3 3" xfId="35201" xr:uid="{00000000-0005-0000-0000-0000BA0B0000}"/>
    <cellStyle name="Comma 10 5 3 4" xfId="30526" xr:uid="{00000000-0005-0000-0000-000052070000}"/>
    <cellStyle name="Comma 10 5 3 5" xfId="36702" xr:uid="{00000000-0005-0000-0000-000052070000}"/>
    <cellStyle name="Comma 10 5 4" xfId="18392" xr:uid="{00000000-0005-0000-0000-0000E1180000}"/>
    <cellStyle name="Comma 10 5 4 2" xfId="22412" xr:uid="{00000000-0005-0000-0000-0000E2180000}"/>
    <cellStyle name="Comma 10 5 4 2 2" xfId="29743" xr:uid="{00000000-0005-0000-0000-0000E3180000}"/>
    <cellStyle name="Comma 10 5 4 2 2 2" xfId="39578" xr:uid="{00000000-0005-0000-0000-0000BD0B0000}"/>
    <cellStyle name="Comma 10 5 4 2 2 3" xfId="36242" xr:uid="{00000000-0005-0000-0000-0000BD0B0000}"/>
    <cellStyle name="Comma 10 5 4 2 3" xfId="31974" xr:uid="{00000000-0005-0000-0000-000055070000}"/>
    <cellStyle name="Comma 10 5 4 3" xfId="27118" xr:uid="{00000000-0005-0000-0000-0000E4180000}"/>
    <cellStyle name="Comma 10 5 4 3 2" xfId="38545" xr:uid="{00000000-0005-0000-0000-0000BC0B0000}"/>
    <cellStyle name="Comma 10 5 4 3 3" xfId="35202" xr:uid="{00000000-0005-0000-0000-0000BC0B0000}"/>
    <cellStyle name="Comma 10 5 4 4" xfId="30527" xr:uid="{00000000-0005-0000-0000-000054070000}"/>
    <cellStyle name="Comma 10 5 4 5" xfId="36703" xr:uid="{00000000-0005-0000-0000-000054070000}"/>
    <cellStyle name="Comma 10 5 5" xfId="18393" xr:uid="{00000000-0005-0000-0000-0000E5180000}"/>
    <cellStyle name="Comma 10 5 5 2" xfId="22413" xr:uid="{00000000-0005-0000-0000-0000E6180000}"/>
    <cellStyle name="Comma 10 5 5 2 2" xfId="29744" xr:uid="{00000000-0005-0000-0000-0000E7180000}"/>
    <cellStyle name="Comma 10 5 5 2 2 2" xfId="39579" xr:uid="{00000000-0005-0000-0000-0000BF0B0000}"/>
    <cellStyle name="Comma 10 5 5 2 2 3" xfId="36243" xr:uid="{00000000-0005-0000-0000-0000BF0B0000}"/>
    <cellStyle name="Comma 10 5 5 2 3" xfId="31975" xr:uid="{00000000-0005-0000-0000-000057070000}"/>
    <cellStyle name="Comma 10 5 5 3" xfId="27119" xr:uid="{00000000-0005-0000-0000-0000E8180000}"/>
    <cellStyle name="Comma 10 5 5 3 2" xfId="38546" xr:uid="{00000000-0005-0000-0000-0000BE0B0000}"/>
    <cellStyle name="Comma 10 5 5 3 3" xfId="35203" xr:uid="{00000000-0005-0000-0000-0000BE0B0000}"/>
    <cellStyle name="Comma 10 5 5 4" xfId="30528" xr:uid="{00000000-0005-0000-0000-000056070000}"/>
    <cellStyle name="Comma 10 5 5 5" xfId="36704" xr:uid="{00000000-0005-0000-0000-000056070000}"/>
    <cellStyle name="Comma 10 5 6" xfId="18394" xr:uid="{00000000-0005-0000-0000-0000E9180000}"/>
    <cellStyle name="Comma 10 5 6 2" xfId="22414" xr:uid="{00000000-0005-0000-0000-0000EA180000}"/>
    <cellStyle name="Comma 10 5 6 2 2" xfId="29745" xr:uid="{00000000-0005-0000-0000-0000EB180000}"/>
    <cellStyle name="Comma 10 5 6 2 2 2" xfId="39580" xr:uid="{00000000-0005-0000-0000-0000C10B0000}"/>
    <cellStyle name="Comma 10 5 6 2 2 3" xfId="36244" xr:uid="{00000000-0005-0000-0000-0000C10B0000}"/>
    <cellStyle name="Comma 10 5 6 2 3" xfId="31976" xr:uid="{00000000-0005-0000-0000-000059070000}"/>
    <cellStyle name="Comma 10 5 6 3" xfId="27120" xr:uid="{00000000-0005-0000-0000-0000EC180000}"/>
    <cellStyle name="Comma 10 5 6 3 2" xfId="38547" xr:uid="{00000000-0005-0000-0000-0000C00B0000}"/>
    <cellStyle name="Comma 10 5 6 3 3" xfId="35204" xr:uid="{00000000-0005-0000-0000-0000C00B0000}"/>
    <cellStyle name="Comma 10 5 6 4" xfId="30529" xr:uid="{00000000-0005-0000-0000-000058070000}"/>
    <cellStyle name="Comma 10 5 6 5" xfId="36705" xr:uid="{00000000-0005-0000-0000-000058070000}"/>
    <cellStyle name="Comma 10 5 7" xfId="18395" xr:uid="{00000000-0005-0000-0000-0000ED180000}"/>
    <cellStyle name="Comma 10 5 7 2" xfId="22415" xr:uid="{00000000-0005-0000-0000-0000EE180000}"/>
    <cellStyle name="Comma 10 5 7 2 2" xfId="29746" xr:uid="{00000000-0005-0000-0000-0000EF180000}"/>
    <cellStyle name="Comma 10 5 7 2 2 2" xfId="39581" xr:uid="{00000000-0005-0000-0000-0000C30B0000}"/>
    <cellStyle name="Comma 10 5 7 2 2 3" xfId="36245" xr:uid="{00000000-0005-0000-0000-0000C30B0000}"/>
    <cellStyle name="Comma 10 5 7 2 3" xfId="31977" xr:uid="{00000000-0005-0000-0000-00005B070000}"/>
    <cellStyle name="Comma 10 5 7 3" xfId="27121" xr:uid="{00000000-0005-0000-0000-0000F0180000}"/>
    <cellStyle name="Comma 10 5 7 3 2" xfId="38548" xr:uid="{00000000-0005-0000-0000-0000C20B0000}"/>
    <cellStyle name="Comma 10 5 7 3 3" xfId="35205" xr:uid="{00000000-0005-0000-0000-0000C20B0000}"/>
    <cellStyle name="Comma 10 5 7 4" xfId="30530" xr:uid="{00000000-0005-0000-0000-00005A070000}"/>
    <cellStyle name="Comma 10 5 7 5" xfId="36706" xr:uid="{00000000-0005-0000-0000-00005A070000}"/>
    <cellStyle name="Comma 10 5 8" xfId="18396" xr:uid="{00000000-0005-0000-0000-0000F1180000}"/>
    <cellStyle name="Comma 10 5 8 2" xfId="22416" xr:uid="{00000000-0005-0000-0000-0000F2180000}"/>
    <cellStyle name="Comma 10 5 8 2 2" xfId="29747" xr:uid="{00000000-0005-0000-0000-0000F3180000}"/>
    <cellStyle name="Comma 10 5 8 2 2 2" xfId="39582" xr:uid="{00000000-0005-0000-0000-0000C50B0000}"/>
    <cellStyle name="Comma 10 5 8 2 2 3" xfId="36246" xr:uid="{00000000-0005-0000-0000-0000C50B0000}"/>
    <cellStyle name="Comma 10 5 8 2 3" xfId="31978" xr:uid="{00000000-0005-0000-0000-00005D070000}"/>
    <cellStyle name="Comma 10 5 8 3" xfId="27122" xr:uid="{00000000-0005-0000-0000-0000F4180000}"/>
    <cellStyle name="Comma 10 5 8 3 2" xfId="38549" xr:uid="{00000000-0005-0000-0000-0000C40B0000}"/>
    <cellStyle name="Comma 10 5 8 3 3" xfId="35206" xr:uid="{00000000-0005-0000-0000-0000C40B0000}"/>
    <cellStyle name="Comma 10 5 8 4" xfId="30531" xr:uid="{00000000-0005-0000-0000-00005C070000}"/>
    <cellStyle name="Comma 10 5 8 5" xfId="36707" xr:uid="{00000000-0005-0000-0000-00005C070000}"/>
    <cellStyle name="Comma 10 5 9" xfId="18397" xr:uid="{00000000-0005-0000-0000-0000F5180000}"/>
    <cellStyle name="Comma 10 5 9 2" xfId="22417" xr:uid="{00000000-0005-0000-0000-0000F6180000}"/>
    <cellStyle name="Comma 10 5 9 2 2" xfId="29748" xr:uid="{00000000-0005-0000-0000-0000F7180000}"/>
    <cellStyle name="Comma 10 5 9 2 2 2" xfId="39583" xr:uid="{00000000-0005-0000-0000-0000C70B0000}"/>
    <cellStyle name="Comma 10 5 9 2 2 3" xfId="36247" xr:uid="{00000000-0005-0000-0000-0000C70B0000}"/>
    <cellStyle name="Comma 10 5 9 2 3" xfId="31979" xr:uid="{00000000-0005-0000-0000-00005F070000}"/>
    <cellStyle name="Comma 10 5 9 3" xfId="27123" xr:uid="{00000000-0005-0000-0000-0000F8180000}"/>
    <cellStyle name="Comma 10 5 9 3 2" xfId="38550" xr:uid="{00000000-0005-0000-0000-0000C60B0000}"/>
    <cellStyle name="Comma 10 5 9 3 3" xfId="35207" xr:uid="{00000000-0005-0000-0000-0000C60B0000}"/>
    <cellStyle name="Comma 10 5 9 4" xfId="30532" xr:uid="{00000000-0005-0000-0000-00005E070000}"/>
    <cellStyle name="Comma 10 5 9 5" xfId="36708" xr:uid="{00000000-0005-0000-0000-00005E070000}"/>
    <cellStyle name="Comma 10 6" xfId="18398" xr:uid="{00000000-0005-0000-0000-0000F9180000}"/>
    <cellStyle name="Comma 10 6 10" xfId="18399" xr:uid="{00000000-0005-0000-0000-0000FA180000}"/>
    <cellStyle name="Comma 10 6 10 2" xfId="22419" xr:uid="{00000000-0005-0000-0000-0000FB180000}"/>
    <cellStyle name="Comma 10 6 10 2 2" xfId="29750" xr:uid="{00000000-0005-0000-0000-0000FC180000}"/>
    <cellStyle name="Comma 10 6 10 2 2 2" xfId="39585" xr:uid="{00000000-0005-0000-0000-0000CA0B0000}"/>
    <cellStyle name="Comma 10 6 10 2 2 3" xfId="36249" xr:uid="{00000000-0005-0000-0000-0000CA0B0000}"/>
    <cellStyle name="Comma 10 6 10 2 3" xfId="31981" xr:uid="{00000000-0005-0000-0000-000062070000}"/>
    <cellStyle name="Comma 10 6 10 3" xfId="27125" xr:uid="{00000000-0005-0000-0000-0000FD180000}"/>
    <cellStyle name="Comma 10 6 10 3 2" xfId="38552" xr:uid="{00000000-0005-0000-0000-0000C90B0000}"/>
    <cellStyle name="Comma 10 6 10 3 3" xfId="35209" xr:uid="{00000000-0005-0000-0000-0000C90B0000}"/>
    <cellStyle name="Comma 10 6 10 4" xfId="30534" xr:uid="{00000000-0005-0000-0000-000061070000}"/>
    <cellStyle name="Comma 10 6 10 5" xfId="36710" xr:uid="{00000000-0005-0000-0000-000061070000}"/>
    <cellStyle name="Comma 10 6 11" xfId="18400" xr:uid="{00000000-0005-0000-0000-0000FE180000}"/>
    <cellStyle name="Comma 10 6 11 2" xfId="22420" xr:uid="{00000000-0005-0000-0000-0000FF180000}"/>
    <cellStyle name="Comma 10 6 11 2 2" xfId="29751" xr:uid="{00000000-0005-0000-0000-000000190000}"/>
    <cellStyle name="Comma 10 6 11 2 2 2" xfId="39586" xr:uid="{00000000-0005-0000-0000-0000CC0B0000}"/>
    <cellStyle name="Comma 10 6 11 2 2 3" xfId="36250" xr:uid="{00000000-0005-0000-0000-0000CC0B0000}"/>
    <cellStyle name="Comma 10 6 11 2 3" xfId="31982" xr:uid="{00000000-0005-0000-0000-000064070000}"/>
    <cellStyle name="Comma 10 6 11 3" xfId="27126" xr:uid="{00000000-0005-0000-0000-000001190000}"/>
    <cellStyle name="Comma 10 6 11 3 2" xfId="38553" xr:uid="{00000000-0005-0000-0000-0000CB0B0000}"/>
    <cellStyle name="Comma 10 6 11 3 3" xfId="35210" xr:uid="{00000000-0005-0000-0000-0000CB0B0000}"/>
    <cellStyle name="Comma 10 6 11 4" xfId="30535" xr:uid="{00000000-0005-0000-0000-000063070000}"/>
    <cellStyle name="Comma 10 6 11 5" xfId="36711" xr:uid="{00000000-0005-0000-0000-000063070000}"/>
    <cellStyle name="Comma 10 6 12" xfId="18401" xr:uid="{00000000-0005-0000-0000-000002190000}"/>
    <cellStyle name="Comma 10 6 12 2" xfId="22421" xr:uid="{00000000-0005-0000-0000-000003190000}"/>
    <cellStyle name="Comma 10 6 12 2 2" xfId="29752" xr:uid="{00000000-0005-0000-0000-000004190000}"/>
    <cellStyle name="Comma 10 6 12 2 2 2" xfId="39587" xr:uid="{00000000-0005-0000-0000-0000CE0B0000}"/>
    <cellStyle name="Comma 10 6 12 2 2 3" xfId="36251" xr:uid="{00000000-0005-0000-0000-0000CE0B0000}"/>
    <cellStyle name="Comma 10 6 12 2 3" xfId="31983" xr:uid="{00000000-0005-0000-0000-000066070000}"/>
    <cellStyle name="Comma 10 6 12 3" xfId="27127" xr:uid="{00000000-0005-0000-0000-000005190000}"/>
    <cellStyle name="Comma 10 6 12 3 2" xfId="38554" xr:uid="{00000000-0005-0000-0000-0000CD0B0000}"/>
    <cellStyle name="Comma 10 6 12 3 3" xfId="35211" xr:uid="{00000000-0005-0000-0000-0000CD0B0000}"/>
    <cellStyle name="Comma 10 6 12 4" xfId="30536" xr:uid="{00000000-0005-0000-0000-000065070000}"/>
    <cellStyle name="Comma 10 6 12 5" xfId="36712" xr:uid="{00000000-0005-0000-0000-000065070000}"/>
    <cellStyle name="Comma 10 6 13" xfId="18402" xr:uid="{00000000-0005-0000-0000-000006190000}"/>
    <cellStyle name="Comma 10 6 13 2" xfId="22422" xr:uid="{00000000-0005-0000-0000-000007190000}"/>
    <cellStyle name="Comma 10 6 13 2 2" xfId="29753" xr:uid="{00000000-0005-0000-0000-000008190000}"/>
    <cellStyle name="Comma 10 6 13 2 2 2" xfId="39588" xr:uid="{00000000-0005-0000-0000-0000D00B0000}"/>
    <cellStyle name="Comma 10 6 13 2 2 3" xfId="36252" xr:uid="{00000000-0005-0000-0000-0000D00B0000}"/>
    <cellStyle name="Comma 10 6 13 2 3" xfId="31984" xr:uid="{00000000-0005-0000-0000-000068070000}"/>
    <cellStyle name="Comma 10 6 13 3" xfId="27128" xr:uid="{00000000-0005-0000-0000-000009190000}"/>
    <cellStyle name="Comma 10 6 13 3 2" xfId="38555" xr:uid="{00000000-0005-0000-0000-0000CF0B0000}"/>
    <cellStyle name="Comma 10 6 13 3 3" xfId="35212" xr:uid="{00000000-0005-0000-0000-0000CF0B0000}"/>
    <cellStyle name="Comma 10 6 13 4" xfId="30537" xr:uid="{00000000-0005-0000-0000-000067070000}"/>
    <cellStyle name="Comma 10 6 13 5" xfId="36713" xr:uid="{00000000-0005-0000-0000-000067070000}"/>
    <cellStyle name="Comma 10 6 14" xfId="18403" xr:uid="{00000000-0005-0000-0000-00000A190000}"/>
    <cellStyle name="Comma 10 6 14 2" xfId="22423" xr:uid="{00000000-0005-0000-0000-00000B190000}"/>
    <cellStyle name="Comma 10 6 14 2 2" xfId="29754" xr:uid="{00000000-0005-0000-0000-00000C190000}"/>
    <cellStyle name="Comma 10 6 14 2 2 2" xfId="39589" xr:uid="{00000000-0005-0000-0000-0000D20B0000}"/>
    <cellStyle name="Comma 10 6 14 2 2 3" xfId="36253" xr:uid="{00000000-0005-0000-0000-0000D20B0000}"/>
    <cellStyle name="Comma 10 6 14 2 3" xfId="31985" xr:uid="{00000000-0005-0000-0000-00006A070000}"/>
    <cellStyle name="Comma 10 6 14 3" xfId="27129" xr:uid="{00000000-0005-0000-0000-00000D190000}"/>
    <cellStyle name="Comma 10 6 14 3 2" xfId="38556" xr:uid="{00000000-0005-0000-0000-0000D10B0000}"/>
    <cellStyle name="Comma 10 6 14 3 3" xfId="35213" xr:uid="{00000000-0005-0000-0000-0000D10B0000}"/>
    <cellStyle name="Comma 10 6 14 4" xfId="30538" xr:uid="{00000000-0005-0000-0000-000069070000}"/>
    <cellStyle name="Comma 10 6 14 5" xfId="36714" xr:uid="{00000000-0005-0000-0000-000069070000}"/>
    <cellStyle name="Comma 10 6 15" xfId="18404" xr:uid="{00000000-0005-0000-0000-00000E190000}"/>
    <cellStyle name="Comma 10 6 15 2" xfId="22424" xr:uid="{00000000-0005-0000-0000-00000F190000}"/>
    <cellStyle name="Comma 10 6 15 2 2" xfId="29755" xr:uid="{00000000-0005-0000-0000-000010190000}"/>
    <cellStyle name="Comma 10 6 15 2 2 2" xfId="39590" xr:uid="{00000000-0005-0000-0000-0000D40B0000}"/>
    <cellStyle name="Comma 10 6 15 2 2 3" xfId="36254" xr:uid="{00000000-0005-0000-0000-0000D40B0000}"/>
    <cellStyle name="Comma 10 6 15 2 3" xfId="31986" xr:uid="{00000000-0005-0000-0000-00006C070000}"/>
    <cellStyle name="Comma 10 6 15 3" xfId="27130" xr:uid="{00000000-0005-0000-0000-000011190000}"/>
    <cellStyle name="Comma 10 6 15 3 2" xfId="38557" xr:uid="{00000000-0005-0000-0000-0000D30B0000}"/>
    <cellStyle name="Comma 10 6 15 3 3" xfId="35214" xr:uid="{00000000-0005-0000-0000-0000D30B0000}"/>
    <cellStyle name="Comma 10 6 15 4" xfId="30539" xr:uid="{00000000-0005-0000-0000-00006B070000}"/>
    <cellStyle name="Comma 10 6 15 5" xfId="36715" xr:uid="{00000000-0005-0000-0000-00006B070000}"/>
    <cellStyle name="Comma 10 6 16" xfId="18405" xr:uid="{00000000-0005-0000-0000-000012190000}"/>
    <cellStyle name="Comma 10 6 16 2" xfId="22425" xr:uid="{00000000-0005-0000-0000-000013190000}"/>
    <cellStyle name="Comma 10 6 16 2 2" xfId="29756" xr:uid="{00000000-0005-0000-0000-000014190000}"/>
    <cellStyle name="Comma 10 6 16 2 2 2" xfId="39591" xr:uid="{00000000-0005-0000-0000-0000D60B0000}"/>
    <cellStyle name="Comma 10 6 16 2 2 3" xfId="36255" xr:uid="{00000000-0005-0000-0000-0000D60B0000}"/>
    <cellStyle name="Comma 10 6 16 2 3" xfId="31987" xr:uid="{00000000-0005-0000-0000-00006E070000}"/>
    <cellStyle name="Comma 10 6 16 3" xfId="27131" xr:uid="{00000000-0005-0000-0000-000015190000}"/>
    <cellStyle name="Comma 10 6 16 3 2" xfId="38558" xr:uid="{00000000-0005-0000-0000-0000D50B0000}"/>
    <cellStyle name="Comma 10 6 16 3 3" xfId="35215" xr:uid="{00000000-0005-0000-0000-0000D50B0000}"/>
    <cellStyle name="Comma 10 6 16 4" xfId="30540" xr:uid="{00000000-0005-0000-0000-00006D070000}"/>
    <cellStyle name="Comma 10 6 16 5" xfId="36716" xr:uid="{00000000-0005-0000-0000-00006D070000}"/>
    <cellStyle name="Comma 10 6 17" xfId="18406" xr:uid="{00000000-0005-0000-0000-000016190000}"/>
    <cellStyle name="Comma 10 6 17 2" xfId="22426" xr:uid="{00000000-0005-0000-0000-000017190000}"/>
    <cellStyle name="Comma 10 6 17 2 2" xfId="29757" xr:uid="{00000000-0005-0000-0000-000018190000}"/>
    <cellStyle name="Comma 10 6 17 2 2 2" xfId="39592" xr:uid="{00000000-0005-0000-0000-0000D80B0000}"/>
    <cellStyle name="Comma 10 6 17 2 2 3" xfId="36256" xr:uid="{00000000-0005-0000-0000-0000D80B0000}"/>
    <cellStyle name="Comma 10 6 17 2 3" xfId="31988" xr:uid="{00000000-0005-0000-0000-000070070000}"/>
    <cellStyle name="Comma 10 6 17 3" xfId="27132" xr:uid="{00000000-0005-0000-0000-000019190000}"/>
    <cellStyle name="Comma 10 6 17 3 2" xfId="38559" xr:uid="{00000000-0005-0000-0000-0000D70B0000}"/>
    <cellStyle name="Comma 10 6 17 3 3" xfId="35216" xr:uid="{00000000-0005-0000-0000-0000D70B0000}"/>
    <cellStyle name="Comma 10 6 17 4" xfId="30541" xr:uid="{00000000-0005-0000-0000-00006F070000}"/>
    <cellStyle name="Comma 10 6 17 5" xfId="36717" xr:uid="{00000000-0005-0000-0000-00006F070000}"/>
    <cellStyle name="Comma 10 6 18" xfId="22418" xr:uid="{00000000-0005-0000-0000-00001A190000}"/>
    <cellStyle name="Comma 10 6 18 2" xfId="29749" xr:uid="{00000000-0005-0000-0000-00001B190000}"/>
    <cellStyle name="Comma 10 6 18 2 2" xfId="39584" xr:uid="{00000000-0005-0000-0000-0000D90B0000}"/>
    <cellStyle name="Comma 10 6 18 2 3" xfId="36248" xr:uid="{00000000-0005-0000-0000-0000D90B0000}"/>
    <cellStyle name="Comma 10 6 18 3" xfId="31980" xr:uid="{00000000-0005-0000-0000-000071070000}"/>
    <cellStyle name="Comma 10 6 19" xfId="27124" xr:uid="{00000000-0005-0000-0000-00001C190000}"/>
    <cellStyle name="Comma 10 6 19 2" xfId="38551" xr:uid="{00000000-0005-0000-0000-0000C80B0000}"/>
    <cellStyle name="Comma 10 6 19 3" xfId="35208" xr:uid="{00000000-0005-0000-0000-0000C80B0000}"/>
    <cellStyle name="Comma 10 6 2" xfId="18407" xr:uid="{00000000-0005-0000-0000-00001D190000}"/>
    <cellStyle name="Comma 10 6 2 2" xfId="22427" xr:uid="{00000000-0005-0000-0000-00001E190000}"/>
    <cellStyle name="Comma 10 6 2 2 2" xfId="29758" xr:uid="{00000000-0005-0000-0000-00001F190000}"/>
    <cellStyle name="Comma 10 6 2 2 2 2" xfId="39593" xr:uid="{00000000-0005-0000-0000-0000DB0B0000}"/>
    <cellStyle name="Comma 10 6 2 2 2 3" xfId="36257" xr:uid="{00000000-0005-0000-0000-0000DB0B0000}"/>
    <cellStyle name="Comma 10 6 2 2 3" xfId="31989" xr:uid="{00000000-0005-0000-0000-000073070000}"/>
    <cellStyle name="Comma 10 6 2 3" xfId="27133" xr:uid="{00000000-0005-0000-0000-000020190000}"/>
    <cellStyle name="Comma 10 6 2 3 2" xfId="38560" xr:uid="{00000000-0005-0000-0000-0000DA0B0000}"/>
    <cellStyle name="Comma 10 6 2 3 3" xfId="35217" xr:uid="{00000000-0005-0000-0000-0000DA0B0000}"/>
    <cellStyle name="Comma 10 6 2 4" xfId="30542" xr:uid="{00000000-0005-0000-0000-000072070000}"/>
    <cellStyle name="Comma 10 6 2 5" xfId="36718" xr:uid="{00000000-0005-0000-0000-000072070000}"/>
    <cellStyle name="Comma 10 6 20" xfId="30533" xr:uid="{00000000-0005-0000-0000-000060070000}"/>
    <cellStyle name="Comma 10 6 21" xfId="36709" xr:uid="{00000000-0005-0000-0000-000060070000}"/>
    <cellStyle name="Comma 10 6 3" xfId="18408" xr:uid="{00000000-0005-0000-0000-000021190000}"/>
    <cellStyle name="Comma 10 6 3 2" xfId="22428" xr:uid="{00000000-0005-0000-0000-000022190000}"/>
    <cellStyle name="Comma 10 6 3 2 2" xfId="29759" xr:uid="{00000000-0005-0000-0000-000023190000}"/>
    <cellStyle name="Comma 10 6 3 2 2 2" xfId="39594" xr:uid="{00000000-0005-0000-0000-0000DD0B0000}"/>
    <cellStyle name="Comma 10 6 3 2 2 3" xfId="36258" xr:uid="{00000000-0005-0000-0000-0000DD0B0000}"/>
    <cellStyle name="Comma 10 6 3 2 3" xfId="31990" xr:uid="{00000000-0005-0000-0000-000075070000}"/>
    <cellStyle name="Comma 10 6 3 3" xfId="27134" xr:uid="{00000000-0005-0000-0000-000024190000}"/>
    <cellStyle name="Comma 10 6 3 3 2" xfId="38561" xr:uid="{00000000-0005-0000-0000-0000DC0B0000}"/>
    <cellStyle name="Comma 10 6 3 3 3" xfId="35218" xr:uid="{00000000-0005-0000-0000-0000DC0B0000}"/>
    <cellStyle name="Comma 10 6 3 4" xfId="30543" xr:uid="{00000000-0005-0000-0000-000074070000}"/>
    <cellStyle name="Comma 10 6 3 5" xfId="36719" xr:uid="{00000000-0005-0000-0000-000074070000}"/>
    <cellStyle name="Comma 10 6 4" xfId="18409" xr:uid="{00000000-0005-0000-0000-000025190000}"/>
    <cellStyle name="Comma 10 6 4 2" xfId="22429" xr:uid="{00000000-0005-0000-0000-000026190000}"/>
    <cellStyle name="Comma 10 6 4 2 2" xfId="29760" xr:uid="{00000000-0005-0000-0000-000027190000}"/>
    <cellStyle name="Comma 10 6 4 2 2 2" xfId="39595" xr:uid="{00000000-0005-0000-0000-0000DF0B0000}"/>
    <cellStyle name="Comma 10 6 4 2 2 3" xfId="36259" xr:uid="{00000000-0005-0000-0000-0000DF0B0000}"/>
    <cellStyle name="Comma 10 6 4 2 3" xfId="31991" xr:uid="{00000000-0005-0000-0000-000077070000}"/>
    <cellStyle name="Comma 10 6 4 3" xfId="27135" xr:uid="{00000000-0005-0000-0000-000028190000}"/>
    <cellStyle name="Comma 10 6 4 3 2" xfId="38562" xr:uid="{00000000-0005-0000-0000-0000DE0B0000}"/>
    <cellStyle name="Comma 10 6 4 3 3" xfId="35219" xr:uid="{00000000-0005-0000-0000-0000DE0B0000}"/>
    <cellStyle name="Comma 10 6 4 4" xfId="30544" xr:uid="{00000000-0005-0000-0000-000076070000}"/>
    <cellStyle name="Comma 10 6 4 5" xfId="36720" xr:uid="{00000000-0005-0000-0000-000076070000}"/>
    <cellStyle name="Comma 10 6 5" xfId="18410" xr:uid="{00000000-0005-0000-0000-000029190000}"/>
    <cellStyle name="Comma 10 6 5 2" xfId="22430" xr:uid="{00000000-0005-0000-0000-00002A190000}"/>
    <cellStyle name="Comma 10 6 5 2 2" xfId="29761" xr:uid="{00000000-0005-0000-0000-00002B190000}"/>
    <cellStyle name="Comma 10 6 5 2 2 2" xfId="39596" xr:uid="{00000000-0005-0000-0000-0000E10B0000}"/>
    <cellStyle name="Comma 10 6 5 2 2 3" xfId="36260" xr:uid="{00000000-0005-0000-0000-0000E10B0000}"/>
    <cellStyle name="Comma 10 6 5 2 3" xfId="31992" xr:uid="{00000000-0005-0000-0000-000079070000}"/>
    <cellStyle name="Comma 10 6 5 3" xfId="27136" xr:uid="{00000000-0005-0000-0000-00002C190000}"/>
    <cellStyle name="Comma 10 6 5 3 2" xfId="38563" xr:uid="{00000000-0005-0000-0000-0000E00B0000}"/>
    <cellStyle name="Comma 10 6 5 3 3" xfId="35220" xr:uid="{00000000-0005-0000-0000-0000E00B0000}"/>
    <cellStyle name="Comma 10 6 5 4" xfId="30545" xr:uid="{00000000-0005-0000-0000-000078070000}"/>
    <cellStyle name="Comma 10 6 5 5" xfId="36721" xr:uid="{00000000-0005-0000-0000-000078070000}"/>
    <cellStyle name="Comma 10 6 6" xfId="18411" xr:uid="{00000000-0005-0000-0000-00002D190000}"/>
    <cellStyle name="Comma 10 6 6 2" xfId="22431" xr:uid="{00000000-0005-0000-0000-00002E190000}"/>
    <cellStyle name="Comma 10 6 6 2 2" xfId="29762" xr:uid="{00000000-0005-0000-0000-00002F190000}"/>
    <cellStyle name="Comma 10 6 6 2 2 2" xfId="39597" xr:uid="{00000000-0005-0000-0000-0000E30B0000}"/>
    <cellStyle name="Comma 10 6 6 2 2 3" xfId="36261" xr:uid="{00000000-0005-0000-0000-0000E30B0000}"/>
    <cellStyle name="Comma 10 6 6 2 3" xfId="31993" xr:uid="{00000000-0005-0000-0000-00007B070000}"/>
    <cellStyle name="Comma 10 6 6 3" xfId="27137" xr:uid="{00000000-0005-0000-0000-000030190000}"/>
    <cellStyle name="Comma 10 6 6 3 2" xfId="38564" xr:uid="{00000000-0005-0000-0000-0000E20B0000}"/>
    <cellStyle name="Comma 10 6 6 3 3" xfId="35221" xr:uid="{00000000-0005-0000-0000-0000E20B0000}"/>
    <cellStyle name="Comma 10 6 6 4" xfId="30546" xr:uid="{00000000-0005-0000-0000-00007A070000}"/>
    <cellStyle name="Comma 10 6 6 5" xfId="36722" xr:uid="{00000000-0005-0000-0000-00007A070000}"/>
    <cellStyle name="Comma 10 6 7" xfId="18412" xr:uid="{00000000-0005-0000-0000-000031190000}"/>
    <cellStyle name="Comma 10 6 7 2" xfId="22432" xr:uid="{00000000-0005-0000-0000-000032190000}"/>
    <cellStyle name="Comma 10 6 7 2 2" xfId="29763" xr:uid="{00000000-0005-0000-0000-000033190000}"/>
    <cellStyle name="Comma 10 6 7 2 2 2" xfId="39598" xr:uid="{00000000-0005-0000-0000-0000E50B0000}"/>
    <cellStyle name="Comma 10 6 7 2 2 3" xfId="36262" xr:uid="{00000000-0005-0000-0000-0000E50B0000}"/>
    <cellStyle name="Comma 10 6 7 2 3" xfId="31994" xr:uid="{00000000-0005-0000-0000-00007D070000}"/>
    <cellStyle name="Comma 10 6 7 3" xfId="27138" xr:uid="{00000000-0005-0000-0000-000034190000}"/>
    <cellStyle name="Comma 10 6 7 3 2" xfId="38565" xr:uid="{00000000-0005-0000-0000-0000E40B0000}"/>
    <cellStyle name="Comma 10 6 7 3 3" xfId="35222" xr:uid="{00000000-0005-0000-0000-0000E40B0000}"/>
    <cellStyle name="Comma 10 6 7 4" xfId="30547" xr:uid="{00000000-0005-0000-0000-00007C070000}"/>
    <cellStyle name="Comma 10 6 7 5" xfId="36723" xr:uid="{00000000-0005-0000-0000-00007C070000}"/>
    <cellStyle name="Comma 10 6 8" xfId="18413" xr:uid="{00000000-0005-0000-0000-000035190000}"/>
    <cellStyle name="Comma 10 6 8 2" xfId="22433" xr:uid="{00000000-0005-0000-0000-000036190000}"/>
    <cellStyle name="Comma 10 6 8 2 2" xfId="29764" xr:uid="{00000000-0005-0000-0000-000037190000}"/>
    <cellStyle name="Comma 10 6 8 2 2 2" xfId="39599" xr:uid="{00000000-0005-0000-0000-0000E70B0000}"/>
    <cellStyle name="Comma 10 6 8 2 2 3" xfId="36263" xr:uid="{00000000-0005-0000-0000-0000E70B0000}"/>
    <cellStyle name="Comma 10 6 8 2 3" xfId="31995" xr:uid="{00000000-0005-0000-0000-00007F070000}"/>
    <cellStyle name="Comma 10 6 8 3" xfId="27139" xr:uid="{00000000-0005-0000-0000-000038190000}"/>
    <cellStyle name="Comma 10 6 8 3 2" xfId="38566" xr:uid="{00000000-0005-0000-0000-0000E60B0000}"/>
    <cellStyle name="Comma 10 6 8 3 3" xfId="35223" xr:uid="{00000000-0005-0000-0000-0000E60B0000}"/>
    <cellStyle name="Comma 10 6 8 4" xfId="30548" xr:uid="{00000000-0005-0000-0000-00007E070000}"/>
    <cellStyle name="Comma 10 6 8 5" xfId="36724" xr:uid="{00000000-0005-0000-0000-00007E070000}"/>
    <cellStyle name="Comma 10 6 9" xfId="18414" xr:uid="{00000000-0005-0000-0000-000039190000}"/>
    <cellStyle name="Comma 10 6 9 2" xfId="22434" xr:uid="{00000000-0005-0000-0000-00003A190000}"/>
    <cellStyle name="Comma 10 6 9 2 2" xfId="29765" xr:uid="{00000000-0005-0000-0000-00003B190000}"/>
    <cellStyle name="Comma 10 6 9 2 2 2" xfId="39600" xr:uid="{00000000-0005-0000-0000-0000E90B0000}"/>
    <cellStyle name="Comma 10 6 9 2 2 3" xfId="36264" xr:uid="{00000000-0005-0000-0000-0000E90B0000}"/>
    <cellStyle name="Comma 10 6 9 2 3" xfId="31996" xr:uid="{00000000-0005-0000-0000-000081070000}"/>
    <cellStyle name="Comma 10 6 9 3" xfId="27140" xr:uid="{00000000-0005-0000-0000-00003C190000}"/>
    <cellStyle name="Comma 10 6 9 3 2" xfId="38567" xr:uid="{00000000-0005-0000-0000-0000E80B0000}"/>
    <cellStyle name="Comma 10 6 9 3 3" xfId="35224" xr:uid="{00000000-0005-0000-0000-0000E80B0000}"/>
    <cellStyle name="Comma 10 6 9 4" xfId="30549" xr:uid="{00000000-0005-0000-0000-000080070000}"/>
    <cellStyle name="Comma 10 6 9 5" xfId="36725" xr:uid="{00000000-0005-0000-0000-000080070000}"/>
    <cellStyle name="Comma 10 7" xfId="18415" xr:uid="{00000000-0005-0000-0000-00003D190000}"/>
    <cellStyle name="Comma 10 7 10" xfId="18416" xr:uid="{00000000-0005-0000-0000-00003E190000}"/>
    <cellStyle name="Comma 10 7 10 2" xfId="22436" xr:uid="{00000000-0005-0000-0000-00003F190000}"/>
    <cellStyle name="Comma 10 7 10 2 2" xfId="29767" xr:uid="{00000000-0005-0000-0000-000040190000}"/>
    <cellStyle name="Comma 10 7 10 2 2 2" xfId="39602" xr:uid="{00000000-0005-0000-0000-0000EC0B0000}"/>
    <cellStyle name="Comma 10 7 10 2 2 3" xfId="36266" xr:uid="{00000000-0005-0000-0000-0000EC0B0000}"/>
    <cellStyle name="Comma 10 7 10 2 3" xfId="31998" xr:uid="{00000000-0005-0000-0000-000084070000}"/>
    <cellStyle name="Comma 10 7 10 3" xfId="27142" xr:uid="{00000000-0005-0000-0000-000041190000}"/>
    <cellStyle name="Comma 10 7 10 3 2" xfId="38569" xr:uid="{00000000-0005-0000-0000-0000EB0B0000}"/>
    <cellStyle name="Comma 10 7 10 3 3" xfId="35226" xr:uid="{00000000-0005-0000-0000-0000EB0B0000}"/>
    <cellStyle name="Comma 10 7 10 4" xfId="30551" xr:uid="{00000000-0005-0000-0000-000083070000}"/>
    <cellStyle name="Comma 10 7 10 5" xfId="36727" xr:uid="{00000000-0005-0000-0000-000083070000}"/>
    <cellStyle name="Comma 10 7 11" xfId="18417" xr:uid="{00000000-0005-0000-0000-000042190000}"/>
    <cellStyle name="Comma 10 7 11 2" xfId="22437" xr:uid="{00000000-0005-0000-0000-000043190000}"/>
    <cellStyle name="Comma 10 7 11 2 2" xfId="29768" xr:uid="{00000000-0005-0000-0000-000044190000}"/>
    <cellStyle name="Comma 10 7 11 2 2 2" xfId="39603" xr:uid="{00000000-0005-0000-0000-0000EE0B0000}"/>
    <cellStyle name="Comma 10 7 11 2 2 3" xfId="36267" xr:uid="{00000000-0005-0000-0000-0000EE0B0000}"/>
    <cellStyle name="Comma 10 7 11 2 3" xfId="31999" xr:uid="{00000000-0005-0000-0000-000086070000}"/>
    <cellStyle name="Comma 10 7 11 3" xfId="27143" xr:uid="{00000000-0005-0000-0000-000045190000}"/>
    <cellStyle name="Comma 10 7 11 3 2" xfId="38570" xr:uid="{00000000-0005-0000-0000-0000ED0B0000}"/>
    <cellStyle name="Comma 10 7 11 3 3" xfId="35227" xr:uid="{00000000-0005-0000-0000-0000ED0B0000}"/>
    <cellStyle name="Comma 10 7 11 4" xfId="30552" xr:uid="{00000000-0005-0000-0000-000085070000}"/>
    <cellStyle name="Comma 10 7 11 5" xfId="36728" xr:uid="{00000000-0005-0000-0000-000085070000}"/>
    <cellStyle name="Comma 10 7 12" xfId="18418" xr:uid="{00000000-0005-0000-0000-000046190000}"/>
    <cellStyle name="Comma 10 7 12 2" xfId="22438" xr:uid="{00000000-0005-0000-0000-000047190000}"/>
    <cellStyle name="Comma 10 7 12 2 2" xfId="29769" xr:uid="{00000000-0005-0000-0000-000048190000}"/>
    <cellStyle name="Comma 10 7 12 2 2 2" xfId="39604" xr:uid="{00000000-0005-0000-0000-0000F00B0000}"/>
    <cellStyle name="Comma 10 7 12 2 2 3" xfId="36268" xr:uid="{00000000-0005-0000-0000-0000F00B0000}"/>
    <cellStyle name="Comma 10 7 12 2 3" xfId="32000" xr:uid="{00000000-0005-0000-0000-000088070000}"/>
    <cellStyle name="Comma 10 7 12 3" xfId="27144" xr:uid="{00000000-0005-0000-0000-000049190000}"/>
    <cellStyle name="Comma 10 7 12 3 2" xfId="38571" xr:uid="{00000000-0005-0000-0000-0000EF0B0000}"/>
    <cellStyle name="Comma 10 7 12 3 3" xfId="35228" xr:uid="{00000000-0005-0000-0000-0000EF0B0000}"/>
    <cellStyle name="Comma 10 7 12 4" xfId="30553" xr:uid="{00000000-0005-0000-0000-000087070000}"/>
    <cellStyle name="Comma 10 7 12 5" xfId="36729" xr:uid="{00000000-0005-0000-0000-000087070000}"/>
    <cellStyle name="Comma 10 7 13" xfId="18419" xr:uid="{00000000-0005-0000-0000-00004A190000}"/>
    <cellStyle name="Comma 10 7 13 2" xfId="22439" xr:uid="{00000000-0005-0000-0000-00004B190000}"/>
    <cellStyle name="Comma 10 7 13 2 2" xfId="29770" xr:uid="{00000000-0005-0000-0000-00004C190000}"/>
    <cellStyle name="Comma 10 7 13 2 2 2" xfId="39605" xr:uid="{00000000-0005-0000-0000-0000F20B0000}"/>
    <cellStyle name="Comma 10 7 13 2 2 3" xfId="36269" xr:uid="{00000000-0005-0000-0000-0000F20B0000}"/>
    <cellStyle name="Comma 10 7 13 2 3" xfId="32001" xr:uid="{00000000-0005-0000-0000-00008A070000}"/>
    <cellStyle name="Comma 10 7 13 3" xfId="27145" xr:uid="{00000000-0005-0000-0000-00004D190000}"/>
    <cellStyle name="Comma 10 7 13 3 2" xfId="38572" xr:uid="{00000000-0005-0000-0000-0000F10B0000}"/>
    <cellStyle name="Comma 10 7 13 3 3" xfId="35229" xr:uid="{00000000-0005-0000-0000-0000F10B0000}"/>
    <cellStyle name="Comma 10 7 13 4" xfId="30554" xr:uid="{00000000-0005-0000-0000-000089070000}"/>
    <cellStyle name="Comma 10 7 13 5" xfId="36730" xr:uid="{00000000-0005-0000-0000-000089070000}"/>
    <cellStyle name="Comma 10 7 14" xfId="18420" xr:uid="{00000000-0005-0000-0000-00004E190000}"/>
    <cellStyle name="Comma 10 7 14 2" xfId="22440" xr:uid="{00000000-0005-0000-0000-00004F190000}"/>
    <cellStyle name="Comma 10 7 14 2 2" xfId="29771" xr:uid="{00000000-0005-0000-0000-000050190000}"/>
    <cellStyle name="Comma 10 7 14 2 2 2" xfId="39606" xr:uid="{00000000-0005-0000-0000-0000F40B0000}"/>
    <cellStyle name="Comma 10 7 14 2 2 3" xfId="36270" xr:uid="{00000000-0005-0000-0000-0000F40B0000}"/>
    <cellStyle name="Comma 10 7 14 2 3" xfId="32002" xr:uid="{00000000-0005-0000-0000-00008C070000}"/>
    <cellStyle name="Comma 10 7 14 3" xfId="27146" xr:uid="{00000000-0005-0000-0000-000051190000}"/>
    <cellStyle name="Comma 10 7 14 3 2" xfId="38573" xr:uid="{00000000-0005-0000-0000-0000F30B0000}"/>
    <cellStyle name="Comma 10 7 14 3 3" xfId="35230" xr:uid="{00000000-0005-0000-0000-0000F30B0000}"/>
    <cellStyle name="Comma 10 7 14 4" xfId="30555" xr:uid="{00000000-0005-0000-0000-00008B070000}"/>
    <cellStyle name="Comma 10 7 14 5" xfId="36731" xr:uid="{00000000-0005-0000-0000-00008B070000}"/>
    <cellStyle name="Comma 10 7 15" xfId="18421" xr:uid="{00000000-0005-0000-0000-000052190000}"/>
    <cellStyle name="Comma 10 7 15 2" xfId="22441" xr:uid="{00000000-0005-0000-0000-000053190000}"/>
    <cellStyle name="Comma 10 7 15 2 2" xfId="29772" xr:uid="{00000000-0005-0000-0000-000054190000}"/>
    <cellStyle name="Comma 10 7 15 2 2 2" xfId="39607" xr:uid="{00000000-0005-0000-0000-0000F60B0000}"/>
    <cellStyle name="Comma 10 7 15 2 2 3" xfId="36271" xr:uid="{00000000-0005-0000-0000-0000F60B0000}"/>
    <cellStyle name="Comma 10 7 15 2 3" xfId="32003" xr:uid="{00000000-0005-0000-0000-00008E070000}"/>
    <cellStyle name="Comma 10 7 15 3" xfId="27147" xr:uid="{00000000-0005-0000-0000-000055190000}"/>
    <cellStyle name="Comma 10 7 15 3 2" xfId="38574" xr:uid="{00000000-0005-0000-0000-0000F50B0000}"/>
    <cellStyle name="Comma 10 7 15 3 3" xfId="35231" xr:uid="{00000000-0005-0000-0000-0000F50B0000}"/>
    <cellStyle name="Comma 10 7 15 4" xfId="30556" xr:uid="{00000000-0005-0000-0000-00008D070000}"/>
    <cellStyle name="Comma 10 7 15 5" xfId="36732" xr:uid="{00000000-0005-0000-0000-00008D070000}"/>
    <cellStyle name="Comma 10 7 16" xfId="18422" xr:uid="{00000000-0005-0000-0000-000056190000}"/>
    <cellStyle name="Comma 10 7 16 2" xfId="22442" xr:uid="{00000000-0005-0000-0000-000057190000}"/>
    <cellStyle name="Comma 10 7 16 2 2" xfId="29773" xr:uid="{00000000-0005-0000-0000-000058190000}"/>
    <cellStyle name="Comma 10 7 16 2 2 2" xfId="39608" xr:uid="{00000000-0005-0000-0000-0000F80B0000}"/>
    <cellStyle name="Comma 10 7 16 2 2 3" xfId="36272" xr:uid="{00000000-0005-0000-0000-0000F80B0000}"/>
    <cellStyle name="Comma 10 7 16 2 3" xfId="32004" xr:uid="{00000000-0005-0000-0000-000090070000}"/>
    <cellStyle name="Comma 10 7 16 3" xfId="27148" xr:uid="{00000000-0005-0000-0000-000059190000}"/>
    <cellStyle name="Comma 10 7 16 3 2" xfId="38575" xr:uid="{00000000-0005-0000-0000-0000F70B0000}"/>
    <cellStyle name="Comma 10 7 16 3 3" xfId="35232" xr:uid="{00000000-0005-0000-0000-0000F70B0000}"/>
    <cellStyle name="Comma 10 7 16 4" xfId="30557" xr:uid="{00000000-0005-0000-0000-00008F070000}"/>
    <cellStyle name="Comma 10 7 16 5" xfId="36733" xr:uid="{00000000-0005-0000-0000-00008F070000}"/>
    <cellStyle name="Comma 10 7 17" xfId="18423" xr:uid="{00000000-0005-0000-0000-00005A190000}"/>
    <cellStyle name="Comma 10 7 17 2" xfId="22443" xr:uid="{00000000-0005-0000-0000-00005B190000}"/>
    <cellStyle name="Comma 10 7 17 2 2" xfId="29774" xr:uid="{00000000-0005-0000-0000-00005C190000}"/>
    <cellStyle name="Comma 10 7 17 2 2 2" xfId="39609" xr:uid="{00000000-0005-0000-0000-0000FA0B0000}"/>
    <cellStyle name="Comma 10 7 17 2 2 3" xfId="36273" xr:uid="{00000000-0005-0000-0000-0000FA0B0000}"/>
    <cellStyle name="Comma 10 7 17 2 3" xfId="32005" xr:uid="{00000000-0005-0000-0000-000092070000}"/>
    <cellStyle name="Comma 10 7 17 3" xfId="27149" xr:uid="{00000000-0005-0000-0000-00005D190000}"/>
    <cellStyle name="Comma 10 7 17 3 2" xfId="38576" xr:uid="{00000000-0005-0000-0000-0000F90B0000}"/>
    <cellStyle name="Comma 10 7 17 3 3" xfId="35233" xr:uid="{00000000-0005-0000-0000-0000F90B0000}"/>
    <cellStyle name="Comma 10 7 17 4" xfId="30558" xr:uid="{00000000-0005-0000-0000-000091070000}"/>
    <cellStyle name="Comma 10 7 17 5" xfId="36734" xr:uid="{00000000-0005-0000-0000-000091070000}"/>
    <cellStyle name="Comma 10 7 18" xfId="22435" xr:uid="{00000000-0005-0000-0000-00005E190000}"/>
    <cellStyle name="Comma 10 7 18 2" xfId="29766" xr:uid="{00000000-0005-0000-0000-00005F190000}"/>
    <cellStyle name="Comma 10 7 18 2 2" xfId="39601" xr:uid="{00000000-0005-0000-0000-0000FB0B0000}"/>
    <cellStyle name="Comma 10 7 18 2 3" xfId="36265" xr:uid="{00000000-0005-0000-0000-0000FB0B0000}"/>
    <cellStyle name="Comma 10 7 18 3" xfId="31997" xr:uid="{00000000-0005-0000-0000-000093070000}"/>
    <cellStyle name="Comma 10 7 19" xfId="27141" xr:uid="{00000000-0005-0000-0000-000060190000}"/>
    <cellStyle name="Comma 10 7 19 2" xfId="38568" xr:uid="{00000000-0005-0000-0000-0000EA0B0000}"/>
    <cellStyle name="Comma 10 7 19 3" xfId="35225" xr:uid="{00000000-0005-0000-0000-0000EA0B0000}"/>
    <cellStyle name="Comma 10 7 2" xfId="18424" xr:uid="{00000000-0005-0000-0000-000061190000}"/>
    <cellStyle name="Comma 10 7 2 2" xfId="22444" xr:uid="{00000000-0005-0000-0000-000062190000}"/>
    <cellStyle name="Comma 10 7 2 2 2" xfId="29775" xr:uid="{00000000-0005-0000-0000-000063190000}"/>
    <cellStyle name="Comma 10 7 2 2 2 2" xfId="39610" xr:uid="{00000000-0005-0000-0000-0000FD0B0000}"/>
    <cellStyle name="Comma 10 7 2 2 2 3" xfId="36274" xr:uid="{00000000-0005-0000-0000-0000FD0B0000}"/>
    <cellStyle name="Comma 10 7 2 2 3" xfId="32006" xr:uid="{00000000-0005-0000-0000-000095070000}"/>
    <cellStyle name="Comma 10 7 2 3" xfId="27150" xr:uid="{00000000-0005-0000-0000-000064190000}"/>
    <cellStyle name="Comma 10 7 2 3 2" xfId="38577" xr:uid="{00000000-0005-0000-0000-0000FC0B0000}"/>
    <cellStyle name="Comma 10 7 2 3 3" xfId="35234" xr:uid="{00000000-0005-0000-0000-0000FC0B0000}"/>
    <cellStyle name="Comma 10 7 2 4" xfId="30559" xr:uid="{00000000-0005-0000-0000-000094070000}"/>
    <cellStyle name="Comma 10 7 2 5" xfId="36735" xr:uid="{00000000-0005-0000-0000-000094070000}"/>
    <cellStyle name="Comma 10 7 20" xfId="30550" xr:uid="{00000000-0005-0000-0000-000082070000}"/>
    <cellStyle name="Comma 10 7 21" xfId="36726" xr:uid="{00000000-0005-0000-0000-000082070000}"/>
    <cellStyle name="Comma 10 7 3" xfId="18425" xr:uid="{00000000-0005-0000-0000-000065190000}"/>
    <cellStyle name="Comma 10 7 3 2" xfId="22445" xr:uid="{00000000-0005-0000-0000-000066190000}"/>
    <cellStyle name="Comma 10 7 3 2 2" xfId="29776" xr:uid="{00000000-0005-0000-0000-000067190000}"/>
    <cellStyle name="Comma 10 7 3 2 2 2" xfId="39611" xr:uid="{00000000-0005-0000-0000-0000FF0B0000}"/>
    <cellStyle name="Comma 10 7 3 2 2 3" xfId="36275" xr:uid="{00000000-0005-0000-0000-0000FF0B0000}"/>
    <cellStyle name="Comma 10 7 3 2 3" xfId="32007" xr:uid="{00000000-0005-0000-0000-000097070000}"/>
    <cellStyle name="Comma 10 7 3 3" xfId="27151" xr:uid="{00000000-0005-0000-0000-000068190000}"/>
    <cellStyle name="Comma 10 7 3 3 2" xfId="38578" xr:uid="{00000000-0005-0000-0000-0000FE0B0000}"/>
    <cellStyle name="Comma 10 7 3 3 3" xfId="35235" xr:uid="{00000000-0005-0000-0000-0000FE0B0000}"/>
    <cellStyle name="Comma 10 7 3 4" xfId="30560" xr:uid="{00000000-0005-0000-0000-000096070000}"/>
    <cellStyle name="Comma 10 7 3 5" xfId="36736" xr:uid="{00000000-0005-0000-0000-000096070000}"/>
    <cellStyle name="Comma 10 7 4" xfId="18426" xr:uid="{00000000-0005-0000-0000-000069190000}"/>
    <cellStyle name="Comma 10 7 4 2" xfId="22446" xr:uid="{00000000-0005-0000-0000-00006A190000}"/>
    <cellStyle name="Comma 10 7 4 2 2" xfId="29777" xr:uid="{00000000-0005-0000-0000-00006B190000}"/>
    <cellStyle name="Comma 10 7 4 2 2 2" xfId="39612" xr:uid="{00000000-0005-0000-0000-0000010C0000}"/>
    <cellStyle name="Comma 10 7 4 2 2 3" xfId="36276" xr:uid="{00000000-0005-0000-0000-0000010C0000}"/>
    <cellStyle name="Comma 10 7 4 2 3" xfId="32008" xr:uid="{00000000-0005-0000-0000-000099070000}"/>
    <cellStyle name="Comma 10 7 4 3" xfId="27152" xr:uid="{00000000-0005-0000-0000-00006C190000}"/>
    <cellStyle name="Comma 10 7 4 3 2" xfId="38579" xr:uid="{00000000-0005-0000-0000-0000000C0000}"/>
    <cellStyle name="Comma 10 7 4 3 3" xfId="35236" xr:uid="{00000000-0005-0000-0000-0000000C0000}"/>
    <cellStyle name="Comma 10 7 4 4" xfId="30561" xr:uid="{00000000-0005-0000-0000-000098070000}"/>
    <cellStyle name="Comma 10 7 4 5" xfId="36737" xr:uid="{00000000-0005-0000-0000-000098070000}"/>
    <cellStyle name="Comma 10 7 5" xfId="18427" xr:uid="{00000000-0005-0000-0000-00006D190000}"/>
    <cellStyle name="Comma 10 7 5 2" xfId="22447" xr:uid="{00000000-0005-0000-0000-00006E190000}"/>
    <cellStyle name="Comma 10 7 5 2 2" xfId="29778" xr:uid="{00000000-0005-0000-0000-00006F190000}"/>
    <cellStyle name="Comma 10 7 5 2 2 2" xfId="39613" xr:uid="{00000000-0005-0000-0000-0000030C0000}"/>
    <cellStyle name="Comma 10 7 5 2 2 3" xfId="36277" xr:uid="{00000000-0005-0000-0000-0000030C0000}"/>
    <cellStyle name="Comma 10 7 5 2 3" xfId="32009" xr:uid="{00000000-0005-0000-0000-00009B070000}"/>
    <cellStyle name="Comma 10 7 5 3" xfId="27153" xr:uid="{00000000-0005-0000-0000-000070190000}"/>
    <cellStyle name="Comma 10 7 5 3 2" xfId="38580" xr:uid="{00000000-0005-0000-0000-0000020C0000}"/>
    <cellStyle name="Comma 10 7 5 3 3" xfId="35237" xr:uid="{00000000-0005-0000-0000-0000020C0000}"/>
    <cellStyle name="Comma 10 7 5 4" xfId="30562" xr:uid="{00000000-0005-0000-0000-00009A070000}"/>
    <cellStyle name="Comma 10 7 5 5" xfId="36738" xr:uid="{00000000-0005-0000-0000-00009A070000}"/>
    <cellStyle name="Comma 10 7 6" xfId="18428" xr:uid="{00000000-0005-0000-0000-000071190000}"/>
    <cellStyle name="Comma 10 7 6 2" xfId="22448" xr:uid="{00000000-0005-0000-0000-000072190000}"/>
    <cellStyle name="Comma 10 7 6 2 2" xfId="29779" xr:uid="{00000000-0005-0000-0000-000073190000}"/>
    <cellStyle name="Comma 10 7 6 2 2 2" xfId="39614" xr:uid="{00000000-0005-0000-0000-0000050C0000}"/>
    <cellStyle name="Comma 10 7 6 2 2 3" xfId="36278" xr:uid="{00000000-0005-0000-0000-0000050C0000}"/>
    <cellStyle name="Comma 10 7 6 2 3" xfId="32010" xr:uid="{00000000-0005-0000-0000-00009D070000}"/>
    <cellStyle name="Comma 10 7 6 3" xfId="27154" xr:uid="{00000000-0005-0000-0000-000074190000}"/>
    <cellStyle name="Comma 10 7 6 3 2" xfId="38581" xr:uid="{00000000-0005-0000-0000-0000040C0000}"/>
    <cellStyle name="Comma 10 7 6 3 3" xfId="35238" xr:uid="{00000000-0005-0000-0000-0000040C0000}"/>
    <cellStyle name="Comma 10 7 6 4" xfId="30563" xr:uid="{00000000-0005-0000-0000-00009C070000}"/>
    <cellStyle name="Comma 10 7 6 5" xfId="36739" xr:uid="{00000000-0005-0000-0000-00009C070000}"/>
    <cellStyle name="Comma 10 7 7" xfId="18429" xr:uid="{00000000-0005-0000-0000-000075190000}"/>
    <cellStyle name="Comma 10 7 7 2" xfId="22449" xr:uid="{00000000-0005-0000-0000-000076190000}"/>
    <cellStyle name="Comma 10 7 7 2 2" xfId="29780" xr:uid="{00000000-0005-0000-0000-000077190000}"/>
    <cellStyle name="Comma 10 7 7 2 2 2" xfId="39615" xr:uid="{00000000-0005-0000-0000-0000070C0000}"/>
    <cellStyle name="Comma 10 7 7 2 2 3" xfId="36279" xr:uid="{00000000-0005-0000-0000-0000070C0000}"/>
    <cellStyle name="Comma 10 7 7 2 3" xfId="32011" xr:uid="{00000000-0005-0000-0000-00009F070000}"/>
    <cellStyle name="Comma 10 7 7 3" xfId="27155" xr:uid="{00000000-0005-0000-0000-000078190000}"/>
    <cellStyle name="Comma 10 7 7 3 2" xfId="38582" xr:uid="{00000000-0005-0000-0000-0000060C0000}"/>
    <cellStyle name="Comma 10 7 7 3 3" xfId="35239" xr:uid="{00000000-0005-0000-0000-0000060C0000}"/>
    <cellStyle name="Comma 10 7 7 4" xfId="30564" xr:uid="{00000000-0005-0000-0000-00009E070000}"/>
    <cellStyle name="Comma 10 7 7 5" xfId="36740" xr:uid="{00000000-0005-0000-0000-00009E070000}"/>
    <cellStyle name="Comma 10 7 8" xfId="18430" xr:uid="{00000000-0005-0000-0000-000079190000}"/>
    <cellStyle name="Comma 10 7 8 2" xfId="22450" xr:uid="{00000000-0005-0000-0000-00007A190000}"/>
    <cellStyle name="Comma 10 7 8 2 2" xfId="29781" xr:uid="{00000000-0005-0000-0000-00007B190000}"/>
    <cellStyle name="Comma 10 7 8 2 2 2" xfId="39616" xr:uid="{00000000-0005-0000-0000-0000090C0000}"/>
    <cellStyle name="Comma 10 7 8 2 2 3" xfId="36280" xr:uid="{00000000-0005-0000-0000-0000090C0000}"/>
    <cellStyle name="Comma 10 7 8 2 3" xfId="32012" xr:uid="{00000000-0005-0000-0000-0000A1070000}"/>
    <cellStyle name="Comma 10 7 8 3" xfId="27156" xr:uid="{00000000-0005-0000-0000-00007C190000}"/>
    <cellStyle name="Comma 10 7 8 3 2" xfId="38583" xr:uid="{00000000-0005-0000-0000-0000080C0000}"/>
    <cellStyle name="Comma 10 7 8 3 3" xfId="35240" xr:uid="{00000000-0005-0000-0000-0000080C0000}"/>
    <cellStyle name="Comma 10 7 8 4" xfId="30565" xr:uid="{00000000-0005-0000-0000-0000A0070000}"/>
    <cellStyle name="Comma 10 7 8 5" xfId="36741" xr:uid="{00000000-0005-0000-0000-0000A0070000}"/>
    <cellStyle name="Comma 10 7 9" xfId="18431" xr:uid="{00000000-0005-0000-0000-00007D190000}"/>
    <cellStyle name="Comma 10 7 9 2" xfId="22451" xr:uid="{00000000-0005-0000-0000-00007E190000}"/>
    <cellStyle name="Comma 10 7 9 2 2" xfId="29782" xr:uid="{00000000-0005-0000-0000-00007F190000}"/>
    <cellStyle name="Comma 10 7 9 2 2 2" xfId="39617" xr:uid="{00000000-0005-0000-0000-00000B0C0000}"/>
    <cellStyle name="Comma 10 7 9 2 2 3" xfId="36281" xr:uid="{00000000-0005-0000-0000-00000B0C0000}"/>
    <cellStyle name="Comma 10 7 9 2 3" xfId="32013" xr:uid="{00000000-0005-0000-0000-0000A3070000}"/>
    <cellStyle name="Comma 10 7 9 3" xfId="27157" xr:uid="{00000000-0005-0000-0000-000080190000}"/>
    <cellStyle name="Comma 10 7 9 3 2" xfId="38584" xr:uid="{00000000-0005-0000-0000-00000A0C0000}"/>
    <cellStyle name="Comma 10 7 9 3 3" xfId="35241" xr:uid="{00000000-0005-0000-0000-00000A0C0000}"/>
    <cellStyle name="Comma 10 7 9 4" xfId="30566" xr:uid="{00000000-0005-0000-0000-0000A2070000}"/>
    <cellStyle name="Comma 10 7 9 5" xfId="36742" xr:uid="{00000000-0005-0000-0000-0000A2070000}"/>
    <cellStyle name="Comma 10 8" xfId="18432" xr:uid="{00000000-0005-0000-0000-000081190000}"/>
    <cellStyle name="Comma 10 8 10" xfId="18433" xr:uid="{00000000-0005-0000-0000-000082190000}"/>
    <cellStyle name="Comma 10 8 10 2" xfId="22453" xr:uid="{00000000-0005-0000-0000-000083190000}"/>
    <cellStyle name="Comma 10 8 10 2 2" xfId="29784" xr:uid="{00000000-0005-0000-0000-000084190000}"/>
    <cellStyle name="Comma 10 8 10 2 2 2" xfId="39619" xr:uid="{00000000-0005-0000-0000-00000E0C0000}"/>
    <cellStyle name="Comma 10 8 10 2 2 3" xfId="36283" xr:uid="{00000000-0005-0000-0000-00000E0C0000}"/>
    <cellStyle name="Comma 10 8 10 2 3" xfId="32015" xr:uid="{00000000-0005-0000-0000-0000A6070000}"/>
    <cellStyle name="Comma 10 8 10 3" xfId="27159" xr:uid="{00000000-0005-0000-0000-000085190000}"/>
    <cellStyle name="Comma 10 8 10 3 2" xfId="38586" xr:uid="{00000000-0005-0000-0000-00000D0C0000}"/>
    <cellStyle name="Comma 10 8 10 3 3" xfId="35243" xr:uid="{00000000-0005-0000-0000-00000D0C0000}"/>
    <cellStyle name="Comma 10 8 10 4" xfId="30568" xr:uid="{00000000-0005-0000-0000-0000A5070000}"/>
    <cellStyle name="Comma 10 8 10 5" xfId="36744" xr:uid="{00000000-0005-0000-0000-0000A5070000}"/>
    <cellStyle name="Comma 10 8 11" xfId="18434" xr:uid="{00000000-0005-0000-0000-000086190000}"/>
    <cellStyle name="Comma 10 8 11 2" xfId="22454" xr:uid="{00000000-0005-0000-0000-000087190000}"/>
    <cellStyle name="Comma 10 8 11 2 2" xfId="29785" xr:uid="{00000000-0005-0000-0000-000088190000}"/>
    <cellStyle name="Comma 10 8 11 2 2 2" xfId="39620" xr:uid="{00000000-0005-0000-0000-0000100C0000}"/>
    <cellStyle name="Comma 10 8 11 2 2 3" xfId="36284" xr:uid="{00000000-0005-0000-0000-0000100C0000}"/>
    <cellStyle name="Comma 10 8 11 2 3" xfId="32016" xr:uid="{00000000-0005-0000-0000-0000A8070000}"/>
    <cellStyle name="Comma 10 8 11 3" xfId="27160" xr:uid="{00000000-0005-0000-0000-000089190000}"/>
    <cellStyle name="Comma 10 8 11 3 2" xfId="38587" xr:uid="{00000000-0005-0000-0000-00000F0C0000}"/>
    <cellStyle name="Comma 10 8 11 3 3" xfId="35244" xr:uid="{00000000-0005-0000-0000-00000F0C0000}"/>
    <cellStyle name="Comma 10 8 11 4" xfId="30569" xr:uid="{00000000-0005-0000-0000-0000A7070000}"/>
    <cellStyle name="Comma 10 8 11 5" xfId="36745" xr:uid="{00000000-0005-0000-0000-0000A7070000}"/>
    <cellStyle name="Comma 10 8 12" xfId="18435" xr:uid="{00000000-0005-0000-0000-00008A190000}"/>
    <cellStyle name="Comma 10 8 12 2" xfId="22455" xr:uid="{00000000-0005-0000-0000-00008B190000}"/>
    <cellStyle name="Comma 10 8 12 2 2" xfId="29786" xr:uid="{00000000-0005-0000-0000-00008C190000}"/>
    <cellStyle name="Comma 10 8 12 2 2 2" xfId="39621" xr:uid="{00000000-0005-0000-0000-0000120C0000}"/>
    <cellStyle name="Comma 10 8 12 2 2 3" xfId="36285" xr:uid="{00000000-0005-0000-0000-0000120C0000}"/>
    <cellStyle name="Comma 10 8 12 2 3" xfId="32017" xr:uid="{00000000-0005-0000-0000-0000AA070000}"/>
    <cellStyle name="Comma 10 8 12 3" xfId="27161" xr:uid="{00000000-0005-0000-0000-00008D190000}"/>
    <cellStyle name="Comma 10 8 12 3 2" xfId="38588" xr:uid="{00000000-0005-0000-0000-0000110C0000}"/>
    <cellStyle name="Comma 10 8 12 3 3" xfId="35245" xr:uid="{00000000-0005-0000-0000-0000110C0000}"/>
    <cellStyle name="Comma 10 8 12 4" xfId="30570" xr:uid="{00000000-0005-0000-0000-0000A9070000}"/>
    <cellStyle name="Comma 10 8 12 5" xfId="36746" xr:uid="{00000000-0005-0000-0000-0000A9070000}"/>
    <cellStyle name="Comma 10 8 13" xfId="18436" xr:uid="{00000000-0005-0000-0000-00008E190000}"/>
    <cellStyle name="Comma 10 8 13 2" xfId="22456" xr:uid="{00000000-0005-0000-0000-00008F190000}"/>
    <cellStyle name="Comma 10 8 13 2 2" xfId="29787" xr:uid="{00000000-0005-0000-0000-000090190000}"/>
    <cellStyle name="Comma 10 8 13 2 2 2" xfId="39622" xr:uid="{00000000-0005-0000-0000-0000140C0000}"/>
    <cellStyle name="Comma 10 8 13 2 2 3" xfId="36286" xr:uid="{00000000-0005-0000-0000-0000140C0000}"/>
    <cellStyle name="Comma 10 8 13 2 3" xfId="32018" xr:uid="{00000000-0005-0000-0000-0000AC070000}"/>
    <cellStyle name="Comma 10 8 13 3" xfId="27162" xr:uid="{00000000-0005-0000-0000-000091190000}"/>
    <cellStyle name="Comma 10 8 13 3 2" xfId="38589" xr:uid="{00000000-0005-0000-0000-0000130C0000}"/>
    <cellStyle name="Comma 10 8 13 3 3" xfId="35246" xr:uid="{00000000-0005-0000-0000-0000130C0000}"/>
    <cellStyle name="Comma 10 8 13 4" xfId="30571" xr:uid="{00000000-0005-0000-0000-0000AB070000}"/>
    <cellStyle name="Comma 10 8 13 5" xfId="36747" xr:uid="{00000000-0005-0000-0000-0000AB070000}"/>
    <cellStyle name="Comma 10 8 14" xfId="18437" xr:uid="{00000000-0005-0000-0000-000092190000}"/>
    <cellStyle name="Comma 10 8 14 2" xfId="22457" xr:uid="{00000000-0005-0000-0000-000093190000}"/>
    <cellStyle name="Comma 10 8 14 2 2" xfId="29788" xr:uid="{00000000-0005-0000-0000-000094190000}"/>
    <cellStyle name="Comma 10 8 14 2 2 2" xfId="39623" xr:uid="{00000000-0005-0000-0000-0000160C0000}"/>
    <cellStyle name="Comma 10 8 14 2 2 3" xfId="36287" xr:uid="{00000000-0005-0000-0000-0000160C0000}"/>
    <cellStyle name="Comma 10 8 14 2 3" xfId="32019" xr:uid="{00000000-0005-0000-0000-0000AE070000}"/>
    <cellStyle name="Comma 10 8 14 3" xfId="27163" xr:uid="{00000000-0005-0000-0000-000095190000}"/>
    <cellStyle name="Comma 10 8 14 3 2" xfId="38590" xr:uid="{00000000-0005-0000-0000-0000150C0000}"/>
    <cellStyle name="Comma 10 8 14 3 3" xfId="35247" xr:uid="{00000000-0005-0000-0000-0000150C0000}"/>
    <cellStyle name="Comma 10 8 14 4" xfId="30572" xr:uid="{00000000-0005-0000-0000-0000AD070000}"/>
    <cellStyle name="Comma 10 8 14 5" xfId="36748" xr:uid="{00000000-0005-0000-0000-0000AD070000}"/>
    <cellStyle name="Comma 10 8 15" xfId="18438" xr:uid="{00000000-0005-0000-0000-000096190000}"/>
    <cellStyle name="Comma 10 8 15 2" xfId="22458" xr:uid="{00000000-0005-0000-0000-000097190000}"/>
    <cellStyle name="Comma 10 8 15 2 2" xfId="29789" xr:uid="{00000000-0005-0000-0000-000098190000}"/>
    <cellStyle name="Comma 10 8 15 2 2 2" xfId="39624" xr:uid="{00000000-0005-0000-0000-0000180C0000}"/>
    <cellStyle name="Comma 10 8 15 2 2 3" xfId="36288" xr:uid="{00000000-0005-0000-0000-0000180C0000}"/>
    <cellStyle name="Comma 10 8 15 2 3" xfId="32020" xr:uid="{00000000-0005-0000-0000-0000B0070000}"/>
    <cellStyle name="Comma 10 8 15 3" xfId="27164" xr:uid="{00000000-0005-0000-0000-000099190000}"/>
    <cellStyle name="Comma 10 8 15 3 2" xfId="38591" xr:uid="{00000000-0005-0000-0000-0000170C0000}"/>
    <cellStyle name="Comma 10 8 15 3 3" xfId="35248" xr:uid="{00000000-0005-0000-0000-0000170C0000}"/>
    <cellStyle name="Comma 10 8 15 4" xfId="30573" xr:uid="{00000000-0005-0000-0000-0000AF070000}"/>
    <cellStyle name="Comma 10 8 15 5" xfId="36749" xr:uid="{00000000-0005-0000-0000-0000AF070000}"/>
    <cellStyle name="Comma 10 8 16" xfId="18439" xr:uid="{00000000-0005-0000-0000-00009A190000}"/>
    <cellStyle name="Comma 10 8 16 2" xfId="22459" xr:uid="{00000000-0005-0000-0000-00009B190000}"/>
    <cellStyle name="Comma 10 8 16 2 2" xfId="29790" xr:uid="{00000000-0005-0000-0000-00009C190000}"/>
    <cellStyle name="Comma 10 8 16 2 2 2" xfId="39625" xr:uid="{00000000-0005-0000-0000-00001A0C0000}"/>
    <cellStyle name="Comma 10 8 16 2 2 3" xfId="36289" xr:uid="{00000000-0005-0000-0000-00001A0C0000}"/>
    <cellStyle name="Comma 10 8 16 2 3" xfId="32021" xr:uid="{00000000-0005-0000-0000-0000B2070000}"/>
    <cellStyle name="Comma 10 8 16 3" xfId="27165" xr:uid="{00000000-0005-0000-0000-00009D190000}"/>
    <cellStyle name="Comma 10 8 16 3 2" xfId="38592" xr:uid="{00000000-0005-0000-0000-0000190C0000}"/>
    <cellStyle name="Comma 10 8 16 3 3" xfId="35249" xr:uid="{00000000-0005-0000-0000-0000190C0000}"/>
    <cellStyle name="Comma 10 8 16 4" xfId="30574" xr:uid="{00000000-0005-0000-0000-0000B1070000}"/>
    <cellStyle name="Comma 10 8 16 5" xfId="36750" xr:uid="{00000000-0005-0000-0000-0000B1070000}"/>
    <cellStyle name="Comma 10 8 17" xfId="18440" xr:uid="{00000000-0005-0000-0000-00009E190000}"/>
    <cellStyle name="Comma 10 8 17 2" xfId="22460" xr:uid="{00000000-0005-0000-0000-00009F190000}"/>
    <cellStyle name="Comma 10 8 17 2 2" xfId="29791" xr:uid="{00000000-0005-0000-0000-0000A0190000}"/>
    <cellStyle name="Comma 10 8 17 2 2 2" xfId="39626" xr:uid="{00000000-0005-0000-0000-00001C0C0000}"/>
    <cellStyle name="Comma 10 8 17 2 2 3" xfId="36290" xr:uid="{00000000-0005-0000-0000-00001C0C0000}"/>
    <cellStyle name="Comma 10 8 17 2 3" xfId="32022" xr:uid="{00000000-0005-0000-0000-0000B4070000}"/>
    <cellStyle name="Comma 10 8 17 3" xfId="27166" xr:uid="{00000000-0005-0000-0000-0000A1190000}"/>
    <cellStyle name="Comma 10 8 17 3 2" xfId="38593" xr:uid="{00000000-0005-0000-0000-00001B0C0000}"/>
    <cellStyle name="Comma 10 8 17 3 3" xfId="35250" xr:uid="{00000000-0005-0000-0000-00001B0C0000}"/>
    <cellStyle name="Comma 10 8 17 4" xfId="30575" xr:uid="{00000000-0005-0000-0000-0000B3070000}"/>
    <cellStyle name="Comma 10 8 17 5" xfId="36751" xr:uid="{00000000-0005-0000-0000-0000B3070000}"/>
    <cellStyle name="Comma 10 8 18" xfId="22452" xr:uid="{00000000-0005-0000-0000-0000A2190000}"/>
    <cellStyle name="Comma 10 8 18 2" xfId="29783" xr:uid="{00000000-0005-0000-0000-0000A3190000}"/>
    <cellStyle name="Comma 10 8 18 2 2" xfId="39618" xr:uid="{00000000-0005-0000-0000-00001D0C0000}"/>
    <cellStyle name="Comma 10 8 18 2 3" xfId="36282" xr:uid="{00000000-0005-0000-0000-00001D0C0000}"/>
    <cellStyle name="Comma 10 8 18 3" xfId="32014" xr:uid="{00000000-0005-0000-0000-0000B5070000}"/>
    <cellStyle name="Comma 10 8 19" xfId="27158" xr:uid="{00000000-0005-0000-0000-0000A4190000}"/>
    <cellStyle name="Comma 10 8 19 2" xfId="38585" xr:uid="{00000000-0005-0000-0000-00000C0C0000}"/>
    <cellStyle name="Comma 10 8 19 3" xfId="35242" xr:uid="{00000000-0005-0000-0000-00000C0C0000}"/>
    <cellStyle name="Comma 10 8 2" xfId="18441" xr:uid="{00000000-0005-0000-0000-0000A5190000}"/>
    <cellStyle name="Comma 10 8 2 2" xfId="22461" xr:uid="{00000000-0005-0000-0000-0000A6190000}"/>
    <cellStyle name="Comma 10 8 2 2 2" xfId="29792" xr:uid="{00000000-0005-0000-0000-0000A7190000}"/>
    <cellStyle name="Comma 10 8 2 2 2 2" xfId="39627" xr:uid="{00000000-0005-0000-0000-00001F0C0000}"/>
    <cellStyle name="Comma 10 8 2 2 2 3" xfId="36291" xr:uid="{00000000-0005-0000-0000-00001F0C0000}"/>
    <cellStyle name="Comma 10 8 2 2 3" xfId="32023" xr:uid="{00000000-0005-0000-0000-0000B7070000}"/>
    <cellStyle name="Comma 10 8 2 3" xfId="27167" xr:uid="{00000000-0005-0000-0000-0000A8190000}"/>
    <cellStyle name="Comma 10 8 2 3 2" xfId="38594" xr:uid="{00000000-0005-0000-0000-00001E0C0000}"/>
    <cellStyle name="Comma 10 8 2 3 3" xfId="35251" xr:uid="{00000000-0005-0000-0000-00001E0C0000}"/>
    <cellStyle name="Comma 10 8 2 4" xfId="30576" xr:uid="{00000000-0005-0000-0000-0000B6070000}"/>
    <cellStyle name="Comma 10 8 2 5" xfId="36752" xr:uid="{00000000-0005-0000-0000-0000B6070000}"/>
    <cellStyle name="Comma 10 8 20" xfId="30567" xr:uid="{00000000-0005-0000-0000-0000A4070000}"/>
    <cellStyle name="Comma 10 8 21" xfId="36743" xr:uid="{00000000-0005-0000-0000-0000A4070000}"/>
    <cellStyle name="Comma 10 8 3" xfId="18442" xr:uid="{00000000-0005-0000-0000-0000A9190000}"/>
    <cellStyle name="Comma 10 8 3 2" xfId="22462" xr:uid="{00000000-0005-0000-0000-0000AA190000}"/>
    <cellStyle name="Comma 10 8 3 2 2" xfId="29793" xr:uid="{00000000-0005-0000-0000-0000AB190000}"/>
    <cellStyle name="Comma 10 8 3 2 2 2" xfId="39628" xr:uid="{00000000-0005-0000-0000-0000210C0000}"/>
    <cellStyle name="Comma 10 8 3 2 2 3" xfId="36292" xr:uid="{00000000-0005-0000-0000-0000210C0000}"/>
    <cellStyle name="Comma 10 8 3 2 3" xfId="32024" xr:uid="{00000000-0005-0000-0000-0000B9070000}"/>
    <cellStyle name="Comma 10 8 3 3" xfId="27168" xr:uid="{00000000-0005-0000-0000-0000AC190000}"/>
    <cellStyle name="Comma 10 8 3 3 2" xfId="38595" xr:uid="{00000000-0005-0000-0000-0000200C0000}"/>
    <cellStyle name="Comma 10 8 3 3 3" xfId="35252" xr:uid="{00000000-0005-0000-0000-0000200C0000}"/>
    <cellStyle name="Comma 10 8 3 4" xfId="30577" xr:uid="{00000000-0005-0000-0000-0000B8070000}"/>
    <cellStyle name="Comma 10 8 3 5" xfId="36753" xr:uid="{00000000-0005-0000-0000-0000B8070000}"/>
    <cellStyle name="Comma 10 8 4" xfId="18443" xr:uid="{00000000-0005-0000-0000-0000AD190000}"/>
    <cellStyle name="Comma 10 8 4 2" xfId="22463" xr:uid="{00000000-0005-0000-0000-0000AE190000}"/>
    <cellStyle name="Comma 10 8 4 2 2" xfId="29794" xr:uid="{00000000-0005-0000-0000-0000AF190000}"/>
    <cellStyle name="Comma 10 8 4 2 2 2" xfId="39629" xr:uid="{00000000-0005-0000-0000-0000230C0000}"/>
    <cellStyle name="Comma 10 8 4 2 2 3" xfId="36293" xr:uid="{00000000-0005-0000-0000-0000230C0000}"/>
    <cellStyle name="Comma 10 8 4 2 3" xfId="32025" xr:uid="{00000000-0005-0000-0000-0000BB070000}"/>
    <cellStyle name="Comma 10 8 4 3" xfId="27169" xr:uid="{00000000-0005-0000-0000-0000B0190000}"/>
    <cellStyle name="Comma 10 8 4 3 2" xfId="38596" xr:uid="{00000000-0005-0000-0000-0000220C0000}"/>
    <cellStyle name="Comma 10 8 4 3 3" xfId="35253" xr:uid="{00000000-0005-0000-0000-0000220C0000}"/>
    <cellStyle name="Comma 10 8 4 4" xfId="30578" xr:uid="{00000000-0005-0000-0000-0000BA070000}"/>
    <cellStyle name="Comma 10 8 4 5" xfId="36754" xr:uid="{00000000-0005-0000-0000-0000BA070000}"/>
    <cellStyle name="Comma 10 8 5" xfId="18444" xr:uid="{00000000-0005-0000-0000-0000B1190000}"/>
    <cellStyle name="Comma 10 8 5 2" xfId="22464" xr:uid="{00000000-0005-0000-0000-0000B2190000}"/>
    <cellStyle name="Comma 10 8 5 2 2" xfId="29795" xr:uid="{00000000-0005-0000-0000-0000B3190000}"/>
    <cellStyle name="Comma 10 8 5 2 2 2" xfId="39630" xr:uid="{00000000-0005-0000-0000-0000250C0000}"/>
    <cellStyle name="Comma 10 8 5 2 2 3" xfId="36294" xr:uid="{00000000-0005-0000-0000-0000250C0000}"/>
    <cellStyle name="Comma 10 8 5 2 3" xfId="32026" xr:uid="{00000000-0005-0000-0000-0000BD070000}"/>
    <cellStyle name="Comma 10 8 5 3" xfId="27170" xr:uid="{00000000-0005-0000-0000-0000B4190000}"/>
    <cellStyle name="Comma 10 8 5 3 2" xfId="38597" xr:uid="{00000000-0005-0000-0000-0000240C0000}"/>
    <cellStyle name="Comma 10 8 5 3 3" xfId="35254" xr:uid="{00000000-0005-0000-0000-0000240C0000}"/>
    <cellStyle name="Comma 10 8 5 4" xfId="30579" xr:uid="{00000000-0005-0000-0000-0000BC070000}"/>
    <cellStyle name="Comma 10 8 5 5" xfId="36755" xr:uid="{00000000-0005-0000-0000-0000BC070000}"/>
    <cellStyle name="Comma 10 8 6" xfId="18445" xr:uid="{00000000-0005-0000-0000-0000B5190000}"/>
    <cellStyle name="Comma 10 8 6 2" xfId="22465" xr:uid="{00000000-0005-0000-0000-0000B6190000}"/>
    <cellStyle name="Comma 10 8 6 2 2" xfId="29796" xr:uid="{00000000-0005-0000-0000-0000B7190000}"/>
    <cellStyle name="Comma 10 8 6 2 2 2" xfId="39631" xr:uid="{00000000-0005-0000-0000-0000270C0000}"/>
    <cellStyle name="Comma 10 8 6 2 2 3" xfId="36295" xr:uid="{00000000-0005-0000-0000-0000270C0000}"/>
    <cellStyle name="Comma 10 8 6 2 3" xfId="32027" xr:uid="{00000000-0005-0000-0000-0000BF070000}"/>
    <cellStyle name="Comma 10 8 6 3" xfId="27171" xr:uid="{00000000-0005-0000-0000-0000B8190000}"/>
    <cellStyle name="Comma 10 8 6 3 2" xfId="38598" xr:uid="{00000000-0005-0000-0000-0000260C0000}"/>
    <cellStyle name="Comma 10 8 6 3 3" xfId="35255" xr:uid="{00000000-0005-0000-0000-0000260C0000}"/>
    <cellStyle name="Comma 10 8 6 4" xfId="30580" xr:uid="{00000000-0005-0000-0000-0000BE070000}"/>
    <cellStyle name="Comma 10 8 6 5" xfId="36756" xr:uid="{00000000-0005-0000-0000-0000BE070000}"/>
    <cellStyle name="Comma 10 8 7" xfId="18446" xr:uid="{00000000-0005-0000-0000-0000B9190000}"/>
    <cellStyle name="Comma 10 8 7 2" xfId="22466" xr:uid="{00000000-0005-0000-0000-0000BA190000}"/>
    <cellStyle name="Comma 10 8 7 2 2" xfId="29797" xr:uid="{00000000-0005-0000-0000-0000BB190000}"/>
    <cellStyle name="Comma 10 8 7 2 2 2" xfId="39632" xr:uid="{00000000-0005-0000-0000-0000290C0000}"/>
    <cellStyle name="Comma 10 8 7 2 2 3" xfId="36296" xr:uid="{00000000-0005-0000-0000-0000290C0000}"/>
    <cellStyle name="Comma 10 8 7 2 3" xfId="32028" xr:uid="{00000000-0005-0000-0000-0000C1070000}"/>
    <cellStyle name="Comma 10 8 7 3" xfId="27172" xr:uid="{00000000-0005-0000-0000-0000BC190000}"/>
    <cellStyle name="Comma 10 8 7 3 2" xfId="38599" xr:uid="{00000000-0005-0000-0000-0000280C0000}"/>
    <cellStyle name="Comma 10 8 7 3 3" xfId="35256" xr:uid="{00000000-0005-0000-0000-0000280C0000}"/>
    <cellStyle name="Comma 10 8 7 4" xfId="30581" xr:uid="{00000000-0005-0000-0000-0000C0070000}"/>
    <cellStyle name="Comma 10 8 7 5" xfId="36757" xr:uid="{00000000-0005-0000-0000-0000C0070000}"/>
    <cellStyle name="Comma 10 8 8" xfId="18447" xr:uid="{00000000-0005-0000-0000-0000BD190000}"/>
    <cellStyle name="Comma 10 8 8 2" xfId="22467" xr:uid="{00000000-0005-0000-0000-0000BE190000}"/>
    <cellStyle name="Comma 10 8 8 2 2" xfId="29798" xr:uid="{00000000-0005-0000-0000-0000BF190000}"/>
    <cellStyle name="Comma 10 8 8 2 2 2" xfId="39633" xr:uid="{00000000-0005-0000-0000-00002B0C0000}"/>
    <cellStyle name="Comma 10 8 8 2 2 3" xfId="36297" xr:uid="{00000000-0005-0000-0000-00002B0C0000}"/>
    <cellStyle name="Comma 10 8 8 2 3" xfId="32029" xr:uid="{00000000-0005-0000-0000-0000C3070000}"/>
    <cellStyle name="Comma 10 8 8 3" xfId="27173" xr:uid="{00000000-0005-0000-0000-0000C0190000}"/>
    <cellStyle name="Comma 10 8 8 3 2" xfId="38600" xr:uid="{00000000-0005-0000-0000-00002A0C0000}"/>
    <cellStyle name="Comma 10 8 8 3 3" xfId="35257" xr:uid="{00000000-0005-0000-0000-00002A0C0000}"/>
    <cellStyle name="Comma 10 8 8 4" xfId="30582" xr:uid="{00000000-0005-0000-0000-0000C2070000}"/>
    <cellStyle name="Comma 10 8 8 5" xfId="36758" xr:uid="{00000000-0005-0000-0000-0000C2070000}"/>
    <cellStyle name="Comma 10 8 9" xfId="18448" xr:uid="{00000000-0005-0000-0000-0000C1190000}"/>
    <cellStyle name="Comma 10 8 9 2" xfId="22468" xr:uid="{00000000-0005-0000-0000-0000C2190000}"/>
    <cellStyle name="Comma 10 8 9 2 2" xfId="29799" xr:uid="{00000000-0005-0000-0000-0000C3190000}"/>
    <cellStyle name="Comma 10 8 9 2 2 2" xfId="39634" xr:uid="{00000000-0005-0000-0000-00002D0C0000}"/>
    <cellStyle name="Comma 10 8 9 2 2 3" xfId="36298" xr:uid="{00000000-0005-0000-0000-00002D0C0000}"/>
    <cellStyle name="Comma 10 8 9 2 3" xfId="32030" xr:uid="{00000000-0005-0000-0000-0000C5070000}"/>
    <cellStyle name="Comma 10 8 9 3" xfId="27174" xr:uid="{00000000-0005-0000-0000-0000C4190000}"/>
    <cellStyle name="Comma 10 8 9 3 2" xfId="38601" xr:uid="{00000000-0005-0000-0000-00002C0C0000}"/>
    <cellStyle name="Comma 10 8 9 3 3" xfId="35258" xr:uid="{00000000-0005-0000-0000-00002C0C0000}"/>
    <cellStyle name="Comma 10 8 9 4" xfId="30583" xr:uid="{00000000-0005-0000-0000-0000C4070000}"/>
    <cellStyle name="Comma 10 8 9 5" xfId="36759" xr:uid="{00000000-0005-0000-0000-0000C4070000}"/>
    <cellStyle name="Comma 10 9" xfId="22824" xr:uid="{00000000-0005-0000-0000-0000C5190000}"/>
    <cellStyle name="Comma 10 9 2" xfId="30179" xr:uid="{00000000-0005-0000-0000-0000C6190000}"/>
    <cellStyle name="Comma 10 9 2 2" xfId="39733" xr:uid="{00000000-0005-0000-0000-00002E0C0000}"/>
    <cellStyle name="Comma 10 9 2 3" xfId="36401" xr:uid="{00000000-0005-0000-0000-00002E0C0000}"/>
    <cellStyle name="Comma 10 9 3" xfId="28161" xr:uid="{00000000-0005-0000-0000-0000C7190000}"/>
    <cellStyle name="Comma 10 9 3 2" xfId="38117" xr:uid="{00000000-0005-0000-0000-0000190C0000}"/>
    <cellStyle name="Comma 10 9 4" xfId="34646" xr:uid="{00000000-0005-0000-0000-0000190C0000}"/>
    <cellStyle name="Comma 11" xfId="6825" xr:uid="{00000000-0005-0000-0000-0000C8190000}"/>
    <cellStyle name="Comma 11 2" xfId="22831" xr:uid="{00000000-0005-0000-0000-0000C9190000}"/>
    <cellStyle name="Comma 11 2 2" xfId="30180" xr:uid="{00000000-0005-0000-0000-0000CA190000}"/>
    <cellStyle name="Comma 11 2 2 2" xfId="39735" xr:uid="{00000000-0005-0000-0000-0000300C0000}"/>
    <cellStyle name="Comma 11 2 2 3" xfId="36403" xr:uid="{00000000-0005-0000-0000-0000300C0000}"/>
    <cellStyle name="Comma 11 2 3" xfId="28162" xr:uid="{00000000-0005-0000-0000-0000CB190000}"/>
    <cellStyle name="Comma 11 2 3 2" xfId="38119" xr:uid="{00000000-0005-0000-0000-00001B0C0000}"/>
    <cellStyle name="Comma 11 2 4" xfId="34648" xr:uid="{00000000-0005-0000-0000-00001B0C0000}"/>
    <cellStyle name="Comma 11 3" xfId="27542" xr:uid="{00000000-0005-0000-0000-0000CC190000}"/>
    <cellStyle name="Comma 11 3 2" xfId="38692" xr:uid="{00000000-0005-0000-0000-00002F0C0000}"/>
    <cellStyle name="Comma 11 3 3" xfId="35371" xr:uid="{00000000-0005-0000-0000-00002F0C0000}"/>
    <cellStyle name="Comma 11 4" xfId="30005" xr:uid="{00000000-0005-0000-0000-0000CD190000}"/>
    <cellStyle name="Comma 11 4 2" xfId="37863" xr:uid="{00000000-0005-0000-0000-00001A0C0000}"/>
    <cellStyle name="Comma 11 5" xfId="24594" xr:uid="{00000000-0005-0000-0000-0000CE190000}"/>
    <cellStyle name="Comma 11 6" xfId="19493" xr:uid="{00000000-0005-0000-0000-0000CF190000}"/>
    <cellStyle name="Comma 11 7" xfId="34378" xr:uid="{00000000-0005-0000-0000-00001A0C0000}"/>
    <cellStyle name="Comma 12" xfId="6892" xr:uid="{00000000-0005-0000-0000-0000D0190000}"/>
    <cellStyle name="Comma 12 2" xfId="22830" xr:uid="{00000000-0005-0000-0000-0000D1190000}"/>
    <cellStyle name="Comma 12 2 2" xfId="27541" xr:uid="{00000000-0005-0000-0000-0000D2190000}"/>
    <cellStyle name="Comma 12 2 2 2" xfId="39734" xr:uid="{00000000-0005-0000-0000-0000320C0000}"/>
    <cellStyle name="Comma 12 2 2 3" xfId="36402" xr:uid="{00000000-0005-0000-0000-0000320C0000}"/>
    <cellStyle name="Comma 12 2 3" xfId="38118" xr:uid="{00000000-0005-0000-0000-00001D0C0000}"/>
    <cellStyle name="Comma 12 2 4" xfId="34647" xr:uid="{00000000-0005-0000-0000-00001D0C0000}"/>
    <cellStyle name="Comma 12 3" xfId="30004" xr:uid="{00000000-0005-0000-0000-0000D3190000}"/>
    <cellStyle name="Comma 12 3 2" xfId="38691" xr:uid="{00000000-0005-0000-0000-0000310C0000}"/>
    <cellStyle name="Comma 12 3 3" xfId="35370" xr:uid="{00000000-0005-0000-0000-0000310C0000}"/>
    <cellStyle name="Comma 12 4" xfId="24603" xr:uid="{00000000-0005-0000-0000-0000D4190000}"/>
    <cellStyle name="Comma 12 4 2" xfId="37862" xr:uid="{00000000-0005-0000-0000-00001C0C0000}"/>
    <cellStyle name="Comma 12 5" xfId="19492" xr:uid="{00000000-0005-0000-0000-0000D5190000}"/>
    <cellStyle name="Comma 12 6" xfId="34377" xr:uid="{00000000-0005-0000-0000-00001C0C0000}"/>
    <cellStyle name="Comma 13" xfId="8035" xr:uid="{00000000-0005-0000-0000-0000D6190000}"/>
    <cellStyle name="Comma 13 2" xfId="22832" xr:uid="{00000000-0005-0000-0000-0000D7190000}"/>
    <cellStyle name="Comma 13 2 2" xfId="27543" xr:uid="{00000000-0005-0000-0000-0000D8190000}"/>
    <cellStyle name="Comma 13 2 2 2" xfId="39736" xr:uid="{00000000-0005-0000-0000-0000340C0000}"/>
    <cellStyle name="Comma 13 2 2 3" xfId="36404" xr:uid="{00000000-0005-0000-0000-0000340C0000}"/>
    <cellStyle name="Comma 13 2 3" xfId="38120" xr:uid="{00000000-0005-0000-0000-00001F0C0000}"/>
    <cellStyle name="Comma 13 2 4" xfId="34649" xr:uid="{00000000-0005-0000-0000-00001F0C0000}"/>
    <cellStyle name="Comma 13 3" xfId="30006" xr:uid="{00000000-0005-0000-0000-0000D9190000}"/>
    <cellStyle name="Comma 13 3 2" xfId="38693" xr:uid="{00000000-0005-0000-0000-0000330C0000}"/>
    <cellStyle name="Comma 13 3 3" xfId="35372" xr:uid="{00000000-0005-0000-0000-0000330C0000}"/>
    <cellStyle name="Comma 13 4" xfId="24920" xr:uid="{00000000-0005-0000-0000-0000DA190000}"/>
    <cellStyle name="Comma 13 4 2" xfId="37864" xr:uid="{00000000-0005-0000-0000-00001E0C0000}"/>
    <cellStyle name="Comma 13 5" xfId="19494" xr:uid="{00000000-0005-0000-0000-0000DB190000}"/>
    <cellStyle name="Comma 13 6" xfId="34379" xr:uid="{00000000-0005-0000-0000-00001E0C0000}"/>
    <cellStyle name="Comma 14" xfId="7146" xr:uid="{00000000-0005-0000-0000-0000DC190000}"/>
    <cellStyle name="Comma 14 2" xfId="22946" xr:uid="{00000000-0005-0000-0000-0000DD190000}"/>
    <cellStyle name="Comma 14 2 2" xfId="27657" xr:uid="{00000000-0005-0000-0000-0000DE190000}"/>
    <cellStyle name="Comma 14 2 2 2" xfId="39745" xr:uid="{00000000-0005-0000-0000-0000360C0000}"/>
    <cellStyle name="Comma 14 2 2 3" xfId="36413" xr:uid="{00000000-0005-0000-0000-0000360C0000}"/>
    <cellStyle name="Comma 14 2 3" xfId="38123" xr:uid="{00000000-0005-0000-0000-0000210C0000}"/>
    <cellStyle name="Comma 14 2 4" xfId="34652" xr:uid="{00000000-0005-0000-0000-0000210C0000}"/>
    <cellStyle name="Comma 14 3" xfId="30036" xr:uid="{00000000-0005-0000-0000-0000DF190000}"/>
    <cellStyle name="Comma 14 3 2" xfId="38701" xr:uid="{00000000-0005-0000-0000-0000350C0000}"/>
    <cellStyle name="Comma 14 3 3" xfId="35384" xr:uid="{00000000-0005-0000-0000-0000350C0000}"/>
    <cellStyle name="Comma 14 4" xfId="24696" xr:uid="{00000000-0005-0000-0000-0000E0190000}"/>
    <cellStyle name="Comma 14 4 2" xfId="36874" xr:uid="{00000000-0005-0000-0000-0000C6070000}"/>
    <cellStyle name="Comma 14 5" xfId="19608" xr:uid="{00000000-0005-0000-0000-0000E1190000}"/>
    <cellStyle name="Comma 14 5 2" xfId="37866" xr:uid="{00000000-0005-0000-0000-0000200C0000}"/>
    <cellStyle name="Comma 14 6" xfId="32031" xr:uid="{00000000-0005-0000-0000-0000C6070000}"/>
    <cellStyle name="Comma 14 7" xfId="34381" xr:uid="{00000000-0005-0000-0000-0000200C0000}"/>
    <cellStyle name="Comma 15" xfId="8480" xr:uid="{00000000-0005-0000-0000-0000E2190000}"/>
    <cellStyle name="Comma 15 2" xfId="22952" xr:uid="{00000000-0005-0000-0000-0000E3190000}"/>
    <cellStyle name="Comma 15 2 2" xfId="27663" xr:uid="{00000000-0005-0000-0000-0000E4190000}"/>
    <cellStyle name="Comma 15 2 2 2" xfId="39746" xr:uid="{00000000-0005-0000-0000-0000380C0000}"/>
    <cellStyle name="Comma 15 2 2 3" xfId="36414" xr:uid="{00000000-0005-0000-0000-0000380C0000}"/>
    <cellStyle name="Comma 15 2 3" xfId="38124" xr:uid="{00000000-0005-0000-0000-0000230C0000}"/>
    <cellStyle name="Comma 15 2 4" xfId="34653" xr:uid="{00000000-0005-0000-0000-0000230C0000}"/>
    <cellStyle name="Comma 15 3" xfId="30037" xr:uid="{00000000-0005-0000-0000-0000E5190000}"/>
    <cellStyle name="Comma 15 3 2" xfId="38702" xr:uid="{00000000-0005-0000-0000-0000370C0000}"/>
    <cellStyle name="Comma 15 3 3" xfId="35385" xr:uid="{00000000-0005-0000-0000-0000370C0000}"/>
    <cellStyle name="Comma 15 4" xfId="25050" xr:uid="{00000000-0005-0000-0000-0000E6190000}"/>
    <cellStyle name="Comma 15 4 2" xfId="36523" xr:uid="{00000000-0005-0000-0000-0000662D0000}"/>
    <cellStyle name="Comma 15 5" xfId="19614" xr:uid="{00000000-0005-0000-0000-0000E7190000}"/>
    <cellStyle name="Comma 15 5 2" xfId="37867" xr:uid="{00000000-0005-0000-0000-0000220C0000}"/>
    <cellStyle name="Comma 15 6" xfId="34382" xr:uid="{00000000-0005-0000-0000-0000220C0000}"/>
    <cellStyle name="Comma 16" xfId="9179" xr:uid="{00000000-0005-0000-0000-0000E8190000}"/>
    <cellStyle name="Comma 16 2" xfId="23066" xr:uid="{00000000-0005-0000-0000-0000E9190000}"/>
    <cellStyle name="Comma 16 2 2" xfId="27777" xr:uid="{00000000-0005-0000-0000-0000EA190000}"/>
    <cellStyle name="Comma 16 2 2 2" xfId="39756" xr:uid="{00000000-0005-0000-0000-00003A0C0000}"/>
    <cellStyle name="Comma 16 2 2 3" xfId="36424" xr:uid="{00000000-0005-0000-0000-00003A0C0000}"/>
    <cellStyle name="Comma 16 2 3" xfId="38127" xr:uid="{00000000-0005-0000-0000-0000250C0000}"/>
    <cellStyle name="Comma 16 2 4" xfId="34656" xr:uid="{00000000-0005-0000-0000-0000250C0000}"/>
    <cellStyle name="Comma 16 3" xfId="30066" xr:uid="{00000000-0005-0000-0000-0000EB190000}"/>
    <cellStyle name="Comma 16 3 2" xfId="38710" xr:uid="{00000000-0005-0000-0000-0000390C0000}"/>
    <cellStyle name="Comma 16 3 3" xfId="35397" xr:uid="{00000000-0005-0000-0000-0000390C0000}"/>
    <cellStyle name="Comma 16 4" xfId="25203" xr:uid="{00000000-0005-0000-0000-0000EC190000}"/>
    <cellStyle name="Comma 16 4 2" xfId="36524" xr:uid="{00000000-0005-0000-0000-0000672D0000}"/>
    <cellStyle name="Comma 16 5" xfId="19728" xr:uid="{00000000-0005-0000-0000-0000ED190000}"/>
    <cellStyle name="Comma 16 5 2" xfId="37870" xr:uid="{00000000-0005-0000-0000-0000240C0000}"/>
    <cellStyle name="Comma 16 6" xfId="34385" xr:uid="{00000000-0005-0000-0000-0000240C0000}"/>
    <cellStyle name="Comma 17" xfId="4727" xr:uid="{00000000-0005-0000-0000-0000EE190000}"/>
    <cellStyle name="Comma 17 2" xfId="23072" xr:uid="{00000000-0005-0000-0000-0000EF190000}"/>
    <cellStyle name="Comma 17 2 2" xfId="27783" xr:uid="{00000000-0005-0000-0000-0000F0190000}"/>
    <cellStyle name="Comma 17 2 2 2" xfId="39757" xr:uid="{00000000-0005-0000-0000-00003C0C0000}"/>
    <cellStyle name="Comma 17 2 2 3" xfId="36425" xr:uid="{00000000-0005-0000-0000-00003C0C0000}"/>
    <cellStyle name="Comma 17 2 3" xfId="38128" xr:uid="{00000000-0005-0000-0000-0000270C0000}"/>
    <cellStyle name="Comma 17 2 4" xfId="34657" xr:uid="{00000000-0005-0000-0000-0000270C0000}"/>
    <cellStyle name="Comma 17 3" xfId="30067" xr:uid="{00000000-0005-0000-0000-0000F1190000}"/>
    <cellStyle name="Comma 17 3 2" xfId="38711" xr:uid="{00000000-0005-0000-0000-00003B0C0000}"/>
    <cellStyle name="Comma 17 3 3" xfId="35398" xr:uid="{00000000-0005-0000-0000-00003B0C0000}"/>
    <cellStyle name="Comma 17 4" xfId="23804" xr:uid="{00000000-0005-0000-0000-0000F2190000}"/>
    <cellStyle name="Comma 17 4 2" xfId="36525" xr:uid="{00000000-0005-0000-0000-0000682D0000}"/>
    <cellStyle name="Comma 17 5" xfId="19734" xr:uid="{00000000-0005-0000-0000-0000F3190000}"/>
    <cellStyle name="Comma 17 5 2" xfId="37871" xr:uid="{00000000-0005-0000-0000-0000260C0000}"/>
    <cellStyle name="Comma 17 6" xfId="34386" xr:uid="{00000000-0005-0000-0000-0000260C0000}"/>
    <cellStyle name="Comma 18" xfId="3696" xr:uid="{00000000-0005-0000-0000-0000F4190000}"/>
    <cellStyle name="Comma 18 2" xfId="23073" xr:uid="{00000000-0005-0000-0000-0000F5190000}"/>
    <cellStyle name="Comma 18 2 2" xfId="30068" xr:uid="{00000000-0005-0000-0000-0000F6190000}"/>
    <cellStyle name="Comma 18 2 2 2" xfId="39758" xr:uid="{00000000-0005-0000-0000-00003E0C0000}"/>
    <cellStyle name="Comma 18 2 2 3" xfId="36426" xr:uid="{00000000-0005-0000-0000-00003E0C0000}"/>
    <cellStyle name="Comma 18 2 3" xfId="38129" xr:uid="{00000000-0005-0000-0000-0000290C0000}"/>
    <cellStyle name="Comma 18 2 4" xfId="34658" xr:uid="{00000000-0005-0000-0000-0000290C0000}"/>
    <cellStyle name="Comma 18 3" xfId="27784" xr:uid="{00000000-0005-0000-0000-0000F7190000}"/>
    <cellStyle name="Comma 18 3 2" xfId="38712" xr:uid="{00000000-0005-0000-0000-00003D0C0000}"/>
    <cellStyle name="Comma 18 3 3" xfId="35399" xr:uid="{00000000-0005-0000-0000-00003D0C0000}"/>
    <cellStyle name="Comma 18 4" xfId="19735" xr:uid="{00000000-0005-0000-0000-0000F8190000}"/>
    <cellStyle name="Comma 18 4 2" xfId="36526" xr:uid="{00000000-0005-0000-0000-0000692D0000}"/>
    <cellStyle name="Comma 18 5" xfId="37872" xr:uid="{00000000-0005-0000-0000-0000280C0000}"/>
    <cellStyle name="Comma 18 6" xfId="34387" xr:uid="{00000000-0005-0000-0000-0000280C0000}"/>
    <cellStyle name="Comma 19" xfId="4379" xr:uid="{00000000-0005-0000-0000-0000F9190000}"/>
    <cellStyle name="Comma 19 2" xfId="23192" xr:uid="{00000000-0005-0000-0000-0000FA190000}"/>
    <cellStyle name="Comma 19 2 2" xfId="30097" xr:uid="{00000000-0005-0000-0000-0000FB190000}"/>
    <cellStyle name="Comma 19 2 2 2" xfId="39768" xr:uid="{00000000-0005-0000-0000-0000400C0000}"/>
    <cellStyle name="Comma 19 2 2 3" xfId="36436" xr:uid="{00000000-0005-0000-0000-0000400C0000}"/>
    <cellStyle name="Comma 19 2 3" xfId="38132" xr:uid="{00000000-0005-0000-0000-00002B0C0000}"/>
    <cellStyle name="Comma 19 2 4" xfId="34661" xr:uid="{00000000-0005-0000-0000-00002B0C0000}"/>
    <cellStyle name="Comma 19 3" xfId="27903" xr:uid="{00000000-0005-0000-0000-0000FC190000}"/>
    <cellStyle name="Comma 19 3 2" xfId="38719" xr:uid="{00000000-0005-0000-0000-00003F0C0000}"/>
    <cellStyle name="Comma 19 3 3" xfId="35411" xr:uid="{00000000-0005-0000-0000-00003F0C0000}"/>
    <cellStyle name="Comma 19 4" xfId="19854" xr:uid="{00000000-0005-0000-0000-0000FD190000}"/>
    <cellStyle name="Comma 19 4 2" xfId="36527" xr:uid="{00000000-0005-0000-0000-00006A2D0000}"/>
    <cellStyle name="Comma 19 5" xfId="37875" xr:uid="{00000000-0005-0000-0000-00002A0C0000}"/>
    <cellStyle name="Comma 19 6" xfId="34390" xr:uid="{00000000-0005-0000-0000-00002A0C0000}"/>
    <cellStyle name="Comma 2" xfId="1656" xr:uid="{00000000-0005-0000-0000-0000FE190000}"/>
    <cellStyle name="Comma 2 10" xfId="17084" xr:uid="{00000000-0005-0000-0000-0000FF190000}"/>
    <cellStyle name="Comma 2 10 2" xfId="18450" xr:uid="{00000000-0005-0000-0000-0000001A0000}"/>
    <cellStyle name="Comma 2 10 2 2" xfId="22470" xr:uid="{00000000-0005-0000-0000-0000011A0000}"/>
    <cellStyle name="Comma 2 10 2 2 2" xfId="29464" xr:uid="{00000000-0005-0000-0000-0000021A0000}"/>
    <cellStyle name="Comma 2 10 2 2 2 2" xfId="36300" xr:uid="{00000000-0005-0000-0000-0000450C0000}"/>
    <cellStyle name="Comma 2 10 2 2 2 3" xfId="38083" xr:uid="{00000000-0005-0000-0000-0000300C0000}"/>
    <cellStyle name="Comma 2 10 2 2 2 4" xfId="34612" xr:uid="{00000000-0005-0000-0000-0000300C0000}"/>
    <cellStyle name="Comma 2 10 2 2 3" xfId="26206" xr:uid="{00000000-0005-0000-0000-0000031A0000}"/>
    <cellStyle name="Comma 2 10 2 2 3 2" xfId="38429" xr:uid="{00000000-0005-0000-0000-0000440C0000}"/>
    <cellStyle name="Comma 2 10 2 2 3 3" xfId="35055" xr:uid="{00000000-0005-0000-0000-0000440C0000}"/>
    <cellStyle name="Comma 2 10 2 3" xfId="20987" xr:uid="{00000000-0005-0000-0000-0000041A0000}"/>
    <cellStyle name="Comma 2 10 2 3 2" xfId="27176" xr:uid="{00000000-0005-0000-0000-0000051A0000}"/>
    <cellStyle name="Comma 2 10 2 4" xfId="29306" xr:uid="{00000000-0005-0000-0000-0000061A0000}"/>
    <cellStyle name="Comma 2 10 2 4 2" xfId="35941" xr:uid="{00000000-0005-0000-0000-0000470C0000}"/>
    <cellStyle name="Comma 2 10 2 4 2 2" xfId="39269" xr:uid="{00000000-0005-0000-0000-0000470C0000}"/>
    <cellStyle name="Comma 2 10 2 4 3" xfId="37984" xr:uid="{00000000-0005-0000-0000-0000320C0000}"/>
    <cellStyle name="Comma 2 10 2 4 4" xfId="34503" xr:uid="{00000000-0005-0000-0000-0000320C0000}"/>
    <cellStyle name="Comma 2 10 2 5" xfId="25875" xr:uid="{00000000-0005-0000-0000-0000071A0000}"/>
    <cellStyle name="Comma 2 10 2 5 2" xfId="38335" xr:uid="{00000000-0005-0000-0000-0000430C0000}"/>
    <cellStyle name="Comma 2 10 2 5 3" xfId="34938" xr:uid="{00000000-0005-0000-0000-0000430C0000}"/>
    <cellStyle name="Comma 2 10 2 6" xfId="37644" xr:uid="{00000000-0005-0000-0000-00002E0C0000}"/>
    <cellStyle name="Comma 2 10 2 7" xfId="34158" xr:uid="{00000000-0005-0000-0000-00002E0C0000}"/>
    <cellStyle name="Comma 2 10 3" xfId="20889" xr:uid="{00000000-0005-0000-0000-0000081A0000}"/>
    <cellStyle name="Comma 2 10 3 2" xfId="29402" xr:uid="{00000000-0005-0000-0000-0000091A0000}"/>
    <cellStyle name="Comma 2 10 3 2 2" xfId="35846" xr:uid="{00000000-0005-0000-0000-0000490C0000}"/>
    <cellStyle name="Comma 2 10 3 2 2 2" xfId="39174" xr:uid="{00000000-0005-0000-0000-0000490C0000}"/>
    <cellStyle name="Comma 2 10 3 2 3" xfId="38036" xr:uid="{00000000-0005-0000-0000-0000340C0000}"/>
    <cellStyle name="Comma 2 10 3 2 4" xfId="34565" xr:uid="{00000000-0005-0000-0000-0000340C0000}"/>
    <cellStyle name="Comma 2 10 3 3" xfId="26083" xr:uid="{00000000-0005-0000-0000-00000A1A0000}"/>
    <cellStyle name="Comma 2 10 3 3 2" xfId="38382" xr:uid="{00000000-0005-0000-0000-0000480C0000}"/>
    <cellStyle name="Comma 2 10 3 3 3" xfId="35008" xr:uid="{00000000-0005-0000-0000-0000480C0000}"/>
    <cellStyle name="Comma 2 10 3 4" xfId="37549" xr:uid="{00000000-0005-0000-0000-0000330C0000}"/>
    <cellStyle name="Comma 2 10 3 5" xfId="34063" xr:uid="{00000000-0005-0000-0000-0000330C0000}"/>
    <cellStyle name="Comma 2 10 4" xfId="21675" xr:uid="{00000000-0005-0000-0000-00000B1A0000}"/>
    <cellStyle name="Comma 2 10 4 2" xfId="29247" xr:uid="{00000000-0005-0000-0000-00000C1A0000}"/>
    <cellStyle name="Comma 2 10 4 2 2" xfId="39399" xr:uid="{00000000-0005-0000-0000-00004A0C0000}"/>
    <cellStyle name="Comma 2 10 4 2 3" xfId="36071" xr:uid="{00000000-0005-0000-0000-00004A0C0000}"/>
    <cellStyle name="Comma 2 10 4 3" xfId="37771" xr:uid="{00000000-0005-0000-0000-0000350C0000}"/>
    <cellStyle name="Comma 2 10 4 4" xfId="34285" xr:uid="{00000000-0005-0000-0000-0000350C0000}"/>
    <cellStyle name="Comma 2 10 5" xfId="20792" xr:uid="{00000000-0005-0000-0000-00000D1A0000}"/>
    <cellStyle name="Comma 2 10 5 2" xfId="35751" xr:uid="{00000000-0005-0000-0000-00004B0C0000}"/>
    <cellStyle name="Comma 2 10 5 2 2" xfId="39079" xr:uid="{00000000-0005-0000-0000-00004B0C0000}"/>
    <cellStyle name="Comma 2 10 5 3" xfId="37937" xr:uid="{00000000-0005-0000-0000-0000360C0000}"/>
    <cellStyle name="Comma 2 10 5 4" xfId="34453" xr:uid="{00000000-0005-0000-0000-0000360C0000}"/>
    <cellStyle name="Comma 2 10 6" xfId="25816" xr:uid="{00000000-0005-0000-0000-00000E1A0000}"/>
    <cellStyle name="Comma 2 10 6 2" xfId="38288" xr:uid="{00000000-0005-0000-0000-0000420C0000}"/>
    <cellStyle name="Comma 2 10 6 3" xfId="34880" xr:uid="{00000000-0005-0000-0000-0000420C0000}"/>
    <cellStyle name="Comma 2 10 7" xfId="37454" xr:uid="{00000000-0005-0000-0000-00002D0C0000}"/>
    <cellStyle name="Comma 2 10 8" xfId="33968" xr:uid="{00000000-0005-0000-0000-00002D0C0000}"/>
    <cellStyle name="Comma 2 11" xfId="17492" xr:uid="{00000000-0005-0000-0000-00000F1A0000}"/>
    <cellStyle name="Comma 2 11 2" xfId="18451" xr:uid="{00000000-0005-0000-0000-0000101A0000}"/>
    <cellStyle name="Comma 2 11 2 2" xfId="22471" xr:uid="{00000000-0005-0000-0000-0000111A0000}"/>
    <cellStyle name="Comma 2 11 2 2 2" xfId="29469" xr:uid="{00000000-0005-0000-0000-0000121A0000}"/>
    <cellStyle name="Comma 2 11 2 2 2 2" xfId="36301" xr:uid="{00000000-0005-0000-0000-00004F0C0000}"/>
    <cellStyle name="Comma 2 11 2 2 2 3" xfId="38088" xr:uid="{00000000-0005-0000-0000-00003A0C0000}"/>
    <cellStyle name="Comma 2 11 2 2 2 4" xfId="34617" xr:uid="{00000000-0005-0000-0000-00003A0C0000}"/>
    <cellStyle name="Comma 2 11 2 2 3" xfId="26211" xr:uid="{00000000-0005-0000-0000-0000131A0000}"/>
    <cellStyle name="Comma 2 11 2 2 3 2" xfId="38434" xr:uid="{00000000-0005-0000-0000-00004E0C0000}"/>
    <cellStyle name="Comma 2 11 2 2 3 3" xfId="35060" xr:uid="{00000000-0005-0000-0000-00004E0C0000}"/>
    <cellStyle name="Comma 2 11 2 3" xfId="21034" xr:uid="{00000000-0005-0000-0000-0000141A0000}"/>
    <cellStyle name="Comma 2 11 2 3 2" xfId="27177" xr:uid="{00000000-0005-0000-0000-0000151A0000}"/>
    <cellStyle name="Comma 2 11 2 4" xfId="29311" xr:uid="{00000000-0005-0000-0000-0000161A0000}"/>
    <cellStyle name="Comma 2 11 2 4 2" xfId="35988" xr:uid="{00000000-0005-0000-0000-0000510C0000}"/>
    <cellStyle name="Comma 2 11 2 4 2 2" xfId="39316" xr:uid="{00000000-0005-0000-0000-0000510C0000}"/>
    <cellStyle name="Comma 2 11 2 4 3" xfId="37989" xr:uid="{00000000-0005-0000-0000-00003C0C0000}"/>
    <cellStyle name="Comma 2 11 2 4 4" xfId="34508" xr:uid="{00000000-0005-0000-0000-00003C0C0000}"/>
    <cellStyle name="Comma 2 11 2 5" xfId="25880" xr:uid="{00000000-0005-0000-0000-0000171A0000}"/>
    <cellStyle name="Comma 2 11 2 5 2" xfId="38340" xr:uid="{00000000-0005-0000-0000-00004D0C0000}"/>
    <cellStyle name="Comma 2 11 2 5 3" xfId="34943" xr:uid="{00000000-0005-0000-0000-00004D0C0000}"/>
    <cellStyle name="Comma 2 11 2 6" xfId="37691" xr:uid="{00000000-0005-0000-0000-0000380C0000}"/>
    <cellStyle name="Comma 2 11 2 7" xfId="34205" xr:uid="{00000000-0005-0000-0000-0000380C0000}"/>
    <cellStyle name="Comma 2 11 3" xfId="20939" xr:uid="{00000000-0005-0000-0000-0000181A0000}"/>
    <cellStyle name="Comma 2 11 3 2" xfId="29422" xr:uid="{00000000-0005-0000-0000-0000191A0000}"/>
    <cellStyle name="Comma 2 11 3 2 2" xfId="35893" xr:uid="{00000000-0005-0000-0000-0000530C0000}"/>
    <cellStyle name="Comma 2 11 3 2 2 2" xfId="39221" xr:uid="{00000000-0005-0000-0000-0000530C0000}"/>
    <cellStyle name="Comma 2 11 3 2 3" xfId="38041" xr:uid="{00000000-0005-0000-0000-00003E0C0000}"/>
    <cellStyle name="Comma 2 11 3 2 4" xfId="34570" xr:uid="{00000000-0005-0000-0000-00003E0C0000}"/>
    <cellStyle name="Comma 2 11 3 3" xfId="26164" xr:uid="{00000000-0005-0000-0000-00001A1A0000}"/>
    <cellStyle name="Comma 2 11 3 3 2" xfId="38387" xr:uid="{00000000-0005-0000-0000-0000520C0000}"/>
    <cellStyle name="Comma 2 11 3 3 3" xfId="35013" xr:uid="{00000000-0005-0000-0000-0000520C0000}"/>
    <cellStyle name="Comma 2 11 3 4" xfId="37596" xr:uid="{00000000-0005-0000-0000-00003D0C0000}"/>
    <cellStyle name="Comma 2 11 3 5" xfId="34110" xr:uid="{00000000-0005-0000-0000-00003D0C0000}"/>
    <cellStyle name="Comma 2 11 4" xfId="21857" xr:uid="{00000000-0005-0000-0000-00001B1A0000}"/>
    <cellStyle name="Comma 2 11 4 2" xfId="29511" xr:uid="{00000000-0005-0000-0000-00001C1A0000}"/>
    <cellStyle name="Comma 2 11 4 2 2" xfId="36123" xr:uid="{00000000-0005-0000-0000-0000550C0000}"/>
    <cellStyle name="Comma 2 11 4 2 2 2" xfId="39452" xr:uid="{00000000-0005-0000-0000-0000550C0000}"/>
    <cellStyle name="Comma 2 11 4 2 3" xfId="38095" xr:uid="{00000000-0005-0000-0000-0000400C0000}"/>
    <cellStyle name="Comma 2 11 4 2 4" xfId="34624" xr:uid="{00000000-0005-0000-0000-0000400C0000}"/>
    <cellStyle name="Comma 2 11 4 3" xfId="26552" xr:uid="{00000000-0005-0000-0000-00001D1A0000}"/>
    <cellStyle name="Comma 2 11 4 3 2" xfId="38442" xr:uid="{00000000-0005-0000-0000-0000540C0000}"/>
    <cellStyle name="Comma 2 11 4 3 3" xfId="35080" xr:uid="{00000000-0005-0000-0000-0000540C0000}"/>
    <cellStyle name="Comma 2 11 4 4" xfId="37818" xr:uid="{00000000-0005-0000-0000-00003F0C0000}"/>
    <cellStyle name="Comma 2 11 4 5" xfId="34324" xr:uid="{00000000-0005-0000-0000-00003F0C0000}"/>
    <cellStyle name="Comma 2 11 5" xfId="20841" xr:uid="{00000000-0005-0000-0000-00001E1A0000}"/>
    <cellStyle name="Comma 2 11 5 2" xfId="29264" xr:uid="{00000000-0005-0000-0000-00001F1A0000}"/>
    <cellStyle name="Comma 2 11 5 2 2" xfId="39126" xr:uid="{00000000-0005-0000-0000-0000560C0000}"/>
    <cellStyle name="Comma 2 11 5 2 3" xfId="35798" xr:uid="{00000000-0005-0000-0000-0000560C0000}"/>
    <cellStyle name="Comma 2 11 5 3" xfId="37942" xr:uid="{00000000-0005-0000-0000-0000410C0000}"/>
    <cellStyle name="Comma 2 11 5 4" xfId="34461" xr:uid="{00000000-0005-0000-0000-0000410C0000}"/>
    <cellStyle name="Comma 2 11 6" xfId="25831" xr:uid="{00000000-0005-0000-0000-0000201A0000}"/>
    <cellStyle name="Comma 2 11 6 2" xfId="38293" xr:uid="{00000000-0005-0000-0000-00004C0C0000}"/>
    <cellStyle name="Comma 2 11 6 3" xfId="34896" xr:uid="{00000000-0005-0000-0000-00004C0C0000}"/>
    <cellStyle name="Comma 2 11 7" xfId="37501" xr:uid="{00000000-0005-0000-0000-0000370C0000}"/>
    <cellStyle name="Comma 2 11 8" xfId="34015" xr:uid="{00000000-0005-0000-0000-0000370C0000}"/>
    <cellStyle name="Comma 2 12" xfId="17629" xr:uid="{00000000-0005-0000-0000-0000211A0000}"/>
    <cellStyle name="Comma 2 12 2" xfId="18452" xr:uid="{00000000-0005-0000-0000-0000221A0000}"/>
    <cellStyle name="Comma 2 12 2 2" xfId="27178" xr:uid="{00000000-0005-0000-0000-0000231A0000}"/>
    <cellStyle name="Comma 2 12 2 3" xfId="29427" xr:uid="{00000000-0005-0000-0000-0000241A0000}"/>
    <cellStyle name="Comma 2 12 2 3 2" xfId="38046" xr:uid="{00000000-0005-0000-0000-0000450C0000}"/>
    <cellStyle name="Comma 2 12 2 3 3" xfId="34575" xr:uid="{00000000-0005-0000-0000-0000450C0000}"/>
    <cellStyle name="Comma 2 12 2 4" xfId="26169" xr:uid="{00000000-0005-0000-0000-0000251A0000}"/>
    <cellStyle name="Comma 2 12 2 4 2" xfId="38392" xr:uid="{00000000-0005-0000-0000-0000580C0000}"/>
    <cellStyle name="Comma 2 12 2 4 3" xfId="35018" xr:uid="{00000000-0005-0000-0000-0000580C0000}"/>
    <cellStyle name="Comma 2 12 3" xfId="21974" xr:uid="{00000000-0005-0000-0000-0000261A0000}"/>
    <cellStyle name="Comma 2 12 3 2" xfId="29535" xr:uid="{00000000-0005-0000-0000-0000271A0000}"/>
    <cellStyle name="Comma 2 12 3 2 2" xfId="36134" xr:uid="{00000000-0005-0000-0000-00005B0C0000}"/>
    <cellStyle name="Comma 2 12 3 2 2 2" xfId="39470" xr:uid="{00000000-0005-0000-0000-00005B0C0000}"/>
    <cellStyle name="Comma 2 12 3 2 3" xfId="38098" xr:uid="{00000000-0005-0000-0000-0000470C0000}"/>
    <cellStyle name="Comma 2 12 3 2 4" xfId="34627" xr:uid="{00000000-0005-0000-0000-0000470C0000}"/>
    <cellStyle name="Comma 2 12 3 3" xfId="26677" xr:uid="{00000000-0005-0000-0000-0000281A0000}"/>
    <cellStyle name="Comma 2 12 3 3 2" xfId="38451" xr:uid="{00000000-0005-0000-0000-00005A0C0000}"/>
    <cellStyle name="Comma 2 12 3 3 3" xfId="35093" xr:uid="{00000000-0005-0000-0000-00005A0C0000}"/>
    <cellStyle name="Comma 2 12 3 4" xfId="37822" xr:uid="{00000000-0005-0000-0000-0000460C0000}"/>
    <cellStyle name="Comma 2 12 3 5" xfId="34328" xr:uid="{00000000-0005-0000-0000-0000460C0000}"/>
    <cellStyle name="Comma 2 12 4" xfId="20940" xr:uid="{00000000-0005-0000-0000-0000291A0000}"/>
    <cellStyle name="Comma 2 12 4 2" xfId="29269" xr:uid="{00000000-0005-0000-0000-00002A1A0000}"/>
    <cellStyle name="Comma 2 12 4 2 2" xfId="39222" xr:uid="{00000000-0005-0000-0000-00005C0C0000}"/>
    <cellStyle name="Comma 2 12 4 2 3" xfId="35894" xr:uid="{00000000-0005-0000-0000-00005C0C0000}"/>
    <cellStyle name="Comma 2 12 4 3" xfId="37947" xr:uid="{00000000-0005-0000-0000-0000480C0000}"/>
    <cellStyle name="Comma 2 12 4 4" xfId="34466" xr:uid="{00000000-0005-0000-0000-0000480C0000}"/>
    <cellStyle name="Comma 2 12 5" xfId="25838" xr:uid="{00000000-0005-0000-0000-00002B1A0000}"/>
    <cellStyle name="Comma 2 12 5 2" xfId="38298" xr:uid="{00000000-0005-0000-0000-0000570C0000}"/>
    <cellStyle name="Comma 2 12 5 3" xfId="34901" xr:uid="{00000000-0005-0000-0000-0000570C0000}"/>
    <cellStyle name="Comma 2 12 6" xfId="37597" xr:uid="{00000000-0005-0000-0000-0000420C0000}"/>
    <cellStyle name="Comma 2 12 7" xfId="34111" xr:uid="{00000000-0005-0000-0000-0000420C0000}"/>
    <cellStyle name="Comma 2 13" xfId="17747" xr:uid="{00000000-0005-0000-0000-00002C1A0000}"/>
    <cellStyle name="Comma 2 13 2" xfId="18453" xr:uid="{00000000-0005-0000-0000-00002D1A0000}"/>
    <cellStyle name="Comma 2 13 3" xfId="22093" xr:uid="{00000000-0005-0000-0000-00002E1A0000}"/>
    <cellStyle name="Comma 2 13 3 2" xfId="29559" xr:uid="{00000000-0005-0000-0000-00002F1A0000}"/>
    <cellStyle name="Comma 2 13 3 2 2" xfId="36144" xr:uid="{00000000-0005-0000-0000-0000600C0000}"/>
    <cellStyle name="Comma 2 13 3 2 2 2" xfId="39480" xr:uid="{00000000-0005-0000-0000-0000600C0000}"/>
    <cellStyle name="Comma 2 13 3 2 3" xfId="38101" xr:uid="{00000000-0005-0000-0000-00004C0C0000}"/>
    <cellStyle name="Comma 2 13 3 2 4" xfId="34630" xr:uid="{00000000-0005-0000-0000-00004C0C0000}"/>
    <cellStyle name="Comma 2 13 3 3" xfId="26796" xr:uid="{00000000-0005-0000-0000-0000301A0000}"/>
    <cellStyle name="Comma 2 13 3 3 2" xfId="38459" xr:uid="{00000000-0005-0000-0000-00005F0C0000}"/>
    <cellStyle name="Comma 2 13 3 3 3" xfId="35106" xr:uid="{00000000-0005-0000-0000-00005F0C0000}"/>
    <cellStyle name="Comma 2 13 3 4" xfId="37824" xr:uid="{00000000-0005-0000-0000-00004B0C0000}"/>
    <cellStyle name="Comma 2 13 3 5" xfId="34330" xr:uid="{00000000-0005-0000-0000-00004B0C0000}"/>
    <cellStyle name="Comma 2 13 4" xfId="20842" xr:uid="{00000000-0005-0000-0000-0000311A0000}"/>
    <cellStyle name="Comma 2 13 4 2" xfId="29332" xr:uid="{00000000-0005-0000-0000-0000321A0000}"/>
    <cellStyle name="Comma 2 13 4 2 2" xfId="39127" xr:uid="{00000000-0005-0000-0000-0000610C0000}"/>
    <cellStyle name="Comma 2 13 4 2 3" xfId="35799" xr:uid="{00000000-0005-0000-0000-0000610C0000}"/>
    <cellStyle name="Comma 2 13 4 3" xfId="37996" xr:uid="{00000000-0005-0000-0000-00004D0C0000}"/>
    <cellStyle name="Comma 2 13 4 4" xfId="34515" xr:uid="{00000000-0005-0000-0000-00004D0C0000}"/>
    <cellStyle name="Comma 2 13 5" xfId="25894" xr:uid="{00000000-0005-0000-0000-0000331A0000}"/>
    <cellStyle name="Comma 2 13 5 2" xfId="38345" xr:uid="{00000000-0005-0000-0000-00005D0C0000}"/>
    <cellStyle name="Comma 2 13 5 3" xfId="34948" xr:uid="{00000000-0005-0000-0000-00005D0C0000}"/>
    <cellStyle name="Comma 2 13 6" xfId="37502" xr:uid="{00000000-0005-0000-0000-0000490C0000}"/>
    <cellStyle name="Comma 2 13 7" xfId="34016" xr:uid="{00000000-0005-0000-0000-0000490C0000}"/>
    <cellStyle name="Comma 2 14" xfId="17865" xr:uid="{00000000-0005-0000-0000-0000341A0000}"/>
    <cellStyle name="Comma 2 14 2" xfId="18454" xr:uid="{00000000-0005-0000-0000-0000351A0000}"/>
    <cellStyle name="Comma 2 14 3" xfId="22211" xr:uid="{00000000-0005-0000-0000-0000361A0000}"/>
    <cellStyle name="Comma 2 14 3 2" xfId="29584" xr:uid="{00000000-0005-0000-0000-0000371A0000}"/>
    <cellStyle name="Comma 2 14 3 2 2" xfId="39490" xr:uid="{00000000-0005-0000-0000-0000640C0000}"/>
    <cellStyle name="Comma 2 14 3 2 3" xfId="36154" xr:uid="{00000000-0005-0000-0000-0000640C0000}"/>
    <cellStyle name="Comma 2 14 3 3" xfId="37826" xr:uid="{00000000-0005-0000-0000-0000500C0000}"/>
    <cellStyle name="Comma 2 14 3 4" xfId="34332" xr:uid="{00000000-0005-0000-0000-0000500C0000}"/>
    <cellStyle name="Comma 2 14 4" xfId="21035" xr:uid="{00000000-0005-0000-0000-0000381A0000}"/>
    <cellStyle name="Comma 2 14 4 2" xfId="35989" xr:uid="{00000000-0005-0000-0000-0000650C0000}"/>
    <cellStyle name="Comma 2 14 4 2 2" xfId="39317" xr:uid="{00000000-0005-0000-0000-0000650C0000}"/>
    <cellStyle name="Comma 2 14 4 3" xfId="38104" xr:uid="{00000000-0005-0000-0000-0000510C0000}"/>
    <cellStyle name="Comma 2 14 4 4" xfId="34633" xr:uid="{00000000-0005-0000-0000-0000510C0000}"/>
    <cellStyle name="Comma 2 14 5" xfId="26915" xr:uid="{00000000-0005-0000-0000-0000391A0000}"/>
    <cellStyle name="Comma 2 14 5 2" xfId="38467" xr:uid="{00000000-0005-0000-0000-0000620C0000}"/>
    <cellStyle name="Comma 2 14 5 3" xfId="35119" xr:uid="{00000000-0005-0000-0000-0000620C0000}"/>
    <cellStyle name="Comma 2 14 6" xfId="37692" xr:uid="{00000000-0005-0000-0000-00004E0C0000}"/>
    <cellStyle name="Comma 2 14 7" xfId="34206" xr:uid="{00000000-0005-0000-0000-00004E0C0000}"/>
    <cellStyle name="Comma 2 15" xfId="18455" xr:uid="{00000000-0005-0000-0000-00003A1A0000}"/>
    <cellStyle name="Comma 2 15 2" xfId="22472" xr:uid="{00000000-0005-0000-0000-00003B1A0000}"/>
    <cellStyle name="Comma 2 15 3" xfId="21110" xr:uid="{00000000-0005-0000-0000-00003C1A0000}"/>
    <cellStyle name="Comma 2 15 3 2" xfId="39349" xr:uid="{00000000-0005-0000-0000-0000680C0000}"/>
    <cellStyle name="Comma 2 15 3 3" xfId="36021" xr:uid="{00000000-0005-0000-0000-0000680C0000}"/>
    <cellStyle name="Comma 2 15 4" xfId="37724" xr:uid="{00000000-0005-0000-0000-0000520C0000}"/>
    <cellStyle name="Comma 2 15 5" xfId="34238" xr:uid="{00000000-0005-0000-0000-0000520C0000}"/>
    <cellStyle name="Comma 2 16" xfId="18456" xr:uid="{00000000-0005-0000-0000-00003D1A0000}"/>
    <cellStyle name="Comma 2 16 2" xfId="22473" xr:uid="{00000000-0005-0000-0000-00003E1A0000}"/>
    <cellStyle name="Comma 2 16 3" xfId="20273" xr:uid="{00000000-0005-0000-0000-00003F1A0000}"/>
    <cellStyle name="Comma 2 16 3 2" xfId="39004" xr:uid="{00000000-0005-0000-0000-00006B0C0000}"/>
    <cellStyle name="Comma 2 16 3 3" xfId="35670" xr:uid="{00000000-0005-0000-0000-00006B0C0000}"/>
    <cellStyle name="Comma 2 16 4" xfId="37405" xr:uid="{00000000-0005-0000-0000-0000540C0000}"/>
    <cellStyle name="Comma 2 16 5" xfId="33581" xr:uid="{00000000-0005-0000-0000-0000540C0000}"/>
    <cellStyle name="Comma 2 17" xfId="18449" xr:uid="{00000000-0005-0000-0000-0000401A0000}"/>
    <cellStyle name="Comma 2 17 2" xfId="22469" xr:uid="{00000000-0005-0000-0000-0000411A0000}"/>
    <cellStyle name="Comma 2 17 2 2" xfId="29800" xr:uid="{00000000-0005-0000-0000-0000421A0000}"/>
    <cellStyle name="Comma 2 17 2 2 2" xfId="39635" xr:uid="{00000000-0005-0000-0000-00006D0C0000}"/>
    <cellStyle name="Comma 2 17 2 2 3" xfId="36299" xr:uid="{00000000-0005-0000-0000-00006D0C0000}"/>
    <cellStyle name="Comma 2 17 2 3" xfId="38106" xr:uid="{00000000-0005-0000-0000-0000570C0000}"/>
    <cellStyle name="Comma 2 17 2 4" xfId="34635" xr:uid="{00000000-0005-0000-0000-0000570C0000}"/>
    <cellStyle name="Comma 2 17 3" xfId="27175" xr:uid="{00000000-0005-0000-0000-0000431A0000}"/>
    <cellStyle name="Comma 2 17 3 2" xfId="38602" xr:uid="{00000000-0005-0000-0000-00006C0C0000}"/>
    <cellStyle name="Comma 2 17 3 3" xfId="35259" xr:uid="{00000000-0005-0000-0000-00006C0C0000}"/>
    <cellStyle name="Comma 2 17 4" xfId="32033" xr:uid="{00000000-0005-0000-0000-0000CF070000}"/>
    <cellStyle name="Comma 2 18" xfId="19373" xr:uid="{00000000-0005-0000-0000-0000441A0000}"/>
    <cellStyle name="Comma 2 18 2" xfId="22711" xr:uid="{00000000-0005-0000-0000-0000451A0000}"/>
    <cellStyle name="Comma 2 18 2 2" xfId="29977" xr:uid="{00000000-0005-0000-0000-0000461A0000}"/>
    <cellStyle name="Comma 2 18 2 2 2" xfId="39725" xr:uid="{00000000-0005-0000-0000-00006F0C0000}"/>
    <cellStyle name="Comma 2 18 2 2 3" xfId="36393" xr:uid="{00000000-0005-0000-0000-00006F0C0000}"/>
    <cellStyle name="Comma 2 18 2 3" xfId="38115" xr:uid="{00000000-0005-0000-0000-0000590C0000}"/>
    <cellStyle name="Comma 2 18 2 4" xfId="34644" xr:uid="{00000000-0005-0000-0000-0000590C0000}"/>
    <cellStyle name="Comma 2 18 3" xfId="27422" xr:uid="{00000000-0005-0000-0000-0000471A0000}"/>
    <cellStyle name="Comma 2 18 3 2" xfId="38683" xr:uid="{00000000-0005-0000-0000-00006E0C0000}"/>
    <cellStyle name="Comma 2 18 3 3" xfId="35357" xr:uid="{00000000-0005-0000-0000-00006E0C0000}"/>
    <cellStyle name="Comma 2 18 4" xfId="32034" xr:uid="{00000000-0005-0000-0000-0000D0070000}"/>
    <cellStyle name="Comma 2 19" xfId="19495" xr:uid="{00000000-0005-0000-0000-0000481A0000}"/>
    <cellStyle name="Comma 2 19 2" xfId="22833" xr:uid="{00000000-0005-0000-0000-0000491A0000}"/>
    <cellStyle name="Comma 2 19 2 2" xfId="30007" xr:uid="{00000000-0005-0000-0000-00004A1A0000}"/>
    <cellStyle name="Comma 2 19 2 2 2" xfId="39737" xr:uid="{00000000-0005-0000-0000-0000710C0000}"/>
    <cellStyle name="Comma 2 19 2 2 3" xfId="36405" xr:uid="{00000000-0005-0000-0000-0000710C0000}"/>
    <cellStyle name="Comma 2 19 2 3" xfId="38121" xr:uid="{00000000-0005-0000-0000-00005B0C0000}"/>
    <cellStyle name="Comma 2 19 2 4" xfId="34650" xr:uid="{00000000-0005-0000-0000-00005B0C0000}"/>
    <cellStyle name="Comma 2 19 3" xfId="27544" xr:uid="{00000000-0005-0000-0000-00004B1A0000}"/>
    <cellStyle name="Comma 2 19 3 2" xfId="38694" xr:uid="{00000000-0005-0000-0000-0000700C0000}"/>
    <cellStyle name="Comma 2 19 3 3" xfId="35373" xr:uid="{00000000-0005-0000-0000-0000700C0000}"/>
    <cellStyle name="Comma 2 19 4" xfId="32035" xr:uid="{00000000-0005-0000-0000-0000D1070000}"/>
    <cellStyle name="Comma 2 2" xfId="1657" xr:uid="{00000000-0005-0000-0000-00004C1A0000}"/>
    <cellStyle name="Comma 2 2 10" xfId="20843" xr:uid="{00000000-0005-0000-0000-00004D1A0000}"/>
    <cellStyle name="Comma 2 2 10 2" xfId="26170" xr:uid="{00000000-0005-0000-0000-00004E1A0000}"/>
    <cellStyle name="Comma 2 2 10 2 2" xfId="29428" xr:uid="{00000000-0005-0000-0000-00004F1A0000}"/>
    <cellStyle name="Comma 2 2 10 2 2 2" xfId="38393" xr:uid="{00000000-0005-0000-0000-0000740C0000}"/>
    <cellStyle name="Comma 2 2 10 2 2 3" xfId="35019" xr:uid="{00000000-0005-0000-0000-0000740C0000}"/>
    <cellStyle name="Comma 2 2 10 2 3" xfId="38047" xr:uid="{00000000-0005-0000-0000-00005E0C0000}"/>
    <cellStyle name="Comma 2 2 10 2 4" xfId="34576" xr:uid="{00000000-0005-0000-0000-00005E0C0000}"/>
    <cellStyle name="Comma 2 2 10 3" xfId="29270" xr:uid="{00000000-0005-0000-0000-0000501A0000}"/>
    <cellStyle name="Comma 2 2 10 3 2" xfId="35800" xr:uid="{00000000-0005-0000-0000-0000750C0000}"/>
    <cellStyle name="Comma 2 2 10 3 2 2" xfId="39128" xr:uid="{00000000-0005-0000-0000-0000750C0000}"/>
    <cellStyle name="Comma 2 2 10 3 3" xfId="37948" xr:uid="{00000000-0005-0000-0000-00005F0C0000}"/>
    <cellStyle name="Comma 2 2 10 3 4" xfId="34467" xr:uid="{00000000-0005-0000-0000-00005F0C0000}"/>
    <cellStyle name="Comma 2 2 10 4" xfId="25839" xr:uid="{00000000-0005-0000-0000-0000511A0000}"/>
    <cellStyle name="Comma 2 2 10 4 2" xfId="38299" xr:uid="{00000000-0005-0000-0000-0000730C0000}"/>
    <cellStyle name="Comma 2 2 10 4 3" xfId="34902" xr:uid="{00000000-0005-0000-0000-0000730C0000}"/>
    <cellStyle name="Comma 2 2 10 5" xfId="37503" xr:uid="{00000000-0005-0000-0000-00005D0C0000}"/>
    <cellStyle name="Comma 2 2 10 6" xfId="34017" xr:uid="{00000000-0005-0000-0000-00005D0C0000}"/>
    <cellStyle name="Comma 2 2 11" xfId="21036" xr:uid="{00000000-0005-0000-0000-0000521A0000}"/>
    <cellStyle name="Comma 2 2 11 2" xfId="29333" xr:uid="{00000000-0005-0000-0000-0000531A0000}"/>
    <cellStyle name="Comma 2 2 11 2 2" xfId="35990" xr:uid="{00000000-0005-0000-0000-0000770C0000}"/>
    <cellStyle name="Comma 2 2 11 2 2 2" xfId="39318" xr:uid="{00000000-0005-0000-0000-0000770C0000}"/>
    <cellStyle name="Comma 2 2 11 2 3" xfId="37997" xr:uid="{00000000-0005-0000-0000-0000610C0000}"/>
    <cellStyle name="Comma 2 2 11 2 4" xfId="34516" xr:uid="{00000000-0005-0000-0000-0000610C0000}"/>
    <cellStyle name="Comma 2 2 11 3" xfId="25895" xr:uid="{00000000-0005-0000-0000-0000541A0000}"/>
    <cellStyle name="Comma 2 2 11 3 2" xfId="38346" xr:uid="{00000000-0005-0000-0000-0000760C0000}"/>
    <cellStyle name="Comma 2 2 11 3 3" xfId="34949" xr:uid="{00000000-0005-0000-0000-0000760C0000}"/>
    <cellStyle name="Comma 2 2 11 4" xfId="37693" xr:uid="{00000000-0005-0000-0000-0000600C0000}"/>
    <cellStyle name="Comma 2 2 11 5" xfId="34207" xr:uid="{00000000-0005-0000-0000-0000600C0000}"/>
    <cellStyle name="Comma 2 2 12" xfId="21111" xr:uid="{00000000-0005-0000-0000-0000551A0000}"/>
    <cellStyle name="Comma 2 2 12 2" xfId="30134" xr:uid="{00000000-0005-0000-0000-0000561A0000}"/>
    <cellStyle name="Comma 2 2 12 2 2" xfId="36022" xr:uid="{00000000-0005-0000-0000-0000790C0000}"/>
    <cellStyle name="Comma 2 2 12 2 2 2" xfId="39350" xr:uid="{00000000-0005-0000-0000-0000790C0000}"/>
    <cellStyle name="Comma 2 2 12 2 3" xfId="38157" xr:uid="{00000000-0005-0000-0000-0000630C0000}"/>
    <cellStyle name="Comma 2 2 12 2 4" xfId="34685" xr:uid="{00000000-0005-0000-0000-0000630C0000}"/>
    <cellStyle name="Comma 2 2 12 3" xfId="28088" xr:uid="{00000000-0005-0000-0000-0000571A0000}"/>
    <cellStyle name="Comma 2 2 12 3 2" xfId="38736" xr:uid="{00000000-0005-0000-0000-0000780C0000}"/>
    <cellStyle name="Comma 2 2 12 3 3" xfId="35432" xr:uid="{00000000-0005-0000-0000-0000780C0000}"/>
    <cellStyle name="Comma 2 2 12 4" xfId="37725" xr:uid="{00000000-0005-0000-0000-0000620C0000}"/>
    <cellStyle name="Comma 2 2 12 5" xfId="34239" xr:uid="{00000000-0005-0000-0000-0000620C0000}"/>
    <cellStyle name="Comma 2 2 13" xfId="20274" xr:uid="{00000000-0005-0000-0000-0000581A0000}"/>
    <cellStyle name="Comma 2 2 13 2" xfId="30160" xr:uid="{00000000-0005-0000-0000-0000591A0000}"/>
    <cellStyle name="Comma 2 2 13 2 2" xfId="35671" xr:uid="{00000000-0005-0000-0000-00007B0C0000}"/>
    <cellStyle name="Comma 2 2 13 2 2 2" xfId="39005" xr:uid="{00000000-0005-0000-0000-00007B0C0000}"/>
    <cellStyle name="Comma 2 2 13 2 3" xfId="38169" xr:uid="{00000000-0005-0000-0000-0000650C0000}"/>
    <cellStyle name="Comma 2 2 13 2 4" xfId="34697" xr:uid="{00000000-0005-0000-0000-0000650C0000}"/>
    <cellStyle name="Comma 2 2 13 3" xfId="28129" xr:uid="{00000000-0005-0000-0000-00005A1A0000}"/>
    <cellStyle name="Comma 2 2 13 3 2" xfId="38746" xr:uid="{00000000-0005-0000-0000-00007A0C0000}"/>
    <cellStyle name="Comma 2 2 13 3 3" xfId="35442" xr:uid="{00000000-0005-0000-0000-00007A0C0000}"/>
    <cellStyle name="Comma 2 2 13 4" xfId="37406" xr:uid="{00000000-0005-0000-0000-0000640C0000}"/>
    <cellStyle name="Comma 2 2 13 5" xfId="33580" xr:uid="{00000000-0005-0000-0000-0000640C0000}"/>
    <cellStyle name="Comma 2 2 14" xfId="21136" xr:uid="{00000000-0005-0000-0000-00005B1A0000}"/>
    <cellStyle name="Comma 2 2 14 2" xfId="30167" xr:uid="{00000000-0005-0000-0000-00005C1A0000}"/>
    <cellStyle name="Comma 2 2 14 2 2" xfId="36033" xr:uid="{00000000-0005-0000-0000-00007D0C0000}"/>
    <cellStyle name="Comma 2 2 14 2 2 2" xfId="39361" xr:uid="{00000000-0005-0000-0000-00007D0C0000}"/>
    <cellStyle name="Comma 2 2 14 2 3" xfId="38176" xr:uid="{00000000-0005-0000-0000-0000670C0000}"/>
    <cellStyle name="Comma 2 2 14 2 4" xfId="34704" xr:uid="{00000000-0005-0000-0000-0000670C0000}"/>
    <cellStyle name="Comma 2 2 14 3" xfId="28136" xr:uid="{00000000-0005-0000-0000-00005D1A0000}"/>
    <cellStyle name="Comma 2 2 14 3 2" xfId="38753" xr:uid="{00000000-0005-0000-0000-00007C0C0000}"/>
    <cellStyle name="Comma 2 2 14 3 3" xfId="35449" xr:uid="{00000000-0005-0000-0000-00007C0C0000}"/>
    <cellStyle name="Comma 2 2 14 4" xfId="37735" xr:uid="{00000000-0005-0000-0000-0000660C0000}"/>
    <cellStyle name="Comma 2 2 14 5" xfId="34249" xr:uid="{00000000-0005-0000-0000-0000660C0000}"/>
    <cellStyle name="Comma 2 2 15" xfId="19997" xr:uid="{00000000-0005-0000-0000-00005E1A0000}"/>
    <cellStyle name="Comma 2 2 15 2" xfId="29138" xr:uid="{00000000-0005-0000-0000-00005F1A0000}"/>
    <cellStyle name="Comma 2 2 15 2 2" xfId="39787" xr:uid="{00000000-0005-0000-0000-00007E0C0000}"/>
    <cellStyle name="Comma 2 2 15 2 3" xfId="36458" xr:uid="{00000000-0005-0000-0000-00007E0C0000}"/>
    <cellStyle name="Comma 2 2 15 3" xfId="25448" xr:uid="{00000000-0005-0000-0000-0000601A0000}"/>
    <cellStyle name="Comma 2 2 15 3 2" xfId="37890" xr:uid="{00000000-0005-0000-0000-0000680C0000}"/>
    <cellStyle name="Comma 2 2 15 4" xfId="34404" xr:uid="{00000000-0005-0000-0000-0000680C0000}"/>
    <cellStyle name="Comma 2 2 16" xfId="28380" xr:uid="{00000000-0005-0000-0000-0000611A0000}"/>
    <cellStyle name="Comma 2 2 16 2" xfId="30249" xr:uid="{00000000-0005-0000-0000-0000621A0000}"/>
    <cellStyle name="Comma 2 2 16 2 2" xfId="38800" xr:uid="{00000000-0005-0000-0000-00007F0C0000}"/>
    <cellStyle name="Comma 2 2 16 2 3" xfId="35491" xr:uid="{00000000-0005-0000-0000-00007F0C0000}"/>
    <cellStyle name="Comma 2 2 16 3" xfId="37901" xr:uid="{00000000-0005-0000-0000-0000690C0000}"/>
    <cellStyle name="Comma 2 2 16 4" xfId="34416" xr:uid="{00000000-0005-0000-0000-0000690C0000}"/>
    <cellStyle name="Comma 2 2 17" xfId="25382" xr:uid="{00000000-0005-0000-0000-0000631A0000}"/>
    <cellStyle name="Comma 2 2 17 2" xfId="38182" xr:uid="{00000000-0005-0000-0000-0000720C0000}"/>
    <cellStyle name="Comma 2 2 17 3" xfId="34710" xr:uid="{00000000-0005-0000-0000-0000720C0000}"/>
    <cellStyle name="Comma 2 2 18" xfId="28681" xr:uid="{00000000-0005-0000-0000-0000641A0000}"/>
    <cellStyle name="Comma 2 2 18 2" xfId="36828" xr:uid="{00000000-0005-0000-0000-00005C0C0000}"/>
    <cellStyle name="Comma 2 2 19" xfId="23405" xr:uid="{00000000-0005-0000-0000-0000651A0000}"/>
    <cellStyle name="Comma 2 2 2" xfId="3340" xr:uid="{00000000-0005-0000-0000-0000661A0000}"/>
    <cellStyle name="Comma 2 2 2 10" xfId="21037" xr:uid="{00000000-0005-0000-0000-0000671A0000}"/>
    <cellStyle name="Comma 2 2 2 10 2" xfId="29139" xr:uid="{00000000-0005-0000-0000-0000681A0000}"/>
    <cellStyle name="Comma 2 2 2 10 2 2" xfId="39319" xr:uid="{00000000-0005-0000-0000-0000810C0000}"/>
    <cellStyle name="Comma 2 2 2 10 2 3" xfId="35991" xr:uid="{00000000-0005-0000-0000-0000810C0000}"/>
    <cellStyle name="Comma 2 2 2 10 3" xfId="25449" xr:uid="{00000000-0005-0000-0000-0000691A0000}"/>
    <cellStyle name="Comma 2 2 2 10 3 2" xfId="37694" xr:uid="{00000000-0005-0000-0000-00006B0C0000}"/>
    <cellStyle name="Comma 2 2 2 10 4" xfId="34208" xr:uid="{00000000-0005-0000-0000-00006B0C0000}"/>
    <cellStyle name="Comma 2 2 2 11" xfId="21112" xr:uid="{00000000-0005-0000-0000-00006A1A0000}"/>
    <cellStyle name="Comma 2 2 2 11 2" xfId="30250" xr:uid="{00000000-0005-0000-0000-00006B1A0000}"/>
    <cellStyle name="Comma 2 2 2 11 2 2" xfId="39351" xr:uid="{00000000-0005-0000-0000-0000820C0000}"/>
    <cellStyle name="Comma 2 2 2 11 2 3" xfId="36023" xr:uid="{00000000-0005-0000-0000-0000820C0000}"/>
    <cellStyle name="Comma 2 2 2 11 3" xfId="28381" xr:uid="{00000000-0005-0000-0000-00006C1A0000}"/>
    <cellStyle name="Comma 2 2 2 11 3 2" xfId="37726" xr:uid="{00000000-0005-0000-0000-00006C0C0000}"/>
    <cellStyle name="Comma 2 2 2 11 4" xfId="34240" xr:uid="{00000000-0005-0000-0000-00006C0C0000}"/>
    <cellStyle name="Comma 2 2 2 12" xfId="20275" xr:uid="{00000000-0005-0000-0000-00006D1A0000}"/>
    <cellStyle name="Comma 2 2 2 12 2" xfId="25383" xr:uid="{00000000-0005-0000-0000-00006E1A0000}"/>
    <cellStyle name="Comma 2 2 2 12 2 2" xfId="39006" xr:uid="{00000000-0005-0000-0000-0000830C0000}"/>
    <cellStyle name="Comma 2 2 2 12 2 3" xfId="35672" xr:uid="{00000000-0005-0000-0000-0000830C0000}"/>
    <cellStyle name="Comma 2 2 2 12 3" xfId="37407" xr:uid="{00000000-0005-0000-0000-00006D0C0000}"/>
    <cellStyle name="Comma 2 2 2 12 4" xfId="33579" xr:uid="{00000000-0005-0000-0000-00006D0C0000}"/>
    <cellStyle name="Comma 2 2 2 13" xfId="21137" xr:uid="{00000000-0005-0000-0000-00006F1A0000}"/>
    <cellStyle name="Comma 2 2 2 13 2" xfId="28682" xr:uid="{00000000-0005-0000-0000-0000701A0000}"/>
    <cellStyle name="Comma 2 2 2 13 2 2" xfId="39362" xr:uid="{00000000-0005-0000-0000-0000840C0000}"/>
    <cellStyle name="Comma 2 2 2 13 2 3" xfId="36034" xr:uid="{00000000-0005-0000-0000-0000840C0000}"/>
    <cellStyle name="Comma 2 2 2 13 3" xfId="37736" xr:uid="{00000000-0005-0000-0000-00006E0C0000}"/>
    <cellStyle name="Comma 2 2 2 13 4" xfId="34250" xr:uid="{00000000-0005-0000-0000-00006E0C0000}"/>
    <cellStyle name="Comma 2 2 2 14" xfId="19998" xr:uid="{00000000-0005-0000-0000-0000711A0000}"/>
    <cellStyle name="Comma 2 2 2 14 2" xfId="36461" xr:uid="{00000000-0005-0000-0000-0000850C0000}"/>
    <cellStyle name="Comma 2 2 2 14 2 2" xfId="39790" xr:uid="{00000000-0005-0000-0000-0000850C0000}"/>
    <cellStyle name="Comma 2 2 2 14 3" xfId="37893" xr:uid="{00000000-0005-0000-0000-00006F0C0000}"/>
    <cellStyle name="Comma 2 2 2 14 4" xfId="34407" xr:uid="{00000000-0005-0000-0000-00006F0C0000}"/>
    <cellStyle name="Comma 2 2 2 15" xfId="23635" xr:uid="{00000000-0005-0000-0000-0000721A0000}"/>
    <cellStyle name="Comma 2 2 2 15 2" xfId="35492" xr:uid="{00000000-0005-0000-0000-0000860C0000}"/>
    <cellStyle name="Comma 2 2 2 15 2 2" xfId="38801" xr:uid="{00000000-0005-0000-0000-0000860C0000}"/>
    <cellStyle name="Comma 2 2 2 15 3" xfId="37902" xr:uid="{00000000-0005-0000-0000-0000700C0000}"/>
    <cellStyle name="Comma 2 2 2 15 4" xfId="34417" xr:uid="{00000000-0005-0000-0000-0000700C0000}"/>
    <cellStyle name="Comma 2 2 2 16" xfId="16297" xr:uid="{00000000-0005-0000-0000-0000731A0000}"/>
    <cellStyle name="Comma 2 2 2 16 2" xfId="38183" xr:uid="{00000000-0005-0000-0000-0000800C0000}"/>
    <cellStyle name="Comma 2 2 2 16 3" xfId="34711" xr:uid="{00000000-0005-0000-0000-0000800C0000}"/>
    <cellStyle name="Comma 2 2 2 17" xfId="32037" xr:uid="{00000000-0005-0000-0000-0000D3070000}"/>
    <cellStyle name="Comma 2 2 2 18" xfId="36827" xr:uid="{00000000-0005-0000-0000-00006A0C0000}"/>
    <cellStyle name="Comma 2 2 2 19" xfId="33899" xr:uid="{00000000-0005-0000-0000-00006A0C0000}"/>
    <cellStyle name="Comma 2 2 2 2" xfId="8049" xr:uid="{00000000-0005-0000-0000-0000741A0000}"/>
    <cellStyle name="Comma 2 2 2 2 10" xfId="21138" xr:uid="{00000000-0005-0000-0000-0000751A0000}"/>
    <cellStyle name="Comma 2 2 2 2 10 2" xfId="36035" xr:uid="{00000000-0005-0000-0000-0000880C0000}"/>
    <cellStyle name="Comma 2 2 2 2 10 2 2" xfId="39363" xr:uid="{00000000-0005-0000-0000-0000880C0000}"/>
    <cellStyle name="Comma 2 2 2 2 10 3" xfId="37737" xr:uid="{00000000-0005-0000-0000-0000720C0000}"/>
    <cellStyle name="Comma 2 2 2 2 10 4" xfId="34251" xr:uid="{00000000-0005-0000-0000-0000720C0000}"/>
    <cellStyle name="Comma 2 2 2 2 11" xfId="20246" xr:uid="{00000000-0005-0000-0000-0000761A0000}"/>
    <cellStyle name="Comma 2 2 2 2 11 2" xfId="35655" xr:uid="{00000000-0005-0000-0000-0000890C0000}"/>
    <cellStyle name="Comma 2 2 2 2 11 2 2" xfId="38987" xr:uid="{00000000-0005-0000-0000-0000890C0000}"/>
    <cellStyle name="Comma 2 2 2 2 11 3" xfId="37903" xr:uid="{00000000-0005-0000-0000-0000730C0000}"/>
    <cellStyle name="Comma 2 2 2 2 11 4" xfId="34418" xr:uid="{00000000-0005-0000-0000-0000730C0000}"/>
    <cellStyle name="Comma 2 2 2 2 12" xfId="24928" xr:uid="{00000000-0005-0000-0000-0000771A0000}"/>
    <cellStyle name="Comma 2 2 2 2 12 2" xfId="38184" xr:uid="{00000000-0005-0000-0000-0000870C0000}"/>
    <cellStyle name="Comma 2 2 2 2 12 3" xfId="34712" xr:uid="{00000000-0005-0000-0000-0000870C0000}"/>
    <cellStyle name="Comma 2 2 2 2 13" xfId="16298" xr:uid="{00000000-0005-0000-0000-0000781A0000}"/>
    <cellStyle name="Comma 2 2 2 2 13 2" xfId="37404" xr:uid="{00000000-0005-0000-0000-0000710C0000}"/>
    <cellStyle name="Comma 2 2 2 2 14" xfId="30858" xr:uid="{00000000-0005-0000-0000-0000710C0000}"/>
    <cellStyle name="Comma 2 2 2 2 2" xfId="17087" xr:uid="{00000000-0005-0000-0000-0000791A0000}"/>
    <cellStyle name="Comma 2 2 2 2 2 2" xfId="20805" xr:uid="{00000000-0005-0000-0000-00007A1A0000}"/>
    <cellStyle name="Comma 2 2 2 2 2 2 2" xfId="21000" xr:uid="{00000000-0005-0000-0000-00007B1A0000}"/>
    <cellStyle name="Comma 2 2 2 2 2 2 2 2" xfId="29430" xr:uid="{00000000-0005-0000-0000-00007C1A0000}"/>
    <cellStyle name="Comma 2 2 2 2 2 2 2 2 2" xfId="39282" xr:uid="{00000000-0005-0000-0000-00008C0C0000}"/>
    <cellStyle name="Comma 2 2 2 2 2 2 2 2 3" xfId="35954" xr:uid="{00000000-0005-0000-0000-00008C0C0000}"/>
    <cellStyle name="Comma 2 2 2 2 2 2 2 3" xfId="37657" xr:uid="{00000000-0005-0000-0000-0000760C0000}"/>
    <cellStyle name="Comma 2 2 2 2 2 2 2 4" xfId="34171" xr:uid="{00000000-0005-0000-0000-0000760C0000}"/>
    <cellStyle name="Comma 2 2 2 2 2 2 3" xfId="20902" xr:uid="{00000000-0005-0000-0000-00007D1A0000}"/>
    <cellStyle name="Comma 2 2 2 2 2 2 3 2" xfId="35859" xr:uid="{00000000-0005-0000-0000-00008D0C0000}"/>
    <cellStyle name="Comma 2 2 2 2 2 2 3 2 2" xfId="39187" xr:uid="{00000000-0005-0000-0000-00008D0C0000}"/>
    <cellStyle name="Comma 2 2 2 2 2 2 3 3" xfId="37562" xr:uid="{00000000-0005-0000-0000-0000770C0000}"/>
    <cellStyle name="Comma 2 2 2 2 2 2 3 4" xfId="34076" xr:uid="{00000000-0005-0000-0000-0000770C0000}"/>
    <cellStyle name="Comma 2 2 2 2 2 2 4" xfId="26172" xr:uid="{00000000-0005-0000-0000-00007E1A0000}"/>
    <cellStyle name="Comma 2 2 2 2 2 2 4 2" xfId="35764" xr:uid="{00000000-0005-0000-0000-00008E0C0000}"/>
    <cellStyle name="Comma 2 2 2 2 2 2 4 2 2" xfId="39092" xr:uid="{00000000-0005-0000-0000-00008E0C0000}"/>
    <cellStyle name="Comma 2 2 2 2 2 2 4 3" xfId="38049" xr:uid="{00000000-0005-0000-0000-0000780C0000}"/>
    <cellStyle name="Comma 2 2 2 2 2 2 4 4" xfId="34578" xr:uid="{00000000-0005-0000-0000-0000780C0000}"/>
    <cellStyle name="Comma 2 2 2 2 2 2 5" xfId="35021" xr:uid="{00000000-0005-0000-0000-00008B0C0000}"/>
    <cellStyle name="Comma 2 2 2 2 2 2 5 2" xfId="38395" xr:uid="{00000000-0005-0000-0000-00008B0C0000}"/>
    <cellStyle name="Comma 2 2 2 2 2 2 6" xfId="37467" xr:uid="{00000000-0005-0000-0000-0000750C0000}"/>
    <cellStyle name="Comma 2 2 2 2 2 2 7" xfId="33981" xr:uid="{00000000-0005-0000-0000-0000750C0000}"/>
    <cellStyle name="Comma 2 2 2 2 2 3" xfId="20953" xr:uid="{00000000-0005-0000-0000-00007F1A0000}"/>
    <cellStyle name="Comma 2 2 2 2 2 3 2" xfId="29272" xr:uid="{00000000-0005-0000-0000-0000801A0000}"/>
    <cellStyle name="Comma 2 2 2 2 2 3 2 2" xfId="39235" xr:uid="{00000000-0005-0000-0000-00008F0C0000}"/>
    <cellStyle name="Comma 2 2 2 2 2 3 2 3" xfId="35907" xr:uid="{00000000-0005-0000-0000-00008F0C0000}"/>
    <cellStyle name="Comma 2 2 2 2 2 3 3" xfId="37610" xr:uid="{00000000-0005-0000-0000-0000790C0000}"/>
    <cellStyle name="Comma 2 2 2 2 2 3 4" xfId="34124" xr:uid="{00000000-0005-0000-0000-0000790C0000}"/>
    <cellStyle name="Comma 2 2 2 2 2 4" xfId="20855" xr:uid="{00000000-0005-0000-0000-0000811A0000}"/>
    <cellStyle name="Comma 2 2 2 2 2 4 2" xfId="35812" xr:uid="{00000000-0005-0000-0000-0000900C0000}"/>
    <cellStyle name="Comma 2 2 2 2 2 4 2 2" xfId="39140" xr:uid="{00000000-0005-0000-0000-0000900C0000}"/>
    <cellStyle name="Comma 2 2 2 2 2 4 3" xfId="37515" xr:uid="{00000000-0005-0000-0000-00007A0C0000}"/>
    <cellStyle name="Comma 2 2 2 2 2 4 4" xfId="34029" xr:uid="{00000000-0005-0000-0000-00007A0C0000}"/>
    <cellStyle name="Comma 2 2 2 2 2 5" xfId="21678" xr:uid="{00000000-0005-0000-0000-0000821A0000}"/>
    <cellStyle name="Comma 2 2 2 2 2 5 2" xfId="36074" xr:uid="{00000000-0005-0000-0000-0000910C0000}"/>
    <cellStyle name="Comma 2 2 2 2 2 5 2 2" xfId="39402" xr:uid="{00000000-0005-0000-0000-0000910C0000}"/>
    <cellStyle name="Comma 2 2 2 2 2 5 3" xfId="37774" xr:uid="{00000000-0005-0000-0000-00007B0C0000}"/>
    <cellStyle name="Comma 2 2 2 2 2 5 4" xfId="34288" xr:uid="{00000000-0005-0000-0000-00007B0C0000}"/>
    <cellStyle name="Comma 2 2 2 2 2 6" xfId="20748" xr:uid="{00000000-0005-0000-0000-0000831A0000}"/>
    <cellStyle name="Comma 2 2 2 2 2 6 2" xfId="35717" xr:uid="{00000000-0005-0000-0000-0000920C0000}"/>
    <cellStyle name="Comma 2 2 2 2 2 6 2 2" xfId="39044" xr:uid="{00000000-0005-0000-0000-0000920C0000}"/>
    <cellStyle name="Comma 2 2 2 2 2 6 3" xfId="37950" xr:uid="{00000000-0005-0000-0000-00007C0C0000}"/>
    <cellStyle name="Comma 2 2 2 2 2 6 4" xfId="34469" xr:uid="{00000000-0005-0000-0000-00007C0C0000}"/>
    <cellStyle name="Comma 2 2 2 2 2 7" xfId="25841" xr:uid="{00000000-0005-0000-0000-0000841A0000}"/>
    <cellStyle name="Comma 2 2 2 2 2 7 2" xfId="38301" xr:uid="{00000000-0005-0000-0000-00008A0C0000}"/>
    <cellStyle name="Comma 2 2 2 2 2 7 3" xfId="34904" xr:uid="{00000000-0005-0000-0000-00008A0C0000}"/>
    <cellStyle name="Comma 2 2 2 2 2 8" xfId="37420" xr:uid="{00000000-0005-0000-0000-0000740C0000}"/>
    <cellStyle name="Comma 2 2 2 2 2 9" xfId="33934" xr:uid="{00000000-0005-0000-0000-0000740C0000}"/>
    <cellStyle name="Comma 2 2 2 2 3" xfId="20758" xr:uid="{00000000-0005-0000-0000-0000851A0000}"/>
    <cellStyle name="Comma 2 2 2 2 3 2" xfId="20815" xr:uid="{00000000-0005-0000-0000-0000861A0000}"/>
    <cellStyle name="Comma 2 2 2 2 3 2 2" xfId="21010" xr:uid="{00000000-0005-0000-0000-0000871A0000}"/>
    <cellStyle name="Comma 2 2 2 2 3 2 2 2" xfId="35964" xr:uid="{00000000-0005-0000-0000-0000950C0000}"/>
    <cellStyle name="Comma 2 2 2 2 3 2 2 2 2" xfId="39292" xr:uid="{00000000-0005-0000-0000-0000950C0000}"/>
    <cellStyle name="Comma 2 2 2 2 3 2 2 3" xfId="37667" xr:uid="{00000000-0005-0000-0000-00007F0C0000}"/>
    <cellStyle name="Comma 2 2 2 2 3 2 2 4" xfId="34181" xr:uid="{00000000-0005-0000-0000-00007F0C0000}"/>
    <cellStyle name="Comma 2 2 2 2 3 2 3" xfId="20912" xr:uid="{00000000-0005-0000-0000-0000881A0000}"/>
    <cellStyle name="Comma 2 2 2 2 3 2 3 2" xfId="35869" xr:uid="{00000000-0005-0000-0000-0000960C0000}"/>
    <cellStyle name="Comma 2 2 2 2 3 2 3 2 2" xfId="39197" xr:uid="{00000000-0005-0000-0000-0000960C0000}"/>
    <cellStyle name="Comma 2 2 2 2 3 2 3 3" xfId="37572" xr:uid="{00000000-0005-0000-0000-0000800C0000}"/>
    <cellStyle name="Comma 2 2 2 2 3 2 3 4" xfId="34086" xr:uid="{00000000-0005-0000-0000-0000800C0000}"/>
    <cellStyle name="Comma 2 2 2 2 3 2 4" xfId="29335" xr:uid="{00000000-0005-0000-0000-0000891A0000}"/>
    <cellStyle name="Comma 2 2 2 2 3 2 4 2" xfId="39102" xr:uid="{00000000-0005-0000-0000-0000940C0000}"/>
    <cellStyle name="Comma 2 2 2 2 3 2 4 3" xfId="35774" xr:uid="{00000000-0005-0000-0000-0000940C0000}"/>
    <cellStyle name="Comma 2 2 2 2 3 2 5" xfId="37477" xr:uid="{00000000-0005-0000-0000-00007E0C0000}"/>
    <cellStyle name="Comma 2 2 2 2 3 2 6" xfId="33991" xr:uid="{00000000-0005-0000-0000-00007E0C0000}"/>
    <cellStyle name="Comma 2 2 2 2 3 3" xfId="20963" xr:uid="{00000000-0005-0000-0000-00008A1A0000}"/>
    <cellStyle name="Comma 2 2 2 2 3 3 2" xfId="35917" xr:uid="{00000000-0005-0000-0000-0000970C0000}"/>
    <cellStyle name="Comma 2 2 2 2 3 3 2 2" xfId="39245" xr:uid="{00000000-0005-0000-0000-0000970C0000}"/>
    <cellStyle name="Comma 2 2 2 2 3 3 3" xfId="37620" xr:uid="{00000000-0005-0000-0000-0000810C0000}"/>
    <cellStyle name="Comma 2 2 2 2 3 3 4" xfId="34134" xr:uid="{00000000-0005-0000-0000-0000810C0000}"/>
    <cellStyle name="Comma 2 2 2 2 3 4" xfId="20865" xr:uid="{00000000-0005-0000-0000-00008B1A0000}"/>
    <cellStyle name="Comma 2 2 2 2 3 4 2" xfId="35822" xr:uid="{00000000-0005-0000-0000-0000980C0000}"/>
    <cellStyle name="Comma 2 2 2 2 3 4 2 2" xfId="39150" xr:uid="{00000000-0005-0000-0000-0000980C0000}"/>
    <cellStyle name="Comma 2 2 2 2 3 4 3" xfId="37525" xr:uid="{00000000-0005-0000-0000-0000820C0000}"/>
    <cellStyle name="Comma 2 2 2 2 3 4 4" xfId="34039" xr:uid="{00000000-0005-0000-0000-0000820C0000}"/>
    <cellStyle name="Comma 2 2 2 2 3 5" xfId="25897" xr:uid="{00000000-0005-0000-0000-00008C1A0000}"/>
    <cellStyle name="Comma 2 2 2 2 3 5 2" xfId="35727" xr:uid="{00000000-0005-0000-0000-0000990C0000}"/>
    <cellStyle name="Comma 2 2 2 2 3 5 2 2" xfId="39054" xr:uid="{00000000-0005-0000-0000-0000990C0000}"/>
    <cellStyle name="Comma 2 2 2 2 3 5 3" xfId="37999" xr:uid="{00000000-0005-0000-0000-0000830C0000}"/>
    <cellStyle name="Comma 2 2 2 2 3 5 4" xfId="34518" xr:uid="{00000000-0005-0000-0000-0000830C0000}"/>
    <cellStyle name="Comma 2 2 2 2 3 6" xfId="34951" xr:uid="{00000000-0005-0000-0000-0000930C0000}"/>
    <cellStyle name="Comma 2 2 2 2 3 6 2" xfId="38348" xr:uid="{00000000-0005-0000-0000-0000930C0000}"/>
    <cellStyle name="Comma 2 2 2 2 3 7" xfId="37430" xr:uid="{00000000-0005-0000-0000-00007D0C0000}"/>
    <cellStyle name="Comma 2 2 2 2 3 8" xfId="33944" xr:uid="{00000000-0005-0000-0000-00007D0C0000}"/>
    <cellStyle name="Comma 2 2 2 2 4" xfId="20778" xr:uid="{00000000-0005-0000-0000-00008D1A0000}"/>
    <cellStyle name="Comma 2 2 2 2 4 2" xfId="20830" xr:uid="{00000000-0005-0000-0000-00008E1A0000}"/>
    <cellStyle name="Comma 2 2 2 2 4 2 2" xfId="21025" xr:uid="{00000000-0005-0000-0000-00008F1A0000}"/>
    <cellStyle name="Comma 2 2 2 2 4 2 2 2" xfId="35979" xr:uid="{00000000-0005-0000-0000-00009C0C0000}"/>
    <cellStyle name="Comma 2 2 2 2 4 2 2 2 2" xfId="39307" xr:uid="{00000000-0005-0000-0000-00009C0C0000}"/>
    <cellStyle name="Comma 2 2 2 2 4 2 2 3" xfId="37682" xr:uid="{00000000-0005-0000-0000-0000860C0000}"/>
    <cellStyle name="Comma 2 2 2 2 4 2 2 4" xfId="34196" xr:uid="{00000000-0005-0000-0000-0000860C0000}"/>
    <cellStyle name="Comma 2 2 2 2 4 2 3" xfId="20927" xr:uid="{00000000-0005-0000-0000-0000901A0000}"/>
    <cellStyle name="Comma 2 2 2 2 4 2 3 2" xfId="35884" xr:uid="{00000000-0005-0000-0000-00009D0C0000}"/>
    <cellStyle name="Comma 2 2 2 2 4 2 3 2 2" xfId="39212" xr:uid="{00000000-0005-0000-0000-00009D0C0000}"/>
    <cellStyle name="Comma 2 2 2 2 4 2 3 3" xfId="37587" xr:uid="{00000000-0005-0000-0000-0000870C0000}"/>
    <cellStyle name="Comma 2 2 2 2 4 2 3 4" xfId="34101" xr:uid="{00000000-0005-0000-0000-0000870C0000}"/>
    <cellStyle name="Comma 2 2 2 2 4 2 4" xfId="35789" xr:uid="{00000000-0005-0000-0000-00009B0C0000}"/>
    <cellStyle name="Comma 2 2 2 2 4 2 4 2" xfId="39117" xr:uid="{00000000-0005-0000-0000-00009B0C0000}"/>
    <cellStyle name="Comma 2 2 2 2 4 2 5" xfId="37492" xr:uid="{00000000-0005-0000-0000-0000850C0000}"/>
    <cellStyle name="Comma 2 2 2 2 4 2 6" xfId="34006" xr:uid="{00000000-0005-0000-0000-0000850C0000}"/>
    <cellStyle name="Comma 2 2 2 2 4 3" xfId="20978" xr:uid="{00000000-0005-0000-0000-0000911A0000}"/>
    <cellStyle name="Comma 2 2 2 2 4 3 2" xfId="35932" xr:uid="{00000000-0005-0000-0000-00009E0C0000}"/>
    <cellStyle name="Comma 2 2 2 2 4 3 2 2" xfId="39260" xr:uid="{00000000-0005-0000-0000-00009E0C0000}"/>
    <cellStyle name="Comma 2 2 2 2 4 3 3" xfId="37635" xr:uid="{00000000-0005-0000-0000-0000880C0000}"/>
    <cellStyle name="Comma 2 2 2 2 4 3 4" xfId="34149" xr:uid="{00000000-0005-0000-0000-0000880C0000}"/>
    <cellStyle name="Comma 2 2 2 2 4 4" xfId="20880" xr:uid="{00000000-0005-0000-0000-0000921A0000}"/>
    <cellStyle name="Comma 2 2 2 2 4 4 2" xfId="35837" xr:uid="{00000000-0005-0000-0000-00009F0C0000}"/>
    <cellStyle name="Comma 2 2 2 2 4 4 2 2" xfId="39165" xr:uid="{00000000-0005-0000-0000-00009F0C0000}"/>
    <cellStyle name="Comma 2 2 2 2 4 4 3" xfId="37540" xr:uid="{00000000-0005-0000-0000-0000890C0000}"/>
    <cellStyle name="Comma 2 2 2 2 4 4 4" xfId="34054" xr:uid="{00000000-0005-0000-0000-0000890C0000}"/>
    <cellStyle name="Comma 2 2 2 2 4 5" xfId="25450" xr:uid="{00000000-0005-0000-0000-0000931A0000}"/>
    <cellStyle name="Comma 2 2 2 2 4 5 2" xfId="39070" xr:uid="{00000000-0005-0000-0000-00009A0C0000}"/>
    <cellStyle name="Comma 2 2 2 2 4 5 3" xfId="35742" xr:uid="{00000000-0005-0000-0000-00009A0C0000}"/>
    <cellStyle name="Comma 2 2 2 2 4 6" xfId="37445" xr:uid="{00000000-0005-0000-0000-0000840C0000}"/>
    <cellStyle name="Comma 2 2 2 2 4 7" xfId="33959" xr:uid="{00000000-0005-0000-0000-0000840C0000}"/>
    <cellStyle name="Comma 2 2 2 2 5" xfId="20795" xr:uid="{00000000-0005-0000-0000-0000941A0000}"/>
    <cellStyle name="Comma 2 2 2 2 5 2" xfId="20990" xr:uid="{00000000-0005-0000-0000-0000951A0000}"/>
    <cellStyle name="Comma 2 2 2 2 5 2 2" xfId="35944" xr:uid="{00000000-0005-0000-0000-0000A10C0000}"/>
    <cellStyle name="Comma 2 2 2 2 5 2 2 2" xfId="39272" xr:uid="{00000000-0005-0000-0000-0000A10C0000}"/>
    <cellStyle name="Comma 2 2 2 2 5 2 3" xfId="37647" xr:uid="{00000000-0005-0000-0000-00008B0C0000}"/>
    <cellStyle name="Comma 2 2 2 2 5 2 4" xfId="34161" xr:uid="{00000000-0005-0000-0000-00008B0C0000}"/>
    <cellStyle name="Comma 2 2 2 2 5 3" xfId="20892" xr:uid="{00000000-0005-0000-0000-0000961A0000}"/>
    <cellStyle name="Comma 2 2 2 2 5 3 2" xfId="35849" xr:uid="{00000000-0005-0000-0000-0000A20C0000}"/>
    <cellStyle name="Comma 2 2 2 2 5 3 2 2" xfId="39177" xr:uid="{00000000-0005-0000-0000-0000A20C0000}"/>
    <cellStyle name="Comma 2 2 2 2 5 3 3" xfId="37552" xr:uid="{00000000-0005-0000-0000-00008C0C0000}"/>
    <cellStyle name="Comma 2 2 2 2 5 3 4" xfId="34066" xr:uid="{00000000-0005-0000-0000-00008C0C0000}"/>
    <cellStyle name="Comma 2 2 2 2 5 4" xfId="29140" xr:uid="{00000000-0005-0000-0000-0000971A0000}"/>
    <cellStyle name="Comma 2 2 2 2 5 4 2" xfId="39082" xr:uid="{00000000-0005-0000-0000-0000A00C0000}"/>
    <cellStyle name="Comma 2 2 2 2 5 4 3" xfId="35754" xr:uid="{00000000-0005-0000-0000-0000A00C0000}"/>
    <cellStyle name="Comma 2 2 2 2 5 5" xfId="37457" xr:uid="{00000000-0005-0000-0000-00008A0C0000}"/>
    <cellStyle name="Comma 2 2 2 2 5 6" xfId="33971" xr:uid="{00000000-0005-0000-0000-00008A0C0000}"/>
    <cellStyle name="Comma 2 2 2 2 6" xfId="20943" xr:uid="{00000000-0005-0000-0000-0000981A0000}"/>
    <cellStyle name="Comma 2 2 2 2 6 2" xfId="35897" xr:uid="{00000000-0005-0000-0000-0000A30C0000}"/>
    <cellStyle name="Comma 2 2 2 2 6 2 2" xfId="39225" xr:uid="{00000000-0005-0000-0000-0000A30C0000}"/>
    <cellStyle name="Comma 2 2 2 2 6 3" xfId="37600" xr:uid="{00000000-0005-0000-0000-00008D0C0000}"/>
    <cellStyle name="Comma 2 2 2 2 6 4" xfId="34114" xr:uid="{00000000-0005-0000-0000-00008D0C0000}"/>
    <cellStyle name="Comma 2 2 2 2 7" xfId="20845" xr:uid="{00000000-0005-0000-0000-0000991A0000}"/>
    <cellStyle name="Comma 2 2 2 2 7 2" xfId="35802" xr:uid="{00000000-0005-0000-0000-0000A40C0000}"/>
    <cellStyle name="Comma 2 2 2 2 7 2 2" xfId="39130" xr:uid="{00000000-0005-0000-0000-0000A40C0000}"/>
    <cellStyle name="Comma 2 2 2 2 7 3" xfId="37505" xr:uid="{00000000-0005-0000-0000-00008E0C0000}"/>
    <cellStyle name="Comma 2 2 2 2 7 4" xfId="34019" xr:uid="{00000000-0005-0000-0000-00008E0C0000}"/>
    <cellStyle name="Comma 2 2 2 2 8" xfId="21038" xr:uid="{00000000-0005-0000-0000-00009A1A0000}"/>
    <cellStyle name="Comma 2 2 2 2 8 2" xfId="35992" xr:uid="{00000000-0005-0000-0000-0000A50C0000}"/>
    <cellStyle name="Comma 2 2 2 2 8 2 2" xfId="39320" xr:uid="{00000000-0005-0000-0000-0000A50C0000}"/>
    <cellStyle name="Comma 2 2 2 2 8 3" xfId="37695" xr:uid="{00000000-0005-0000-0000-00008F0C0000}"/>
    <cellStyle name="Comma 2 2 2 2 8 4" xfId="34209" xr:uid="{00000000-0005-0000-0000-00008F0C0000}"/>
    <cellStyle name="Comma 2 2 2 2 9" xfId="20276" xr:uid="{00000000-0005-0000-0000-00009B1A0000}"/>
    <cellStyle name="Comma 2 2 2 2 9 2" xfId="35673" xr:uid="{00000000-0005-0000-0000-0000A60C0000}"/>
    <cellStyle name="Comma 2 2 2 2 9 2 2" xfId="39007" xr:uid="{00000000-0005-0000-0000-0000A60C0000}"/>
    <cellStyle name="Comma 2 2 2 2 9 3" xfId="37408" xr:uid="{00000000-0005-0000-0000-0000900C0000}"/>
    <cellStyle name="Comma 2 2 2 2 9 4" xfId="33578" xr:uid="{00000000-0005-0000-0000-0000900C0000}"/>
    <cellStyle name="Comma 2 2 2 3" xfId="9642" xr:uid="{00000000-0005-0000-0000-00009C1A0000}"/>
    <cellStyle name="Comma 2 2 2 3 10" xfId="33933" xr:uid="{00000000-0005-0000-0000-0000910C0000}"/>
    <cellStyle name="Comma 2 2 2 3 2" xfId="17088" xr:uid="{00000000-0005-0000-0000-00009D1A0000}"/>
    <cellStyle name="Comma 2 2 2 3 2 2" xfId="20999" xr:uid="{00000000-0005-0000-0000-00009E1A0000}"/>
    <cellStyle name="Comma 2 2 2 3 2 2 2" xfId="29431" xr:uid="{00000000-0005-0000-0000-00009F1A0000}"/>
    <cellStyle name="Comma 2 2 2 3 2 2 2 2" xfId="35953" xr:uid="{00000000-0005-0000-0000-0000AA0C0000}"/>
    <cellStyle name="Comma 2 2 2 3 2 2 2 2 2" xfId="39281" xr:uid="{00000000-0005-0000-0000-0000AA0C0000}"/>
    <cellStyle name="Comma 2 2 2 3 2 2 2 3" xfId="38050" xr:uid="{00000000-0005-0000-0000-0000940C0000}"/>
    <cellStyle name="Comma 2 2 2 3 2 2 2 4" xfId="34579" xr:uid="{00000000-0005-0000-0000-0000940C0000}"/>
    <cellStyle name="Comma 2 2 2 3 2 2 3" xfId="26173" xr:uid="{00000000-0005-0000-0000-0000A01A0000}"/>
    <cellStyle name="Comma 2 2 2 3 2 2 3 2" xfId="38396" xr:uid="{00000000-0005-0000-0000-0000A90C0000}"/>
    <cellStyle name="Comma 2 2 2 3 2 2 3 3" xfId="35022" xr:uid="{00000000-0005-0000-0000-0000A90C0000}"/>
    <cellStyle name="Comma 2 2 2 3 2 2 4" xfId="37656" xr:uid="{00000000-0005-0000-0000-0000930C0000}"/>
    <cellStyle name="Comma 2 2 2 3 2 2 5" xfId="34170" xr:uid="{00000000-0005-0000-0000-0000930C0000}"/>
    <cellStyle name="Comma 2 2 2 3 2 3" xfId="20901" xr:uid="{00000000-0005-0000-0000-0000A11A0000}"/>
    <cellStyle name="Comma 2 2 2 3 2 3 2" xfId="29273" xr:uid="{00000000-0005-0000-0000-0000A21A0000}"/>
    <cellStyle name="Comma 2 2 2 3 2 3 2 2" xfId="39186" xr:uid="{00000000-0005-0000-0000-0000AB0C0000}"/>
    <cellStyle name="Comma 2 2 2 3 2 3 2 3" xfId="35858" xr:uid="{00000000-0005-0000-0000-0000AB0C0000}"/>
    <cellStyle name="Comma 2 2 2 3 2 3 3" xfId="37561" xr:uid="{00000000-0005-0000-0000-0000950C0000}"/>
    <cellStyle name="Comma 2 2 2 3 2 3 4" xfId="34075" xr:uid="{00000000-0005-0000-0000-0000950C0000}"/>
    <cellStyle name="Comma 2 2 2 3 2 4" xfId="21679" xr:uid="{00000000-0005-0000-0000-0000A31A0000}"/>
    <cellStyle name="Comma 2 2 2 3 2 4 2" xfId="36075" xr:uid="{00000000-0005-0000-0000-0000AC0C0000}"/>
    <cellStyle name="Comma 2 2 2 3 2 4 2 2" xfId="39403" xr:uid="{00000000-0005-0000-0000-0000AC0C0000}"/>
    <cellStyle name="Comma 2 2 2 3 2 4 3" xfId="37775" xr:uid="{00000000-0005-0000-0000-0000960C0000}"/>
    <cellStyle name="Comma 2 2 2 3 2 4 4" xfId="34289" xr:uid="{00000000-0005-0000-0000-0000960C0000}"/>
    <cellStyle name="Comma 2 2 2 3 2 5" xfId="20804" xr:uid="{00000000-0005-0000-0000-0000A41A0000}"/>
    <cellStyle name="Comma 2 2 2 3 2 5 2" xfId="35763" xr:uid="{00000000-0005-0000-0000-0000AD0C0000}"/>
    <cellStyle name="Comma 2 2 2 3 2 5 2 2" xfId="39091" xr:uid="{00000000-0005-0000-0000-0000AD0C0000}"/>
    <cellStyle name="Comma 2 2 2 3 2 5 3" xfId="37951" xr:uid="{00000000-0005-0000-0000-0000970C0000}"/>
    <cellStyle name="Comma 2 2 2 3 2 5 4" xfId="34470" xr:uid="{00000000-0005-0000-0000-0000970C0000}"/>
    <cellStyle name="Comma 2 2 2 3 2 6" xfId="25842" xr:uid="{00000000-0005-0000-0000-0000A51A0000}"/>
    <cellStyle name="Comma 2 2 2 3 2 6 2" xfId="38302" xr:uid="{00000000-0005-0000-0000-0000A80C0000}"/>
    <cellStyle name="Comma 2 2 2 3 2 6 3" xfId="34905" xr:uid="{00000000-0005-0000-0000-0000A80C0000}"/>
    <cellStyle name="Comma 2 2 2 3 2 7" xfId="37466" xr:uid="{00000000-0005-0000-0000-0000920C0000}"/>
    <cellStyle name="Comma 2 2 2 3 2 8" xfId="33980" xr:uid="{00000000-0005-0000-0000-0000920C0000}"/>
    <cellStyle name="Comma 2 2 2 3 3" xfId="20952" xr:uid="{00000000-0005-0000-0000-0000A61A0000}"/>
    <cellStyle name="Comma 2 2 2 3 3 2" xfId="29336" xr:uid="{00000000-0005-0000-0000-0000A71A0000}"/>
    <cellStyle name="Comma 2 2 2 3 3 2 2" xfId="35906" xr:uid="{00000000-0005-0000-0000-0000AF0C0000}"/>
    <cellStyle name="Comma 2 2 2 3 3 2 2 2" xfId="39234" xr:uid="{00000000-0005-0000-0000-0000AF0C0000}"/>
    <cellStyle name="Comma 2 2 2 3 3 2 3" xfId="38000" xr:uid="{00000000-0005-0000-0000-0000990C0000}"/>
    <cellStyle name="Comma 2 2 2 3 3 2 4" xfId="34519" xr:uid="{00000000-0005-0000-0000-0000990C0000}"/>
    <cellStyle name="Comma 2 2 2 3 3 3" xfId="25898" xr:uid="{00000000-0005-0000-0000-0000A81A0000}"/>
    <cellStyle name="Comma 2 2 2 3 3 3 2" xfId="38349" xr:uid="{00000000-0005-0000-0000-0000AE0C0000}"/>
    <cellStyle name="Comma 2 2 2 3 3 3 3" xfId="34952" xr:uid="{00000000-0005-0000-0000-0000AE0C0000}"/>
    <cellStyle name="Comma 2 2 2 3 3 4" xfId="37609" xr:uid="{00000000-0005-0000-0000-0000980C0000}"/>
    <cellStyle name="Comma 2 2 2 3 3 5" xfId="34123" xr:uid="{00000000-0005-0000-0000-0000980C0000}"/>
    <cellStyle name="Comma 2 2 2 3 4" xfId="20854" xr:uid="{00000000-0005-0000-0000-0000A91A0000}"/>
    <cellStyle name="Comma 2 2 2 3 4 2" xfId="25451" xr:uid="{00000000-0005-0000-0000-0000AA1A0000}"/>
    <cellStyle name="Comma 2 2 2 3 4 2 2" xfId="39139" xr:uid="{00000000-0005-0000-0000-0000B00C0000}"/>
    <cellStyle name="Comma 2 2 2 3 4 2 3" xfId="35811" xr:uid="{00000000-0005-0000-0000-0000B00C0000}"/>
    <cellStyle name="Comma 2 2 2 3 4 3" xfId="37514" xr:uid="{00000000-0005-0000-0000-00009A0C0000}"/>
    <cellStyle name="Comma 2 2 2 3 4 4" xfId="34028" xr:uid="{00000000-0005-0000-0000-00009A0C0000}"/>
    <cellStyle name="Comma 2 2 2 3 5" xfId="21039" xr:uid="{00000000-0005-0000-0000-0000AB1A0000}"/>
    <cellStyle name="Comma 2 2 2 3 5 2" xfId="29141" xr:uid="{00000000-0005-0000-0000-0000AC1A0000}"/>
    <cellStyle name="Comma 2 2 2 3 5 2 2" xfId="39321" xr:uid="{00000000-0005-0000-0000-0000B10C0000}"/>
    <cellStyle name="Comma 2 2 2 3 5 2 3" xfId="35993" xr:uid="{00000000-0005-0000-0000-0000B10C0000}"/>
    <cellStyle name="Comma 2 2 2 3 5 3" xfId="37696" xr:uid="{00000000-0005-0000-0000-00009B0C0000}"/>
    <cellStyle name="Comma 2 2 2 3 5 4" xfId="34210" xr:uid="{00000000-0005-0000-0000-00009B0C0000}"/>
    <cellStyle name="Comma 2 2 2 3 6" xfId="21139" xr:uid="{00000000-0005-0000-0000-0000AD1A0000}"/>
    <cellStyle name="Comma 2 2 2 3 6 2" xfId="36036" xr:uid="{00000000-0005-0000-0000-0000B20C0000}"/>
    <cellStyle name="Comma 2 2 2 3 6 2 2" xfId="39364" xr:uid="{00000000-0005-0000-0000-0000B20C0000}"/>
    <cellStyle name="Comma 2 2 2 3 6 3" xfId="37738" xr:uid="{00000000-0005-0000-0000-00009C0C0000}"/>
    <cellStyle name="Comma 2 2 2 3 6 4" xfId="34252" xr:uid="{00000000-0005-0000-0000-00009C0C0000}"/>
    <cellStyle name="Comma 2 2 2 3 7" xfId="20747" xr:uid="{00000000-0005-0000-0000-0000AE1A0000}"/>
    <cellStyle name="Comma 2 2 2 3 7 2" xfId="35716" xr:uid="{00000000-0005-0000-0000-0000B30C0000}"/>
    <cellStyle name="Comma 2 2 2 3 7 2 2" xfId="39043" xr:uid="{00000000-0005-0000-0000-0000B30C0000}"/>
    <cellStyle name="Comma 2 2 2 3 7 3" xfId="37904" xr:uid="{00000000-0005-0000-0000-00009D0C0000}"/>
    <cellStyle name="Comma 2 2 2 3 7 4" xfId="34419" xr:uid="{00000000-0005-0000-0000-00009D0C0000}"/>
    <cellStyle name="Comma 2 2 2 3 8" xfId="25294" xr:uid="{00000000-0005-0000-0000-0000AF1A0000}"/>
    <cellStyle name="Comma 2 2 2 3 8 2" xfId="38185" xr:uid="{00000000-0005-0000-0000-0000A70C0000}"/>
    <cellStyle name="Comma 2 2 2 3 8 3" xfId="34713" xr:uid="{00000000-0005-0000-0000-0000A70C0000}"/>
    <cellStyle name="Comma 2 2 2 3 9" xfId="16299" xr:uid="{00000000-0005-0000-0000-0000B01A0000}"/>
    <cellStyle name="Comma 2 2 2 3 9 2" xfId="37419" xr:uid="{00000000-0005-0000-0000-0000910C0000}"/>
    <cellStyle name="Comma 2 2 2 4" xfId="5134" xr:uid="{00000000-0005-0000-0000-0000B11A0000}"/>
    <cellStyle name="Comma 2 2 2 4 10" xfId="33943" xr:uid="{00000000-0005-0000-0000-00009E0C0000}"/>
    <cellStyle name="Comma 2 2 2 4 2" xfId="17089" xr:uid="{00000000-0005-0000-0000-0000B21A0000}"/>
    <cellStyle name="Comma 2 2 2 4 2 2" xfId="21009" xr:uid="{00000000-0005-0000-0000-0000B31A0000}"/>
    <cellStyle name="Comma 2 2 2 4 2 2 2" xfId="29432" xr:uid="{00000000-0005-0000-0000-0000B41A0000}"/>
    <cellStyle name="Comma 2 2 2 4 2 2 2 2" xfId="35963" xr:uid="{00000000-0005-0000-0000-0000B70C0000}"/>
    <cellStyle name="Comma 2 2 2 4 2 2 2 2 2" xfId="39291" xr:uid="{00000000-0005-0000-0000-0000B70C0000}"/>
    <cellStyle name="Comma 2 2 2 4 2 2 2 3" xfId="38051" xr:uid="{00000000-0005-0000-0000-0000A10C0000}"/>
    <cellStyle name="Comma 2 2 2 4 2 2 2 4" xfId="34580" xr:uid="{00000000-0005-0000-0000-0000A10C0000}"/>
    <cellStyle name="Comma 2 2 2 4 2 2 3" xfId="26174" xr:uid="{00000000-0005-0000-0000-0000B51A0000}"/>
    <cellStyle name="Comma 2 2 2 4 2 2 3 2" xfId="38397" xr:uid="{00000000-0005-0000-0000-0000B60C0000}"/>
    <cellStyle name="Comma 2 2 2 4 2 2 3 3" xfId="35023" xr:uid="{00000000-0005-0000-0000-0000B60C0000}"/>
    <cellStyle name="Comma 2 2 2 4 2 2 4" xfId="37666" xr:uid="{00000000-0005-0000-0000-0000A00C0000}"/>
    <cellStyle name="Comma 2 2 2 4 2 2 5" xfId="34180" xr:uid="{00000000-0005-0000-0000-0000A00C0000}"/>
    <cellStyle name="Comma 2 2 2 4 2 3" xfId="20911" xr:uid="{00000000-0005-0000-0000-0000B61A0000}"/>
    <cellStyle name="Comma 2 2 2 4 2 3 2" xfId="29274" xr:uid="{00000000-0005-0000-0000-0000B71A0000}"/>
    <cellStyle name="Comma 2 2 2 4 2 3 2 2" xfId="39196" xr:uid="{00000000-0005-0000-0000-0000B80C0000}"/>
    <cellStyle name="Comma 2 2 2 4 2 3 2 3" xfId="35868" xr:uid="{00000000-0005-0000-0000-0000B80C0000}"/>
    <cellStyle name="Comma 2 2 2 4 2 3 3" xfId="37571" xr:uid="{00000000-0005-0000-0000-0000A20C0000}"/>
    <cellStyle name="Comma 2 2 2 4 2 3 4" xfId="34085" xr:uid="{00000000-0005-0000-0000-0000A20C0000}"/>
    <cellStyle name="Comma 2 2 2 4 2 4" xfId="21680" xr:uid="{00000000-0005-0000-0000-0000B81A0000}"/>
    <cellStyle name="Comma 2 2 2 4 2 4 2" xfId="36076" xr:uid="{00000000-0005-0000-0000-0000B90C0000}"/>
    <cellStyle name="Comma 2 2 2 4 2 4 2 2" xfId="39404" xr:uid="{00000000-0005-0000-0000-0000B90C0000}"/>
    <cellStyle name="Comma 2 2 2 4 2 4 3" xfId="37776" xr:uid="{00000000-0005-0000-0000-0000A30C0000}"/>
    <cellStyle name="Comma 2 2 2 4 2 4 4" xfId="34290" xr:uid="{00000000-0005-0000-0000-0000A30C0000}"/>
    <cellStyle name="Comma 2 2 2 4 2 5" xfId="20814" xr:uid="{00000000-0005-0000-0000-0000B91A0000}"/>
    <cellStyle name="Comma 2 2 2 4 2 5 2" xfId="35773" xr:uid="{00000000-0005-0000-0000-0000BA0C0000}"/>
    <cellStyle name="Comma 2 2 2 4 2 5 2 2" xfId="39101" xr:uid="{00000000-0005-0000-0000-0000BA0C0000}"/>
    <cellStyle name="Comma 2 2 2 4 2 5 3" xfId="37952" xr:uid="{00000000-0005-0000-0000-0000A40C0000}"/>
    <cellStyle name="Comma 2 2 2 4 2 5 4" xfId="34471" xr:uid="{00000000-0005-0000-0000-0000A40C0000}"/>
    <cellStyle name="Comma 2 2 2 4 2 6" xfId="25843" xr:uid="{00000000-0005-0000-0000-0000BA1A0000}"/>
    <cellStyle name="Comma 2 2 2 4 2 6 2" xfId="38303" xr:uid="{00000000-0005-0000-0000-0000B50C0000}"/>
    <cellStyle name="Comma 2 2 2 4 2 6 3" xfId="34906" xr:uid="{00000000-0005-0000-0000-0000B50C0000}"/>
    <cellStyle name="Comma 2 2 2 4 2 7" xfId="37476" xr:uid="{00000000-0005-0000-0000-00009F0C0000}"/>
    <cellStyle name="Comma 2 2 2 4 2 8" xfId="33990" xr:uid="{00000000-0005-0000-0000-00009F0C0000}"/>
    <cellStyle name="Comma 2 2 2 4 3" xfId="20962" xr:uid="{00000000-0005-0000-0000-0000BB1A0000}"/>
    <cellStyle name="Comma 2 2 2 4 3 2" xfId="29337" xr:uid="{00000000-0005-0000-0000-0000BC1A0000}"/>
    <cellStyle name="Comma 2 2 2 4 3 2 2" xfId="35916" xr:uid="{00000000-0005-0000-0000-0000BC0C0000}"/>
    <cellStyle name="Comma 2 2 2 4 3 2 2 2" xfId="39244" xr:uid="{00000000-0005-0000-0000-0000BC0C0000}"/>
    <cellStyle name="Comma 2 2 2 4 3 2 3" xfId="38001" xr:uid="{00000000-0005-0000-0000-0000A60C0000}"/>
    <cellStyle name="Comma 2 2 2 4 3 2 4" xfId="34520" xr:uid="{00000000-0005-0000-0000-0000A60C0000}"/>
    <cellStyle name="Comma 2 2 2 4 3 3" xfId="25899" xr:uid="{00000000-0005-0000-0000-0000BD1A0000}"/>
    <cellStyle name="Comma 2 2 2 4 3 3 2" xfId="38350" xr:uid="{00000000-0005-0000-0000-0000BB0C0000}"/>
    <cellStyle name="Comma 2 2 2 4 3 3 3" xfId="34953" xr:uid="{00000000-0005-0000-0000-0000BB0C0000}"/>
    <cellStyle name="Comma 2 2 2 4 3 4" xfId="37619" xr:uid="{00000000-0005-0000-0000-0000A50C0000}"/>
    <cellStyle name="Comma 2 2 2 4 3 5" xfId="34133" xr:uid="{00000000-0005-0000-0000-0000A50C0000}"/>
    <cellStyle name="Comma 2 2 2 4 4" xfId="20864" xr:uid="{00000000-0005-0000-0000-0000BE1A0000}"/>
    <cellStyle name="Comma 2 2 2 4 4 2" xfId="25452" xr:uid="{00000000-0005-0000-0000-0000BF1A0000}"/>
    <cellStyle name="Comma 2 2 2 4 4 2 2" xfId="39149" xr:uid="{00000000-0005-0000-0000-0000BD0C0000}"/>
    <cellStyle name="Comma 2 2 2 4 4 2 3" xfId="35821" xr:uid="{00000000-0005-0000-0000-0000BD0C0000}"/>
    <cellStyle name="Comma 2 2 2 4 4 3" xfId="37524" xr:uid="{00000000-0005-0000-0000-0000A70C0000}"/>
    <cellStyle name="Comma 2 2 2 4 4 4" xfId="34038" xr:uid="{00000000-0005-0000-0000-0000A70C0000}"/>
    <cellStyle name="Comma 2 2 2 4 5" xfId="21040" xr:uid="{00000000-0005-0000-0000-0000C01A0000}"/>
    <cellStyle name="Comma 2 2 2 4 5 2" xfId="29142" xr:uid="{00000000-0005-0000-0000-0000C11A0000}"/>
    <cellStyle name="Comma 2 2 2 4 5 2 2" xfId="39322" xr:uid="{00000000-0005-0000-0000-0000BE0C0000}"/>
    <cellStyle name="Comma 2 2 2 4 5 2 3" xfId="35994" xr:uid="{00000000-0005-0000-0000-0000BE0C0000}"/>
    <cellStyle name="Comma 2 2 2 4 5 3" xfId="37697" xr:uid="{00000000-0005-0000-0000-0000A80C0000}"/>
    <cellStyle name="Comma 2 2 2 4 5 4" xfId="34211" xr:uid="{00000000-0005-0000-0000-0000A80C0000}"/>
    <cellStyle name="Comma 2 2 2 4 6" xfId="21140" xr:uid="{00000000-0005-0000-0000-0000C21A0000}"/>
    <cellStyle name="Comma 2 2 2 4 6 2" xfId="36037" xr:uid="{00000000-0005-0000-0000-0000BF0C0000}"/>
    <cellStyle name="Comma 2 2 2 4 6 2 2" xfId="39365" xr:uid="{00000000-0005-0000-0000-0000BF0C0000}"/>
    <cellStyle name="Comma 2 2 2 4 6 3" xfId="37739" xr:uid="{00000000-0005-0000-0000-0000A90C0000}"/>
    <cellStyle name="Comma 2 2 2 4 6 4" xfId="34253" xr:uid="{00000000-0005-0000-0000-0000A90C0000}"/>
    <cellStyle name="Comma 2 2 2 4 7" xfId="20757" xr:uid="{00000000-0005-0000-0000-0000C31A0000}"/>
    <cellStyle name="Comma 2 2 2 4 7 2" xfId="35726" xr:uid="{00000000-0005-0000-0000-0000C00C0000}"/>
    <cellStyle name="Comma 2 2 2 4 7 2 2" xfId="39053" xr:uid="{00000000-0005-0000-0000-0000C00C0000}"/>
    <cellStyle name="Comma 2 2 2 4 7 3" xfId="37905" xr:uid="{00000000-0005-0000-0000-0000AA0C0000}"/>
    <cellStyle name="Comma 2 2 2 4 7 4" xfId="34420" xr:uid="{00000000-0005-0000-0000-0000AA0C0000}"/>
    <cellStyle name="Comma 2 2 2 4 8" xfId="23897" xr:uid="{00000000-0005-0000-0000-0000C41A0000}"/>
    <cellStyle name="Comma 2 2 2 4 8 2" xfId="38186" xr:uid="{00000000-0005-0000-0000-0000B40C0000}"/>
    <cellStyle name="Comma 2 2 2 4 8 3" xfId="34714" xr:uid="{00000000-0005-0000-0000-0000B40C0000}"/>
    <cellStyle name="Comma 2 2 2 4 9" xfId="16300" xr:uid="{00000000-0005-0000-0000-0000C51A0000}"/>
    <cellStyle name="Comma 2 2 2 4 9 2" xfId="37429" xr:uid="{00000000-0005-0000-0000-00009E0C0000}"/>
    <cellStyle name="Comma 2 2 2 5" xfId="4453" xr:uid="{00000000-0005-0000-0000-0000C61A0000}"/>
    <cellStyle name="Comma 2 2 2 5 2" xfId="17090" xr:uid="{00000000-0005-0000-0000-0000C71A0000}"/>
    <cellStyle name="Comma 2 2 2 5 2 2" xfId="21019" xr:uid="{00000000-0005-0000-0000-0000C81A0000}"/>
    <cellStyle name="Comma 2 2 2 5 2 2 2" xfId="29433" xr:uid="{00000000-0005-0000-0000-0000C91A0000}"/>
    <cellStyle name="Comma 2 2 2 5 2 2 2 2" xfId="35973" xr:uid="{00000000-0005-0000-0000-0000C40C0000}"/>
    <cellStyle name="Comma 2 2 2 5 2 2 2 2 2" xfId="39301" xr:uid="{00000000-0005-0000-0000-0000C40C0000}"/>
    <cellStyle name="Comma 2 2 2 5 2 2 2 3" xfId="38052" xr:uid="{00000000-0005-0000-0000-0000AE0C0000}"/>
    <cellStyle name="Comma 2 2 2 5 2 2 2 4" xfId="34581" xr:uid="{00000000-0005-0000-0000-0000AE0C0000}"/>
    <cellStyle name="Comma 2 2 2 5 2 2 3" xfId="26175" xr:uid="{00000000-0005-0000-0000-0000CA1A0000}"/>
    <cellStyle name="Comma 2 2 2 5 2 2 3 2" xfId="38398" xr:uid="{00000000-0005-0000-0000-0000C30C0000}"/>
    <cellStyle name="Comma 2 2 2 5 2 2 3 3" xfId="35024" xr:uid="{00000000-0005-0000-0000-0000C30C0000}"/>
    <cellStyle name="Comma 2 2 2 5 2 2 4" xfId="37676" xr:uid="{00000000-0005-0000-0000-0000AD0C0000}"/>
    <cellStyle name="Comma 2 2 2 5 2 2 5" xfId="34190" xr:uid="{00000000-0005-0000-0000-0000AD0C0000}"/>
    <cellStyle name="Comma 2 2 2 5 2 3" xfId="20921" xr:uid="{00000000-0005-0000-0000-0000CB1A0000}"/>
    <cellStyle name="Comma 2 2 2 5 2 3 2" xfId="29275" xr:uid="{00000000-0005-0000-0000-0000CC1A0000}"/>
    <cellStyle name="Comma 2 2 2 5 2 3 2 2" xfId="39206" xr:uid="{00000000-0005-0000-0000-0000C50C0000}"/>
    <cellStyle name="Comma 2 2 2 5 2 3 2 3" xfId="35878" xr:uid="{00000000-0005-0000-0000-0000C50C0000}"/>
    <cellStyle name="Comma 2 2 2 5 2 3 3" xfId="37581" xr:uid="{00000000-0005-0000-0000-0000AF0C0000}"/>
    <cellStyle name="Comma 2 2 2 5 2 3 4" xfId="34095" xr:uid="{00000000-0005-0000-0000-0000AF0C0000}"/>
    <cellStyle name="Comma 2 2 2 5 2 4" xfId="21681" xr:uid="{00000000-0005-0000-0000-0000CD1A0000}"/>
    <cellStyle name="Comma 2 2 2 5 2 4 2" xfId="36077" xr:uid="{00000000-0005-0000-0000-0000C60C0000}"/>
    <cellStyle name="Comma 2 2 2 5 2 4 2 2" xfId="39405" xr:uid="{00000000-0005-0000-0000-0000C60C0000}"/>
    <cellStyle name="Comma 2 2 2 5 2 4 3" xfId="37777" xr:uid="{00000000-0005-0000-0000-0000B00C0000}"/>
    <cellStyle name="Comma 2 2 2 5 2 4 4" xfId="34291" xr:uid="{00000000-0005-0000-0000-0000B00C0000}"/>
    <cellStyle name="Comma 2 2 2 5 2 5" xfId="20824" xr:uid="{00000000-0005-0000-0000-0000CE1A0000}"/>
    <cellStyle name="Comma 2 2 2 5 2 5 2" xfId="35783" xr:uid="{00000000-0005-0000-0000-0000C70C0000}"/>
    <cellStyle name="Comma 2 2 2 5 2 5 2 2" xfId="39111" xr:uid="{00000000-0005-0000-0000-0000C70C0000}"/>
    <cellStyle name="Comma 2 2 2 5 2 5 3" xfId="37953" xr:uid="{00000000-0005-0000-0000-0000B10C0000}"/>
    <cellStyle name="Comma 2 2 2 5 2 5 4" xfId="34472" xr:uid="{00000000-0005-0000-0000-0000B10C0000}"/>
    <cellStyle name="Comma 2 2 2 5 2 6" xfId="25844" xr:uid="{00000000-0005-0000-0000-0000CF1A0000}"/>
    <cellStyle name="Comma 2 2 2 5 2 6 2" xfId="38304" xr:uid="{00000000-0005-0000-0000-0000C20C0000}"/>
    <cellStyle name="Comma 2 2 2 5 2 6 3" xfId="34907" xr:uid="{00000000-0005-0000-0000-0000C20C0000}"/>
    <cellStyle name="Comma 2 2 2 5 2 7" xfId="37486" xr:uid="{00000000-0005-0000-0000-0000AC0C0000}"/>
    <cellStyle name="Comma 2 2 2 5 2 8" xfId="34000" xr:uid="{00000000-0005-0000-0000-0000AC0C0000}"/>
    <cellStyle name="Comma 2 2 2 5 3" xfId="20972" xr:uid="{00000000-0005-0000-0000-0000D01A0000}"/>
    <cellStyle name="Comma 2 2 2 5 3 2" xfId="29338" xr:uid="{00000000-0005-0000-0000-0000D11A0000}"/>
    <cellStyle name="Comma 2 2 2 5 3 2 2" xfId="35926" xr:uid="{00000000-0005-0000-0000-0000C90C0000}"/>
    <cellStyle name="Comma 2 2 2 5 3 2 2 2" xfId="39254" xr:uid="{00000000-0005-0000-0000-0000C90C0000}"/>
    <cellStyle name="Comma 2 2 2 5 3 2 3" xfId="38002" xr:uid="{00000000-0005-0000-0000-0000B30C0000}"/>
    <cellStyle name="Comma 2 2 2 5 3 2 4" xfId="34521" xr:uid="{00000000-0005-0000-0000-0000B30C0000}"/>
    <cellStyle name="Comma 2 2 2 5 3 3" xfId="25900" xr:uid="{00000000-0005-0000-0000-0000D21A0000}"/>
    <cellStyle name="Comma 2 2 2 5 3 3 2" xfId="38351" xr:uid="{00000000-0005-0000-0000-0000C80C0000}"/>
    <cellStyle name="Comma 2 2 2 5 3 3 3" xfId="34954" xr:uid="{00000000-0005-0000-0000-0000C80C0000}"/>
    <cellStyle name="Comma 2 2 2 5 3 4" xfId="37629" xr:uid="{00000000-0005-0000-0000-0000B20C0000}"/>
    <cellStyle name="Comma 2 2 2 5 3 5" xfId="34143" xr:uid="{00000000-0005-0000-0000-0000B20C0000}"/>
    <cellStyle name="Comma 2 2 2 5 4" xfId="20874" xr:uid="{00000000-0005-0000-0000-0000D31A0000}"/>
    <cellStyle name="Comma 2 2 2 5 4 2" xfId="29143" xr:uid="{00000000-0005-0000-0000-0000D41A0000}"/>
    <cellStyle name="Comma 2 2 2 5 4 2 2" xfId="39159" xr:uid="{00000000-0005-0000-0000-0000CA0C0000}"/>
    <cellStyle name="Comma 2 2 2 5 4 2 3" xfId="35831" xr:uid="{00000000-0005-0000-0000-0000CA0C0000}"/>
    <cellStyle name="Comma 2 2 2 5 4 3" xfId="37534" xr:uid="{00000000-0005-0000-0000-0000B40C0000}"/>
    <cellStyle name="Comma 2 2 2 5 4 4" xfId="34048" xr:uid="{00000000-0005-0000-0000-0000B40C0000}"/>
    <cellStyle name="Comma 2 2 2 5 5" xfId="21141" xr:uid="{00000000-0005-0000-0000-0000D51A0000}"/>
    <cellStyle name="Comma 2 2 2 5 5 2" xfId="36038" xr:uid="{00000000-0005-0000-0000-0000CB0C0000}"/>
    <cellStyle name="Comma 2 2 2 5 5 2 2" xfId="39366" xr:uid="{00000000-0005-0000-0000-0000CB0C0000}"/>
    <cellStyle name="Comma 2 2 2 5 5 3" xfId="37740" xr:uid="{00000000-0005-0000-0000-0000B50C0000}"/>
    <cellStyle name="Comma 2 2 2 5 5 4" xfId="34254" xr:uid="{00000000-0005-0000-0000-0000B50C0000}"/>
    <cellStyle name="Comma 2 2 2 5 6" xfId="20767" xr:uid="{00000000-0005-0000-0000-0000D61A0000}"/>
    <cellStyle name="Comma 2 2 2 5 6 2" xfId="35736" xr:uid="{00000000-0005-0000-0000-0000CC0C0000}"/>
    <cellStyle name="Comma 2 2 2 5 6 2 2" xfId="39064" xr:uid="{00000000-0005-0000-0000-0000CC0C0000}"/>
    <cellStyle name="Comma 2 2 2 5 6 3" xfId="37906" xr:uid="{00000000-0005-0000-0000-0000B60C0000}"/>
    <cellStyle name="Comma 2 2 2 5 6 4" xfId="34421" xr:uid="{00000000-0005-0000-0000-0000B60C0000}"/>
    <cellStyle name="Comma 2 2 2 5 7" xfId="25453" xr:uid="{00000000-0005-0000-0000-0000D71A0000}"/>
    <cellStyle name="Comma 2 2 2 5 7 2" xfId="38187" xr:uid="{00000000-0005-0000-0000-0000C10C0000}"/>
    <cellStyle name="Comma 2 2 2 5 7 3" xfId="34715" xr:uid="{00000000-0005-0000-0000-0000C10C0000}"/>
    <cellStyle name="Comma 2 2 2 5 8" xfId="16301" xr:uid="{00000000-0005-0000-0000-0000D81A0000}"/>
    <cellStyle name="Comma 2 2 2 5 8 2" xfId="37439" xr:uid="{00000000-0005-0000-0000-0000AB0C0000}"/>
    <cellStyle name="Comma 2 2 2 5 9" xfId="33953" xr:uid="{00000000-0005-0000-0000-0000AB0C0000}"/>
    <cellStyle name="Comma 2 2 2 6" xfId="17086" xr:uid="{00000000-0005-0000-0000-0000D91A0000}"/>
    <cellStyle name="Comma 2 2 2 6 2" xfId="20829" xr:uid="{00000000-0005-0000-0000-0000DA1A0000}"/>
    <cellStyle name="Comma 2 2 2 6 2 2" xfId="21024" xr:uid="{00000000-0005-0000-0000-0000DB1A0000}"/>
    <cellStyle name="Comma 2 2 2 6 2 2 2" xfId="29466" xr:uid="{00000000-0005-0000-0000-0000DC1A0000}"/>
    <cellStyle name="Comma 2 2 2 6 2 2 2 2" xfId="35978" xr:uid="{00000000-0005-0000-0000-0000D00C0000}"/>
    <cellStyle name="Comma 2 2 2 6 2 2 2 2 2" xfId="39306" xr:uid="{00000000-0005-0000-0000-0000D00C0000}"/>
    <cellStyle name="Comma 2 2 2 6 2 2 2 3" xfId="38085" xr:uid="{00000000-0005-0000-0000-0000BA0C0000}"/>
    <cellStyle name="Comma 2 2 2 6 2 2 2 4" xfId="34614" xr:uid="{00000000-0005-0000-0000-0000BA0C0000}"/>
    <cellStyle name="Comma 2 2 2 6 2 2 3" xfId="26208" xr:uid="{00000000-0005-0000-0000-0000DD1A0000}"/>
    <cellStyle name="Comma 2 2 2 6 2 2 3 2" xfId="38431" xr:uid="{00000000-0005-0000-0000-0000CF0C0000}"/>
    <cellStyle name="Comma 2 2 2 6 2 2 3 3" xfId="35057" xr:uid="{00000000-0005-0000-0000-0000CF0C0000}"/>
    <cellStyle name="Comma 2 2 2 6 2 2 4" xfId="37681" xr:uid="{00000000-0005-0000-0000-0000B90C0000}"/>
    <cellStyle name="Comma 2 2 2 6 2 2 5" xfId="34195" xr:uid="{00000000-0005-0000-0000-0000B90C0000}"/>
    <cellStyle name="Comma 2 2 2 6 2 3" xfId="20926" xr:uid="{00000000-0005-0000-0000-0000DE1A0000}"/>
    <cellStyle name="Comma 2 2 2 6 2 3 2" xfId="29308" xr:uid="{00000000-0005-0000-0000-0000DF1A0000}"/>
    <cellStyle name="Comma 2 2 2 6 2 3 2 2" xfId="39211" xr:uid="{00000000-0005-0000-0000-0000D10C0000}"/>
    <cellStyle name="Comma 2 2 2 6 2 3 2 3" xfId="35883" xr:uid="{00000000-0005-0000-0000-0000D10C0000}"/>
    <cellStyle name="Comma 2 2 2 6 2 3 3" xfId="37586" xr:uid="{00000000-0005-0000-0000-0000BB0C0000}"/>
    <cellStyle name="Comma 2 2 2 6 2 3 4" xfId="34100" xr:uid="{00000000-0005-0000-0000-0000BB0C0000}"/>
    <cellStyle name="Comma 2 2 2 6 2 4" xfId="25877" xr:uid="{00000000-0005-0000-0000-0000E01A0000}"/>
    <cellStyle name="Comma 2 2 2 6 2 4 2" xfId="35788" xr:uid="{00000000-0005-0000-0000-0000D20C0000}"/>
    <cellStyle name="Comma 2 2 2 6 2 4 2 2" xfId="39116" xr:uid="{00000000-0005-0000-0000-0000D20C0000}"/>
    <cellStyle name="Comma 2 2 2 6 2 4 3" xfId="37986" xr:uid="{00000000-0005-0000-0000-0000BC0C0000}"/>
    <cellStyle name="Comma 2 2 2 6 2 4 4" xfId="34505" xr:uid="{00000000-0005-0000-0000-0000BC0C0000}"/>
    <cellStyle name="Comma 2 2 2 6 2 5" xfId="34940" xr:uid="{00000000-0005-0000-0000-0000CE0C0000}"/>
    <cellStyle name="Comma 2 2 2 6 2 5 2" xfId="38337" xr:uid="{00000000-0005-0000-0000-0000CE0C0000}"/>
    <cellStyle name="Comma 2 2 2 6 2 6" xfId="37491" xr:uid="{00000000-0005-0000-0000-0000B80C0000}"/>
    <cellStyle name="Comma 2 2 2 6 2 7" xfId="34005" xr:uid="{00000000-0005-0000-0000-0000B80C0000}"/>
    <cellStyle name="Comma 2 2 2 6 3" xfId="20977" xr:uid="{00000000-0005-0000-0000-0000E11A0000}"/>
    <cellStyle name="Comma 2 2 2 6 3 2" xfId="29404" xr:uid="{00000000-0005-0000-0000-0000E21A0000}"/>
    <cellStyle name="Comma 2 2 2 6 3 2 2" xfId="35931" xr:uid="{00000000-0005-0000-0000-0000D40C0000}"/>
    <cellStyle name="Comma 2 2 2 6 3 2 2 2" xfId="39259" xr:uid="{00000000-0005-0000-0000-0000D40C0000}"/>
    <cellStyle name="Comma 2 2 2 6 3 2 3" xfId="38038" xr:uid="{00000000-0005-0000-0000-0000BE0C0000}"/>
    <cellStyle name="Comma 2 2 2 6 3 2 4" xfId="34567" xr:uid="{00000000-0005-0000-0000-0000BE0C0000}"/>
    <cellStyle name="Comma 2 2 2 6 3 3" xfId="26085" xr:uid="{00000000-0005-0000-0000-0000E31A0000}"/>
    <cellStyle name="Comma 2 2 2 6 3 3 2" xfId="38384" xr:uid="{00000000-0005-0000-0000-0000D30C0000}"/>
    <cellStyle name="Comma 2 2 2 6 3 3 3" xfId="35010" xr:uid="{00000000-0005-0000-0000-0000D30C0000}"/>
    <cellStyle name="Comma 2 2 2 6 3 4" xfId="37634" xr:uid="{00000000-0005-0000-0000-0000BD0C0000}"/>
    <cellStyle name="Comma 2 2 2 6 3 5" xfId="34148" xr:uid="{00000000-0005-0000-0000-0000BD0C0000}"/>
    <cellStyle name="Comma 2 2 2 6 4" xfId="20879" xr:uid="{00000000-0005-0000-0000-0000E41A0000}"/>
    <cellStyle name="Comma 2 2 2 6 4 2" xfId="29249" xr:uid="{00000000-0005-0000-0000-0000E51A0000}"/>
    <cellStyle name="Comma 2 2 2 6 4 2 2" xfId="39164" xr:uid="{00000000-0005-0000-0000-0000D50C0000}"/>
    <cellStyle name="Comma 2 2 2 6 4 2 3" xfId="35836" xr:uid="{00000000-0005-0000-0000-0000D50C0000}"/>
    <cellStyle name="Comma 2 2 2 6 4 3" xfId="37539" xr:uid="{00000000-0005-0000-0000-0000BF0C0000}"/>
    <cellStyle name="Comma 2 2 2 6 4 4" xfId="34053" xr:uid="{00000000-0005-0000-0000-0000BF0C0000}"/>
    <cellStyle name="Comma 2 2 2 6 5" xfId="21677" xr:uid="{00000000-0005-0000-0000-0000E61A0000}"/>
    <cellStyle name="Comma 2 2 2 6 5 2" xfId="36073" xr:uid="{00000000-0005-0000-0000-0000D60C0000}"/>
    <cellStyle name="Comma 2 2 2 6 5 2 2" xfId="39401" xr:uid="{00000000-0005-0000-0000-0000D60C0000}"/>
    <cellStyle name="Comma 2 2 2 6 5 3" xfId="37773" xr:uid="{00000000-0005-0000-0000-0000C00C0000}"/>
    <cellStyle name="Comma 2 2 2 6 5 4" xfId="34287" xr:uid="{00000000-0005-0000-0000-0000C00C0000}"/>
    <cellStyle name="Comma 2 2 2 6 6" xfId="20777" xr:uid="{00000000-0005-0000-0000-0000E71A0000}"/>
    <cellStyle name="Comma 2 2 2 6 6 2" xfId="35741" xr:uid="{00000000-0005-0000-0000-0000D70C0000}"/>
    <cellStyle name="Comma 2 2 2 6 6 2 2" xfId="39069" xr:uid="{00000000-0005-0000-0000-0000D70C0000}"/>
    <cellStyle name="Comma 2 2 2 6 6 3" xfId="37939" xr:uid="{00000000-0005-0000-0000-0000C10C0000}"/>
    <cellStyle name="Comma 2 2 2 6 6 4" xfId="34455" xr:uid="{00000000-0005-0000-0000-0000C10C0000}"/>
    <cellStyle name="Comma 2 2 2 6 7" xfId="25818" xr:uid="{00000000-0005-0000-0000-0000E81A0000}"/>
    <cellStyle name="Comma 2 2 2 6 7 2" xfId="38290" xr:uid="{00000000-0005-0000-0000-0000CD0C0000}"/>
    <cellStyle name="Comma 2 2 2 6 7 3" xfId="34882" xr:uid="{00000000-0005-0000-0000-0000CD0C0000}"/>
    <cellStyle name="Comma 2 2 2 6 8" xfId="37444" xr:uid="{00000000-0005-0000-0000-0000B70C0000}"/>
    <cellStyle name="Comma 2 2 2 6 9" xfId="33958" xr:uid="{00000000-0005-0000-0000-0000B70C0000}"/>
    <cellStyle name="Comma 2 2 2 7" xfId="19981" xr:uid="{00000000-0005-0000-0000-0000E91A0000}"/>
    <cellStyle name="Comma 2 2 2 7 2" xfId="20989" xr:uid="{00000000-0005-0000-0000-0000EA1A0000}"/>
    <cellStyle name="Comma 2 2 2 7 2 2" xfId="26213" xr:uid="{00000000-0005-0000-0000-0000EB1A0000}"/>
    <cellStyle name="Comma 2 2 2 7 2 2 2" xfId="29471" xr:uid="{00000000-0005-0000-0000-0000EC1A0000}"/>
    <cellStyle name="Comma 2 2 2 7 2 2 2 2" xfId="38436" xr:uid="{00000000-0005-0000-0000-0000DA0C0000}"/>
    <cellStyle name="Comma 2 2 2 7 2 2 2 3" xfId="35062" xr:uid="{00000000-0005-0000-0000-0000DA0C0000}"/>
    <cellStyle name="Comma 2 2 2 7 2 2 3" xfId="38090" xr:uid="{00000000-0005-0000-0000-0000C40C0000}"/>
    <cellStyle name="Comma 2 2 2 7 2 2 4" xfId="34619" xr:uid="{00000000-0005-0000-0000-0000C40C0000}"/>
    <cellStyle name="Comma 2 2 2 7 2 3" xfId="29313" xr:uid="{00000000-0005-0000-0000-0000ED1A0000}"/>
    <cellStyle name="Comma 2 2 2 7 2 3 2" xfId="35943" xr:uid="{00000000-0005-0000-0000-0000DB0C0000}"/>
    <cellStyle name="Comma 2 2 2 7 2 3 2 2" xfId="39271" xr:uid="{00000000-0005-0000-0000-0000DB0C0000}"/>
    <cellStyle name="Comma 2 2 2 7 2 3 3" xfId="37991" xr:uid="{00000000-0005-0000-0000-0000C50C0000}"/>
    <cellStyle name="Comma 2 2 2 7 2 3 4" xfId="34510" xr:uid="{00000000-0005-0000-0000-0000C50C0000}"/>
    <cellStyle name="Comma 2 2 2 7 2 4" xfId="25882" xr:uid="{00000000-0005-0000-0000-0000EE1A0000}"/>
    <cellStyle name="Comma 2 2 2 7 2 4 2" xfId="38342" xr:uid="{00000000-0005-0000-0000-0000D90C0000}"/>
    <cellStyle name="Comma 2 2 2 7 2 4 3" xfId="34945" xr:uid="{00000000-0005-0000-0000-0000D90C0000}"/>
    <cellStyle name="Comma 2 2 2 7 2 5" xfId="37646" xr:uid="{00000000-0005-0000-0000-0000C30C0000}"/>
    <cellStyle name="Comma 2 2 2 7 2 6" xfId="34160" xr:uid="{00000000-0005-0000-0000-0000C30C0000}"/>
    <cellStyle name="Comma 2 2 2 7 3" xfId="20891" xr:uid="{00000000-0005-0000-0000-0000EF1A0000}"/>
    <cellStyle name="Comma 2 2 2 7 3 2" xfId="29424" xr:uid="{00000000-0005-0000-0000-0000F01A0000}"/>
    <cellStyle name="Comma 2 2 2 7 3 2 2" xfId="35848" xr:uid="{00000000-0005-0000-0000-0000DD0C0000}"/>
    <cellStyle name="Comma 2 2 2 7 3 2 2 2" xfId="39176" xr:uid="{00000000-0005-0000-0000-0000DD0C0000}"/>
    <cellStyle name="Comma 2 2 2 7 3 2 3" xfId="38043" xr:uid="{00000000-0005-0000-0000-0000C70C0000}"/>
    <cellStyle name="Comma 2 2 2 7 3 2 4" xfId="34572" xr:uid="{00000000-0005-0000-0000-0000C70C0000}"/>
    <cellStyle name="Comma 2 2 2 7 3 3" xfId="26166" xr:uid="{00000000-0005-0000-0000-0000F11A0000}"/>
    <cellStyle name="Comma 2 2 2 7 3 3 2" xfId="38389" xr:uid="{00000000-0005-0000-0000-0000DC0C0000}"/>
    <cellStyle name="Comma 2 2 2 7 3 3 3" xfId="35015" xr:uid="{00000000-0005-0000-0000-0000DC0C0000}"/>
    <cellStyle name="Comma 2 2 2 7 3 4" xfId="37551" xr:uid="{00000000-0005-0000-0000-0000C60C0000}"/>
    <cellStyle name="Comma 2 2 2 7 3 5" xfId="34065" xr:uid="{00000000-0005-0000-0000-0000C60C0000}"/>
    <cellStyle name="Comma 2 2 2 7 4" xfId="23317" xr:uid="{00000000-0005-0000-0000-0000F21A0000}"/>
    <cellStyle name="Comma 2 2 2 7 4 2" xfId="29266" xr:uid="{00000000-0005-0000-0000-0000F31A0000}"/>
    <cellStyle name="Comma 2 2 2 7 4 2 2" xfId="39781" xr:uid="{00000000-0005-0000-0000-0000DE0C0000}"/>
    <cellStyle name="Comma 2 2 2 7 4 2 3" xfId="36449" xr:uid="{00000000-0005-0000-0000-0000DE0C0000}"/>
    <cellStyle name="Comma 2 2 2 7 4 3" xfId="37881" xr:uid="{00000000-0005-0000-0000-0000C80C0000}"/>
    <cellStyle name="Comma 2 2 2 7 4 4" xfId="34396" xr:uid="{00000000-0005-0000-0000-0000C80C0000}"/>
    <cellStyle name="Comma 2 2 2 7 5" xfId="20794" xr:uid="{00000000-0005-0000-0000-0000F41A0000}"/>
    <cellStyle name="Comma 2 2 2 7 5 2" xfId="35753" xr:uid="{00000000-0005-0000-0000-0000DF0C0000}"/>
    <cellStyle name="Comma 2 2 2 7 5 2 2" xfId="39081" xr:uid="{00000000-0005-0000-0000-0000DF0C0000}"/>
    <cellStyle name="Comma 2 2 2 7 5 3" xfId="37944" xr:uid="{00000000-0005-0000-0000-0000C90C0000}"/>
    <cellStyle name="Comma 2 2 2 7 5 4" xfId="34463" xr:uid="{00000000-0005-0000-0000-0000C90C0000}"/>
    <cellStyle name="Comma 2 2 2 7 6" xfId="25833" xr:uid="{00000000-0005-0000-0000-0000F51A0000}"/>
    <cellStyle name="Comma 2 2 2 7 6 2" xfId="38295" xr:uid="{00000000-0005-0000-0000-0000D80C0000}"/>
    <cellStyle name="Comma 2 2 2 7 6 3" xfId="34898" xr:uid="{00000000-0005-0000-0000-0000D80C0000}"/>
    <cellStyle name="Comma 2 2 2 7 7" xfId="37456" xr:uid="{00000000-0005-0000-0000-0000C20C0000}"/>
    <cellStyle name="Comma 2 2 2 7 8" xfId="33970" xr:uid="{00000000-0005-0000-0000-0000C20C0000}"/>
    <cellStyle name="Comma 2 2 2 8" xfId="20942" xr:uid="{00000000-0005-0000-0000-0000F61A0000}"/>
    <cellStyle name="Comma 2 2 2 8 2" xfId="26171" xr:uid="{00000000-0005-0000-0000-0000F71A0000}"/>
    <cellStyle name="Comma 2 2 2 8 2 2" xfId="29429" xr:uid="{00000000-0005-0000-0000-0000F81A0000}"/>
    <cellStyle name="Comma 2 2 2 8 2 2 2" xfId="38394" xr:uid="{00000000-0005-0000-0000-0000E10C0000}"/>
    <cellStyle name="Comma 2 2 2 8 2 2 3" xfId="35020" xr:uid="{00000000-0005-0000-0000-0000E10C0000}"/>
    <cellStyle name="Comma 2 2 2 8 2 3" xfId="38048" xr:uid="{00000000-0005-0000-0000-0000CB0C0000}"/>
    <cellStyle name="Comma 2 2 2 8 2 4" xfId="34577" xr:uid="{00000000-0005-0000-0000-0000CB0C0000}"/>
    <cellStyle name="Comma 2 2 2 8 3" xfId="29271" xr:uid="{00000000-0005-0000-0000-0000F91A0000}"/>
    <cellStyle name="Comma 2 2 2 8 3 2" xfId="35896" xr:uid="{00000000-0005-0000-0000-0000E20C0000}"/>
    <cellStyle name="Comma 2 2 2 8 3 2 2" xfId="39224" xr:uid="{00000000-0005-0000-0000-0000E20C0000}"/>
    <cellStyle name="Comma 2 2 2 8 3 3" xfId="37949" xr:uid="{00000000-0005-0000-0000-0000CC0C0000}"/>
    <cellStyle name="Comma 2 2 2 8 3 4" xfId="34468" xr:uid="{00000000-0005-0000-0000-0000CC0C0000}"/>
    <cellStyle name="Comma 2 2 2 8 4" xfId="25840" xr:uid="{00000000-0005-0000-0000-0000FA1A0000}"/>
    <cellStyle name="Comma 2 2 2 8 4 2" xfId="38300" xr:uid="{00000000-0005-0000-0000-0000E00C0000}"/>
    <cellStyle name="Comma 2 2 2 8 4 3" xfId="34903" xr:uid="{00000000-0005-0000-0000-0000E00C0000}"/>
    <cellStyle name="Comma 2 2 2 8 5" xfId="37599" xr:uid="{00000000-0005-0000-0000-0000CA0C0000}"/>
    <cellStyle name="Comma 2 2 2 8 6" xfId="34113" xr:uid="{00000000-0005-0000-0000-0000CA0C0000}"/>
    <cellStyle name="Comma 2 2 2 9" xfId="20844" xr:uid="{00000000-0005-0000-0000-0000FB1A0000}"/>
    <cellStyle name="Comma 2 2 2 9 2" xfId="29334" xr:uid="{00000000-0005-0000-0000-0000FC1A0000}"/>
    <cellStyle name="Comma 2 2 2 9 2 2" xfId="35801" xr:uid="{00000000-0005-0000-0000-0000E40C0000}"/>
    <cellStyle name="Comma 2 2 2 9 2 2 2" xfId="39129" xr:uid="{00000000-0005-0000-0000-0000E40C0000}"/>
    <cellStyle name="Comma 2 2 2 9 2 3" xfId="37998" xr:uid="{00000000-0005-0000-0000-0000CE0C0000}"/>
    <cellStyle name="Comma 2 2 2 9 2 4" xfId="34517" xr:uid="{00000000-0005-0000-0000-0000CE0C0000}"/>
    <cellStyle name="Comma 2 2 2 9 3" xfId="25896" xr:uid="{00000000-0005-0000-0000-0000FD1A0000}"/>
    <cellStyle name="Comma 2 2 2 9 3 2" xfId="38347" xr:uid="{00000000-0005-0000-0000-0000E30C0000}"/>
    <cellStyle name="Comma 2 2 2 9 3 3" xfId="34950" xr:uid="{00000000-0005-0000-0000-0000E30C0000}"/>
    <cellStyle name="Comma 2 2 2 9 4" xfId="37504" xr:uid="{00000000-0005-0000-0000-0000CD0C0000}"/>
    <cellStyle name="Comma 2 2 2 9 5" xfId="34018" xr:uid="{00000000-0005-0000-0000-0000CD0C0000}"/>
    <cellStyle name="Comma 2 2 20" xfId="16296" xr:uid="{00000000-0005-0000-0000-0000FE1A0000}"/>
    <cellStyle name="Comma 2 2 21" xfId="30870" xr:uid="{00000000-0005-0000-0000-00005C0C0000}"/>
    <cellStyle name="Comma 2 2 3" xfId="7646" xr:uid="{00000000-0005-0000-0000-0000FF1A0000}"/>
    <cellStyle name="Comma 2 2 3 10" xfId="21142" xr:uid="{00000000-0005-0000-0000-0000001B0000}"/>
    <cellStyle name="Comma 2 2 3 10 2" xfId="36039" xr:uid="{00000000-0005-0000-0000-0000E60C0000}"/>
    <cellStyle name="Comma 2 2 3 10 2 2" xfId="39367" xr:uid="{00000000-0005-0000-0000-0000E60C0000}"/>
    <cellStyle name="Comma 2 2 3 10 3" xfId="37741" xr:uid="{00000000-0005-0000-0000-0000D00C0000}"/>
    <cellStyle name="Comma 2 2 3 10 4" xfId="34255" xr:uid="{00000000-0005-0000-0000-0000D00C0000}"/>
    <cellStyle name="Comma 2 2 3 11" xfId="20209" xr:uid="{00000000-0005-0000-0000-0000011B0000}"/>
    <cellStyle name="Comma 2 2 3 11 2" xfId="35651" xr:uid="{00000000-0005-0000-0000-0000E70C0000}"/>
    <cellStyle name="Comma 2 2 3 11 2 2" xfId="38983" xr:uid="{00000000-0005-0000-0000-0000E70C0000}"/>
    <cellStyle name="Comma 2 2 3 11 3" xfId="37907" xr:uid="{00000000-0005-0000-0000-0000D10C0000}"/>
    <cellStyle name="Comma 2 2 3 11 4" xfId="34422" xr:uid="{00000000-0005-0000-0000-0000D10C0000}"/>
    <cellStyle name="Comma 2 2 3 12" xfId="24900" xr:uid="{00000000-0005-0000-0000-0000021B0000}"/>
    <cellStyle name="Comma 2 2 3 12 2" xfId="38188" xr:uid="{00000000-0005-0000-0000-0000E50C0000}"/>
    <cellStyle name="Comma 2 2 3 12 3" xfId="34716" xr:uid="{00000000-0005-0000-0000-0000E50C0000}"/>
    <cellStyle name="Comma 2 2 3 13" xfId="16302" xr:uid="{00000000-0005-0000-0000-0000031B0000}"/>
    <cellStyle name="Comma 2 2 3 13 2" xfId="36875" xr:uid="{00000000-0005-0000-0000-0000D4070000}"/>
    <cellStyle name="Comma 2 2 3 14" xfId="32036" xr:uid="{00000000-0005-0000-0000-0000D4070000}"/>
    <cellStyle name="Comma 2 2 3 14 2" xfId="37401" xr:uid="{00000000-0005-0000-0000-0000CF0C0000}"/>
    <cellStyle name="Comma 2 2 3 15" xfId="33583" xr:uid="{00000000-0005-0000-0000-0000CF0C0000}"/>
    <cellStyle name="Comma 2 2 3 2" xfId="16303" xr:uid="{00000000-0005-0000-0000-0000041B0000}"/>
    <cellStyle name="Comma 2 2 3 2 10" xfId="33935" xr:uid="{00000000-0005-0000-0000-0000D20C0000}"/>
    <cellStyle name="Comma 2 2 3 2 2" xfId="17092" xr:uid="{00000000-0005-0000-0000-0000051B0000}"/>
    <cellStyle name="Comma 2 2 3 2 2 2" xfId="21001" xr:uid="{00000000-0005-0000-0000-0000061B0000}"/>
    <cellStyle name="Comma 2 2 3 2 2 2 2" xfId="29435" xr:uid="{00000000-0005-0000-0000-0000071B0000}"/>
    <cellStyle name="Comma 2 2 3 2 2 2 2 2" xfId="35955" xr:uid="{00000000-0005-0000-0000-0000EB0C0000}"/>
    <cellStyle name="Comma 2 2 3 2 2 2 2 2 2" xfId="39283" xr:uid="{00000000-0005-0000-0000-0000EB0C0000}"/>
    <cellStyle name="Comma 2 2 3 2 2 2 2 3" xfId="38054" xr:uid="{00000000-0005-0000-0000-0000D50C0000}"/>
    <cellStyle name="Comma 2 2 3 2 2 2 2 4" xfId="34583" xr:uid="{00000000-0005-0000-0000-0000D50C0000}"/>
    <cellStyle name="Comma 2 2 3 2 2 2 3" xfId="26177" xr:uid="{00000000-0005-0000-0000-0000081B0000}"/>
    <cellStyle name="Comma 2 2 3 2 2 2 3 2" xfId="38400" xr:uid="{00000000-0005-0000-0000-0000EA0C0000}"/>
    <cellStyle name="Comma 2 2 3 2 2 2 3 3" xfId="35026" xr:uid="{00000000-0005-0000-0000-0000EA0C0000}"/>
    <cellStyle name="Comma 2 2 3 2 2 2 4" xfId="37658" xr:uid="{00000000-0005-0000-0000-0000D40C0000}"/>
    <cellStyle name="Comma 2 2 3 2 2 2 5" xfId="34172" xr:uid="{00000000-0005-0000-0000-0000D40C0000}"/>
    <cellStyle name="Comma 2 2 3 2 2 3" xfId="20903" xr:uid="{00000000-0005-0000-0000-0000091B0000}"/>
    <cellStyle name="Comma 2 2 3 2 2 3 2" xfId="29277" xr:uid="{00000000-0005-0000-0000-00000A1B0000}"/>
    <cellStyle name="Comma 2 2 3 2 2 3 2 2" xfId="39188" xr:uid="{00000000-0005-0000-0000-0000EC0C0000}"/>
    <cellStyle name="Comma 2 2 3 2 2 3 2 3" xfId="35860" xr:uid="{00000000-0005-0000-0000-0000EC0C0000}"/>
    <cellStyle name="Comma 2 2 3 2 2 3 3" xfId="37563" xr:uid="{00000000-0005-0000-0000-0000D60C0000}"/>
    <cellStyle name="Comma 2 2 3 2 2 3 4" xfId="34077" xr:uid="{00000000-0005-0000-0000-0000D60C0000}"/>
    <cellStyle name="Comma 2 2 3 2 2 4" xfId="21683" xr:uid="{00000000-0005-0000-0000-00000B1B0000}"/>
    <cellStyle name="Comma 2 2 3 2 2 4 2" xfId="36079" xr:uid="{00000000-0005-0000-0000-0000ED0C0000}"/>
    <cellStyle name="Comma 2 2 3 2 2 4 2 2" xfId="39407" xr:uid="{00000000-0005-0000-0000-0000ED0C0000}"/>
    <cellStyle name="Comma 2 2 3 2 2 4 3" xfId="37779" xr:uid="{00000000-0005-0000-0000-0000D70C0000}"/>
    <cellStyle name="Comma 2 2 3 2 2 4 4" xfId="34293" xr:uid="{00000000-0005-0000-0000-0000D70C0000}"/>
    <cellStyle name="Comma 2 2 3 2 2 5" xfId="20806" xr:uid="{00000000-0005-0000-0000-00000C1B0000}"/>
    <cellStyle name="Comma 2 2 3 2 2 5 2" xfId="35765" xr:uid="{00000000-0005-0000-0000-0000EE0C0000}"/>
    <cellStyle name="Comma 2 2 3 2 2 5 2 2" xfId="39093" xr:uid="{00000000-0005-0000-0000-0000EE0C0000}"/>
    <cellStyle name="Comma 2 2 3 2 2 5 3" xfId="37955" xr:uid="{00000000-0005-0000-0000-0000D80C0000}"/>
    <cellStyle name="Comma 2 2 3 2 2 5 4" xfId="34474" xr:uid="{00000000-0005-0000-0000-0000D80C0000}"/>
    <cellStyle name="Comma 2 2 3 2 2 6" xfId="25846" xr:uid="{00000000-0005-0000-0000-00000D1B0000}"/>
    <cellStyle name="Comma 2 2 3 2 2 6 2" xfId="38306" xr:uid="{00000000-0005-0000-0000-0000E90C0000}"/>
    <cellStyle name="Comma 2 2 3 2 2 6 3" xfId="34909" xr:uid="{00000000-0005-0000-0000-0000E90C0000}"/>
    <cellStyle name="Comma 2 2 3 2 2 7" xfId="37468" xr:uid="{00000000-0005-0000-0000-0000D30C0000}"/>
    <cellStyle name="Comma 2 2 3 2 2 8" xfId="33982" xr:uid="{00000000-0005-0000-0000-0000D30C0000}"/>
    <cellStyle name="Comma 2 2 3 2 3" xfId="20954" xr:uid="{00000000-0005-0000-0000-00000E1B0000}"/>
    <cellStyle name="Comma 2 2 3 2 3 2" xfId="29340" xr:uid="{00000000-0005-0000-0000-00000F1B0000}"/>
    <cellStyle name="Comma 2 2 3 2 3 2 2" xfId="35908" xr:uid="{00000000-0005-0000-0000-0000F00C0000}"/>
    <cellStyle name="Comma 2 2 3 2 3 2 2 2" xfId="39236" xr:uid="{00000000-0005-0000-0000-0000F00C0000}"/>
    <cellStyle name="Comma 2 2 3 2 3 2 3" xfId="38004" xr:uid="{00000000-0005-0000-0000-0000DA0C0000}"/>
    <cellStyle name="Comma 2 2 3 2 3 2 4" xfId="34523" xr:uid="{00000000-0005-0000-0000-0000DA0C0000}"/>
    <cellStyle name="Comma 2 2 3 2 3 3" xfId="25902" xr:uid="{00000000-0005-0000-0000-0000101B0000}"/>
    <cellStyle name="Comma 2 2 3 2 3 3 2" xfId="38353" xr:uid="{00000000-0005-0000-0000-0000EF0C0000}"/>
    <cellStyle name="Comma 2 2 3 2 3 3 3" xfId="34956" xr:uid="{00000000-0005-0000-0000-0000EF0C0000}"/>
    <cellStyle name="Comma 2 2 3 2 3 4" xfId="37611" xr:uid="{00000000-0005-0000-0000-0000D90C0000}"/>
    <cellStyle name="Comma 2 2 3 2 3 5" xfId="34125" xr:uid="{00000000-0005-0000-0000-0000D90C0000}"/>
    <cellStyle name="Comma 2 2 3 2 4" xfId="20856" xr:uid="{00000000-0005-0000-0000-0000111B0000}"/>
    <cellStyle name="Comma 2 2 3 2 4 2" xfId="29145" xr:uid="{00000000-0005-0000-0000-0000121B0000}"/>
    <cellStyle name="Comma 2 2 3 2 4 2 2" xfId="39141" xr:uid="{00000000-0005-0000-0000-0000F10C0000}"/>
    <cellStyle name="Comma 2 2 3 2 4 2 3" xfId="35813" xr:uid="{00000000-0005-0000-0000-0000F10C0000}"/>
    <cellStyle name="Comma 2 2 3 2 4 3" xfId="37516" xr:uid="{00000000-0005-0000-0000-0000DB0C0000}"/>
    <cellStyle name="Comma 2 2 3 2 4 4" xfId="34030" xr:uid="{00000000-0005-0000-0000-0000DB0C0000}"/>
    <cellStyle name="Comma 2 2 3 2 5" xfId="21042" xr:uid="{00000000-0005-0000-0000-0000131B0000}"/>
    <cellStyle name="Comma 2 2 3 2 5 2" xfId="35996" xr:uid="{00000000-0005-0000-0000-0000F20C0000}"/>
    <cellStyle name="Comma 2 2 3 2 5 2 2" xfId="39324" xr:uid="{00000000-0005-0000-0000-0000F20C0000}"/>
    <cellStyle name="Comma 2 2 3 2 5 3" xfId="37699" xr:uid="{00000000-0005-0000-0000-0000DC0C0000}"/>
    <cellStyle name="Comma 2 2 3 2 5 4" xfId="34213" xr:uid="{00000000-0005-0000-0000-0000DC0C0000}"/>
    <cellStyle name="Comma 2 2 3 2 6" xfId="21143" xr:uid="{00000000-0005-0000-0000-0000141B0000}"/>
    <cellStyle name="Comma 2 2 3 2 6 2" xfId="36040" xr:uid="{00000000-0005-0000-0000-0000F30C0000}"/>
    <cellStyle name="Comma 2 2 3 2 6 2 2" xfId="39368" xr:uid="{00000000-0005-0000-0000-0000F30C0000}"/>
    <cellStyle name="Comma 2 2 3 2 6 3" xfId="37742" xr:uid="{00000000-0005-0000-0000-0000DD0C0000}"/>
    <cellStyle name="Comma 2 2 3 2 6 4" xfId="34256" xr:uid="{00000000-0005-0000-0000-0000DD0C0000}"/>
    <cellStyle name="Comma 2 2 3 2 7" xfId="20749" xr:uid="{00000000-0005-0000-0000-0000151B0000}"/>
    <cellStyle name="Comma 2 2 3 2 7 2" xfId="35718" xr:uid="{00000000-0005-0000-0000-0000F40C0000}"/>
    <cellStyle name="Comma 2 2 3 2 7 2 2" xfId="39045" xr:uid="{00000000-0005-0000-0000-0000F40C0000}"/>
    <cellStyle name="Comma 2 2 3 2 7 3" xfId="37908" xr:uid="{00000000-0005-0000-0000-0000DE0C0000}"/>
    <cellStyle name="Comma 2 2 3 2 7 4" xfId="34423" xr:uid="{00000000-0005-0000-0000-0000DE0C0000}"/>
    <cellStyle name="Comma 2 2 3 2 8" xfId="25455" xr:uid="{00000000-0005-0000-0000-0000161B0000}"/>
    <cellStyle name="Comma 2 2 3 2 8 2" xfId="38189" xr:uid="{00000000-0005-0000-0000-0000E80C0000}"/>
    <cellStyle name="Comma 2 2 3 2 8 3" xfId="34717" xr:uid="{00000000-0005-0000-0000-0000E80C0000}"/>
    <cellStyle name="Comma 2 2 3 2 9" xfId="37421" xr:uid="{00000000-0005-0000-0000-0000D20C0000}"/>
    <cellStyle name="Comma 2 2 3 3" xfId="16304" xr:uid="{00000000-0005-0000-0000-0000171B0000}"/>
    <cellStyle name="Comma 2 2 3 3 10" xfId="33945" xr:uid="{00000000-0005-0000-0000-0000DF0C0000}"/>
    <cellStyle name="Comma 2 2 3 3 2" xfId="17093" xr:uid="{00000000-0005-0000-0000-0000181B0000}"/>
    <cellStyle name="Comma 2 2 3 3 2 2" xfId="21011" xr:uid="{00000000-0005-0000-0000-0000191B0000}"/>
    <cellStyle name="Comma 2 2 3 3 2 2 2" xfId="29436" xr:uid="{00000000-0005-0000-0000-00001A1B0000}"/>
    <cellStyle name="Comma 2 2 3 3 2 2 2 2" xfId="35965" xr:uid="{00000000-0005-0000-0000-0000F80C0000}"/>
    <cellStyle name="Comma 2 2 3 3 2 2 2 2 2" xfId="39293" xr:uid="{00000000-0005-0000-0000-0000F80C0000}"/>
    <cellStyle name="Comma 2 2 3 3 2 2 2 3" xfId="38055" xr:uid="{00000000-0005-0000-0000-0000E20C0000}"/>
    <cellStyle name="Comma 2 2 3 3 2 2 2 4" xfId="34584" xr:uid="{00000000-0005-0000-0000-0000E20C0000}"/>
    <cellStyle name="Comma 2 2 3 3 2 2 3" xfId="26178" xr:uid="{00000000-0005-0000-0000-00001B1B0000}"/>
    <cellStyle name="Comma 2 2 3 3 2 2 3 2" xfId="38401" xr:uid="{00000000-0005-0000-0000-0000F70C0000}"/>
    <cellStyle name="Comma 2 2 3 3 2 2 3 3" xfId="35027" xr:uid="{00000000-0005-0000-0000-0000F70C0000}"/>
    <cellStyle name="Comma 2 2 3 3 2 2 4" xfId="37668" xr:uid="{00000000-0005-0000-0000-0000E10C0000}"/>
    <cellStyle name="Comma 2 2 3 3 2 2 5" xfId="34182" xr:uid="{00000000-0005-0000-0000-0000E10C0000}"/>
    <cellStyle name="Comma 2 2 3 3 2 3" xfId="20913" xr:uid="{00000000-0005-0000-0000-00001C1B0000}"/>
    <cellStyle name="Comma 2 2 3 3 2 3 2" xfId="29278" xr:uid="{00000000-0005-0000-0000-00001D1B0000}"/>
    <cellStyle name="Comma 2 2 3 3 2 3 2 2" xfId="39198" xr:uid="{00000000-0005-0000-0000-0000F90C0000}"/>
    <cellStyle name="Comma 2 2 3 3 2 3 2 3" xfId="35870" xr:uid="{00000000-0005-0000-0000-0000F90C0000}"/>
    <cellStyle name="Comma 2 2 3 3 2 3 3" xfId="37573" xr:uid="{00000000-0005-0000-0000-0000E30C0000}"/>
    <cellStyle name="Comma 2 2 3 3 2 3 4" xfId="34087" xr:uid="{00000000-0005-0000-0000-0000E30C0000}"/>
    <cellStyle name="Comma 2 2 3 3 2 4" xfId="21684" xr:uid="{00000000-0005-0000-0000-00001E1B0000}"/>
    <cellStyle name="Comma 2 2 3 3 2 4 2" xfId="36080" xr:uid="{00000000-0005-0000-0000-0000FA0C0000}"/>
    <cellStyle name="Comma 2 2 3 3 2 4 2 2" xfId="39408" xr:uid="{00000000-0005-0000-0000-0000FA0C0000}"/>
    <cellStyle name="Comma 2 2 3 3 2 4 3" xfId="37780" xr:uid="{00000000-0005-0000-0000-0000E40C0000}"/>
    <cellStyle name="Comma 2 2 3 3 2 4 4" xfId="34294" xr:uid="{00000000-0005-0000-0000-0000E40C0000}"/>
    <cellStyle name="Comma 2 2 3 3 2 5" xfId="20816" xr:uid="{00000000-0005-0000-0000-00001F1B0000}"/>
    <cellStyle name="Comma 2 2 3 3 2 5 2" xfId="35775" xr:uid="{00000000-0005-0000-0000-0000FB0C0000}"/>
    <cellStyle name="Comma 2 2 3 3 2 5 2 2" xfId="39103" xr:uid="{00000000-0005-0000-0000-0000FB0C0000}"/>
    <cellStyle name="Comma 2 2 3 3 2 5 3" xfId="37956" xr:uid="{00000000-0005-0000-0000-0000E50C0000}"/>
    <cellStyle name="Comma 2 2 3 3 2 5 4" xfId="34475" xr:uid="{00000000-0005-0000-0000-0000E50C0000}"/>
    <cellStyle name="Comma 2 2 3 3 2 6" xfId="25847" xr:uid="{00000000-0005-0000-0000-0000201B0000}"/>
    <cellStyle name="Comma 2 2 3 3 2 6 2" xfId="38307" xr:uid="{00000000-0005-0000-0000-0000F60C0000}"/>
    <cellStyle name="Comma 2 2 3 3 2 6 3" xfId="34910" xr:uid="{00000000-0005-0000-0000-0000F60C0000}"/>
    <cellStyle name="Comma 2 2 3 3 2 7" xfId="37478" xr:uid="{00000000-0005-0000-0000-0000E00C0000}"/>
    <cellStyle name="Comma 2 2 3 3 2 8" xfId="33992" xr:uid="{00000000-0005-0000-0000-0000E00C0000}"/>
    <cellStyle name="Comma 2 2 3 3 3" xfId="20964" xr:uid="{00000000-0005-0000-0000-0000211B0000}"/>
    <cellStyle name="Comma 2 2 3 3 3 2" xfId="29341" xr:uid="{00000000-0005-0000-0000-0000221B0000}"/>
    <cellStyle name="Comma 2 2 3 3 3 2 2" xfId="35918" xr:uid="{00000000-0005-0000-0000-0000FD0C0000}"/>
    <cellStyle name="Comma 2 2 3 3 3 2 2 2" xfId="39246" xr:uid="{00000000-0005-0000-0000-0000FD0C0000}"/>
    <cellStyle name="Comma 2 2 3 3 3 2 3" xfId="38005" xr:uid="{00000000-0005-0000-0000-0000E70C0000}"/>
    <cellStyle name="Comma 2 2 3 3 3 2 4" xfId="34524" xr:uid="{00000000-0005-0000-0000-0000E70C0000}"/>
    <cellStyle name="Comma 2 2 3 3 3 3" xfId="25903" xr:uid="{00000000-0005-0000-0000-0000231B0000}"/>
    <cellStyle name="Comma 2 2 3 3 3 3 2" xfId="38354" xr:uid="{00000000-0005-0000-0000-0000FC0C0000}"/>
    <cellStyle name="Comma 2 2 3 3 3 3 3" xfId="34957" xr:uid="{00000000-0005-0000-0000-0000FC0C0000}"/>
    <cellStyle name="Comma 2 2 3 3 3 4" xfId="37621" xr:uid="{00000000-0005-0000-0000-0000E60C0000}"/>
    <cellStyle name="Comma 2 2 3 3 3 5" xfId="34135" xr:uid="{00000000-0005-0000-0000-0000E60C0000}"/>
    <cellStyle name="Comma 2 2 3 3 4" xfId="20866" xr:uid="{00000000-0005-0000-0000-0000241B0000}"/>
    <cellStyle name="Comma 2 2 3 3 4 2" xfId="29146" xr:uid="{00000000-0005-0000-0000-0000251B0000}"/>
    <cellStyle name="Comma 2 2 3 3 4 2 2" xfId="39151" xr:uid="{00000000-0005-0000-0000-0000FE0C0000}"/>
    <cellStyle name="Comma 2 2 3 3 4 2 3" xfId="35823" xr:uid="{00000000-0005-0000-0000-0000FE0C0000}"/>
    <cellStyle name="Comma 2 2 3 3 4 3" xfId="37526" xr:uid="{00000000-0005-0000-0000-0000E80C0000}"/>
    <cellStyle name="Comma 2 2 3 3 4 4" xfId="34040" xr:uid="{00000000-0005-0000-0000-0000E80C0000}"/>
    <cellStyle name="Comma 2 2 3 3 5" xfId="21043" xr:uid="{00000000-0005-0000-0000-0000261B0000}"/>
    <cellStyle name="Comma 2 2 3 3 5 2" xfId="35997" xr:uid="{00000000-0005-0000-0000-0000FF0C0000}"/>
    <cellStyle name="Comma 2 2 3 3 5 2 2" xfId="39325" xr:uid="{00000000-0005-0000-0000-0000FF0C0000}"/>
    <cellStyle name="Comma 2 2 3 3 5 3" xfId="37700" xr:uid="{00000000-0005-0000-0000-0000E90C0000}"/>
    <cellStyle name="Comma 2 2 3 3 5 4" xfId="34214" xr:uid="{00000000-0005-0000-0000-0000E90C0000}"/>
    <cellStyle name="Comma 2 2 3 3 6" xfId="21144" xr:uid="{00000000-0005-0000-0000-0000271B0000}"/>
    <cellStyle name="Comma 2 2 3 3 6 2" xfId="36041" xr:uid="{00000000-0005-0000-0000-0000000D0000}"/>
    <cellStyle name="Comma 2 2 3 3 6 2 2" xfId="39369" xr:uid="{00000000-0005-0000-0000-0000000D0000}"/>
    <cellStyle name="Comma 2 2 3 3 6 3" xfId="37743" xr:uid="{00000000-0005-0000-0000-0000EA0C0000}"/>
    <cellStyle name="Comma 2 2 3 3 6 4" xfId="34257" xr:uid="{00000000-0005-0000-0000-0000EA0C0000}"/>
    <cellStyle name="Comma 2 2 3 3 7" xfId="20759" xr:uid="{00000000-0005-0000-0000-0000281B0000}"/>
    <cellStyle name="Comma 2 2 3 3 7 2" xfId="35728" xr:uid="{00000000-0005-0000-0000-0000010D0000}"/>
    <cellStyle name="Comma 2 2 3 3 7 2 2" xfId="39055" xr:uid="{00000000-0005-0000-0000-0000010D0000}"/>
    <cellStyle name="Comma 2 2 3 3 7 3" xfId="37909" xr:uid="{00000000-0005-0000-0000-0000EB0C0000}"/>
    <cellStyle name="Comma 2 2 3 3 7 4" xfId="34424" xr:uid="{00000000-0005-0000-0000-0000EB0C0000}"/>
    <cellStyle name="Comma 2 2 3 3 8" xfId="25456" xr:uid="{00000000-0005-0000-0000-0000291B0000}"/>
    <cellStyle name="Comma 2 2 3 3 8 2" xfId="38190" xr:uid="{00000000-0005-0000-0000-0000F50C0000}"/>
    <cellStyle name="Comma 2 2 3 3 8 3" xfId="34718" xr:uid="{00000000-0005-0000-0000-0000F50C0000}"/>
    <cellStyle name="Comma 2 2 3 3 9" xfId="37431" xr:uid="{00000000-0005-0000-0000-0000DF0C0000}"/>
    <cellStyle name="Comma 2 2 3 4" xfId="17091" xr:uid="{00000000-0005-0000-0000-00002A1B0000}"/>
    <cellStyle name="Comma 2 2 3 4 2" xfId="20831" xr:uid="{00000000-0005-0000-0000-00002B1B0000}"/>
    <cellStyle name="Comma 2 2 3 4 2 2" xfId="21026" xr:uid="{00000000-0005-0000-0000-00002C1B0000}"/>
    <cellStyle name="Comma 2 2 3 4 2 2 2" xfId="29434" xr:uid="{00000000-0005-0000-0000-00002D1B0000}"/>
    <cellStyle name="Comma 2 2 3 4 2 2 2 2" xfId="39308" xr:uid="{00000000-0005-0000-0000-0000040D0000}"/>
    <cellStyle name="Comma 2 2 3 4 2 2 2 3" xfId="35980" xr:uid="{00000000-0005-0000-0000-0000040D0000}"/>
    <cellStyle name="Comma 2 2 3 4 2 2 3" xfId="37683" xr:uid="{00000000-0005-0000-0000-0000EE0C0000}"/>
    <cellStyle name="Comma 2 2 3 4 2 2 4" xfId="34197" xr:uid="{00000000-0005-0000-0000-0000EE0C0000}"/>
    <cellStyle name="Comma 2 2 3 4 2 3" xfId="20928" xr:uid="{00000000-0005-0000-0000-00002E1B0000}"/>
    <cellStyle name="Comma 2 2 3 4 2 3 2" xfId="35885" xr:uid="{00000000-0005-0000-0000-0000050D0000}"/>
    <cellStyle name="Comma 2 2 3 4 2 3 2 2" xfId="39213" xr:uid="{00000000-0005-0000-0000-0000050D0000}"/>
    <cellStyle name="Comma 2 2 3 4 2 3 3" xfId="37588" xr:uid="{00000000-0005-0000-0000-0000EF0C0000}"/>
    <cellStyle name="Comma 2 2 3 4 2 3 4" xfId="34102" xr:uid="{00000000-0005-0000-0000-0000EF0C0000}"/>
    <cellStyle name="Comma 2 2 3 4 2 4" xfId="26176" xr:uid="{00000000-0005-0000-0000-00002F1B0000}"/>
    <cellStyle name="Comma 2 2 3 4 2 4 2" xfId="35790" xr:uid="{00000000-0005-0000-0000-0000060D0000}"/>
    <cellStyle name="Comma 2 2 3 4 2 4 2 2" xfId="39118" xr:uid="{00000000-0005-0000-0000-0000060D0000}"/>
    <cellStyle name="Comma 2 2 3 4 2 4 3" xfId="38053" xr:uid="{00000000-0005-0000-0000-0000F00C0000}"/>
    <cellStyle name="Comma 2 2 3 4 2 4 4" xfId="34582" xr:uid="{00000000-0005-0000-0000-0000F00C0000}"/>
    <cellStyle name="Comma 2 2 3 4 2 5" xfId="35025" xr:uid="{00000000-0005-0000-0000-0000030D0000}"/>
    <cellStyle name="Comma 2 2 3 4 2 5 2" xfId="38399" xr:uid="{00000000-0005-0000-0000-0000030D0000}"/>
    <cellStyle name="Comma 2 2 3 4 2 6" xfId="37493" xr:uid="{00000000-0005-0000-0000-0000ED0C0000}"/>
    <cellStyle name="Comma 2 2 3 4 2 7" xfId="34007" xr:uid="{00000000-0005-0000-0000-0000ED0C0000}"/>
    <cellStyle name="Comma 2 2 3 4 3" xfId="20979" xr:uid="{00000000-0005-0000-0000-0000301B0000}"/>
    <cellStyle name="Comma 2 2 3 4 3 2" xfId="29276" xr:uid="{00000000-0005-0000-0000-0000311B0000}"/>
    <cellStyle name="Comma 2 2 3 4 3 2 2" xfId="39261" xr:uid="{00000000-0005-0000-0000-0000070D0000}"/>
    <cellStyle name="Comma 2 2 3 4 3 2 3" xfId="35933" xr:uid="{00000000-0005-0000-0000-0000070D0000}"/>
    <cellStyle name="Comma 2 2 3 4 3 3" xfId="37636" xr:uid="{00000000-0005-0000-0000-0000F10C0000}"/>
    <cellStyle name="Comma 2 2 3 4 3 4" xfId="34150" xr:uid="{00000000-0005-0000-0000-0000F10C0000}"/>
    <cellStyle name="Comma 2 2 3 4 4" xfId="20881" xr:uid="{00000000-0005-0000-0000-0000321B0000}"/>
    <cellStyle name="Comma 2 2 3 4 4 2" xfId="35838" xr:uid="{00000000-0005-0000-0000-0000080D0000}"/>
    <cellStyle name="Comma 2 2 3 4 4 2 2" xfId="39166" xr:uid="{00000000-0005-0000-0000-0000080D0000}"/>
    <cellStyle name="Comma 2 2 3 4 4 3" xfId="37541" xr:uid="{00000000-0005-0000-0000-0000F20C0000}"/>
    <cellStyle name="Comma 2 2 3 4 4 4" xfId="34055" xr:uid="{00000000-0005-0000-0000-0000F20C0000}"/>
    <cellStyle name="Comma 2 2 3 4 5" xfId="21682" xr:uid="{00000000-0005-0000-0000-0000331B0000}"/>
    <cellStyle name="Comma 2 2 3 4 5 2" xfId="36078" xr:uid="{00000000-0005-0000-0000-0000090D0000}"/>
    <cellStyle name="Comma 2 2 3 4 5 2 2" xfId="39406" xr:uid="{00000000-0005-0000-0000-0000090D0000}"/>
    <cellStyle name="Comma 2 2 3 4 5 3" xfId="37778" xr:uid="{00000000-0005-0000-0000-0000F30C0000}"/>
    <cellStyle name="Comma 2 2 3 4 5 4" xfId="34292" xr:uid="{00000000-0005-0000-0000-0000F30C0000}"/>
    <cellStyle name="Comma 2 2 3 4 6" xfId="20779" xr:uid="{00000000-0005-0000-0000-0000341B0000}"/>
    <cellStyle name="Comma 2 2 3 4 6 2" xfId="35743" xr:uid="{00000000-0005-0000-0000-00000A0D0000}"/>
    <cellStyle name="Comma 2 2 3 4 6 2 2" xfId="39071" xr:uid="{00000000-0005-0000-0000-00000A0D0000}"/>
    <cellStyle name="Comma 2 2 3 4 6 3" xfId="37954" xr:uid="{00000000-0005-0000-0000-0000F40C0000}"/>
    <cellStyle name="Comma 2 2 3 4 6 4" xfId="34473" xr:uid="{00000000-0005-0000-0000-0000F40C0000}"/>
    <cellStyle name="Comma 2 2 3 4 7" xfId="25845" xr:uid="{00000000-0005-0000-0000-0000351B0000}"/>
    <cellStyle name="Comma 2 2 3 4 7 2" xfId="38305" xr:uid="{00000000-0005-0000-0000-0000020D0000}"/>
    <cellStyle name="Comma 2 2 3 4 7 3" xfId="34908" xr:uid="{00000000-0005-0000-0000-0000020D0000}"/>
    <cellStyle name="Comma 2 2 3 4 8" xfId="37446" xr:uid="{00000000-0005-0000-0000-0000EC0C0000}"/>
    <cellStyle name="Comma 2 2 3 4 9" xfId="33960" xr:uid="{00000000-0005-0000-0000-0000EC0C0000}"/>
    <cellStyle name="Comma 2 2 3 5" xfId="20796" xr:uid="{00000000-0005-0000-0000-0000361B0000}"/>
    <cellStyle name="Comma 2 2 3 5 2" xfId="20991" xr:uid="{00000000-0005-0000-0000-0000371B0000}"/>
    <cellStyle name="Comma 2 2 3 5 2 2" xfId="29339" xr:uid="{00000000-0005-0000-0000-0000381B0000}"/>
    <cellStyle name="Comma 2 2 3 5 2 2 2" xfId="39273" xr:uid="{00000000-0005-0000-0000-00000C0D0000}"/>
    <cellStyle name="Comma 2 2 3 5 2 2 3" xfId="35945" xr:uid="{00000000-0005-0000-0000-00000C0D0000}"/>
    <cellStyle name="Comma 2 2 3 5 2 3" xfId="37648" xr:uid="{00000000-0005-0000-0000-0000F60C0000}"/>
    <cellStyle name="Comma 2 2 3 5 2 4" xfId="34162" xr:uid="{00000000-0005-0000-0000-0000F60C0000}"/>
    <cellStyle name="Comma 2 2 3 5 3" xfId="20893" xr:uid="{00000000-0005-0000-0000-0000391B0000}"/>
    <cellStyle name="Comma 2 2 3 5 3 2" xfId="35850" xr:uid="{00000000-0005-0000-0000-00000D0D0000}"/>
    <cellStyle name="Comma 2 2 3 5 3 2 2" xfId="39178" xr:uid="{00000000-0005-0000-0000-00000D0D0000}"/>
    <cellStyle name="Comma 2 2 3 5 3 3" xfId="37553" xr:uid="{00000000-0005-0000-0000-0000F70C0000}"/>
    <cellStyle name="Comma 2 2 3 5 3 4" xfId="34067" xr:uid="{00000000-0005-0000-0000-0000F70C0000}"/>
    <cellStyle name="Comma 2 2 3 5 4" xfId="25901" xr:uid="{00000000-0005-0000-0000-00003A1B0000}"/>
    <cellStyle name="Comma 2 2 3 5 4 2" xfId="35755" xr:uid="{00000000-0005-0000-0000-00000E0D0000}"/>
    <cellStyle name="Comma 2 2 3 5 4 2 2" xfId="39083" xr:uid="{00000000-0005-0000-0000-00000E0D0000}"/>
    <cellStyle name="Comma 2 2 3 5 4 3" xfId="38003" xr:uid="{00000000-0005-0000-0000-0000F80C0000}"/>
    <cellStyle name="Comma 2 2 3 5 4 4" xfId="34522" xr:uid="{00000000-0005-0000-0000-0000F80C0000}"/>
    <cellStyle name="Comma 2 2 3 5 5" xfId="34955" xr:uid="{00000000-0005-0000-0000-00000B0D0000}"/>
    <cellStyle name="Comma 2 2 3 5 5 2" xfId="38352" xr:uid="{00000000-0005-0000-0000-00000B0D0000}"/>
    <cellStyle name="Comma 2 2 3 5 6" xfId="37458" xr:uid="{00000000-0005-0000-0000-0000F50C0000}"/>
    <cellStyle name="Comma 2 2 3 5 7" xfId="33972" xr:uid="{00000000-0005-0000-0000-0000F50C0000}"/>
    <cellStyle name="Comma 2 2 3 6" xfId="20944" xr:uid="{00000000-0005-0000-0000-00003B1B0000}"/>
    <cellStyle name="Comma 2 2 3 6 2" xfId="25454" xr:uid="{00000000-0005-0000-0000-00003C1B0000}"/>
    <cellStyle name="Comma 2 2 3 6 2 2" xfId="39226" xr:uid="{00000000-0005-0000-0000-00000F0D0000}"/>
    <cellStyle name="Comma 2 2 3 6 2 3" xfId="35898" xr:uid="{00000000-0005-0000-0000-00000F0D0000}"/>
    <cellStyle name="Comma 2 2 3 6 3" xfId="37601" xr:uid="{00000000-0005-0000-0000-0000F90C0000}"/>
    <cellStyle name="Comma 2 2 3 6 4" xfId="34115" xr:uid="{00000000-0005-0000-0000-0000F90C0000}"/>
    <cellStyle name="Comma 2 2 3 7" xfId="20846" xr:uid="{00000000-0005-0000-0000-00003D1B0000}"/>
    <cellStyle name="Comma 2 2 3 7 2" xfId="29144" xr:uid="{00000000-0005-0000-0000-00003E1B0000}"/>
    <cellStyle name="Comma 2 2 3 7 2 2" xfId="39131" xr:uid="{00000000-0005-0000-0000-0000100D0000}"/>
    <cellStyle name="Comma 2 2 3 7 2 3" xfId="35803" xr:uid="{00000000-0005-0000-0000-0000100D0000}"/>
    <cellStyle name="Comma 2 2 3 7 3" xfId="37506" xr:uid="{00000000-0005-0000-0000-0000FA0C0000}"/>
    <cellStyle name="Comma 2 2 3 7 4" xfId="34020" xr:uid="{00000000-0005-0000-0000-0000FA0C0000}"/>
    <cellStyle name="Comma 2 2 3 8" xfId="21041" xr:uid="{00000000-0005-0000-0000-00003F1B0000}"/>
    <cellStyle name="Comma 2 2 3 8 2" xfId="35995" xr:uid="{00000000-0005-0000-0000-0000110D0000}"/>
    <cellStyle name="Comma 2 2 3 8 2 2" xfId="39323" xr:uid="{00000000-0005-0000-0000-0000110D0000}"/>
    <cellStyle name="Comma 2 2 3 8 3" xfId="37698" xr:uid="{00000000-0005-0000-0000-0000FB0C0000}"/>
    <cellStyle name="Comma 2 2 3 8 4" xfId="34212" xr:uid="{00000000-0005-0000-0000-0000FB0C0000}"/>
    <cellStyle name="Comma 2 2 3 9" xfId="20277" xr:uid="{00000000-0005-0000-0000-0000401B0000}"/>
    <cellStyle name="Comma 2 2 3 9 2" xfId="35674" xr:uid="{00000000-0005-0000-0000-0000120D0000}"/>
    <cellStyle name="Comma 2 2 3 9 2 2" xfId="39008" xr:uid="{00000000-0005-0000-0000-0000120D0000}"/>
    <cellStyle name="Comma 2 2 3 9 3" xfId="37409" xr:uid="{00000000-0005-0000-0000-0000FC0C0000}"/>
    <cellStyle name="Comma 2 2 3 9 4" xfId="30859" xr:uid="{00000000-0005-0000-0000-0000FC0C0000}"/>
    <cellStyle name="Comma 2 2 4" xfId="9320" xr:uid="{00000000-0005-0000-0000-0000411B0000}"/>
    <cellStyle name="Comma 2 2 4 10" xfId="16305" xr:uid="{00000000-0005-0000-0000-0000421B0000}"/>
    <cellStyle name="Comma 2 2 4 10 2" xfId="36528" xr:uid="{00000000-0005-0000-0000-00006C2D0000}"/>
    <cellStyle name="Comma 2 2 4 11" xfId="37418" xr:uid="{00000000-0005-0000-0000-0000FD0C0000}"/>
    <cellStyle name="Comma 2 2 4 12" xfId="30444" xr:uid="{00000000-0005-0000-0000-0000FD0C0000}"/>
    <cellStyle name="Comma 2 2 4 2" xfId="17094" xr:uid="{00000000-0005-0000-0000-0000431B0000}"/>
    <cellStyle name="Comma 2 2 4 2 2" xfId="20838" xr:uid="{00000000-0005-0000-0000-0000441B0000}"/>
    <cellStyle name="Comma 2 2 4 2 2 2" xfId="21033" xr:uid="{00000000-0005-0000-0000-0000451B0000}"/>
    <cellStyle name="Comma 2 2 4 2 2 2 2" xfId="29437" xr:uid="{00000000-0005-0000-0000-0000461B0000}"/>
    <cellStyle name="Comma 2 2 4 2 2 2 2 2" xfId="39315" xr:uid="{00000000-0005-0000-0000-0000160D0000}"/>
    <cellStyle name="Comma 2 2 4 2 2 2 2 3" xfId="35987" xr:uid="{00000000-0005-0000-0000-0000160D0000}"/>
    <cellStyle name="Comma 2 2 4 2 2 2 3" xfId="37690" xr:uid="{00000000-0005-0000-0000-0000000D0000}"/>
    <cellStyle name="Comma 2 2 4 2 2 2 4" xfId="34204" xr:uid="{00000000-0005-0000-0000-0000000D0000}"/>
    <cellStyle name="Comma 2 2 4 2 2 3" xfId="20935" xr:uid="{00000000-0005-0000-0000-0000471B0000}"/>
    <cellStyle name="Comma 2 2 4 2 2 3 2" xfId="35892" xr:uid="{00000000-0005-0000-0000-0000170D0000}"/>
    <cellStyle name="Comma 2 2 4 2 2 3 2 2" xfId="39220" xr:uid="{00000000-0005-0000-0000-0000170D0000}"/>
    <cellStyle name="Comma 2 2 4 2 2 3 3" xfId="37595" xr:uid="{00000000-0005-0000-0000-0000010D0000}"/>
    <cellStyle name="Comma 2 2 4 2 2 3 4" xfId="34109" xr:uid="{00000000-0005-0000-0000-0000010D0000}"/>
    <cellStyle name="Comma 2 2 4 2 2 4" xfId="26179" xr:uid="{00000000-0005-0000-0000-0000481B0000}"/>
    <cellStyle name="Comma 2 2 4 2 2 4 2" xfId="35797" xr:uid="{00000000-0005-0000-0000-0000180D0000}"/>
    <cellStyle name="Comma 2 2 4 2 2 4 2 2" xfId="39125" xr:uid="{00000000-0005-0000-0000-0000180D0000}"/>
    <cellStyle name="Comma 2 2 4 2 2 4 3" xfId="38056" xr:uid="{00000000-0005-0000-0000-0000020D0000}"/>
    <cellStyle name="Comma 2 2 4 2 2 4 4" xfId="34585" xr:uid="{00000000-0005-0000-0000-0000020D0000}"/>
    <cellStyle name="Comma 2 2 4 2 2 5" xfId="35028" xr:uid="{00000000-0005-0000-0000-0000150D0000}"/>
    <cellStyle name="Comma 2 2 4 2 2 5 2" xfId="38402" xr:uid="{00000000-0005-0000-0000-0000150D0000}"/>
    <cellStyle name="Comma 2 2 4 2 2 6" xfId="37500" xr:uid="{00000000-0005-0000-0000-0000FF0C0000}"/>
    <cellStyle name="Comma 2 2 4 2 2 7" xfId="34014" xr:uid="{00000000-0005-0000-0000-0000FF0C0000}"/>
    <cellStyle name="Comma 2 2 4 2 3" xfId="20986" xr:uid="{00000000-0005-0000-0000-0000491B0000}"/>
    <cellStyle name="Comma 2 2 4 2 3 2" xfId="29279" xr:uid="{00000000-0005-0000-0000-00004A1B0000}"/>
    <cellStyle name="Comma 2 2 4 2 3 2 2" xfId="39268" xr:uid="{00000000-0005-0000-0000-0000190D0000}"/>
    <cellStyle name="Comma 2 2 4 2 3 2 3" xfId="35940" xr:uid="{00000000-0005-0000-0000-0000190D0000}"/>
    <cellStyle name="Comma 2 2 4 2 3 3" xfId="37643" xr:uid="{00000000-0005-0000-0000-0000030D0000}"/>
    <cellStyle name="Comma 2 2 4 2 3 4" xfId="34157" xr:uid="{00000000-0005-0000-0000-0000030D0000}"/>
    <cellStyle name="Comma 2 2 4 2 4" xfId="20888" xr:uid="{00000000-0005-0000-0000-00004B1B0000}"/>
    <cellStyle name="Comma 2 2 4 2 4 2" xfId="35845" xr:uid="{00000000-0005-0000-0000-00001A0D0000}"/>
    <cellStyle name="Comma 2 2 4 2 4 2 2" xfId="39173" xr:uid="{00000000-0005-0000-0000-00001A0D0000}"/>
    <cellStyle name="Comma 2 2 4 2 4 3" xfId="37548" xr:uid="{00000000-0005-0000-0000-0000040D0000}"/>
    <cellStyle name="Comma 2 2 4 2 4 4" xfId="34062" xr:uid="{00000000-0005-0000-0000-0000040D0000}"/>
    <cellStyle name="Comma 2 2 4 2 5" xfId="21685" xr:uid="{00000000-0005-0000-0000-00004C1B0000}"/>
    <cellStyle name="Comma 2 2 4 2 5 2" xfId="36081" xr:uid="{00000000-0005-0000-0000-00001B0D0000}"/>
    <cellStyle name="Comma 2 2 4 2 5 2 2" xfId="39409" xr:uid="{00000000-0005-0000-0000-00001B0D0000}"/>
    <cellStyle name="Comma 2 2 4 2 5 3" xfId="37781" xr:uid="{00000000-0005-0000-0000-0000050D0000}"/>
    <cellStyle name="Comma 2 2 4 2 5 4" xfId="34295" xr:uid="{00000000-0005-0000-0000-0000050D0000}"/>
    <cellStyle name="Comma 2 2 4 2 6" xfId="20787" xr:uid="{00000000-0005-0000-0000-00004D1B0000}"/>
    <cellStyle name="Comma 2 2 4 2 6 2" xfId="35750" xr:uid="{00000000-0005-0000-0000-00001C0D0000}"/>
    <cellStyle name="Comma 2 2 4 2 6 2 2" xfId="39078" xr:uid="{00000000-0005-0000-0000-00001C0D0000}"/>
    <cellStyle name="Comma 2 2 4 2 6 3" xfId="37957" xr:uid="{00000000-0005-0000-0000-0000060D0000}"/>
    <cellStyle name="Comma 2 2 4 2 6 4" xfId="34476" xr:uid="{00000000-0005-0000-0000-0000060D0000}"/>
    <cellStyle name="Comma 2 2 4 2 7" xfId="25848" xr:uid="{00000000-0005-0000-0000-00004E1B0000}"/>
    <cellStyle name="Comma 2 2 4 2 7 2" xfId="38308" xr:uid="{00000000-0005-0000-0000-0000140D0000}"/>
    <cellStyle name="Comma 2 2 4 2 7 3" xfId="34911" xr:uid="{00000000-0005-0000-0000-0000140D0000}"/>
    <cellStyle name="Comma 2 2 4 2 8" xfId="37453" xr:uid="{00000000-0005-0000-0000-0000FE0C0000}"/>
    <cellStyle name="Comma 2 2 4 2 9" xfId="33967" xr:uid="{00000000-0005-0000-0000-0000FE0C0000}"/>
    <cellStyle name="Comma 2 2 4 3" xfId="20803" xr:uid="{00000000-0005-0000-0000-00004F1B0000}"/>
    <cellStyle name="Comma 2 2 4 3 2" xfId="20998" xr:uid="{00000000-0005-0000-0000-0000501B0000}"/>
    <cellStyle name="Comma 2 2 4 3 2 2" xfId="29342" xr:uid="{00000000-0005-0000-0000-0000511B0000}"/>
    <cellStyle name="Comma 2 2 4 3 2 2 2" xfId="39280" xr:uid="{00000000-0005-0000-0000-00001E0D0000}"/>
    <cellStyle name="Comma 2 2 4 3 2 2 3" xfId="35952" xr:uid="{00000000-0005-0000-0000-00001E0D0000}"/>
    <cellStyle name="Comma 2 2 4 3 2 3" xfId="37655" xr:uid="{00000000-0005-0000-0000-0000080D0000}"/>
    <cellStyle name="Comma 2 2 4 3 2 4" xfId="34169" xr:uid="{00000000-0005-0000-0000-0000080D0000}"/>
    <cellStyle name="Comma 2 2 4 3 3" xfId="20900" xr:uid="{00000000-0005-0000-0000-0000521B0000}"/>
    <cellStyle name="Comma 2 2 4 3 3 2" xfId="35857" xr:uid="{00000000-0005-0000-0000-00001F0D0000}"/>
    <cellStyle name="Comma 2 2 4 3 3 2 2" xfId="39185" xr:uid="{00000000-0005-0000-0000-00001F0D0000}"/>
    <cellStyle name="Comma 2 2 4 3 3 3" xfId="37560" xr:uid="{00000000-0005-0000-0000-0000090D0000}"/>
    <cellStyle name="Comma 2 2 4 3 3 4" xfId="34074" xr:uid="{00000000-0005-0000-0000-0000090D0000}"/>
    <cellStyle name="Comma 2 2 4 3 4" xfId="25904" xr:uid="{00000000-0005-0000-0000-0000531B0000}"/>
    <cellStyle name="Comma 2 2 4 3 4 2" xfId="35762" xr:uid="{00000000-0005-0000-0000-0000200D0000}"/>
    <cellStyle name="Comma 2 2 4 3 4 2 2" xfId="39090" xr:uid="{00000000-0005-0000-0000-0000200D0000}"/>
    <cellStyle name="Comma 2 2 4 3 4 3" xfId="38006" xr:uid="{00000000-0005-0000-0000-00000A0D0000}"/>
    <cellStyle name="Comma 2 2 4 3 4 4" xfId="34525" xr:uid="{00000000-0005-0000-0000-00000A0D0000}"/>
    <cellStyle name="Comma 2 2 4 3 5" xfId="34958" xr:uid="{00000000-0005-0000-0000-00001D0D0000}"/>
    <cellStyle name="Comma 2 2 4 3 5 2" xfId="38355" xr:uid="{00000000-0005-0000-0000-00001D0D0000}"/>
    <cellStyle name="Comma 2 2 4 3 6" xfId="37465" xr:uid="{00000000-0005-0000-0000-0000070D0000}"/>
    <cellStyle name="Comma 2 2 4 3 7" xfId="33979" xr:uid="{00000000-0005-0000-0000-0000070D0000}"/>
    <cellStyle name="Comma 2 2 4 4" xfId="20951" xr:uid="{00000000-0005-0000-0000-0000541B0000}"/>
    <cellStyle name="Comma 2 2 4 4 2" xfId="25457" xr:uid="{00000000-0005-0000-0000-0000551B0000}"/>
    <cellStyle name="Comma 2 2 4 4 2 2" xfId="39233" xr:uid="{00000000-0005-0000-0000-0000210D0000}"/>
    <cellStyle name="Comma 2 2 4 4 2 3" xfId="35905" xr:uid="{00000000-0005-0000-0000-0000210D0000}"/>
    <cellStyle name="Comma 2 2 4 4 3" xfId="37608" xr:uid="{00000000-0005-0000-0000-00000B0D0000}"/>
    <cellStyle name="Comma 2 2 4 4 4" xfId="34122" xr:uid="{00000000-0005-0000-0000-00000B0D0000}"/>
    <cellStyle name="Comma 2 2 4 5" xfId="20853" xr:uid="{00000000-0005-0000-0000-0000561B0000}"/>
    <cellStyle name="Comma 2 2 4 5 2" xfId="29147" xr:uid="{00000000-0005-0000-0000-0000571B0000}"/>
    <cellStyle name="Comma 2 2 4 5 2 2" xfId="39138" xr:uid="{00000000-0005-0000-0000-0000220D0000}"/>
    <cellStyle name="Comma 2 2 4 5 2 3" xfId="35810" xr:uid="{00000000-0005-0000-0000-0000220D0000}"/>
    <cellStyle name="Comma 2 2 4 5 3" xfId="37513" xr:uid="{00000000-0005-0000-0000-00000C0D0000}"/>
    <cellStyle name="Comma 2 2 4 5 4" xfId="34027" xr:uid="{00000000-0005-0000-0000-00000C0D0000}"/>
    <cellStyle name="Comma 2 2 4 6" xfId="21044" xr:uid="{00000000-0005-0000-0000-0000581B0000}"/>
    <cellStyle name="Comma 2 2 4 6 2" xfId="35998" xr:uid="{00000000-0005-0000-0000-0000230D0000}"/>
    <cellStyle name="Comma 2 2 4 6 2 2" xfId="39326" xr:uid="{00000000-0005-0000-0000-0000230D0000}"/>
    <cellStyle name="Comma 2 2 4 6 3" xfId="37701" xr:uid="{00000000-0005-0000-0000-00000D0D0000}"/>
    <cellStyle name="Comma 2 2 4 6 4" xfId="34215" xr:uid="{00000000-0005-0000-0000-00000D0D0000}"/>
    <cellStyle name="Comma 2 2 4 7" xfId="21145" xr:uid="{00000000-0005-0000-0000-0000591B0000}"/>
    <cellStyle name="Comma 2 2 4 7 2" xfId="36042" xr:uid="{00000000-0005-0000-0000-0000240D0000}"/>
    <cellStyle name="Comma 2 2 4 7 2 2" xfId="39370" xr:uid="{00000000-0005-0000-0000-0000240D0000}"/>
    <cellStyle name="Comma 2 2 4 7 3" xfId="37744" xr:uid="{00000000-0005-0000-0000-00000E0D0000}"/>
    <cellStyle name="Comma 2 2 4 7 4" xfId="34258" xr:uid="{00000000-0005-0000-0000-00000E0D0000}"/>
    <cellStyle name="Comma 2 2 4 8" xfId="20594" xr:uid="{00000000-0005-0000-0000-00005A1B0000}"/>
    <cellStyle name="Comma 2 2 4 8 2" xfId="35714" xr:uid="{00000000-0005-0000-0000-0000250D0000}"/>
    <cellStyle name="Comma 2 2 4 8 2 2" xfId="39042" xr:uid="{00000000-0005-0000-0000-0000250D0000}"/>
    <cellStyle name="Comma 2 2 4 8 3" xfId="37910" xr:uid="{00000000-0005-0000-0000-00000F0D0000}"/>
    <cellStyle name="Comma 2 2 4 8 4" xfId="34425" xr:uid="{00000000-0005-0000-0000-00000F0D0000}"/>
    <cellStyle name="Comma 2 2 4 9" xfId="25214" xr:uid="{00000000-0005-0000-0000-00005B1B0000}"/>
    <cellStyle name="Comma 2 2 4 9 2" xfId="38191" xr:uid="{00000000-0005-0000-0000-0000130D0000}"/>
    <cellStyle name="Comma 2 2 4 9 3" xfId="34719" xr:uid="{00000000-0005-0000-0000-0000130D0000}"/>
    <cellStyle name="Comma 2 2 5" xfId="4812" xr:uid="{00000000-0005-0000-0000-00005C1B0000}"/>
    <cellStyle name="Comma 2 2 5 10" xfId="37428" xr:uid="{00000000-0005-0000-0000-0000100D0000}"/>
    <cellStyle name="Comma 2 2 5 11" xfId="33942" xr:uid="{00000000-0005-0000-0000-0000100D0000}"/>
    <cellStyle name="Comma 2 2 5 2" xfId="17095" xr:uid="{00000000-0005-0000-0000-00005D1B0000}"/>
    <cellStyle name="Comma 2 2 5 2 2" xfId="21008" xr:uid="{00000000-0005-0000-0000-00005E1B0000}"/>
    <cellStyle name="Comma 2 2 5 2 2 2" xfId="29438" xr:uid="{00000000-0005-0000-0000-00005F1B0000}"/>
    <cellStyle name="Comma 2 2 5 2 2 2 2" xfId="35962" xr:uid="{00000000-0005-0000-0000-0000290D0000}"/>
    <cellStyle name="Comma 2 2 5 2 2 2 2 2" xfId="39290" xr:uid="{00000000-0005-0000-0000-0000290D0000}"/>
    <cellStyle name="Comma 2 2 5 2 2 2 3" xfId="38057" xr:uid="{00000000-0005-0000-0000-0000130D0000}"/>
    <cellStyle name="Comma 2 2 5 2 2 2 4" xfId="34586" xr:uid="{00000000-0005-0000-0000-0000130D0000}"/>
    <cellStyle name="Comma 2 2 5 2 2 3" xfId="26180" xr:uid="{00000000-0005-0000-0000-0000601B0000}"/>
    <cellStyle name="Comma 2 2 5 2 2 3 2" xfId="38403" xr:uid="{00000000-0005-0000-0000-0000280D0000}"/>
    <cellStyle name="Comma 2 2 5 2 2 3 3" xfId="35029" xr:uid="{00000000-0005-0000-0000-0000280D0000}"/>
    <cellStyle name="Comma 2 2 5 2 2 4" xfId="37665" xr:uid="{00000000-0005-0000-0000-0000120D0000}"/>
    <cellStyle name="Comma 2 2 5 2 2 5" xfId="34179" xr:uid="{00000000-0005-0000-0000-0000120D0000}"/>
    <cellStyle name="Comma 2 2 5 2 3" xfId="20910" xr:uid="{00000000-0005-0000-0000-0000611B0000}"/>
    <cellStyle name="Comma 2 2 5 2 3 2" xfId="29280" xr:uid="{00000000-0005-0000-0000-0000621B0000}"/>
    <cellStyle name="Comma 2 2 5 2 3 2 2" xfId="39195" xr:uid="{00000000-0005-0000-0000-00002A0D0000}"/>
    <cellStyle name="Comma 2 2 5 2 3 2 3" xfId="35867" xr:uid="{00000000-0005-0000-0000-00002A0D0000}"/>
    <cellStyle name="Comma 2 2 5 2 3 3" xfId="37570" xr:uid="{00000000-0005-0000-0000-0000140D0000}"/>
    <cellStyle name="Comma 2 2 5 2 3 4" xfId="34084" xr:uid="{00000000-0005-0000-0000-0000140D0000}"/>
    <cellStyle name="Comma 2 2 5 2 4" xfId="21686" xr:uid="{00000000-0005-0000-0000-0000631B0000}"/>
    <cellStyle name="Comma 2 2 5 2 4 2" xfId="36082" xr:uid="{00000000-0005-0000-0000-00002B0D0000}"/>
    <cellStyle name="Comma 2 2 5 2 4 2 2" xfId="39410" xr:uid="{00000000-0005-0000-0000-00002B0D0000}"/>
    <cellStyle name="Comma 2 2 5 2 4 3" xfId="37782" xr:uid="{00000000-0005-0000-0000-0000150D0000}"/>
    <cellStyle name="Comma 2 2 5 2 4 4" xfId="34296" xr:uid="{00000000-0005-0000-0000-0000150D0000}"/>
    <cellStyle name="Comma 2 2 5 2 5" xfId="20813" xr:uid="{00000000-0005-0000-0000-0000641B0000}"/>
    <cellStyle name="Comma 2 2 5 2 5 2" xfId="35772" xr:uid="{00000000-0005-0000-0000-00002C0D0000}"/>
    <cellStyle name="Comma 2 2 5 2 5 2 2" xfId="39100" xr:uid="{00000000-0005-0000-0000-00002C0D0000}"/>
    <cellStyle name="Comma 2 2 5 2 5 3" xfId="37958" xr:uid="{00000000-0005-0000-0000-0000160D0000}"/>
    <cellStyle name="Comma 2 2 5 2 5 4" xfId="34477" xr:uid="{00000000-0005-0000-0000-0000160D0000}"/>
    <cellStyle name="Comma 2 2 5 2 6" xfId="25849" xr:uid="{00000000-0005-0000-0000-0000651B0000}"/>
    <cellStyle name="Comma 2 2 5 2 6 2" xfId="38309" xr:uid="{00000000-0005-0000-0000-0000270D0000}"/>
    <cellStyle name="Comma 2 2 5 2 6 3" xfId="34912" xr:uid="{00000000-0005-0000-0000-0000270D0000}"/>
    <cellStyle name="Comma 2 2 5 2 7" xfId="37475" xr:uid="{00000000-0005-0000-0000-0000110D0000}"/>
    <cellStyle name="Comma 2 2 5 2 8" xfId="33989" xr:uid="{00000000-0005-0000-0000-0000110D0000}"/>
    <cellStyle name="Comma 2 2 5 3" xfId="20961" xr:uid="{00000000-0005-0000-0000-0000661B0000}"/>
    <cellStyle name="Comma 2 2 5 3 2" xfId="29343" xr:uid="{00000000-0005-0000-0000-0000671B0000}"/>
    <cellStyle name="Comma 2 2 5 3 2 2" xfId="35915" xr:uid="{00000000-0005-0000-0000-00002E0D0000}"/>
    <cellStyle name="Comma 2 2 5 3 2 2 2" xfId="39243" xr:uid="{00000000-0005-0000-0000-00002E0D0000}"/>
    <cellStyle name="Comma 2 2 5 3 2 3" xfId="38007" xr:uid="{00000000-0005-0000-0000-0000180D0000}"/>
    <cellStyle name="Comma 2 2 5 3 2 4" xfId="34526" xr:uid="{00000000-0005-0000-0000-0000180D0000}"/>
    <cellStyle name="Comma 2 2 5 3 3" xfId="25905" xr:uid="{00000000-0005-0000-0000-0000681B0000}"/>
    <cellStyle name="Comma 2 2 5 3 3 2" xfId="38356" xr:uid="{00000000-0005-0000-0000-00002D0D0000}"/>
    <cellStyle name="Comma 2 2 5 3 3 3" xfId="34959" xr:uid="{00000000-0005-0000-0000-00002D0D0000}"/>
    <cellStyle name="Comma 2 2 5 3 4" xfId="37618" xr:uid="{00000000-0005-0000-0000-0000170D0000}"/>
    <cellStyle name="Comma 2 2 5 3 5" xfId="34132" xr:uid="{00000000-0005-0000-0000-0000170D0000}"/>
    <cellStyle name="Comma 2 2 5 4" xfId="20863" xr:uid="{00000000-0005-0000-0000-0000691B0000}"/>
    <cellStyle name="Comma 2 2 5 4 2" xfId="25458" xr:uid="{00000000-0005-0000-0000-00006A1B0000}"/>
    <cellStyle name="Comma 2 2 5 4 2 2" xfId="39148" xr:uid="{00000000-0005-0000-0000-00002F0D0000}"/>
    <cellStyle name="Comma 2 2 5 4 2 3" xfId="35820" xr:uid="{00000000-0005-0000-0000-00002F0D0000}"/>
    <cellStyle name="Comma 2 2 5 4 3" xfId="37523" xr:uid="{00000000-0005-0000-0000-0000190D0000}"/>
    <cellStyle name="Comma 2 2 5 4 4" xfId="34037" xr:uid="{00000000-0005-0000-0000-0000190D0000}"/>
    <cellStyle name="Comma 2 2 5 5" xfId="21045" xr:uid="{00000000-0005-0000-0000-00006B1B0000}"/>
    <cellStyle name="Comma 2 2 5 5 2" xfId="29148" xr:uid="{00000000-0005-0000-0000-00006C1B0000}"/>
    <cellStyle name="Comma 2 2 5 5 2 2" xfId="39327" xr:uid="{00000000-0005-0000-0000-0000300D0000}"/>
    <cellStyle name="Comma 2 2 5 5 2 3" xfId="35999" xr:uid="{00000000-0005-0000-0000-0000300D0000}"/>
    <cellStyle name="Comma 2 2 5 5 3" xfId="37702" xr:uid="{00000000-0005-0000-0000-00001A0D0000}"/>
    <cellStyle name="Comma 2 2 5 5 4" xfId="34216" xr:uid="{00000000-0005-0000-0000-00001A0D0000}"/>
    <cellStyle name="Comma 2 2 5 6" xfId="21146" xr:uid="{00000000-0005-0000-0000-00006D1B0000}"/>
    <cellStyle name="Comma 2 2 5 6 2" xfId="36043" xr:uid="{00000000-0005-0000-0000-0000310D0000}"/>
    <cellStyle name="Comma 2 2 5 6 2 2" xfId="39371" xr:uid="{00000000-0005-0000-0000-0000310D0000}"/>
    <cellStyle name="Comma 2 2 5 6 3" xfId="37745" xr:uid="{00000000-0005-0000-0000-00001B0D0000}"/>
    <cellStyle name="Comma 2 2 5 6 4" xfId="34259" xr:uid="{00000000-0005-0000-0000-00001B0D0000}"/>
    <cellStyle name="Comma 2 2 5 7" xfId="20756" xr:uid="{00000000-0005-0000-0000-00006E1B0000}"/>
    <cellStyle name="Comma 2 2 5 7 2" xfId="35725" xr:uid="{00000000-0005-0000-0000-0000320D0000}"/>
    <cellStyle name="Comma 2 2 5 7 2 2" xfId="39052" xr:uid="{00000000-0005-0000-0000-0000320D0000}"/>
    <cellStyle name="Comma 2 2 5 7 3" xfId="37911" xr:uid="{00000000-0005-0000-0000-00001C0D0000}"/>
    <cellStyle name="Comma 2 2 5 7 4" xfId="34426" xr:uid="{00000000-0005-0000-0000-00001C0D0000}"/>
    <cellStyle name="Comma 2 2 5 8" xfId="23817" xr:uid="{00000000-0005-0000-0000-00006F1B0000}"/>
    <cellStyle name="Comma 2 2 5 8 2" xfId="38192" xr:uid="{00000000-0005-0000-0000-0000260D0000}"/>
    <cellStyle name="Comma 2 2 5 8 3" xfId="34720" xr:uid="{00000000-0005-0000-0000-0000260D0000}"/>
    <cellStyle name="Comma 2 2 5 9" xfId="16306" xr:uid="{00000000-0005-0000-0000-0000701B0000}"/>
    <cellStyle name="Comma 2 2 5 9 2" xfId="36529" xr:uid="{00000000-0005-0000-0000-00006D2D0000}"/>
    <cellStyle name="Comma 2 2 6" xfId="4049" xr:uid="{00000000-0005-0000-0000-0000711B0000}"/>
    <cellStyle name="Comma 2 2 6 10" xfId="33952" xr:uid="{00000000-0005-0000-0000-00001D0D0000}"/>
    <cellStyle name="Comma 2 2 6 2" xfId="17096" xr:uid="{00000000-0005-0000-0000-0000721B0000}"/>
    <cellStyle name="Comma 2 2 6 2 2" xfId="21018" xr:uid="{00000000-0005-0000-0000-0000731B0000}"/>
    <cellStyle name="Comma 2 2 6 2 2 2" xfId="29439" xr:uid="{00000000-0005-0000-0000-0000741B0000}"/>
    <cellStyle name="Comma 2 2 6 2 2 2 2" xfId="35972" xr:uid="{00000000-0005-0000-0000-0000360D0000}"/>
    <cellStyle name="Comma 2 2 6 2 2 2 2 2" xfId="39300" xr:uid="{00000000-0005-0000-0000-0000360D0000}"/>
    <cellStyle name="Comma 2 2 6 2 2 2 3" xfId="38058" xr:uid="{00000000-0005-0000-0000-0000200D0000}"/>
    <cellStyle name="Comma 2 2 6 2 2 2 4" xfId="34587" xr:uid="{00000000-0005-0000-0000-0000200D0000}"/>
    <cellStyle name="Comma 2 2 6 2 2 3" xfId="26181" xr:uid="{00000000-0005-0000-0000-0000751B0000}"/>
    <cellStyle name="Comma 2 2 6 2 2 3 2" xfId="38404" xr:uid="{00000000-0005-0000-0000-0000350D0000}"/>
    <cellStyle name="Comma 2 2 6 2 2 3 3" xfId="35030" xr:uid="{00000000-0005-0000-0000-0000350D0000}"/>
    <cellStyle name="Comma 2 2 6 2 2 4" xfId="37675" xr:uid="{00000000-0005-0000-0000-00001F0D0000}"/>
    <cellStyle name="Comma 2 2 6 2 2 5" xfId="34189" xr:uid="{00000000-0005-0000-0000-00001F0D0000}"/>
    <cellStyle name="Comma 2 2 6 2 3" xfId="20920" xr:uid="{00000000-0005-0000-0000-0000761B0000}"/>
    <cellStyle name="Comma 2 2 6 2 3 2" xfId="29281" xr:uid="{00000000-0005-0000-0000-0000771B0000}"/>
    <cellStyle name="Comma 2 2 6 2 3 2 2" xfId="39205" xr:uid="{00000000-0005-0000-0000-0000370D0000}"/>
    <cellStyle name="Comma 2 2 6 2 3 2 3" xfId="35877" xr:uid="{00000000-0005-0000-0000-0000370D0000}"/>
    <cellStyle name="Comma 2 2 6 2 3 3" xfId="37580" xr:uid="{00000000-0005-0000-0000-0000210D0000}"/>
    <cellStyle name="Comma 2 2 6 2 3 4" xfId="34094" xr:uid="{00000000-0005-0000-0000-0000210D0000}"/>
    <cellStyle name="Comma 2 2 6 2 4" xfId="21687" xr:uid="{00000000-0005-0000-0000-0000781B0000}"/>
    <cellStyle name="Comma 2 2 6 2 4 2" xfId="36083" xr:uid="{00000000-0005-0000-0000-0000380D0000}"/>
    <cellStyle name="Comma 2 2 6 2 4 2 2" xfId="39411" xr:uid="{00000000-0005-0000-0000-0000380D0000}"/>
    <cellStyle name="Comma 2 2 6 2 4 3" xfId="37783" xr:uid="{00000000-0005-0000-0000-0000220D0000}"/>
    <cellStyle name="Comma 2 2 6 2 4 4" xfId="34297" xr:uid="{00000000-0005-0000-0000-0000220D0000}"/>
    <cellStyle name="Comma 2 2 6 2 5" xfId="20823" xr:uid="{00000000-0005-0000-0000-0000791B0000}"/>
    <cellStyle name="Comma 2 2 6 2 5 2" xfId="35782" xr:uid="{00000000-0005-0000-0000-0000390D0000}"/>
    <cellStyle name="Comma 2 2 6 2 5 2 2" xfId="39110" xr:uid="{00000000-0005-0000-0000-0000390D0000}"/>
    <cellStyle name="Comma 2 2 6 2 5 3" xfId="37959" xr:uid="{00000000-0005-0000-0000-0000230D0000}"/>
    <cellStyle name="Comma 2 2 6 2 5 4" xfId="34478" xr:uid="{00000000-0005-0000-0000-0000230D0000}"/>
    <cellStyle name="Comma 2 2 6 2 6" xfId="25850" xr:uid="{00000000-0005-0000-0000-00007A1B0000}"/>
    <cellStyle name="Comma 2 2 6 2 6 2" xfId="38310" xr:uid="{00000000-0005-0000-0000-0000340D0000}"/>
    <cellStyle name="Comma 2 2 6 2 6 3" xfId="34913" xr:uid="{00000000-0005-0000-0000-0000340D0000}"/>
    <cellStyle name="Comma 2 2 6 2 7" xfId="37485" xr:uid="{00000000-0005-0000-0000-00001E0D0000}"/>
    <cellStyle name="Comma 2 2 6 2 8" xfId="33999" xr:uid="{00000000-0005-0000-0000-00001E0D0000}"/>
    <cellStyle name="Comma 2 2 6 3" xfId="20971" xr:uid="{00000000-0005-0000-0000-00007B1B0000}"/>
    <cellStyle name="Comma 2 2 6 3 2" xfId="29344" xr:uid="{00000000-0005-0000-0000-00007C1B0000}"/>
    <cellStyle name="Comma 2 2 6 3 2 2" xfId="35925" xr:uid="{00000000-0005-0000-0000-00003B0D0000}"/>
    <cellStyle name="Comma 2 2 6 3 2 2 2" xfId="39253" xr:uid="{00000000-0005-0000-0000-00003B0D0000}"/>
    <cellStyle name="Comma 2 2 6 3 2 3" xfId="38008" xr:uid="{00000000-0005-0000-0000-0000250D0000}"/>
    <cellStyle name="Comma 2 2 6 3 2 4" xfId="34527" xr:uid="{00000000-0005-0000-0000-0000250D0000}"/>
    <cellStyle name="Comma 2 2 6 3 3" xfId="25906" xr:uid="{00000000-0005-0000-0000-00007D1B0000}"/>
    <cellStyle name="Comma 2 2 6 3 3 2" xfId="38357" xr:uid="{00000000-0005-0000-0000-00003A0D0000}"/>
    <cellStyle name="Comma 2 2 6 3 3 3" xfId="34960" xr:uid="{00000000-0005-0000-0000-00003A0D0000}"/>
    <cellStyle name="Comma 2 2 6 3 4" xfId="37628" xr:uid="{00000000-0005-0000-0000-0000240D0000}"/>
    <cellStyle name="Comma 2 2 6 3 5" xfId="34142" xr:uid="{00000000-0005-0000-0000-0000240D0000}"/>
    <cellStyle name="Comma 2 2 6 4" xfId="20873" xr:uid="{00000000-0005-0000-0000-00007E1B0000}"/>
    <cellStyle name="Comma 2 2 6 4 2" xfId="29149" xr:uid="{00000000-0005-0000-0000-00007F1B0000}"/>
    <cellStyle name="Comma 2 2 6 4 2 2" xfId="39158" xr:uid="{00000000-0005-0000-0000-00003C0D0000}"/>
    <cellStyle name="Comma 2 2 6 4 2 3" xfId="35830" xr:uid="{00000000-0005-0000-0000-00003C0D0000}"/>
    <cellStyle name="Comma 2 2 6 4 3" xfId="37533" xr:uid="{00000000-0005-0000-0000-0000260D0000}"/>
    <cellStyle name="Comma 2 2 6 4 4" xfId="34047" xr:uid="{00000000-0005-0000-0000-0000260D0000}"/>
    <cellStyle name="Comma 2 2 6 5" xfId="21046" xr:uid="{00000000-0005-0000-0000-0000801B0000}"/>
    <cellStyle name="Comma 2 2 6 5 2" xfId="36000" xr:uid="{00000000-0005-0000-0000-00003D0D0000}"/>
    <cellStyle name="Comma 2 2 6 5 2 2" xfId="39328" xr:uid="{00000000-0005-0000-0000-00003D0D0000}"/>
    <cellStyle name="Comma 2 2 6 5 3" xfId="37703" xr:uid="{00000000-0005-0000-0000-0000270D0000}"/>
    <cellStyle name="Comma 2 2 6 5 4" xfId="34217" xr:uid="{00000000-0005-0000-0000-0000270D0000}"/>
    <cellStyle name="Comma 2 2 6 6" xfId="21147" xr:uid="{00000000-0005-0000-0000-0000811B0000}"/>
    <cellStyle name="Comma 2 2 6 6 2" xfId="36044" xr:uid="{00000000-0005-0000-0000-00003E0D0000}"/>
    <cellStyle name="Comma 2 2 6 6 2 2" xfId="39372" xr:uid="{00000000-0005-0000-0000-00003E0D0000}"/>
    <cellStyle name="Comma 2 2 6 6 3" xfId="37746" xr:uid="{00000000-0005-0000-0000-0000280D0000}"/>
    <cellStyle name="Comma 2 2 6 6 4" xfId="34260" xr:uid="{00000000-0005-0000-0000-0000280D0000}"/>
    <cellStyle name="Comma 2 2 6 7" xfId="20766" xr:uid="{00000000-0005-0000-0000-0000821B0000}"/>
    <cellStyle name="Comma 2 2 6 7 2" xfId="35735" xr:uid="{00000000-0005-0000-0000-00003F0D0000}"/>
    <cellStyle name="Comma 2 2 6 7 2 2" xfId="39063" xr:uid="{00000000-0005-0000-0000-00003F0D0000}"/>
    <cellStyle name="Comma 2 2 6 7 3" xfId="37912" xr:uid="{00000000-0005-0000-0000-0000290D0000}"/>
    <cellStyle name="Comma 2 2 6 7 4" xfId="34427" xr:uid="{00000000-0005-0000-0000-0000290D0000}"/>
    <cellStyle name="Comma 2 2 6 8" xfId="25459" xr:uid="{00000000-0005-0000-0000-0000831B0000}"/>
    <cellStyle name="Comma 2 2 6 8 2" xfId="38193" xr:uid="{00000000-0005-0000-0000-0000330D0000}"/>
    <cellStyle name="Comma 2 2 6 8 3" xfId="34721" xr:uid="{00000000-0005-0000-0000-0000330D0000}"/>
    <cellStyle name="Comma 2 2 6 9" xfId="16307" xr:uid="{00000000-0005-0000-0000-0000841B0000}"/>
    <cellStyle name="Comma 2 2 6 9 2" xfId="37438" xr:uid="{00000000-0005-0000-0000-00001D0D0000}"/>
    <cellStyle name="Comma 2 2 7" xfId="16308" xr:uid="{00000000-0005-0000-0000-0000851B0000}"/>
    <cellStyle name="Comma 2 2 7 2" xfId="17097" xr:uid="{00000000-0005-0000-0000-0000861B0000}"/>
    <cellStyle name="Comma 2 2 7 2 2" xfId="21023" xr:uid="{00000000-0005-0000-0000-0000871B0000}"/>
    <cellStyle name="Comma 2 2 7 2 2 2" xfId="29440" xr:uid="{00000000-0005-0000-0000-0000881B0000}"/>
    <cellStyle name="Comma 2 2 7 2 2 2 2" xfId="35977" xr:uid="{00000000-0005-0000-0000-0000430D0000}"/>
    <cellStyle name="Comma 2 2 7 2 2 2 2 2" xfId="39305" xr:uid="{00000000-0005-0000-0000-0000430D0000}"/>
    <cellStyle name="Comma 2 2 7 2 2 2 3" xfId="38059" xr:uid="{00000000-0005-0000-0000-00002D0D0000}"/>
    <cellStyle name="Comma 2 2 7 2 2 2 4" xfId="34588" xr:uid="{00000000-0005-0000-0000-00002D0D0000}"/>
    <cellStyle name="Comma 2 2 7 2 2 3" xfId="26182" xr:uid="{00000000-0005-0000-0000-0000891B0000}"/>
    <cellStyle name="Comma 2 2 7 2 2 3 2" xfId="38405" xr:uid="{00000000-0005-0000-0000-0000420D0000}"/>
    <cellStyle name="Comma 2 2 7 2 2 3 3" xfId="35031" xr:uid="{00000000-0005-0000-0000-0000420D0000}"/>
    <cellStyle name="Comma 2 2 7 2 2 4" xfId="37680" xr:uid="{00000000-0005-0000-0000-00002C0D0000}"/>
    <cellStyle name="Comma 2 2 7 2 2 5" xfId="34194" xr:uid="{00000000-0005-0000-0000-00002C0D0000}"/>
    <cellStyle name="Comma 2 2 7 2 3" xfId="20925" xr:uid="{00000000-0005-0000-0000-00008A1B0000}"/>
    <cellStyle name="Comma 2 2 7 2 3 2" xfId="29282" xr:uid="{00000000-0005-0000-0000-00008B1B0000}"/>
    <cellStyle name="Comma 2 2 7 2 3 2 2" xfId="39210" xr:uid="{00000000-0005-0000-0000-0000440D0000}"/>
    <cellStyle name="Comma 2 2 7 2 3 2 3" xfId="35882" xr:uid="{00000000-0005-0000-0000-0000440D0000}"/>
    <cellStyle name="Comma 2 2 7 2 3 3" xfId="37585" xr:uid="{00000000-0005-0000-0000-00002E0D0000}"/>
    <cellStyle name="Comma 2 2 7 2 3 4" xfId="34099" xr:uid="{00000000-0005-0000-0000-00002E0D0000}"/>
    <cellStyle name="Comma 2 2 7 2 4" xfId="21688" xr:uid="{00000000-0005-0000-0000-00008C1B0000}"/>
    <cellStyle name="Comma 2 2 7 2 4 2" xfId="36084" xr:uid="{00000000-0005-0000-0000-0000450D0000}"/>
    <cellStyle name="Comma 2 2 7 2 4 2 2" xfId="39412" xr:uid="{00000000-0005-0000-0000-0000450D0000}"/>
    <cellStyle name="Comma 2 2 7 2 4 3" xfId="37784" xr:uid="{00000000-0005-0000-0000-00002F0D0000}"/>
    <cellStyle name="Comma 2 2 7 2 4 4" xfId="34298" xr:uid="{00000000-0005-0000-0000-00002F0D0000}"/>
    <cellStyle name="Comma 2 2 7 2 5" xfId="20828" xr:uid="{00000000-0005-0000-0000-00008D1B0000}"/>
    <cellStyle name="Comma 2 2 7 2 5 2" xfId="35787" xr:uid="{00000000-0005-0000-0000-0000460D0000}"/>
    <cellStyle name="Comma 2 2 7 2 5 2 2" xfId="39115" xr:uid="{00000000-0005-0000-0000-0000460D0000}"/>
    <cellStyle name="Comma 2 2 7 2 5 3" xfId="37960" xr:uid="{00000000-0005-0000-0000-0000300D0000}"/>
    <cellStyle name="Comma 2 2 7 2 5 4" xfId="34479" xr:uid="{00000000-0005-0000-0000-0000300D0000}"/>
    <cellStyle name="Comma 2 2 7 2 6" xfId="25851" xr:uid="{00000000-0005-0000-0000-00008E1B0000}"/>
    <cellStyle name="Comma 2 2 7 2 6 2" xfId="38311" xr:uid="{00000000-0005-0000-0000-0000410D0000}"/>
    <cellStyle name="Comma 2 2 7 2 6 3" xfId="34914" xr:uid="{00000000-0005-0000-0000-0000410D0000}"/>
    <cellStyle name="Comma 2 2 7 2 7" xfId="37490" xr:uid="{00000000-0005-0000-0000-00002B0D0000}"/>
    <cellStyle name="Comma 2 2 7 2 8" xfId="34004" xr:uid="{00000000-0005-0000-0000-00002B0D0000}"/>
    <cellStyle name="Comma 2 2 7 3" xfId="20976" xr:uid="{00000000-0005-0000-0000-00008F1B0000}"/>
    <cellStyle name="Comma 2 2 7 3 2" xfId="29345" xr:uid="{00000000-0005-0000-0000-0000901B0000}"/>
    <cellStyle name="Comma 2 2 7 3 2 2" xfId="35930" xr:uid="{00000000-0005-0000-0000-0000480D0000}"/>
    <cellStyle name="Comma 2 2 7 3 2 2 2" xfId="39258" xr:uid="{00000000-0005-0000-0000-0000480D0000}"/>
    <cellStyle name="Comma 2 2 7 3 2 3" xfId="38009" xr:uid="{00000000-0005-0000-0000-0000320D0000}"/>
    <cellStyle name="Comma 2 2 7 3 2 4" xfId="34528" xr:uid="{00000000-0005-0000-0000-0000320D0000}"/>
    <cellStyle name="Comma 2 2 7 3 3" xfId="25907" xr:uid="{00000000-0005-0000-0000-0000911B0000}"/>
    <cellStyle name="Comma 2 2 7 3 3 2" xfId="38358" xr:uid="{00000000-0005-0000-0000-0000470D0000}"/>
    <cellStyle name="Comma 2 2 7 3 3 3" xfId="34961" xr:uid="{00000000-0005-0000-0000-0000470D0000}"/>
    <cellStyle name="Comma 2 2 7 3 4" xfId="37633" xr:uid="{00000000-0005-0000-0000-0000310D0000}"/>
    <cellStyle name="Comma 2 2 7 3 5" xfId="34147" xr:uid="{00000000-0005-0000-0000-0000310D0000}"/>
    <cellStyle name="Comma 2 2 7 4" xfId="20878" xr:uid="{00000000-0005-0000-0000-0000921B0000}"/>
    <cellStyle name="Comma 2 2 7 4 2" xfId="29150" xr:uid="{00000000-0005-0000-0000-0000931B0000}"/>
    <cellStyle name="Comma 2 2 7 4 2 2" xfId="39163" xr:uid="{00000000-0005-0000-0000-0000490D0000}"/>
    <cellStyle name="Comma 2 2 7 4 2 3" xfId="35835" xr:uid="{00000000-0005-0000-0000-0000490D0000}"/>
    <cellStyle name="Comma 2 2 7 4 3" xfId="37538" xr:uid="{00000000-0005-0000-0000-0000330D0000}"/>
    <cellStyle name="Comma 2 2 7 4 4" xfId="34052" xr:uid="{00000000-0005-0000-0000-0000330D0000}"/>
    <cellStyle name="Comma 2 2 7 5" xfId="21148" xr:uid="{00000000-0005-0000-0000-0000941B0000}"/>
    <cellStyle name="Comma 2 2 7 5 2" xfId="36045" xr:uid="{00000000-0005-0000-0000-00004A0D0000}"/>
    <cellStyle name="Comma 2 2 7 5 2 2" xfId="39373" xr:uid="{00000000-0005-0000-0000-00004A0D0000}"/>
    <cellStyle name="Comma 2 2 7 5 3" xfId="37747" xr:uid="{00000000-0005-0000-0000-0000340D0000}"/>
    <cellStyle name="Comma 2 2 7 5 4" xfId="34261" xr:uid="{00000000-0005-0000-0000-0000340D0000}"/>
    <cellStyle name="Comma 2 2 7 6" xfId="20776" xr:uid="{00000000-0005-0000-0000-0000951B0000}"/>
    <cellStyle name="Comma 2 2 7 6 2" xfId="35740" xr:uid="{00000000-0005-0000-0000-00004B0D0000}"/>
    <cellStyle name="Comma 2 2 7 6 2 2" xfId="39068" xr:uid="{00000000-0005-0000-0000-00004B0D0000}"/>
    <cellStyle name="Comma 2 2 7 6 3" xfId="37913" xr:uid="{00000000-0005-0000-0000-0000350D0000}"/>
    <cellStyle name="Comma 2 2 7 6 4" xfId="34428" xr:uid="{00000000-0005-0000-0000-0000350D0000}"/>
    <cellStyle name="Comma 2 2 7 7" xfId="25460" xr:uid="{00000000-0005-0000-0000-0000961B0000}"/>
    <cellStyle name="Comma 2 2 7 7 2" xfId="38194" xr:uid="{00000000-0005-0000-0000-0000400D0000}"/>
    <cellStyle name="Comma 2 2 7 7 3" xfId="34722" xr:uid="{00000000-0005-0000-0000-0000400D0000}"/>
    <cellStyle name="Comma 2 2 7 8" xfId="37443" xr:uid="{00000000-0005-0000-0000-00002A0D0000}"/>
    <cellStyle name="Comma 2 2 7 9" xfId="33957" xr:uid="{00000000-0005-0000-0000-00002A0D0000}"/>
    <cellStyle name="Comma 2 2 8" xfId="17085" xr:uid="{00000000-0005-0000-0000-0000971B0000}"/>
    <cellStyle name="Comma 2 2 8 2" xfId="20988" xr:uid="{00000000-0005-0000-0000-0000981B0000}"/>
    <cellStyle name="Comma 2 2 8 2 2" xfId="26207" xr:uid="{00000000-0005-0000-0000-0000991B0000}"/>
    <cellStyle name="Comma 2 2 8 2 2 2" xfId="29465" xr:uid="{00000000-0005-0000-0000-00009A1B0000}"/>
    <cellStyle name="Comma 2 2 8 2 2 2 2" xfId="38430" xr:uid="{00000000-0005-0000-0000-00004E0D0000}"/>
    <cellStyle name="Comma 2 2 8 2 2 2 3" xfId="35056" xr:uid="{00000000-0005-0000-0000-00004E0D0000}"/>
    <cellStyle name="Comma 2 2 8 2 2 3" xfId="38084" xr:uid="{00000000-0005-0000-0000-0000380D0000}"/>
    <cellStyle name="Comma 2 2 8 2 2 4" xfId="34613" xr:uid="{00000000-0005-0000-0000-0000380D0000}"/>
    <cellStyle name="Comma 2 2 8 2 3" xfId="29307" xr:uid="{00000000-0005-0000-0000-00009B1B0000}"/>
    <cellStyle name="Comma 2 2 8 2 3 2" xfId="35942" xr:uid="{00000000-0005-0000-0000-00004F0D0000}"/>
    <cellStyle name="Comma 2 2 8 2 3 2 2" xfId="39270" xr:uid="{00000000-0005-0000-0000-00004F0D0000}"/>
    <cellStyle name="Comma 2 2 8 2 3 3" xfId="37985" xr:uid="{00000000-0005-0000-0000-0000390D0000}"/>
    <cellStyle name="Comma 2 2 8 2 3 4" xfId="34504" xr:uid="{00000000-0005-0000-0000-0000390D0000}"/>
    <cellStyle name="Comma 2 2 8 2 4" xfId="25876" xr:uid="{00000000-0005-0000-0000-00009C1B0000}"/>
    <cellStyle name="Comma 2 2 8 2 4 2" xfId="38336" xr:uid="{00000000-0005-0000-0000-00004D0D0000}"/>
    <cellStyle name="Comma 2 2 8 2 4 3" xfId="34939" xr:uid="{00000000-0005-0000-0000-00004D0D0000}"/>
    <cellStyle name="Comma 2 2 8 2 5" xfId="37645" xr:uid="{00000000-0005-0000-0000-0000370D0000}"/>
    <cellStyle name="Comma 2 2 8 2 6" xfId="34159" xr:uid="{00000000-0005-0000-0000-0000370D0000}"/>
    <cellStyle name="Comma 2 2 8 3" xfId="20890" xr:uid="{00000000-0005-0000-0000-00009D1B0000}"/>
    <cellStyle name="Comma 2 2 8 3 2" xfId="29403" xr:uid="{00000000-0005-0000-0000-00009E1B0000}"/>
    <cellStyle name="Comma 2 2 8 3 2 2" xfId="35847" xr:uid="{00000000-0005-0000-0000-0000510D0000}"/>
    <cellStyle name="Comma 2 2 8 3 2 2 2" xfId="39175" xr:uid="{00000000-0005-0000-0000-0000510D0000}"/>
    <cellStyle name="Comma 2 2 8 3 2 3" xfId="38037" xr:uid="{00000000-0005-0000-0000-00003B0D0000}"/>
    <cellStyle name="Comma 2 2 8 3 2 4" xfId="34566" xr:uid="{00000000-0005-0000-0000-00003B0D0000}"/>
    <cellStyle name="Comma 2 2 8 3 3" xfId="26084" xr:uid="{00000000-0005-0000-0000-00009F1B0000}"/>
    <cellStyle name="Comma 2 2 8 3 3 2" xfId="38383" xr:uid="{00000000-0005-0000-0000-0000500D0000}"/>
    <cellStyle name="Comma 2 2 8 3 3 3" xfId="35009" xr:uid="{00000000-0005-0000-0000-0000500D0000}"/>
    <cellStyle name="Comma 2 2 8 3 4" xfId="37550" xr:uid="{00000000-0005-0000-0000-00003A0D0000}"/>
    <cellStyle name="Comma 2 2 8 3 5" xfId="34064" xr:uid="{00000000-0005-0000-0000-00003A0D0000}"/>
    <cellStyle name="Comma 2 2 8 4" xfId="21676" xr:uid="{00000000-0005-0000-0000-0000A01B0000}"/>
    <cellStyle name="Comma 2 2 8 4 2" xfId="29248" xr:uid="{00000000-0005-0000-0000-0000A11B0000}"/>
    <cellStyle name="Comma 2 2 8 4 2 2" xfId="39400" xr:uid="{00000000-0005-0000-0000-0000520D0000}"/>
    <cellStyle name="Comma 2 2 8 4 2 3" xfId="36072" xr:uid="{00000000-0005-0000-0000-0000520D0000}"/>
    <cellStyle name="Comma 2 2 8 4 3" xfId="37772" xr:uid="{00000000-0005-0000-0000-00003C0D0000}"/>
    <cellStyle name="Comma 2 2 8 4 4" xfId="34286" xr:uid="{00000000-0005-0000-0000-00003C0D0000}"/>
    <cellStyle name="Comma 2 2 8 5" xfId="20793" xr:uid="{00000000-0005-0000-0000-0000A21B0000}"/>
    <cellStyle name="Comma 2 2 8 5 2" xfId="35752" xr:uid="{00000000-0005-0000-0000-0000530D0000}"/>
    <cellStyle name="Comma 2 2 8 5 2 2" xfId="39080" xr:uid="{00000000-0005-0000-0000-0000530D0000}"/>
    <cellStyle name="Comma 2 2 8 5 3" xfId="37938" xr:uid="{00000000-0005-0000-0000-00003D0D0000}"/>
    <cellStyle name="Comma 2 2 8 5 4" xfId="34454" xr:uid="{00000000-0005-0000-0000-00003D0D0000}"/>
    <cellStyle name="Comma 2 2 8 6" xfId="25817" xr:uid="{00000000-0005-0000-0000-0000A31B0000}"/>
    <cellStyle name="Comma 2 2 8 6 2" xfId="38289" xr:uid="{00000000-0005-0000-0000-00004C0D0000}"/>
    <cellStyle name="Comma 2 2 8 6 3" xfId="34881" xr:uid="{00000000-0005-0000-0000-00004C0D0000}"/>
    <cellStyle name="Comma 2 2 8 7" xfId="37455" xr:uid="{00000000-0005-0000-0000-0000360D0000}"/>
    <cellStyle name="Comma 2 2 8 8" xfId="33969" xr:uid="{00000000-0005-0000-0000-0000360D0000}"/>
    <cellStyle name="Comma 2 2 9" xfId="18457" xr:uid="{00000000-0005-0000-0000-0000A41B0000}"/>
    <cellStyle name="Comma 2 2 9 2" xfId="21122" xr:uid="{00000000-0005-0000-0000-0000A51B0000}"/>
    <cellStyle name="Comma 2 2 9 2 2" xfId="26212" xr:uid="{00000000-0005-0000-0000-0000A61B0000}"/>
    <cellStyle name="Comma 2 2 9 2 2 2" xfId="29470" xr:uid="{00000000-0005-0000-0000-0000A71B0000}"/>
    <cellStyle name="Comma 2 2 9 2 2 2 2" xfId="38435" xr:uid="{00000000-0005-0000-0000-0000560D0000}"/>
    <cellStyle name="Comma 2 2 9 2 2 2 3" xfId="35061" xr:uid="{00000000-0005-0000-0000-0000560D0000}"/>
    <cellStyle name="Comma 2 2 9 2 2 3" xfId="38089" xr:uid="{00000000-0005-0000-0000-0000400D0000}"/>
    <cellStyle name="Comma 2 2 9 2 2 4" xfId="34618" xr:uid="{00000000-0005-0000-0000-0000400D0000}"/>
    <cellStyle name="Comma 2 2 9 2 3" xfId="29312" xr:uid="{00000000-0005-0000-0000-0000A81B0000}"/>
    <cellStyle name="Comma 2 2 9 2 3 2" xfId="36028" xr:uid="{00000000-0005-0000-0000-0000570D0000}"/>
    <cellStyle name="Comma 2 2 9 2 3 2 2" xfId="39356" xr:uid="{00000000-0005-0000-0000-0000570D0000}"/>
    <cellStyle name="Comma 2 2 9 2 3 3" xfId="37990" xr:uid="{00000000-0005-0000-0000-0000410D0000}"/>
    <cellStyle name="Comma 2 2 9 2 3 4" xfId="34509" xr:uid="{00000000-0005-0000-0000-0000410D0000}"/>
    <cellStyle name="Comma 2 2 9 2 4" xfId="25881" xr:uid="{00000000-0005-0000-0000-0000A91B0000}"/>
    <cellStyle name="Comma 2 2 9 2 4 2" xfId="38341" xr:uid="{00000000-0005-0000-0000-0000550D0000}"/>
    <cellStyle name="Comma 2 2 9 2 4 3" xfId="34944" xr:uid="{00000000-0005-0000-0000-0000550D0000}"/>
    <cellStyle name="Comma 2 2 9 2 5" xfId="37729" xr:uid="{00000000-0005-0000-0000-00003F0D0000}"/>
    <cellStyle name="Comma 2 2 9 2 6" xfId="34243" xr:uid="{00000000-0005-0000-0000-00003F0D0000}"/>
    <cellStyle name="Comma 2 2 9 3" xfId="22474" xr:uid="{00000000-0005-0000-0000-0000AA1B0000}"/>
    <cellStyle name="Comma 2 2 9 3 2" xfId="29423" xr:uid="{00000000-0005-0000-0000-0000AB1B0000}"/>
    <cellStyle name="Comma 2 2 9 3 2 2" xfId="36302" xr:uid="{00000000-0005-0000-0000-0000590D0000}"/>
    <cellStyle name="Comma 2 2 9 3 2 3" xfId="38042" xr:uid="{00000000-0005-0000-0000-0000430D0000}"/>
    <cellStyle name="Comma 2 2 9 3 2 4" xfId="34571" xr:uid="{00000000-0005-0000-0000-0000430D0000}"/>
    <cellStyle name="Comma 2 2 9 3 3" xfId="26165" xr:uid="{00000000-0005-0000-0000-0000AC1B0000}"/>
    <cellStyle name="Comma 2 2 9 3 3 2" xfId="38388" xr:uid="{00000000-0005-0000-0000-0000580D0000}"/>
    <cellStyle name="Comma 2 2 9 3 3 3" xfId="35014" xr:uid="{00000000-0005-0000-0000-0000580D0000}"/>
    <cellStyle name="Comma 2 2 9 4" xfId="20941" xr:uid="{00000000-0005-0000-0000-0000AD1B0000}"/>
    <cellStyle name="Comma 2 2 9 4 2" xfId="27179" xr:uid="{00000000-0005-0000-0000-0000AE1B0000}"/>
    <cellStyle name="Comma 2 2 9 5" xfId="29265" xr:uid="{00000000-0005-0000-0000-0000AF1B0000}"/>
    <cellStyle name="Comma 2 2 9 5 2" xfId="35895" xr:uid="{00000000-0005-0000-0000-00005B0D0000}"/>
    <cellStyle name="Comma 2 2 9 5 2 2" xfId="39223" xr:uid="{00000000-0005-0000-0000-00005B0D0000}"/>
    <cellStyle name="Comma 2 2 9 5 3" xfId="37943" xr:uid="{00000000-0005-0000-0000-0000450D0000}"/>
    <cellStyle name="Comma 2 2 9 5 4" xfId="34462" xr:uid="{00000000-0005-0000-0000-0000450D0000}"/>
    <cellStyle name="Comma 2 2 9 6" xfId="25832" xr:uid="{00000000-0005-0000-0000-0000B01B0000}"/>
    <cellStyle name="Comma 2 2 9 6 2" xfId="38294" xr:uid="{00000000-0005-0000-0000-0000540D0000}"/>
    <cellStyle name="Comma 2 2 9 6 3" xfId="34897" xr:uid="{00000000-0005-0000-0000-0000540D0000}"/>
    <cellStyle name="Comma 2 2 9 7" xfId="37598" xr:uid="{00000000-0005-0000-0000-00003E0D0000}"/>
    <cellStyle name="Comma 2 2 9 8" xfId="34112" xr:uid="{00000000-0005-0000-0000-00003E0D0000}"/>
    <cellStyle name="Comma 2 20" xfId="19615" xr:uid="{00000000-0005-0000-0000-0000B11B0000}"/>
    <cellStyle name="Comma 2 20 2" xfId="22953" xr:uid="{00000000-0005-0000-0000-0000B21B0000}"/>
    <cellStyle name="Comma 2 20 2 2" xfId="30038" xr:uid="{00000000-0005-0000-0000-0000B31B0000}"/>
    <cellStyle name="Comma 2 20 2 2 2" xfId="39747" xr:uid="{00000000-0005-0000-0000-00005D0D0000}"/>
    <cellStyle name="Comma 2 20 2 2 3" xfId="36415" xr:uid="{00000000-0005-0000-0000-00005D0D0000}"/>
    <cellStyle name="Comma 2 20 2 3" xfId="38125" xr:uid="{00000000-0005-0000-0000-0000470D0000}"/>
    <cellStyle name="Comma 2 20 2 4" xfId="34654" xr:uid="{00000000-0005-0000-0000-0000470D0000}"/>
    <cellStyle name="Comma 2 20 3" xfId="27664" xr:uid="{00000000-0005-0000-0000-0000B41B0000}"/>
    <cellStyle name="Comma 2 20 3 2" xfId="38703" xr:uid="{00000000-0005-0000-0000-00005C0D0000}"/>
    <cellStyle name="Comma 2 20 3 3" xfId="35386" xr:uid="{00000000-0005-0000-0000-00005C0D0000}"/>
    <cellStyle name="Comma 2 20 4" xfId="32032" xr:uid="{00000000-0005-0000-0000-0000D5070000}"/>
    <cellStyle name="Comma 2 20 5" xfId="37868" xr:uid="{00000000-0005-0000-0000-0000460D0000}"/>
    <cellStyle name="Comma 2 20 6" xfId="34383" xr:uid="{00000000-0005-0000-0000-0000460D0000}"/>
    <cellStyle name="Comma 2 21" xfId="19736" xr:uid="{00000000-0005-0000-0000-0000B51B0000}"/>
    <cellStyle name="Comma 2 21 2" xfId="23074" xr:uid="{00000000-0005-0000-0000-0000B61B0000}"/>
    <cellStyle name="Comma 2 21 2 2" xfId="30069" xr:uid="{00000000-0005-0000-0000-0000B71B0000}"/>
    <cellStyle name="Comma 2 21 2 2 2" xfId="39759" xr:uid="{00000000-0005-0000-0000-00005F0D0000}"/>
    <cellStyle name="Comma 2 21 2 2 3" xfId="36427" xr:uid="{00000000-0005-0000-0000-00005F0D0000}"/>
    <cellStyle name="Comma 2 21 2 3" xfId="38130" xr:uid="{00000000-0005-0000-0000-0000490D0000}"/>
    <cellStyle name="Comma 2 21 2 4" xfId="34659" xr:uid="{00000000-0005-0000-0000-0000490D0000}"/>
    <cellStyle name="Comma 2 21 3" xfId="27785" xr:uid="{00000000-0005-0000-0000-0000B81B0000}"/>
    <cellStyle name="Comma 2 21 3 2" xfId="38713" xr:uid="{00000000-0005-0000-0000-00005E0D0000}"/>
    <cellStyle name="Comma 2 21 3 3" xfId="35400" xr:uid="{00000000-0005-0000-0000-00005E0D0000}"/>
    <cellStyle name="Comma 2 21 4" xfId="37873" xr:uid="{00000000-0005-0000-0000-0000480D0000}"/>
    <cellStyle name="Comma 2 21 5" xfId="34388" xr:uid="{00000000-0005-0000-0000-0000480D0000}"/>
    <cellStyle name="Comma 2 22" xfId="19855" xr:uid="{00000000-0005-0000-0000-0000B91B0000}"/>
    <cellStyle name="Comma 2 22 2" xfId="23193" xr:uid="{00000000-0005-0000-0000-0000BA1B0000}"/>
    <cellStyle name="Comma 2 22 2 2" xfId="30098" xr:uid="{00000000-0005-0000-0000-0000BB1B0000}"/>
    <cellStyle name="Comma 2 22 2 2 2" xfId="39769" xr:uid="{00000000-0005-0000-0000-0000610D0000}"/>
    <cellStyle name="Comma 2 22 2 2 3" xfId="36437" xr:uid="{00000000-0005-0000-0000-0000610D0000}"/>
    <cellStyle name="Comma 2 22 2 3" xfId="38133" xr:uid="{00000000-0005-0000-0000-00004B0D0000}"/>
    <cellStyle name="Comma 2 22 2 4" xfId="34662" xr:uid="{00000000-0005-0000-0000-00004B0D0000}"/>
    <cellStyle name="Comma 2 22 3" xfId="27904" xr:uid="{00000000-0005-0000-0000-0000BC1B0000}"/>
    <cellStyle name="Comma 2 22 3 2" xfId="38720" xr:uid="{00000000-0005-0000-0000-0000600D0000}"/>
    <cellStyle name="Comma 2 22 3 3" xfId="35412" xr:uid="{00000000-0005-0000-0000-0000600D0000}"/>
    <cellStyle name="Comma 2 22 4" xfId="37876" xr:uid="{00000000-0005-0000-0000-00004A0D0000}"/>
    <cellStyle name="Comma 2 22 5" xfId="34391" xr:uid="{00000000-0005-0000-0000-00004A0D0000}"/>
    <cellStyle name="Comma 2 23" xfId="21135" xr:uid="{00000000-0005-0000-0000-0000BD1B0000}"/>
    <cellStyle name="Comma 2 23 2" xfId="30131" xr:uid="{00000000-0005-0000-0000-0000BE1B0000}"/>
    <cellStyle name="Comma 2 23 2 2" xfId="36032" xr:uid="{00000000-0005-0000-0000-0000630D0000}"/>
    <cellStyle name="Comma 2 23 2 2 2" xfId="39360" xr:uid="{00000000-0005-0000-0000-0000630D0000}"/>
    <cellStyle name="Comma 2 23 2 3" xfId="38154" xr:uid="{00000000-0005-0000-0000-00004D0D0000}"/>
    <cellStyle name="Comma 2 23 2 4" xfId="34683" xr:uid="{00000000-0005-0000-0000-00004D0D0000}"/>
    <cellStyle name="Comma 2 23 3" xfId="28048" xr:uid="{00000000-0005-0000-0000-0000BF1B0000}"/>
    <cellStyle name="Comma 2 23 3 2" xfId="38734" xr:uid="{00000000-0005-0000-0000-0000620D0000}"/>
    <cellStyle name="Comma 2 23 3 3" xfId="35430" xr:uid="{00000000-0005-0000-0000-0000620D0000}"/>
    <cellStyle name="Comma 2 23 4" xfId="37734" xr:uid="{00000000-0005-0000-0000-00004C0D0000}"/>
    <cellStyle name="Comma 2 23 5" xfId="34248" xr:uid="{00000000-0005-0000-0000-00004C0D0000}"/>
    <cellStyle name="Comma 2 24" xfId="19996" xr:uid="{00000000-0005-0000-0000-0000C01B0000}"/>
    <cellStyle name="Comma 2 24 2" xfId="30158" xr:uid="{00000000-0005-0000-0000-0000C11B0000}"/>
    <cellStyle name="Comma 2 24 2 2" xfId="36457" xr:uid="{00000000-0005-0000-0000-0000650D0000}"/>
    <cellStyle name="Comma 2 24 2 2 2" xfId="39786" xr:uid="{00000000-0005-0000-0000-0000650D0000}"/>
    <cellStyle name="Comma 2 24 2 3" xfId="38167" xr:uid="{00000000-0005-0000-0000-00004F0D0000}"/>
    <cellStyle name="Comma 2 24 2 4" xfId="34695" xr:uid="{00000000-0005-0000-0000-00004F0D0000}"/>
    <cellStyle name="Comma 2 24 3" xfId="28127" xr:uid="{00000000-0005-0000-0000-0000C21B0000}"/>
    <cellStyle name="Comma 2 24 3 2" xfId="38744" xr:uid="{00000000-0005-0000-0000-0000640D0000}"/>
    <cellStyle name="Comma 2 24 3 3" xfId="35440" xr:uid="{00000000-0005-0000-0000-0000640D0000}"/>
    <cellStyle name="Comma 2 24 4" xfId="37889" xr:uid="{00000000-0005-0000-0000-00004E0D0000}"/>
    <cellStyle name="Comma 2 24 5" xfId="34403" xr:uid="{00000000-0005-0000-0000-00004E0D0000}"/>
    <cellStyle name="Comma 2 25" xfId="28134" xr:uid="{00000000-0005-0000-0000-0000C31B0000}"/>
    <cellStyle name="Comma 2 25 2" xfId="30165" xr:uid="{00000000-0005-0000-0000-0000C41B0000}"/>
    <cellStyle name="Comma 2 25 2 2" xfId="38751" xr:uid="{00000000-0005-0000-0000-0000660D0000}"/>
    <cellStyle name="Comma 2 25 2 3" xfId="35447" xr:uid="{00000000-0005-0000-0000-0000660D0000}"/>
    <cellStyle name="Comma 2 25 3" xfId="38174" xr:uid="{00000000-0005-0000-0000-0000500D0000}"/>
    <cellStyle name="Comma 2 25 4" xfId="34702" xr:uid="{00000000-0005-0000-0000-0000500D0000}"/>
    <cellStyle name="Comma 2 26" xfId="25447" xr:uid="{00000000-0005-0000-0000-0000C51B0000}"/>
    <cellStyle name="Comma 2 26 2" xfId="29137" xr:uid="{00000000-0005-0000-0000-0000C61B0000}"/>
    <cellStyle name="Comma 2 26 2 2" xfId="38799" xr:uid="{00000000-0005-0000-0000-0000670D0000}"/>
    <cellStyle name="Comma 2 26 2 3" xfId="35490" xr:uid="{00000000-0005-0000-0000-0000670D0000}"/>
    <cellStyle name="Comma 2 26 3" xfId="37900" xr:uid="{00000000-0005-0000-0000-0000510D0000}"/>
    <cellStyle name="Comma 2 26 4" xfId="34415" xr:uid="{00000000-0005-0000-0000-0000510D0000}"/>
    <cellStyle name="Comma 2 27" xfId="28163" xr:uid="{00000000-0005-0000-0000-0000C71B0000}"/>
    <cellStyle name="Comma 2 27 2" xfId="38181" xr:uid="{00000000-0005-0000-0000-0000410C0000}"/>
    <cellStyle name="Comma 2 27 3" xfId="34709" xr:uid="{00000000-0005-0000-0000-0000410C0000}"/>
    <cellStyle name="Comma 2 28" xfId="28379" xr:uid="{00000000-0005-0000-0000-0000C81B0000}"/>
    <cellStyle name="Comma 2 28 2" xfId="30248" xr:uid="{00000000-0005-0000-0000-0000C91B0000}"/>
    <cellStyle name="Comma 2 28 3" xfId="36760" xr:uid="{00000000-0005-0000-0000-0000C7070000}"/>
    <cellStyle name="Comma 2 29" xfId="25381" xr:uid="{00000000-0005-0000-0000-0000CA1B0000}"/>
    <cellStyle name="Comma 2 3" xfId="3266" xr:uid="{00000000-0005-0000-0000-0000CB1B0000}"/>
    <cellStyle name="Comma 2 3 10" xfId="21047" xr:uid="{00000000-0005-0000-0000-0000CC1B0000}"/>
    <cellStyle name="Comma 2 3 10 2" xfId="26183" xr:uid="{00000000-0005-0000-0000-0000CD1B0000}"/>
    <cellStyle name="Comma 2 3 10 2 2" xfId="29441" xr:uid="{00000000-0005-0000-0000-0000CE1B0000}"/>
    <cellStyle name="Comma 2 3 10 2 2 2" xfId="38406" xr:uid="{00000000-0005-0000-0000-00006A0D0000}"/>
    <cellStyle name="Comma 2 3 10 2 2 3" xfId="35032" xr:uid="{00000000-0005-0000-0000-00006A0D0000}"/>
    <cellStyle name="Comma 2 3 10 2 3" xfId="38060" xr:uid="{00000000-0005-0000-0000-0000540D0000}"/>
    <cellStyle name="Comma 2 3 10 2 4" xfId="34589" xr:uid="{00000000-0005-0000-0000-0000540D0000}"/>
    <cellStyle name="Comma 2 3 10 3" xfId="29283" xr:uid="{00000000-0005-0000-0000-0000CF1B0000}"/>
    <cellStyle name="Comma 2 3 10 3 2" xfId="36001" xr:uid="{00000000-0005-0000-0000-00006B0D0000}"/>
    <cellStyle name="Comma 2 3 10 3 2 2" xfId="39329" xr:uid="{00000000-0005-0000-0000-00006B0D0000}"/>
    <cellStyle name="Comma 2 3 10 3 3" xfId="37961" xr:uid="{00000000-0005-0000-0000-0000550D0000}"/>
    <cellStyle name="Comma 2 3 10 3 4" xfId="34480" xr:uid="{00000000-0005-0000-0000-0000550D0000}"/>
    <cellStyle name="Comma 2 3 10 4" xfId="25852" xr:uid="{00000000-0005-0000-0000-0000D01B0000}"/>
    <cellStyle name="Comma 2 3 10 4 2" xfId="38312" xr:uid="{00000000-0005-0000-0000-0000690D0000}"/>
    <cellStyle name="Comma 2 3 10 4 3" xfId="34915" xr:uid="{00000000-0005-0000-0000-0000690D0000}"/>
    <cellStyle name="Comma 2 3 10 5" xfId="37704" xr:uid="{00000000-0005-0000-0000-0000530D0000}"/>
    <cellStyle name="Comma 2 3 10 6" xfId="34218" xr:uid="{00000000-0005-0000-0000-0000530D0000}"/>
    <cellStyle name="Comma 2 3 11" xfId="21113" xr:uid="{00000000-0005-0000-0000-0000D11B0000}"/>
    <cellStyle name="Comma 2 3 11 2" xfId="29346" xr:uid="{00000000-0005-0000-0000-0000D21B0000}"/>
    <cellStyle name="Comma 2 3 11 2 2" xfId="36024" xr:uid="{00000000-0005-0000-0000-00006D0D0000}"/>
    <cellStyle name="Comma 2 3 11 2 2 2" xfId="39352" xr:uid="{00000000-0005-0000-0000-00006D0D0000}"/>
    <cellStyle name="Comma 2 3 11 2 3" xfId="38010" xr:uid="{00000000-0005-0000-0000-0000570D0000}"/>
    <cellStyle name="Comma 2 3 11 2 4" xfId="34529" xr:uid="{00000000-0005-0000-0000-0000570D0000}"/>
    <cellStyle name="Comma 2 3 11 3" xfId="25908" xr:uid="{00000000-0005-0000-0000-0000D31B0000}"/>
    <cellStyle name="Comma 2 3 11 3 2" xfId="38359" xr:uid="{00000000-0005-0000-0000-00006C0D0000}"/>
    <cellStyle name="Comma 2 3 11 3 3" xfId="34962" xr:uid="{00000000-0005-0000-0000-00006C0D0000}"/>
    <cellStyle name="Comma 2 3 11 4" xfId="37727" xr:uid="{00000000-0005-0000-0000-0000560D0000}"/>
    <cellStyle name="Comma 2 3 11 5" xfId="34241" xr:uid="{00000000-0005-0000-0000-0000560D0000}"/>
    <cellStyle name="Comma 2 3 12" xfId="20278" xr:uid="{00000000-0005-0000-0000-0000D41B0000}"/>
    <cellStyle name="Comma 2 3 12 2" xfId="30133" xr:uid="{00000000-0005-0000-0000-0000D51B0000}"/>
    <cellStyle name="Comma 2 3 12 2 2" xfId="35675" xr:uid="{00000000-0005-0000-0000-00006F0D0000}"/>
    <cellStyle name="Comma 2 3 12 2 2 2" xfId="39009" xr:uid="{00000000-0005-0000-0000-00006F0D0000}"/>
    <cellStyle name="Comma 2 3 12 2 3" xfId="38156" xr:uid="{00000000-0005-0000-0000-0000590D0000}"/>
    <cellStyle name="Comma 2 3 12 2 4" xfId="34684" xr:uid="{00000000-0005-0000-0000-0000590D0000}"/>
    <cellStyle name="Comma 2 3 12 3" xfId="28087" xr:uid="{00000000-0005-0000-0000-0000D61B0000}"/>
    <cellStyle name="Comma 2 3 12 3 2" xfId="38735" xr:uid="{00000000-0005-0000-0000-00006E0D0000}"/>
    <cellStyle name="Comma 2 3 12 3 3" xfId="35431" xr:uid="{00000000-0005-0000-0000-00006E0D0000}"/>
    <cellStyle name="Comma 2 3 12 4" xfId="37410" xr:uid="{00000000-0005-0000-0000-0000580D0000}"/>
    <cellStyle name="Comma 2 3 12 5" xfId="33577" xr:uid="{00000000-0005-0000-0000-0000580D0000}"/>
    <cellStyle name="Comma 2 3 13" xfId="21149" xr:uid="{00000000-0005-0000-0000-0000D71B0000}"/>
    <cellStyle name="Comma 2 3 13 2" xfId="30159" xr:uid="{00000000-0005-0000-0000-0000D81B0000}"/>
    <cellStyle name="Comma 2 3 13 2 2" xfId="36046" xr:uid="{00000000-0005-0000-0000-0000710D0000}"/>
    <cellStyle name="Comma 2 3 13 2 2 2" xfId="39374" xr:uid="{00000000-0005-0000-0000-0000710D0000}"/>
    <cellStyle name="Comma 2 3 13 2 3" xfId="38168" xr:uid="{00000000-0005-0000-0000-00005B0D0000}"/>
    <cellStyle name="Comma 2 3 13 2 4" xfId="34696" xr:uid="{00000000-0005-0000-0000-00005B0D0000}"/>
    <cellStyle name="Comma 2 3 13 3" xfId="28128" xr:uid="{00000000-0005-0000-0000-0000D91B0000}"/>
    <cellStyle name="Comma 2 3 13 3 2" xfId="38745" xr:uid="{00000000-0005-0000-0000-0000700D0000}"/>
    <cellStyle name="Comma 2 3 13 3 3" xfId="35441" xr:uid="{00000000-0005-0000-0000-0000700D0000}"/>
    <cellStyle name="Comma 2 3 13 4" xfId="37748" xr:uid="{00000000-0005-0000-0000-00005A0D0000}"/>
    <cellStyle name="Comma 2 3 13 5" xfId="34262" xr:uid="{00000000-0005-0000-0000-00005A0D0000}"/>
    <cellStyle name="Comma 2 3 14" xfId="19999" xr:uid="{00000000-0005-0000-0000-0000DA1B0000}"/>
    <cellStyle name="Comma 2 3 14 2" xfId="30166" xr:uid="{00000000-0005-0000-0000-0000DB1B0000}"/>
    <cellStyle name="Comma 2 3 14 2 2" xfId="36459" xr:uid="{00000000-0005-0000-0000-0000730D0000}"/>
    <cellStyle name="Comma 2 3 14 2 2 2" xfId="39788" xr:uid="{00000000-0005-0000-0000-0000730D0000}"/>
    <cellStyle name="Comma 2 3 14 2 3" xfId="38175" xr:uid="{00000000-0005-0000-0000-00005D0D0000}"/>
    <cellStyle name="Comma 2 3 14 2 4" xfId="34703" xr:uid="{00000000-0005-0000-0000-00005D0D0000}"/>
    <cellStyle name="Comma 2 3 14 3" xfId="28135" xr:uid="{00000000-0005-0000-0000-0000DC1B0000}"/>
    <cellStyle name="Comma 2 3 14 3 2" xfId="38752" xr:uid="{00000000-0005-0000-0000-0000720D0000}"/>
    <cellStyle name="Comma 2 3 14 3 3" xfId="35448" xr:uid="{00000000-0005-0000-0000-0000720D0000}"/>
    <cellStyle name="Comma 2 3 14 4" xfId="37891" xr:uid="{00000000-0005-0000-0000-00005C0D0000}"/>
    <cellStyle name="Comma 2 3 14 5" xfId="34405" xr:uid="{00000000-0005-0000-0000-00005C0D0000}"/>
    <cellStyle name="Comma 2 3 15" xfId="25461" xr:uid="{00000000-0005-0000-0000-0000DD1B0000}"/>
    <cellStyle name="Comma 2 3 15 2" xfId="29151" xr:uid="{00000000-0005-0000-0000-0000DE1B0000}"/>
    <cellStyle name="Comma 2 3 15 2 2" xfId="38802" xr:uid="{00000000-0005-0000-0000-0000740D0000}"/>
    <cellStyle name="Comma 2 3 15 2 3" xfId="35493" xr:uid="{00000000-0005-0000-0000-0000740D0000}"/>
    <cellStyle name="Comma 2 3 15 3" xfId="37914" xr:uid="{00000000-0005-0000-0000-00005E0D0000}"/>
    <cellStyle name="Comma 2 3 15 4" xfId="34429" xr:uid="{00000000-0005-0000-0000-00005E0D0000}"/>
    <cellStyle name="Comma 2 3 16" xfId="28382" xr:uid="{00000000-0005-0000-0000-0000DF1B0000}"/>
    <cellStyle name="Comma 2 3 16 2" xfId="30251" xr:uid="{00000000-0005-0000-0000-0000E01B0000}"/>
    <cellStyle name="Comma 2 3 16 2 2" xfId="38195" xr:uid="{00000000-0005-0000-0000-0000680D0000}"/>
    <cellStyle name="Comma 2 3 16 3" xfId="34723" xr:uid="{00000000-0005-0000-0000-0000680D0000}"/>
    <cellStyle name="Comma 2 3 17" xfId="25384" xr:uid="{00000000-0005-0000-0000-0000E11B0000}"/>
    <cellStyle name="Comma 2 3 17 2" xfId="36826" xr:uid="{00000000-0005-0000-0000-0000520D0000}"/>
    <cellStyle name="Comma 2 3 18" xfId="28683" xr:uid="{00000000-0005-0000-0000-0000E21B0000}"/>
    <cellStyle name="Comma 2 3 19" xfId="23572" xr:uid="{00000000-0005-0000-0000-0000E31B0000}"/>
    <cellStyle name="Comma 2 3 2" xfId="8042" xr:uid="{00000000-0005-0000-0000-0000E41B0000}"/>
    <cellStyle name="Comma 2 3 2 10" xfId="21150" xr:uid="{00000000-0005-0000-0000-0000E51B0000}"/>
    <cellStyle name="Comma 2 3 2 10 2" xfId="36047" xr:uid="{00000000-0005-0000-0000-0000760D0000}"/>
    <cellStyle name="Comma 2 3 2 10 2 2" xfId="39375" xr:uid="{00000000-0005-0000-0000-0000760D0000}"/>
    <cellStyle name="Comma 2 3 2 10 3" xfId="37749" xr:uid="{00000000-0005-0000-0000-0000600D0000}"/>
    <cellStyle name="Comma 2 3 2 10 4" xfId="34263" xr:uid="{00000000-0005-0000-0000-0000600D0000}"/>
    <cellStyle name="Comma 2 3 2 11" xfId="20242" xr:uid="{00000000-0005-0000-0000-0000E61B0000}"/>
    <cellStyle name="Comma 2 3 2 11 2" xfId="35653" xr:uid="{00000000-0005-0000-0000-0000770D0000}"/>
    <cellStyle name="Comma 2 3 2 11 2 2" xfId="38985" xr:uid="{00000000-0005-0000-0000-0000770D0000}"/>
    <cellStyle name="Comma 2 3 2 11 3" xfId="37915" xr:uid="{00000000-0005-0000-0000-0000610D0000}"/>
    <cellStyle name="Comma 2 3 2 11 4" xfId="34430" xr:uid="{00000000-0005-0000-0000-0000610D0000}"/>
    <cellStyle name="Comma 2 3 2 12" xfId="24926" xr:uid="{00000000-0005-0000-0000-0000E71B0000}"/>
    <cellStyle name="Comma 2 3 2 12 2" xfId="38196" xr:uid="{00000000-0005-0000-0000-0000750D0000}"/>
    <cellStyle name="Comma 2 3 2 12 3" xfId="34724" xr:uid="{00000000-0005-0000-0000-0000750D0000}"/>
    <cellStyle name="Comma 2 3 2 13" xfId="16310" xr:uid="{00000000-0005-0000-0000-0000E81B0000}"/>
    <cellStyle name="Comma 2 3 2 13 2" xfId="36530" xr:uid="{00000000-0005-0000-0000-00006E2D0000}"/>
    <cellStyle name="Comma 2 3 2 14" xfId="32039" xr:uid="{00000000-0005-0000-0000-0000D7070000}"/>
    <cellStyle name="Comma 2 3 2 15" xfId="37402" xr:uid="{00000000-0005-0000-0000-00005F0D0000}"/>
    <cellStyle name="Comma 2 3 2 16" xfId="33582" xr:uid="{00000000-0005-0000-0000-00005F0D0000}"/>
    <cellStyle name="Comma 2 3 2 2" xfId="16311" xr:uid="{00000000-0005-0000-0000-0000E91B0000}"/>
    <cellStyle name="Comma 2 3 2 2 10" xfId="33937" xr:uid="{00000000-0005-0000-0000-0000620D0000}"/>
    <cellStyle name="Comma 2 3 2 2 2" xfId="17100" xr:uid="{00000000-0005-0000-0000-0000EA1B0000}"/>
    <cellStyle name="Comma 2 3 2 2 2 2" xfId="21003" xr:uid="{00000000-0005-0000-0000-0000EB1B0000}"/>
    <cellStyle name="Comma 2 3 2 2 2 2 2" xfId="29443" xr:uid="{00000000-0005-0000-0000-0000EC1B0000}"/>
    <cellStyle name="Comma 2 3 2 2 2 2 2 2" xfId="35957" xr:uid="{00000000-0005-0000-0000-00007B0D0000}"/>
    <cellStyle name="Comma 2 3 2 2 2 2 2 2 2" xfId="39285" xr:uid="{00000000-0005-0000-0000-00007B0D0000}"/>
    <cellStyle name="Comma 2 3 2 2 2 2 2 3" xfId="38062" xr:uid="{00000000-0005-0000-0000-0000650D0000}"/>
    <cellStyle name="Comma 2 3 2 2 2 2 2 4" xfId="34591" xr:uid="{00000000-0005-0000-0000-0000650D0000}"/>
    <cellStyle name="Comma 2 3 2 2 2 2 3" xfId="26185" xr:uid="{00000000-0005-0000-0000-0000ED1B0000}"/>
    <cellStyle name="Comma 2 3 2 2 2 2 3 2" xfId="38408" xr:uid="{00000000-0005-0000-0000-00007A0D0000}"/>
    <cellStyle name="Comma 2 3 2 2 2 2 3 3" xfId="35034" xr:uid="{00000000-0005-0000-0000-00007A0D0000}"/>
    <cellStyle name="Comma 2 3 2 2 2 2 4" xfId="37660" xr:uid="{00000000-0005-0000-0000-0000640D0000}"/>
    <cellStyle name="Comma 2 3 2 2 2 2 5" xfId="34174" xr:uid="{00000000-0005-0000-0000-0000640D0000}"/>
    <cellStyle name="Comma 2 3 2 2 2 3" xfId="20905" xr:uid="{00000000-0005-0000-0000-0000EE1B0000}"/>
    <cellStyle name="Comma 2 3 2 2 2 3 2" xfId="29285" xr:uid="{00000000-0005-0000-0000-0000EF1B0000}"/>
    <cellStyle name="Comma 2 3 2 2 2 3 2 2" xfId="39190" xr:uid="{00000000-0005-0000-0000-00007C0D0000}"/>
    <cellStyle name="Comma 2 3 2 2 2 3 2 3" xfId="35862" xr:uid="{00000000-0005-0000-0000-00007C0D0000}"/>
    <cellStyle name="Comma 2 3 2 2 2 3 3" xfId="37565" xr:uid="{00000000-0005-0000-0000-0000660D0000}"/>
    <cellStyle name="Comma 2 3 2 2 2 3 4" xfId="34079" xr:uid="{00000000-0005-0000-0000-0000660D0000}"/>
    <cellStyle name="Comma 2 3 2 2 2 4" xfId="21691" xr:uid="{00000000-0005-0000-0000-0000F01B0000}"/>
    <cellStyle name="Comma 2 3 2 2 2 4 2" xfId="36087" xr:uid="{00000000-0005-0000-0000-00007D0D0000}"/>
    <cellStyle name="Comma 2 3 2 2 2 4 2 2" xfId="39415" xr:uid="{00000000-0005-0000-0000-00007D0D0000}"/>
    <cellStyle name="Comma 2 3 2 2 2 4 3" xfId="37787" xr:uid="{00000000-0005-0000-0000-0000670D0000}"/>
    <cellStyle name="Comma 2 3 2 2 2 4 4" xfId="34301" xr:uid="{00000000-0005-0000-0000-0000670D0000}"/>
    <cellStyle name="Comma 2 3 2 2 2 5" xfId="20808" xr:uid="{00000000-0005-0000-0000-0000F11B0000}"/>
    <cellStyle name="Comma 2 3 2 2 2 5 2" xfId="35767" xr:uid="{00000000-0005-0000-0000-00007E0D0000}"/>
    <cellStyle name="Comma 2 3 2 2 2 5 2 2" xfId="39095" xr:uid="{00000000-0005-0000-0000-00007E0D0000}"/>
    <cellStyle name="Comma 2 3 2 2 2 5 3" xfId="37963" xr:uid="{00000000-0005-0000-0000-0000680D0000}"/>
    <cellStyle name="Comma 2 3 2 2 2 5 4" xfId="34482" xr:uid="{00000000-0005-0000-0000-0000680D0000}"/>
    <cellStyle name="Comma 2 3 2 2 2 6" xfId="25854" xr:uid="{00000000-0005-0000-0000-0000F21B0000}"/>
    <cellStyle name="Comma 2 3 2 2 2 6 2" xfId="38314" xr:uid="{00000000-0005-0000-0000-0000790D0000}"/>
    <cellStyle name="Comma 2 3 2 2 2 6 3" xfId="34917" xr:uid="{00000000-0005-0000-0000-0000790D0000}"/>
    <cellStyle name="Comma 2 3 2 2 2 7" xfId="37470" xr:uid="{00000000-0005-0000-0000-0000630D0000}"/>
    <cellStyle name="Comma 2 3 2 2 2 8" xfId="33984" xr:uid="{00000000-0005-0000-0000-0000630D0000}"/>
    <cellStyle name="Comma 2 3 2 2 3" xfId="20956" xr:uid="{00000000-0005-0000-0000-0000F31B0000}"/>
    <cellStyle name="Comma 2 3 2 2 3 2" xfId="29348" xr:uid="{00000000-0005-0000-0000-0000F41B0000}"/>
    <cellStyle name="Comma 2 3 2 2 3 2 2" xfId="35910" xr:uid="{00000000-0005-0000-0000-0000800D0000}"/>
    <cellStyle name="Comma 2 3 2 2 3 2 2 2" xfId="39238" xr:uid="{00000000-0005-0000-0000-0000800D0000}"/>
    <cellStyle name="Comma 2 3 2 2 3 2 3" xfId="38012" xr:uid="{00000000-0005-0000-0000-00006A0D0000}"/>
    <cellStyle name="Comma 2 3 2 2 3 2 4" xfId="34531" xr:uid="{00000000-0005-0000-0000-00006A0D0000}"/>
    <cellStyle name="Comma 2 3 2 2 3 3" xfId="25910" xr:uid="{00000000-0005-0000-0000-0000F51B0000}"/>
    <cellStyle name="Comma 2 3 2 2 3 3 2" xfId="38361" xr:uid="{00000000-0005-0000-0000-00007F0D0000}"/>
    <cellStyle name="Comma 2 3 2 2 3 3 3" xfId="34964" xr:uid="{00000000-0005-0000-0000-00007F0D0000}"/>
    <cellStyle name="Comma 2 3 2 2 3 4" xfId="37613" xr:uid="{00000000-0005-0000-0000-0000690D0000}"/>
    <cellStyle name="Comma 2 3 2 2 3 5" xfId="34127" xr:uid="{00000000-0005-0000-0000-0000690D0000}"/>
    <cellStyle name="Comma 2 3 2 2 4" xfId="20858" xr:uid="{00000000-0005-0000-0000-0000F61B0000}"/>
    <cellStyle name="Comma 2 3 2 2 4 2" xfId="29153" xr:uid="{00000000-0005-0000-0000-0000F71B0000}"/>
    <cellStyle name="Comma 2 3 2 2 4 2 2" xfId="39143" xr:uid="{00000000-0005-0000-0000-0000810D0000}"/>
    <cellStyle name="Comma 2 3 2 2 4 2 3" xfId="35815" xr:uid="{00000000-0005-0000-0000-0000810D0000}"/>
    <cellStyle name="Comma 2 3 2 2 4 3" xfId="37518" xr:uid="{00000000-0005-0000-0000-00006B0D0000}"/>
    <cellStyle name="Comma 2 3 2 2 4 4" xfId="34032" xr:uid="{00000000-0005-0000-0000-00006B0D0000}"/>
    <cellStyle name="Comma 2 3 2 2 5" xfId="21049" xr:uid="{00000000-0005-0000-0000-0000F81B0000}"/>
    <cellStyle name="Comma 2 3 2 2 5 2" xfId="36003" xr:uid="{00000000-0005-0000-0000-0000820D0000}"/>
    <cellStyle name="Comma 2 3 2 2 5 2 2" xfId="39331" xr:uid="{00000000-0005-0000-0000-0000820D0000}"/>
    <cellStyle name="Comma 2 3 2 2 5 3" xfId="37706" xr:uid="{00000000-0005-0000-0000-00006C0D0000}"/>
    <cellStyle name="Comma 2 3 2 2 5 4" xfId="34220" xr:uid="{00000000-0005-0000-0000-00006C0D0000}"/>
    <cellStyle name="Comma 2 3 2 2 6" xfId="21151" xr:uid="{00000000-0005-0000-0000-0000F91B0000}"/>
    <cellStyle name="Comma 2 3 2 2 6 2" xfId="36048" xr:uid="{00000000-0005-0000-0000-0000830D0000}"/>
    <cellStyle name="Comma 2 3 2 2 6 2 2" xfId="39376" xr:uid="{00000000-0005-0000-0000-0000830D0000}"/>
    <cellStyle name="Comma 2 3 2 2 6 3" xfId="37750" xr:uid="{00000000-0005-0000-0000-00006D0D0000}"/>
    <cellStyle name="Comma 2 3 2 2 6 4" xfId="34264" xr:uid="{00000000-0005-0000-0000-00006D0D0000}"/>
    <cellStyle name="Comma 2 3 2 2 7" xfId="20751" xr:uid="{00000000-0005-0000-0000-0000FA1B0000}"/>
    <cellStyle name="Comma 2 3 2 2 7 2" xfId="35720" xr:uid="{00000000-0005-0000-0000-0000840D0000}"/>
    <cellStyle name="Comma 2 3 2 2 7 2 2" xfId="39047" xr:uid="{00000000-0005-0000-0000-0000840D0000}"/>
    <cellStyle name="Comma 2 3 2 2 7 3" xfId="37916" xr:uid="{00000000-0005-0000-0000-00006E0D0000}"/>
    <cellStyle name="Comma 2 3 2 2 7 4" xfId="34431" xr:uid="{00000000-0005-0000-0000-00006E0D0000}"/>
    <cellStyle name="Comma 2 3 2 2 8" xfId="25463" xr:uid="{00000000-0005-0000-0000-0000FB1B0000}"/>
    <cellStyle name="Comma 2 3 2 2 8 2" xfId="38197" xr:uid="{00000000-0005-0000-0000-0000780D0000}"/>
    <cellStyle name="Comma 2 3 2 2 8 3" xfId="34725" xr:uid="{00000000-0005-0000-0000-0000780D0000}"/>
    <cellStyle name="Comma 2 3 2 2 9" xfId="37423" xr:uid="{00000000-0005-0000-0000-0000620D0000}"/>
    <cellStyle name="Comma 2 3 2 3" xfId="16312" xr:uid="{00000000-0005-0000-0000-0000FC1B0000}"/>
    <cellStyle name="Comma 2 3 2 3 10" xfId="33947" xr:uid="{00000000-0005-0000-0000-00006F0D0000}"/>
    <cellStyle name="Comma 2 3 2 3 2" xfId="17101" xr:uid="{00000000-0005-0000-0000-0000FD1B0000}"/>
    <cellStyle name="Comma 2 3 2 3 2 2" xfId="21013" xr:uid="{00000000-0005-0000-0000-0000FE1B0000}"/>
    <cellStyle name="Comma 2 3 2 3 2 2 2" xfId="29444" xr:uid="{00000000-0005-0000-0000-0000FF1B0000}"/>
    <cellStyle name="Comma 2 3 2 3 2 2 2 2" xfId="35967" xr:uid="{00000000-0005-0000-0000-0000880D0000}"/>
    <cellStyle name="Comma 2 3 2 3 2 2 2 2 2" xfId="39295" xr:uid="{00000000-0005-0000-0000-0000880D0000}"/>
    <cellStyle name="Comma 2 3 2 3 2 2 2 3" xfId="38063" xr:uid="{00000000-0005-0000-0000-0000720D0000}"/>
    <cellStyle name="Comma 2 3 2 3 2 2 2 4" xfId="34592" xr:uid="{00000000-0005-0000-0000-0000720D0000}"/>
    <cellStyle name="Comma 2 3 2 3 2 2 3" xfId="26186" xr:uid="{00000000-0005-0000-0000-0000001C0000}"/>
    <cellStyle name="Comma 2 3 2 3 2 2 3 2" xfId="38409" xr:uid="{00000000-0005-0000-0000-0000870D0000}"/>
    <cellStyle name="Comma 2 3 2 3 2 2 3 3" xfId="35035" xr:uid="{00000000-0005-0000-0000-0000870D0000}"/>
    <cellStyle name="Comma 2 3 2 3 2 2 4" xfId="37670" xr:uid="{00000000-0005-0000-0000-0000710D0000}"/>
    <cellStyle name="Comma 2 3 2 3 2 2 5" xfId="34184" xr:uid="{00000000-0005-0000-0000-0000710D0000}"/>
    <cellStyle name="Comma 2 3 2 3 2 3" xfId="20915" xr:uid="{00000000-0005-0000-0000-0000011C0000}"/>
    <cellStyle name="Comma 2 3 2 3 2 3 2" xfId="29286" xr:uid="{00000000-0005-0000-0000-0000021C0000}"/>
    <cellStyle name="Comma 2 3 2 3 2 3 2 2" xfId="39200" xr:uid="{00000000-0005-0000-0000-0000890D0000}"/>
    <cellStyle name="Comma 2 3 2 3 2 3 2 3" xfId="35872" xr:uid="{00000000-0005-0000-0000-0000890D0000}"/>
    <cellStyle name="Comma 2 3 2 3 2 3 3" xfId="37575" xr:uid="{00000000-0005-0000-0000-0000730D0000}"/>
    <cellStyle name="Comma 2 3 2 3 2 3 4" xfId="34089" xr:uid="{00000000-0005-0000-0000-0000730D0000}"/>
    <cellStyle name="Comma 2 3 2 3 2 4" xfId="21692" xr:uid="{00000000-0005-0000-0000-0000031C0000}"/>
    <cellStyle name="Comma 2 3 2 3 2 4 2" xfId="36088" xr:uid="{00000000-0005-0000-0000-00008A0D0000}"/>
    <cellStyle name="Comma 2 3 2 3 2 4 2 2" xfId="39416" xr:uid="{00000000-0005-0000-0000-00008A0D0000}"/>
    <cellStyle name="Comma 2 3 2 3 2 4 3" xfId="37788" xr:uid="{00000000-0005-0000-0000-0000740D0000}"/>
    <cellStyle name="Comma 2 3 2 3 2 4 4" xfId="34302" xr:uid="{00000000-0005-0000-0000-0000740D0000}"/>
    <cellStyle name="Comma 2 3 2 3 2 5" xfId="20818" xr:uid="{00000000-0005-0000-0000-0000041C0000}"/>
    <cellStyle name="Comma 2 3 2 3 2 5 2" xfId="35777" xr:uid="{00000000-0005-0000-0000-00008B0D0000}"/>
    <cellStyle name="Comma 2 3 2 3 2 5 2 2" xfId="39105" xr:uid="{00000000-0005-0000-0000-00008B0D0000}"/>
    <cellStyle name="Comma 2 3 2 3 2 5 3" xfId="37964" xr:uid="{00000000-0005-0000-0000-0000750D0000}"/>
    <cellStyle name="Comma 2 3 2 3 2 5 4" xfId="34483" xr:uid="{00000000-0005-0000-0000-0000750D0000}"/>
    <cellStyle name="Comma 2 3 2 3 2 6" xfId="25855" xr:uid="{00000000-0005-0000-0000-0000051C0000}"/>
    <cellStyle name="Comma 2 3 2 3 2 6 2" xfId="38315" xr:uid="{00000000-0005-0000-0000-0000860D0000}"/>
    <cellStyle name="Comma 2 3 2 3 2 6 3" xfId="34918" xr:uid="{00000000-0005-0000-0000-0000860D0000}"/>
    <cellStyle name="Comma 2 3 2 3 2 7" xfId="37480" xr:uid="{00000000-0005-0000-0000-0000700D0000}"/>
    <cellStyle name="Comma 2 3 2 3 2 8" xfId="33994" xr:uid="{00000000-0005-0000-0000-0000700D0000}"/>
    <cellStyle name="Comma 2 3 2 3 3" xfId="20966" xr:uid="{00000000-0005-0000-0000-0000061C0000}"/>
    <cellStyle name="Comma 2 3 2 3 3 2" xfId="29349" xr:uid="{00000000-0005-0000-0000-0000071C0000}"/>
    <cellStyle name="Comma 2 3 2 3 3 2 2" xfId="35920" xr:uid="{00000000-0005-0000-0000-00008D0D0000}"/>
    <cellStyle name="Comma 2 3 2 3 3 2 2 2" xfId="39248" xr:uid="{00000000-0005-0000-0000-00008D0D0000}"/>
    <cellStyle name="Comma 2 3 2 3 3 2 3" xfId="38013" xr:uid="{00000000-0005-0000-0000-0000770D0000}"/>
    <cellStyle name="Comma 2 3 2 3 3 2 4" xfId="34532" xr:uid="{00000000-0005-0000-0000-0000770D0000}"/>
    <cellStyle name="Comma 2 3 2 3 3 3" xfId="25911" xr:uid="{00000000-0005-0000-0000-0000081C0000}"/>
    <cellStyle name="Comma 2 3 2 3 3 3 2" xfId="38362" xr:uid="{00000000-0005-0000-0000-00008C0D0000}"/>
    <cellStyle name="Comma 2 3 2 3 3 3 3" xfId="34965" xr:uid="{00000000-0005-0000-0000-00008C0D0000}"/>
    <cellStyle name="Comma 2 3 2 3 3 4" xfId="37623" xr:uid="{00000000-0005-0000-0000-0000760D0000}"/>
    <cellStyle name="Comma 2 3 2 3 3 5" xfId="34137" xr:uid="{00000000-0005-0000-0000-0000760D0000}"/>
    <cellStyle name="Comma 2 3 2 3 4" xfId="20868" xr:uid="{00000000-0005-0000-0000-0000091C0000}"/>
    <cellStyle name="Comma 2 3 2 3 4 2" xfId="29154" xr:uid="{00000000-0005-0000-0000-00000A1C0000}"/>
    <cellStyle name="Comma 2 3 2 3 4 2 2" xfId="39153" xr:uid="{00000000-0005-0000-0000-00008E0D0000}"/>
    <cellStyle name="Comma 2 3 2 3 4 2 3" xfId="35825" xr:uid="{00000000-0005-0000-0000-00008E0D0000}"/>
    <cellStyle name="Comma 2 3 2 3 4 3" xfId="37528" xr:uid="{00000000-0005-0000-0000-0000780D0000}"/>
    <cellStyle name="Comma 2 3 2 3 4 4" xfId="34042" xr:uid="{00000000-0005-0000-0000-0000780D0000}"/>
    <cellStyle name="Comma 2 3 2 3 5" xfId="21050" xr:uid="{00000000-0005-0000-0000-00000B1C0000}"/>
    <cellStyle name="Comma 2 3 2 3 5 2" xfId="36004" xr:uid="{00000000-0005-0000-0000-00008F0D0000}"/>
    <cellStyle name="Comma 2 3 2 3 5 2 2" xfId="39332" xr:uid="{00000000-0005-0000-0000-00008F0D0000}"/>
    <cellStyle name="Comma 2 3 2 3 5 3" xfId="37707" xr:uid="{00000000-0005-0000-0000-0000790D0000}"/>
    <cellStyle name="Comma 2 3 2 3 5 4" xfId="34221" xr:uid="{00000000-0005-0000-0000-0000790D0000}"/>
    <cellStyle name="Comma 2 3 2 3 6" xfId="21152" xr:uid="{00000000-0005-0000-0000-00000C1C0000}"/>
    <cellStyle name="Comma 2 3 2 3 6 2" xfId="36049" xr:uid="{00000000-0005-0000-0000-0000900D0000}"/>
    <cellStyle name="Comma 2 3 2 3 6 2 2" xfId="39377" xr:uid="{00000000-0005-0000-0000-0000900D0000}"/>
    <cellStyle name="Comma 2 3 2 3 6 3" xfId="37751" xr:uid="{00000000-0005-0000-0000-00007A0D0000}"/>
    <cellStyle name="Comma 2 3 2 3 6 4" xfId="34265" xr:uid="{00000000-0005-0000-0000-00007A0D0000}"/>
    <cellStyle name="Comma 2 3 2 3 7" xfId="20761" xr:uid="{00000000-0005-0000-0000-00000D1C0000}"/>
    <cellStyle name="Comma 2 3 2 3 7 2" xfId="35730" xr:uid="{00000000-0005-0000-0000-0000910D0000}"/>
    <cellStyle name="Comma 2 3 2 3 7 2 2" xfId="39057" xr:uid="{00000000-0005-0000-0000-0000910D0000}"/>
    <cellStyle name="Comma 2 3 2 3 7 3" xfId="37917" xr:uid="{00000000-0005-0000-0000-00007B0D0000}"/>
    <cellStyle name="Comma 2 3 2 3 7 4" xfId="34432" xr:uid="{00000000-0005-0000-0000-00007B0D0000}"/>
    <cellStyle name="Comma 2 3 2 3 8" xfId="25464" xr:uid="{00000000-0005-0000-0000-00000E1C0000}"/>
    <cellStyle name="Comma 2 3 2 3 8 2" xfId="38198" xr:uid="{00000000-0005-0000-0000-0000850D0000}"/>
    <cellStyle name="Comma 2 3 2 3 8 3" xfId="34726" xr:uid="{00000000-0005-0000-0000-0000850D0000}"/>
    <cellStyle name="Comma 2 3 2 3 9" xfId="37433" xr:uid="{00000000-0005-0000-0000-00006F0D0000}"/>
    <cellStyle name="Comma 2 3 2 4" xfId="17099" xr:uid="{00000000-0005-0000-0000-00000F1C0000}"/>
    <cellStyle name="Comma 2 3 2 4 2" xfId="20833" xr:uid="{00000000-0005-0000-0000-0000101C0000}"/>
    <cellStyle name="Comma 2 3 2 4 2 2" xfId="21028" xr:uid="{00000000-0005-0000-0000-0000111C0000}"/>
    <cellStyle name="Comma 2 3 2 4 2 2 2" xfId="29442" xr:uid="{00000000-0005-0000-0000-0000121C0000}"/>
    <cellStyle name="Comma 2 3 2 4 2 2 2 2" xfId="39310" xr:uid="{00000000-0005-0000-0000-0000940D0000}"/>
    <cellStyle name="Comma 2 3 2 4 2 2 2 3" xfId="35982" xr:uid="{00000000-0005-0000-0000-0000940D0000}"/>
    <cellStyle name="Comma 2 3 2 4 2 2 3" xfId="37685" xr:uid="{00000000-0005-0000-0000-00007E0D0000}"/>
    <cellStyle name="Comma 2 3 2 4 2 2 4" xfId="34199" xr:uid="{00000000-0005-0000-0000-00007E0D0000}"/>
    <cellStyle name="Comma 2 3 2 4 2 3" xfId="20930" xr:uid="{00000000-0005-0000-0000-0000131C0000}"/>
    <cellStyle name="Comma 2 3 2 4 2 3 2" xfId="35887" xr:uid="{00000000-0005-0000-0000-0000950D0000}"/>
    <cellStyle name="Comma 2 3 2 4 2 3 2 2" xfId="39215" xr:uid="{00000000-0005-0000-0000-0000950D0000}"/>
    <cellStyle name="Comma 2 3 2 4 2 3 3" xfId="37590" xr:uid="{00000000-0005-0000-0000-00007F0D0000}"/>
    <cellStyle name="Comma 2 3 2 4 2 3 4" xfId="34104" xr:uid="{00000000-0005-0000-0000-00007F0D0000}"/>
    <cellStyle name="Comma 2 3 2 4 2 4" xfId="26184" xr:uid="{00000000-0005-0000-0000-0000141C0000}"/>
    <cellStyle name="Comma 2 3 2 4 2 4 2" xfId="35792" xr:uid="{00000000-0005-0000-0000-0000960D0000}"/>
    <cellStyle name="Comma 2 3 2 4 2 4 2 2" xfId="39120" xr:uid="{00000000-0005-0000-0000-0000960D0000}"/>
    <cellStyle name="Comma 2 3 2 4 2 4 3" xfId="38061" xr:uid="{00000000-0005-0000-0000-0000800D0000}"/>
    <cellStyle name="Comma 2 3 2 4 2 4 4" xfId="34590" xr:uid="{00000000-0005-0000-0000-0000800D0000}"/>
    <cellStyle name="Comma 2 3 2 4 2 5" xfId="35033" xr:uid="{00000000-0005-0000-0000-0000930D0000}"/>
    <cellStyle name="Comma 2 3 2 4 2 5 2" xfId="38407" xr:uid="{00000000-0005-0000-0000-0000930D0000}"/>
    <cellStyle name="Comma 2 3 2 4 2 6" xfId="37495" xr:uid="{00000000-0005-0000-0000-00007D0D0000}"/>
    <cellStyle name="Comma 2 3 2 4 2 7" xfId="34009" xr:uid="{00000000-0005-0000-0000-00007D0D0000}"/>
    <cellStyle name="Comma 2 3 2 4 3" xfId="20981" xr:uid="{00000000-0005-0000-0000-0000151C0000}"/>
    <cellStyle name="Comma 2 3 2 4 3 2" xfId="29284" xr:uid="{00000000-0005-0000-0000-0000161C0000}"/>
    <cellStyle name="Comma 2 3 2 4 3 2 2" xfId="39263" xr:uid="{00000000-0005-0000-0000-0000970D0000}"/>
    <cellStyle name="Comma 2 3 2 4 3 2 3" xfId="35935" xr:uid="{00000000-0005-0000-0000-0000970D0000}"/>
    <cellStyle name="Comma 2 3 2 4 3 3" xfId="37638" xr:uid="{00000000-0005-0000-0000-0000810D0000}"/>
    <cellStyle name="Comma 2 3 2 4 3 4" xfId="34152" xr:uid="{00000000-0005-0000-0000-0000810D0000}"/>
    <cellStyle name="Comma 2 3 2 4 4" xfId="20883" xr:uid="{00000000-0005-0000-0000-0000171C0000}"/>
    <cellStyle name="Comma 2 3 2 4 4 2" xfId="35840" xr:uid="{00000000-0005-0000-0000-0000980D0000}"/>
    <cellStyle name="Comma 2 3 2 4 4 2 2" xfId="39168" xr:uid="{00000000-0005-0000-0000-0000980D0000}"/>
    <cellStyle name="Comma 2 3 2 4 4 3" xfId="37543" xr:uid="{00000000-0005-0000-0000-0000820D0000}"/>
    <cellStyle name="Comma 2 3 2 4 4 4" xfId="34057" xr:uid="{00000000-0005-0000-0000-0000820D0000}"/>
    <cellStyle name="Comma 2 3 2 4 5" xfId="21690" xr:uid="{00000000-0005-0000-0000-0000181C0000}"/>
    <cellStyle name="Comma 2 3 2 4 5 2" xfId="36086" xr:uid="{00000000-0005-0000-0000-0000990D0000}"/>
    <cellStyle name="Comma 2 3 2 4 5 2 2" xfId="39414" xr:uid="{00000000-0005-0000-0000-0000990D0000}"/>
    <cellStyle name="Comma 2 3 2 4 5 3" xfId="37786" xr:uid="{00000000-0005-0000-0000-0000830D0000}"/>
    <cellStyle name="Comma 2 3 2 4 5 4" xfId="34300" xr:uid="{00000000-0005-0000-0000-0000830D0000}"/>
    <cellStyle name="Comma 2 3 2 4 6" xfId="20781" xr:uid="{00000000-0005-0000-0000-0000191C0000}"/>
    <cellStyle name="Comma 2 3 2 4 6 2" xfId="35745" xr:uid="{00000000-0005-0000-0000-00009A0D0000}"/>
    <cellStyle name="Comma 2 3 2 4 6 2 2" xfId="39073" xr:uid="{00000000-0005-0000-0000-00009A0D0000}"/>
    <cellStyle name="Comma 2 3 2 4 6 3" xfId="37962" xr:uid="{00000000-0005-0000-0000-0000840D0000}"/>
    <cellStyle name="Comma 2 3 2 4 6 4" xfId="34481" xr:uid="{00000000-0005-0000-0000-0000840D0000}"/>
    <cellStyle name="Comma 2 3 2 4 7" xfId="25853" xr:uid="{00000000-0005-0000-0000-00001A1C0000}"/>
    <cellStyle name="Comma 2 3 2 4 7 2" xfId="38313" xr:uid="{00000000-0005-0000-0000-0000920D0000}"/>
    <cellStyle name="Comma 2 3 2 4 7 3" xfId="34916" xr:uid="{00000000-0005-0000-0000-0000920D0000}"/>
    <cellStyle name="Comma 2 3 2 4 8" xfId="37448" xr:uid="{00000000-0005-0000-0000-00007C0D0000}"/>
    <cellStyle name="Comma 2 3 2 4 9" xfId="33962" xr:uid="{00000000-0005-0000-0000-00007C0D0000}"/>
    <cellStyle name="Comma 2 3 2 5" xfId="20798" xr:uid="{00000000-0005-0000-0000-00001B1C0000}"/>
    <cellStyle name="Comma 2 3 2 5 2" xfId="20993" xr:uid="{00000000-0005-0000-0000-00001C1C0000}"/>
    <cellStyle name="Comma 2 3 2 5 2 2" xfId="29347" xr:uid="{00000000-0005-0000-0000-00001D1C0000}"/>
    <cellStyle name="Comma 2 3 2 5 2 2 2" xfId="39275" xr:uid="{00000000-0005-0000-0000-00009C0D0000}"/>
    <cellStyle name="Comma 2 3 2 5 2 2 3" xfId="35947" xr:uid="{00000000-0005-0000-0000-00009C0D0000}"/>
    <cellStyle name="Comma 2 3 2 5 2 3" xfId="37650" xr:uid="{00000000-0005-0000-0000-0000860D0000}"/>
    <cellStyle name="Comma 2 3 2 5 2 4" xfId="34164" xr:uid="{00000000-0005-0000-0000-0000860D0000}"/>
    <cellStyle name="Comma 2 3 2 5 3" xfId="20895" xr:uid="{00000000-0005-0000-0000-00001E1C0000}"/>
    <cellStyle name="Comma 2 3 2 5 3 2" xfId="35852" xr:uid="{00000000-0005-0000-0000-00009D0D0000}"/>
    <cellStyle name="Comma 2 3 2 5 3 2 2" xfId="39180" xr:uid="{00000000-0005-0000-0000-00009D0D0000}"/>
    <cellStyle name="Comma 2 3 2 5 3 3" xfId="37555" xr:uid="{00000000-0005-0000-0000-0000870D0000}"/>
    <cellStyle name="Comma 2 3 2 5 3 4" xfId="34069" xr:uid="{00000000-0005-0000-0000-0000870D0000}"/>
    <cellStyle name="Comma 2 3 2 5 4" xfId="25909" xr:uid="{00000000-0005-0000-0000-00001F1C0000}"/>
    <cellStyle name="Comma 2 3 2 5 4 2" xfId="35757" xr:uid="{00000000-0005-0000-0000-00009E0D0000}"/>
    <cellStyle name="Comma 2 3 2 5 4 2 2" xfId="39085" xr:uid="{00000000-0005-0000-0000-00009E0D0000}"/>
    <cellStyle name="Comma 2 3 2 5 4 3" xfId="38011" xr:uid="{00000000-0005-0000-0000-0000880D0000}"/>
    <cellStyle name="Comma 2 3 2 5 4 4" xfId="34530" xr:uid="{00000000-0005-0000-0000-0000880D0000}"/>
    <cellStyle name="Comma 2 3 2 5 5" xfId="34963" xr:uid="{00000000-0005-0000-0000-00009B0D0000}"/>
    <cellStyle name="Comma 2 3 2 5 5 2" xfId="38360" xr:uid="{00000000-0005-0000-0000-00009B0D0000}"/>
    <cellStyle name="Comma 2 3 2 5 6" xfId="37460" xr:uid="{00000000-0005-0000-0000-0000850D0000}"/>
    <cellStyle name="Comma 2 3 2 5 7" xfId="33974" xr:uid="{00000000-0005-0000-0000-0000850D0000}"/>
    <cellStyle name="Comma 2 3 2 6" xfId="20946" xr:uid="{00000000-0005-0000-0000-0000201C0000}"/>
    <cellStyle name="Comma 2 3 2 6 2" xfId="25462" xr:uid="{00000000-0005-0000-0000-0000211C0000}"/>
    <cellStyle name="Comma 2 3 2 6 2 2" xfId="39228" xr:uid="{00000000-0005-0000-0000-00009F0D0000}"/>
    <cellStyle name="Comma 2 3 2 6 2 3" xfId="35900" xr:uid="{00000000-0005-0000-0000-00009F0D0000}"/>
    <cellStyle name="Comma 2 3 2 6 3" xfId="37603" xr:uid="{00000000-0005-0000-0000-0000890D0000}"/>
    <cellStyle name="Comma 2 3 2 6 4" xfId="34117" xr:uid="{00000000-0005-0000-0000-0000890D0000}"/>
    <cellStyle name="Comma 2 3 2 7" xfId="20848" xr:uid="{00000000-0005-0000-0000-0000221C0000}"/>
    <cellStyle name="Comma 2 3 2 7 2" xfId="29152" xr:uid="{00000000-0005-0000-0000-0000231C0000}"/>
    <cellStyle name="Comma 2 3 2 7 2 2" xfId="39133" xr:uid="{00000000-0005-0000-0000-0000A00D0000}"/>
    <cellStyle name="Comma 2 3 2 7 2 3" xfId="35805" xr:uid="{00000000-0005-0000-0000-0000A00D0000}"/>
    <cellStyle name="Comma 2 3 2 7 3" xfId="37508" xr:uid="{00000000-0005-0000-0000-00008A0D0000}"/>
    <cellStyle name="Comma 2 3 2 7 4" xfId="34022" xr:uid="{00000000-0005-0000-0000-00008A0D0000}"/>
    <cellStyle name="Comma 2 3 2 8" xfId="21048" xr:uid="{00000000-0005-0000-0000-0000241C0000}"/>
    <cellStyle name="Comma 2 3 2 8 2" xfId="36002" xr:uid="{00000000-0005-0000-0000-0000A10D0000}"/>
    <cellStyle name="Comma 2 3 2 8 2 2" xfId="39330" xr:uid="{00000000-0005-0000-0000-0000A10D0000}"/>
    <cellStyle name="Comma 2 3 2 8 3" xfId="37705" xr:uid="{00000000-0005-0000-0000-00008B0D0000}"/>
    <cellStyle name="Comma 2 3 2 8 4" xfId="34219" xr:uid="{00000000-0005-0000-0000-00008B0D0000}"/>
    <cellStyle name="Comma 2 3 2 9" xfId="20279" xr:uid="{00000000-0005-0000-0000-0000251C0000}"/>
    <cellStyle name="Comma 2 3 2 9 2" xfId="35676" xr:uid="{00000000-0005-0000-0000-0000A20D0000}"/>
    <cellStyle name="Comma 2 3 2 9 2 2" xfId="39010" xr:uid="{00000000-0005-0000-0000-0000A20D0000}"/>
    <cellStyle name="Comma 2 3 2 9 3" xfId="37411" xr:uid="{00000000-0005-0000-0000-00008C0D0000}"/>
    <cellStyle name="Comma 2 3 2 9 4" xfId="33576" xr:uid="{00000000-0005-0000-0000-00008C0D0000}"/>
    <cellStyle name="Comma 2 3 20" xfId="16309" xr:uid="{00000000-0005-0000-0000-0000261C0000}"/>
    <cellStyle name="Comma 2 3 21" xfId="33898" xr:uid="{00000000-0005-0000-0000-0000520D0000}"/>
    <cellStyle name="Comma 2 3 3" xfId="9581" xr:uid="{00000000-0005-0000-0000-0000271C0000}"/>
    <cellStyle name="Comma 2 3 3 10" xfId="32038" xr:uid="{00000000-0005-0000-0000-0000D8070000}"/>
    <cellStyle name="Comma 2 3 3 11" xfId="37422" xr:uid="{00000000-0005-0000-0000-00008D0D0000}"/>
    <cellStyle name="Comma 2 3 3 12" xfId="33936" xr:uid="{00000000-0005-0000-0000-00008D0D0000}"/>
    <cellStyle name="Comma 2 3 3 2" xfId="16314" xr:uid="{00000000-0005-0000-0000-0000281C0000}"/>
    <cellStyle name="Comma 2 3 3 2 2" xfId="17103" xr:uid="{00000000-0005-0000-0000-0000291C0000}"/>
    <cellStyle name="Comma 2 3 3 2 2 2" xfId="21694" xr:uid="{00000000-0005-0000-0000-00002A1C0000}"/>
    <cellStyle name="Comma 2 3 3 2 2 2 2" xfId="29446" xr:uid="{00000000-0005-0000-0000-00002B1C0000}"/>
    <cellStyle name="Comma 2 3 3 2 2 2 2 2" xfId="36090" xr:uid="{00000000-0005-0000-0000-0000A70D0000}"/>
    <cellStyle name="Comma 2 3 3 2 2 2 2 2 2" xfId="39418" xr:uid="{00000000-0005-0000-0000-0000A70D0000}"/>
    <cellStyle name="Comma 2 3 3 2 2 2 2 3" xfId="38065" xr:uid="{00000000-0005-0000-0000-0000910D0000}"/>
    <cellStyle name="Comma 2 3 3 2 2 2 2 4" xfId="34594" xr:uid="{00000000-0005-0000-0000-0000910D0000}"/>
    <cellStyle name="Comma 2 3 3 2 2 2 3" xfId="26188" xr:uid="{00000000-0005-0000-0000-00002C1C0000}"/>
    <cellStyle name="Comma 2 3 3 2 2 2 3 2" xfId="38411" xr:uid="{00000000-0005-0000-0000-0000A60D0000}"/>
    <cellStyle name="Comma 2 3 3 2 2 2 3 3" xfId="35037" xr:uid="{00000000-0005-0000-0000-0000A60D0000}"/>
    <cellStyle name="Comma 2 3 3 2 2 2 4" xfId="37790" xr:uid="{00000000-0005-0000-0000-0000900D0000}"/>
    <cellStyle name="Comma 2 3 3 2 2 2 5" xfId="34304" xr:uid="{00000000-0005-0000-0000-0000900D0000}"/>
    <cellStyle name="Comma 2 3 3 2 2 3" xfId="21002" xr:uid="{00000000-0005-0000-0000-00002D1C0000}"/>
    <cellStyle name="Comma 2 3 3 2 2 3 2" xfId="29288" xr:uid="{00000000-0005-0000-0000-00002E1C0000}"/>
    <cellStyle name="Comma 2 3 3 2 2 3 2 2" xfId="39284" xr:uid="{00000000-0005-0000-0000-0000A80D0000}"/>
    <cellStyle name="Comma 2 3 3 2 2 3 2 3" xfId="35956" xr:uid="{00000000-0005-0000-0000-0000A80D0000}"/>
    <cellStyle name="Comma 2 3 3 2 2 3 3" xfId="37966" xr:uid="{00000000-0005-0000-0000-0000920D0000}"/>
    <cellStyle name="Comma 2 3 3 2 2 3 4" xfId="34485" xr:uid="{00000000-0005-0000-0000-0000920D0000}"/>
    <cellStyle name="Comma 2 3 3 2 2 4" xfId="25857" xr:uid="{00000000-0005-0000-0000-00002F1C0000}"/>
    <cellStyle name="Comma 2 3 3 2 2 4 2" xfId="38317" xr:uid="{00000000-0005-0000-0000-0000A50D0000}"/>
    <cellStyle name="Comma 2 3 3 2 2 4 3" xfId="34920" xr:uid="{00000000-0005-0000-0000-0000A50D0000}"/>
    <cellStyle name="Comma 2 3 3 2 2 5" xfId="37659" xr:uid="{00000000-0005-0000-0000-00008F0D0000}"/>
    <cellStyle name="Comma 2 3 3 2 2 6" xfId="34173" xr:uid="{00000000-0005-0000-0000-00008F0D0000}"/>
    <cellStyle name="Comma 2 3 3 2 3" xfId="20904" xr:uid="{00000000-0005-0000-0000-0000301C0000}"/>
    <cellStyle name="Comma 2 3 3 2 3 2" xfId="29351" xr:uid="{00000000-0005-0000-0000-0000311C0000}"/>
    <cellStyle name="Comma 2 3 3 2 3 2 2" xfId="35861" xr:uid="{00000000-0005-0000-0000-0000AA0D0000}"/>
    <cellStyle name="Comma 2 3 3 2 3 2 2 2" xfId="39189" xr:uid="{00000000-0005-0000-0000-0000AA0D0000}"/>
    <cellStyle name="Comma 2 3 3 2 3 2 3" xfId="38015" xr:uid="{00000000-0005-0000-0000-0000940D0000}"/>
    <cellStyle name="Comma 2 3 3 2 3 2 4" xfId="34534" xr:uid="{00000000-0005-0000-0000-0000940D0000}"/>
    <cellStyle name="Comma 2 3 3 2 3 3" xfId="25913" xr:uid="{00000000-0005-0000-0000-0000321C0000}"/>
    <cellStyle name="Comma 2 3 3 2 3 3 2" xfId="38364" xr:uid="{00000000-0005-0000-0000-0000A90D0000}"/>
    <cellStyle name="Comma 2 3 3 2 3 3 3" xfId="34967" xr:uid="{00000000-0005-0000-0000-0000A90D0000}"/>
    <cellStyle name="Comma 2 3 3 2 3 4" xfId="37564" xr:uid="{00000000-0005-0000-0000-0000930D0000}"/>
    <cellStyle name="Comma 2 3 3 2 3 5" xfId="34078" xr:uid="{00000000-0005-0000-0000-0000930D0000}"/>
    <cellStyle name="Comma 2 3 3 2 4" xfId="21052" xr:uid="{00000000-0005-0000-0000-0000331C0000}"/>
    <cellStyle name="Comma 2 3 3 2 4 2" xfId="29156" xr:uid="{00000000-0005-0000-0000-0000341C0000}"/>
    <cellStyle name="Comma 2 3 3 2 4 2 2" xfId="39334" xr:uid="{00000000-0005-0000-0000-0000AB0D0000}"/>
    <cellStyle name="Comma 2 3 3 2 4 2 3" xfId="36006" xr:uid="{00000000-0005-0000-0000-0000AB0D0000}"/>
    <cellStyle name="Comma 2 3 3 2 4 3" xfId="37709" xr:uid="{00000000-0005-0000-0000-0000950D0000}"/>
    <cellStyle name="Comma 2 3 3 2 4 4" xfId="34223" xr:uid="{00000000-0005-0000-0000-0000950D0000}"/>
    <cellStyle name="Comma 2 3 3 2 5" xfId="21154" xr:uid="{00000000-0005-0000-0000-0000351C0000}"/>
    <cellStyle name="Comma 2 3 3 2 5 2" xfId="36051" xr:uid="{00000000-0005-0000-0000-0000AC0D0000}"/>
    <cellStyle name="Comma 2 3 3 2 5 2 2" xfId="39379" xr:uid="{00000000-0005-0000-0000-0000AC0D0000}"/>
    <cellStyle name="Comma 2 3 3 2 5 3" xfId="37753" xr:uid="{00000000-0005-0000-0000-0000960D0000}"/>
    <cellStyle name="Comma 2 3 3 2 5 4" xfId="34267" xr:uid="{00000000-0005-0000-0000-0000960D0000}"/>
    <cellStyle name="Comma 2 3 3 2 6" xfId="20807" xr:uid="{00000000-0005-0000-0000-0000361C0000}"/>
    <cellStyle name="Comma 2 3 3 2 6 2" xfId="35766" xr:uid="{00000000-0005-0000-0000-0000AD0D0000}"/>
    <cellStyle name="Comma 2 3 3 2 6 2 2" xfId="39094" xr:uid="{00000000-0005-0000-0000-0000AD0D0000}"/>
    <cellStyle name="Comma 2 3 3 2 6 3" xfId="37919" xr:uid="{00000000-0005-0000-0000-0000970D0000}"/>
    <cellStyle name="Comma 2 3 3 2 6 4" xfId="34434" xr:uid="{00000000-0005-0000-0000-0000970D0000}"/>
    <cellStyle name="Comma 2 3 3 2 7" xfId="25466" xr:uid="{00000000-0005-0000-0000-0000371C0000}"/>
    <cellStyle name="Comma 2 3 3 2 7 2" xfId="38200" xr:uid="{00000000-0005-0000-0000-0000A40D0000}"/>
    <cellStyle name="Comma 2 3 3 2 7 3" xfId="34728" xr:uid="{00000000-0005-0000-0000-0000A40D0000}"/>
    <cellStyle name="Comma 2 3 3 2 8" xfId="37469" xr:uid="{00000000-0005-0000-0000-00008E0D0000}"/>
    <cellStyle name="Comma 2 3 3 2 9" xfId="33983" xr:uid="{00000000-0005-0000-0000-00008E0D0000}"/>
    <cellStyle name="Comma 2 3 3 3" xfId="16315" xr:uid="{00000000-0005-0000-0000-0000381C0000}"/>
    <cellStyle name="Comma 2 3 3 3 2" xfId="17104" xr:uid="{00000000-0005-0000-0000-0000391C0000}"/>
    <cellStyle name="Comma 2 3 3 3 2 2" xfId="21695" xr:uid="{00000000-0005-0000-0000-00003A1C0000}"/>
    <cellStyle name="Comma 2 3 3 3 2 2 2" xfId="29447" xr:uid="{00000000-0005-0000-0000-00003B1C0000}"/>
    <cellStyle name="Comma 2 3 3 3 2 2 2 2" xfId="36091" xr:uid="{00000000-0005-0000-0000-0000B10D0000}"/>
    <cellStyle name="Comma 2 3 3 3 2 2 2 2 2" xfId="39419" xr:uid="{00000000-0005-0000-0000-0000B10D0000}"/>
    <cellStyle name="Comma 2 3 3 3 2 2 2 3" xfId="38066" xr:uid="{00000000-0005-0000-0000-00009B0D0000}"/>
    <cellStyle name="Comma 2 3 3 3 2 2 2 4" xfId="34595" xr:uid="{00000000-0005-0000-0000-00009B0D0000}"/>
    <cellStyle name="Comma 2 3 3 3 2 2 3" xfId="26189" xr:uid="{00000000-0005-0000-0000-00003C1C0000}"/>
    <cellStyle name="Comma 2 3 3 3 2 2 3 2" xfId="38412" xr:uid="{00000000-0005-0000-0000-0000B00D0000}"/>
    <cellStyle name="Comma 2 3 3 3 2 2 3 3" xfId="35038" xr:uid="{00000000-0005-0000-0000-0000B00D0000}"/>
    <cellStyle name="Comma 2 3 3 3 2 2 4" xfId="37791" xr:uid="{00000000-0005-0000-0000-00009A0D0000}"/>
    <cellStyle name="Comma 2 3 3 3 2 2 5" xfId="34305" xr:uid="{00000000-0005-0000-0000-00009A0D0000}"/>
    <cellStyle name="Comma 2 3 3 3 2 3" xfId="21053" xr:uid="{00000000-0005-0000-0000-00003D1C0000}"/>
    <cellStyle name="Comma 2 3 3 3 2 3 2" xfId="29289" xr:uid="{00000000-0005-0000-0000-00003E1C0000}"/>
    <cellStyle name="Comma 2 3 3 3 2 3 2 2" xfId="39335" xr:uid="{00000000-0005-0000-0000-0000B20D0000}"/>
    <cellStyle name="Comma 2 3 3 3 2 3 2 3" xfId="36007" xr:uid="{00000000-0005-0000-0000-0000B20D0000}"/>
    <cellStyle name="Comma 2 3 3 3 2 3 3" xfId="37967" xr:uid="{00000000-0005-0000-0000-00009C0D0000}"/>
    <cellStyle name="Comma 2 3 3 3 2 3 4" xfId="34486" xr:uid="{00000000-0005-0000-0000-00009C0D0000}"/>
    <cellStyle name="Comma 2 3 3 3 2 4" xfId="25858" xr:uid="{00000000-0005-0000-0000-00003F1C0000}"/>
    <cellStyle name="Comma 2 3 3 3 2 4 2" xfId="38318" xr:uid="{00000000-0005-0000-0000-0000AF0D0000}"/>
    <cellStyle name="Comma 2 3 3 3 2 4 3" xfId="34921" xr:uid="{00000000-0005-0000-0000-0000AF0D0000}"/>
    <cellStyle name="Comma 2 3 3 3 2 5" xfId="37710" xr:uid="{00000000-0005-0000-0000-0000990D0000}"/>
    <cellStyle name="Comma 2 3 3 3 2 6" xfId="34224" xr:uid="{00000000-0005-0000-0000-0000990D0000}"/>
    <cellStyle name="Comma 2 3 3 3 3" xfId="21155" xr:uid="{00000000-0005-0000-0000-0000401C0000}"/>
    <cellStyle name="Comma 2 3 3 3 3 2" xfId="29352" xr:uid="{00000000-0005-0000-0000-0000411C0000}"/>
    <cellStyle name="Comma 2 3 3 3 3 2 2" xfId="36052" xr:uid="{00000000-0005-0000-0000-0000B40D0000}"/>
    <cellStyle name="Comma 2 3 3 3 3 2 2 2" xfId="39380" xr:uid="{00000000-0005-0000-0000-0000B40D0000}"/>
    <cellStyle name="Comma 2 3 3 3 3 2 3" xfId="38016" xr:uid="{00000000-0005-0000-0000-00009E0D0000}"/>
    <cellStyle name="Comma 2 3 3 3 3 2 4" xfId="34535" xr:uid="{00000000-0005-0000-0000-00009E0D0000}"/>
    <cellStyle name="Comma 2 3 3 3 3 3" xfId="25914" xr:uid="{00000000-0005-0000-0000-0000421C0000}"/>
    <cellStyle name="Comma 2 3 3 3 3 3 2" xfId="38365" xr:uid="{00000000-0005-0000-0000-0000B30D0000}"/>
    <cellStyle name="Comma 2 3 3 3 3 3 3" xfId="34968" xr:uid="{00000000-0005-0000-0000-0000B30D0000}"/>
    <cellStyle name="Comma 2 3 3 3 3 4" xfId="37754" xr:uid="{00000000-0005-0000-0000-00009D0D0000}"/>
    <cellStyle name="Comma 2 3 3 3 3 5" xfId="34268" xr:uid="{00000000-0005-0000-0000-00009D0D0000}"/>
    <cellStyle name="Comma 2 3 3 3 4" xfId="20955" xr:uid="{00000000-0005-0000-0000-0000431C0000}"/>
    <cellStyle name="Comma 2 3 3 3 4 2" xfId="29157" xr:uid="{00000000-0005-0000-0000-0000441C0000}"/>
    <cellStyle name="Comma 2 3 3 3 4 2 2" xfId="39237" xr:uid="{00000000-0005-0000-0000-0000B50D0000}"/>
    <cellStyle name="Comma 2 3 3 3 4 2 3" xfId="35909" xr:uid="{00000000-0005-0000-0000-0000B50D0000}"/>
    <cellStyle name="Comma 2 3 3 3 4 3" xfId="37920" xr:uid="{00000000-0005-0000-0000-00009F0D0000}"/>
    <cellStyle name="Comma 2 3 3 3 4 4" xfId="34435" xr:uid="{00000000-0005-0000-0000-00009F0D0000}"/>
    <cellStyle name="Comma 2 3 3 3 5" xfId="25467" xr:uid="{00000000-0005-0000-0000-0000451C0000}"/>
    <cellStyle name="Comma 2 3 3 3 5 2" xfId="38201" xr:uid="{00000000-0005-0000-0000-0000AE0D0000}"/>
    <cellStyle name="Comma 2 3 3 3 5 3" xfId="34729" xr:uid="{00000000-0005-0000-0000-0000AE0D0000}"/>
    <cellStyle name="Comma 2 3 3 3 6" xfId="37612" xr:uid="{00000000-0005-0000-0000-0000980D0000}"/>
    <cellStyle name="Comma 2 3 3 3 7" xfId="34126" xr:uid="{00000000-0005-0000-0000-0000980D0000}"/>
    <cellStyle name="Comma 2 3 3 4" xfId="17102" xr:uid="{00000000-0005-0000-0000-0000461C0000}"/>
    <cellStyle name="Comma 2 3 3 4 2" xfId="21693" xr:uid="{00000000-0005-0000-0000-0000471C0000}"/>
    <cellStyle name="Comma 2 3 3 4 2 2" xfId="29445" xr:uid="{00000000-0005-0000-0000-0000481C0000}"/>
    <cellStyle name="Comma 2 3 3 4 2 2 2" xfId="36089" xr:uid="{00000000-0005-0000-0000-0000B80D0000}"/>
    <cellStyle name="Comma 2 3 3 4 2 2 2 2" xfId="39417" xr:uid="{00000000-0005-0000-0000-0000B80D0000}"/>
    <cellStyle name="Comma 2 3 3 4 2 2 3" xfId="38064" xr:uid="{00000000-0005-0000-0000-0000A20D0000}"/>
    <cellStyle name="Comma 2 3 3 4 2 2 4" xfId="34593" xr:uid="{00000000-0005-0000-0000-0000A20D0000}"/>
    <cellStyle name="Comma 2 3 3 4 2 3" xfId="26187" xr:uid="{00000000-0005-0000-0000-0000491C0000}"/>
    <cellStyle name="Comma 2 3 3 4 2 3 2" xfId="38410" xr:uid="{00000000-0005-0000-0000-0000B70D0000}"/>
    <cellStyle name="Comma 2 3 3 4 2 3 3" xfId="35036" xr:uid="{00000000-0005-0000-0000-0000B70D0000}"/>
    <cellStyle name="Comma 2 3 3 4 2 4" xfId="37789" xr:uid="{00000000-0005-0000-0000-0000A10D0000}"/>
    <cellStyle name="Comma 2 3 3 4 2 5" xfId="34303" xr:uid="{00000000-0005-0000-0000-0000A10D0000}"/>
    <cellStyle name="Comma 2 3 3 4 3" xfId="20857" xr:uid="{00000000-0005-0000-0000-00004A1C0000}"/>
    <cellStyle name="Comma 2 3 3 4 3 2" xfId="29287" xr:uid="{00000000-0005-0000-0000-00004B1C0000}"/>
    <cellStyle name="Comma 2 3 3 4 3 2 2" xfId="39142" xr:uid="{00000000-0005-0000-0000-0000B90D0000}"/>
    <cellStyle name="Comma 2 3 3 4 3 2 3" xfId="35814" xr:uid="{00000000-0005-0000-0000-0000B90D0000}"/>
    <cellStyle name="Comma 2 3 3 4 3 3" xfId="37965" xr:uid="{00000000-0005-0000-0000-0000A30D0000}"/>
    <cellStyle name="Comma 2 3 3 4 3 4" xfId="34484" xr:uid="{00000000-0005-0000-0000-0000A30D0000}"/>
    <cellStyle name="Comma 2 3 3 4 4" xfId="25856" xr:uid="{00000000-0005-0000-0000-00004C1C0000}"/>
    <cellStyle name="Comma 2 3 3 4 4 2" xfId="38316" xr:uid="{00000000-0005-0000-0000-0000B60D0000}"/>
    <cellStyle name="Comma 2 3 3 4 4 3" xfId="34919" xr:uid="{00000000-0005-0000-0000-0000B60D0000}"/>
    <cellStyle name="Comma 2 3 3 4 5" xfId="37517" xr:uid="{00000000-0005-0000-0000-0000A00D0000}"/>
    <cellStyle name="Comma 2 3 3 4 6" xfId="34031" xr:uid="{00000000-0005-0000-0000-0000A00D0000}"/>
    <cellStyle name="Comma 2 3 3 5" xfId="21051" xr:uid="{00000000-0005-0000-0000-00004D1C0000}"/>
    <cellStyle name="Comma 2 3 3 5 2" xfId="29350" xr:uid="{00000000-0005-0000-0000-00004E1C0000}"/>
    <cellStyle name="Comma 2 3 3 5 2 2" xfId="36005" xr:uid="{00000000-0005-0000-0000-0000BB0D0000}"/>
    <cellStyle name="Comma 2 3 3 5 2 2 2" xfId="39333" xr:uid="{00000000-0005-0000-0000-0000BB0D0000}"/>
    <cellStyle name="Comma 2 3 3 5 2 3" xfId="38014" xr:uid="{00000000-0005-0000-0000-0000A50D0000}"/>
    <cellStyle name="Comma 2 3 3 5 2 4" xfId="34533" xr:uid="{00000000-0005-0000-0000-0000A50D0000}"/>
    <cellStyle name="Comma 2 3 3 5 3" xfId="25912" xr:uid="{00000000-0005-0000-0000-00004F1C0000}"/>
    <cellStyle name="Comma 2 3 3 5 3 2" xfId="38363" xr:uid="{00000000-0005-0000-0000-0000BA0D0000}"/>
    <cellStyle name="Comma 2 3 3 5 3 3" xfId="34966" xr:uid="{00000000-0005-0000-0000-0000BA0D0000}"/>
    <cellStyle name="Comma 2 3 3 5 4" xfId="37708" xr:uid="{00000000-0005-0000-0000-0000A40D0000}"/>
    <cellStyle name="Comma 2 3 3 5 5" xfId="34222" xr:uid="{00000000-0005-0000-0000-0000A40D0000}"/>
    <cellStyle name="Comma 2 3 3 6" xfId="21153" xr:uid="{00000000-0005-0000-0000-0000501C0000}"/>
    <cellStyle name="Comma 2 3 3 6 2" xfId="25465" xr:uid="{00000000-0005-0000-0000-0000511C0000}"/>
    <cellStyle name="Comma 2 3 3 6 2 2" xfId="39378" xr:uid="{00000000-0005-0000-0000-0000BC0D0000}"/>
    <cellStyle name="Comma 2 3 3 6 2 3" xfId="36050" xr:uid="{00000000-0005-0000-0000-0000BC0D0000}"/>
    <cellStyle name="Comma 2 3 3 6 3" xfId="37752" xr:uid="{00000000-0005-0000-0000-0000A60D0000}"/>
    <cellStyle name="Comma 2 3 3 6 4" xfId="34266" xr:uid="{00000000-0005-0000-0000-0000A60D0000}"/>
    <cellStyle name="Comma 2 3 3 7" xfId="20750" xr:uid="{00000000-0005-0000-0000-0000521C0000}"/>
    <cellStyle name="Comma 2 3 3 7 2" xfId="29155" xr:uid="{00000000-0005-0000-0000-0000531C0000}"/>
    <cellStyle name="Comma 2 3 3 7 2 2" xfId="39046" xr:uid="{00000000-0005-0000-0000-0000BD0D0000}"/>
    <cellStyle name="Comma 2 3 3 7 2 3" xfId="35719" xr:uid="{00000000-0005-0000-0000-0000BD0D0000}"/>
    <cellStyle name="Comma 2 3 3 7 3" xfId="37918" xr:uid="{00000000-0005-0000-0000-0000A70D0000}"/>
    <cellStyle name="Comma 2 3 3 7 4" xfId="34433" xr:uid="{00000000-0005-0000-0000-0000A70D0000}"/>
    <cellStyle name="Comma 2 3 3 8" xfId="25292" xr:uid="{00000000-0005-0000-0000-0000541C0000}"/>
    <cellStyle name="Comma 2 3 3 8 2" xfId="38199" xr:uid="{00000000-0005-0000-0000-0000A30D0000}"/>
    <cellStyle name="Comma 2 3 3 8 3" xfId="34727" xr:uid="{00000000-0005-0000-0000-0000A30D0000}"/>
    <cellStyle name="Comma 2 3 3 9" xfId="16313" xr:uid="{00000000-0005-0000-0000-0000551C0000}"/>
    <cellStyle name="Comma 2 3 3 9 2" xfId="36531" xr:uid="{00000000-0005-0000-0000-00006F2D0000}"/>
    <cellStyle name="Comma 2 3 4" xfId="5073" xr:uid="{00000000-0005-0000-0000-0000561C0000}"/>
    <cellStyle name="Comma 2 3 4 10" xfId="33946" xr:uid="{00000000-0005-0000-0000-0000A80D0000}"/>
    <cellStyle name="Comma 2 3 4 2" xfId="17105" xr:uid="{00000000-0005-0000-0000-0000571C0000}"/>
    <cellStyle name="Comma 2 3 4 2 2" xfId="21012" xr:uid="{00000000-0005-0000-0000-0000581C0000}"/>
    <cellStyle name="Comma 2 3 4 2 2 2" xfId="29448" xr:uid="{00000000-0005-0000-0000-0000591C0000}"/>
    <cellStyle name="Comma 2 3 4 2 2 2 2" xfId="35966" xr:uid="{00000000-0005-0000-0000-0000C10D0000}"/>
    <cellStyle name="Comma 2 3 4 2 2 2 2 2" xfId="39294" xr:uid="{00000000-0005-0000-0000-0000C10D0000}"/>
    <cellStyle name="Comma 2 3 4 2 2 2 3" xfId="38067" xr:uid="{00000000-0005-0000-0000-0000AB0D0000}"/>
    <cellStyle name="Comma 2 3 4 2 2 2 4" xfId="34596" xr:uid="{00000000-0005-0000-0000-0000AB0D0000}"/>
    <cellStyle name="Comma 2 3 4 2 2 3" xfId="26190" xr:uid="{00000000-0005-0000-0000-00005A1C0000}"/>
    <cellStyle name="Comma 2 3 4 2 2 3 2" xfId="38413" xr:uid="{00000000-0005-0000-0000-0000C00D0000}"/>
    <cellStyle name="Comma 2 3 4 2 2 3 3" xfId="35039" xr:uid="{00000000-0005-0000-0000-0000C00D0000}"/>
    <cellStyle name="Comma 2 3 4 2 2 4" xfId="37669" xr:uid="{00000000-0005-0000-0000-0000AA0D0000}"/>
    <cellStyle name="Comma 2 3 4 2 2 5" xfId="34183" xr:uid="{00000000-0005-0000-0000-0000AA0D0000}"/>
    <cellStyle name="Comma 2 3 4 2 3" xfId="20914" xr:uid="{00000000-0005-0000-0000-00005B1C0000}"/>
    <cellStyle name="Comma 2 3 4 2 3 2" xfId="29290" xr:uid="{00000000-0005-0000-0000-00005C1C0000}"/>
    <cellStyle name="Comma 2 3 4 2 3 2 2" xfId="39199" xr:uid="{00000000-0005-0000-0000-0000C20D0000}"/>
    <cellStyle name="Comma 2 3 4 2 3 2 3" xfId="35871" xr:uid="{00000000-0005-0000-0000-0000C20D0000}"/>
    <cellStyle name="Comma 2 3 4 2 3 3" xfId="37574" xr:uid="{00000000-0005-0000-0000-0000AC0D0000}"/>
    <cellStyle name="Comma 2 3 4 2 3 4" xfId="34088" xr:uid="{00000000-0005-0000-0000-0000AC0D0000}"/>
    <cellStyle name="Comma 2 3 4 2 4" xfId="21696" xr:uid="{00000000-0005-0000-0000-00005D1C0000}"/>
    <cellStyle name="Comma 2 3 4 2 4 2" xfId="36092" xr:uid="{00000000-0005-0000-0000-0000C30D0000}"/>
    <cellStyle name="Comma 2 3 4 2 4 2 2" xfId="39420" xr:uid="{00000000-0005-0000-0000-0000C30D0000}"/>
    <cellStyle name="Comma 2 3 4 2 4 3" xfId="37792" xr:uid="{00000000-0005-0000-0000-0000AD0D0000}"/>
    <cellStyle name="Comma 2 3 4 2 4 4" xfId="34306" xr:uid="{00000000-0005-0000-0000-0000AD0D0000}"/>
    <cellStyle name="Comma 2 3 4 2 5" xfId="20817" xr:uid="{00000000-0005-0000-0000-00005E1C0000}"/>
    <cellStyle name="Comma 2 3 4 2 5 2" xfId="35776" xr:uid="{00000000-0005-0000-0000-0000C40D0000}"/>
    <cellStyle name="Comma 2 3 4 2 5 2 2" xfId="39104" xr:uid="{00000000-0005-0000-0000-0000C40D0000}"/>
    <cellStyle name="Comma 2 3 4 2 5 3" xfId="37968" xr:uid="{00000000-0005-0000-0000-0000AE0D0000}"/>
    <cellStyle name="Comma 2 3 4 2 5 4" xfId="34487" xr:uid="{00000000-0005-0000-0000-0000AE0D0000}"/>
    <cellStyle name="Comma 2 3 4 2 6" xfId="25859" xr:uid="{00000000-0005-0000-0000-00005F1C0000}"/>
    <cellStyle name="Comma 2 3 4 2 6 2" xfId="38319" xr:uid="{00000000-0005-0000-0000-0000BF0D0000}"/>
    <cellStyle name="Comma 2 3 4 2 6 3" xfId="34922" xr:uid="{00000000-0005-0000-0000-0000BF0D0000}"/>
    <cellStyle name="Comma 2 3 4 2 7" xfId="37479" xr:uid="{00000000-0005-0000-0000-0000A90D0000}"/>
    <cellStyle name="Comma 2 3 4 2 8" xfId="33993" xr:uid="{00000000-0005-0000-0000-0000A90D0000}"/>
    <cellStyle name="Comma 2 3 4 3" xfId="20965" xr:uid="{00000000-0005-0000-0000-0000601C0000}"/>
    <cellStyle name="Comma 2 3 4 3 2" xfId="29353" xr:uid="{00000000-0005-0000-0000-0000611C0000}"/>
    <cellStyle name="Comma 2 3 4 3 2 2" xfId="35919" xr:uid="{00000000-0005-0000-0000-0000C60D0000}"/>
    <cellStyle name="Comma 2 3 4 3 2 2 2" xfId="39247" xr:uid="{00000000-0005-0000-0000-0000C60D0000}"/>
    <cellStyle name="Comma 2 3 4 3 2 3" xfId="38017" xr:uid="{00000000-0005-0000-0000-0000B00D0000}"/>
    <cellStyle name="Comma 2 3 4 3 2 4" xfId="34536" xr:uid="{00000000-0005-0000-0000-0000B00D0000}"/>
    <cellStyle name="Comma 2 3 4 3 3" xfId="25915" xr:uid="{00000000-0005-0000-0000-0000621C0000}"/>
    <cellStyle name="Comma 2 3 4 3 3 2" xfId="38366" xr:uid="{00000000-0005-0000-0000-0000C50D0000}"/>
    <cellStyle name="Comma 2 3 4 3 3 3" xfId="34969" xr:uid="{00000000-0005-0000-0000-0000C50D0000}"/>
    <cellStyle name="Comma 2 3 4 3 4" xfId="37622" xr:uid="{00000000-0005-0000-0000-0000AF0D0000}"/>
    <cellStyle name="Comma 2 3 4 3 5" xfId="34136" xr:uid="{00000000-0005-0000-0000-0000AF0D0000}"/>
    <cellStyle name="Comma 2 3 4 4" xfId="20867" xr:uid="{00000000-0005-0000-0000-0000631C0000}"/>
    <cellStyle name="Comma 2 3 4 4 2" xfId="25468" xr:uid="{00000000-0005-0000-0000-0000641C0000}"/>
    <cellStyle name="Comma 2 3 4 4 2 2" xfId="39152" xr:uid="{00000000-0005-0000-0000-0000C70D0000}"/>
    <cellStyle name="Comma 2 3 4 4 2 3" xfId="35824" xr:uid="{00000000-0005-0000-0000-0000C70D0000}"/>
    <cellStyle name="Comma 2 3 4 4 3" xfId="37527" xr:uid="{00000000-0005-0000-0000-0000B10D0000}"/>
    <cellStyle name="Comma 2 3 4 4 4" xfId="34041" xr:uid="{00000000-0005-0000-0000-0000B10D0000}"/>
    <cellStyle name="Comma 2 3 4 5" xfId="21054" xr:uid="{00000000-0005-0000-0000-0000651C0000}"/>
    <cellStyle name="Comma 2 3 4 5 2" xfId="29158" xr:uid="{00000000-0005-0000-0000-0000661C0000}"/>
    <cellStyle name="Comma 2 3 4 5 2 2" xfId="39336" xr:uid="{00000000-0005-0000-0000-0000C80D0000}"/>
    <cellStyle name="Comma 2 3 4 5 2 3" xfId="36008" xr:uid="{00000000-0005-0000-0000-0000C80D0000}"/>
    <cellStyle name="Comma 2 3 4 5 3" xfId="37711" xr:uid="{00000000-0005-0000-0000-0000B20D0000}"/>
    <cellStyle name="Comma 2 3 4 5 4" xfId="34225" xr:uid="{00000000-0005-0000-0000-0000B20D0000}"/>
    <cellStyle name="Comma 2 3 4 6" xfId="21156" xr:uid="{00000000-0005-0000-0000-0000671C0000}"/>
    <cellStyle name="Comma 2 3 4 6 2" xfId="36053" xr:uid="{00000000-0005-0000-0000-0000C90D0000}"/>
    <cellStyle name="Comma 2 3 4 6 2 2" xfId="39381" xr:uid="{00000000-0005-0000-0000-0000C90D0000}"/>
    <cellStyle name="Comma 2 3 4 6 3" xfId="37755" xr:uid="{00000000-0005-0000-0000-0000B30D0000}"/>
    <cellStyle name="Comma 2 3 4 6 4" xfId="34269" xr:uid="{00000000-0005-0000-0000-0000B30D0000}"/>
    <cellStyle name="Comma 2 3 4 7" xfId="20760" xr:uid="{00000000-0005-0000-0000-0000681C0000}"/>
    <cellStyle name="Comma 2 3 4 7 2" xfId="35729" xr:uid="{00000000-0005-0000-0000-0000CA0D0000}"/>
    <cellStyle name="Comma 2 3 4 7 2 2" xfId="39056" xr:uid="{00000000-0005-0000-0000-0000CA0D0000}"/>
    <cellStyle name="Comma 2 3 4 7 3" xfId="37921" xr:uid="{00000000-0005-0000-0000-0000B40D0000}"/>
    <cellStyle name="Comma 2 3 4 7 4" xfId="34436" xr:uid="{00000000-0005-0000-0000-0000B40D0000}"/>
    <cellStyle name="Comma 2 3 4 8" xfId="23895" xr:uid="{00000000-0005-0000-0000-0000691C0000}"/>
    <cellStyle name="Comma 2 3 4 8 2" xfId="38202" xr:uid="{00000000-0005-0000-0000-0000BE0D0000}"/>
    <cellStyle name="Comma 2 3 4 8 3" xfId="34730" xr:uid="{00000000-0005-0000-0000-0000BE0D0000}"/>
    <cellStyle name="Comma 2 3 4 9" xfId="16316" xr:uid="{00000000-0005-0000-0000-00006A1C0000}"/>
    <cellStyle name="Comma 2 3 4 9 2" xfId="37432" xr:uid="{00000000-0005-0000-0000-0000A80D0000}"/>
    <cellStyle name="Comma 2 3 5" xfId="4391" xr:uid="{00000000-0005-0000-0000-00006B1C0000}"/>
    <cellStyle name="Comma 2 3 5 10" xfId="33954" xr:uid="{00000000-0005-0000-0000-0000B50D0000}"/>
    <cellStyle name="Comma 2 3 5 2" xfId="17106" xr:uid="{00000000-0005-0000-0000-00006C1C0000}"/>
    <cellStyle name="Comma 2 3 5 2 2" xfId="21020" xr:uid="{00000000-0005-0000-0000-00006D1C0000}"/>
    <cellStyle name="Comma 2 3 5 2 2 2" xfId="29449" xr:uid="{00000000-0005-0000-0000-00006E1C0000}"/>
    <cellStyle name="Comma 2 3 5 2 2 2 2" xfId="35974" xr:uid="{00000000-0005-0000-0000-0000CE0D0000}"/>
    <cellStyle name="Comma 2 3 5 2 2 2 2 2" xfId="39302" xr:uid="{00000000-0005-0000-0000-0000CE0D0000}"/>
    <cellStyle name="Comma 2 3 5 2 2 2 3" xfId="38068" xr:uid="{00000000-0005-0000-0000-0000B80D0000}"/>
    <cellStyle name="Comma 2 3 5 2 2 2 4" xfId="34597" xr:uid="{00000000-0005-0000-0000-0000B80D0000}"/>
    <cellStyle name="Comma 2 3 5 2 2 3" xfId="26191" xr:uid="{00000000-0005-0000-0000-00006F1C0000}"/>
    <cellStyle name="Comma 2 3 5 2 2 3 2" xfId="38414" xr:uid="{00000000-0005-0000-0000-0000CD0D0000}"/>
    <cellStyle name="Comma 2 3 5 2 2 3 3" xfId="35040" xr:uid="{00000000-0005-0000-0000-0000CD0D0000}"/>
    <cellStyle name="Comma 2 3 5 2 2 4" xfId="37677" xr:uid="{00000000-0005-0000-0000-0000B70D0000}"/>
    <cellStyle name="Comma 2 3 5 2 2 5" xfId="34191" xr:uid="{00000000-0005-0000-0000-0000B70D0000}"/>
    <cellStyle name="Comma 2 3 5 2 3" xfId="20922" xr:uid="{00000000-0005-0000-0000-0000701C0000}"/>
    <cellStyle name="Comma 2 3 5 2 3 2" xfId="29291" xr:uid="{00000000-0005-0000-0000-0000711C0000}"/>
    <cellStyle name="Comma 2 3 5 2 3 2 2" xfId="39207" xr:uid="{00000000-0005-0000-0000-0000CF0D0000}"/>
    <cellStyle name="Comma 2 3 5 2 3 2 3" xfId="35879" xr:uid="{00000000-0005-0000-0000-0000CF0D0000}"/>
    <cellStyle name="Comma 2 3 5 2 3 3" xfId="37582" xr:uid="{00000000-0005-0000-0000-0000B90D0000}"/>
    <cellStyle name="Comma 2 3 5 2 3 4" xfId="34096" xr:uid="{00000000-0005-0000-0000-0000B90D0000}"/>
    <cellStyle name="Comma 2 3 5 2 4" xfId="21697" xr:uid="{00000000-0005-0000-0000-0000721C0000}"/>
    <cellStyle name="Comma 2 3 5 2 4 2" xfId="36093" xr:uid="{00000000-0005-0000-0000-0000D00D0000}"/>
    <cellStyle name="Comma 2 3 5 2 4 2 2" xfId="39421" xr:uid="{00000000-0005-0000-0000-0000D00D0000}"/>
    <cellStyle name="Comma 2 3 5 2 4 3" xfId="37793" xr:uid="{00000000-0005-0000-0000-0000BA0D0000}"/>
    <cellStyle name="Comma 2 3 5 2 4 4" xfId="34307" xr:uid="{00000000-0005-0000-0000-0000BA0D0000}"/>
    <cellStyle name="Comma 2 3 5 2 5" xfId="20825" xr:uid="{00000000-0005-0000-0000-0000731C0000}"/>
    <cellStyle name="Comma 2 3 5 2 5 2" xfId="35784" xr:uid="{00000000-0005-0000-0000-0000D10D0000}"/>
    <cellStyle name="Comma 2 3 5 2 5 2 2" xfId="39112" xr:uid="{00000000-0005-0000-0000-0000D10D0000}"/>
    <cellStyle name="Comma 2 3 5 2 5 3" xfId="37969" xr:uid="{00000000-0005-0000-0000-0000BB0D0000}"/>
    <cellStyle name="Comma 2 3 5 2 5 4" xfId="34488" xr:uid="{00000000-0005-0000-0000-0000BB0D0000}"/>
    <cellStyle name="Comma 2 3 5 2 6" xfId="25860" xr:uid="{00000000-0005-0000-0000-0000741C0000}"/>
    <cellStyle name="Comma 2 3 5 2 6 2" xfId="38320" xr:uid="{00000000-0005-0000-0000-0000CC0D0000}"/>
    <cellStyle name="Comma 2 3 5 2 6 3" xfId="34923" xr:uid="{00000000-0005-0000-0000-0000CC0D0000}"/>
    <cellStyle name="Comma 2 3 5 2 7" xfId="37487" xr:uid="{00000000-0005-0000-0000-0000B60D0000}"/>
    <cellStyle name="Comma 2 3 5 2 8" xfId="34001" xr:uid="{00000000-0005-0000-0000-0000B60D0000}"/>
    <cellStyle name="Comma 2 3 5 3" xfId="20973" xr:uid="{00000000-0005-0000-0000-0000751C0000}"/>
    <cellStyle name="Comma 2 3 5 3 2" xfId="29354" xr:uid="{00000000-0005-0000-0000-0000761C0000}"/>
    <cellStyle name="Comma 2 3 5 3 2 2" xfId="35927" xr:uid="{00000000-0005-0000-0000-0000D30D0000}"/>
    <cellStyle name="Comma 2 3 5 3 2 2 2" xfId="39255" xr:uid="{00000000-0005-0000-0000-0000D30D0000}"/>
    <cellStyle name="Comma 2 3 5 3 2 3" xfId="38018" xr:uid="{00000000-0005-0000-0000-0000BD0D0000}"/>
    <cellStyle name="Comma 2 3 5 3 2 4" xfId="34537" xr:uid="{00000000-0005-0000-0000-0000BD0D0000}"/>
    <cellStyle name="Comma 2 3 5 3 3" xfId="25916" xr:uid="{00000000-0005-0000-0000-0000771C0000}"/>
    <cellStyle name="Comma 2 3 5 3 3 2" xfId="38367" xr:uid="{00000000-0005-0000-0000-0000D20D0000}"/>
    <cellStyle name="Comma 2 3 5 3 3 3" xfId="34970" xr:uid="{00000000-0005-0000-0000-0000D20D0000}"/>
    <cellStyle name="Comma 2 3 5 3 4" xfId="37630" xr:uid="{00000000-0005-0000-0000-0000BC0D0000}"/>
    <cellStyle name="Comma 2 3 5 3 5" xfId="34144" xr:uid="{00000000-0005-0000-0000-0000BC0D0000}"/>
    <cellStyle name="Comma 2 3 5 4" xfId="20875" xr:uid="{00000000-0005-0000-0000-0000781C0000}"/>
    <cellStyle name="Comma 2 3 5 4 2" xfId="29159" xr:uid="{00000000-0005-0000-0000-0000791C0000}"/>
    <cellStyle name="Comma 2 3 5 4 2 2" xfId="39160" xr:uid="{00000000-0005-0000-0000-0000D40D0000}"/>
    <cellStyle name="Comma 2 3 5 4 2 3" xfId="35832" xr:uid="{00000000-0005-0000-0000-0000D40D0000}"/>
    <cellStyle name="Comma 2 3 5 4 3" xfId="37535" xr:uid="{00000000-0005-0000-0000-0000BE0D0000}"/>
    <cellStyle name="Comma 2 3 5 4 4" xfId="34049" xr:uid="{00000000-0005-0000-0000-0000BE0D0000}"/>
    <cellStyle name="Comma 2 3 5 5" xfId="21055" xr:uid="{00000000-0005-0000-0000-00007A1C0000}"/>
    <cellStyle name="Comma 2 3 5 5 2" xfId="36009" xr:uid="{00000000-0005-0000-0000-0000D50D0000}"/>
    <cellStyle name="Comma 2 3 5 5 2 2" xfId="39337" xr:uid="{00000000-0005-0000-0000-0000D50D0000}"/>
    <cellStyle name="Comma 2 3 5 5 3" xfId="37712" xr:uid="{00000000-0005-0000-0000-0000BF0D0000}"/>
    <cellStyle name="Comma 2 3 5 5 4" xfId="34226" xr:uid="{00000000-0005-0000-0000-0000BF0D0000}"/>
    <cellStyle name="Comma 2 3 5 6" xfId="21157" xr:uid="{00000000-0005-0000-0000-00007B1C0000}"/>
    <cellStyle name="Comma 2 3 5 6 2" xfId="36054" xr:uid="{00000000-0005-0000-0000-0000D60D0000}"/>
    <cellStyle name="Comma 2 3 5 6 2 2" xfId="39382" xr:uid="{00000000-0005-0000-0000-0000D60D0000}"/>
    <cellStyle name="Comma 2 3 5 6 3" xfId="37756" xr:uid="{00000000-0005-0000-0000-0000C00D0000}"/>
    <cellStyle name="Comma 2 3 5 6 4" xfId="34270" xr:uid="{00000000-0005-0000-0000-0000C00D0000}"/>
    <cellStyle name="Comma 2 3 5 7" xfId="20768" xr:uid="{00000000-0005-0000-0000-00007C1C0000}"/>
    <cellStyle name="Comma 2 3 5 7 2" xfId="35737" xr:uid="{00000000-0005-0000-0000-0000D70D0000}"/>
    <cellStyle name="Comma 2 3 5 7 2 2" xfId="39065" xr:uid="{00000000-0005-0000-0000-0000D70D0000}"/>
    <cellStyle name="Comma 2 3 5 7 3" xfId="37922" xr:uid="{00000000-0005-0000-0000-0000C10D0000}"/>
    <cellStyle name="Comma 2 3 5 7 4" xfId="34437" xr:uid="{00000000-0005-0000-0000-0000C10D0000}"/>
    <cellStyle name="Comma 2 3 5 8" xfId="25469" xr:uid="{00000000-0005-0000-0000-00007D1C0000}"/>
    <cellStyle name="Comma 2 3 5 8 2" xfId="38203" xr:uid="{00000000-0005-0000-0000-0000CB0D0000}"/>
    <cellStyle name="Comma 2 3 5 8 3" xfId="34731" xr:uid="{00000000-0005-0000-0000-0000CB0D0000}"/>
    <cellStyle name="Comma 2 3 5 9" xfId="16317" xr:uid="{00000000-0005-0000-0000-00007E1C0000}"/>
    <cellStyle name="Comma 2 3 5 9 2" xfId="37440" xr:uid="{00000000-0005-0000-0000-0000B50D0000}"/>
    <cellStyle name="Comma 2 3 6" xfId="16318" xr:uid="{00000000-0005-0000-0000-00007F1C0000}"/>
    <cellStyle name="Comma 2 3 6 10" xfId="33961" xr:uid="{00000000-0005-0000-0000-0000C20D0000}"/>
    <cellStyle name="Comma 2 3 6 2" xfId="17107" xr:uid="{00000000-0005-0000-0000-0000801C0000}"/>
    <cellStyle name="Comma 2 3 6 2 2" xfId="21027" xr:uid="{00000000-0005-0000-0000-0000811C0000}"/>
    <cellStyle name="Comma 2 3 6 2 2 2" xfId="29450" xr:uid="{00000000-0005-0000-0000-0000821C0000}"/>
    <cellStyle name="Comma 2 3 6 2 2 2 2" xfId="35981" xr:uid="{00000000-0005-0000-0000-0000DB0D0000}"/>
    <cellStyle name="Comma 2 3 6 2 2 2 2 2" xfId="39309" xr:uid="{00000000-0005-0000-0000-0000DB0D0000}"/>
    <cellStyle name="Comma 2 3 6 2 2 2 3" xfId="38069" xr:uid="{00000000-0005-0000-0000-0000C50D0000}"/>
    <cellStyle name="Comma 2 3 6 2 2 2 4" xfId="34598" xr:uid="{00000000-0005-0000-0000-0000C50D0000}"/>
    <cellStyle name="Comma 2 3 6 2 2 3" xfId="26192" xr:uid="{00000000-0005-0000-0000-0000831C0000}"/>
    <cellStyle name="Comma 2 3 6 2 2 3 2" xfId="38415" xr:uid="{00000000-0005-0000-0000-0000DA0D0000}"/>
    <cellStyle name="Comma 2 3 6 2 2 3 3" xfId="35041" xr:uid="{00000000-0005-0000-0000-0000DA0D0000}"/>
    <cellStyle name="Comma 2 3 6 2 2 4" xfId="37684" xr:uid="{00000000-0005-0000-0000-0000C40D0000}"/>
    <cellStyle name="Comma 2 3 6 2 2 5" xfId="34198" xr:uid="{00000000-0005-0000-0000-0000C40D0000}"/>
    <cellStyle name="Comma 2 3 6 2 3" xfId="20929" xr:uid="{00000000-0005-0000-0000-0000841C0000}"/>
    <cellStyle name="Comma 2 3 6 2 3 2" xfId="29292" xr:uid="{00000000-0005-0000-0000-0000851C0000}"/>
    <cellStyle name="Comma 2 3 6 2 3 2 2" xfId="39214" xr:uid="{00000000-0005-0000-0000-0000DC0D0000}"/>
    <cellStyle name="Comma 2 3 6 2 3 2 3" xfId="35886" xr:uid="{00000000-0005-0000-0000-0000DC0D0000}"/>
    <cellStyle name="Comma 2 3 6 2 3 3" xfId="37589" xr:uid="{00000000-0005-0000-0000-0000C60D0000}"/>
    <cellStyle name="Comma 2 3 6 2 3 4" xfId="34103" xr:uid="{00000000-0005-0000-0000-0000C60D0000}"/>
    <cellStyle name="Comma 2 3 6 2 4" xfId="21698" xr:uid="{00000000-0005-0000-0000-0000861C0000}"/>
    <cellStyle name="Comma 2 3 6 2 4 2" xfId="36094" xr:uid="{00000000-0005-0000-0000-0000DD0D0000}"/>
    <cellStyle name="Comma 2 3 6 2 4 2 2" xfId="39422" xr:uid="{00000000-0005-0000-0000-0000DD0D0000}"/>
    <cellStyle name="Comma 2 3 6 2 4 3" xfId="37794" xr:uid="{00000000-0005-0000-0000-0000C70D0000}"/>
    <cellStyle name="Comma 2 3 6 2 4 4" xfId="34308" xr:uid="{00000000-0005-0000-0000-0000C70D0000}"/>
    <cellStyle name="Comma 2 3 6 2 5" xfId="20832" xr:uid="{00000000-0005-0000-0000-0000871C0000}"/>
    <cellStyle name="Comma 2 3 6 2 5 2" xfId="35791" xr:uid="{00000000-0005-0000-0000-0000DE0D0000}"/>
    <cellStyle name="Comma 2 3 6 2 5 2 2" xfId="39119" xr:uid="{00000000-0005-0000-0000-0000DE0D0000}"/>
    <cellStyle name="Comma 2 3 6 2 5 3" xfId="37970" xr:uid="{00000000-0005-0000-0000-0000C80D0000}"/>
    <cellStyle name="Comma 2 3 6 2 5 4" xfId="34489" xr:uid="{00000000-0005-0000-0000-0000C80D0000}"/>
    <cellStyle name="Comma 2 3 6 2 6" xfId="25861" xr:uid="{00000000-0005-0000-0000-0000881C0000}"/>
    <cellStyle name="Comma 2 3 6 2 6 2" xfId="38321" xr:uid="{00000000-0005-0000-0000-0000D90D0000}"/>
    <cellStyle name="Comma 2 3 6 2 6 3" xfId="34924" xr:uid="{00000000-0005-0000-0000-0000D90D0000}"/>
    <cellStyle name="Comma 2 3 6 2 7" xfId="37494" xr:uid="{00000000-0005-0000-0000-0000C30D0000}"/>
    <cellStyle name="Comma 2 3 6 2 8" xfId="34008" xr:uid="{00000000-0005-0000-0000-0000C30D0000}"/>
    <cellStyle name="Comma 2 3 6 3" xfId="20980" xr:uid="{00000000-0005-0000-0000-0000891C0000}"/>
    <cellStyle name="Comma 2 3 6 3 2" xfId="29355" xr:uid="{00000000-0005-0000-0000-00008A1C0000}"/>
    <cellStyle name="Comma 2 3 6 3 2 2" xfId="35934" xr:uid="{00000000-0005-0000-0000-0000E00D0000}"/>
    <cellStyle name="Comma 2 3 6 3 2 2 2" xfId="39262" xr:uid="{00000000-0005-0000-0000-0000E00D0000}"/>
    <cellStyle name="Comma 2 3 6 3 2 3" xfId="38019" xr:uid="{00000000-0005-0000-0000-0000CA0D0000}"/>
    <cellStyle name="Comma 2 3 6 3 2 4" xfId="34538" xr:uid="{00000000-0005-0000-0000-0000CA0D0000}"/>
    <cellStyle name="Comma 2 3 6 3 3" xfId="25917" xr:uid="{00000000-0005-0000-0000-00008B1C0000}"/>
    <cellStyle name="Comma 2 3 6 3 3 2" xfId="38368" xr:uid="{00000000-0005-0000-0000-0000DF0D0000}"/>
    <cellStyle name="Comma 2 3 6 3 3 3" xfId="34971" xr:uid="{00000000-0005-0000-0000-0000DF0D0000}"/>
    <cellStyle name="Comma 2 3 6 3 4" xfId="37637" xr:uid="{00000000-0005-0000-0000-0000C90D0000}"/>
    <cellStyle name="Comma 2 3 6 3 5" xfId="34151" xr:uid="{00000000-0005-0000-0000-0000C90D0000}"/>
    <cellStyle name="Comma 2 3 6 4" xfId="20882" xr:uid="{00000000-0005-0000-0000-00008C1C0000}"/>
    <cellStyle name="Comma 2 3 6 4 2" xfId="29160" xr:uid="{00000000-0005-0000-0000-00008D1C0000}"/>
    <cellStyle name="Comma 2 3 6 4 2 2" xfId="39167" xr:uid="{00000000-0005-0000-0000-0000E10D0000}"/>
    <cellStyle name="Comma 2 3 6 4 2 3" xfId="35839" xr:uid="{00000000-0005-0000-0000-0000E10D0000}"/>
    <cellStyle name="Comma 2 3 6 4 3" xfId="37542" xr:uid="{00000000-0005-0000-0000-0000CB0D0000}"/>
    <cellStyle name="Comma 2 3 6 4 4" xfId="34056" xr:uid="{00000000-0005-0000-0000-0000CB0D0000}"/>
    <cellStyle name="Comma 2 3 6 5" xfId="21056" xr:uid="{00000000-0005-0000-0000-00008E1C0000}"/>
    <cellStyle name="Comma 2 3 6 5 2" xfId="36010" xr:uid="{00000000-0005-0000-0000-0000E20D0000}"/>
    <cellStyle name="Comma 2 3 6 5 2 2" xfId="39338" xr:uid="{00000000-0005-0000-0000-0000E20D0000}"/>
    <cellStyle name="Comma 2 3 6 5 3" xfId="37713" xr:uid="{00000000-0005-0000-0000-0000CC0D0000}"/>
    <cellStyle name="Comma 2 3 6 5 4" xfId="34227" xr:uid="{00000000-0005-0000-0000-0000CC0D0000}"/>
    <cellStyle name="Comma 2 3 6 6" xfId="21158" xr:uid="{00000000-0005-0000-0000-00008F1C0000}"/>
    <cellStyle name="Comma 2 3 6 6 2" xfId="36055" xr:uid="{00000000-0005-0000-0000-0000E30D0000}"/>
    <cellStyle name="Comma 2 3 6 6 2 2" xfId="39383" xr:uid="{00000000-0005-0000-0000-0000E30D0000}"/>
    <cellStyle name="Comma 2 3 6 6 3" xfId="37757" xr:uid="{00000000-0005-0000-0000-0000CD0D0000}"/>
    <cellStyle name="Comma 2 3 6 6 4" xfId="34271" xr:uid="{00000000-0005-0000-0000-0000CD0D0000}"/>
    <cellStyle name="Comma 2 3 6 7" xfId="20780" xr:uid="{00000000-0005-0000-0000-0000901C0000}"/>
    <cellStyle name="Comma 2 3 6 7 2" xfId="35744" xr:uid="{00000000-0005-0000-0000-0000E40D0000}"/>
    <cellStyle name="Comma 2 3 6 7 2 2" xfId="39072" xr:uid="{00000000-0005-0000-0000-0000E40D0000}"/>
    <cellStyle name="Comma 2 3 6 7 3" xfId="37923" xr:uid="{00000000-0005-0000-0000-0000CE0D0000}"/>
    <cellStyle name="Comma 2 3 6 7 4" xfId="34438" xr:uid="{00000000-0005-0000-0000-0000CE0D0000}"/>
    <cellStyle name="Comma 2 3 6 8" xfId="25470" xr:uid="{00000000-0005-0000-0000-0000911C0000}"/>
    <cellStyle name="Comma 2 3 6 8 2" xfId="38204" xr:uid="{00000000-0005-0000-0000-0000D80D0000}"/>
    <cellStyle name="Comma 2 3 6 8 3" xfId="34732" xr:uid="{00000000-0005-0000-0000-0000D80D0000}"/>
    <cellStyle name="Comma 2 3 6 9" xfId="37447" xr:uid="{00000000-0005-0000-0000-0000C20D0000}"/>
    <cellStyle name="Comma 2 3 7" xfId="16319" xr:uid="{00000000-0005-0000-0000-0000921C0000}"/>
    <cellStyle name="Comma 2 3 7 2" xfId="17108" xr:uid="{00000000-0005-0000-0000-0000931C0000}"/>
    <cellStyle name="Comma 2 3 7 2 2" xfId="21699" xr:uid="{00000000-0005-0000-0000-0000941C0000}"/>
    <cellStyle name="Comma 2 3 7 2 2 2" xfId="29451" xr:uid="{00000000-0005-0000-0000-0000951C0000}"/>
    <cellStyle name="Comma 2 3 7 2 2 2 2" xfId="36095" xr:uid="{00000000-0005-0000-0000-0000E80D0000}"/>
    <cellStyle name="Comma 2 3 7 2 2 2 2 2" xfId="39423" xr:uid="{00000000-0005-0000-0000-0000E80D0000}"/>
    <cellStyle name="Comma 2 3 7 2 2 2 3" xfId="38070" xr:uid="{00000000-0005-0000-0000-0000D20D0000}"/>
    <cellStyle name="Comma 2 3 7 2 2 2 4" xfId="34599" xr:uid="{00000000-0005-0000-0000-0000D20D0000}"/>
    <cellStyle name="Comma 2 3 7 2 2 3" xfId="26193" xr:uid="{00000000-0005-0000-0000-0000961C0000}"/>
    <cellStyle name="Comma 2 3 7 2 2 3 2" xfId="38416" xr:uid="{00000000-0005-0000-0000-0000E70D0000}"/>
    <cellStyle name="Comma 2 3 7 2 2 3 3" xfId="35042" xr:uid="{00000000-0005-0000-0000-0000E70D0000}"/>
    <cellStyle name="Comma 2 3 7 2 2 4" xfId="37795" xr:uid="{00000000-0005-0000-0000-0000D10D0000}"/>
    <cellStyle name="Comma 2 3 7 2 2 5" xfId="34309" xr:uid="{00000000-0005-0000-0000-0000D10D0000}"/>
    <cellStyle name="Comma 2 3 7 2 3" xfId="20992" xr:uid="{00000000-0005-0000-0000-0000971C0000}"/>
    <cellStyle name="Comma 2 3 7 2 3 2" xfId="29293" xr:uid="{00000000-0005-0000-0000-0000981C0000}"/>
    <cellStyle name="Comma 2 3 7 2 3 2 2" xfId="39274" xr:uid="{00000000-0005-0000-0000-0000E90D0000}"/>
    <cellStyle name="Comma 2 3 7 2 3 2 3" xfId="35946" xr:uid="{00000000-0005-0000-0000-0000E90D0000}"/>
    <cellStyle name="Comma 2 3 7 2 3 3" xfId="37971" xr:uid="{00000000-0005-0000-0000-0000D30D0000}"/>
    <cellStyle name="Comma 2 3 7 2 3 4" xfId="34490" xr:uid="{00000000-0005-0000-0000-0000D30D0000}"/>
    <cellStyle name="Comma 2 3 7 2 4" xfId="25862" xr:uid="{00000000-0005-0000-0000-0000991C0000}"/>
    <cellStyle name="Comma 2 3 7 2 4 2" xfId="38322" xr:uid="{00000000-0005-0000-0000-0000E60D0000}"/>
    <cellStyle name="Comma 2 3 7 2 4 3" xfId="34925" xr:uid="{00000000-0005-0000-0000-0000E60D0000}"/>
    <cellStyle name="Comma 2 3 7 2 5" xfId="37649" xr:uid="{00000000-0005-0000-0000-0000D00D0000}"/>
    <cellStyle name="Comma 2 3 7 2 6" xfId="34163" xr:uid="{00000000-0005-0000-0000-0000D00D0000}"/>
    <cellStyle name="Comma 2 3 7 3" xfId="20894" xr:uid="{00000000-0005-0000-0000-00009A1C0000}"/>
    <cellStyle name="Comma 2 3 7 3 2" xfId="29356" xr:uid="{00000000-0005-0000-0000-00009B1C0000}"/>
    <cellStyle name="Comma 2 3 7 3 2 2" xfId="35851" xr:uid="{00000000-0005-0000-0000-0000EB0D0000}"/>
    <cellStyle name="Comma 2 3 7 3 2 2 2" xfId="39179" xr:uid="{00000000-0005-0000-0000-0000EB0D0000}"/>
    <cellStyle name="Comma 2 3 7 3 2 3" xfId="38020" xr:uid="{00000000-0005-0000-0000-0000D50D0000}"/>
    <cellStyle name="Comma 2 3 7 3 2 4" xfId="34539" xr:uid="{00000000-0005-0000-0000-0000D50D0000}"/>
    <cellStyle name="Comma 2 3 7 3 3" xfId="25918" xr:uid="{00000000-0005-0000-0000-00009C1C0000}"/>
    <cellStyle name="Comma 2 3 7 3 3 2" xfId="38369" xr:uid="{00000000-0005-0000-0000-0000EA0D0000}"/>
    <cellStyle name="Comma 2 3 7 3 3 3" xfId="34972" xr:uid="{00000000-0005-0000-0000-0000EA0D0000}"/>
    <cellStyle name="Comma 2 3 7 3 4" xfId="37554" xr:uid="{00000000-0005-0000-0000-0000D40D0000}"/>
    <cellStyle name="Comma 2 3 7 3 5" xfId="34068" xr:uid="{00000000-0005-0000-0000-0000D40D0000}"/>
    <cellStyle name="Comma 2 3 7 4" xfId="21159" xr:uid="{00000000-0005-0000-0000-00009D1C0000}"/>
    <cellStyle name="Comma 2 3 7 4 2" xfId="29161" xr:uid="{00000000-0005-0000-0000-00009E1C0000}"/>
    <cellStyle name="Comma 2 3 7 4 2 2" xfId="39384" xr:uid="{00000000-0005-0000-0000-0000EC0D0000}"/>
    <cellStyle name="Comma 2 3 7 4 2 3" xfId="36056" xr:uid="{00000000-0005-0000-0000-0000EC0D0000}"/>
    <cellStyle name="Comma 2 3 7 4 3" xfId="37758" xr:uid="{00000000-0005-0000-0000-0000D60D0000}"/>
    <cellStyle name="Comma 2 3 7 4 4" xfId="34272" xr:uid="{00000000-0005-0000-0000-0000D60D0000}"/>
    <cellStyle name="Comma 2 3 7 5" xfId="20797" xr:uid="{00000000-0005-0000-0000-00009F1C0000}"/>
    <cellStyle name="Comma 2 3 7 5 2" xfId="35756" xr:uid="{00000000-0005-0000-0000-0000ED0D0000}"/>
    <cellStyle name="Comma 2 3 7 5 2 2" xfId="39084" xr:uid="{00000000-0005-0000-0000-0000ED0D0000}"/>
    <cellStyle name="Comma 2 3 7 5 3" xfId="37924" xr:uid="{00000000-0005-0000-0000-0000D70D0000}"/>
    <cellStyle name="Comma 2 3 7 5 4" xfId="34439" xr:uid="{00000000-0005-0000-0000-0000D70D0000}"/>
    <cellStyle name="Comma 2 3 7 6" xfId="25471" xr:uid="{00000000-0005-0000-0000-0000A01C0000}"/>
    <cellStyle name="Comma 2 3 7 6 2" xfId="38205" xr:uid="{00000000-0005-0000-0000-0000E50D0000}"/>
    <cellStyle name="Comma 2 3 7 6 3" xfId="34733" xr:uid="{00000000-0005-0000-0000-0000E50D0000}"/>
    <cellStyle name="Comma 2 3 7 7" xfId="37459" xr:uid="{00000000-0005-0000-0000-0000CF0D0000}"/>
    <cellStyle name="Comma 2 3 7 8" xfId="33973" xr:uid="{00000000-0005-0000-0000-0000CF0D0000}"/>
    <cellStyle name="Comma 2 3 8" xfId="17098" xr:uid="{00000000-0005-0000-0000-0000A11C0000}"/>
    <cellStyle name="Comma 2 3 8 2" xfId="21123" xr:uid="{00000000-0005-0000-0000-0000A21C0000}"/>
    <cellStyle name="Comma 2 3 8 2 2" xfId="26209" xr:uid="{00000000-0005-0000-0000-0000A31C0000}"/>
    <cellStyle name="Comma 2 3 8 2 2 2" xfId="29467" xr:uid="{00000000-0005-0000-0000-0000A41C0000}"/>
    <cellStyle name="Comma 2 3 8 2 2 2 2" xfId="38432" xr:uid="{00000000-0005-0000-0000-0000F00D0000}"/>
    <cellStyle name="Comma 2 3 8 2 2 2 3" xfId="35058" xr:uid="{00000000-0005-0000-0000-0000F00D0000}"/>
    <cellStyle name="Comma 2 3 8 2 2 3" xfId="38086" xr:uid="{00000000-0005-0000-0000-0000DA0D0000}"/>
    <cellStyle name="Comma 2 3 8 2 2 4" xfId="34615" xr:uid="{00000000-0005-0000-0000-0000DA0D0000}"/>
    <cellStyle name="Comma 2 3 8 2 3" xfId="29309" xr:uid="{00000000-0005-0000-0000-0000A51C0000}"/>
    <cellStyle name="Comma 2 3 8 2 3 2" xfId="36029" xr:uid="{00000000-0005-0000-0000-0000F10D0000}"/>
    <cellStyle name="Comma 2 3 8 2 3 2 2" xfId="39357" xr:uid="{00000000-0005-0000-0000-0000F10D0000}"/>
    <cellStyle name="Comma 2 3 8 2 3 3" xfId="37987" xr:uid="{00000000-0005-0000-0000-0000DB0D0000}"/>
    <cellStyle name="Comma 2 3 8 2 3 4" xfId="34506" xr:uid="{00000000-0005-0000-0000-0000DB0D0000}"/>
    <cellStyle name="Comma 2 3 8 2 4" xfId="25878" xr:uid="{00000000-0005-0000-0000-0000A61C0000}"/>
    <cellStyle name="Comma 2 3 8 2 4 2" xfId="38338" xr:uid="{00000000-0005-0000-0000-0000EF0D0000}"/>
    <cellStyle name="Comma 2 3 8 2 4 3" xfId="34941" xr:uid="{00000000-0005-0000-0000-0000EF0D0000}"/>
    <cellStyle name="Comma 2 3 8 2 5" xfId="37730" xr:uid="{00000000-0005-0000-0000-0000D90D0000}"/>
    <cellStyle name="Comma 2 3 8 2 6" xfId="34244" xr:uid="{00000000-0005-0000-0000-0000D90D0000}"/>
    <cellStyle name="Comma 2 3 8 3" xfId="21689" xr:uid="{00000000-0005-0000-0000-0000A71C0000}"/>
    <cellStyle name="Comma 2 3 8 3 2" xfId="29405" xr:uid="{00000000-0005-0000-0000-0000A81C0000}"/>
    <cellStyle name="Comma 2 3 8 3 2 2" xfId="36085" xr:uid="{00000000-0005-0000-0000-0000F30D0000}"/>
    <cellStyle name="Comma 2 3 8 3 2 2 2" xfId="39413" xr:uid="{00000000-0005-0000-0000-0000F30D0000}"/>
    <cellStyle name="Comma 2 3 8 3 2 3" xfId="38039" xr:uid="{00000000-0005-0000-0000-0000DD0D0000}"/>
    <cellStyle name="Comma 2 3 8 3 2 4" xfId="34568" xr:uid="{00000000-0005-0000-0000-0000DD0D0000}"/>
    <cellStyle name="Comma 2 3 8 3 3" xfId="26086" xr:uid="{00000000-0005-0000-0000-0000A91C0000}"/>
    <cellStyle name="Comma 2 3 8 3 3 2" xfId="38385" xr:uid="{00000000-0005-0000-0000-0000F20D0000}"/>
    <cellStyle name="Comma 2 3 8 3 3 3" xfId="35011" xr:uid="{00000000-0005-0000-0000-0000F20D0000}"/>
    <cellStyle name="Comma 2 3 8 3 4" xfId="37785" xr:uid="{00000000-0005-0000-0000-0000DC0D0000}"/>
    <cellStyle name="Comma 2 3 8 3 5" xfId="34299" xr:uid="{00000000-0005-0000-0000-0000DC0D0000}"/>
    <cellStyle name="Comma 2 3 8 4" xfId="20945" xr:uid="{00000000-0005-0000-0000-0000AA1C0000}"/>
    <cellStyle name="Comma 2 3 8 4 2" xfId="29250" xr:uid="{00000000-0005-0000-0000-0000AB1C0000}"/>
    <cellStyle name="Comma 2 3 8 4 2 2" xfId="39227" xr:uid="{00000000-0005-0000-0000-0000F40D0000}"/>
    <cellStyle name="Comma 2 3 8 4 2 3" xfId="35899" xr:uid="{00000000-0005-0000-0000-0000F40D0000}"/>
    <cellStyle name="Comma 2 3 8 4 3" xfId="37940" xr:uid="{00000000-0005-0000-0000-0000DE0D0000}"/>
    <cellStyle name="Comma 2 3 8 4 4" xfId="34456" xr:uid="{00000000-0005-0000-0000-0000DE0D0000}"/>
    <cellStyle name="Comma 2 3 8 5" xfId="25819" xr:uid="{00000000-0005-0000-0000-0000AC1C0000}"/>
    <cellStyle name="Comma 2 3 8 5 2" xfId="38291" xr:uid="{00000000-0005-0000-0000-0000EE0D0000}"/>
    <cellStyle name="Comma 2 3 8 5 3" xfId="34883" xr:uid="{00000000-0005-0000-0000-0000EE0D0000}"/>
    <cellStyle name="Comma 2 3 8 6" xfId="37602" xr:uid="{00000000-0005-0000-0000-0000D80D0000}"/>
    <cellStyle name="Comma 2 3 8 7" xfId="34116" xr:uid="{00000000-0005-0000-0000-0000D80D0000}"/>
    <cellStyle name="Comma 2 3 9" xfId="18458" xr:uid="{00000000-0005-0000-0000-0000AD1C0000}"/>
    <cellStyle name="Comma 2 3 9 2" xfId="21124" xr:uid="{00000000-0005-0000-0000-0000AE1C0000}"/>
    <cellStyle name="Comma 2 3 9 2 2" xfId="26214" xr:uid="{00000000-0005-0000-0000-0000AF1C0000}"/>
    <cellStyle name="Comma 2 3 9 2 2 2" xfId="29472" xr:uid="{00000000-0005-0000-0000-0000B01C0000}"/>
    <cellStyle name="Comma 2 3 9 2 2 2 2" xfId="38437" xr:uid="{00000000-0005-0000-0000-0000F70D0000}"/>
    <cellStyle name="Comma 2 3 9 2 2 2 3" xfId="35063" xr:uid="{00000000-0005-0000-0000-0000F70D0000}"/>
    <cellStyle name="Comma 2 3 9 2 2 3" xfId="38091" xr:uid="{00000000-0005-0000-0000-0000E10D0000}"/>
    <cellStyle name="Comma 2 3 9 2 2 4" xfId="34620" xr:uid="{00000000-0005-0000-0000-0000E10D0000}"/>
    <cellStyle name="Comma 2 3 9 2 3" xfId="29314" xr:uid="{00000000-0005-0000-0000-0000B11C0000}"/>
    <cellStyle name="Comma 2 3 9 2 3 2" xfId="36030" xr:uid="{00000000-0005-0000-0000-0000F80D0000}"/>
    <cellStyle name="Comma 2 3 9 2 3 2 2" xfId="39358" xr:uid="{00000000-0005-0000-0000-0000F80D0000}"/>
    <cellStyle name="Comma 2 3 9 2 3 3" xfId="37992" xr:uid="{00000000-0005-0000-0000-0000E20D0000}"/>
    <cellStyle name="Comma 2 3 9 2 3 4" xfId="34511" xr:uid="{00000000-0005-0000-0000-0000E20D0000}"/>
    <cellStyle name="Comma 2 3 9 2 4" xfId="25883" xr:uid="{00000000-0005-0000-0000-0000B21C0000}"/>
    <cellStyle name="Comma 2 3 9 2 4 2" xfId="38343" xr:uid="{00000000-0005-0000-0000-0000F60D0000}"/>
    <cellStyle name="Comma 2 3 9 2 4 3" xfId="34946" xr:uid="{00000000-0005-0000-0000-0000F60D0000}"/>
    <cellStyle name="Comma 2 3 9 2 5" xfId="37731" xr:uid="{00000000-0005-0000-0000-0000E00D0000}"/>
    <cellStyle name="Comma 2 3 9 2 6" xfId="34245" xr:uid="{00000000-0005-0000-0000-0000E00D0000}"/>
    <cellStyle name="Comma 2 3 9 3" xfId="22475" xr:uid="{00000000-0005-0000-0000-0000B31C0000}"/>
    <cellStyle name="Comma 2 3 9 3 2" xfId="29425" xr:uid="{00000000-0005-0000-0000-0000B41C0000}"/>
    <cellStyle name="Comma 2 3 9 3 2 2" xfId="36303" xr:uid="{00000000-0005-0000-0000-0000FA0D0000}"/>
    <cellStyle name="Comma 2 3 9 3 2 3" xfId="38044" xr:uid="{00000000-0005-0000-0000-0000E40D0000}"/>
    <cellStyle name="Comma 2 3 9 3 2 4" xfId="34573" xr:uid="{00000000-0005-0000-0000-0000E40D0000}"/>
    <cellStyle name="Comma 2 3 9 3 3" xfId="26167" xr:uid="{00000000-0005-0000-0000-0000B51C0000}"/>
    <cellStyle name="Comma 2 3 9 3 3 2" xfId="38390" xr:uid="{00000000-0005-0000-0000-0000F90D0000}"/>
    <cellStyle name="Comma 2 3 9 3 3 3" xfId="35016" xr:uid="{00000000-0005-0000-0000-0000F90D0000}"/>
    <cellStyle name="Comma 2 3 9 4" xfId="20847" xr:uid="{00000000-0005-0000-0000-0000B61C0000}"/>
    <cellStyle name="Comma 2 3 9 4 2" xfId="27180" xr:uid="{00000000-0005-0000-0000-0000B71C0000}"/>
    <cellStyle name="Comma 2 3 9 5" xfId="29267" xr:uid="{00000000-0005-0000-0000-0000B81C0000}"/>
    <cellStyle name="Comma 2 3 9 5 2" xfId="35804" xr:uid="{00000000-0005-0000-0000-0000FC0D0000}"/>
    <cellStyle name="Comma 2 3 9 5 2 2" xfId="39132" xr:uid="{00000000-0005-0000-0000-0000FC0D0000}"/>
    <cellStyle name="Comma 2 3 9 5 3" xfId="37945" xr:uid="{00000000-0005-0000-0000-0000E60D0000}"/>
    <cellStyle name="Comma 2 3 9 5 4" xfId="34464" xr:uid="{00000000-0005-0000-0000-0000E60D0000}"/>
    <cellStyle name="Comma 2 3 9 6" xfId="25834" xr:uid="{00000000-0005-0000-0000-0000B91C0000}"/>
    <cellStyle name="Comma 2 3 9 6 2" xfId="38296" xr:uid="{00000000-0005-0000-0000-0000F50D0000}"/>
    <cellStyle name="Comma 2 3 9 6 3" xfId="34899" xr:uid="{00000000-0005-0000-0000-0000F50D0000}"/>
    <cellStyle name="Comma 2 3 9 7" xfId="37507" xr:uid="{00000000-0005-0000-0000-0000DF0D0000}"/>
    <cellStyle name="Comma 2 3 9 8" xfId="34021" xr:uid="{00000000-0005-0000-0000-0000DF0D0000}"/>
    <cellStyle name="Comma 2 30" xfId="28680" xr:uid="{00000000-0005-0000-0000-0000BA1C0000}"/>
    <cellStyle name="Comma 2 31" xfId="23334" xr:uid="{00000000-0005-0000-0000-0000BB1C0000}"/>
    <cellStyle name="Comma 2 32" xfId="16295" xr:uid="{00000000-0005-0000-0000-0000BC1C0000}"/>
    <cellStyle name="Comma 2 33" xfId="30584" xr:uid="{00000000-0005-0000-0000-0000C7070000}"/>
    <cellStyle name="Comma 2 4" xfId="3339" xr:uid="{00000000-0005-0000-0000-0000BD1C0000}"/>
    <cellStyle name="Comma 2 4 10" xfId="21057" xr:uid="{00000000-0005-0000-0000-0000BE1C0000}"/>
    <cellStyle name="Comma 2 4 10 2" xfId="29162" xr:uid="{00000000-0005-0000-0000-0000BF1C0000}"/>
    <cellStyle name="Comma 2 4 10 2 2" xfId="39339" xr:uid="{00000000-0005-0000-0000-0000FE0D0000}"/>
    <cellStyle name="Comma 2 4 10 2 3" xfId="36011" xr:uid="{00000000-0005-0000-0000-0000FE0D0000}"/>
    <cellStyle name="Comma 2 4 10 3" xfId="25472" xr:uid="{00000000-0005-0000-0000-0000C01C0000}"/>
    <cellStyle name="Comma 2 4 10 3 2" xfId="37714" xr:uid="{00000000-0005-0000-0000-0000E80D0000}"/>
    <cellStyle name="Comma 2 4 10 4" xfId="34228" xr:uid="{00000000-0005-0000-0000-0000E80D0000}"/>
    <cellStyle name="Comma 2 4 11" xfId="21114" xr:uid="{00000000-0005-0000-0000-0000C11C0000}"/>
    <cellStyle name="Comma 2 4 11 2" xfId="30252" xr:uid="{00000000-0005-0000-0000-0000C21C0000}"/>
    <cellStyle name="Comma 2 4 11 2 2" xfId="39353" xr:uid="{00000000-0005-0000-0000-0000FF0D0000}"/>
    <cellStyle name="Comma 2 4 11 2 3" xfId="36025" xr:uid="{00000000-0005-0000-0000-0000FF0D0000}"/>
    <cellStyle name="Comma 2 4 11 3" xfId="28383" xr:uid="{00000000-0005-0000-0000-0000C31C0000}"/>
    <cellStyle name="Comma 2 4 11 3 2" xfId="37728" xr:uid="{00000000-0005-0000-0000-0000E90D0000}"/>
    <cellStyle name="Comma 2 4 11 4" xfId="34242" xr:uid="{00000000-0005-0000-0000-0000E90D0000}"/>
    <cellStyle name="Comma 2 4 12" xfId="20280" xr:uid="{00000000-0005-0000-0000-0000C41C0000}"/>
    <cellStyle name="Comma 2 4 12 2" xfId="25385" xr:uid="{00000000-0005-0000-0000-0000C51C0000}"/>
    <cellStyle name="Comma 2 4 12 2 2" xfId="39011" xr:uid="{00000000-0005-0000-0000-0000000E0000}"/>
    <cellStyle name="Comma 2 4 12 2 3" xfId="35677" xr:uid="{00000000-0005-0000-0000-0000000E0000}"/>
    <cellStyle name="Comma 2 4 12 3" xfId="37412" xr:uid="{00000000-0005-0000-0000-0000EA0D0000}"/>
    <cellStyle name="Comma 2 4 12 4" xfId="33575" xr:uid="{00000000-0005-0000-0000-0000EA0D0000}"/>
    <cellStyle name="Comma 2 4 13" xfId="21160" xr:uid="{00000000-0005-0000-0000-0000C61C0000}"/>
    <cellStyle name="Comma 2 4 13 2" xfId="28684" xr:uid="{00000000-0005-0000-0000-0000C71C0000}"/>
    <cellStyle name="Comma 2 4 13 2 2" xfId="39385" xr:uid="{00000000-0005-0000-0000-0000010E0000}"/>
    <cellStyle name="Comma 2 4 13 2 3" xfId="36057" xr:uid="{00000000-0005-0000-0000-0000010E0000}"/>
    <cellStyle name="Comma 2 4 13 3" xfId="37759" xr:uid="{00000000-0005-0000-0000-0000EB0D0000}"/>
    <cellStyle name="Comma 2 4 13 4" xfId="34273" xr:uid="{00000000-0005-0000-0000-0000EB0D0000}"/>
    <cellStyle name="Comma 2 4 14" xfId="20000" xr:uid="{00000000-0005-0000-0000-0000C81C0000}"/>
    <cellStyle name="Comma 2 4 14 2" xfId="36460" xr:uid="{00000000-0005-0000-0000-0000020E0000}"/>
    <cellStyle name="Comma 2 4 14 2 2" xfId="39789" xr:uid="{00000000-0005-0000-0000-0000020E0000}"/>
    <cellStyle name="Comma 2 4 14 3" xfId="37892" xr:uid="{00000000-0005-0000-0000-0000EC0D0000}"/>
    <cellStyle name="Comma 2 4 14 4" xfId="34406" xr:uid="{00000000-0005-0000-0000-0000EC0D0000}"/>
    <cellStyle name="Comma 2 4 15" xfId="23634" xr:uid="{00000000-0005-0000-0000-0000C91C0000}"/>
    <cellStyle name="Comma 2 4 15 2" xfId="35494" xr:uid="{00000000-0005-0000-0000-0000030E0000}"/>
    <cellStyle name="Comma 2 4 15 2 2" xfId="38803" xr:uid="{00000000-0005-0000-0000-0000030E0000}"/>
    <cellStyle name="Comma 2 4 15 3" xfId="37925" xr:uid="{00000000-0005-0000-0000-0000ED0D0000}"/>
    <cellStyle name="Comma 2 4 15 4" xfId="34440" xr:uid="{00000000-0005-0000-0000-0000ED0D0000}"/>
    <cellStyle name="Comma 2 4 16" xfId="16320" xr:uid="{00000000-0005-0000-0000-0000CA1C0000}"/>
    <cellStyle name="Comma 2 4 16 2" xfId="38206" xr:uid="{00000000-0005-0000-0000-0000FD0D0000}"/>
    <cellStyle name="Comma 2 4 16 3" xfId="34734" xr:uid="{00000000-0005-0000-0000-0000FD0D0000}"/>
    <cellStyle name="Comma 2 4 17" xfId="36825" xr:uid="{00000000-0005-0000-0000-0000E70D0000}"/>
    <cellStyle name="Comma 2 4 18" xfId="33897" xr:uid="{00000000-0005-0000-0000-0000E70D0000}"/>
    <cellStyle name="Comma 2 4 2" xfId="8048" xr:uid="{00000000-0005-0000-0000-0000CB1C0000}"/>
    <cellStyle name="Comma 2 4 2 10" xfId="21161" xr:uid="{00000000-0005-0000-0000-0000CC1C0000}"/>
    <cellStyle name="Comma 2 4 2 10 2" xfId="36058" xr:uid="{00000000-0005-0000-0000-0000050E0000}"/>
    <cellStyle name="Comma 2 4 2 10 2 2" xfId="39386" xr:uid="{00000000-0005-0000-0000-0000050E0000}"/>
    <cellStyle name="Comma 2 4 2 10 3" xfId="37760" xr:uid="{00000000-0005-0000-0000-0000EF0D0000}"/>
    <cellStyle name="Comma 2 4 2 10 4" xfId="34274" xr:uid="{00000000-0005-0000-0000-0000EF0D0000}"/>
    <cellStyle name="Comma 2 4 2 11" xfId="20245" xr:uid="{00000000-0005-0000-0000-0000CD1C0000}"/>
    <cellStyle name="Comma 2 4 2 11 2" xfId="35654" xr:uid="{00000000-0005-0000-0000-0000060E0000}"/>
    <cellStyle name="Comma 2 4 2 11 2 2" xfId="38986" xr:uid="{00000000-0005-0000-0000-0000060E0000}"/>
    <cellStyle name="Comma 2 4 2 11 3" xfId="37926" xr:uid="{00000000-0005-0000-0000-0000F00D0000}"/>
    <cellStyle name="Comma 2 4 2 11 4" xfId="34441" xr:uid="{00000000-0005-0000-0000-0000F00D0000}"/>
    <cellStyle name="Comma 2 4 2 12" xfId="24927" xr:uid="{00000000-0005-0000-0000-0000CE1C0000}"/>
    <cellStyle name="Comma 2 4 2 12 2" xfId="38207" xr:uid="{00000000-0005-0000-0000-0000040E0000}"/>
    <cellStyle name="Comma 2 4 2 12 3" xfId="34735" xr:uid="{00000000-0005-0000-0000-0000040E0000}"/>
    <cellStyle name="Comma 2 4 2 13" xfId="16321" xr:uid="{00000000-0005-0000-0000-0000CF1C0000}"/>
    <cellStyle name="Comma 2 4 2 13 2" xfId="36877" xr:uid="{00000000-0005-0000-0000-0000DA070000}"/>
    <cellStyle name="Comma 2 4 2 14" xfId="32041" xr:uid="{00000000-0005-0000-0000-0000DA070000}"/>
    <cellStyle name="Comma 2 4 2 14 2" xfId="37403" xr:uid="{00000000-0005-0000-0000-0000EE0D0000}"/>
    <cellStyle name="Comma 2 4 2 15" xfId="30857" xr:uid="{00000000-0005-0000-0000-0000EE0D0000}"/>
    <cellStyle name="Comma 2 4 2 2" xfId="17110" xr:uid="{00000000-0005-0000-0000-0000D01C0000}"/>
    <cellStyle name="Comma 2 4 2 2 2" xfId="20810" xr:uid="{00000000-0005-0000-0000-0000D11C0000}"/>
    <cellStyle name="Comma 2 4 2 2 2 2" xfId="21005" xr:uid="{00000000-0005-0000-0000-0000D21C0000}"/>
    <cellStyle name="Comma 2 4 2 2 2 2 2" xfId="29453" xr:uid="{00000000-0005-0000-0000-0000D31C0000}"/>
    <cellStyle name="Comma 2 4 2 2 2 2 2 2" xfId="39287" xr:uid="{00000000-0005-0000-0000-0000090E0000}"/>
    <cellStyle name="Comma 2 4 2 2 2 2 2 3" xfId="35959" xr:uid="{00000000-0005-0000-0000-0000090E0000}"/>
    <cellStyle name="Comma 2 4 2 2 2 2 3" xfId="37662" xr:uid="{00000000-0005-0000-0000-0000F30D0000}"/>
    <cellStyle name="Comma 2 4 2 2 2 2 4" xfId="34176" xr:uid="{00000000-0005-0000-0000-0000F30D0000}"/>
    <cellStyle name="Comma 2 4 2 2 2 3" xfId="20907" xr:uid="{00000000-0005-0000-0000-0000D41C0000}"/>
    <cellStyle name="Comma 2 4 2 2 2 3 2" xfId="35864" xr:uid="{00000000-0005-0000-0000-00000A0E0000}"/>
    <cellStyle name="Comma 2 4 2 2 2 3 2 2" xfId="39192" xr:uid="{00000000-0005-0000-0000-00000A0E0000}"/>
    <cellStyle name="Comma 2 4 2 2 2 3 3" xfId="37567" xr:uid="{00000000-0005-0000-0000-0000F40D0000}"/>
    <cellStyle name="Comma 2 4 2 2 2 3 4" xfId="34081" xr:uid="{00000000-0005-0000-0000-0000F40D0000}"/>
    <cellStyle name="Comma 2 4 2 2 2 4" xfId="26195" xr:uid="{00000000-0005-0000-0000-0000D51C0000}"/>
    <cellStyle name="Comma 2 4 2 2 2 4 2" xfId="35769" xr:uid="{00000000-0005-0000-0000-00000B0E0000}"/>
    <cellStyle name="Comma 2 4 2 2 2 4 2 2" xfId="39097" xr:uid="{00000000-0005-0000-0000-00000B0E0000}"/>
    <cellStyle name="Comma 2 4 2 2 2 4 3" xfId="38072" xr:uid="{00000000-0005-0000-0000-0000F50D0000}"/>
    <cellStyle name="Comma 2 4 2 2 2 4 4" xfId="34601" xr:uid="{00000000-0005-0000-0000-0000F50D0000}"/>
    <cellStyle name="Comma 2 4 2 2 2 5" xfId="35044" xr:uid="{00000000-0005-0000-0000-0000080E0000}"/>
    <cellStyle name="Comma 2 4 2 2 2 5 2" xfId="38418" xr:uid="{00000000-0005-0000-0000-0000080E0000}"/>
    <cellStyle name="Comma 2 4 2 2 2 6" xfId="37472" xr:uid="{00000000-0005-0000-0000-0000F20D0000}"/>
    <cellStyle name="Comma 2 4 2 2 2 7" xfId="33986" xr:uid="{00000000-0005-0000-0000-0000F20D0000}"/>
    <cellStyle name="Comma 2 4 2 2 3" xfId="20958" xr:uid="{00000000-0005-0000-0000-0000D61C0000}"/>
    <cellStyle name="Comma 2 4 2 2 3 2" xfId="29295" xr:uid="{00000000-0005-0000-0000-0000D71C0000}"/>
    <cellStyle name="Comma 2 4 2 2 3 2 2" xfId="39240" xr:uid="{00000000-0005-0000-0000-00000C0E0000}"/>
    <cellStyle name="Comma 2 4 2 2 3 2 3" xfId="35912" xr:uid="{00000000-0005-0000-0000-00000C0E0000}"/>
    <cellStyle name="Comma 2 4 2 2 3 3" xfId="37615" xr:uid="{00000000-0005-0000-0000-0000F60D0000}"/>
    <cellStyle name="Comma 2 4 2 2 3 4" xfId="34129" xr:uid="{00000000-0005-0000-0000-0000F60D0000}"/>
    <cellStyle name="Comma 2 4 2 2 4" xfId="20860" xr:uid="{00000000-0005-0000-0000-0000D81C0000}"/>
    <cellStyle name="Comma 2 4 2 2 4 2" xfId="35817" xr:uid="{00000000-0005-0000-0000-00000D0E0000}"/>
    <cellStyle name="Comma 2 4 2 2 4 2 2" xfId="39145" xr:uid="{00000000-0005-0000-0000-00000D0E0000}"/>
    <cellStyle name="Comma 2 4 2 2 4 3" xfId="37520" xr:uid="{00000000-0005-0000-0000-0000F70D0000}"/>
    <cellStyle name="Comma 2 4 2 2 4 4" xfId="34034" xr:uid="{00000000-0005-0000-0000-0000F70D0000}"/>
    <cellStyle name="Comma 2 4 2 2 5" xfId="21701" xr:uid="{00000000-0005-0000-0000-0000D91C0000}"/>
    <cellStyle name="Comma 2 4 2 2 5 2" xfId="36097" xr:uid="{00000000-0005-0000-0000-00000E0E0000}"/>
    <cellStyle name="Comma 2 4 2 2 5 2 2" xfId="39425" xr:uid="{00000000-0005-0000-0000-00000E0E0000}"/>
    <cellStyle name="Comma 2 4 2 2 5 3" xfId="37797" xr:uid="{00000000-0005-0000-0000-0000F80D0000}"/>
    <cellStyle name="Comma 2 4 2 2 5 4" xfId="34311" xr:uid="{00000000-0005-0000-0000-0000F80D0000}"/>
    <cellStyle name="Comma 2 4 2 2 6" xfId="20753" xr:uid="{00000000-0005-0000-0000-0000DA1C0000}"/>
    <cellStyle name="Comma 2 4 2 2 6 2" xfId="35722" xr:uid="{00000000-0005-0000-0000-00000F0E0000}"/>
    <cellStyle name="Comma 2 4 2 2 6 2 2" xfId="39049" xr:uid="{00000000-0005-0000-0000-00000F0E0000}"/>
    <cellStyle name="Comma 2 4 2 2 6 3" xfId="37973" xr:uid="{00000000-0005-0000-0000-0000F90D0000}"/>
    <cellStyle name="Comma 2 4 2 2 6 4" xfId="34492" xr:uid="{00000000-0005-0000-0000-0000F90D0000}"/>
    <cellStyle name="Comma 2 4 2 2 7" xfId="25864" xr:uid="{00000000-0005-0000-0000-0000DB1C0000}"/>
    <cellStyle name="Comma 2 4 2 2 7 2" xfId="38324" xr:uid="{00000000-0005-0000-0000-0000070E0000}"/>
    <cellStyle name="Comma 2 4 2 2 7 3" xfId="34927" xr:uid="{00000000-0005-0000-0000-0000070E0000}"/>
    <cellStyle name="Comma 2 4 2 2 8" xfId="37425" xr:uid="{00000000-0005-0000-0000-0000F10D0000}"/>
    <cellStyle name="Comma 2 4 2 2 9" xfId="33939" xr:uid="{00000000-0005-0000-0000-0000F10D0000}"/>
    <cellStyle name="Comma 2 4 2 3" xfId="20763" xr:uid="{00000000-0005-0000-0000-0000DC1C0000}"/>
    <cellStyle name="Comma 2 4 2 3 2" xfId="20820" xr:uid="{00000000-0005-0000-0000-0000DD1C0000}"/>
    <cellStyle name="Comma 2 4 2 3 2 2" xfId="21015" xr:uid="{00000000-0005-0000-0000-0000DE1C0000}"/>
    <cellStyle name="Comma 2 4 2 3 2 2 2" xfId="35969" xr:uid="{00000000-0005-0000-0000-0000120E0000}"/>
    <cellStyle name="Comma 2 4 2 3 2 2 2 2" xfId="39297" xr:uid="{00000000-0005-0000-0000-0000120E0000}"/>
    <cellStyle name="Comma 2 4 2 3 2 2 3" xfId="37672" xr:uid="{00000000-0005-0000-0000-0000FC0D0000}"/>
    <cellStyle name="Comma 2 4 2 3 2 2 4" xfId="34186" xr:uid="{00000000-0005-0000-0000-0000FC0D0000}"/>
    <cellStyle name="Comma 2 4 2 3 2 3" xfId="20917" xr:uid="{00000000-0005-0000-0000-0000DF1C0000}"/>
    <cellStyle name="Comma 2 4 2 3 2 3 2" xfId="35874" xr:uid="{00000000-0005-0000-0000-0000130E0000}"/>
    <cellStyle name="Comma 2 4 2 3 2 3 2 2" xfId="39202" xr:uid="{00000000-0005-0000-0000-0000130E0000}"/>
    <cellStyle name="Comma 2 4 2 3 2 3 3" xfId="37577" xr:uid="{00000000-0005-0000-0000-0000FD0D0000}"/>
    <cellStyle name="Comma 2 4 2 3 2 3 4" xfId="34091" xr:uid="{00000000-0005-0000-0000-0000FD0D0000}"/>
    <cellStyle name="Comma 2 4 2 3 2 4" xfId="29358" xr:uid="{00000000-0005-0000-0000-0000E01C0000}"/>
    <cellStyle name="Comma 2 4 2 3 2 4 2" xfId="39107" xr:uid="{00000000-0005-0000-0000-0000110E0000}"/>
    <cellStyle name="Comma 2 4 2 3 2 4 3" xfId="35779" xr:uid="{00000000-0005-0000-0000-0000110E0000}"/>
    <cellStyle name="Comma 2 4 2 3 2 5" xfId="37482" xr:uid="{00000000-0005-0000-0000-0000FB0D0000}"/>
    <cellStyle name="Comma 2 4 2 3 2 6" xfId="33996" xr:uid="{00000000-0005-0000-0000-0000FB0D0000}"/>
    <cellStyle name="Comma 2 4 2 3 3" xfId="20968" xr:uid="{00000000-0005-0000-0000-0000E11C0000}"/>
    <cellStyle name="Comma 2 4 2 3 3 2" xfId="35922" xr:uid="{00000000-0005-0000-0000-0000140E0000}"/>
    <cellStyle name="Comma 2 4 2 3 3 2 2" xfId="39250" xr:uid="{00000000-0005-0000-0000-0000140E0000}"/>
    <cellStyle name="Comma 2 4 2 3 3 3" xfId="37625" xr:uid="{00000000-0005-0000-0000-0000FE0D0000}"/>
    <cellStyle name="Comma 2 4 2 3 3 4" xfId="34139" xr:uid="{00000000-0005-0000-0000-0000FE0D0000}"/>
    <cellStyle name="Comma 2 4 2 3 4" xfId="20870" xr:uid="{00000000-0005-0000-0000-0000E21C0000}"/>
    <cellStyle name="Comma 2 4 2 3 4 2" xfId="35827" xr:uid="{00000000-0005-0000-0000-0000150E0000}"/>
    <cellStyle name="Comma 2 4 2 3 4 2 2" xfId="39155" xr:uid="{00000000-0005-0000-0000-0000150E0000}"/>
    <cellStyle name="Comma 2 4 2 3 4 3" xfId="37530" xr:uid="{00000000-0005-0000-0000-0000FF0D0000}"/>
    <cellStyle name="Comma 2 4 2 3 4 4" xfId="34044" xr:uid="{00000000-0005-0000-0000-0000FF0D0000}"/>
    <cellStyle name="Comma 2 4 2 3 5" xfId="25920" xr:uid="{00000000-0005-0000-0000-0000E31C0000}"/>
    <cellStyle name="Comma 2 4 2 3 5 2" xfId="35732" xr:uid="{00000000-0005-0000-0000-0000160E0000}"/>
    <cellStyle name="Comma 2 4 2 3 5 2 2" xfId="39059" xr:uid="{00000000-0005-0000-0000-0000160E0000}"/>
    <cellStyle name="Comma 2 4 2 3 5 3" xfId="38022" xr:uid="{00000000-0005-0000-0000-0000000E0000}"/>
    <cellStyle name="Comma 2 4 2 3 5 4" xfId="34541" xr:uid="{00000000-0005-0000-0000-0000000E0000}"/>
    <cellStyle name="Comma 2 4 2 3 6" xfId="34974" xr:uid="{00000000-0005-0000-0000-0000100E0000}"/>
    <cellStyle name="Comma 2 4 2 3 6 2" xfId="38371" xr:uid="{00000000-0005-0000-0000-0000100E0000}"/>
    <cellStyle name="Comma 2 4 2 3 7" xfId="37435" xr:uid="{00000000-0005-0000-0000-0000FA0D0000}"/>
    <cellStyle name="Comma 2 4 2 3 8" xfId="33949" xr:uid="{00000000-0005-0000-0000-0000FA0D0000}"/>
    <cellStyle name="Comma 2 4 2 4" xfId="20783" xr:uid="{00000000-0005-0000-0000-0000E41C0000}"/>
    <cellStyle name="Comma 2 4 2 4 2" xfId="20835" xr:uid="{00000000-0005-0000-0000-0000E51C0000}"/>
    <cellStyle name="Comma 2 4 2 4 2 2" xfId="21030" xr:uid="{00000000-0005-0000-0000-0000E61C0000}"/>
    <cellStyle name="Comma 2 4 2 4 2 2 2" xfId="35984" xr:uid="{00000000-0005-0000-0000-0000190E0000}"/>
    <cellStyle name="Comma 2 4 2 4 2 2 2 2" xfId="39312" xr:uid="{00000000-0005-0000-0000-0000190E0000}"/>
    <cellStyle name="Comma 2 4 2 4 2 2 3" xfId="37687" xr:uid="{00000000-0005-0000-0000-0000030E0000}"/>
    <cellStyle name="Comma 2 4 2 4 2 2 4" xfId="34201" xr:uid="{00000000-0005-0000-0000-0000030E0000}"/>
    <cellStyle name="Comma 2 4 2 4 2 3" xfId="20932" xr:uid="{00000000-0005-0000-0000-0000E71C0000}"/>
    <cellStyle name="Comma 2 4 2 4 2 3 2" xfId="35889" xr:uid="{00000000-0005-0000-0000-00001A0E0000}"/>
    <cellStyle name="Comma 2 4 2 4 2 3 2 2" xfId="39217" xr:uid="{00000000-0005-0000-0000-00001A0E0000}"/>
    <cellStyle name="Comma 2 4 2 4 2 3 3" xfId="37592" xr:uid="{00000000-0005-0000-0000-0000040E0000}"/>
    <cellStyle name="Comma 2 4 2 4 2 3 4" xfId="34106" xr:uid="{00000000-0005-0000-0000-0000040E0000}"/>
    <cellStyle name="Comma 2 4 2 4 2 4" xfId="35794" xr:uid="{00000000-0005-0000-0000-0000180E0000}"/>
    <cellStyle name="Comma 2 4 2 4 2 4 2" xfId="39122" xr:uid="{00000000-0005-0000-0000-0000180E0000}"/>
    <cellStyle name="Comma 2 4 2 4 2 5" xfId="37497" xr:uid="{00000000-0005-0000-0000-0000020E0000}"/>
    <cellStyle name="Comma 2 4 2 4 2 6" xfId="34011" xr:uid="{00000000-0005-0000-0000-0000020E0000}"/>
    <cellStyle name="Comma 2 4 2 4 3" xfId="20983" xr:uid="{00000000-0005-0000-0000-0000E81C0000}"/>
    <cellStyle name="Comma 2 4 2 4 3 2" xfId="35937" xr:uid="{00000000-0005-0000-0000-00001B0E0000}"/>
    <cellStyle name="Comma 2 4 2 4 3 2 2" xfId="39265" xr:uid="{00000000-0005-0000-0000-00001B0E0000}"/>
    <cellStyle name="Comma 2 4 2 4 3 3" xfId="37640" xr:uid="{00000000-0005-0000-0000-0000050E0000}"/>
    <cellStyle name="Comma 2 4 2 4 3 4" xfId="34154" xr:uid="{00000000-0005-0000-0000-0000050E0000}"/>
    <cellStyle name="Comma 2 4 2 4 4" xfId="20885" xr:uid="{00000000-0005-0000-0000-0000E91C0000}"/>
    <cellStyle name="Comma 2 4 2 4 4 2" xfId="35842" xr:uid="{00000000-0005-0000-0000-00001C0E0000}"/>
    <cellStyle name="Comma 2 4 2 4 4 2 2" xfId="39170" xr:uid="{00000000-0005-0000-0000-00001C0E0000}"/>
    <cellStyle name="Comma 2 4 2 4 4 3" xfId="37545" xr:uid="{00000000-0005-0000-0000-0000060E0000}"/>
    <cellStyle name="Comma 2 4 2 4 4 4" xfId="34059" xr:uid="{00000000-0005-0000-0000-0000060E0000}"/>
    <cellStyle name="Comma 2 4 2 4 5" xfId="25473" xr:uid="{00000000-0005-0000-0000-0000EA1C0000}"/>
    <cellStyle name="Comma 2 4 2 4 5 2" xfId="39075" xr:uid="{00000000-0005-0000-0000-0000170E0000}"/>
    <cellStyle name="Comma 2 4 2 4 5 3" xfId="35747" xr:uid="{00000000-0005-0000-0000-0000170E0000}"/>
    <cellStyle name="Comma 2 4 2 4 6" xfId="37450" xr:uid="{00000000-0005-0000-0000-0000010E0000}"/>
    <cellStyle name="Comma 2 4 2 4 7" xfId="33964" xr:uid="{00000000-0005-0000-0000-0000010E0000}"/>
    <cellStyle name="Comma 2 4 2 5" xfId="20800" xr:uid="{00000000-0005-0000-0000-0000EB1C0000}"/>
    <cellStyle name="Comma 2 4 2 5 2" xfId="20995" xr:uid="{00000000-0005-0000-0000-0000EC1C0000}"/>
    <cellStyle name="Comma 2 4 2 5 2 2" xfId="35949" xr:uid="{00000000-0005-0000-0000-00001E0E0000}"/>
    <cellStyle name="Comma 2 4 2 5 2 2 2" xfId="39277" xr:uid="{00000000-0005-0000-0000-00001E0E0000}"/>
    <cellStyle name="Comma 2 4 2 5 2 3" xfId="37652" xr:uid="{00000000-0005-0000-0000-0000080E0000}"/>
    <cellStyle name="Comma 2 4 2 5 2 4" xfId="34166" xr:uid="{00000000-0005-0000-0000-0000080E0000}"/>
    <cellStyle name="Comma 2 4 2 5 3" xfId="20897" xr:uid="{00000000-0005-0000-0000-0000ED1C0000}"/>
    <cellStyle name="Comma 2 4 2 5 3 2" xfId="35854" xr:uid="{00000000-0005-0000-0000-00001F0E0000}"/>
    <cellStyle name="Comma 2 4 2 5 3 2 2" xfId="39182" xr:uid="{00000000-0005-0000-0000-00001F0E0000}"/>
    <cellStyle name="Comma 2 4 2 5 3 3" xfId="37557" xr:uid="{00000000-0005-0000-0000-0000090E0000}"/>
    <cellStyle name="Comma 2 4 2 5 3 4" xfId="34071" xr:uid="{00000000-0005-0000-0000-0000090E0000}"/>
    <cellStyle name="Comma 2 4 2 5 4" xfId="29163" xr:uid="{00000000-0005-0000-0000-0000EE1C0000}"/>
    <cellStyle name="Comma 2 4 2 5 4 2" xfId="39087" xr:uid="{00000000-0005-0000-0000-00001D0E0000}"/>
    <cellStyle name="Comma 2 4 2 5 4 3" xfId="35759" xr:uid="{00000000-0005-0000-0000-00001D0E0000}"/>
    <cellStyle name="Comma 2 4 2 5 5" xfId="37462" xr:uid="{00000000-0005-0000-0000-0000070E0000}"/>
    <cellStyle name="Comma 2 4 2 5 6" xfId="33976" xr:uid="{00000000-0005-0000-0000-0000070E0000}"/>
    <cellStyle name="Comma 2 4 2 6" xfId="20948" xr:uid="{00000000-0005-0000-0000-0000EF1C0000}"/>
    <cellStyle name="Comma 2 4 2 6 2" xfId="35902" xr:uid="{00000000-0005-0000-0000-0000200E0000}"/>
    <cellStyle name="Comma 2 4 2 6 2 2" xfId="39230" xr:uid="{00000000-0005-0000-0000-0000200E0000}"/>
    <cellStyle name="Comma 2 4 2 6 3" xfId="37605" xr:uid="{00000000-0005-0000-0000-00000A0E0000}"/>
    <cellStyle name="Comma 2 4 2 6 4" xfId="34119" xr:uid="{00000000-0005-0000-0000-00000A0E0000}"/>
    <cellStyle name="Comma 2 4 2 7" xfId="20850" xr:uid="{00000000-0005-0000-0000-0000F01C0000}"/>
    <cellStyle name="Comma 2 4 2 7 2" xfId="35807" xr:uid="{00000000-0005-0000-0000-0000210E0000}"/>
    <cellStyle name="Comma 2 4 2 7 2 2" xfId="39135" xr:uid="{00000000-0005-0000-0000-0000210E0000}"/>
    <cellStyle name="Comma 2 4 2 7 3" xfId="37510" xr:uid="{00000000-0005-0000-0000-00000B0E0000}"/>
    <cellStyle name="Comma 2 4 2 7 4" xfId="34024" xr:uid="{00000000-0005-0000-0000-00000B0E0000}"/>
    <cellStyle name="Comma 2 4 2 8" xfId="21058" xr:uid="{00000000-0005-0000-0000-0000F11C0000}"/>
    <cellStyle name="Comma 2 4 2 8 2" xfId="36012" xr:uid="{00000000-0005-0000-0000-0000220E0000}"/>
    <cellStyle name="Comma 2 4 2 8 2 2" xfId="39340" xr:uid="{00000000-0005-0000-0000-0000220E0000}"/>
    <cellStyle name="Comma 2 4 2 8 3" xfId="37715" xr:uid="{00000000-0005-0000-0000-00000C0E0000}"/>
    <cellStyle name="Comma 2 4 2 8 4" xfId="34229" xr:uid="{00000000-0005-0000-0000-00000C0E0000}"/>
    <cellStyle name="Comma 2 4 2 9" xfId="20281" xr:uid="{00000000-0005-0000-0000-0000F21C0000}"/>
    <cellStyle name="Comma 2 4 2 9 2" xfId="35678" xr:uid="{00000000-0005-0000-0000-0000230E0000}"/>
    <cellStyle name="Comma 2 4 2 9 2 2" xfId="39012" xr:uid="{00000000-0005-0000-0000-0000230E0000}"/>
    <cellStyle name="Comma 2 4 2 9 3" xfId="37413" xr:uid="{00000000-0005-0000-0000-00000D0E0000}"/>
    <cellStyle name="Comma 2 4 2 9 4" xfId="33574" xr:uid="{00000000-0005-0000-0000-00000D0E0000}"/>
    <cellStyle name="Comma 2 4 3" xfId="9641" xr:uid="{00000000-0005-0000-0000-0000F31C0000}"/>
    <cellStyle name="Comma 2 4 3 10" xfId="32042" xr:uid="{00000000-0005-0000-0000-0000DB070000}"/>
    <cellStyle name="Comma 2 4 3 10 2" xfId="37424" xr:uid="{00000000-0005-0000-0000-00000E0E0000}"/>
    <cellStyle name="Comma 2 4 3 11" xfId="33938" xr:uid="{00000000-0005-0000-0000-00000E0E0000}"/>
    <cellStyle name="Comma 2 4 3 2" xfId="17111" xr:uid="{00000000-0005-0000-0000-0000F41C0000}"/>
    <cellStyle name="Comma 2 4 3 2 2" xfId="21004" xr:uid="{00000000-0005-0000-0000-0000F51C0000}"/>
    <cellStyle name="Comma 2 4 3 2 2 2" xfId="29454" xr:uid="{00000000-0005-0000-0000-0000F61C0000}"/>
    <cellStyle name="Comma 2 4 3 2 2 2 2" xfId="35958" xr:uid="{00000000-0005-0000-0000-0000270E0000}"/>
    <cellStyle name="Comma 2 4 3 2 2 2 2 2" xfId="39286" xr:uid="{00000000-0005-0000-0000-0000270E0000}"/>
    <cellStyle name="Comma 2 4 3 2 2 2 3" xfId="38073" xr:uid="{00000000-0005-0000-0000-0000110E0000}"/>
    <cellStyle name="Comma 2 4 3 2 2 2 4" xfId="34602" xr:uid="{00000000-0005-0000-0000-0000110E0000}"/>
    <cellStyle name="Comma 2 4 3 2 2 3" xfId="26196" xr:uid="{00000000-0005-0000-0000-0000F71C0000}"/>
    <cellStyle name="Comma 2 4 3 2 2 3 2" xfId="38419" xr:uid="{00000000-0005-0000-0000-0000260E0000}"/>
    <cellStyle name="Comma 2 4 3 2 2 3 3" xfId="35045" xr:uid="{00000000-0005-0000-0000-0000260E0000}"/>
    <cellStyle name="Comma 2 4 3 2 2 4" xfId="37661" xr:uid="{00000000-0005-0000-0000-0000100E0000}"/>
    <cellStyle name="Comma 2 4 3 2 2 5" xfId="34175" xr:uid="{00000000-0005-0000-0000-0000100E0000}"/>
    <cellStyle name="Comma 2 4 3 2 3" xfId="20906" xr:uid="{00000000-0005-0000-0000-0000F81C0000}"/>
    <cellStyle name="Comma 2 4 3 2 3 2" xfId="29296" xr:uid="{00000000-0005-0000-0000-0000F91C0000}"/>
    <cellStyle name="Comma 2 4 3 2 3 2 2" xfId="39191" xr:uid="{00000000-0005-0000-0000-0000280E0000}"/>
    <cellStyle name="Comma 2 4 3 2 3 2 3" xfId="35863" xr:uid="{00000000-0005-0000-0000-0000280E0000}"/>
    <cellStyle name="Comma 2 4 3 2 3 3" xfId="37566" xr:uid="{00000000-0005-0000-0000-0000120E0000}"/>
    <cellStyle name="Comma 2 4 3 2 3 4" xfId="34080" xr:uid="{00000000-0005-0000-0000-0000120E0000}"/>
    <cellStyle name="Comma 2 4 3 2 4" xfId="21702" xr:uid="{00000000-0005-0000-0000-0000FA1C0000}"/>
    <cellStyle name="Comma 2 4 3 2 4 2" xfId="36098" xr:uid="{00000000-0005-0000-0000-0000290E0000}"/>
    <cellStyle name="Comma 2 4 3 2 4 2 2" xfId="39426" xr:uid="{00000000-0005-0000-0000-0000290E0000}"/>
    <cellStyle name="Comma 2 4 3 2 4 3" xfId="37798" xr:uid="{00000000-0005-0000-0000-0000130E0000}"/>
    <cellStyle name="Comma 2 4 3 2 4 4" xfId="34312" xr:uid="{00000000-0005-0000-0000-0000130E0000}"/>
    <cellStyle name="Comma 2 4 3 2 5" xfId="20809" xr:uid="{00000000-0005-0000-0000-0000FB1C0000}"/>
    <cellStyle name="Comma 2 4 3 2 5 2" xfId="35768" xr:uid="{00000000-0005-0000-0000-00002A0E0000}"/>
    <cellStyle name="Comma 2 4 3 2 5 2 2" xfId="39096" xr:uid="{00000000-0005-0000-0000-00002A0E0000}"/>
    <cellStyle name="Comma 2 4 3 2 5 3" xfId="37974" xr:uid="{00000000-0005-0000-0000-0000140E0000}"/>
    <cellStyle name="Comma 2 4 3 2 5 4" xfId="34493" xr:uid="{00000000-0005-0000-0000-0000140E0000}"/>
    <cellStyle name="Comma 2 4 3 2 6" xfId="25865" xr:uid="{00000000-0005-0000-0000-0000FC1C0000}"/>
    <cellStyle name="Comma 2 4 3 2 6 2" xfId="38325" xr:uid="{00000000-0005-0000-0000-0000250E0000}"/>
    <cellStyle name="Comma 2 4 3 2 6 3" xfId="34928" xr:uid="{00000000-0005-0000-0000-0000250E0000}"/>
    <cellStyle name="Comma 2 4 3 2 7" xfId="37471" xr:uid="{00000000-0005-0000-0000-00000F0E0000}"/>
    <cellStyle name="Comma 2 4 3 2 8" xfId="33985" xr:uid="{00000000-0005-0000-0000-00000F0E0000}"/>
    <cellStyle name="Comma 2 4 3 3" xfId="20957" xr:uid="{00000000-0005-0000-0000-0000FD1C0000}"/>
    <cellStyle name="Comma 2 4 3 3 2" xfId="29359" xr:uid="{00000000-0005-0000-0000-0000FE1C0000}"/>
    <cellStyle name="Comma 2 4 3 3 2 2" xfId="35911" xr:uid="{00000000-0005-0000-0000-00002C0E0000}"/>
    <cellStyle name="Comma 2 4 3 3 2 2 2" xfId="39239" xr:uid="{00000000-0005-0000-0000-00002C0E0000}"/>
    <cellStyle name="Comma 2 4 3 3 2 3" xfId="38023" xr:uid="{00000000-0005-0000-0000-0000160E0000}"/>
    <cellStyle name="Comma 2 4 3 3 2 4" xfId="34542" xr:uid="{00000000-0005-0000-0000-0000160E0000}"/>
    <cellStyle name="Comma 2 4 3 3 3" xfId="25921" xr:uid="{00000000-0005-0000-0000-0000FF1C0000}"/>
    <cellStyle name="Comma 2 4 3 3 3 2" xfId="38372" xr:uid="{00000000-0005-0000-0000-00002B0E0000}"/>
    <cellStyle name="Comma 2 4 3 3 3 3" xfId="34975" xr:uid="{00000000-0005-0000-0000-00002B0E0000}"/>
    <cellStyle name="Comma 2 4 3 3 4" xfId="37614" xr:uid="{00000000-0005-0000-0000-0000150E0000}"/>
    <cellStyle name="Comma 2 4 3 3 5" xfId="34128" xr:uid="{00000000-0005-0000-0000-0000150E0000}"/>
    <cellStyle name="Comma 2 4 3 4" xfId="20859" xr:uid="{00000000-0005-0000-0000-0000001D0000}"/>
    <cellStyle name="Comma 2 4 3 4 2" xfId="25474" xr:uid="{00000000-0005-0000-0000-0000011D0000}"/>
    <cellStyle name="Comma 2 4 3 4 2 2" xfId="39144" xr:uid="{00000000-0005-0000-0000-00002D0E0000}"/>
    <cellStyle name="Comma 2 4 3 4 2 3" xfId="35816" xr:uid="{00000000-0005-0000-0000-00002D0E0000}"/>
    <cellStyle name="Comma 2 4 3 4 3" xfId="37519" xr:uid="{00000000-0005-0000-0000-0000170E0000}"/>
    <cellStyle name="Comma 2 4 3 4 4" xfId="34033" xr:uid="{00000000-0005-0000-0000-0000170E0000}"/>
    <cellStyle name="Comma 2 4 3 5" xfId="21059" xr:uid="{00000000-0005-0000-0000-0000021D0000}"/>
    <cellStyle name="Comma 2 4 3 5 2" xfId="29164" xr:uid="{00000000-0005-0000-0000-0000031D0000}"/>
    <cellStyle name="Comma 2 4 3 5 2 2" xfId="39341" xr:uid="{00000000-0005-0000-0000-00002E0E0000}"/>
    <cellStyle name="Comma 2 4 3 5 2 3" xfId="36013" xr:uid="{00000000-0005-0000-0000-00002E0E0000}"/>
    <cellStyle name="Comma 2 4 3 5 3" xfId="37716" xr:uid="{00000000-0005-0000-0000-0000180E0000}"/>
    <cellStyle name="Comma 2 4 3 5 4" xfId="34230" xr:uid="{00000000-0005-0000-0000-0000180E0000}"/>
    <cellStyle name="Comma 2 4 3 6" xfId="21162" xr:uid="{00000000-0005-0000-0000-0000041D0000}"/>
    <cellStyle name="Comma 2 4 3 6 2" xfId="36059" xr:uid="{00000000-0005-0000-0000-00002F0E0000}"/>
    <cellStyle name="Comma 2 4 3 6 2 2" xfId="39387" xr:uid="{00000000-0005-0000-0000-00002F0E0000}"/>
    <cellStyle name="Comma 2 4 3 6 3" xfId="37761" xr:uid="{00000000-0005-0000-0000-0000190E0000}"/>
    <cellStyle name="Comma 2 4 3 6 4" xfId="34275" xr:uid="{00000000-0005-0000-0000-0000190E0000}"/>
    <cellStyle name="Comma 2 4 3 7" xfId="20752" xr:uid="{00000000-0005-0000-0000-0000051D0000}"/>
    <cellStyle name="Comma 2 4 3 7 2" xfId="35721" xr:uid="{00000000-0005-0000-0000-0000300E0000}"/>
    <cellStyle name="Comma 2 4 3 7 2 2" xfId="39048" xr:uid="{00000000-0005-0000-0000-0000300E0000}"/>
    <cellStyle name="Comma 2 4 3 7 3" xfId="37927" xr:uid="{00000000-0005-0000-0000-00001A0E0000}"/>
    <cellStyle name="Comma 2 4 3 7 4" xfId="34442" xr:uid="{00000000-0005-0000-0000-00001A0E0000}"/>
    <cellStyle name="Comma 2 4 3 8" xfId="25293" xr:uid="{00000000-0005-0000-0000-0000061D0000}"/>
    <cellStyle name="Comma 2 4 3 8 2" xfId="38208" xr:uid="{00000000-0005-0000-0000-0000240E0000}"/>
    <cellStyle name="Comma 2 4 3 8 3" xfId="34736" xr:uid="{00000000-0005-0000-0000-0000240E0000}"/>
    <cellStyle name="Comma 2 4 3 9" xfId="16322" xr:uid="{00000000-0005-0000-0000-0000071D0000}"/>
    <cellStyle name="Comma 2 4 3 9 2" xfId="36878" xr:uid="{00000000-0005-0000-0000-0000DB070000}"/>
    <cellStyle name="Comma 2 4 4" xfId="5133" xr:uid="{00000000-0005-0000-0000-0000081D0000}"/>
    <cellStyle name="Comma 2 4 4 10" xfId="32040" xr:uid="{00000000-0005-0000-0000-0000DC070000}"/>
    <cellStyle name="Comma 2 4 4 10 2" xfId="37434" xr:uid="{00000000-0005-0000-0000-00001B0E0000}"/>
    <cellStyle name="Comma 2 4 4 11" xfId="33948" xr:uid="{00000000-0005-0000-0000-00001B0E0000}"/>
    <cellStyle name="Comma 2 4 4 2" xfId="17112" xr:uid="{00000000-0005-0000-0000-0000091D0000}"/>
    <cellStyle name="Comma 2 4 4 2 2" xfId="21014" xr:uid="{00000000-0005-0000-0000-00000A1D0000}"/>
    <cellStyle name="Comma 2 4 4 2 2 2" xfId="29455" xr:uid="{00000000-0005-0000-0000-00000B1D0000}"/>
    <cellStyle name="Comma 2 4 4 2 2 2 2" xfId="35968" xr:uid="{00000000-0005-0000-0000-0000340E0000}"/>
    <cellStyle name="Comma 2 4 4 2 2 2 2 2" xfId="39296" xr:uid="{00000000-0005-0000-0000-0000340E0000}"/>
    <cellStyle name="Comma 2 4 4 2 2 2 3" xfId="38074" xr:uid="{00000000-0005-0000-0000-00001E0E0000}"/>
    <cellStyle name="Comma 2 4 4 2 2 2 4" xfId="34603" xr:uid="{00000000-0005-0000-0000-00001E0E0000}"/>
    <cellStyle name="Comma 2 4 4 2 2 3" xfId="26197" xr:uid="{00000000-0005-0000-0000-00000C1D0000}"/>
    <cellStyle name="Comma 2 4 4 2 2 3 2" xfId="38420" xr:uid="{00000000-0005-0000-0000-0000330E0000}"/>
    <cellStyle name="Comma 2 4 4 2 2 3 3" xfId="35046" xr:uid="{00000000-0005-0000-0000-0000330E0000}"/>
    <cellStyle name="Comma 2 4 4 2 2 4" xfId="37671" xr:uid="{00000000-0005-0000-0000-00001D0E0000}"/>
    <cellStyle name="Comma 2 4 4 2 2 5" xfId="34185" xr:uid="{00000000-0005-0000-0000-00001D0E0000}"/>
    <cellStyle name="Comma 2 4 4 2 3" xfId="20916" xr:uid="{00000000-0005-0000-0000-00000D1D0000}"/>
    <cellStyle name="Comma 2 4 4 2 3 2" xfId="29297" xr:uid="{00000000-0005-0000-0000-00000E1D0000}"/>
    <cellStyle name="Comma 2 4 4 2 3 2 2" xfId="39201" xr:uid="{00000000-0005-0000-0000-0000350E0000}"/>
    <cellStyle name="Comma 2 4 4 2 3 2 3" xfId="35873" xr:uid="{00000000-0005-0000-0000-0000350E0000}"/>
    <cellStyle name="Comma 2 4 4 2 3 3" xfId="37576" xr:uid="{00000000-0005-0000-0000-00001F0E0000}"/>
    <cellStyle name="Comma 2 4 4 2 3 4" xfId="34090" xr:uid="{00000000-0005-0000-0000-00001F0E0000}"/>
    <cellStyle name="Comma 2 4 4 2 4" xfId="21703" xr:uid="{00000000-0005-0000-0000-00000F1D0000}"/>
    <cellStyle name="Comma 2 4 4 2 4 2" xfId="36099" xr:uid="{00000000-0005-0000-0000-0000360E0000}"/>
    <cellStyle name="Comma 2 4 4 2 4 2 2" xfId="39427" xr:uid="{00000000-0005-0000-0000-0000360E0000}"/>
    <cellStyle name="Comma 2 4 4 2 4 3" xfId="37799" xr:uid="{00000000-0005-0000-0000-0000200E0000}"/>
    <cellStyle name="Comma 2 4 4 2 4 4" xfId="34313" xr:uid="{00000000-0005-0000-0000-0000200E0000}"/>
    <cellStyle name="Comma 2 4 4 2 5" xfId="20819" xr:uid="{00000000-0005-0000-0000-0000101D0000}"/>
    <cellStyle name="Comma 2 4 4 2 5 2" xfId="35778" xr:uid="{00000000-0005-0000-0000-0000370E0000}"/>
    <cellStyle name="Comma 2 4 4 2 5 2 2" xfId="39106" xr:uid="{00000000-0005-0000-0000-0000370E0000}"/>
    <cellStyle name="Comma 2 4 4 2 5 3" xfId="37975" xr:uid="{00000000-0005-0000-0000-0000210E0000}"/>
    <cellStyle name="Comma 2 4 4 2 5 4" xfId="34494" xr:uid="{00000000-0005-0000-0000-0000210E0000}"/>
    <cellStyle name="Comma 2 4 4 2 6" xfId="25866" xr:uid="{00000000-0005-0000-0000-0000111D0000}"/>
    <cellStyle name="Comma 2 4 4 2 6 2" xfId="38326" xr:uid="{00000000-0005-0000-0000-0000320E0000}"/>
    <cellStyle name="Comma 2 4 4 2 6 3" xfId="34929" xr:uid="{00000000-0005-0000-0000-0000320E0000}"/>
    <cellStyle name="Comma 2 4 4 2 7" xfId="37481" xr:uid="{00000000-0005-0000-0000-00001C0E0000}"/>
    <cellStyle name="Comma 2 4 4 2 8" xfId="33995" xr:uid="{00000000-0005-0000-0000-00001C0E0000}"/>
    <cellStyle name="Comma 2 4 4 3" xfId="20967" xr:uid="{00000000-0005-0000-0000-0000121D0000}"/>
    <cellStyle name="Comma 2 4 4 3 2" xfId="29360" xr:uid="{00000000-0005-0000-0000-0000131D0000}"/>
    <cellStyle name="Comma 2 4 4 3 2 2" xfId="35921" xr:uid="{00000000-0005-0000-0000-0000390E0000}"/>
    <cellStyle name="Comma 2 4 4 3 2 2 2" xfId="39249" xr:uid="{00000000-0005-0000-0000-0000390E0000}"/>
    <cellStyle name="Comma 2 4 4 3 2 3" xfId="38024" xr:uid="{00000000-0005-0000-0000-0000230E0000}"/>
    <cellStyle name="Comma 2 4 4 3 2 4" xfId="34543" xr:uid="{00000000-0005-0000-0000-0000230E0000}"/>
    <cellStyle name="Comma 2 4 4 3 3" xfId="25922" xr:uid="{00000000-0005-0000-0000-0000141D0000}"/>
    <cellStyle name="Comma 2 4 4 3 3 2" xfId="38373" xr:uid="{00000000-0005-0000-0000-0000380E0000}"/>
    <cellStyle name="Comma 2 4 4 3 3 3" xfId="34976" xr:uid="{00000000-0005-0000-0000-0000380E0000}"/>
    <cellStyle name="Comma 2 4 4 3 4" xfId="37624" xr:uid="{00000000-0005-0000-0000-0000220E0000}"/>
    <cellStyle name="Comma 2 4 4 3 5" xfId="34138" xr:uid="{00000000-0005-0000-0000-0000220E0000}"/>
    <cellStyle name="Comma 2 4 4 4" xfId="20869" xr:uid="{00000000-0005-0000-0000-0000151D0000}"/>
    <cellStyle name="Comma 2 4 4 4 2" xfId="25475" xr:uid="{00000000-0005-0000-0000-0000161D0000}"/>
    <cellStyle name="Comma 2 4 4 4 2 2" xfId="39154" xr:uid="{00000000-0005-0000-0000-00003A0E0000}"/>
    <cellStyle name="Comma 2 4 4 4 2 3" xfId="35826" xr:uid="{00000000-0005-0000-0000-00003A0E0000}"/>
    <cellStyle name="Comma 2 4 4 4 3" xfId="37529" xr:uid="{00000000-0005-0000-0000-0000240E0000}"/>
    <cellStyle name="Comma 2 4 4 4 4" xfId="34043" xr:uid="{00000000-0005-0000-0000-0000240E0000}"/>
    <cellStyle name="Comma 2 4 4 5" xfId="21060" xr:uid="{00000000-0005-0000-0000-0000171D0000}"/>
    <cellStyle name="Comma 2 4 4 5 2" xfId="29165" xr:uid="{00000000-0005-0000-0000-0000181D0000}"/>
    <cellStyle name="Comma 2 4 4 5 2 2" xfId="39342" xr:uid="{00000000-0005-0000-0000-00003B0E0000}"/>
    <cellStyle name="Comma 2 4 4 5 2 3" xfId="36014" xr:uid="{00000000-0005-0000-0000-00003B0E0000}"/>
    <cellStyle name="Comma 2 4 4 5 3" xfId="37717" xr:uid="{00000000-0005-0000-0000-0000250E0000}"/>
    <cellStyle name="Comma 2 4 4 5 4" xfId="34231" xr:uid="{00000000-0005-0000-0000-0000250E0000}"/>
    <cellStyle name="Comma 2 4 4 6" xfId="21163" xr:uid="{00000000-0005-0000-0000-0000191D0000}"/>
    <cellStyle name="Comma 2 4 4 6 2" xfId="36060" xr:uid="{00000000-0005-0000-0000-00003C0E0000}"/>
    <cellStyle name="Comma 2 4 4 6 2 2" xfId="39388" xr:uid="{00000000-0005-0000-0000-00003C0E0000}"/>
    <cellStyle name="Comma 2 4 4 6 3" xfId="37762" xr:uid="{00000000-0005-0000-0000-0000260E0000}"/>
    <cellStyle name="Comma 2 4 4 6 4" xfId="34276" xr:uid="{00000000-0005-0000-0000-0000260E0000}"/>
    <cellStyle name="Comma 2 4 4 7" xfId="20762" xr:uid="{00000000-0005-0000-0000-00001A1D0000}"/>
    <cellStyle name="Comma 2 4 4 7 2" xfId="35731" xr:uid="{00000000-0005-0000-0000-00003D0E0000}"/>
    <cellStyle name="Comma 2 4 4 7 2 2" xfId="39058" xr:uid="{00000000-0005-0000-0000-00003D0E0000}"/>
    <cellStyle name="Comma 2 4 4 7 3" xfId="37928" xr:uid="{00000000-0005-0000-0000-0000270E0000}"/>
    <cellStyle name="Comma 2 4 4 7 4" xfId="34443" xr:uid="{00000000-0005-0000-0000-0000270E0000}"/>
    <cellStyle name="Comma 2 4 4 8" xfId="23896" xr:uid="{00000000-0005-0000-0000-00001B1D0000}"/>
    <cellStyle name="Comma 2 4 4 8 2" xfId="38209" xr:uid="{00000000-0005-0000-0000-0000310E0000}"/>
    <cellStyle name="Comma 2 4 4 8 3" xfId="34737" xr:uid="{00000000-0005-0000-0000-0000310E0000}"/>
    <cellStyle name="Comma 2 4 4 9" xfId="16323" xr:uid="{00000000-0005-0000-0000-00001C1D0000}"/>
    <cellStyle name="Comma 2 4 4 9 2" xfId="36876" xr:uid="{00000000-0005-0000-0000-0000DC070000}"/>
    <cellStyle name="Comma 2 4 5" xfId="4452" xr:uid="{00000000-0005-0000-0000-00001D1D0000}"/>
    <cellStyle name="Comma 2 4 5 2" xfId="17113" xr:uid="{00000000-0005-0000-0000-00001E1D0000}"/>
    <cellStyle name="Comma 2 4 5 2 2" xfId="21021" xr:uid="{00000000-0005-0000-0000-00001F1D0000}"/>
    <cellStyle name="Comma 2 4 5 2 2 2" xfId="29456" xr:uid="{00000000-0005-0000-0000-0000201D0000}"/>
    <cellStyle name="Comma 2 4 5 2 2 2 2" xfId="35975" xr:uid="{00000000-0005-0000-0000-0000410E0000}"/>
    <cellStyle name="Comma 2 4 5 2 2 2 2 2" xfId="39303" xr:uid="{00000000-0005-0000-0000-0000410E0000}"/>
    <cellStyle name="Comma 2 4 5 2 2 2 3" xfId="38075" xr:uid="{00000000-0005-0000-0000-00002B0E0000}"/>
    <cellStyle name="Comma 2 4 5 2 2 2 4" xfId="34604" xr:uid="{00000000-0005-0000-0000-00002B0E0000}"/>
    <cellStyle name="Comma 2 4 5 2 2 3" xfId="26198" xr:uid="{00000000-0005-0000-0000-0000211D0000}"/>
    <cellStyle name="Comma 2 4 5 2 2 3 2" xfId="38421" xr:uid="{00000000-0005-0000-0000-0000400E0000}"/>
    <cellStyle name="Comma 2 4 5 2 2 3 3" xfId="35047" xr:uid="{00000000-0005-0000-0000-0000400E0000}"/>
    <cellStyle name="Comma 2 4 5 2 2 4" xfId="37678" xr:uid="{00000000-0005-0000-0000-00002A0E0000}"/>
    <cellStyle name="Comma 2 4 5 2 2 5" xfId="34192" xr:uid="{00000000-0005-0000-0000-00002A0E0000}"/>
    <cellStyle name="Comma 2 4 5 2 3" xfId="20923" xr:uid="{00000000-0005-0000-0000-0000221D0000}"/>
    <cellStyle name="Comma 2 4 5 2 3 2" xfId="29298" xr:uid="{00000000-0005-0000-0000-0000231D0000}"/>
    <cellStyle name="Comma 2 4 5 2 3 2 2" xfId="39208" xr:uid="{00000000-0005-0000-0000-0000420E0000}"/>
    <cellStyle name="Comma 2 4 5 2 3 2 3" xfId="35880" xr:uid="{00000000-0005-0000-0000-0000420E0000}"/>
    <cellStyle name="Comma 2 4 5 2 3 3" xfId="37583" xr:uid="{00000000-0005-0000-0000-00002C0E0000}"/>
    <cellStyle name="Comma 2 4 5 2 3 4" xfId="34097" xr:uid="{00000000-0005-0000-0000-00002C0E0000}"/>
    <cellStyle name="Comma 2 4 5 2 4" xfId="21704" xr:uid="{00000000-0005-0000-0000-0000241D0000}"/>
    <cellStyle name="Comma 2 4 5 2 4 2" xfId="36100" xr:uid="{00000000-0005-0000-0000-0000430E0000}"/>
    <cellStyle name="Comma 2 4 5 2 4 2 2" xfId="39428" xr:uid="{00000000-0005-0000-0000-0000430E0000}"/>
    <cellStyle name="Comma 2 4 5 2 4 3" xfId="37800" xr:uid="{00000000-0005-0000-0000-00002D0E0000}"/>
    <cellStyle name="Comma 2 4 5 2 4 4" xfId="34314" xr:uid="{00000000-0005-0000-0000-00002D0E0000}"/>
    <cellStyle name="Comma 2 4 5 2 5" xfId="20826" xr:uid="{00000000-0005-0000-0000-0000251D0000}"/>
    <cellStyle name="Comma 2 4 5 2 5 2" xfId="35785" xr:uid="{00000000-0005-0000-0000-0000440E0000}"/>
    <cellStyle name="Comma 2 4 5 2 5 2 2" xfId="39113" xr:uid="{00000000-0005-0000-0000-0000440E0000}"/>
    <cellStyle name="Comma 2 4 5 2 5 3" xfId="37976" xr:uid="{00000000-0005-0000-0000-00002E0E0000}"/>
    <cellStyle name="Comma 2 4 5 2 5 4" xfId="34495" xr:uid="{00000000-0005-0000-0000-00002E0E0000}"/>
    <cellStyle name="Comma 2 4 5 2 6" xfId="25867" xr:uid="{00000000-0005-0000-0000-0000261D0000}"/>
    <cellStyle name="Comma 2 4 5 2 6 2" xfId="38327" xr:uid="{00000000-0005-0000-0000-00003F0E0000}"/>
    <cellStyle name="Comma 2 4 5 2 6 3" xfId="34930" xr:uid="{00000000-0005-0000-0000-00003F0E0000}"/>
    <cellStyle name="Comma 2 4 5 2 7" xfId="37488" xr:uid="{00000000-0005-0000-0000-0000290E0000}"/>
    <cellStyle name="Comma 2 4 5 2 8" xfId="34002" xr:uid="{00000000-0005-0000-0000-0000290E0000}"/>
    <cellStyle name="Comma 2 4 5 3" xfId="20974" xr:uid="{00000000-0005-0000-0000-0000271D0000}"/>
    <cellStyle name="Comma 2 4 5 3 2" xfId="29361" xr:uid="{00000000-0005-0000-0000-0000281D0000}"/>
    <cellStyle name="Comma 2 4 5 3 2 2" xfId="35928" xr:uid="{00000000-0005-0000-0000-0000460E0000}"/>
    <cellStyle name="Comma 2 4 5 3 2 2 2" xfId="39256" xr:uid="{00000000-0005-0000-0000-0000460E0000}"/>
    <cellStyle name="Comma 2 4 5 3 2 3" xfId="38025" xr:uid="{00000000-0005-0000-0000-0000300E0000}"/>
    <cellStyle name="Comma 2 4 5 3 2 4" xfId="34544" xr:uid="{00000000-0005-0000-0000-0000300E0000}"/>
    <cellStyle name="Comma 2 4 5 3 3" xfId="25923" xr:uid="{00000000-0005-0000-0000-0000291D0000}"/>
    <cellStyle name="Comma 2 4 5 3 3 2" xfId="38374" xr:uid="{00000000-0005-0000-0000-0000450E0000}"/>
    <cellStyle name="Comma 2 4 5 3 3 3" xfId="34977" xr:uid="{00000000-0005-0000-0000-0000450E0000}"/>
    <cellStyle name="Comma 2 4 5 3 4" xfId="37631" xr:uid="{00000000-0005-0000-0000-00002F0E0000}"/>
    <cellStyle name="Comma 2 4 5 3 5" xfId="34145" xr:uid="{00000000-0005-0000-0000-00002F0E0000}"/>
    <cellStyle name="Comma 2 4 5 4" xfId="20876" xr:uid="{00000000-0005-0000-0000-00002A1D0000}"/>
    <cellStyle name="Comma 2 4 5 4 2" xfId="29166" xr:uid="{00000000-0005-0000-0000-00002B1D0000}"/>
    <cellStyle name="Comma 2 4 5 4 2 2" xfId="39161" xr:uid="{00000000-0005-0000-0000-0000470E0000}"/>
    <cellStyle name="Comma 2 4 5 4 2 3" xfId="35833" xr:uid="{00000000-0005-0000-0000-0000470E0000}"/>
    <cellStyle name="Comma 2 4 5 4 3" xfId="37536" xr:uid="{00000000-0005-0000-0000-0000310E0000}"/>
    <cellStyle name="Comma 2 4 5 4 4" xfId="34050" xr:uid="{00000000-0005-0000-0000-0000310E0000}"/>
    <cellStyle name="Comma 2 4 5 5" xfId="21164" xr:uid="{00000000-0005-0000-0000-00002C1D0000}"/>
    <cellStyle name="Comma 2 4 5 5 2" xfId="36061" xr:uid="{00000000-0005-0000-0000-0000480E0000}"/>
    <cellStyle name="Comma 2 4 5 5 2 2" xfId="39389" xr:uid="{00000000-0005-0000-0000-0000480E0000}"/>
    <cellStyle name="Comma 2 4 5 5 3" xfId="37763" xr:uid="{00000000-0005-0000-0000-0000320E0000}"/>
    <cellStyle name="Comma 2 4 5 5 4" xfId="34277" xr:uid="{00000000-0005-0000-0000-0000320E0000}"/>
    <cellStyle name="Comma 2 4 5 6" xfId="20769" xr:uid="{00000000-0005-0000-0000-00002D1D0000}"/>
    <cellStyle name="Comma 2 4 5 6 2" xfId="35738" xr:uid="{00000000-0005-0000-0000-0000490E0000}"/>
    <cellStyle name="Comma 2 4 5 6 2 2" xfId="39066" xr:uid="{00000000-0005-0000-0000-0000490E0000}"/>
    <cellStyle name="Comma 2 4 5 6 3" xfId="37929" xr:uid="{00000000-0005-0000-0000-0000330E0000}"/>
    <cellStyle name="Comma 2 4 5 6 4" xfId="34444" xr:uid="{00000000-0005-0000-0000-0000330E0000}"/>
    <cellStyle name="Comma 2 4 5 7" xfId="25476" xr:uid="{00000000-0005-0000-0000-00002E1D0000}"/>
    <cellStyle name="Comma 2 4 5 7 2" xfId="38210" xr:uid="{00000000-0005-0000-0000-00003E0E0000}"/>
    <cellStyle name="Comma 2 4 5 7 3" xfId="34738" xr:uid="{00000000-0005-0000-0000-00003E0E0000}"/>
    <cellStyle name="Comma 2 4 5 8" xfId="16324" xr:uid="{00000000-0005-0000-0000-00002F1D0000}"/>
    <cellStyle name="Comma 2 4 5 8 2" xfId="37441" xr:uid="{00000000-0005-0000-0000-0000280E0000}"/>
    <cellStyle name="Comma 2 4 5 9" xfId="33955" xr:uid="{00000000-0005-0000-0000-0000280E0000}"/>
    <cellStyle name="Comma 2 4 6" xfId="17109" xr:uid="{00000000-0005-0000-0000-0000301D0000}"/>
    <cellStyle name="Comma 2 4 6 2" xfId="20834" xr:uid="{00000000-0005-0000-0000-0000311D0000}"/>
    <cellStyle name="Comma 2 4 6 2 2" xfId="21029" xr:uid="{00000000-0005-0000-0000-0000321D0000}"/>
    <cellStyle name="Comma 2 4 6 2 2 2" xfId="29468" xr:uid="{00000000-0005-0000-0000-0000331D0000}"/>
    <cellStyle name="Comma 2 4 6 2 2 2 2" xfId="35983" xr:uid="{00000000-0005-0000-0000-00004D0E0000}"/>
    <cellStyle name="Comma 2 4 6 2 2 2 2 2" xfId="39311" xr:uid="{00000000-0005-0000-0000-00004D0E0000}"/>
    <cellStyle name="Comma 2 4 6 2 2 2 3" xfId="38087" xr:uid="{00000000-0005-0000-0000-0000370E0000}"/>
    <cellStyle name="Comma 2 4 6 2 2 2 4" xfId="34616" xr:uid="{00000000-0005-0000-0000-0000370E0000}"/>
    <cellStyle name="Comma 2 4 6 2 2 3" xfId="26210" xr:uid="{00000000-0005-0000-0000-0000341D0000}"/>
    <cellStyle name="Comma 2 4 6 2 2 3 2" xfId="38433" xr:uid="{00000000-0005-0000-0000-00004C0E0000}"/>
    <cellStyle name="Comma 2 4 6 2 2 3 3" xfId="35059" xr:uid="{00000000-0005-0000-0000-00004C0E0000}"/>
    <cellStyle name="Comma 2 4 6 2 2 4" xfId="37686" xr:uid="{00000000-0005-0000-0000-0000360E0000}"/>
    <cellStyle name="Comma 2 4 6 2 2 5" xfId="34200" xr:uid="{00000000-0005-0000-0000-0000360E0000}"/>
    <cellStyle name="Comma 2 4 6 2 3" xfId="20931" xr:uid="{00000000-0005-0000-0000-0000351D0000}"/>
    <cellStyle name="Comma 2 4 6 2 3 2" xfId="29310" xr:uid="{00000000-0005-0000-0000-0000361D0000}"/>
    <cellStyle name="Comma 2 4 6 2 3 2 2" xfId="39216" xr:uid="{00000000-0005-0000-0000-00004E0E0000}"/>
    <cellStyle name="Comma 2 4 6 2 3 2 3" xfId="35888" xr:uid="{00000000-0005-0000-0000-00004E0E0000}"/>
    <cellStyle name="Comma 2 4 6 2 3 3" xfId="37591" xr:uid="{00000000-0005-0000-0000-0000380E0000}"/>
    <cellStyle name="Comma 2 4 6 2 3 4" xfId="34105" xr:uid="{00000000-0005-0000-0000-0000380E0000}"/>
    <cellStyle name="Comma 2 4 6 2 4" xfId="25879" xr:uid="{00000000-0005-0000-0000-0000371D0000}"/>
    <cellStyle name="Comma 2 4 6 2 4 2" xfId="35793" xr:uid="{00000000-0005-0000-0000-00004F0E0000}"/>
    <cellStyle name="Comma 2 4 6 2 4 2 2" xfId="39121" xr:uid="{00000000-0005-0000-0000-00004F0E0000}"/>
    <cellStyle name="Comma 2 4 6 2 4 3" xfId="37988" xr:uid="{00000000-0005-0000-0000-0000390E0000}"/>
    <cellStyle name="Comma 2 4 6 2 4 4" xfId="34507" xr:uid="{00000000-0005-0000-0000-0000390E0000}"/>
    <cellStyle name="Comma 2 4 6 2 5" xfId="34942" xr:uid="{00000000-0005-0000-0000-00004B0E0000}"/>
    <cellStyle name="Comma 2 4 6 2 5 2" xfId="38339" xr:uid="{00000000-0005-0000-0000-00004B0E0000}"/>
    <cellStyle name="Comma 2 4 6 2 6" xfId="37496" xr:uid="{00000000-0005-0000-0000-0000350E0000}"/>
    <cellStyle name="Comma 2 4 6 2 7" xfId="34010" xr:uid="{00000000-0005-0000-0000-0000350E0000}"/>
    <cellStyle name="Comma 2 4 6 3" xfId="20982" xr:uid="{00000000-0005-0000-0000-0000381D0000}"/>
    <cellStyle name="Comma 2 4 6 3 2" xfId="29406" xr:uid="{00000000-0005-0000-0000-0000391D0000}"/>
    <cellStyle name="Comma 2 4 6 3 2 2" xfId="35936" xr:uid="{00000000-0005-0000-0000-0000510E0000}"/>
    <cellStyle name="Comma 2 4 6 3 2 2 2" xfId="39264" xr:uid="{00000000-0005-0000-0000-0000510E0000}"/>
    <cellStyle name="Comma 2 4 6 3 2 3" xfId="38040" xr:uid="{00000000-0005-0000-0000-00003B0E0000}"/>
    <cellStyle name="Comma 2 4 6 3 2 4" xfId="34569" xr:uid="{00000000-0005-0000-0000-00003B0E0000}"/>
    <cellStyle name="Comma 2 4 6 3 3" xfId="26087" xr:uid="{00000000-0005-0000-0000-00003A1D0000}"/>
    <cellStyle name="Comma 2 4 6 3 3 2" xfId="38386" xr:uid="{00000000-0005-0000-0000-0000500E0000}"/>
    <cellStyle name="Comma 2 4 6 3 3 3" xfId="35012" xr:uid="{00000000-0005-0000-0000-0000500E0000}"/>
    <cellStyle name="Comma 2 4 6 3 4" xfId="37639" xr:uid="{00000000-0005-0000-0000-00003A0E0000}"/>
    <cellStyle name="Comma 2 4 6 3 5" xfId="34153" xr:uid="{00000000-0005-0000-0000-00003A0E0000}"/>
    <cellStyle name="Comma 2 4 6 4" xfId="20884" xr:uid="{00000000-0005-0000-0000-00003B1D0000}"/>
    <cellStyle name="Comma 2 4 6 4 2" xfId="29251" xr:uid="{00000000-0005-0000-0000-00003C1D0000}"/>
    <cellStyle name="Comma 2 4 6 4 2 2" xfId="39169" xr:uid="{00000000-0005-0000-0000-0000520E0000}"/>
    <cellStyle name="Comma 2 4 6 4 2 3" xfId="35841" xr:uid="{00000000-0005-0000-0000-0000520E0000}"/>
    <cellStyle name="Comma 2 4 6 4 3" xfId="37544" xr:uid="{00000000-0005-0000-0000-00003C0E0000}"/>
    <cellStyle name="Comma 2 4 6 4 4" xfId="34058" xr:uid="{00000000-0005-0000-0000-00003C0E0000}"/>
    <cellStyle name="Comma 2 4 6 5" xfId="21700" xr:uid="{00000000-0005-0000-0000-00003D1D0000}"/>
    <cellStyle name="Comma 2 4 6 5 2" xfId="36096" xr:uid="{00000000-0005-0000-0000-0000530E0000}"/>
    <cellStyle name="Comma 2 4 6 5 2 2" xfId="39424" xr:uid="{00000000-0005-0000-0000-0000530E0000}"/>
    <cellStyle name="Comma 2 4 6 5 3" xfId="37796" xr:uid="{00000000-0005-0000-0000-00003D0E0000}"/>
    <cellStyle name="Comma 2 4 6 5 4" xfId="34310" xr:uid="{00000000-0005-0000-0000-00003D0E0000}"/>
    <cellStyle name="Comma 2 4 6 6" xfId="20782" xr:uid="{00000000-0005-0000-0000-00003E1D0000}"/>
    <cellStyle name="Comma 2 4 6 6 2" xfId="35746" xr:uid="{00000000-0005-0000-0000-0000540E0000}"/>
    <cellStyle name="Comma 2 4 6 6 2 2" xfId="39074" xr:uid="{00000000-0005-0000-0000-0000540E0000}"/>
    <cellStyle name="Comma 2 4 6 6 3" xfId="37941" xr:uid="{00000000-0005-0000-0000-00003E0E0000}"/>
    <cellStyle name="Comma 2 4 6 6 4" xfId="34457" xr:uid="{00000000-0005-0000-0000-00003E0E0000}"/>
    <cellStyle name="Comma 2 4 6 7" xfId="25820" xr:uid="{00000000-0005-0000-0000-00003F1D0000}"/>
    <cellStyle name="Comma 2 4 6 7 2" xfId="38292" xr:uid="{00000000-0005-0000-0000-00004A0E0000}"/>
    <cellStyle name="Comma 2 4 6 7 3" xfId="34884" xr:uid="{00000000-0005-0000-0000-00004A0E0000}"/>
    <cellStyle name="Comma 2 4 6 8" xfId="37449" xr:uid="{00000000-0005-0000-0000-0000340E0000}"/>
    <cellStyle name="Comma 2 4 6 9" xfId="33963" xr:uid="{00000000-0005-0000-0000-0000340E0000}"/>
    <cellStyle name="Comma 2 4 7" xfId="18459" xr:uid="{00000000-0005-0000-0000-0000401D0000}"/>
    <cellStyle name="Comma 2 4 7 2" xfId="20994" xr:uid="{00000000-0005-0000-0000-0000411D0000}"/>
    <cellStyle name="Comma 2 4 7 2 2" xfId="26215" xr:uid="{00000000-0005-0000-0000-0000421D0000}"/>
    <cellStyle name="Comma 2 4 7 2 2 2" xfId="29473" xr:uid="{00000000-0005-0000-0000-0000431D0000}"/>
    <cellStyle name="Comma 2 4 7 2 2 2 2" xfId="38438" xr:uid="{00000000-0005-0000-0000-0000570E0000}"/>
    <cellStyle name="Comma 2 4 7 2 2 2 3" xfId="35064" xr:uid="{00000000-0005-0000-0000-0000570E0000}"/>
    <cellStyle name="Comma 2 4 7 2 2 3" xfId="38092" xr:uid="{00000000-0005-0000-0000-0000410E0000}"/>
    <cellStyle name="Comma 2 4 7 2 2 4" xfId="34621" xr:uid="{00000000-0005-0000-0000-0000410E0000}"/>
    <cellStyle name="Comma 2 4 7 2 3" xfId="29315" xr:uid="{00000000-0005-0000-0000-0000441D0000}"/>
    <cellStyle name="Comma 2 4 7 2 3 2" xfId="35948" xr:uid="{00000000-0005-0000-0000-0000580E0000}"/>
    <cellStyle name="Comma 2 4 7 2 3 2 2" xfId="39276" xr:uid="{00000000-0005-0000-0000-0000580E0000}"/>
    <cellStyle name="Comma 2 4 7 2 3 3" xfId="37993" xr:uid="{00000000-0005-0000-0000-0000420E0000}"/>
    <cellStyle name="Comma 2 4 7 2 3 4" xfId="34512" xr:uid="{00000000-0005-0000-0000-0000420E0000}"/>
    <cellStyle name="Comma 2 4 7 2 4" xfId="25884" xr:uid="{00000000-0005-0000-0000-0000451D0000}"/>
    <cellStyle name="Comma 2 4 7 2 4 2" xfId="38344" xr:uid="{00000000-0005-0000-0000-0000560E0000}"/>
    <cellStyle name="Comma 2 4 7 2 4 3" xfId="34947" xr:uid="{00000000-0005-0000-0000-0000560E0000}"/>
    <cellStyle name="Comma 2 4 7 2 5" xfId="37651" xr:uid="{00000000-0005-0000-0000-0000400E0000}"/>
    <cellStyle name="Comma 2 4 7 2 6" xfId="34165" xr:uid="{00000000-0005-0000-0000-0000400E0000}"/>
    <cellStyle name="Comma 2 4 7 3" xfId="20896" xr:uid="{00000000-0005-0000-0000-0000461D0000}"/>
    <cellStyle name="Comma 2 4 7 3 2" xfId="29426" xr:uid="{00000000-0005-0000-0000-0000471D0000}"/>
    <cellStyle name="Comma 2 4 7 3 2 2" xfId="35853" xr:uid="{00000000-0005-0000-0000-00005A0E0000}"/>
    <cellStyle name="Comma 2 4 7 3 2 2 2" xfId="39181" xr:uid="{00000000-0005-0000-0000-00005A0E0000}"/>
    <cellStyle name="Comma 2 4 7 3 2 3" xfId="38045" xr:uid="{00000000-0005-0000-0000-0000440E0000}"/>
    <cellStyle name="Comma 2 4 7 3 2 4" xfId="34574" xr:uid="{00000000-0005-0000-0000-0000440E0000}"/>
    <cellStyle name="Comma 2 4 7 3 3" xfId="26168" xr:uid="{00000000-0005-0000-0000-0000481D0000}"/>
    <cellStyle name="Comma 2 4 7 3 3 2" xfId="38391" xr:uid="{00000000-0005-0000-0000-0000590E0000}"/>
    <cellStyle name="Comma 2 4 7 3 3 3" xfId="35017" xr:uid="{00000000-0005-0000-0000-0000590E0000}"/>
    <cellStyle name="Comma 2 4 7 3 4" xfId="37556" xr:uid="{00000000-0005-0000-0000-0000430E0000}"/>
    <cellStyle name="Comma 2 4 7 3 5" xfId="34070" xr:uid="{00000000-0005-0000-0000-0000430E0000}"/>
    <cellStyle name="Comma 2 4 7 4" xfId="22476" xr:uid="{00000000-0005-0000-0000-0000491D0000}"/>
    <cellStyle name="Comma 2 4 7 5" xfId="20799" xr:uid="{00000000-0005-0000-0000-00004A1D0000}"/>
    <cellStyle name="Comma 2 4 7 5 2" xfId="29268" xr:uid="{00000000-0005-0000-0000-00004B1D0000}"/>
    <cellStyle name="Comma 2 4 7 5 2 2" xfId="39086" xr:uid="{00000000-0005-0000-0000-00005C0E0000}"/>
    <cellStyle name="Comma 2 4 7 5 2 3" xfId="35758" xr:uid="{00000000-0005-0000-0000-00005C0E0000}"/>
    <cellStyle name="Comma 2 4 7 5 3" xfId="37946" xr:uid="{00000000-0005-0000-0000-0000460E0000}"/>
    <cellStyle name="Comma 2 4 7 5 4" xfId="34465" xr:uid="{00000000-0005-0000-0000-0000460E0000}"/>
    <cellStyle name="Comma 2 4 7 6" xfId="25835" xr:uid="{00000000-0005-0000-0000-00004C1D0000}"/>
    <cellStyle name="Comma 2 4 7 6 2" xfId="38297" xr:uid="{00000000-0005-0000-0000-0000550E0000}"/>
    <cellStyle name="Comma 2 4 7 6 3" xfId="34900" xr:uid="{00000000-0005-0000-0000-0000550E0000}"/>
    <cellStyle name="Comma 2 4 7 7" xfId="37461" xr:uid="{00000000-0005-0000-0000-00003F0E0000}"/>
    <cellStyle name="Comma 2 4 7 8" xfId="33975" xr:uid="{00000000-0005-0000-0000-00003F0E0000}"/>
    <cellStyle name="Comma 2 4 8" xfId="20947" xr:uid="{00000000-0005-0000-0000-00004D1D0000}"/>
    <cellStyle name="Comma 2 4 8 2" xfId="26194" xr:uid="{00000000-0005-0000-0000-00004E1D0000}"/>
    <cellStyle name="Comma 2 4 8 2 2" xfId="29452" xr:uid="{00000000-0005-0000-0000-00004F1D0000}"/>
    <cellStyle name="Comma 2 4 8 2 2 2" xfId="38417" xr:uid="{00000000-0005-0000-0000-00005E0E0000}"/>
    <cellStyle name="Comma 2 4 8 2 2 3" xfId="35043" xr:uid="{00000000-0005-0000-0000-00005E0E0000}"/>
    <cellStyle name="Comma 2 4 8 2 3" xfId="38071" xr:uid="{00000000-0005-0000-0000-0000480E0000}"/>
    <cellStyle name="Comma 2 4 8 2 4" xfId="34600" xr:uid="{00000000-0005-0000-0000-0000480E0000}"/>
    <cellStyle name="Comma 2 4 8 3" xfId="29294" xr:uid="{00000000-0005-0000-0000-0000501D0000}"/>
    <cellStyle name="Comma 2 4 8 3 2" xfId="35901" xr:uid="{00000000-0005-0000-0000-00005F0E0000}"/>
    <cellStyle name="Comma 2 4 8 3 2 2" xfId="39229" xr:uid="{00000000-0005-0000-0000-00005F0E0000}"/>
    <cellStyle name="Comma 2 4 8 3 3" xfId="37972" xr:uid="{00000000-0005-0000-0000-0000490E0000}"/>
    <cellStyle name="Comma 2 4 8 3 4" xfId="34491" xr:uid="{00000000-0005-0000-0000-0000490E0000}"/>
    <cellStyle name="Comma 2 4 8 4" xfId="25863" xr:uid="{00000000-0005-0000-0000-0000511D0000}"/>
    <cellStyle name="Comma 2 4 8 4 2" xfId="38323" xr:uid="{00000000-0005-0000-0000-00005D0E0000}"/>
    <cellStyle name="Comma 2 4 8 4 3" xfId="34926" xr:uid="{00000000-0005-0000-0000-00005D0E0000}"/>
    <cellStyle name="Comma 2 4 8 5" xfId="37604" xr:uid="{00000000-0005-0000-0000-0000470E0000}"/>
    <cellStyle name="Comma 2 4 8 6" xfId="34118" xr:uid="{00000000-0005-0000-0000-0000470E0000}"/>
    <cellStyle name="Comma 2 4 9" xfId="20849" xr:uid="{00000000-0005-0000-0000-0000521D0000}"/>
    <cellStyle name="Comma 2 4 9 2" xfId="29357" xr:uid="{00000000-0005-0000-0000-0000531D0000}"/>
    <cellStyle name="Comma 2 4 9 2 2" xfId="35806" xr:uid="{00000000-0005-0000-0000-0000610E0000}"/>
    <cellStyle name="Comma 2 4 9 2 2 2" xfId="39134" xr:uid="{00000000-0005-0000-0000-0000610E0000}"/>
    <cellStyle name="Comma 2 4 9 2 3" xfId="38021" xr:uid="{00000000-0005-0000-0000-00004B0E0000}"/>
    <cellStyle name="Comma 2 4 9 2 4" xfId="34540" xr:uid="{00000000-0005-0000-0000-00004B0E0000}"/>
    <cellStyle name="Comma 2 4 9 3" xfId="25919" xr:uid="{00000000-0005-0000-0000-0000541D0000}"/>
    <cellStyle name="Comma 2 4 9 3 2" xfId="38370" xr:uid="{00000000-0005-0000-0000-0000600E0000}"/>
    <cellStyle name="Comma 2 4 9 3 3" xfId="34973" xr:uid="{00000000-0005-0000-0000-0000600E0000}"/>
    <cellStyle name="Comma 2 4 9 4" xfId="37509" xr:uid="{00000000-0005-0000-0000-00004A0E0000}"/>
    <cellStyle name="Comma 2 4 9 5" xfId="34023" xr:uid="{00000000-0005-0000-0000-00004A0E0000}"/>
    <cellStyle name="Comma 2 5" xfId="4048" xr:uid="{00000000-0005-0000-0000-0000551D0000}"/>
    <cellStyle name="Comma 2 5 10" xfId="21165" xr:uid="{00000000-0005-0000-0000-0000561D0000}"/>
    <cellStyle name="Comma 2 5 10 2" xfId="36062" xr:uid="{00000000-0005-0000-0000-0000630E0000}"/>
    <cellStyle name="Comma 2 5 10 2 2" xfId="39390" xr:uid="{00000000-0005-0000-0000-0000630E0000}"/>
    <cellStyle name="Comma 2 5 10 3" xfId="37764" xr:uid="{00000000-0005-0000-0000-00004D0E0000}"/>
    <cellStyle name="Comma 2 5 10 4" xfId="34278" xr:uid="{00000000-0005-0000-0000-00004D0E0000}"/>
    <cellStyle name="Comma 2 5 11" xfId="20208" xr:uid="{00000000-0005-0000-0000-0000571D0000}"/>
    <cellStyle name="Comma 2 5 11 2" xfId="35650" xr:uid="{00000000-0005-0000-0000-0000640E0000}"/>
    <cellStyle name="Comma 2 5 11 2 2" xfId="38982" xr:uid="{00000000-0005-0000-0000-0000640E0000}"/>
    <cellStyle name="Comma 2 5 11 3" xfId="37930" xr:uid="{00000000-0005-0000-0000-00004E0E0000}"/>
    <cellStyle name="Comma 2 5 11 4" xfId="34445" xr:uid="{00000000-0005-0000-0000-00004E0E0000}"/>
    <cellStyle name="Comma 2 5 12" xfId="23404" xr:uid="{00000000-0005-0000-0000-0000581D0000}"/>
    <cellStyle name="Comma 2 5 12 2" xfId="38211" xr:uid="{00000000-0005-0000-0000-0000620E0000}"/>
    <cellStyle name="Comma 2 5 12 3" xfId="34739" xr:uid="{00000000-0005-0000-0000-0000620E0000}"/>
    <cellStyle name="Comma 2 5 13" xfId="16325" xr:uid="{00000000-0005-0000-0000-0000591D0000}"/>
    <cellStyle name="Comma 2 5 13 2" xfId="37400" xr:uid="{00000000-0005-0000-0000-00004C0E0000}"/>
    <cellStyle name="Comma 2 5 14" xfId="33584" xr:uid="{00000000-0005-0000-0000-00004C0E0000}"/>
    <cellStyle name="Comma 2 5 2" xfId="7645" xr:uid="{00000000-0005-0000-0000-00005A1D0000}"/>
    <cellStyle name="Comma 2 5 2 10" xfId="33940" xr:uid="{00000000-0005-0000-0000-00004F0E0000}"/>
    <cellStyle name="Comma 2 5 2 2" xfId="17115" xr:uid="{00000000-0005-0000-0000-00005B1D0000}"/>
    <cellStyle name="Comma 2 5 2 2 2" xfId="21006" xr:uid="{00000000-0005-0000-0000-00005C1D0000}"/>
    <cellStyle name="Comma 2 5 2 2 2 2" xfId="29458" xr:uid="{00000000-0005-0000-0000-00005D1D0000}"/>
    <cellStyle name="Comma 2 5 2 2 2 2 2" xfId="35960" xr:uid="{00000000-0005-0000-0000-0000680E0000}"/>
    <cellStyle name="Comma 2 5 2 2 2 2 2 2" xfId="39288" xr:uid="{00000000-0005-0000-0000-0000680E0000}"/>
    <cellStyle name="Comma 2 5 2 2 2 2 3" xfId="38077" xr:uid="{00000000-0005-0000-0000-0000520E0000}"/>
    <cellStyle name="Comma 2 5 2 2 2 2 4" xfId="34606" xr:uid="{00000000-0005-0000-0000-0000520E0000}"/>
    <cellStyle name="Comma 2 5 2 2 2 3" xfId="26200" xr:uid="{00000000-0005-0000-0000-00005E1D0000}"/>
    <cellStyle name="Comma 2 5 2 2 2 3 2" xfId="38423" xr:uid="{00000000-0005-0000-0000-0000670E0000}"/>
    <cellStyle name="Comma 2 5 2 2 2 3 3" xfId="35049" xr:uid="{00000000-0005-0000-0000-0000670E0000}"/>
    <cellStyle name="Comma 2 5 2 2 2 4" xfId="37663" xr:uid="{00000000-0005-0000-0000-0000510E0000}"/>
    <cellStyle name="Comma 2 5 2 2 2 5" xfId="34177" xr:uid="{00000000-0005-0000-0000-0000510E0000}"/>
    <cellStyle name="Comma 2 5 2 2 3" xfId="20908" xr:uid="{00000000-0005-0000-0000-00005F1D0000}"/>
    <cellStyle name="Comma 2 5 2 2 3 2" xfId="29300" xr:uid="{00000000-0005-0000-0000-0000601D0000}"/>
    <cellStyle name="Comma 2 5 2 2 3 2 2" xfId="39193" xr:uid="{00000000-0005-0000-0000-0000690E0000}"/>
    <cellStyle name="Comma 2 5 2 2 3 2 3" xfId="35865" xr:uid="{00000000-0005-0000-0000-0000690E0000}"/>
    <cellStyle name="Comma 2 5 2 2 3 3" xfId="37568" xr:uid="{00000000-0005-0000-0000-0000530E0000}"/>
    <cellStyle name="Comma 2 5 2 2 3 4" xfId="34082" xr:uid="{00000000-0005-0000-0000-0000530E0000}"/>
    <cellStyle name="Comma 2 5 2 2 4" xfId="21706" xr:uid="{00000000-0005-0000-0000-0000611D0000}"/>
    <cellStyle name="Comma 2 5 2 2 4 2" xfId="36102" xr:uid="{00000000-0005-0000-0000-00006A0E0000}"/>
    <cellStyle name="Comma 2 5 2 2 4 2 2" xfId="39430" xr:uid="{00000000-0005-0000-0000-00006A0E0000}"/>
    <cellStyle name="Comma 2 5 2 2 4 3" xfId="37802" xr:uid="{00000000-0005-0000-0000-0000540E0000}"/>
    <cellStyle name="Comma 2 5 2 2 4 4" xfId="34316" xr:uid="{00000000-0005-0000-0000-0000540E0000}"/>
    <cellStyle name="Comma 2 5 2 2 5" xfId="20811" xr:uid="{00000000-0005-0000-0000-0000621D0000}"/>
    <cellStyle name="Comma 2 5 2 2 5 2" xfId="35770" xr:uid="{00000000-0005-0000-0000-00006B0E0000}"/>
    <cellStyle name="Comma 2 5 2 2 5 2 2" xfId="39098" xr:uid="{00000000-0005-0000-0000-00006B0E0000}"/>
    <cellStyle name="Comma 2 5 2 2 5 3" xfId="37978" xr:uid="{00000000-0005-0000-0000-0000550E0000}"/>
    <cellStyle name="Comma 2 5 2 2 5 4" xfId="34497" xr:uid="{00000000-0005-0000-0000-0000550E0000}"/>
    <cellStyle name="Comma 2 5 2 2 6" xfId="25869" xr:uid="{00000000-0005-0000-0000-0000631D0000}"/>
    <cellStyle name="Comma 2 5 2 2 6 2" xfId="38329" xr:uid="{00000000-0005-0000-0000-0000660E0000}"/>
    <cellStyle name="Comma 2 5 2 2 6 3" xfId="34932" xr:uid="{00000000-0005-0000-0000-0000660E0000}"/>
    <cellStyle name="Comma 2 5 2 2 7" xfId="37473" xr:uid="{00000000-0005-0000-0000-0000500E0000}"/>
    <cellStyle name="Comma 2 5 2 2 8" xfId="33987" xr:uid="{00000000-0005-0000-0000-0000500E0000}"/>
    <cellStyle name="Comma 2 5 2 3" xfId="20959" xr:uid="{00000000-0005-0000-0000-0000641D0000}"/>
    <cellStyle name="Comma 2 5 2 3 2" xfId="29363" xr:uid="{00000000-0005-0000-0000-0000651D0000}"/>
    <cellStyle name="Comma 2 5 2 3 2 2" xfId="35913" xr:uid="{00000000-0005-0000-0000-00006D0E0000}"/>
    <cellStyle name="Comma 2 5 2 3 2 2 2" xfId="39241" xr:uid="{00000000-0005-0000-0000-00006D0E0000}"/>
    <cellStyle name="Comma 2 5 2 3 2 3" xfId="38027" xr:uid="{00000000-0005-0000-0000-0000570E0000}"/>
    <cellStyle name="Comma 2 5 2 3 2 4" xfId="34546" xr:uid="{00000000-0005-0000-0000-0000570E0000}"/>
    <cellStyle name="Comma 2 5 2 3 3" xfId="25925" xr:uid="{00000000-0005-0000-0000-0000661D0000}"/>
    <cellStyle name="Comma 2 5 2 3 3 2" xfId="38376" xr:uid="{00000000-0005-0000-0000-00006C0E0000}"/>
    <cellStyle name="Comma 2 5 2 3 3 3" xfId="34979" xr:uid="{00000000-0005-0000-0000-00006C0E0000}"/>
    <cellStyle name="Comma 2 5 2 3 4" xfId="37616" xr:uid="{00000000-0005-0000-0000-0000560E0000}"/>
    <cellStyle name="Comma 2 5 2 3 5" xfId="34130" xr:uid="{00000000-0005-0000-0000-0000560E0000}"/>
    <cellStyle name="Comma 2 5 2 4" xfId="20861" xr:uid="{00000000-0005-0000-0000-0000671D0000}"/>
    <cellStyle name="Comma 2 5 2 4 2" xfId="25478" xr:uid="{00000000-0005-0000-0000-0000681D0000}"/>
    <cellStyle name="Comma 2 5 2 4 2 2" xfId="39146" xr:uid="{00000000-0005-0000-0000-00006E0E0000}"/>
    <cellStyle name="Comma 2 5 2 4 2 3" xfId="35818" xr:uid="{00000000-0005-0000-0000-00006E0E0000}"/>
    <cellStyle name="Comma 2 5 2 4 3" xfId="37521" xr:uid="{00000000-0005-0000-0000-0000580E0000}"/>
    <cellStyle name="Comma 2 5 2 4 4" xfId="34035" xr:uid="{00000000-0005-0000-0000-0000580E0000}"/>
    <cellStyle name="Comma 2 5 2 5" xfId="21062" xr:uid="{00000000-0005-0000-0000-0000691D0000}"/>
    <cellStyle name="Comma 2 5 2 5 2" xfId="29168" xr:uid="{00000000-0005-0000-0000-00006A1D0000}"/>
    <cellStyle name="Comma 2 5 2 5 2 2" xfId="39344" xr:uid="{00000000-0005-0000-0000-00006F0E0000}"/>
    <cellStyle name="Comma 2 5 2 5 2 3" xfId="36016" xr:uid="{00000000-0005-0000-0000-00006F0E0000}"/>
    <cellStyle name="Comma 2 5 2 5 3" xfId="37719" xr:uid="{00000000-0005-0000-0000-0000590E0000}"/>
    <cellStyle name="Comma 2 5 2 5 4" xfId="34233" xr:uid="{00000000-0005-0000-0000-0000590E0000}"/>
    <cellStyle name="Comma 2 5 2 6" xfId="21166" xr:uid="{00000000-0005-0000-0000-00006B1D0000}"/>
    <cellStyle name="Comma 2 5 2 6 2" xfId="36063" xr:uid="{00000000-0005-0000-0000-0000700E0000}"/>
    <cellStyle name="Comma 2 5 2 6 2 2" xfId="39391" xr:uid="{00000000-0005-0000-0000-0000700E0000}"/>
    <cellStyle name="Comma 2 5 2 6 3" xfId="37765" xr:uid="{00000000-0005-0000-0000-00005A0E0000}"/>
    <cellStyle name="Comma 2 5 2 6 4" xfId="34279" xr:uid="{00000000-0005-0000-0000-00005A0E0000}"/>
    <cellStyle name="Comma 2 5 2 7" xfId="20754" xr:uid="{00000000-0005-0000-0000-00006C1D0000}"/>
    <cellStyle name="Comma 2 5 2 7 2" xfId="35723" xr:uid="{00000000-0005-0000-0000-0000710E0000}"/>
    <cellStyle name="Comma 2 5 2 7 2 2" xfId="39050" xr:uid="{00000000-0005-0000-0000-0000710E0000}"/>
    <cellStyle name="Comma 2 5 2 7 3" xfId="37931" xr:uid="{00000000-0005-0000-0000-00005B0E0000}"/>
    <cellStyle name="Comma 2 5 2 7 4" xfId="34446" xr:uid="{00000000-0005-0000-0000-00005B0E0000}"/>
    <cellStyle name="Comma 2 5 2 8" xfId="24899" xr:uid="{00000000-0005-0000-0000-00006D1D0000}"/>
    <cellStyle name="Comma 2 5 2 8 2" xfId="38212" xr:uid="{00000000-0005-0000-0000-0000650E0000}"/>
    <cellStyle name="Comma 2 5 2 8 3" xfId="34740" xr:uid="{00000000-0005-0000-0000-0000650E0000}"/>
    <cellStyle name="Comma 2 5 2 9" xfId="16326" xr:uid="{00000000-0005-0000-0000-00006E1D0000}"/>
    <cellStyle name="Comma 2 5 2 9 2" xfId="37426" xr:uid="{00000000-0005-0000-0000-00004F0E0000}"/>
    <cellStyle name="Comma 2 5 3" xfId="9319" xr:uid="{00000000-0005-0000-0000-00006F1D0000}"/>
    <cellStyle name="Comma 2 5 3 10" xfId="33950" xr:uid="{00000000-0005-0000-0000-00005C0E0000}"/>
    <cellStyle name="Comma 2 5 3 2" xfId="17116" xr:uid="{00000000-0005-0000-0000-0000701D0000}"/>
    <cellStyle name="Comma 2 5 3 2 2" xfId="21016" xr:uid="{00000000-0005-0000-0000-0000711D0000}"/>
    <cellStyle name="Comma 2 5 3 2 2 2" xfId="29459" xr:uid="{00000000-0005-0000-0000-0000721D0000}"/>
    <cellStyle name="Comma 2 5 3 2 2 2 2" xfId="35970" xr:uid="{00000000-0005-0000-0000-0000750E0000}"/>
    <cellStyle name="Comma 2 5 3 2 2 2 2 2" xfId="39298" xr:uid="{00000000-0005-0000-0000-0000750E0000}"/>
    <cellStyle name="Comma 2 5 3 2 2 2 3" xfId="38078" xr:uid="{00000000-0005-0000-0000-00005F0E0000}"/>
    <cellStyle name="Comma 2 5 3 2 2 2 4" xfId="34607" xr:uid="{00000000-0005-0000-0000-00005F0E0000}"/>
    <cellStyle name="Comma 2 5 3 2 2 3" xfId="26201" xr:uid="{00000000-0005-0000-0000-0000731D0000}"/>
    <cellStyle name="Comma 2 5 3 2 2 3 2" xfId="38424" xr:uid="{00000000-0005-0000-0000-0000740E0000}"/>
    <cellStyle name="Comma 2 5 3 2 2 3 3" xfId="35050" xr:uid="{00000000-0005-0000-0000-0000740E0000}"/>
    <cellStyle name="Comma 2 5 3 2 2 4" xfId="37673" xr:uid="{00000000-0005-0000-0000-00005E0E0000}"/>
    <cellStyle name="Comma 2 5 3 2 2 5" xfId="34187" xr:uid="{00000000-0005-0000-0000-00005E0E0000}"/>
    <cellStyle name="Comma 2 5 3 2 3" xfId="20918" xr:uid="{00000000-0005-0000-0000-0000741D0000}"/>
    <cellStyle name="Comma 2 5 3 2 3 2" xfId="29301" xr:uid="{00000000-0005-0000-0000-0000751D0000}"/>
    <cellStyle name="Comma 2 5 3 2 3 2 2" xfId="39203" xr:uid="{00000000-0005-0000-0000-0000760E0000}"/>
    <cellStyle name="Comma 2 5 3 2 3 2 3" xfId="35875" xr:uid="{00000000-0005-0000-0000-0000760E0000}"/>
    <cellStyle name="Comma 2 5 3 2 3 3" xfId="37578" xr:uid="{00000000-0005-0000-0000-0000600E0000}"/>
    <cellStyle name="Comma 2 5 3 2 3 4" xfId="34092" xr:uid="{00000000-0005-0000-0000-0000600E0000}"/>
    <cellStyle name="Comma 2 5 3 2 4" xfId="21707" xr:uid="{00000000-0005-0000-0000-0000761D0000}"/>
    <cellStyle name="Comma 2 5 3 2 4 2" xfId="36103" xr:uid="{00000000-0005-0000-0000-0000770E0000}"/>
    <cellStyle name="Comma 2 5 3 2 4 2 2" xfId="39431" xr:uid="{00000000-0005-0000-0000-0000770E0000}"/>
    <cellStyle name="Comma 2 5 3 2 4 3" xfId="37803" xr:uid="{00000000-0005-0000-0000-0000610E0000}"/>
    <cellStyle name="Comma 2 5 3 2 4 4" xfId="34317" xr:uid="{00000000-0005-0000-0000-0000610E0000}"/>
    <cellStyle name="Comma 2 5 3 2 5" xfId="20821" xr:uid="{00000000-0005-0000-0000-0000771D0000}"/>
    <cellStyle name="Comma 2 5 3 2 5 2" xfId="35780" xr:uid="{00000000-0005-0000-0000-0000780E0000}"/>
    <cellStyle name="Comma 2 5 3 2 5 2 2" xfId="39108" xr:uid="{00000000-0005-0000-0000-0000780E0000}"/>
    <cellStyle name="Comma 2 5 3 2 5 3" xfId="37979" xr:uid="{00000000-0005-0000-0000-0000620E0000}"/>
    <cellStyle name="Comma 2 5 3 2 5 4" xfId="34498" xr:uid="{00000000-0005-0000-0000-0000620E0000}"/>
    <cellStyle name="Comma 2 5 3 2 6" xfId="25870" xr:uid="{00000000-0005-0000-0000-0000781D0000}"/>
    <cellStyle name="Comma 2 5 3 2 6 2" xfId="38330" xr:uid="{00000000-0005-0000-0000-0000730E0000}"/>
    <cellStyle name="Comma 2 5 3 2 6 3" xfId="34933" xr:uid="{00000000-0005-0000-0000-0000730E0000}"/>
    <cellStyle name="Comma 2 5 3 2 7" xfId="37483" xr:uid="{00000000-0005-0000-0000-00005D0E0000}"/>
    <cellStyle name="Comma 2 5 3 2 8" xfId="33997" xr:uid="{00000000-0005-0000-0000-00005D0E0000}"/>
    <cellStyle name="Comma 2 5 3 3" xfId="20969" xr:uid="{00000000-0005-0000-0000-0000791D0000}"/>
    <cellStyle name="Comma 2 5 3 3 2" xfId="29364" xr:uid="{00000000-0005-0000-0000-00007A1D0000}"/>
    <cellStyle name="Comma 2 5 3 3 2 2" xfId="35923" xr:uid="{00000000-0005-0000-0000-00007A0E0000}"/>
    <cellStyle name="Comma 2 5 3 3 2 2 2" xfId="39251" xr:uid="{00000000-0005-0000-0000-00007A0E0000}"/>
    <cellStyle name="Comma 2 5 3 3 2 3" xfId="38028" xr:uid="{00000000-0005-0000-0000-0000640E0000}"/>
    <cellStyle name="Comma 2 5 3 3 2 4" xfId="34547" xr:uid="{00000000-0005-0000-0000-0000640E0000}"/>
    <cellStyle name="Comma 2 5 3 3 3" xfId="25926" xr:uid="{00000000-0005-0000-0000-00007B1D0000}"/>
    <cellStyle name="Comma 2 5 3 3 3 2" xfId="38377" xr:uid="{00000000-0005-0000-0000-0000790E0000}"/>
    <cellStyle name="Comma 2 5 3 3 3 3" xfId="34980" xr:uid="{00000000-0005-0000-0000-0000790E0000}"/>
    <cellStyle name="Comma 2 5 3 3 4" xfId="37626" xr:uid="{00000000-0005-0000-0000-0000630E0000}"/>
    <cellStyle name="Comma 2 5 3 3 5" xfId="34140" xr:uid="{00000000-0005-0000-0000-0000630E0000}"/>
    <cellStyle name="Comma 2 5 3 4" xfId="20871" xr:uid="{00000000-0005-0000-0000-00007C1D0000}"/>
    <cellStyle name="Comma 2 5 3 4 2" xfId="25479" xr:uid="{00000000-0005-0000-0000-00007D1D0000}"/>
    <cellStyle name="Comma 2 5 3 4 2 2" xfId="39156" xr:uid="{00000000-0005-0000-0000-00007B0E0000}"/>
    <cellStyle name="Comma 2 5 3 4 2 3" xfId="35828" xr:uid="{00000000-0005-0000-0000-00007B0E0000}"/>
    <cellStyle name="Comma 2 5 3 4 3" xfId="37531" xr:uid="{00000000-0005-0000-0000-0000650E0000}"/>
    <cellStyle name="Comma 2 5 3 4 4" xfId="34045" xr:uid="{00000000-0005-0000-0000-0000650E0000}"/>
    <cellStyle name="Comma 2 5 3 5" xfId="21063" xr:uid="{00000000-0005-0000-0000-00007E1D0000}"/>
    <cellStyle name="Comma 2 5 3 5 2" xfId="29169" xr:uid="{00000000-0005-0000-0000-00007F1D0000}"/>
    <cellStyle name="Comma 2 5 3 5 2 2" xfId="39345" xr:uid="{00000000-0005-0000-0000-00007C0E0000}"/>
    <cellStyle name="Comma 2 5 3 5 2 3" xfId="36017" xr:uid="{00000000-0005-0000-0000-00007C0E0000}"/>
    <cellStyle name="Comma 2 5 3 5 3" xfId="37720" xr:uid="{00000000-0005-0000-0000-0000660E0000}"/>
    <cellStyle name="Comma 2 5 3 5 4" xfId="34234" xr:uid="{00000000-0005-0000-0000-0000660E0000}"/>
    <cellStyle name="Comma 2 5 3 6" xfId="21167" xr:uid="{00000000-0005-0000-0000-0000801D0000}"/>
    <cellStyle name="Comma 2 5 3 6 2" xfId="36064" xr:uid="{00000000-0005-0000-0000-00007D0E0000}"/>
    <cellStyle name="Comma 2 5 3 6 2 2" xfId="39392" xr:uid="{00000000-0005-0000-0000-00007D0E0000}"/>
    <cellStyle name="Comma 2 5 3 6 3" xfId="37766" xr:uid="{00000000-0005-0000-0000-0000670E0000}"/>
    <cellStyle name="Comma 2 5 3 6 4" xfId="34280" xr:uid="{00000000-0005-0000-0000-0000670E0000}"/>
    <cellStyle name="Comma 2 5 3 7" xfId="20764" xr:uid="{00000000-0005-0000-0000-0000811D0000}"/>
    <cellStyle name="Comma 2 5 3 7 2" xfId="35733" xr:uid="{00000000-0005-0000-0000-00007E0E0000}"/>
    <cellStyle name="Comma 2 5 3 7 2 2" xfId="39060" xr:uid="{00000000-0005-0000-0000-00007E0E0000}"/>
    <cellStyle name="Comma 2 5 3 7 3" xfId="37932" xr:uid="{00000000-0005-0000-0000-0000680E0000}"/>
    <cellStyle name="Comma 2 5 3 7 4" xfId="34447" xr:uid="{00000000-0005-0000-0000-0000680E0000}"/>
    <cellStyle name="Comma 2 5 3 8" xfId="25213" xr:uid="{00000000-0005-0000-0000-0000821D0000}"/>
    <cellStyle name="Comma 2 5 3 8 2" xfId="38213" xr:uid="{00000000-0005-0000-0000-0000720E0000}"/>
    <cellStyle name="Comma 2 5 3 8 3" xfId="34741" xr:uid="{00000000-0005-0000-0000-0000720E0000}"/>
    <cellStyle name="Comma 2 5 3 9" xfId="16327" xr:uid="{00000000-0005-0000-0000-0000831D0000}"/>
    <cellStyle name="Comma 2 5 3 9 2" xfId="37436" xr:uid="{00000000-0005-0000-0000-00005C0E0000}"/>
    <cellStyle name="Comma 2 5 4" xfId="4811" xr:uid="{00000000-0005-0000-0000-0000841D0000}"/>
    <cellStyle name="Comma 2 5 4 2" xfId="20836" xr:uid="{00000000-0005-0000-0000-0000851D0000}"/>
    <cellStyle name="Comma 2 5 4 2 2" xfId="21031" xr:uid="{00000000-0005-0000-0000-0000861D0000}"/>
    <cellStyle name="Comma 2 5 4 2 2 2" xfId="29457" xr:uid="{00000000-0005-0000-0000-0000871D0000}"/>
    <cellStyle name="Comma 2 5 4 2 2 2 2" xfId="39313" xr:uid="{00000000-0005-0000-0000-0000810E0000}"/>
    <cellStyle name="Comma 2 5 4 2 2 2 3" xfId="35985" xr:uid="{00000000-0005-0000-0000-0000810E0000}"/>
    <cellStyle name="Comma 2 5 4 2 2 3" xfId="37688" xr:uid="{00000000-0005-0000-0000-00006B0E0000}"/>
    <cellStyle name="Comma 2 5 4 2 2 4" xfId="34202" xr:uid="{00000000-0005-0000-0000-00006B0E0000}"/>
    <cellStyle name="Comma 2 5 4 2 3" xfId="20933" xr:uid="{00000000-0005-0000-0000-0000881D0000}"/>
    <cellStyle name="Comma 2 5 4 2 3 2" xfId="35890" xr:uid="{00000000-0005-0000-0000-0000820E0000}"/>
    <cellStyle name="Comma 2 5 4 2 3 2 2" xfId="39218" xr:uid="{00000000-0005-0000-0000-0000820E0000}"/>
    <cellStyle name="Comma 2 5 4 2 3 3" xfId="37593" xr:uid="{00000000-0005-0000-0000-00006C0E0000}"/>
    <cellStyle name="Comma 2 5 4 2 3 4" xfId="34107" xr:uid="{00000000-0005-0000-0000-00006C0E0000}"/>
    <cellStyle name="Comma 2 5 4 2 4" xfId="26199" xr:uid="{00000000-0005-0000-0000-0000891D0000}"/>
    <cellStyle name="Comma 2 5 4 2 4 2" xfId="35795" xr:uid="{00000000-0005-0000-0000-0000830E0000}"/>
    <cellStyle name="Comma 2 5 4 2 4 2 2" xfId="39123" xr:uid="{00000000-0005-0000-0000-0000830E0000}"/>
    <cellStyle name="Comma 2 5 4 2 4 3" xfId="38076" xr:uid="{00000000-0005-0000-0000-00006D0E0000}"/>
    <cellStyle name="Comma 2 5 4 2 4 4" xfId="34605" xr:uid="{00000000-0005-0000-0000-00006D0E0000}"/>
    <cellStyle name="Comma 2 5 4 2 5" xfId="35048" xr:uid="{00000000-0005-0000-0000-0000800E0000}"/>
    <cellStyle name="Comma 2 5 4 2 5 2" xfId="38422" xr:uid="{00000000-0005-0000-0000-0000800E0000}"/>
    <cellStyle name="Comma 2 5 4 2 6" xfId="37498" xr:uid="{00000000-0005-0000-0000-00006A0E0000}"/>
    <cellStyle name="Comma 2 5 4 2 7" xfId="34012" xr:uid="{00000000-0005-0000-0000-00006A0E0000}"/>
    <cellStyle name="Comma 2 5 4 3" xfId="20984" xr:uid="{00000000-0005-0000-0000-00008A1D0000}"/>
    <cellStyle name="Comma 2 5 4 3 2" xfId="25868" xr:uid="{00000000-0005-0000-0000-00008B1D0000}"/>
    <cellStyle name="Comma 2 5 4 3 2 2" xfId="39266" xr:uid="{00000000-0005-0000-0000-0000840E0000}"/>
    <cellStyle name="Comma 2 5 4 3 2 3" xfId="35938" xr:uid="{00000000-0005-0000-0000-0000840E0000}"/>
    <cellStyle name="Comma 2 5 4 3 3" xfId="37641" xr:uid="{00000000-0005-0000-0000-00006E0E0000}"/>
    <cellStyle name="Comma 2 5 4 3 4" xfId="34155" xr:uid="{00000000-0005-0000-0000-00006E0E0000}"/>
    <cellStyle name="Comma 2 5 4 4" xfId="20886" xr:uid="{00000000-0005-0000-0000-00008C1D0000}"/>
    <cellStyle name="Comma 2 5 4 4 2" xfId="29299" xr:uid="{00000000-0005-0000-0000-00008D1D0000}"/>
    <cellStyle name="Comma 2 5 4 4 2 2" xfId="39171" xr:uid="{00000000-0005-0000-0000-0000850E0000}"/>
    <cellStyle name="Comma 2 5 4 4 2 3" xfId="35843" xr:uid="{00000000-0005-0000-0000-0000850E0000}"/>
    <cellStyle name="Comma 2 5 4 4 3" xfId="37546" xr:uid="{00000000-0005-0000-0000-00006F0E0000}"/>
    <cellStyle name="Comma 2 5 4 4 4" xfId="34060" xr:uid="{00000000-0005-0000-0000-00006F0E0000}"/>
    <cellStyle name="Comma 2 5 4 5" xfId="21705" xr:uid="{00000000-0005-0000-0000-00008E1D0000}"/>
    <cellStyle name="Comma 2 5 4 5 2" xfId="36101" xr:uid="{00000000-0005-0000-0000-0000860E0000}"/>
    <cellStyle name="Comma 2 5 4 5 2 2" xfId="39429" xr:uid="{00000000-0005-0000-0000-0000860E0000}"/>
    <cellStyle name="Comma 2 5 4 5 3" xfId="37801" xr:uid="{00000000-0005-0000-0000-0000700E0000}"/>
    <cellStyle name="Comma 2 5 4 5 4" xfId="34315" xr:uid="{00000000-0005-0000-0000-0000700E0000}"/>
    <cellStyle name="Comma 2 5 4 6" xfId="20784" xr:uid="{00000000-0005-0000-0000-00008F1D0000}"/>
    <cellStyle name="Comma 2 5 4 6 2" xfId="35748" xr:uid="{00000000-0005-0000-0000-0000870E0000}"/>
    <cellStyle name="Comma 2 5 4 6 2 2" xfId="39076" xr:uid="{00000000-0005-0000-0000-0000870E0000}"/>
    <cellStyle name="Comma 2 5 4 6 3" xfId="37977" xr:uid="{00000000-0005-0000-0000-0000710E0000}"/>
    <cellStyle name="Comma 2 5 4 6 4" xfId="34496" xr:uid="{00000000-0005-0000-0000-0000710E0000}"/>
    <cellStyle name="Comma 2 5 4 7" xfId="23816" xr:uid="{00000000-0005-0000-0000-0000901D0000}"/>
    <cellStyle name="Comma 2 5 4 7 2" xfId="38328" xr:uid="{00000000-0005-0000-0000-00007F0E0000}"/>
    <cellStyle name="Comma 2 5 4 7 3" xfId="34931" xr:uid="{00000000-0005-0000-0000-00007F0E0000}"/>
    <cellStyle name="Comma 2 5 4 8" xfId="17114" xr:uid="{00000000-0005-0000-0000-0000911D0000}"/>
    <cellStyle name="Comma 2 5 4 8 2" xfId="37451" xr:uid="{00000000-0005-0000-0000-0000690E0000}"/>
    <cellStyle name="Comma 2 5 4 9" xfId="33965" xr:uid="{00000000-0005-0000-0000-0000690E0000}"/>
    <cellStyle name="Comma 2 5 5" xfId="18460" xr:uid="{00000000-0005-0000-0000-0000921D0000}"/>
    <cellStyle name="Comma 2 5 5 2" xfId="20996" xr:uid="{00000000-0005-0000-0000-0000931D0000}"/>
    <cellStyle name="Comma 2 5 5 2 2" xfId="27181" xr:uid="{00000000-0005-0000-0000-0000941D0000}"/>
    <cellStyle name="Comma 2 5 5 2 2 2" xfId="35950" xr:uid="{00000000-0005-0000-0000-00008A0E0000}"/>
    <cellStyle name="Comma 2 5 5 2 2 2 2" xfId="39278" xr:uid="{00000000-0005-0000-0000-00008A0E0000}"/>
    <cellStyle name="Comma 2 5 5 2 3" xfId="37653" xr:uid="{00000000-0005-0000-0000-0000730E0000}"/>
    <cellStyle name="Comma 2 5 5 2 4" xfId="34167" xr:uid="{00000000-0005-0000-0000-0000730E0000}"/>
    <cellStyle name="Comma 2 5 5 3" xfId="20898" xr:uid="{00000000-0005-0000-0000-0000951D0000}"/>
    <cellStyle name="Comma 2 5 5 3 2" xfId="29362" xr:uid="{00000000-0005-0000-0000-0000961D0000}"/>
    <cellStyle name="Comma 2 5 5 3 2 2" xfId="39183" xr:uid="{00000000-0005-0000-0000-00008B0E0000}"/>
    <cellStyle name="Comma 2 5 5 3 2 3" xfId="35855" xr:uid="{00000000-0005-0000-0000-00008B0E0000}"/>
    <cellStyle name="Comma 2 5 5 3 3" xfId="37558" xr:uid="{00000000-0005-0000-0000-0000750E0000}"/>
    <cellStyle name="Comma 2 5 5 3 4" xfId="34072" xr:uid="{00000000-0005-0000-0000-0000750E0000}"/>
    <cellStyle name="Comma 2 5 5 4" xfId="22477" xr:uid="{00000000-0005-0000-0000-0000971D0000}"/>
    <cellStyle name="Comma 2 5 5 5" xfId="20801" xr:uid="{00000000-0005-0000-0000-0000981D0000}"/>
    <cellStyle name="Comma 2 5 5 5 2" xfId="35760" xr:uid="{00000000-0005-0000-0000-00008D0E0000}"/>
    <cellStyle name="Comma 2 5 5 5 2 2" xfId="39088" xr:uid="{00000000-0005-0000-0000-00008D0E0000}"/>
    <cellStyle name="Comma 2 5 5 5 3" xfId="38026" xr:uid="{00000000-0005-0000-0000-0000770E0000}"/>
    <cellStyle name="Comma 2 5 5 5 4" xfId="34545" xr:uid="{00000000-0005-0000-0000-0000770E0000}"/>
    <cellStyle name="Comma 2 5 5 6" xfId="25924" xr:uid="{00000000-0005-0000-0000-0000991D0000}"/>
    <cellStyle name="Comma 2 5 5 6 2" xfId="38375" xr:uid="{00000000-0005-0000-0000-0000880E0000}"/>
    <cellStyle name="Comma 2 5 5 6 3" xfId="34978" xr:uid="{00000000-0005-0000-0000-0000880E0000}"/>
    <cellStyle name="Comma 2 5 5 7" xfId="37463" xr:uid="{00000000-0005-0000-0000-0000720E0000}"/>
    <cellStyle name="Comma 2 5 5 8" xfId="33977" xr:uid="{00000000-0005-0000-0000-0000720E0000}"/>
    <cellStyle name="Comma 2 5 6" xfId="20949" xr:uid="{00000000-0005-0000-0000-00009A1D0000}"/>
    <cellStyle name="Comma 2 5 6 2" xfId="28164" xr:uid="{00000000-0005-0000-0000-00009B1D0000}"/>
    <cellStyle name="Comma 2 5 6 2 2" xfId="39231" xr:uid="{00000000-0005-0000-0000-00008E0E0000}"/>
    <cellStyle name="Comma 2 5 6 2 3" xfId="35903" xr:uid="{00000000-0005-0000-0000-00008E0E0000}"/>
    <cellStyle name="Comma 2 5 6 3" xfId="37606" xr:uid="{00000000-0005-0000-0000-0000780E0000}"/>
    <cellStyle name="Comma 2 5 6 4" xfId="34120" xr:uid="{00000000-0005-0000-0000-0000780E0000}"/>
    <cellStyle name="Comma 2 5 7" xfId="20851" xr:uid="{00000000-0005-0000-0000-00009C1D0000}"/>
    <cellStyle name="Comma 2 5 7 2" xfId="25477" xr:uid="{00000000-0005-0000-0000-00009D1D0000}"/>
    <cellStyle name="Comma 2 5 7 2 2" xfId="39136" xr:uid="{00000000-0005-0000-0000-00008F0E0000}"/>
    <cellStyle name="Comma 2 5 7 2 3" xfId="35808" xr:uid="{00000000-0005-0000-0000-00008F0E0000}"/>
    <cellStyle name="Comma 2 5 7 3" xfId="37511" xr:uid="{00000000-0005-0000-0000-0000790E0000}"/>
    <cellStyle name="Comma 2 5 7 4" xfId="34025" xr:uid="{00000000-0005-0000-0000-0000790E0000}"/>
    <cellStyle name="Comma 2 5 8" xfId="21061" xr:uid="{00000000-0005-0000-0000-00009E1D0000}"/>
    <cellStyle name="Comma 2 5 8 2" xfId="29167" xr:uid="{00000000-0005-0000-0000-00009F1D0000}"/>
    <cellStyle name="Comma 2 5 8 2 2" xfId="39343" xr:uid="{00000000-0005-0000-0000-0000900E0000}"/>
    <cellStyle name="Comma 2 5 8 2 3" xfId="36015" xr:uid="{00000000-0005-0000-0000-0000900E0000}"/>
    <cellStyle name="Comma 2 5 8 3" xfId="37718" xr:uid="{00000000-0005-0000-0000-00007A0E0000}"/>
    <cellStyle name="Comma 2 5 8 4" xfId="34232" xr:uid="{00000000-0005-0000-0000-00007A0E0000}"/>
    <cellStyle name="Comma 2 5 9" xfId="20282" xr:uid="{00000000-0005-0000-0000-0000A01D0000}"/>
    <cellStyle name="Comma 2 5 9 2" xfId="35679" xr:uid="{00000000-0005-0000-0000-0000910E0000}"/>
    <cellStyle name="Comma 2 5 9 2 2" xfId="39013" xr:uid="{00000000-0005-0000-0000-0000910E0000}"/>
    <cellStyle name="Comma 2 5 9 3" xfId="37414" xr:uid="{00000000-0005-0000-0000-00007B0E0000}"/>
    <cellStyle name="Comma 2 5 9 4" xfId="33573" xr:uid="{00000000-0005-0000-0000-00007B0E0000}"/>
    <cellStyle name="Comma 2 6" xfId="6908" xr:uid="{00000000-0005-0000-0000-0000A11D0000}"/>
    <cellStyle name="Comma 2 6 10" xfId="16328" xr:uid="{00000000-0005-0000-0000-0000A21D0000}"/>
    <cellStyle name="Comma 2 6 10 2" xfId="37417" xr:uid="{00000000-0005-0000-0000-00007C0E0000}"/>
    <cellStyle name="Comma 2 6 11" xfId="31320" xr:uid="{00000000-0005-0000-0000-00007C0E0000}"/>
    <cellStyle name="Comma 2 6 2" xfId="17117" xr:uid="{00000000-0005-0000-0000-0000A31D0000}"/>
    <cellStyle name="Comma 2 6 2 2" xfId="20837" xr:uid="{00000000-0005-0000-0000-0000A41D0000}"/>
    <cellStyle name="Comma 2 6 2 2 2" xfId="21032" xr:uid="{00000000-0005-0000-0000-0000A51D0000}"/>
    <cellStyle name="Comma 2 6 2 2 2 2" xfId="29460" xr:uid="{00000000-0005-0000-0000-0000A61D0000}"/>
    <cellStyle name="Comma 2 6 2 2 2 2 2" xfId="39314" xr:uid="{00000000-0005-0000-0000-0000950E0000}"/>
    <cellStyle name="Comma 2 6 2 2 2 2 3" xfId="35986" xr:uid="{00000000-0005-0000-0000-0000950E0000}"/>
    <cellStyle name="Comma 2 6 2 2 2 3" xfId="37689" xr:uid="{00000000-0005-0000-0000-00007F0E0000}"/>
    <cellStyle name="Comma 2 6 2 2 2 4" xfId="34203" xr:uid="{00000000-0005-0000-0000-00007F0E0000}"/>
    <cellStyle name="Comma 2 6 2 2 3" xfId="20934" xr:uid="{00000000-0005-0000-0000-0000A71D0000}"/>
    <cellStyle name="Comma 2 6 2 2 3 2" xfId="35891" xr:uid="{00000000-0005-0000-0000-0000960E0000}"/>
    <cellStyle name="Comma 2 6 2 2 3 2 2" xfId="39219" xr:uid="{00000000-0005-0000-0000-0000960E0000}"/>
    <cellStyle name="Comma 2 6 2 2 3 3" xfId="37594" xr:uid="{00000000-0005-0000-0000-0000800E0000}"/>
    <cellStyle name="Comma 2 6 2 2 3 4" xfId="34108" xr:uid="{00000000-0005-0000-0000-0000800E0000}"/>
    <cellStyle name="Comma 2 6 2 2 4" xfId="26202" xr:uid="{00000000-0005-0000-0000-0000A81D0000}"/>
    <cellStyle name="Comma 2 6 2 2 4 2" xfId="35796" xr:uid="{00000000-0005-0000-0000-0000970E0000}"/>
    <cellStyle name="Comma 2 6 2 2 4 2 2" xfId="39124" xr:uid="{00000000-0005-0000-0000-0000970E0000}"/>
    <cellStyle name="Comma 2 6 2 2 4 3" xfId="38079" xr:uid="{00000000-0005-0000-0000-0000810E0000}"/>
    <cellStyle name="Comma 2 6 2 2 4 4" xfId="34608" xr:uid="{00000000-0005-0000-0000-0000810E0000}"/>
    <cellStyle name="Comma 2 6 2 2 5" xfId="35051" xr:uid="{00000000-0005-0000-0000-0000940E0000}"/>
    <cellStyle name="Comma 2 6 2 2 5 2" xfId="38425" xr:uid="{00000000-0005-0000-0000-0000940E0000}"/>
    <cellStyle name="Comma 2 6 2 2 6" xfId="37499" xr:uid="{00000000-0005-0000-0000-00007E0E0000}"/>
    <cellStyle name="Comma 2 6 2 2 7" xfId="34013" xr:uid="{00000000-0005-0000-0000-00007E0E0000}"/>
    <cellStyle name="Comma 2 6 2 3" xfId="20985" xr:uid="{00000000-0005-0000-0000-0000A91D0000}"/>
    <cellStyle name="Comma 2 6 2 3 2" xfId="29302" xr:uid="{00000000-0005-0000-0000-0000AA1D0000}"/>
    <cellStyle name="Comma 2 6 2 3 2 2" xfId="39267" xr:uid="{00000000-0005-0000-0000-0000980E0000}"/>
    <cellStyle name="Comma 2 6 2 3 2 3" xfId="35939" xr:uid="{00000000-0005-0000-0000-0000980E0000}"/>
    <cellStyle name="Comma 2 6 2 3 3" xfId="37642" xr:uid="{00000000-0005-0000-0000-0000820E0000}"/>
    <cellStyle name="Comma 2 6 2 3 4" xfId="34156" xr:uid="{00000000-0005-0000-0000-0000820E0000}"/>
    <cellStyle name="Comma 2 6 2 4" xfId="20887" xr:uid="{00000000-0005-0000-0000-0000AB1D0000}"/>
    <cellStyle name="Comma 2 6 2 4 2" xfId="35844" xr:uid="{00000000-0005-0000-0000-0000990E0000}"/>
    <cellStyle name="Comma 2 6 2 4 2 2" xfId="39172" xr:uid="{00000000-0005-0000-0000-0000990E0000}"/>
    <cellStyle name="Comma 2 6 2 4 3" xfId="37547" xr:uid="{00000000-0005-0000-0000-0000830E0000}"/>
    <cellStyle name="Comma 2 6 2 4 4" xfId="34061" xr:uid="{00000000-0005-0000-0000-0000830E0000}"/>
    <cellStyle name="Comma 2 6 2 5" xfId="21708" xr:uid="{00000000-0005-0000-0000-0000AC1D0000}"/>
    <cellStyle name="Comma 2 6 2 5 2" xfId="36104" xr:uid="{00000000-0005-0000-0000-00009A0E0000}"/>
    <cellStyle name="Comma 2 6 2 5 2 2" xfId="39432" xr:uid="{00000000-0005-0000-0000-00009A0E0000}"/>
    <cellStyle name="Comma 2 6 2 5 3" xfId="37804" xr:uid="{00000000-0005-0000-0000-0000840E0000}"/>
    <cellStyle name="Comma 2 6 2 5 4" xfId="34318" xr:uid="{00000000-0005-0000-0000-0000840E0000}"/>
    <cellStyle name="Comma 2 6 2 6" xfId="20786" xr:uid="{00000000-0005-0000-0000-0000AD1D0000}"/>
    <cellStyle name="Comma 2 6 2 6 2" xfId="35749" xr:uid="{00000000-0005-0000-0000-00009B0E0000}"/>
    <cellStyle name="Comma 2 6 2 6 2 2" xfId="39077" xr:uid="{00000000-0005-0000-0000-00009B0E0000}"/>
    <cellStyle name="Comma 2 6 2 6 3" xfId="37980" xr:uid="{00000000-0005-0000-0000-0000850E0000}"/>
    <cellStyle name="Comma 2 6 2 6 4" xfId="34499" xr:uid="{00000000-0005-0000-0000-0000850E0000}"/>
    <cellStyle name="Comma 2 6 2 7" xfId="25871" xr:uid="{00000000-0005-0000-0000-0000AE1D0000}"/>
    <cellStyle name="Comma 2 6 2 7 2" xfId="38331" xr:uid="{00000000-0005-0000-0000-0000930E0000}"/>
    <cellStyle name="Comma 2 6 2 7 3" xfId="34934" xr:uid="{00000000-0005-0000-0000-0000930E0000}"/>
    <cellStyle name="Comma 2 6 2 8" xfId="37452" xr:uid="{00000000-0005-0000-0000-00007D0E0000}"/>
    <cellStyle name="Comma 2 6 2 9" xfId="33966" xr:uid="{00000000-0005-0000-0000-00007D0E0000}"/>
    <cellStyle name="Comma 2 6 3" xfId="18461" xr:uid="{00000000-0005-0000-0000-0000AF1D0000}"/>
    <cellStyle name="Comma 2 6 3 2" xfId="20997" xr:uid="{00000000-0005-0000-0000-0000B01D0000}"/>
    <cellStyle name="Comma 2 6 3 2 2" xfId="27182" xr:uid="{00000000-0005-0000-0000-0000B11D0000}"/>
    <cellStyle name="Comma 2 6 3 2 2 2" xfId="35951" xr:uid="{00000000-0005-0000-0000-00009E0E0000}"/>
    <cellStyle name="Comma 2 6 3 2 2 2 2" xfId="39279" xr:uid="{00000000-0005-0000-0000-00009E0E0000}"/>
    <cellStyle name="Comma 2 6 3 2 3" xfId="37654" xr:uid="{00000000-0005-0000-0000-0000870E0000}"/>
    <cellStyle name="Comma 2 6 3 2 4" xfId="34168" xr:uid="{00000000-0005-0000-0000-0000870E0000}"/>
    <cellStyle name="Comma 2 6 3 3" xfId="20899" xr:uid="{00000000-0005-0000-0000-0000B21D0000}"/>
    <cellStyle name="Comma 2 6 3 3 2" xfId="29365" xr:uid="{00000000-0005-0000-0000-0000B31D0000}"/>
    <cellStyle name="Comma 2 6 3 3 2 2" xfId="39184" xr:uid="{00000000-0005-0000-0000-00009F0E0000}"/>
    <cellStyle name="Comma 2 6 3 3 2 3" xfId="35856" xr:uid="{00000000-0005-0000-0000-00009F0E0000}"/>
    <cellStyle name="Comma 2 6 3 3 3" xfId="37559" xr:uid="{00000000-0005-0000-0000-0000890E0000}"/>
    <cellStyle name="Comma 2 6 3 3 4" xfId="34073" xr:uid="{00000000-0005-0000-0000-0000890E0000}"/>
    <cellStyle name="Comma 2 6 3 4" xfId="22478" xr:uid="{00000000-0005-0000-0000-0000B41D0000}"/>
    <cellStyle name="Comma 2 6 3 5" xfId="20802" xr:uid="{00000000-0005-0000-0000-0000B51D0000}"/>
    <cellStyle name="Comma 2 6 3 5 2" xfId="35761" xr:uid="{00000000-0005-0000-0000-0000A10E0000}"/>
    <cellStyle name="Comma 2 6 3 5 2 2" xfId="39089" xr:uid="{00000000-0005-0000-0000-0000A10E0000}"/>
    <cellStyle name="Comma 2 6 3 5 3" xfId="38029" xr:uid="{00000000-0005-0000-0000-00008B0E0000}"/>
    <cellStyle name="Comma 2 6 3 5 4" xfId="34548" xr:uid="{00000000-0005-0000-0000-00008B0E0000}"/>
    <cellStyle name="Comma 2 6 3 6" xfId="25927" xr:uid="{00000000-0005-0000-0000-0000B61D0000}"/>
    <cellStyle name="Comma 2 6 3 6 2" xfId="38378" xr:uid="{00000000-0005-0000-0000-00009C0E0000}"/>
    <cellStyle name="Comma 2 6 3 6 3" xfId="34981" xr:uid="{00000000-0005-0000-0000-00009C0E0000}"/>
    <cellStyle name="Comma 2 6 3 7" xfId="37464" xr:uid="{00000000-0005-0000-0000-0000860E0000}"/>
    <cellStyle name="Comma 2 6 3 8" xfId="33978" xr:uid="{00000000-0005-0000-0000-0000860E0000}"/>
    <cellStyle name="Comma 2 6 4" xfId="20950" xr:uid="{00000000-0005-0000-0000-0000B71D0000}"/>
    <cellStyle name="Comma 2 6 4 2" xfId="28165" xr:uid="{00000000-0005-0000-0000-0000B81D0000}"/>
    <cellStyle name="Comma 2 6 4 2 2" xfId="39232" xr:uid="{00000000-0005-0000-0000-0000A20E0000}"/>
    <cellStyle name="Comma 2 6 4 2 3" xfId="35904" xr:uid="{00000000-0005-0000-0000-0000A20E0000}"/>
    <cellStyle name="Comma 2 6 4 3" xfId="37607" xr:uid="{00000000-0005-0000-0000-00008C0E0000}"/>
    <cellStyle name="Comma 2 6 4 4" xfId="34121" xr:uid="{00000000-0005-0000-0000-00008C0E0000}"/>
    <cellStyle name="Comma 2 6 5" xfId="20852" xr:uid="{00000000-0005-0000-0000-0000B91D0000}"/>
    <cellStyle name="Comma 2 6 5 2" xfId="25480" xr:uid="{00000000-0005-0000-0000-0000BA1D0000}"/>
    <cellStyle name="Comma 2 6 5 2 2" xfId="39137" xr:uid="{00000000-0005-0000-0000-0000A30E0000}"/>
    <cellStyle name="Comma 2 6 5 2 3" xfId="35809" xr:uid="{00000000-0005-0000-0000-0000A30E0000}"/>
    <cellStyle name="Comma 2 6 5 3" xfId="37512" xr:uid="{00000000-0005-0000-0000-00008D0E0000}"/>
    <cellStyle name="Comma 2 6 5 4" xfId="34026" xr:uid="{00000000-0005-0000-0000-00008D0E0000}"/>
    <cellStyle name="Comma 2 6 6" xfId="21064" xr:uid="{00000000-0005-0000-0000-0000BB1D0000}"/>
    <cellStyle name="Comma 2 6 6 2" xfId="29170" xr:uid="{00000000-0005-0000-0000-0000BC1D0000}"/>
    <cellStyle name="Comma 2 6 6 2 2" xfId="39346" xr:uid="{00000000-0005-0000-0000-0000A40E0000}"/>
    <cellStyle name="Comma 2 6 6 2 3" xfId="36018" xr:uid="{00000000-0005-0000-0000-0000A40E0000}"/>
    <cellStyle name="Comma 2 6 6 3" xfId="37721" xr:uid="{00000000-0005-0000-0000-00008E0E0000}"/>
    <cellStyle name="Comma 2 6 6 4" xfId="34235" xr:uid="{00000000-0005-0000-0000-00008E0E0000}"/>
    <cellStyle name="Comma 2 6 7" xfId="21168" xr:uid="{00000000-0005-0000-0000-0000BD1D0000}"/>
    <cellStyle name="Comma 2 6 7 2" xfId="36065" xr:uid="{00000000-0005-0000-0000-0000A50E0000}"/>
    <cellStyle name="Comma 2 6 7 2 2" xfId="39393" xr:uid="{00000000-0005-0000-0000-0000A50E0000}"/>
    <cellStyle name="Comma 2 6 7 3" xfId="37767" xr:uid="{00000000-0005-0000-0000-00008F0E0000}"/>
    <cellStyle name="Comma 2 6 7 4" xfId="34281" xr:uid="{00000000-0005-0000-0000-00008F0E0000}"/>
    <cellStyle name="Comma 2 6 8" xfId="20593" xr:uid="{00000000-0005-0000-0000-0000BE1D0000}"/>
    <cellStyle name="Comma 2 6 8 2" xfId="35713" xr:uid="{00000000-0005-0000-0000-0000A60E0000}"/>
    <cellStyle name="Comma 2 6 8 2 2" xfId="39041" xr:uid="{00000000-0005-0000-0000-0000A60E0000}"/>
    <cellStyle name="Comma 2 6 8 3" xfId="37933" xr:uid="{00000000-0005-0000-0000-0000900E0000}"/>
    <cellStyle name="Comma 2 6 8 4" xfId="34448" xr:uid="{00000000-0005-0000-0000-0000900E0000}"/>
    <cellStyle name="Comma 2 6 9" xfId="24612" xr:uid="{00000000-0005-0000-0000-0000BF1D0000}"/>
    <cellStyle name="Comma 2 6 9 2" xfId="38214" xr:uid="{00000000-0005-0000-0000-0000920E0000}"/>
    <cellStyle name="Comma 2 6 9 3" xfId="34742" xr:uid="{00000000-0005-0000-0000-0000920E0000}"/>
    <cellStyle name="Comma 2 7" xfId="9183" xr:uid="{00000000-0005-0000-0000-0000C01D0000}"/>
    <cellStyle name="Comma 2 7 10" xfId="33941" xr:uid="{00000000-0005-0000-0000-0000910E0000}"/>
    <cellStyle name="Comma 2 7 2" xfId="17118" xr:uid="{00000000-0005-0000-0000-0000C11D0000}"/>
    <cellStyle name="Comma 2 7 2 2" xfId="21007" xr:uid="{00000000-0005-0000-0000-0000C21D0000}"/>
    <cellStyle name="Comma 2 7 2 2 2" xfId="29461" xr:uid="{00000000-0005-0000-0000-0000C31D0000}"/>
    <cellStyle name="Comma 2 7 2 2 2 2" xfId="35961" xr:uid="{00000000-0005-0000-0000-0000AA0E0000}"/>
    <cellStyle name="Comma 2 7 2 2 2 2 2" xfId="39289" xr:uid="{00000000-0005-0000-0000-0000AA0E0000}"/>
    <cellStyle name="Comma 2 7 2 2 2 3" xfId="38080" xr:uid="{00000000-0005-0000-0000-0000940E0000}"/>
    <cellStyle name="Comma 2 7 2 2 2 4" xfId="34609" xr:uid="{00000000-0005-0000-0000-0000940E0000}"/>
    <cellStyle name="Comma 2 7 2 2 3" xfId="26203" xr:uid="{00000000-0005-0000-0000-0000C41D0000}"/>
    <cellStyle name="Comma 2 7 2 2 3 2" xfId="38426" xr:uid="{00000000-0005-0000-0000-0000A90E0000}"/>
    <cellStyle name="Comma 2 7 2 2 3 3" xfId="35052" xr:uid="{00000000-0005-0000-0000-0000A90E0000}"/>
    <cellStyle name="Comma 2 7 2 2 4" xfId="37664" xr:uid="{00000000-0005-0000-0000-0000930E0000}"/>
    <cellStyle name="Comma 2 7 2 2 5" xfId="34178" xr:uid="{00000000-0005-0000-0000-0000930E0000}"/>
    <cellStyle name="Comma 2 7 2 3" xfId="20909" xr:uid="{00000000-0005-0000-0000-0000C51D0000}"/>
    <cellStyle name="Comma 2 7 2 3 2" xfId="29303" xr:uid="{00000000-0005-0000-0000-0000C61D0000}"/>
    <cellStyle name="Comma 2 7 2 3 2 2" xfId="39194" xr:uid="{00000000-0005-0000-0000-0000AB0E0000}"/>
    <cellStyle name="Comma 2 7 2 3 2 3" xfId="35866" xr:uid="{00000000-0005-0000-0000-0000AB0E0000}"/>
    <cellStyle name="Comma 2 7 2 3 3" xfId="37569" xr:uid="{00000000-0005-0000-0000-0000950E0000}"/>
    <cellStyle name="Comma 2 7 2 3 4" xfId="34083" xr:uid="{00000000-0005-0000-0000-0000950E0000}"/>
    <cellStyle name="Comma 2 7 2 4" xfId="21709" xr:uid="{00000000-0005-0000-0000-0000C71D0000}"/>
    <cellStyle name="Comma 2 7 2 4 2" xfId="36105" xr:uid="{00000000-0005-0000-0000-0000AC0E0000}"/>
    <cellStyle name="Comma 2 7 2 4 2 2" xfId="39433" xr:uid="{00000000-0005-0000-0000-0000AC0E0000}"/>
    <cellStyle name="Comma 2 7 2 4 3" xfId="37805" xr:uid="{00000000-0005-0000-0000-0000960E0000}"/>
    <cellStyle name="Comma 2 7 2 4 4" xfId="34319" xr:uid="{00000000-0005-0000-0000-0000960E0000}"/>
    <cellStyle name="Comma 2 7 2 5" xfId="20812" xr:uid="{00000000-0005-0000-0000-0000C81D0000}"/>
    <cellStyle name="Comma 2 7 2 5 2" xfId="35771" xr:uid="{00000000-0005-0000-0000-0000AD0E0000}"/>
    <cellStyle name="Comma 2 7 2 5 2 2" xfId="39099" xr:uid="{00000000-0005-0000-0000-0000AD0E0000}"/>
    <cellStyle name="Comma 2 7 2 5 3" xfId="37981" xr:uid="{00000000-0005-0000-0000-0000970E0000}"/>
    <cellStyle name="Comma 2 7 2 5 4" xfId="34500" xr:uid="{00000000-0005-0000-0000-0000970E0000}"/>
    <cellStyle name="Comma 2 7 2 6" xfId="25872" xr:uid="{00000000-0005-0000-0000-0000C91D0000}"/>
    <cellStyle name="Comma 2 7 2 6 2" xfId="38332" xr:uid="{00000000-0005-0000-0000-0000A80E0000}"/>
    <cellStyle name="Comma 2 7 2 6 3" xfId="34935" xr:uid="{00000000-0005-0000-0000-0000A80E0000}"/>
    <cellStyle name="Comma 2 7 2 7" xfId="37474" xr:uid="{00000000-0005-0000-0000-0000920E0000}"/>
    <cellStyle name="Comma 2 7 2 8" xfId="33988" xr:uid="{00000000-0005-0000-0000-0000920E0000}"/>
    <cellStyle name="Comma 2 7 3" xfId="18462" xr:uid="{00000000-0005-0000-0000-0000CA1D0000}"/>
    <cellStyle name="Comma 2 7 3 2" xfId="22479" xr:uid="{00000000-0005-0000-0000-0000CB1D0000}"/>
    <cellStyle name="Comma 2 7 3 3" xfId="20960" xr:uid="{00000000-0005-0000-0000-0000CC1D0000}"/>
    <cellStyle name="Comma 2 7 3 3 2" xfId="29366" xr:uid="{00000000-0005-0000-0000-0000CD1D0000}"/>
    <cellStyle name="Comma 2 7 3 3 2 2" xfId="39242" xr:uid="{00000000-0005-0000-0000-0000B00E0000}"/>
    <cellStyle name="Comma 2 7 3 3 2 3" xfId="35914" xr:uid="{00000000-0005-0000-0000-0000B00E0000}"/>
    <cellStyle name="Comma 2 7 3 3 3" xfId="38030" xr:uid="{00000000-0005-0000-0000-00009A0E0000}"/>
    <cellStyle name="Comma 2 7 3 3 4" xfId="34549" xr:uid="{00000000-0005-0000-0000-00009A0E0000}"/>
    <cellStyle name="Comma 2 7 3 4" xfId="25928" xr:uid="{00000000-0005-0000-0000-0000CE1D0000}"/>
    <cellStyle name="Comma 2 7 3 4 2" xfId="38379" xr:uid="{00000000-0005-0000-0000-0000AE0E0000}"/>
    <cellStyle name="Comma 2 7 3 4 3" xfId="34982" xr:uid="{00000000-0005-0000-0000-0000AE0E0000}"/>
    <cellStyle name="Comma 2 7 3 5" xfId="37617" xr:uid="{00000000-0005-0000-0000-0000980E0000}"/>
    <cellStyle name="Comma 2 7 3 6" xfId="34131" xr:uid="{00000000-0005-0000-0000-0000980E0000}"/>
    <cellStyle name="Comma 2 7 4" xfId="20862" xr:uid="{00000000-0005-0000-0000-0000CF1D0000}"/>
    <cellStyle name="Comma 2 7 4 2" xfId="25481" xr:uid="{00000000-0005-0000-0000-0000D01D0000}"/>
    <cellStyle name="Comma 2 7 4 2 2" xfId="39147" xr:uid="{00000000-0005-0000-0000-0000B10E0000}"/>
    <cellStyle name="Comma 2 7 4 2 3" xfId="35819" xr:uid="{00000000-0005-0000-0000-0000B10E0000}"/>
    <cellStyle name="Comma 2 7 4 3" xfId="37522" xr:uid="{00000000-0005-0000-0000-00009B0E0000}"/>
    <cellStyle name="Comma 2 7 4 4" xfId="34036" xr:uid="{00000000-0005-0000-0000-00009B0E0000}"/>
    <cellStyle name="Comma 2 7 5" xfId="21065" xr:uid="{00000000-0005-0000-0000-0000D11D0000}"/>
    <cellStyle name="Comma 2 7 5 2" xfId="29171" xr:uid="{00000000-0005-0000-0000-0000D21D0000}"/>
    <cellStyle name="Comma 2 7 5 2 2" xfId="39347" xr:uid="{00000000-0005-0000-0000-0000B20E0000}"/>
    <cellStyle name="Comma 2 7 5 2 3" xfId="36019" xr:uid="{00000000-0005-0000-0000-0000B20E0000}"/>
    <cellStyle name="Comma 2 7 5 3" xfId="37722" xr:uid="{00000000-0005-0000-0000-00009C0E0000}"/>
    <cellStyle name="Comma 2 7 5 4" xfId="34236" xr:uid="{00000000-0005-0000-0000-00009C0E0000}"/>
    <cellStyle name="Comma 2 7 6" xfId="21169" xr:uid="{00000000-0005-0000-0000-0000D31D0000}"/>
    <cellStyle name="Comma 2 7 6 2" xfId="36066" xr:uid="{00000000-0005-0000-0000-0000B30E0000}"/>
    <cellStyle name="Comma 2 7 6 2 2" xfId="39394" xr:uid="{00000000-0005-0000-0000-0000B30E0000}"/>
    <cellStyle name="Comma 2 7 6 3" xfId="37768" xr:uid="{00000000-0005-0000-0000-00009D0E0000}"/>
    <cellStyle name="Comma 2 7 6 4" xfId="34282" xr:uid="{00000000-0005-0000-0000-00009D0E0000}"/>
    <cellStyle name="Comma 2 7 7" xfId="20755" xr:uid="{00000000-0005-0000-0000-0000D41D0000}"/>
    <cellStyle name="Comma 2 7 7 2" xfId="35724" xr:uid="{00000000-0005-0000-0000-0000B40E0000}"/>
    <cellStyle name="Comma 2 7 7 2 2" xfId="39051" xr:uid="{00000000-0005-0000-0000-0000B40E0000}"/>
    <cellStyle name="Comma 2 7 7 3" xfId="37934" xr:uid="{00000000-0005-0000-0000-00009E0E0000}"/>
    <cellStyle name="Comma 2 7 7 4" xfId="34449" xr:uid="{00000000-0005-0000-0000-00009E0E0000}"/>
    <cellStyle name="Comma 2 7 8" xfId="25206" xr:uid="{00000000-0005-0000-0000-0000D51D0000}"/>
    <cellStyle name="Comma 2 7 8 2" xfId="38215" xr:uid="{00000000-0005-0000-0000-0000A70E0000}"/>
    <cellStyle name="Comma 2 7 8 3" xfId="34743" xr:uid="{00000000-0005-0000-0000-0000A70E0000}"/>
    <cellStyle name="Comma 2 7 9" xfId="16329" xr:uid="{00000000-0005-0000-0000-0000D61D0000}"/>
    <cellStyle name="Comma 2 7 9 2" xfId="37427" xr:uid="{00000000-0005-0000-0000-0000910E0000}"/>
    <cellStyle name="Comma 2 8" xfId="4734" xr:uid="{00000000-0005-0000-0000-0000D71D0000}"/>
    <cellStyle name="Comma 2 8 10" xfId="33951" xr:uid="{00000000-0005-0000-0000-00009F0E0000}"/>
    <cellStyle name="Comma 2 8 2" xfId="17119" xr:uid="{00000000-0005-0000-0000-0000D81D0000}"/>
    <cellStyle name="Comma 2 8 2 2" xfId="21017" xr:uid="{00000000-0005-0000-0000-0000D91D0000}"/>
    <cellStyle name="Comma 2 8 2 2 2" xfId="29462" xr:uid="{00000000-0005-0000-0000-0000DA1D0000}"/>
    <cellStyle name="Comma 2 8 2 2 2 2" xfId="35971" xr:uid="{00000000-0005-0000-0000-0000B80E0000}"/>
    <cellStyle name="Comma 2 8 2 2 2 2 2" xfId="39299" xr:uid="{00000000-0005-0000-0000-0000B80E0000}"/>
    <cellStyle name="Comma 2 8 2 2 2 3" xfId="38081" xr:uid="{00000000-0005-0000-0000-0000A20E0000}"/>
    <cellStyle name="Comma 2 8 2 2 2 4" xfId="34610" xr:uid="{00000000-0005-0000-0000-0000A20E0000}"/>
    <cellStyle name="Comma 2 8 2 2 3" xfId="26204" xr:uid="{00000000-0005-0000-0000-0000DB1D0000}"/>
    <cellStyle name="Comma 2 8 2 2 3 2" xfId="38427" xr:uid="{00000000-0005-0000-0000-0000B70E0000}"/>
    <cellStyle name="Comma 2 8 2 2 3 3" xfId="35053" xr:uid="{00000000-0005-0000-0000-0000B70E0000}"/>
    <cellStyle name="Comma 2 8 2 2 4" xfId="37674" xr:uid="{00000000-0005-0000-0000-0000A10E0000}"/>
    <cellStyle name="Comma 2 8 2 2 5" xfId="34188" xr:uid="{00000000-0005-0000-0000-0000A10E0000}"/>
    <cellStyle name="Comma 2 8 2 3" xfId="20919" xr:uid="{00000000-0005-0000-0000-0000DC1D0000}"/>
    <cellStyle name="Comma 2 8 2 3 2" xfId="29304" xr:uid="{00000000-0005-0000-0000-0000DD1D0000}"/>
    <cellStyle name="Comma 2 8 2 3 2 2" xfId="39204" xr:uid="{00000000-0005-0000-0000-0000B90E0000}"/>
    <cellStyle name="Comma 2 8 2 3 2 3" xfId="35876" xr:uid="{00000000-0005-0000-0000-0000B90E0000}"/>
    <cellStyle name="Comma 2 8 2 3 3" xfId="37579" xr:uid="{00000000-0005-0000-0000-0000A30E0000}"/>
    <cellStyle name="Comma 2 8 2 3 4" xfId="34093" xr:uid="{00000000-0005-0000-0000-0000A30E0000}"/>
    <cellStyle name="Comma 2 8 2 4" xfId="21710" xr:uid="{00000000-0005-0000-0000-0000DE1D0000}"/>
    <cellStyle name="Comma 2 8 2 4 2" xfId="36106" xr:uid="{00000000-0005-0000-0000-0000BA0E0000}"/>
    <cellStyle name="Comma 2 8 2 4 2 2" xfId="39434" xr:uid="{00000000-0005-0000-0000-0000BA0E0000}"/>
    <cellStyle name="Comma 2 8 2 4 3" xfId="37806" xr:uid="{00000000-0005-0000-0000-0000A40E0000}"/>
    <cellStyle name="Comma 2 8 2 4 4" xfId="34320" xr:uid="{00000000-0005-0000-0000-0000A40E0000}"/>
    <cellStyle name="Comma 2 8 2 5" xfId="20822" xr:uid="{00000000-0005-0000-0000-0000DF1D0000}"/>
    <cellStyle name="Comma 2 8 2 5 2" xfId="35781" xr:uid="{00000000-0005-0000-0000-0000BB0E0000}"/>
    <cellStyle name="Comma 2 8 2 5 2 2" xfId="39109" xr:uid="{00000000-0005-0000-0000-0000BB0E0000}"/>
    <cellStyle name="Comma 2 8 2 5 3" xfId="37982" xr:uid="{00000000-0005-0000-0000-0000A50E0000}"/>
    <cellStyle name="Comma 2 8 2 5 4" xfId="34501" xr:uid="{00000000-0005-0000-0000-0000A50E0000}"/>
    <cellStyle name="Comma 2 8 2 6" xfId="25873" xr:uid="{00000000-0005-0000-0000-0000E01D0000}"/>
    <cellStyle name="Comma 2 8 2 6 2" xfId="38333" xr:uid="{00000000-0005-0000-0000-0000B60E0000}"/>
    <cellStyle name="Comma 2 8 2 6 3" xfId="34936" xr:uid="{00000000-0005-0000-0000-0000B60E0000}"/>
    <cellStyle name="Comma 2 8 2 7" xfId="37484" xr:uid="{00000000-0005-0000-0000-0000A00E0000}"/>
    <cellStyle name="Comma 2 8 2 8" xfId="33998" xr:uid="{00000000-0005-0000-0000-0000A00E0000}"/>
    <cellStyle name="Comma 2 8 3" xfId="18463" xr:uid="{00000000-0005-0000-0000-0000E11D0000}"/>
    <cellStyle name="Comma 2 8 3 2" xfId="22480" xr:uid="{00000000-0005-0000-0000-0000E21D0000}"/>
    <cellStyle name="Comma 2 8 3 3" xfId="20970" xr:uid="{00000000-0005-0000-0000-0000E31D0000}"/>
    <cellStyle name="Comma 2 8 3 3 2" xfId="29367" xr:uid="{00000000-0005-0000-0000-0000E41D0000}"/>
    <cellStyle name="Comma 2 8 3 3 2 2" xfId="39252" xr:uid="{00000000-0005-0000-0000-0000BE0E0000}"/>
    <cellStyle name="Comma 2 8 3 3 2 3" xfId="35924" xr:uid="{00000000-0005-0000-0000-0000BE0E0000}"/>
    <cellStyle name="Comma 2 8 3 3 3" xfId="38031" xr:uid="{00000000-0005-0000-0000-0000A80E0000}"/>
    <cellStyle name="Comma 2 8 3 3 4" xfId="34550" xr:uid="{00000000-0005-0000-0000-0000A80E0000}"/>
    <cellStyle name="Comma 2 8 3 4" xfId="25929" xr:uid="{00000000-0005-0000-0000-0000E51D0000}"/>
    <cellStyle name="Comma 2 8 3 4 2" xfId="38380" xr:uid="{00000000-0005-0000-0000-0000BC0E0000}"/>
    <cellStyle name="Comma 2 8 3 4 3" xfId="34983" xr:uid="{00000000-0005-0000-0000-0000BC0E0000}"/>
    <cellStyle name="Comma 2 8 3 5" xfId="37627" xr:uid="{00000000-0005-0000-0000-0000A60E0000}"/>
    <cellStyle name="Comma 2 8 3 6" xfId="34141" xr:uid="{00000000-0005-0000-0000-0000A60E0000}"/>
    <cellStyle name="Comma 2 8 4" xfId="20872" xr:uid="{00000000-0005-0000-0000-0000E61D0000}"/>
    <cellStyle name="Comma 2 8 4 2" xfId="25482" xr:uid="{00000000-0005-0000-0000-0000E71D0000}"/>
    <cellStyle name="Comma 2 8 4 2 2" xfId="39157" xr:uid="{00000000-0005-0000-0000-0000BF0E0000}"/>
    <cellStyle name="Comma 2 8 4 2 3" xfId="35829" xr:uid="{00000000-0005-0000-0000-0000BF0E0000}"/>
    <cellStyle name="Comma 2 8 4 3" xfId="37532" xr:uid="{00000000-0005-0000-0000-0000A90E0000}"/>
    <cellStyle name="Comma 2 8 4 4" xfId="34046" xr:uid="{00000000-0005-0000-0000-0000A90E0000}"/>
    <cellStyle name="Comma 2 8 5" xfId="21066" xr:uid="{00000000-0005-0000-0000-0000E81D0000}"/>
    <cellStyle name="Comma 2 8 5 2" xfId="29172" xr:uid="{00000000-0005-0000-0000-0000E91D0000}"/>
    <cellStyle name="Comma 2 8 5 2 2" xfId="39348" xr:uid="{00000000-0005-0000-0000-0000C00E0000}"/>
    <cellStyle name="Comma 2 8 5 2 3" xfId="36020" xr:uid="{00000000-0005-0000-0000-0000C00E0000}"/>
    <cellStyle name="Comma 2 8 5 3" xfId="37723" xr:uid="{00000000-0005-0000-0000-0000AA0E0000}"/>
    <cellStyle name="Comma 2 8 5 4" xfId="34237" xr:uid="{00000000-0005-0000-0000-0000AA0E0000}"/>
    <cellStyle name="Comma 2 8 6" xfId="21170" xr:uid="{00000000-0005-0000-0000-0000EA1D0000}"/>
    <cellStyle name="Comma 2 8 6 2" xfId="36067" xr:uid="{00000000-0005-0000-0000-0000C10E0000}"/>
    <cellStyle name="Comma 2 8 6 2 2" xfId="39395" xr:uid="{00000000-0005-0000-0000-0000C10E0000}"/>
    <cellStyle name="Comma 2 8 6 3" xfId="37769" xr:uid="{00000000-0005-0000-0000-0000AB0E0000}"/>
    <cellStyle name="Comma 2 8 6 4" xfId="34283" xr:uid="{00000000-0005-0000-0000-0000AB0E0000}"/>
    <cellStyle name="Comma 2 8 7" xfId="20765" xr:uid="{00000000-0005-0000-0000-0000EB1D0000}"/>
    <cellStyle name="Comma 2 8 7 2" xfId="35734" xr:uid="{00000000-0005-0000-0000-0000C20E0000}"/>
    <cellStyle name="Comma 2 8 7 2 2" xfId="39062" xr:uid="{00000000-0005-0000-0000-0000C20E0000}"/>
    <cellStyle name="Comma 2 8 7 3" xfId="37935" xr:uid="{00000000-0005-0000-0000-0000AC0E0000}"/>
    <cellStyle name="Comma 2 8 7 4" xfId="34450" xr:uid="{00000000-0005-0000-0000-0000AC0E0000}"/>
    <cellStyle name="Comma 2 8 8" xfId="23809" xr:uid="{00000000-0005-0000-0000-0000EC1D0000}"/>
    <cellStyle name="Comma 2 8 8 2" xfId="38216" xr:uid="{00000000-0005-0000-0000-0000B50E0000}"/>
    <cellStyle name="Comma 2 8 8 3" xfId="34744" xr:uid="{00000000-0005-0000-0000-0000B50E0000}"/>
    <cellStyle name="Comma 2 8 9" xfId="16330" xr:uid="{00000000-0005-0000-0000-0000ED1D0000}"/>
    <cellStyle name="Comma 2 8 9 2" xfId="37437" xr:uid="{00000000-0005-0000-0000-00009F0E0000}"/>
    <cellStyle name="Comma 2 9" xfId="3721" xr:uid="{00000000-0005-0000-0000-0000EE1D0000}"/>
    <cellStyle name="Comma 2 9 2" xfId="17120" xr:uid="{00000000-0005-0000-0000-0000EF1D0000}"/>
    <cellStyle name="Comma 2 9 2 2" xfId="21022" xr:uid="{00000000-0005-0000-0000-0000F01D0000}"/>
    <cellStyle name="Comma 2 9 2 2 2" xfId="29463" xr:uid="{00000000-0005-0000-0000-0000F11D0000}"/>
    <cellStyle name="Comma 2 9 2 2 2 2" xfId="35976" xr:uid="{00000000-0005-0000-0000-0000C60E0000}"/>
    <cellStyle name="Comma 2 9 2 2 2 2 2" xfId="39304" xr:uid="{00000000-0005-0000-0000-0000C60E0000}"/>
    <cellStyle name="Comma 2 9 2 2 2 3" xfId="38082" xr:uid="{00000000-0005-0000-0000-0000B00E0000}"/>
    <cellStyle name="Comma 2 9 2 2 2 4" xfId="34611" xr:uid="{00000000-0005-0000-0000-0000B00E0000}"/>
    <cellStyle name="Comma 2 9 2 2 3" xfId="26205" xr:uid="{00000000-0005-0000-0000-0000F21D0000}"/>
    <cellStyle name="Comma 2 9 2 2 3 2" xfId="38428" xr:uid="{00000000-0005-0000-0000-0000C50E0000}"/>
    <cellStyle name="Comma 2 9 2 2 3 3" xfId="35054" xr:uid="{00000000-0005-0000-0000-0000C50E0000}"/>
    <cellStyle name="Comma 2 9 2 2 4" xfId="37679" xr:uid="{00000000-0005-0000-0000-0000AF0E0000}"/>
    <cellStyle name="Comma 2 9 2 2 5" xfId="34193" xr:uid="{00000000-0005-0000-0000-0000AF0E0000}"/>
    <cellStyle name="Comma 2 9 2 3" xfId="20924" xr:uid="{00000000-0005-0000-0000-0000F31D0000}"/>
    <cellStyle name="Comma 2 9 2 3 2" xfId="29305" xr:uid="{00000000-0005-0000-0000-0000F41D0000}"/>
    <cellStyle name="Comma 2 9 2 3 2 2" xfId="39209" xr:uid="{00000000-0005-0000-0000-0000C70E0000}"/>
    <cellStyle name="Comma 2 9 2 3 2 3" xfId="35881" xr:uid="{00000000-0005-0000-0000-0000C70E0000}"/>
    <cellStyle name="Comma 2 9 2 3 3" xfId="37584" xr:uid="{00000000-0005-0000-0000-0000B10E0000}"/>
    <cellStyle name="Comma 2 9 2 3 4" xfId="34098" xr:uid="{00000000-0005-0000-0000-0000B10E0000}"/>
    <cellStyle name="Comma 2 9 2 4" xfId="21711" xr:uid="{00000000-0005-0000-0000-0000F51D0000}"/>
    <cellStyle name="Comma 2 9 2 4 2" xfId="36107" xr:uid="{00000000-0005-0000-0000-0000C80E0000}"/>
    <cellStyle name="Comma 2 9 2 4 2 2" xfId="39435" xr:uid="{00000000-0005-0000-0000-0000C80E0000}"/>
    <cellStyle name="Comma 2 9 2 4 3" xfId="37807" xr:uid="{00000000-0005-0000-0000-0000B20E0000}"/>
    <cellStyle name="Comma 2 9 2 4 4" xfId="34321" xr:uid="{00000000-0005-0000-0000-0000B20E0000}"/>
    <cellStyle name="Comma 2 9 2 5" xfId="20827" xr:uid="{00000000-0005-0000-0000-0000F61D0000}"/>
    <cellStyle name="Comma 2 9 2 5 2" xfId="35786" xr:uid="{00000000-0005-0000-0000-0000C90E0000}"/>
    <cellStyle name="Comma 2 9 2 5 2 2" xfId="39114" xr:uid="{00000000-0005-0000-0000-0000C90E0000}"/>
    <cellStyle name="Comma 2 9 2 5 3" xfId="37983" xr:uid="{00000000-0005-0000-0000-0000B30E0000}"/>
    <cellStyle name="Comma 2 9 2 5 4" xfId="34502" xr:uid="{00000000-0005-0000-0000-0000B30E0000}"/>
    <cellStyle name="Comma 2 9 2 6" xfId="25874" xr:uid="{00000000-0005-0000-0000-0000F71D0000}"/>
    <cellStyle name="Comma 2 9 2 6 2" xfId="38334" xr:uid="{00000000-0005-0000-0000-0000C40E0000}"/>
    <cellStyle name="Comma 2 9 2 6 3" xfId="34937" xr:uid="{00000000-0005-0000-0000-0000C40E0000}"/>
    <cellStyle name="Comma 2 9 2 7" xfId="37489" xr:uid="{00000000-0005-0000-0000-0000AE0E0000}"/>
    <cellStyle name="Comma 2 9 2 8" xfId="34003" xr:uid="{00000000-0005-0000-0000-0000AE0E0000}"/>
    <cellStyle name="Comma 2 9 3" xfId="18464" xr:uid="{00000000-0005-0000-0000-0000F81D0000}"/>
    <cellStyle name="Comma 2 9 3 2" xfId="22481" xr:uid="{00000000-0005-0000-0000-0000F91D0000}"/>
    <cellStyle name="Comma 2 9 3 3" xfId="20975" xr:uid="{00000000-0005-0000-0000-0000FA1D0000}"/>
    <cellStyle name="Comma 2 9 3 3 2" xfId="29368" xr:uid="{00000000-0005-0000-0000-0000FB1D0000}"/>
    <cellStyle name="Comma 2 9 3 3 2 2" xfId="39257" xr:uid="{00000000-0005-0000-0000-0000CC0E0000}"/>
    <cellStyle name="Comma 2 9 3 3 2 3" xfId="35929" xr:uid="{00000000-0005-0000-0000-0000CC0E0000}"/>
    <cellStyle name="Comma 2 9 3 3 3" xfId="38032" xr:uid="{00000000-0005-0000-0000-0000B60E0000}"/>
    <cellStyle name="Comma 2 9 3 3 4" xfId="34551" xr:uid="{00000000-0005-0000-0000-0000B60E0000}"/>
    <cellStyle name="Comma 2 9 3 4" xfId="25930" xr:uid="{00000000-0005-0000-0000-0000FC1D0000}"/>
    <cellStyle name="Comma 2 9 3 4 2" xfId="38381" xr:uid="{00000000-0005-0000-0000-0000CA0E0000}"/>
    <cellStyle name="Comma 2 9 3 4 3" xfId="34984" xr:uid="{00000000-0005-0000-0000-0000CA0E0000}"/>
    <cellStyle name="Comma 2 9 3 5" xfId="37632" xr:uid="{00000000-0005-0000-0000-0000B40E0000}"/>
    <cellStyle name="Comma 2 9 3 6" xfId="34146" xr:uid="{00000000-0005-0000-0000-0000B40E0000}"/>
    <cellStyle name="Comma 2 9 4" xfId="20877" xr:uid="{00000000-0005-0000-0000-0000FD1D0000}"/>
    <cellStyle name="Comma 2 9 4 2" xfId="29173" xr:uid="{00000000-0005-0000-0000-0000FE1D0000}"/>
    <cellStyle name="Comma 2 9 4 2 2" xfId="39162" xr:uid="{00000000-0005-0000-0000-0000CD0E0000}"/>
    <cellStyle name="Comma 2 9 4 2 3" xfId="35834" xr:uid="{00000000-0005-0000-0000-0000CD0E0000}"/>
    <cellStyle name="Comma 2 9 4 3" xfId="37537" xr:uid="{00000000-0005-0000-0000-0000B70E0000}"/>
    <cellStyle name="Comma 2 9 4 4" xfId="34051" xr:uid="{00000000-0005-0000-0000-0000B70E0000}"/>
    <cellStyle name="Comma 2 9 5" xfId="21171" xr:uid="{00000000-0005-0000-0000-0000FF1D0000}"/>
    <cellStyle name="Comma 2 9 5 2" xfId="36068" xr:uid="{00000000-0005-0000-0000-0000CE0E0000}"/>
    <cellStyle name="Comma 2 9 5 2 2" xfId="39396" xr:uid="{00000000-0005-0000-0000-0000CE0E0000}"/>
    <cellStyle name="Comma 2 9 5 3" xfId="37770" xr:uid="{00000000-0005-0000-0000-0000B80E0000}"/>
    <cellStyle name="Comma 2 9 5 4" xfId="34284" xr:uid="{00000000-0005-0000-0000-0000B80E0000}"/>
    <cellStyle name="Comma 2 9 6" xfId="20775" xr:uid="{00000000-0005-0000-0000-0000001E0000}"/>
    <cellStyle name="Comma 2 9 6 2" xfId="35739" xr:uid="{00000000-0005-0000-0000-0000CF0E0000}"/>
    <cellStyle name="Comma 2 9 6 2 2" xfId="39067" xr:uid="{00000000-0005-0000-0000-0000CF0E0000}"/>
    <cellStyle name="Comma 2 9 6 3" xfId="37936" xr:uid="{00000000-0005-0000-0000-0000B90E0000}"/>
    <cellStyle name="Comma 2 9 6 4" xfId="34451" xr:uid="{00000000-0005-0000-0000-0000B90E0000}"/>
    <cellStyle name="Comma 2 9 7" xfId="25483" xr:uid="{00000000-0005-0000-0000-0000011E0000}"/>
    <cellStyle name="Comma 2 9 7 2" xfId="38217" xr:uid="{00000000-0005-0000-0000-0000C30E0000}"/>
    <cellStyle name="Comma 2 9 7 3" xfId="34745" xr:uid="{00000000-0005-0000-0000-0000C30E0000}"/>
    <cellStyle name="Comma 2 9 8" xfId="16331" xr:uid="{00000000-0005-0000-0000-0000021E0000}"/>
    <cellStyle name="Comma 2 9 8 2" xfId="37442" xr:uid="{00000000-0005-0000-0000-0000AD0E0000}"/>
    <cellStyle name="Comma 2 9 9" xfId="33956" xr:uid="{00000000-0005-0000-0000-0000AD0E0000}"/>
    <cellStyle name="Comma 2_PrimaryEnergyPrices_TIMES" xfId="32043" xr:uid="{00000000-0005-0000-0000-0000E2070000}"/>
    <cellStyle name="Comma 20" xfId="15560" xr:uid="{00000000-0005-0000-0000-0000031E0000}"/>
    <cellStyle name="Comma 20 2" xfId="23306" xr:uid="{00000000-0005-0000-0000-0000041E0000}"/>
    <cellStyle name="Comma 20 2 2" xfId="30120" xr:uid="{00000000-0005-0000-0000-0000051E0000}"/>
    <cellStyle name="Comma 20 2 2 2" xfId="39778" xr:uid="{00000000-0005-0000-0000-0000D10E0000}"/>
    <cellStyle name="Comma 20 2 2 3" xfId="36446" xr:uid="{00000000-0005-0000-0000-0000D10E0000}"/>
    <cellStyle name="Comma 20 2 3" xfId="38135" xr:uid="{00000000-0005-0000-0000-0000BB0E0000}"/>
    <cellStyle name="Comma 20 2 4" xfId="34664" xr:uid="{00000000-0005-0000-0000-0000BB0E0000}"/>
    <cellStyle name="Comma 20 3" xfId="28017" xr:uid="{00000000-0005-0000-0000-0000061E0000}"/>
    <cellStyle name="Comma 20 3 2" xfId="38726" xr:uid="{00000000-0005-0000-0000-0000D00E0000}"/>
    <cellStyle name="Comma 20 3 3" xfId="35422" xr:uid="{00000000-0005-0000-0000-0000D00E0000}"/>
    <cellStyle name="Comma 20 4" xfId="19968" xr:uid="{00000000-0005-0000-0000-0000071E0000}"/>
    <cellStyle name="Comma 20 4 2" xfId="37878" xr:uid="{00000000-0005-0000-0000-0000BA0E0000}"/>
    <cellStyle name="Comma 20 5" xfId="34393" xr:uid="{00000000-0005-0000-0000-0000BA0E0000}"/>
    <cellStyle name="Comma 21" xfId="19974" xr:uid="{00000000-0005-0000-0000-0000081E0000}"/>
    <cellStyle name="Comma 21 2" xfId="23312" xr:uid="{00000000-0005-0000-0000-0000091E0000}"/>
    <cellStyle name="Comma 21 2 2" xfId="30121" xr:uid="{00000000-0005-0000-0000-00000A1E0000}"/>
    <cellStyle name="Comma 21 2 2 2" xfId="39779" xr:uid="{00000000-0005-0000-0000-0000D30E0000}"/>
    <cellStyle name="Comma 21 2 2 3" xfId="36447" xr:uid="{00000000-0005-0000-0000-0000D30E0000}"/>
    <cellStyle name="Comma 21 2 3" xfId="38136" xr:uid="{00000000-0005-0000-0000-0000BD0E0000}"/>
    <cellStyle name="Comma 21 2 4" xfId="34665" xr:uid="{00000000-0005-0000-0000-0000BD0E0000}"/>
    <cellStyle name="Comma 21 3" xfId="28023" xr:uid="{00000000-0005-0000-0000-00000B1E0000}"/>
    <cellStyle name="Comma 21 3 2" xfId="38727" xr:uid="{00000000-0005-0000-0000-0000D20E0000}"/>
    <cellStyle name="Comma 21 3 3" xfId="35423" xr:uid="{00000000-0005-0000-0000-0000D20E0000}"/>
    <cellStyle name="Comma 21 4" xfId="37879" xr:uid="{00000000-0005-0000-0000-0000BC0E0000}"/>
    <cellStyle name="Comma 21 5" xfId="34394" xr:uid="{00000000-0005-0000-0000-0000BC0E0000}"/>
    <cellStyle name="Comma 22" xfId="19975" xr:uid="{00000000-0005-0000-0000-00000C1E0000}"/>
    <cellStyle name="Comma 22 2" xfId="23313" xr:uid="{00000000-0005-0000-0000-00000D1E0000}"/>
    <cellStyle name="Comma 22 2 2" xfId="30122" xr:uid="{00000000-0005-0000-0000-00000E1E0000}"/>
    <cellStyle name="Comma 22 2 2 2" xfId="39780" xr:uid="{00000000-0005-0000-0000-0000D50E0000}"/>
    <cellStyle name="Comma 22 2 2 3" xfId="36448" xr:uid="{00000000-0005-0000-0000-0000D50E0000}"/>
    <cellStyle name="Comma 22 2 3" xfId="38137" xr:uid="{00000000-0005-0000-0000-0000BF0E0000}"/>
    <cellStyle name="Comma 22 2 4" xfId="34666" xr:uid="{00000000-0005-0000-0000-0000BF0E0000}"/>
    <cellStyle name="Comma 22 3" xfId="28024" xr:uid="{00000000-0005-0000-0000-00000F1E0000}"/>
    <cellStyle name="Comma 22 3 2" xfId="38728" xr:uid="{00000000-0005-0000-0000-0000D40E0000}"/>
    <cellStyle name="Comma 22 3 3" xfId="35424" xr:uid="{00000000-0005-0000-0000-0000D40E0000}"/>
    <cellStyle name="Comma 22 4" xfId="37880" xr:uid="{00000000-0005-0000-0000-0000BE0E0000}"/>
    <cellStyle name="Comma 22 5" xfId="34395" xr:uid="{00000000-0005-0000-0000-0000BE0E0000}"/>
    <cellStyle name="Comma 23" xfId="23326" xr:uid="{00000000-0005-0000-0000-0000101E0000}"/>
    <cellStyle name="Comma 23 2" xfId="30127" xr:uid="{00000000-0005-0000-0000-0000111E0000}"/>
    <cellStyle name="Comma 23 2 2" xfId="36453" xr:uid="{00000000-0005-0000-0000-0000D70E0000}"/>
    <cellStyle name="Comma 23 2 2 2" xfId="39784" xr:uid="{00000000-0005-0000-0000-0000D70E0000}"/>
    <cellStyle name="Comma 23 2 3" xfId="38150" xr:uid="{00000000-0005-0000-0000-0000C10E0000}"/>
    <cellStyle name="Comma 23 2 4" xfId="34679" xr:uid="{00000000-0005-0000-0000-0000C10E0000}"/>
    <cellStyle name="Comma 23 3" xfId="28041" xr:uid="{00000000-0005-0000-0000-0000121E0000}"/>
    <cellStyle name="Comma 23 3 2" xfId="38730" xr:uid="{00000000-0005-0000-0000-0000D60E0000}"/>
    <cellStyle name="Comma 23 3 3" xfId="35426" xr:uid="{00000000-0005-0000-0000-0000D60E0000}"/>
    <cellStyle name="Comma 23 4" xfId="37885" xr:uid="{00000000-0005-0000-0000-0000C00E0000}"/>
    <cellStyle name="Comma 23 5" xfId="34399" xr:uid="{00000000-0005-0000-0000-0000C00E0000}"/>
    <cellStyle name="Comma 24" xfId="23324" xr:uid="{00000000-0005-0000-0000-0000131E0000}"/>
    <cellStyle name="Comma 24 2" xfId="30126" xr:uid="{00000000-0005-0000-0000-0000141E0000}"/>
    <cellStyle name="Comma 24 2 2" xfId="36451" xr:uid="{00000000-0005-0000-0000-0000D90E0000}"/>
    <cellStyle name="Comma 24 2 2 2" xfId="39782" xr:uid="{00000000-0005-0000-0000-0000D90E0000}"/>
    <cellStyle name="Comma 24 2 3" xfId="38149" xr:uid="{00000000-0005-0000-0000-0000C30E0000}"/>
    <cellStyle name="Comma 24 2 4" xfId="34678" xr:uid="{00000000-0005-0000-0000-0000C30E0000}"/>
    <cellStyle name="Comma 24 3" xfId="28040" xr:uid="{00000000-0005-0000-0000-0000151E0000}"/>
    <cellStyle name="Comma 24 3 2" xfId="38729" xr:uid="{00000000-0005-0000-0000-0000D80E0000}"/>
    <cellStyle name="Comma 24 3 3" xfId="35425" xr:uid="{00000000-0005-0000-0000-0000D80E0000}"/>
    <cellStyle name="Comma 24 4" xfId="37883" xr:uid="{00000000-0005-0000-0000-0000C20E0000}"/>
    <cellStyle name="Comma 24 5" xfId="34397" xr:uid="{00000000-0005-0000-0000-0000C20E0000}"/>
    <cellStyle name="Comma 25" xfId="23325" xr:uid="{00000000-0005-0000-0000-0000161E0000}"/>
    <cellStyle name="Comma 25 2" xfId="30128" xr:uid="{00000000-0005-0000-0000-0000171E0000}"/>
    <cellStyle name="Comma 25 2 2" xfId="36452" xr:uid="{00000000-0005-0000-0000-0000DB0E0000}"/>
    <cellStyle name="Comma 25 2 2 2" xfId="39783" xr:uid="{00000000-0005-0000-0000-0000DB0E0000}"/>
    <cellStyle name="Comma 25 2 3" xfId="38151" xr:uid="{00000000-0005-0000-0000-0000C50E0000}"/>
    <cellStyle name="Comma 25 2 4" xfId="34680" xr:uid="{00000000-0005-0000-0000-0000C50E0000}"/>
    <cellStyle name="Comma 25 3" xfId="28042" xr:uid="{00000000-0005-0000-0000-0000181E0000}"/>
    <cellStyle name="Comma 25 3 2" xfId="38731" xr:uid="{00000000-0005-0000-0000-0000DA0E0000}"/>
    <cellStyle name="Comma 25 3 3" xfId="35427" xr:uid="{00000000-0005-0000-0000-0000DA0E0000}"/>
    <cellStyle name="Comma 25 4" xfId="37884" xr:uid="{00000000-0005-0000-0000-0000C40E0000}"/>
    <cellStyle name="Comma 25 5" xfId="34398" xr:uid="{00000000-0005-0000-0000-0000C40E0000}"/>
    <cellStyle name="Comma 26" xfId="28043" xr:uid="{00000000-0005-0000-0000-0000191E0000}"/>
    <cellStyle name="Comma 26 2" xfId="30129" xr:uid="{00000000-0005-0000-0000-00001A1E0000}"/>
    <cellStyle name="Comma 26 2 2" xfId="38732" xr:uid="{00000000-0005-0000-0000-0000DC0E0000}"/>
    <cellStyle name="Comma 26 2 3" xfId="35428" xr:uid="{00000000-0005-0000-0000-0000DC0E0000}"/>
    <cellStyle name="Comma 26 3" xfId="38152" xr:uid="{00000000-0005-0000-0000-0000C60E0000}"/>
    <cellStyle name="Comma 26 4" xfId="34681" xr:uid="{00000000-0005-0000-0000-0000C60E0000}"/>
    <cellStyle name="Comma 27" xfId="28119" xr:uid="{00000000-0005-0000-0000-00001B1E0000}"/>
    <cellStyle name="Comma 27 2" xfId="30141" xr:uid="{00000000-0005-0000-0000-00001C1E0000}"/>
    <cellStyle name="Comma 27 2 2" xfId="38739" xr:uid="{00000000-0005-0000-0000-0000DD0E0000}"/>
    <cellStyle name="Comma 27 2 3" xfId="35435" xr:uid="{00000000-0005-0000-0000-0000DD0E0000}"/>
    <cellStyle name="Comma 27 3" xfId="38162" xr:uid="{00000000-0005-0000-0000-0000C70E0000}"/>
    <cellStyle name="Comma 27 4" xfId="34690" xr:uid="{00000000-0005-0000-0000-0000C70E0000}"/>
    <cellStyle name="Comma 28" xfId="28124" xr:uid="{00000000-0005-0000-0000-00001D1E0000}"/>
    <cellStyle name="Comma 28 2" xfId="30155" xr:uid="{00000000-0005-0000-0000-00001E1E0000}"/>
    <cellStyle name="Comma 28 2 2" xfId="38741" xr:uid="{00000000-0005-0000-0000-0000DE0E0000}"/>
    <cellStyle name="Comma 28 2 3" xfId="35437" xr:uid="{00000000-0005-0000-0000-0000DE0E0000}"/>
    <cellStyle name="Comma 28 3" xfId="38164" xr:uid="{00000000-0005-0000-0000-0000C80E0000}"/>
    <cellStyle name="Comma 28 4" xfId="34692" xr:uid="{00000000-0005-0000-0000-0000C80E0000}"/>
    <cellStyle name="Comma 29" xfId="28122" xr:uid="{00000000-0005-0000-0000-00001F1E0000}"/>
    <cellStyle name="Comma 29 2" xfId="30153" xr:uid="{00000000-0005-0000-0000-0000201E0000}"/>
    <cellStyle name="Comma 29 2 2" xfId="38740" xr:uid="{00000000-0005-0000-0000-0000DF0E0000}"/>
    <cellStyle name="Comma 29 2 3" xfId="35436" xr:uid="{00000000-0005-0000-0000-0000DF0E0000}"/>
    <cellStyle name="Comma 29 3" xfId="38163" xr:uid="{00000000-0005-0000-0000-0000C90E0000}"/>
    <cellStyle name="Comma 29 4" xfId="34691" xr:uid="{00000000-0005-0000-0000-0000C90E0000}"/>
    <cellStyle name="Comma 3" xfId="3" xr:uid="{00000000-0005-0000-0000-0000211E0000}"/>
    <cellStyle name="Comma 3 10" xfId="19480" xr:uid="{00000000-0005-0000-0000-0000221E0000}"/>
    <cellStyle name="Comma 3 10 2" xfId="22818" xr:uid="{00000000-0005-0000-0000-0000231E0000}"/>
    <cellStyle name="Comma 3 10 2 2" xfId="30002" xr:uid="{00000000-0005-0000-0000-0000241E0000}"/>
    <cellStyle name="Comma 3 10 2 2 2" xfId="39732" xr:uid="{00000000-0005-0000-0000-0000E20E0000}"/>
    <cellStyle name="Comma 3 10 2 2 3" xfId="36400" xr:uid="{00000000-0005-0000-0000-0000E20E0000}"/>
    <cellStyle name="Comma 3 10 2 3" xfId="38116" xr:uid="{00000000-0005-0000-0000-0000CC0E0000}"/>
    <cellStyle name="Comma 3 10 2 4" xfId="34645" xr:uid="{00000000-0005-0000-0000-0000CC0E0000}"/>
    <cellStyle name="Comma 3 10 3" xfId="27529" xr:uid="{00000000-0005-0000-0000-0000251E0000}"/>
    <cellStyle name="Comma 3 10 3 2" xfId="38689" xr:uid="{00000000-0005-0000-0000-0000E10E0000}"/>
    <cellStyle name="Comma 3 10 3 3" xfId="35368" xr:uid="{00000000-0005-0000-0000-0000E10E0000}"/>
    <cellStyle name="Comma 3 10 4" xfId="32044" xr:uid="{00000000-0005-0000-0000-0000E4070000}"/>
    <cellStyle name="Comma 3 10 4 2" xfId="36533" xr:uid="{00000000-0005-0000-0000-0000712D0000}"/>
    <cellStyle name="Comma 3 10 5" xfId="36879" xr:uid="{00000000-0005-0000-0000-0000E4070000}"/>
    <cellStyle name="Comma 3 10 6" xfId="37861" xr:uid="{00000000-0005-0000-0000-0000CB0E0000}"/>
    <cellStyle name="Comma 3 10 7" xfId="34376" xr:uid="{00000000-0005-0000-0000-0000CB0E0000}"/>
    <cellStyle name="Comma 3 11" xfId="19602" xr:uid="{00000000-0005-0000-0000-0000261E0000}"/>
    <cellStyle name="Comma 3 11 2" xfId="22940" xr:uid="{00000000-0005-0000-0000-0000271E0000}"/>
    <cellStyle name="Comma 3 11 2 2" xfId="30034" xr:uid="{00000000-0005-0000-0000-0000281E0000}"/>
    <cellStyle name="Comma 3 11 2 2 2" xfId="39744" xr:uid="{00000000-0005-0000-0000-0000E40E0000}"/>
    <cellStyle name="Comma 3 11 2 2 3" xfId="36412" xr:uid="{00000000-0005-0000-0000-0000E40E0000}"/>
    <cellStyle name="Comma 3 11 2 3" xfId="38122" xr:uid="{00000000-0005-0000-0000-0000CE0E0000}"/>
    <cellStyle name="Comma 3 11 2 4" xfId="34651" xr:uid="{00000000-0005-0000-0000-0000CE0E0000}"/>
    <cellStyle name="Comma 3 11 3" xfId="27651" xr:uid="{00000000-0005-0000-0000-0000291E0000}"/>
    <cellStyle name="Comma 3 11 3 2" xfId="38700" xr:uid="{00000000-0005-0000-0000-0000E30E0000}"/>
    <cellStyle name="Comma 3 11 3 3" xfId="35383" xr:uid="{00000000-0005-0000-0000-0000E30E0000}"/>
    <cellStyle name="Comma 3 11 4" xfId="37865" xr:uid="{00000000-0005-0000-0000-0000CD0E0000}"/>
    <cellStyle name="Comma 3 11 5" xfId="34380" xr:uid="{00000000-0005-0000-0000-0000CD0E0000}"/>
    <cellStyle name="Comma 3 12" xfId="19722" xr:uid="{00000000-0005-0000-0000-00002A1E0000}"/>
    <cellStyle name="Comma 3 12 2" xfId="23060" xr:uid="{00000000-0005-0000-0000-00002B1E0000}"/>
    <cellStyle name="Comma 3 12 2 2" xfId="30065" xr:uid="{00000000-0005-0000-0000-00002C1E0000}"/>
    <cellStyle name="Comma 3 12 2 2 2" xfId="39755" xr:uid="{00000000-0005-0000-0000-0000E60E0000}"/>
    <cellStyle name="Comma 3 12 2 2 3" xfId="36423" xr:uid="{00000000-0005-0000-0000-0000E60E0000}"/>
    <cellStyle name="Comma 3 12 2 3" xfId="38126" xr:uid="{00000000-0005-0000-0000-0000D00E0000}"/>
    <cellStyle name="Comma 3 12 2 4" xfId="34655" xr:uid="{00000000-0005-0000-0000-0000D00E0000}"/>
    <cellStyle name="Comma 3 12 3" xfId="27771" xr:uid="{00000000-0005-0000-0000-00002D1E0000}"/>
    <cellStyle name="Comma 3 12 3 2" xfId="38709" xr:uid="{00000000-0005-0000-0000-0000E50E0000}"/>
    <cellStyle name="Comma 3 12 3 3" xfId="35396" xr:uid="{00000000-0005-0000-0000-0000E50E0000}"/>
    <cellStyle name="Comma 3 12 4" xfId="37869" xr:uid="{00000000-0005-0000-0000-0000CF0E0000}"/>
    <cellStyle name="Comma 3 12 5" xfId="34384" xr:uid="{00000000-0005-0000-0000-0000CF0E0000}"/>
    <cellStyle name="Comma 3 13" xfId="19843" xr:uid="{00000000-0005-0000-0000-00002E1E0000}"/>
    <cellStyle name="Comma 3 13 2" xfId="23181" xr:uid="{00000000-0005-0000-0000-00002F1E0000}"/>
    <cellStyle name="Comma 3 13 2 2" xfId="30096" xr:uid="{00000000-0005-0000-0000-0000301E0000}"/>
    <cellStyle name="Comma 3 13 2 2 2" xfId="39767" xr:uid="{00000000-0005-0000-0000-0000E80E0000}"/>
    <cellStyle name="Comma 3 13 2 2 3" xfId="36435" xr:uid="{00000000-0005-0000-0000-0000E80E0000}"/>
    <cellStyle name="Comma 3 13 2 3" xfId="38131" xr:uid="{00000000-0005-0000-0000-0000D20E0000}"/>
    <cellStyle name="Comma 3 13 2 4" xfId="34660" xr:uid="{00000000-0005-0000-0000-0000D20E0000}"/>
    <cellStyle name="Comma 3 13 3" xfId="27892" xr:uid="{00000000-0005-0000-0000-0000311E0000}"/>
    <cellStyle name="Comma 3 13 3 2" xfId="38718" xr:uid="{00000000-0005-0000-0000-0000E70E0000}"/>
    <cellStyle name="Comma 3 13 3 3" xfId="35410" xr:uid="{00000000-0005-0000-0000-0000E70E0000}"/>
    <cellStyle name="Comma 3 13 4" xfId="37874" xr:uid="{00000000-0005-0000-0000-0000D10E0000}"/>
    <cellStyle name="Comma 3 13 5" xfId="34389" xr:uid="{00000000-0005-0000-0000-0000D10E0000}"/>
    <cellStyle name="Comma 3 14" xfId="19962" xr:uid="{00000000-0005-0000-0000-0000321E0000}"/>
    <cellStyle name="Comma 3 14 2" xfId="23300" xr:uid="{00000000-0005-0000-0000-0000331E0000}"/>
    <cellStyle name="Comma 3 14 2 2" xfId="30119" xr:uid="{00000000-0005-0000-0000-0000341E0000}"/>
    <cellStyle name="Comma 3 14 2 2 2" xfId="39777" xr:uid="{00000000-0005-0000-0000-0000EA0E0000}"/>
    <cellStyle name="Comma 3 14 2 2 3" xfId="36445" xr:uid="{00000000-0005-0000-0000-0000EA0E0000}"/>
    <cellStyle name="Comma 3 14 2 3" xfId="38134" xr:uid="{00000000-0005-0000-0000-0000D40E0000}"/>
    <cellStyle name="Comma 3 14 2 4" xfId="34663" xr:uid="{00000000-0005-0000-0000-0000D40E0000}"/>
    <cellStyle name="Comma 3 14 3" xfId="28011" xr:uid="{00000000-0005-0000-0000-0000351E0000}"/>
    <cellStyle name="Comma 3 14 3 2" xfId="38725" xr:uid="{00000000-0005-0000-0000-0000E90E0000}"/>
    <cellStyle name="Comma 3 14 3 3" xfId="35421" xr:uid="{00000000-0005-0000-0000-0000E90E0000}"/>
    <cellStyle name="Comma 3 14 4" xfId="37877" xr:uid="{00000000-0005-0000-0000-0000D30E0000}"/>
    <cellStyle name="Comma 3 14 5" xfId="34392" xr:uid="{00000000-0005-0000-0000-0000D30E0000}"/>
    <cellStyle name="Comma 3 15" xfId="21822" xr:uid="{00000000-0005-0000-0000-0000361E0000}"/>
    <cellStyle name="Comma 3 15 2" xfId="30135" xr:uid="{00000000-0005-0000-0000-0000371E0000}"/>
    <cellStyle name="Comma 3 15 2 2" xfId="36111" xr:uid="{00000000-0005-0000-0000-0000EC0E0000}"/>
    <cellStyle name="Comma 3 15 2 2 2" xfId="39439" xr:uid="{00000000-0005-0000-0000-0000EC0E0000}"/>
    <cellStyle name="Comma 3 15 2 3" xfId="38158" xr:uid="{00000000-0005-0000-0000-0000D60E0000}"/>
    <cellStyle name="Comma 3 15 2 4" xfId="34686" xr:uid="{00000000-0005-0000-0000-0000D60E0000}"/>
    <cellStyle name="Comma 3 15 3" xfId="28089" xr:uid="{00000000-0005-0000-0000-0000381E0000}"/>
    <cellStyle name="Comma 3 15 3 2" xfId="38737" xr:uid="{00000000-0005-0000-0000-0000EB0E0000}"/>
    <cellStyle name="Comma 3 15 3 3" xfId="35433" xr:uid="{00000000-0005-0000-0000-0000EB0E0000}"/>
    <cellStyle name="Comma 3 15 4" xfId="37808" xr:uid="{00000000-0005-0000-0000-0000D50E0000}"/>
    <cellStyle name="Comma 3 15 5" xfId="34322" xr:uid="{00000000-0005-0000-0000-0000D50E0000}"/>
    <cellStyle name="Comma 3 16" xfId="19992" xr:uid="{00000000-0005-0000-0000-0000391E0000}"/>
    <cellStyle name="Comma 3 16 2" xfId="30161" xr:uid="{00000000-0005-0000-0000-00003A1E0000}"/>
    <cellStyle name="Comma 3 16 2 2" xfId="36456" xr:uid="{00000000-0005-0000-0000-0000EE0E0000}"/>
    <cellStyle name="Comma 3 16 2 2 2" xfId="39785" xr:uid="{00000000-0005-0000-0000-0000EE0E0000}"/>
    <cellStyle name="Comma 3 16 2 3" xfId="38170" xr:uid="{00000000-0005-0000-0000-0000D80E0000}"/>
    <cellStyle name="Comma 3 16 2 4" xfId="34698" xr:uid="{00000000-0005-0000-0000-0000D80E0000}"/>
    <cellStyle name="Comma 3 16 3" xfId="28130" xr:uid="{00000000-0005-0000-0000-00003B1E0000}"/>
    <cellStyle name="Comma 3 16 3 2" xfId="38747" xr:uid="{00000000-0005-0000-0000-0000ED0E0000}"/>
    <cellStyle name="Comma 3 16 3 3" xfId="35443" xr:uid="{00000000-0005-0000-0000-0000ED0E0000}"/>
    <cellStyle name="Comma 3 16 4" xfId="37888" xr:uid="{00000000-0005-0000-0000-0000D70E0000}"/>
    <cellStyle name="Comma 3 16 5" xfId="34401" xr:uid="{00000000-0005-0000-0000-0000D70E0000}"/>
    <cellStyle name="Comma 3 17" xfId="28137" xr:uid="{00000000-0005-0000-0000-00003C1E0000}"/>
    <cellStyle name="Comma 3 17 2" xfId="30168" xr:uid="{00000000-0005-0000-0000-00003D1E0000}"/>
    <cellStyle name="Comma 3 17 2 2" xfId="38754" xr:uid="{00000000-0005-0000-0000-0000EF0E0000}"/>
    <cellStyle name="Comma 3 17 2 3" xfId="35450" xr:uid="{00000000-0005-0000-0000-0000EF0E0000}"/>
    <cellStyle name="Comma 3 17 3" xfId="38177" xr:uid="{00000000-0005-0000-0000-0000D90E0000}"/>
    <cellStyle name="Comma 3 17 4" xfId="34705" xr:uid="{00000000-0005-0000-0000-0000D90E0000}"/>
    <cellStyle name="Comma 3 18" xfId="28166" xr:uid="{00000000-0005-0000-0000-00003E1E0000}"/>
    <cellStyle name="Comma 3 18 2" xfId="30181" xr:uid="{00000000-0005-0000-0000-00003F1E0000}"/>
    <cellStyle name="Comma 3 18 2 2" xfId="38760" xr:uid="{00000000-0005-0000-0000-0000F00E0000}"/>
    <cellStyle name="Comma 3 18 2 3" xfId="35456" xr:uid="{00000000-0005-0000-0000-0000F00E0000}"/>
    <cellStyle name="Comma 3 18 3" xfId="38093" xr:uid="{00000000-0005-0000-0000-0000DA0E0000}"/>
    <cellStyle name="Comma 3 18 4" xfId="34622" xr:uid="{00000000-0005-0000-0000-0000DA0E0000}"/>
    <cellStyle name="Comma 3 19" xfId="28384" xr:uid="{00000000-0005-0000-0000-0000401E0000}"/>
    <cellStyle name="Comma 3 19 2" xfId="30253" xr:uid="{00000000-0005-0000-0000-0000411E0000}"/>
    <cellStyle name="Comma 3 19 2 2" xfId="38439" xr:uid="{00000000-0005-0000-0000-0000E00E0000}"/>
    <cellStyle name="Comma 3 19 3" xfId="35077" xr:uid="{00000000-0005-0000-0000-0000E00E0000}"/>
    <cellStyle name="Comma 3 2" xfId="6909" xr:uid="{00000000-0005-0000-0000-0000421E0000}"/>
    <cellStyle name="Comma 3 2 10" xfId="30586" xr:uid="{00000000-0005-0000-0000-0000E5070000}"/>
    <cellStyle name="Comma 3 2 2" xfId="18466" xr:uid="{00000000-0005-0000-0000-0000431E0000}"/>
    <cellStyle name="Comma 3 2 2 2" xfId="22483" xr:uid="{00000000-0005-0000-0000-0000441E0000}"/>
    <cellStyle name="Comma 3 2 2 2 2" xfId="30182" xr:uid="{00000000-0005-0000-0000-0000451E0000}"/>
    <cellStyle name="Comma 3 2 2 2 2 2" xfId="39637" xr:uid="{00000000-0005-0000-0000-0000F30E0000}"/>
    <cellStyle name="Comma 3 2 2 2 2 3" xfId="36305" xr:uid="{00000000-0005-0000-0000-0000F30E0000}"/>
    <cellStyle name="Comma 3 2 2 2 3" xfId="28167" xr:uid="{00000000-0005-0000-0000-0000461E0000}"/>
    <cellStyle name="Comma 3 2 2 2 3 2" xfId="38108" xr:uid="{00000000-0005-0000-0000-0000DD0E0000}"/>
    <cellStyle name="Comma 3 2 2 2 4" xfId="34637" xr:uid="{00000000-0005-0000-0000-0000DD0E0000}"/>
    <cellStyle name="Comma 3 2 2 3" xfId="29806" xr:uid="{00000000-0005-0000-0000-0000471E0000}"/>
    <cellStyle name="Comma 3 2 2 3 2" xfId="38604" xr:uid="{00000000-0005-0000-0000-0000F20E0000}"/>
    <cellStyle name="Comma 3 2 2 3 3" xfId="35261" xr:uid="{00000000-0005-0000-0000-0000F20E0000}"/>
    <cellStyle name="Comma 3 2 2 4" xfId="27184" xr:uid="{00000000-0005-0000-0000-0000481E0000}"/>
    <cellStyle name="Comma 3 2 2 4 2" xfId="36881" xr:uid="{00000000-0005-0000-0000-0000E6070000}"/>
    <cellStyle name="Comma 3 2 2 5" xfId="32046" xr:uid="{00000000-0005-0000-0000-0000E6070000}"/>
    <cellStyle name="Comma 3 2 3" xfId="21959" xr:uid="{00000000-0005-0000-0000-0000491E0000}"/>
    <cellStyle name="Comma 3 2 3 2" xfId="28168" xr:uid="{00000000-0005-0000-0000-00004A1E0000}"/>
    <cellStyle name="Comma 3 2 3 2 2" xfId="30183" xr:uid="{00000000-0005-0000-0000-00004B1E0000}"/>
    <cellStyle name="Comma 3 2 3 2 2 2" xfId="39461" xr:uid="{00000000-0005-0000-0000-0000F50E0000}"/>
    <cellStyle name="Comma 3 2 3 2 2 3" xfId="36131" xr:uid="{00000000-0005-0000-0000-0000F50E0000}"/>
    <cellStyle name="Comma 3 2 3 2 3" xfId="38159" xr:uid="{00000000-0005-0000-0000-0000DF0E0000}"/>
    <cellStyle name="Comma 3 2 3 2 4" xfId="34687" xr:uid="{00000000-0005-0000-0000-0000DF0E0000}"/>
    <cellStyle name="Comma 3 2 3 3" xfId="30136" xr:uid="{00000000-0005-0000-0000-00004C1E0000}"/>
    <cellStyle name="Comma 3 2 3 3 2" xfId="38738" xr:uid="{00000000-0005-0000-0000-0000F40E0000}"/>
    <cellStyle name="Comma 3 2 3 3 3" xfId="35434" xr:uid="{00000000-0005-0000-0000-0000F40E0000}"/>
    <cellStyle name="Comma 3 2 3 4" xfId="28090" xr:uid="{00000000-0005-0000-0000-00004D1E0000}"/>
    <cellStyle name="Comma 3 2 3 4 2" xfId="36880" xr:uid="{00000000-0005-0000-0000-0000E7070000}"/>
    <cellStyle name="Comma 3 2 3 5" xfId="32045" xr:uid="{00000000-0005-0000-0000-0000E7070000}"/>
    <cellStyle name="Comma 3 2 3 5 2" xfId="37819" xr:uid="{00000000-0005-0000-0000-0000DE0E0000}"/>
    <cellStyle name="Comma 3 2 3 6" xfId="34325" xr:uid="{00000000-0005-0000-0000-0000DE0E0000}"/>
    <cellStyle name="Comma 3 2 4" xfId="20206" xr:uid="{00000000-0005-0000-0000-00004E1E0000}"/>
    <cellStyle name="Comma 3 2 4 2" xfId="28169" xr:uid="{00000000-0005-0000-0000-00004F1E0000}"/>
    <cellStyle name="Comma 3 2 4 2 2" xfId="30184" xr:uid="{00000000-0005-0000-0000-0000501E0000}"/>
    <cellStyle name="Comma 3 2 4 2 2 2" xfId="38748" xr:uid="{00000000-0005-0000-0000-0000F60E0000}"/>
    <cellStyle name="Comma 3 2 4 2 3" xfId="35444" xr:uid="{00000000-0005-0000-0000-0000F60E0000}"/>
    <cellStyle name="Comma 3 2 4 3" xfId="30162" xr:uid="{00000000-0005-0000-0000-0000511E0000}"/>
    <cellStyle name="Comma 3 2 4 3 2" xfId="38171" xr:uid="{00000000-0005-0000-0000-0000E00E0000}"/>
    <cellStyle name="Comma 3 2 4 4" xfId="28131" xr:uid="{00000000-0005-0000-0000-0000521E0000}"/>
    <cellStyle name="Comma 3 2 4 5" xfId="34699" xr:uid="{00000000-0005-0000-0000-0000E00E0000}"/>
    <cellStyle name="Comma 3 2 5" xfId="28138" xr:uid="{00000000-0005-0000-0000-0000531E0000}"/>
    <cellStyle name="Comma 3 2 5 2" xfId="30169" xr:uid="{00000000-0005-0000-0000-0000541E0000}"/>
    <cellStyle name="Comma 3 2 5 2 2" xfId="38755" xr:uid="{00000000-0005-0000-0000-0000F70E0000}"/>
    <cellStyle name="Comma 3 2 5 2 3" xfId="35451" xr:uid="{00000000-0005-0000-0000-0000F70E0000}"/>
    <cellStyle name="Comma 3 2 5 3" xfId="38178" xr:uid="{00000000-0005-0000-0000-0000E10E0000}"/>
    <cellStyle name="Comma 3 2 5 4" xfId="34706" xr:uid="{00000000-0005-0000-0000-0000E10E0000}"/>
    <cellStyle name="Comma 3 2 6" xfId="26658" xr:uid="{00000000-0005-0000-0000-0000551E0000}"/>
    <cellStyle name="Comma 3 2 6 2" xfId="35649" xr:uid="{00000000-0005-0000-0000-0000F80E0000}"/>
    <cellStyle name="Comma 3 2 6 2 2" xfId="38981" xr:uid="{00000000-0005-0000-0000-0000F80E0000}"/>
    <cellStyle name="Comma 3 2 6 3" xfId="38096" xr:uid="{00000000-0005-0000-0000-0000E20E0000}"/>
    <cellStyle name="Comma 3 2 6 4" xfId="34625" xr:uid="{00000000-0005-0000-0000-0000E20E0000}"/>
    <cellStyle name="Comma 3 2 7" xfId="29532" xr:uid="{00000000-0005-0000-0000-0000561E0000}"/>
    <cellStyle name="Comma 3 2 7 2" xfId="38449" xr:uid="{00000000-0005-0000-0000-0000F10E0000}"/>
    <cellStyle name="Comma 3 2 7 3" xfId="35091" xr:uid="{00000000-0005-0000-0000-0000F10E0000}"/>
    <cellStyle name="Comma 3 2 8" xfId="24613" xr:uid="{00000000-0005-0000-0000-0000571E0000}"/>
    <cellStyle name="Comma 3 2 8 2" xfId="36534" xr:uid="{00000000-0005-0000-0000-0000722D0000}"/>
    <cellStyle name="Comma 3 2 9" xfId="17602" xr:uid="{00000000-0005-0000-0000-0000581E0000}"/>
    <cellStyle name="Comma 3 2 9 2" xfId="36762" xr:uid="{00000000-0005-0000-0000-0000E5070000}"/>
    <cellStyle name="Comma 3 20" xfId="26507" xr:uid="{00000000-0005-0000-0000-0000591E0000}"/>
    <cellStyle name="Comma 3 20 2" xfId="36532" xr:uid="{00000000-0005-0000-0000-0000702D0000}"/>
    <cellStyle name="Comma 3 21" xfId="29497" xr:uid="{00000000-0005-0000-0000-00005A1E0000}"/>
    <cellStyle name="Comma 3 21 2" xfId="36761" xr:uid="{00000000-0005-0000-0000-0000E3070000}"/>
    <cellStyle name="Comma 3 22" xfId="23335" xr:uid="{00000000-0005-0000-0000-00005B1E0000}"/>
    <cellStyle name="Comma 3 23" xfId="17426" xr:uid="{00000000-0005-0000-0000-00005C1E0000}"/>
    <cellStyle name="Comma 3 24" xfId="30585" xr:uid="{00000000-0005-0000-0000-0000E3070000}"/>
    <cellStyle name="Comma 3 3" xfId="9184" xr:uid="{00000000-0005-0000-0000-00005D1E0000}"/>
    <cellStyle name="Comma 3 3 2" xfId="18467" xr:uid="{00000000-0005-0000-0000-00005E1E0000}"/>
    <cellStyle name="Comma 3 3 2 2" xfId="22484" xr:uid="{00000000-0005-0000-0000-00005F1E0000}"/>
    <cellStyle name="Comma 3 3 2 2 2" xfId="29807" xr:uid="{00000000-0005-0000-0000-0000601E0000}"/>
    <cellStyle name="Comma 3 3 2 2 2 2" xfId="39638" xr:uid="{00000000-0005-0000-0000-0000FB0E0000}"/>
    <cellStyle name="Comma 3 3 2 2 2 3" xfId="36306" xr:uid="{00000000-0005-0000-0000-0000FB0E0000}"/>
    <cellStyle name="Comma 3 3 2 2 3" xfId="38109" xr:uid="{00000000-0005-0000-0000-0000E50E0000}"/>
    <cellStyle name="Comma 3 3 2 2 4" xfId="34638" xr:uid="{00000000-0005-0000-0000-0000E50E0000}"/>
    <cellStyle name="Comma 3 3 2 3" xfId="27185" xr:uid="{00000000-0005-0000-0000-0000611E0000}"/>
    <cellStyle name="Comma 3 3 2 3 2" xfId="38605" xr:uid="{00000000-0005-0000-0000-0000FA0E0000}"/>
    <cellStyle name="Comma 3 3 2 3 3" xfId="35262" xr:uid="{00000000-0005-0000-0000-0000FA0E0000}"/>
    <cellStyle name="Comma 3 3 2 4" xfId="32047" xr:uid="{00000000-0005-0000-0000-0000E9070000}"/>
    <cellStyle name="Comma 3 3 3" xfId="22081" xr:uid="{00000000-0005-0000-0000-0000621E0000}"/>
    <cellStyle name="Comma 3 3 3 2" xfId="26784" xr:uid="{00000000-0005-0000-0000-0000631E0000}"/>
    <cellStyle name="Comma 3 3 3 2 2" xfId="39478" xr:uid="{00000000-0005-0000-0000-0000FC0E0000}"/>
    <cellStyle name="Comma 3 3 3 2 3" xfId="36142" xr:uid="{00000000-0005-0000-0000-0000FC0E0000}"/>
    <cellStyle name="Comma 3 3 3 3" xfId="38099" xr:uid="{00000000-0005-0000-0000-0000E60E0000}"/>
    <cellStyle name="Comma 3 3 3 4" xfId="34628" xr:uid="{00000000-0005-0000-0000-0000E60E0000}"/>
    <cellStyle name="Comma 3 3 4" xfId="29557" xr:uid="{00000000-0005-0000-0000-0000641E0000}"/>
    <cellStyle name="Comma 3 3 4 2" xfId="38457" xr:uid="{00000000-0005-0000-0000-0000F90E0000}"/>
    <cellStyle name="Comma 3 3 4 3" xfId="35104" xr:uid="{00000000-0005-0000-0000-0000F90E0000}"/>
    <cellStyle name="Comma 3 3 5" xfId="25207" xr:uid="{00000000-0005-0000-0000-0000651E0000}"/>
    <cellStyle name="Comma 3 3 5 2" xfId="36535" xr:uid="{00000000-0005-0000-0000-0000732D0000}"/>
    <cellStyle name="Comma 3 3 6" xfId="17735" xr:uid="{00000000-0005-0000-0000-0000661E0000}"/>
    <cellStyle name="Comma 3 3 6 2" xfId="36763" xr:uid="{00000000-0005-0000-0000-0000E8070000}"/>
    <cellStyle name="Comma 3 3 7" xfId="30587" xr:uid="{00000000-0005-0000-0000-0000E8070000}"/>
    <cellStyle name="Comma 3 3 7 2" xfId="37823" xr:uid="{00000000-0005-0000-0000-0000E30E0000}"/>
    <cellStyle name="Comma 3 3 8" xfId="34329" xr:uid="{00000000-0005-0000-0000-0000E30E0000}"/>
    <cellStyle name="Comma 3 4" xfId="4735" xr:uid="{00000000-0005-0000-0000-0000671E0000}"/>
    <cellStyle name="Comma 3 4 2" xfId="18468" xr:uid="{00000000-0005-0000-0000-0000681E0000}"/>
    <cellStyle name="Comma 3 4 2 2" xfId="22485" xr:uid="{00000000-0005-0000-0000-0000691E0000}"/>
    <cellStyle name="Comma 3 4 2 2 2" xfId="30185" xr:uid="{00000000-0005-0000-0000-00006A1E0000}"/>
    <cellStyle name="Comma 3 4 2 2 2 2" xfId="39639" xr:uid="{00000000-0005-0000-0000-0000FF0E0000}"/>
    <cellStyle name="Comma 3 4 2 2 2 3" xfId="36307" xr:uid="{00000000-0005-0000-0000-0000FF0E0000}"/>
    <cellStyle name="Comma 3 4 2 2 3" xfId="28170" xr:uid="{00000000-0005-0000-0000-00006B1E0000}"/>
    <cellStyle name="Comma 3 4 2 2 3 2" xfId="38110" xr:uid="{00000000-0005-0000-0000-0000E90E0000}"/>
    <cellStyle name="Comma 3 4 2 2 4" xfId="34639" xr:uid="{00000000-0005-0000-0000-0000E90E0000}"/>
    <cellStyle name="Comma 3 4 2 3" xfId="29808" xr:uid="{00000000-0005-0000-0000-00006C1E0000}"/>
    <cellStyle name="Comma 3 4 2 3 2" xfId="38606" xr:uid="{00000000-0005-0000-0000-0000FE0E0000}"/>
    <cellStyle name="Comma 3 4 2 3 3" xfId="35263" xr:uid="{00000000-0005-0000-0000-0000FE0E0000}"/>
    <cellStyle name="Comma 3 4 2 4" xfId="27186" xr:uid="{00000000-0005-0000-0000-00006D1E0000}"/>
    <cellStyle name="Comma 3 4 2 4 2" xfId="36882" xr:uid="{00000000-0005-0000-0000-0000EB070000}"/>
    <cellStyle name="Comma 3 4 2 5" xfId="32048" xr:uid="{00000000-0005-0000-0000-0000EB070000}"/>
    <cellStyle name="Comma 3 4 3" xfId="22199" xr:uid="{00000000-0005-0000-0000-00006E1E0000}"/>
    <cellStyle name="Comma 3 4 3 2" xfId="26903" xr:uid="{00000000-0005-0000-0000-00006F1E0000}"/>
    <cellStyle name="Comma 3 4 3 2 2" xfId="39488" xr:uid="{00000000-0005-0000-0000-0000000F0000}"/>
    <cellStyle name="Comma 3 4 3 2 3" xfId="36152" xr:uid="{00000000-0005-0000-0000-0000000F0000}"/>
    <cellStyle name="Comma 3 4 3 3" xfId="38102" xr:uid="{00000000-0005-0000-0000-0000EA0E0000}"/>
    <cellStyle name="Comma 3 4 3 4" xfId="34631" xr:uid="{00000000-0005-0000-0000-0000EA0E0000}"/>
    <cellStyle name="Comma 3 4 4" xfId="29581" xr:uid="{00000000-0005-0000-0000-0000701E0000}"/>
    <cellStyle name="Comma 3 4 4 2" xfId="38465" xr:uid="{00000000-0005-0000-0000-0000FD0E0000}"/>
    <cellStyle name="Comma 3 4 4 3" xfId="35117" xr:uid="{00000000-0005-0000-0000-0000FD0E0000}"/>
    <cellStyle name="Comma 3 4 5" xfId="23810" xr:uid="{00000000-0005-0000-0000-0000711E0000}"/>
    <cellStyle name="Comma 3 4 5 2" xfId="36536" xr:uid="{00000000-0005-0000-0000-0000742D0000}"/>
    <cellStyle name="Comma 3 4 6" xfId="17853" xr:uid="{00000000-0005-0000-0000-0000721E0000}"/>
    <cellStyle name="Comma 3 4 6 2" xfId="36764" xr:uid="{00000000-0005-0000-0000-0000EA070000}"/>
    <cellStyle name="Comma 3 4 7" xfId="30588" xr:uid="{00000000-0005-0000-0000-0000EA070000}"/>
    <cellStyle name="Comma 3 4 7 2" xfId="37825" xr:uid="{00000000-0005-0000-0000-0000E70E0000}"/>
    <cellStyle name="Comma 3 4 8" xfId="34331" xr:uid="{00000000-0005-0000-0000-0000E70E0000}"/>
    <cellStyle name="Comma 3 5" xfId="3722" xr:uid="{00000000-0005-0000-0000-0000731E0000}"/>
    <cellStyle name="Comma 3 5 2" xfId="18469" xr:uid="{00000000-0005-0000-0000-0000741E0000}"/>
    <cellStyle name="Comma 3 5 2 2" xfId="22486" xr:uid="{00000000-0005-0000-0000-0000751E0000}"/>
    <cellStyle name="Comma 3 5 2 2 2" xfId="29809" xr:uid="{00000000-0005-0000-0000-0000761E0000}"/>
    <cellStyle name="Comma 3 5 2 2 2 2" xfId="39640" xr:uid="{00000000-0005-0000-0000-0000030F0000}"/>
    <cellStyle name="Comma 3 5 2 2 2 3" xfId="36308" xr:uid="{00000000-0005-0000-0000-0000030F0000}"/>
    <cellStyle name="Comma 3 5 2 2 3" xfId="38111" xr:uid="{00000000-0005-0000-0000-0000ED0E0000}"/>
    <cellStyle name="Comma 3 5 2 2 4" xfId="34640" xr:uid="{00000000-0005-0000-0000-0000ED0E0000}"/>
    <cellStyle name="Comma 3 5 2 3" xfId="27187" xr:uid="{00000000-0005-0000-0000-0000771E0000}"/>
    <cellStyle name="Comma 3 5 2 3 2" xfId="38607" xr:uid="{00000000-0005-0000-0000-0000020F0000}"/>
    <cellStyle name="Comma 3 5 2 3 3" xfId="35264" xr:uid="{00000000-0005-0000-0000-0000020F0000}"/>
    <cellStyle name="Comma 3 5 2 4" xfId="32049" xr:uid="{00000000-0005-0000-0000-0000ED070000}"/>
    <cellStyle name="Comma 3 5 3" xfId="22317" xr:uid="{00000000-0005-0000-0000-0000781E0000}"/>
    <cellStyle name="Comma 3 5 3 2" xfId="30186" xr:uid="{00000000-0005-0000-0000-0000791E0000}"/>
    <cellStyle name="Comma 3 5 3 2 2" xfId="39497" xr:uid="{00000000-0005-0000-0000-0000040F0000}"/>
    <cellStyle name="Comma 3 5 3 2 3" xfId="36161" xr:uid="{00000000-0005-0000-0000-0000040F0000}"/>
    <cellStyle name="Comma 3 5 3 3" xfId="28171" xr:uid="{00000000-0005-0000-0000-00007A1E0000}"/>
    <cellStyle name="Comma 3 5 3 3 2" xfId="38105" xr:uid="{00000000-0005-0000-0000-0000EE0E0000}"/>
    <cellStyle name="Comma 3 5 3 4" xfId="34634" xr:uid="{00000000-0005-0000-0000-0000EE0E0000}"/>
    <cellStyle name="Comma 3 5 4" xfId="29610" xr:uid="{00000000-0005-0000-0000-00007B1E0000}"/>
    <cellStyle name="Comma 3 5 4 2" xfId="38473" xr:uid="{00000000-0005-0000-0000-0000010F0000}"/>
    <cellStyle name="Comma 3 5 4 3" xfId="35130" xr:uid="{00000000-0005-0000-0000-0000010F0000}"/>
    <cellStyle name="Comma 3 5 5" xfId="27022" xr:uid="{00000000-0005-0000-0000-00007C1E0000}"/>
    <cellStyle name="Comma 3 5 5 2" xfId="36537" xr:uid="{00000000-0005-0000-0000-0000752D0000}"/>
    <cellStyle name="Comma 3 5 6" xfId="17972" xr:uid="{00000000-0005-0000-0000-00007D1E0000}"/>
    <cellStyle name="Comma 3 5 6 2" xfId="36765" xr:uid="{00000000-0005-0000-0000-0000EC070000}"/>
    <cellStyle name="Comma 3 5 7" xfId="30589" xr:uid="{00000000-0005-0000-0000-0000EC070000}"/>
    <cellStyle name="Comma 3 5 7 2" xfId="37827" xr:uid="{00000000-0005-0000-0000-0000EB0E0000}"/>
    <cellStyle name="Comma 3 5 8" xfId="34333" xr:uid="{00000000-0005-0000-0000-0000EB0E0000}"/>
    <cellStyle name="Comma 3 6" xfId="15561" xr:uid="{00000000-0005-0000-0000-00007E1E0000}"/>
    <cellStyle name="Comma 3 6 2" xfId="22487" xr:uid="{00000000-0005-0000-0000-00007F1E0000}"/>
    <cellStyle name="Comma 3 6 2 2" xfId="29810" xr:uid="{00000000-0005-0000-0000-0000801E0000}"/>
    <cellStyle name="Comma 3 6 2 2 2" xfId="39641" xr:uid="{00000000-0005-0000-0000-0000060F0000}"/>
    <cellStyle name="Comma 3 6 2 2 3" xfId="36309" xr:uid="{00000000-0005-0000-0000-0000060F0000}"/>
    <cellStyle name="Comma 3 6 2 3" xfId="32050" xr:uid="{00000000-0005-0000-0000-0000EF070000}"/>
    <cellStyle name="Comma 3 6 3" xfId="27188" xr:uid="{00000000-0005-0000-0000-0000811E0000}"/>
    <cellStyle name="Comma 3 6 3 2" xfId="38608" xr:uid="{00000000-0005-0000-0000-0000050F0000}"/>
    <cellStyle name="Comma 3 6 3 3" xfId="35265" xr:uid="{00000000-0005-0000-0000-0000050F0000}"/>
    <cellStyle name="Comma 3 6 4" xfId="18470" xr:uid="{00000000-0005-0000-0000-0000821E0000}"/>
    <cellStyle name="Comma 3 6 4 2" xfId="36538" xr:uid="{00000000-0005-0000-0000-0000762D0000}"/>
    <cellStyle name="Comma 3 6 5" xfId="30590" xr:uid="{00000000-0005-0000-0000-0000EE070000}"/>
    <cellStyle name="Comma 3 7" xfId="18471" xr:uid="{00000000-0005-0000-0000-0000831E0000}"/>
    <cellStyle name="Comma 3 7 2" xfId="22488" xr:uid="{00000000-0005-0000-0000-0000841E0000}"/>
    <cellStyle name="Comma 3 7 2 2" xfId="29811" xr:uid="{00000000-0005-0000-0000-0000851E0000}"/>
    <cellStyle name="Comma 3 7 2 2 2" xfId="39642" xr:uid="{00000000-0005-0000-0000-0000080F0000}"/>
    <cellStyle name="Comma 3 7 2 2 3" xfId="36310" xr:uid="{00000000-0005-0000-0000-0000080F0000}"/>
    <cellStyle name="Comma 3 7 2 3" xfId="32051" xr:uid="{00000000-0005-0000-0000-0000F1070000}"/>
    <cellStyle name="Comma 3 7 3" xfId="27189" xr:uid="{00000000-0005-0000-0000-0000861E0000}"/>
    <cellStyle name="Comma 3 7 3 2" xfId="38609" xr:uid="{00000000-0005-0000-0000-0000070F0000}"/>
    <cellStyle name="Comma 3 7 3 3" xfId="35266" xr:uid="{00000000-0005-0000-0000-0000070F0000}"/>
    <cellStyle name="Comma 3 7 4" xfId="30591" xr:uid="{00000000-0005-0000-0000-0000F0070000}"/>
    <cellStyle name="Comma 3 7 5" xfId="36766" xr:uid="{00000000-0005-0000-0000-0000F0070000}"/>
    <cellStyle name="Comma 3 8" xfId="18472" xr:uid="{00000000-0005-0000-0000-0000871E0000}"/>
    <cellStyle name="Comma 3 8 2" xfId="22489" xr:uid="{00000000-0005-0000-0000-0000881E0000}"/>
    <cellStyle name="Comma 3 8 2 2" xfId="29812" xr:uid="{00000000-0005-0000-0000-0000891E0000}"/>
    <cellStyle name="Comma 3 8 2 2 2" xfId="39643" xr:uid="{00000000-0005-0000-0000-00000A0F0000}"/>
    <cellStyle name="Comma 3 8 2 2 3" xfId="36311" xr:uid="{00000000-0005-0000-0000-00000A0F0000}"/>
    <cellStyle name="Comma 3 8 2 3" xfId="32052" xr:uid="{00000000-0005-0000-0000-0000F3070000}"/>
    <cellStyle name="Comma 3 8 3" xfId="27190" xr:uid="{00000000-0005-0000-0000-00008A1E0000}"/>
    <cellStyle name="Comma 3 8 3 2" xfId="38610" xr:uid="{00000000-0005-0000-0000-0000090F0000}"/>
    <cellStyle name="Comma 3 8 3 3" xfId="35267" xr:uid="{00000000-0005-0000-0000-0000090F0000}"/>
    <cellStyle name="Comma 3 8 4" xfId="30592" xr:uid="{00000000-0005-0000-0000-0000F2070000}"/>
    <cellStyle name="Comma 3 8 5" xfId="36767" xr:uid="{00000000-0005-0000-0000-0000F2070000}"/>
    <cellStyle name="Comma 3 9" xfId="18465" xr:uid="{00000000-0005-0000-0000-00008B1E0000}"/>
    <cellStyle name="Comma 3 9 2" xfId="22482" xr:uid="{00000000-0005-0000-0000-00008C1E0000}"/>
    <cellStyle name="Comma 3 9 2 2" xfId="29805" xr:uid="{00000000-0005-0000-0000-00008D1E0000}"/>
    <cellStyle name="Comma 3 9 2 2 2" xfId="39636" xr:uid="{00000000-0005-0000-0000-00000C0F0000}"/>
    <cellStyle name="Comma 3 9 2 2 3" xfId="36304" xr:uid="{00000000-0005-0000-0000-00000C0F0000}"/>
    <cellStyle name="Comma 3 9 2 3" xfId="38107" xr:uid="{00000000-0005-0000-0000-0000F60E0000}"/>
    <cellStyle name="Comma 3 9 2 4" xfId="34636" xr:uid="{00000000-0005-0000-0000-0000F60E0000}"/>
    <cellStyle name="Comma 3 9 3" xfId="27183" xr:uid="{00000000-0005-0000-0000-00008E1E0000}"/>
    <cellStyle name="Comma 3 9 3 2" xfId="38603" xr:uid="{00000000-0005-0000-0000-00000B0F0000}"/>
    <cellStyle name="Comma 3 9 3 3" xfId="35260" xr:uid="{00000000-0005-0000-0000-00000B0F0000}"/>
    <cellStyle name="Comma 3 9 4" xfId="32053" xr:uid="{00000000-0005-0000-0000-0000F4070000}"/>
    <cellStyle name="Comma 3 9 5" xfId="36883" xr:uid="{00000000-0005-0000-0000-0000F4070000}"/>
    <cellStyle name="Comma 30" xfId="28125" xr:uid="{00000000-0005-0000-0000-00008F1E0000}"/>
    <cellStyle name="Comma 30 2" xfId="30156" xr:uid="{00000000-0005-0000-0000-0000901E0000}"/>
    <cellStyle name="Comma 30 2 2" xfId="38742" xr:uid="{00000000-0005-0000-0000-00000D0F0000}"/>
    <cellStyle name="Comma 30 2 3" xfId="35438" xr:uid="{00000000-0005-0000-0000-00000D0F0000}"/>
    <cellStyle name="Comma 30 3" xfId="38165" xr:uid="{00000000-0005-0000-0000-0000F70E0000}"/>
    <cellStyle name="Comma 30 4" xfId="34693" xr:uid="{00000000-0005-0000-0000-0000F70E0000}"/>
    <cellStyle name="Comma 31" xfId="28132" xr:uid="{00000000-0005-0000-0000-0000911E0000}"/>
    <cellStyle name="Comma 31 2" xfId="30163" xr:uid="{00000000-0005-0000-0000-0000921E0000}"/>
    <cellStyle name="Comma 31 2 2" xfId="38749" xr:uid="{00000000-0005-0000-0000-00000E0F0000}"/>
    <cellStyle name="Comma 31 2 3" xfId="35445" xr:uid="{00000000-0005-0000-0000-00000E0F0000}"/>
    <cellStyle name="Comma 31 3" xfId="38172" xr:uid="{00000000-0005-0000-0000-0000F80E0000}"/>
    <cellStyle name="Comma 31 4" xfId="34700" xr:uid="{00000000-0005-0000-0000-0000F80E0000}"/>
    <cellStyle name="Comma 32" xfId="23330" xr:uid="{00000000-0005-0000-0000-0000931E0000}"/>
    <cellStyle name="Comma 4" xfId="3642" xr:uid="{00000000-0005-0000-0000-0000941E0000}"/>
    <cellStyle name="Comma 4 10" xfId="21856" xr:uid="{00000000-0005-0000-0000-0000951E0000}"/>
    <cellStyle name="Comma 4 10 2" xfId="30130" xr:uid="{00000000-0005-0000-0000-0000961E0000}"/>
    <cellStyle name="Comma 4 10 2 2" xfId="36122" xr:uid="{00000000-0005-0000-0000-0000110F0000}"/>
    <cellStyle name="Comma 4 10 2 2 2" xfId="39451" xr:uid="{00000000-0005-0000-0000-0000110F0000}"/>
    <cellStyle name="Comma 4 10 2 3" xfId="38153" xr:uid="{00000000-0005-0000-0000-0000FB0E0000}"/>
    <cellStyle name="Comma 4 10 2 4" xfId="34682" xr:uid="{00000000-0005-0000-0000-0000FB0E0000}"/>
    <cellStyle name="Comma 4 10 3" xfId="28044" xr:uid="{00000000-0005-0000-0000-0000971E0000}"/>
    <cellStyle name="Comma 4 10 3 2" xfId="38733" xr:uid="{00000000-0005-0000-0000-0000100F0000}"/>
    <cellStyle name="Comma 4 10 3 3" xfId="35429" xr:uid="{00000000-0005-0000-0000-0000100F0000}"/>
    <cellStyle name="Comma 4 10 4" xfId="32054" xr:uid="{00000000-0005-0000-0000-0000F6070000}"/>
    <cellStyle name="Comma 4 10 5" xfId="37817" xr:uid="{00000000-0005-0000-0000-0000FA0E0000}"/>
    <cellStyle name="Comma 4 10 6" xfId="34323" xr:uid="{00000000-0005-0000-0000-0000FA0E0000}"/>
    <cellStyle name="Comma 4 11" xfId="20236" xr:uid="{00000000-0005-0000-0000-0000981E0000}"/>
    <cellStyle name="Comma 4 11 2" xfId="30157" xr:uid="{00000000-0005-0000-0000-0000991E0000}"/>
    <cellStyle name="Comma 4 11 2 2" xfId="36462" xr:uid="{00000000-0005-0000-0000-0000130F0000}"/>
    <cellStyle name="Comma 4 11 2 2 2" xfId="39791" xr:uid="{00000000-0005-0000-0000-0000130F0000}"/>
    <cellStyle name="Comma 4 11 2 3" xfId="38166" xr:uid="{00000000-0005-0000-0000-0000FD0E0000}"/>
    <cellStyle name="Comma 4 11 2 4" xfId="34694" xr:uid="{00000000-0005-0000-0000-0000FD0E0000}"/>
    <cellStyle name="Comma 4 11 3" xfId="28126" xr:uid="{00000000-0005-0000-0000-00009A1E0000}"/>
    <cellStyle name="Comma 4 11 3 2" xfId="38743" xr:uid="{00000000-0005-0000-0000-0000120F0000}"/>
    <cellStyle name="Comma 4 11 3 3" xfId="35439" xr:uid="{00000000-0005-0000-0000-0000120F0000}"/>
    <cellStyle name="Comma 4 11 4" xfId="37894" xr:uid="{00000000-0005-0000-0000-0000FC0E0000}"/>
    <cellStyle name="Comma 4 11 5" xfId="34408" xr:uid="{00000000-0005-0000-0000-0000FC0E0000}"/>
    <cellStyle name="Comma 4 12" xfId="28133" xr:uid="{00000000-0005-0000-0000-00009B1E0000}"/>
    <cellStyle name="Comma 4 12 2" xfId="30164" xr:uid="{00000000-0005-0000-0000-00009C1E0000}"/>
    <cellStyle name="Comma 4 12 2 2" xfId="38750" xr:uid="{00000000-0005-0000-0000-0000140F0000}"/>
    <cellStyle name="Comma 4 12 2 3" xfId="35446" xr:uid="{00000000-0005-0000-0000-0000140F0000}"/>
    <cellStyle name="Comma 4 12 3" xfId="38173" xr:uid="{00000000-0005-0000-0000-0000FE0E0000}"/>
    <cellStyle name="Comma 4 12 4" xfId="34701" xr:uid="{00000000-0005-0000-0000-0000FE0E0000}"/>
    <cellStyle name="Comma 4 13" xfId="26551" xr:uid="{00000000-0005-0000-0000-00009D1E0000}"/>
    <cellStyle name="Comma 4 13 2" xfId="35652" xr:uid="{00000000-0005-0000-0000-0000150F0000}"/>
    <cellStyle name="Comma 4 13 2 2" xfId="38984" xr:uid="{00000000-0005-0000-0000-0000150F0000}"/>
    <cellStyle name="Comma 4 13 3" xfId="38094" xr:uid="{00000000-0005-0000-0000-0000FF0E0000}"/>
    <cellStyle name="Comma 4 13 4" xfId="34623" xr:uid="{00000000-0005-0000-0000-0000FF0E0000}"/>
    <cellStyle name="Comma 4 14" xfId="29510" xr:uid="{00000000-0005-0000-0000-00009E1E0000}"/>
    <cellStyle name="Comma 4 14 2" xfId="38441" xr:uid="{00000000-0005-0000-0000-00000F0F0000}"/>
    <cellStyle name="Comma 4 14 3" xfId="35079" xr:uid="{00000000-0005-0000-0000-00000F0F0000}"/>
    <cellStyle name="Comma 4 15" xfId="23333" xr:uid="{00000000-0005-0000-0000-00009F1E0000}"/>
    <cellStyle name="Comma 4 15 2" xfId="36768" xr:uid="{00000000-0005-0000-0000-0000F5070000}"/>
    <cellStyle name="Comma 4 16" xfId="17491" xr:uid="{00000000-0005-0000-0000-0000A01E0000}"/>
    <cellStyle name="Comma 4 17" xfId="30593" xr:uid="{00000000-0005-0000-0000-0000F5070000}"/>
    <cellStyle name="Comma 4 2" xfId="6907" xr:uid="{00000000-0005-0000-0000-0000A11E0000}"/>
    <cellStyle name="Comma 4 2 2" xfId="22491" xr:uid="{00000000-0005-0000-0000-0000A21E0000}"/>
    <cellStyle name="Comma 4 2 2 2" xfId="30187" xr:uid="{00000000-0005-0000-0000-0000A31E0000}"/>
    <cellStyle name="Comma 4 2 2 2 2" xfId="39645" xr:uid="{00000000-0005-0000-0000-0000170F0000}"/>
    <cellStyle name="Comma 4 2 2 2 3" xfId="36313" xr:uid="{00000000-0005-0000-0000-0000170F0000}"/>
    <cellStyle name="Comma 4 2 2 3" xfId="28172" xr:uid="{00000000-0005-0000-0000-0000A41E0000}"/>
    <cellStyle name="Comma 4 2 2 3 2" xfId="36884" xr:uid="{00000000-0005-0000-0000-0000F8070000}"/>
    <cellStyle name="Comma 4 2 2 4" xfId="32055" xr:uid="{00000000-0005-0000-0000-0000F8070000}"/>
    <cellStyle name="Comma 4 2 3" xfId="28173" xr:uid="{00000000-0005-0000-0000-0000A51E0000}"/>
    <cellStyle name="Comma 4 2 3 2" xfId="30188" xr:uid="{00000000-0005-0000-0000-0000A61E0000}"/>
    <cellStyle name="Comma 4 2 3 2 2" xfId="38612" xr:uid="{00000000-0005-0000-0000-0000160F0000}"/>
    <cellStyle name="Comma 4 2 3 3" xfId="35269" xr:uid="{00000000-0005-0000-0000-0000160F0000}"/>
    <cellStyle name="Comma 4 2 4" xfId="27192" xr:uid="{00000000-0005-0000-0000-0000A71E0000}"/>
    <cellStyle name="Comma 4 2 4 2" xfId="36539" xr:uid="{00000000-0005-0000-0000-00007A2D0000}"/>
    <cellStyle name="Comma 4 2 5" xfId="29814" xr:uid="{00000000-0005-0000-0000-0000A81E0000}"/>
    <cellStyle name="Comma 4 2 5 2" xfId="36769" xr:uid="{00000000-0005-0000-0000-0000F7070000}"/>
    <cellStyle name="Comma 4 2 6" xfId="24611" xr:uid="{00000000-0005-0000-0000-0000A91E0000}"/>
    <cellStyle name="Comma 4 2 7" xfId="18474" xr:uid="{00000000-0005-0000-0000-0000AA1E0000}"/>
    <cellStyle name="Comma 4 2 8" xfId="30594" xr:uid="{00000000-0005-0000-0000-0000F7070000}"/>
    <cellStyle name="Comma 4 3" xfId="9182" xr:uid="{00000000-0005-0000-0000-0000AB1E0000}"/>
    <cellStyle name="Comma 4 3 2" xfId="22492" xr:uid="{00000000-0005-0000-0000-0000AC1E0000}"/>
    <cellStyle name="Comma 4 3 2 2" xfId="30189" xr:uid="{00000000-0005-0000-0000-0000AD1E0000}"/>
    <cellStyle name="Comma 4 3 2 2 2" xfId="39646" xr:uid="{00000000-0005-0000-0000-0000190F0000}"/>
    <cellStyle name="Comma 4 3 2 2 3" xfId="36314" xr:uid="{00000000-0005-0000-0000-0000190F0000}"/>
    <cellStyle name="Comma 4 3 2 3" xfId="28174" xr:uid="{00000000-0005-0000-0000-0000AE1E0000}"/>
    <cellStyle name="Comma 4 3 2 3 2" xfId="36885" xr:uid="{00000000-0005-0000-0000-0000FA070000}"/>
    <cellStyle name="Comma 4 3 2 4" xfId="32056" xr:uid="{00000000-0005-0000-0000-0000FA070000}"/>
    <cellStyle name="Comma 4 3 3" xfId="27193" xr:uid="{00000000-0005-0000-0000-0000AF1E0000}"/>
    <cellStyle name="Comma 4 3 3 2" xfId="38613" xr:uid="{00000000-0005-0000-0000-0000180F0000}"/>
    <cellStyle name="Comma 4 3 3 3" xfId="35270" xr:uid="{00000000-0005-0000-0000-0000180F0000}"/>
    <cellStyle name="Comma 4 3 4" xfId="29815" xr:uid="{00000000-0005-0000-0000-0000B01E0000}"/>
    <cellStyle name="Comma 4 3 4 2" xfId="36540" xr:uid="{00000000-0005-0000-0000-00007B2D0000}"/>
    <cellStyle name="Comma 4 3 5" xfId="25205" xr:uid="{00000000-0005-0000-0000-0000B11E0000}"/>
    <cellStyle name="Comma 4 3 5 2" xfId="36770" xr:uid="{00000000-0005-0000-0000-0000F9070000}"/>
    <cellStyle name="Comma 4 3 6" xfId="18475" xr:uid="{00000000-0005-0000-0000-0000B21E0000}"/>
    <cellStyle name="Comma 4 3 7" xfId="30595" xr:uid="{00000000-0005-0000-0000-0000F9070000}"/>
    <cellStyle name="Comma 4 4" xfId="4733" xr:uid="{00000000-0005-0000-0000-0000B31E0000}"/>
    <cellStyle name="Comma 4 4 2" xfId="22493" xr:uid="{00000000-0005-0000-0000-0000B41E0000}"/>
    <cellStyle name="Comma 4 4 2 2" xfId="30190" xr:uid="{00000000-0005-0000-0000-0000B51E0000}"/>
    <cellStyle name="Comma 4 4 2 2 2" xfId="39647" xr:uid="{00000000-0005-0000-0000-00001B0F0000}"/>
    <cellStyle name="Comma 4 4 2 2 3" xfId="36315" xr:uid="{00000000-0005-0000-0000-00001B0F0000}"/>
    <cellStyle name="Comma 4 4 2 3" xfId="28175" xr:uid="{00000000-0005-0000-0000-0000B61E0000}"/>
    <cellStyle name="Comma 4 4 2 3 2" xfId="36886" xr:uid="{00000000-0005-0000-0000-0000FC070000}"/>
    <cellStyle name="Comma 4 4 2 4" xfId="32057" xr:uid="{00000000-0005-0000-0000-0000FC070000}"/>
    <cellStyle name="Comma 4 4 3" xfId="27194" xr:uid="{00000000-0005-0000-0000-0000B71E0000}"/>
    <cellStyle name="Comma 4 4 3 2" xfId="38614" xr:uid="{00000000-0005-0000-0000-00001A0F0000}"/>
    <cellStyle name="Comma 4 4 3 3" xfId="35271" xr:uid="{00000000-0005-0000-0000-00001A0F0000}"/>
    <cellStyle name="Comma 4 4 4" xfId="29816" xr:uid="{00000000-0005-0000-0000-0000B81E0000}"/>
    <cellStyle name="Comma 4 4 4 2" xfId="36541" xr:uid="{00000000-0005-0000-0000-00007C2D0000}"/>
    <cellStyle name="Comma 4 4 5" xfId="23808" xr:uid="{00000000-0005-0000-0000-0000B91E0000}"/>
    <cellStyle name="Comma 4 4 5 2" xfId="36771" xr:uid="{00000000-0005-0000-0000-0000FB070000}"/>
    <cellStyle name="Comma 4 4 6" xfId="18476" xr:uid="{00000000-0005-0000-0000-0000BA1E0000}"/>
    <cellStyle name="Comma 4 4 7" xfId="30596" xr:uid="{00000000-0005-0000-0000-0000FB070000}"/>
    <cellStyle name="Comma 4 5" xfId="3720" xr:uid="{00000000-0005-0000-0000-0000BB1E0000}"/>
    <cellStyle name="Comma 4 5 2" xfId="22494" xr:uid="{00000000-0005-0000-0000-0000BC1E0000}"/>
    <cellStyle name="Comma 4 5 2 2" xfId="30191" xr:uid="{00000000-0005-0000-0000-0000BD1E0000}"/>
    <cellStyle name="Comma 4 5 2 2 2" xfId="39648" xr:uid="{00000000-0005-0000-0000-00001D0F0000}"/>
    <cellStyle name="Comma 4 5 2 2 3" xfId="36316" xr:uid="{00000000-0005-0000-0000-00001D0F0000}"/>
    <cellStyle name="Comma 4 5 2 3" xfId="28176" xr:uid="{00000000-0005-0000-0000-0000BE1E0000}"/>
    <cellStyle name="Comma 4 5 2 3 2" xfId="36887" xr:uid="{00000000-0005-0000-0000-0000FE070000}"/>
    <cellStyle name="Comma 4 5 2 4" xfId="32058" xr:uid="{00000000-0005-0000-0000-0000FE070000}"/>
    <cellStyle name="Comma 4 5 3" xfId="29817" xr:uid="{00000000-0005-0000-0000-0000BF1E0000}"/>
    <cellStyle name="Comma 4 5 3 2" xfId="38615" xr:uid="{00000000-0005-0000-0000-00001C0F0000}"/>
    <cellStyle name="Comma 4 5 3 3" xfId="35272" xr:uid="{00000000-0005-0000-0000-00001C0F0000}"/>
    <cellStyle name="Comma 4 5 4" xfId="27195" xr:uid="{00000000-0005-0000-0000-0000C01E0000}"/>
    <cellStyle name="Comma 4 5 4 2" xfId="36542" xr:uid="{00000000-0005-0000-0000-00007D2D0000}"/>
    <cellStyle name="Comma 4 5 5" xfId="18477" xr:uid="{00000000-0005-0000-0000-0000C11E0000}"/>
    <cellStyle name="Comma 4 5 5 2" xfId="36772" xr:uid="{00000000-0005-0000-0000-0000FD070000}"/>
    <cellStyle name="Comma 4 5 6" xfId="30597" xr:uid="{00000000-0005-0000-0000-0000FD070000}"/>
    <cellStyle name="Comma 4 6" xfId="18478" xr:uid="{00000000-0005-0000-0000-0000C21E0000}"/>
    <cellStyle name="Comma 4 6 2" xfId="22495" xr:uid="{00000000-0005-0000-0000-0000C31E0000}"/>
    <cellStyle name="Comma 4 6 2 2" xfId="30192" xr:uid="{00000000-0005-0000-0000-0000C41E0000}"/>
    <cellStyle name="Comma 4 6 2 2 2" xfId="39649" xr:uid="{00000000-0005-0000-0000-00001F0F0000}"/>
    <cellStyle name="Comma 4 6 2 2 3" xfId="36317" xr:uid="{00000000-0005-0000-0000-00001F0F0000}"/>
    <cellStyle name="Comma 4 6 2 3" xfId="28177" xr:uid="{00000000-0005-0000-0000-0000C51E0000}"/>
    <cellStyle name="Comma 4 6 2 3 2" xfId="36888" xr:uid="{00000000-0005-0000-0000-000000080000}"/>
    <cellStyle name="Comma 4 6 2 4" xfId="32059" xr:uid="{00000000-0005-0000-0000-000000080000}"/>
    <cellStyle name="Comma 4 6 3" xfId="29818" xr:uid="{00000000-0005-0000-0000-0000C61E0000}"/>
    <cellStyle name="Comma 4 6 3 2" xfId="38616" xr:uid="{00000000-0005-0000-0000-00001E0F0000}"/>
    <cellStyle name="Comma 4 6 3 3" xfId="35273" xr:uid="{00000000-0005-0000-0000-00001E0F0000}"/>
    <cellStyle name="Comma 4 6 4" xfId="27196" xr:uid="{00000000-0005-0000-0000-0000C71E0000}"/>
    <cellStyle name="Comma 4 6 4 2" xfId="36543" xr:uid="{00000000-0005-0000-0000-00007E2D0000}"/>
    <cellStyle name="Comma 4 6 5" xfId="30598" xr:uid="{00000000-0005-0000-0000-0000FF070000}"/>
    <cellStyle name="Comma 4 7" xfId="18479" xr:uid="{00000000-0005-0000-0000-0000C81E0000}"/>
    <cellStyle name="Comma 4 7 2" xfId="22496" xr:uid="{00000000-0005-0000-0000-0000C91E0000}"/>
    <cellStyle name="Comma 4 7 2 2" xfId="29819" xr:uid="{00000000-0005-0000-0000-0000CA1E0000}"/>
    <cellStyle name="Comma 4 7 2 2 2" xfId="39650" xr:uid="{00000000-0005-0000-0000-0000210F0000}"/>
    <cellStyle name="Comma 4 7 2 2 3" xfId="36318" xr:uid="{00000000-0005-0000-0000-0000210F0000}"/>
    <cellStyle name="Comma 4 7 2 3" xfId="32060" xr:uid="{00000000-0005-0000-0000-000002080000}"/>
    <cellStyle name="Comma 4 7 3" xfId="27197" xr:uid="{00000000-0005-0000-0000-0000CB1E0000}"/>
    <cellStyle name="Comma 4 7 3 2" xfId="38617" xr:uid="{00000000-0005-0000-0000-0000200F0000}"/>
    <cellStyle name="Comma 4 7 3 3" xfId="35274" xr:uid="{00000000-0005-0000-0000-0000200F0000}"/>
    <cellStyle name="Comma 4 7 4" xfId="30599" xr:uid="{00000000-0005-0000-0000-000001080000}"/>
    <cellStyle name="Comma 4 7 5" xfId="36773" xr:uid="{00000000-0005-0000-0000-000001080000}"/>
    <cellStyle name="Comma 4 8" xfId="18480" xr:uid="{00000000-0005-0000-0000-0000CC1E0000}"/>
    <cellStyle name="Comma 4 8 2" xfId="22497" xr:uid="{00000000-0005-0000-0000-0000CD1E0000}"/>
    <cellStyle name="Comma 4 8 2 2" xfId="29820" xr:uid="{00000000-0005-0000-0000-0000CE1E0000}"/>
    <cellStyle name="Comma 4 8 2 2 2" xfId="39651" xr:uid="{00000000-0005-0000-0000-0000230F0000}"/>
    <cellStyle name="Comma 4 8 2 2 3" xfId="36319" xr:uid="{00000000-0005-0000-0000-0000230F0000}"/>
    <cellStyle name="Comma 4 8 2 3" xfId="32061" xr:uid="{00000000-0005-0000-0000-000004080000}"/>
    <cellStyle name="Comma 4 8 3" xfId="27198" xr:uid="{00000000-0005-0000-0000-0000CF1E0000}"/>
    <cellStyle name="Comma 4 8 3 2" xfId="38618" xr:uid="{00000000-0005-0000-0000-0000220F0000}"/>
    <cellStyle name="Comma 4 8 3 3" xfId="35275" xr:uid="{00000000-0005-0000-0000-0000220F0000}"/>
    <cellStyle name="Comma 4 8 4" xfId="30600" xr:uid="{00000000-0005-0000-0000-000003080000}"/>
    <cellStyle name="Comma 4 8 5" xfId="36774" xr:uid="{00000000-0005-0000-0000-000003080000}"/>
    <cellStyle name="Comma 4 9" xfId="18473" xr:uid="{00000000-0005-0000-0000-0000D01E0000}"/>
    <cellStyle name="Comma 4 9 2" xfId="22490" xr:uid="{00000000-0005-0000-0000-0000D11E0000}"/>
    <cellStyle name="Comma 4 9 2 2" xfId="29813" xr:uid="{00000000-0005-0000-0000-0000D21E0000}"/>
    <cellStyle name="Comma 4 9 2 2 2" xfId="39644" xr:uid="{00000000-0005-0000-0000-0000250F0000}"/>
    <cellStyle name="Comma 4 9 2 2 3" xfId="36312" xr:uid="{00000000-0005-0000-0000-0000250F0000}"/>
    <cellStyle name="Comma 4 9 2 3" xfId="38112" xr:uid="{00000000-0005-0000-0000-00000F0F0000}"/>
    <cellStyle name="Comma 4 9 2 4" xfId="34641" xr:uid="{00000000-0005-0000-0000-00000F0F0000}"/>
    <cellStyle name="Comma 4 9 3" xfId="27191" xr:uid="{00000000-0005-0000-0000-0000D31E0000}"/>
    <cellStyle name="Comma 4 9 3 2" xfId="38611" xr:uid="{00000000-0005-0000-0000-0000240F0000}"/>
    <cellStyle name="Comma 4 9 3 3" xfId="35268" xr:uid="{00000000-0005-0000-0000-0000240F0000}"/>
    <cellStyle name="Comma 4 9 4" xfId="32062" xr:uid="{00000000-0005-0000-0000-000005080000}"/>
    <cellStyle name="Comma 4 9 5" xfId="36889" xr:uid="{00000000-0005-0000-0000-000005080000}"/>
    <cellStyle name="Comma 5" xfId="3671" xr:uid="{00000000-0005-0000-0000-0000D41E0000}"/>
    <cellStyle name="Comma 5 10" xfId="21973" xr:uid="{00000000-0005-0000-0000-0000D51E0000}"/>
    <cellStyle name="Comma 5 10 2" xfId="30170" xr:uid="{00000000-0005-0000-0000-0000D61E0000}"/>
    <cellStyle name="Comma 5 10 2 2" xfId="36133" xr:uid="{00000000-0005-0000-0000-0000280F0000}"/>
    <cellStyle name="Comma 5 10 2 2 2" xfId="39469" xr:uid="{00000000-0005-0000-0000-0000280F0000}"/>
    <cellStyle name="Comma 5 10 2 3" xfId="38179" xr:uid="{00000000-0005-0000-0000-0000120F0000}"/>
    <cellStyle name="Comma 5 10 2 4" xfId="34707" xr:uid="{00000000-0005-0000-0000-0000120F0000}"/>
    <cellStyle name="Comma 5 10 3" xfId="28139" xr:uid="{00000000-0005-0000-0000-0000D71E0000}"/>
    <cellStyle name="Comma 5 10 3 2" xfId="38756" xr:uid="{00000000-0005-0000-0000-0000270F0000}"/>
    <cellStyle name="Comma 5 10 3 3" xfId="35452" xr:uid="{00000000-0005-0000-0000-0000270F0000}"/>
    <cellStyle name="Comma 5 10 4" xfId="37821" xr:uid="{00000000-0005-0000-0000-0000110F0000}"/>
    <cellStyle name="Comma 5 10 5" xfId="34327" xr:uid="{00000000-0005-0000-0000-0000110F0000}"/>
    <cellStyle name="Comma 5 11" xfId="21118" xr:uid="{00000000-0005-0000-0000-0000D81E0000}"/>
    <cellStyle name="Comma 5 11 2" xfId="30193" xr:uid="{00000000-0005-0000-0000-0000D91E0000}"/>
    <cellStyle name="Comma 5 11 2 2" xfId="39793" xr:uid="{00000000-0005-0000-0000-0000290F0000}"/>
    <cellStyle name="Comma 5 11 2 3" xfId="36464" xr:uid="{00000000-0005-0000-0000-0000290F0000}"/>
    <cellStyle name="Comma 5 11 3" xfId="28178" xr:uid="{00000000-0005-0000-0000-0000DA1E0000}"/>
    <cellStyle name="Comma 5 11 3 2" xfId="37896" xr:uid="{00000000-0005-0000-0000-0000130F0000}"/>
    <cellStyle name="Comma 5 11 4" xfId="34410" xr:uid="{00000000-0005-0000-0000-0000130F0000}"/>
    <cellStyle name="Comma 5 12" xfId="26676" xr:uid="{00000000-0005-0000-0000-0000DB1E0000}"/>
    <cellStyle name="Comma 5 12 2" xfId="36026" xr:uid="{00000000-0005-0000-0000-00002A0F0000}"/>
    <cellStyle name="Comma 5 12 2 2" xfId="39354" xr:uid="{00000000-0005-0000-0000-00002A0F0000}"/>
    <cellStyle name="Comma 5 12 3" xfId="38097" xr:uid="{00000000-0005-0000-0000-0000140F0000}"/>
    <cellStyle name="Comma 5 12 4" xfId="34626" xr:uid="{00000000-0005-0000-0000-0000140F0000}"/>
    <cellStyle name="Comma 5 13" xfId="29534" xr:uid="{00000000-0005-0000-0000-0000DC1E0000}"/>
    <cellStyle name="Comma 5 13 2" xfId="38450" xr:uid="{00000000-0005-0000-0000-0000260F0000}"/>
    <cellStyle name="Comma 5 13 3" xfId="35092" xr:uid="{00000000-0005-0000-0000-0000260F0000}"/>
    <cellStyle name="Comma 5 14" xfId="23341" xr:uid="{00000000-0005-0000-0000-0000DD1E0000}"/>
    <cellStyle name="Comma 5 14 2" xfId="36544" xr:uid="{00000000-0005-0000-0000-0000822D0000}"/>
    <cellStyle name="Comma 5 15" xfId="17628" xr:uid="{00000000-0005-0000-0000-0000DE1E0000}"/>
    <cellStyle name="Comma 5 15 2" xfId="36775" xr:uid="{00000000-0005-0000-0000-000006080000}"/>
    <cellStyle name="Comma 5 16" xfId="30601" xr:uid="{00000000-0005-0000-0000-000006080000}"/>
    <cellStyle name="Comma 5 2" xfId="6919" xr:uid="{00000000-0005-0000-0000-0000DF1E0000}"/>
    <cellStyle name="Comma 5 2 2" xfId="22499" xr:uid="{00000000-0005-0000-0000-0000E01E0000}"/>
    <cellStyle name="Comma 5 2 2 2" xfId="27200" xr:uid="{00000000-0005-0000-0000-0000E11E0000}"/>
    <cellStyle name="Comma 5 2 2 2 2" xfId="39653" xr:uid="{00000000-0005-0000-0000-00002C0F0000}"/>
    <cellStyle name="Comma 5 2 2 2 3" xfId="36321" xr:uid="{00000000-0005-0000-0000-00002C0F0000}"/>
    <cellStyle name="Comma 5 2 2 3" xfId="32064" xr:uid="{00000000-0005-0000-0000-000008080000}"/>
    <cellStyle name="Comma 5 2 3" xfId="29822" xr:uid="{00000000-0005-0000-0000-0000E21E0000}"/>
    <cellStyle name="Comma 5 2 3 2" xfId="38620" xr:uid="{00000000-0005-0000-0000-00002B0F0000}"/>
    <cellStyle name="Comma 5 2 3 3" xfId="35277" xr:uid="{00000000-0005-0000-0000-00002B0F0000}"/>
    <cellStyle name="Comma 5 2 4" xfId="24617" xr:uid="{00000000-0005-0000-0000-0000E31E0000}"/>
    <cellStyle name="Comma 5 2 4 2" xfId="36545" xr:uid="{00000000-0005-0000-0000-0000832D0000}"/>
    <cellStyle name="Comma 5 2 5" xfId="18482" xr:uid="{00000000-0005-0000-0000-0000E41E0000}"/>
    <cellStyle name="Comma 5 2 5 2" xfId="36776" xr:uid="{00000000-0005-0000-0000-000007080000}"/>
    <cellStyle name="Comma 5 2 6" xfId="30602" xr:uid="{00000000-0005-0000-0000-000007080000}"/>
    <cellStyle name="Comma 5 3" xfId="9194" xr:uid="{00000000-0005-0000-0000-0000E51E0000}"/>
    <cellStyle name="Comma 5 3 2" xfId="22500" xr:uid="{00000000-0005-0000-0000-0000E61E0000}"/>
    <cellStyle name="Comma 5 3 2 2" xfId="27201" xr:uid="{00000000-0005-0000-0000-0000E71E0000}"/>
    <cellStyle name="Comma 5 3 2 2 2" xfId="39654" xr:uid="{00000000-0005-0000-0000-00002E0F0000}"/>
    <cellStyle name="Comma 5 3 2 2 3" xfId="36322" xr:uid="{00000000-0005-0000-0000-00002E0F0000}"/>
    <cellStyle name="Comma 5 3 2 3" xfId="32066" xr:uid="{00000000-0005-0000-0000-00000A080000}"/>
    <cellStyle name="Comma 5 3 3" xfId="29823" xr:uid="{00000000-0005-0000-0000-0000E81E0000}"/>
    <cellStyle name="Comma 5 3 3 2" xfId="32065" xr:uid="{00000000-0005-0000-0000-00000B080000}"/>
    <cellStyle name="Comma 5 3 4" xfId="25211" xr:uid="{00000000-0005-0000-0000-0000E91E0000}"/>
    <cellStyle name="Comma 5 3 4 2" xfId="36546" xr:uid="{00000000-0005-0000-0000-0000842D0000}"/>
    <cellStyle name="Comma 5 3 5" xfId="18483" xr:uid="{00000000-0005-0000-0000-0000EA1E0000}"/>
    <cellStyle name="Comma 5 3 5 2" xfId="36777" xr:uid="{00000000-0005-0000-0000-000009080000}"/>
    <cellStyle name="Comma 5 3 6" xfId="30603" xr:uid="{00000000-0005-0000-0000-000009080000}"/>
    <cellStyle name="Comma 5 4" xfId="4745" xr:uid="{00000000-0005-0000-0000-0000EB1E0000}"/>
    <cellStyle name="Comma 5 4 2" xfId="22501" xr:uid="{00000000-0005-0000-0000-0000EC1E0000}"/>
    <cellStyle name="Comma 5 4 2 2" xfId="27202" xr:uid="{00000000-0005-0000-0000-0000ED1E0000}"/>
    <cellStyle name="Comma 5 4 2 2 2" xfId="39655" xr:uid="{00000000-0005-0000-0000-0000300F0000}"/>
    <cellStyle name="Comma 5 4 2 2 3" xfId="36323" xr:uid="{00000000-0005-0000-0000-0000300F0000}"/>
    <cellStyle name="Comma 5 4 2 3" xfId="32067" xr:uid="{00000000-0005-0000-0000-00000D080000}"/>
    <cellStyle name="Comma 5 4 3" xfId="29824" xr:uid="{00000000-0005-0000-0000-0000EE1E0000}"/>
    <cellStyle name="Comma 5 4 3 2" xfId="38621" xr:uid="{00000000-0005-0000-0000-00002F0F0000}"/>
    <cellStyle name="Comma 5 4 3 3" xfId="35278" xr:uid="{00000000-0005-0000-0000-00002F0F0000}"/>
    <cellStyle name="Comma 5 4 4" xfId="23814" xr:uid="{00000000-0005-0000-0000-0000EF1E0000}"/>
    <cellStyle name="Comma 5 4 4 2" xfId="36547" xr:uid="{00000000-0005-0000-0000-0000852D0000}"/>
    <cellStyle name="Comma 5 4 5" xfId="18484" xr:uid="{00000000-0005-0000-0000-0000F01E0000}"/>
    <cellStyle name="Comma 5 4 5 2" xfId="36778" xr:uid="{00000000-0005-0000-0000-00000C080000}"/>
    <cellStyle name="Comma 5 4 6" xfId="30604" xr:uid="{00000000-0005-0000-0000-00000C080000}"/>
    <cellStyle name="Comma 5 5" xfId="3743" xr:uid="{00000000-0005-0000-0000-0000F11E0000}"/>
    <cellStyle name="Comma 5 5 2" xfId="22502" xr:uid="{00000000-0005-0000-0000-0000F21E0000}"/>
    <cellStyle name="Comma 5 5 2 2" xfId="29825" xr:uid="{00000000-0005-0000-0000-0000F31E0000}"/>
    <cellStyle name="Comma 5 5 2 2 2" xfId="39656" xr:uid="{00000000-0005-0000-0000-0000320F0000}"/>
    <cellStyle name="Comma 5 5 2 2 3" xfId="36324" xr:uid="{00000000-0005-0000-0000-0000320F0000}"/>
    <cellStyle name="Comma 5 5 2 3" xfId="32068" xr:uid="{00000000-0005-0000-0000-00000F080000}"/>
    <cellStyle name="Comma 5 5 3" xfId="27203" xr:uid="{00000000-0005-0000-0000-0000F41E0000}"/>
    <cellStyle name="Comma 5 5 3 2" xfId="38622" xr:uid="{00000000-0005-0000-0000-0000310F0000}"/>
    <cellStyle name="Comma 5 5 3 3" xfId="35279" xr:uid="{00000000-0005-0000-0000-0000310F0000}"/>
    <cellStyle name="Comma 5 5 4" xfId="18485" xr:uid="{00000000-0005-0000-0000-0000F51E0000}"/>
    <cellStyle name="Comma 5 5 4 2" xfId="36548" xr:uid="{00000000-0005-0000-0000-0000862D0000}"/>
    <cellStyle name="Comma 5 5 5" xfId="30605" xr:uid="{00000000-0005-0000-0000-00000E080000}"/>
    <cellStyle name="Comma 5 6" xfId="18486" xr:uid="{00000000-0005-0000-0000-0000F61E0000}"/>
    <cellStyle name="Comma 5 6 2" xfId="22503" xr:uid="{00000000-0005-0000-0000-0000F71E0000}"/>
    <cellStyle name="Comma 5 6 2 2" xfId="29826" xr:uid="{00000000-0005-0000-0000-0000F81E0000}"/>
    <cellStyle name="Comma 5 6 2 2 2" xfId="39657" xr:uid="{00000000-0005-0000-0000-0000340F0000}"/>
    <cellStyle name="Comma 5 6 2 2 3" xfId="36325" xr:uid="{00000000-0005-0000-0000-0000340F0000}"/>
    <cellStyle name="Comma 5 6 2 3" xfId="32069" xr:uid="{00000000-0005-0000-0000-000011080000}"/>
    <cellStyle name="Comma 5 6 3" xfId="27204" xr:uid="{00000000-0005-0000-0000-0000F91E0000}"/>
    <cellStyle name="Comma 5 6 3 2" xfId="38623" xr:uid="{00000000-0005-0000-0000-0000330F0000}"/>
    <cellStyle name="Comma 5 6 3 3" xfId="35280" xr:uid="{00000000-0005-0000-0000-0000330F0000}"/>
    <cellStyle name="Comma 5 6 4" xfId="30606" xr:uid="{00000000-0005-0000-0000-000010080000}"/>
    <cellStyle name="Comma 5 6 5" xfId="36779" xr:uid="{00000000-0005-0000-0000-000010080000}"/>
    <cellStyle name="Comma 5 7" xfId="18487" xr:uid="{00000000-0005-0000-0000-0000FA1E0000}"/>
    <cellStyle name="Comma 5 7 2" xfId="22504" xr:uid="{00000000-0005-0000-0000-0000FB1E0000}"/>
    <cellStyle name="Comma 5 7 2 2" xfId="29827" xr:uid="{00000000-0005-0000-0000-0000FC1E0000}"/>
    <cellStyle name="Comma 5 7 2 2 2" xfId="39658" xr:uid="{00000000-0005-0000-0000-0000360F0000}"/>
    <cellStyle name="Comma 5 7 2 2 3" xfId="36326" xr:uid="{00000000-0005-0000-0000-0000360F0000}"/>
    <cellStyle name="Comma 5 7 2 3" xfId="32070" xr:uid="{00000000-0005-0000-0000-000013080000}"/>
    <cellStyle name="Comma 5 7 3" xfId="27205" xr:uid="{00000000-0005-0000-0000-0000FD1E0000}"/>
    <cellStyle name="Comma 5 7 3 2" xfId="38624" xr:uid="{00000000-0005-0000-0000-0000350F0000}"/>
    <cellStyle name="Comma 5 7 3 3" xfId="35281" xr:uid="{00000000-0005-0000-0000-0000350F0000}"/>
    <cellStyle name="Comma 5 7 4" xfId="30607" xr:uid="{00000000-0005-0000-0000-000012080000}"/>
    <cellStyle name="Comma 5 7 5" xfId="36780" xr:uid="{00000000-0005-0000-0000-000012080000}"/>
    <cellStyle name="Comma 5 8" xfId="18488" xr:uid="{00000000-0005-0000-0000-0000FE1E0000}"/>
    <cellStyle name="Comma 5 8 2" xfId="22505" xr:uid="{00000000-0005-0000-0000-0000FF1E0000}"/>
    <cellStyle name="Comma 5 8 2 2" xfId="29828" xr:uid="{00000000-0005-0000-0000-0000001F0000}"/>
    <cellStyle name="Comma 5 8 2 2 2" xfId="39659" xr:uid="{00000000-0005-0000-0000-0000380F0000}"/>
    <cellStyle name="Comma 5 8 2 2 3" xfId="36327" xr:uid="{00000000-0005-0000-0000-0000380F0000}"/>
    <cellStyle name="Comma 5 8 2 3" xfId="32071" xr:uid="{00000000-0005-0000-0000-000015080000}"/>
    <cellStyle name="Comma 5 8 3" xfId="27206" xr:uid="{00000000-0005-0000-0000-0000011F0000}"/>
    <cellStyle name="Comma 5 8 3 2" xfId="38625" xr:uid="{00000000-0005-0000-0000-0000370F0000}"/>
    <cellStyle name="Comma 5 8 3 3" xfId="35282" xr:uid="{00000000-0005-0000-0000-0000370F0000}"/>
    <cellStyle name="Comma 5 8 4" xfId="30608" xr:uid="{00000000-0005-0000-0000-000014080000}"/>
    <cellStyle name="Comma 5 8 5" xfId="36781" xr:uid="{00000000-0005-0000-0000-000014080000}"/>
    <cellStyle name="Comma 5 9" xfId="18481" xr:uid="{00000000-0005-0000-0000-0000021F0000}"/>
    <cellStyle name="Comma 5 9 2" xfId="22498" xr:uid="{00000000-0005-0000-0000-0000031F0000}"/>
    <cellStyle name="Comma 5 9 2 2" xfId="29821" xr:uid="{00000000-0005-0000-0000-0000041F0000}"/>
    <cellStyle name="Comma 5 9 2 2 2" xfId="39652" xr:uid="{00000000-0005-0000-0000-00003A0F0000}"/>
    <cellStyle name="Comma 5 9 2 2 3" xfId="36320" xr:uid="{00000000-0005-0000-0000-00003A0F0000}"/>
    <cellStyle name="Comma 5 9 2 3" xfId="38113" xr:uid="{00000000-0005-0000-0000-0000240F0000}"/>
    <cellStyle name="Comma 5 9 2 4" xfId="34642" xr:uid="{00000000-0005-0000-0000-0000240F0000}"/>
    <cellStyle name="Comma 5 9 3" xfId="27199" xr:uid="{00000000-0005-0000-0000-0000051F0000}"/>
    <cellStyle name="Comma 5 9 3 2" xfId="38619" xr:uid="{00000000-0005-0000-0000-0000390F0000}"/>
    <cellStyle name="Comma 5 9 3 3" xfId="35276" xr:uid="{00000000-0005-0000-0000-0000390F0000}"/>
    <cellStyle name="Comma 5 9 4" xfId="32063" xr:uid="{00000000-0005-0000-0000-000016080000}"/>
    <cellStyle name="Comma 6" xfId="3643" xr:uid="{00000000-0005-0000-0000-0000061F0000}"/>
    <cellStyle name="Comma 6 10" xfId="22092" xr:uid="{00000000-0005-0000-0000-0000071F0000}"/>
    <cellStyle name="Comma 6 10 2" xfId="30171" xr:uid="{00000000-0005-0000-0000-0000081F0000}"/>
    <cellStyle name="Comma 6 10 2 2" xfId="36463" xr:uid="{00000000-0005-0000-0000-00003D0F0000}"/>
    <cellStyle name="Comma 6 10 2 2 2" xfId="39792" xr:uid="{00000000-0005-0000-0000-00003D0F0000}"/>
    <cellStyle name="Comma 6 10 2 3" xfId="38180" xr:uid="{00000000-0005-0000-0000-0000270F0000}"/>
    <cellStyle name="Comma 6 10 2 4" xfId="34708" xr:uid="{00000000-0005-0000-0000-0000270F0000}"/>
    <cellStyle name="Comma 6 10 3" xfId="28140" xr:uid="{00000000-0005-0000-0000-0000091F0000}"/>
    <cellStyle name="Comma 6 10 3 2" xfId="38757" xr:uid="{00000000-0005-0000-0000-00003C0F0000}"/>
    <cellStyle name="Comma 6 10 3 3" xfId="35453" xr:uid="{00000000-0005-0000-0000-00003C0F0000}"/>
    <cellStyle name="Comma 6 10 4" xfId="37895" xr:uid="{00000000-0005-0000-0000-0000260F0000}"/>
    <cellStyle name="Comma 6 10 5" xfId="34409" xr:uid="{00000000-0005-0000-0000-0000260F0000}"/>
    <cellStyle name="Comma 6 11" xfId="26795" xr:uid="{00000000-0005-0000-0000-00000A1F0000}"/>
    <cellStyle name="Comma 6 11 2" xfId="36143" xr:uid="{00000000-0005-0000-0000-00003E0F0000}"/>
    <cellStyle name="Comma 6 11 2 2" xfId="39479" xr:uid="{00000000-0005-0000-0000-00003E0F0000}"/>
    <cellStyle name="Comma 6 11 3" xfId="38100" xr:uid="{00000000-0005-0000-0000-0000280F0000}"/>
    <cellStyle name="Comma 6 11 4" xfId="34629" xr:uid="{00000000-0005-0000-0000-0000280F0000}"/>
    <cellStyle name="Comma 6 12" xfId="29558" xr:uid="{00000000-0005-0000-0000-00000B1F0000}"/>
    <cellStyle name="Comma 6 12 2" xfId="38458" xr:uid="{00000000-0005-0000-0000-00003B0F0000}"/>
    <cellStyle name="Comma 6 12 3" xfId="35105" xr:uid="{00000000-0005-0000-0000-00003B0F0000}"/>
    <cellStyle name="Comma 6 13" xfId="23800" xr:uid="{00000000-0005-0000-0000-00000C1F0000}"/>
    <cellStyle name="Comma 6 13 2" xfId="36549" xr:uid="{00000000-0005-0000-0000-00008A2D0000}"/>
    <cellStyle name="Comma 6 14" xfId="17746" xr:uid="{00000000-0005-0000-0000-00000D1F0000}"/>
    <cellStyle name="Comma 6 14 2" xfId="36782" xr:uid="{00000000-0005-0000-0000-000017080000}"/>
    <cellStyle name="Comma 6 15" xfId="30609" xr:uid="{00000000-0005-0000-0000-000017080000}"/>
    <cellStyle name="Comma 6 2" xfId="8130" xr:uid="{00000000-0005-0000-0000-00000E1F0000}"/>
    <cellStyle name="Comma 6 2 2" xfId="22507" xr:uid="{00000000-0005-0000-0000-00000F1F0000}"/>
    <cellStyle name="Comma 6 2 2 2" xfId="30194" xr:uid="{00000000-0005-0000-0000-0000101F0000}"/>
    <cellStyle name="Comma 6 2 2 2 2" xfId="39661" xr:uid="{00000000-0005-0000-0000-0000400F0000}"/>
    <cellStyle name="Comma 6 2 2 2 3" xfId="36329" xr:uid="{00000000-0005-0000-0000-0000400F0000}"/>
    <cellStyle name="Comma 6 2 2 3" xfId="28179" xr:uid="{00000000-0005-0000-0000-0000111F0000}"/>
    <cellStyle name="Comma 6 2 2 3 2" xfId="36890" xr:uid="{00000000-0005-0000-0000-000019080000}"/>
    <cellStyle name="Comma 6 2 2 4" xfId="32073" xr:uid="{00000000-0005-0000-0000-000019080000}"/>
    <cellStyle name="Comma 6 2 3" xfId="27208" xr:uid="{00000000-0005-0000-0000-0000121F0000}"/>
    <cellStyle name="Comma 6 2 3 2" xfId="38627" xr:uid="{00000000-0005-0000-0000-00003F0F0000}"/>
    <cellStyle name="Comma 6 2 3 3" xfId="35284" xr:uid="{00000000-0005-0000-0000-00003F0F0000}"/>
    <cellStyle name="Comma 6 2 4" xfId="29830" xr:uid="{00000000-0005-0000-0000-0000131F0000}"/>
    <cellStyle name="Comma 6 2 4 2" xfId="36550" xr:uid="{00000000-0005-0000-0000-00008B2D0000}"/>
    <cellStyle name="Comma 6 2 5" xfId="24945" xr:uid="{00000000-0005-0000-0000-0000141F0000}"/>
    <cellStyle name="Comma 6 2 5 2" xfId="36783" xr:uid="{00000000-0005-0000-0000-000018080000}"/>
    <cellStyle name="Comma 6 2 6" xfId="18490" xr:uid="{00000000-0005-0000-0000-0000151F0000}"/>
    <cellStyle name="Comma 6 2 7" xfId="30610" xr:uid="{00000000-0005-0000-0000-000018080000}"/>
    <cellStyle name="Comma 6 3" xfId="9899" xr:uid="{00000000-0005-0000-0000-0000161F0000}"/>
    <cellStyle name="Comma 6 3 2" xfId="22508" xr:uid="{00000000-0005-0000-0000-0000171F0000}"/>
    <cellStyle name="Comma 6 3 2 2" xfId="27209" xr:uid="{00000000-0005-0000-0000-0000181F0000}"/>
    <cellStyle name="Comma 6 3 2 2 2" xfId="39662" xr:uid="{00000000-0005-0000-0000-0000420F0000}"/>
    <cellStyle name="Comma 6 3 2 2 3" xfId="36330" xr:uid="{00000000-0005-0000-0000-0000420F0000}"/>
    <cellStyle name="Comma 6 3 2 3" xfId="32074" xr:uid="{00000000-0005-0000-0000-00001B080000}"/>
    <cellStyle name="Comma 6 3 3" xfId="29831" xr:uid="{00000000-0005-0000-0000-0000191F0000}"/>
    <cellStyle name="Comma 6 3 3 2" xfId="38628" xr:uid="{00000000-0005-0000-0000-0000410F0000}"/>
    <cellStyle name="Comma 6 3 3 3" xfId="35285" xr:uid="{00000000-0005-0000-0000-0000410F0000}"/>
    <cellStyle name="Comma 6 3 4" xfId="25374" xr:uid="{00000000-0005-0000-0000-00001A1F0000}"/>
    <cellStyle name="Comma 6 3 4 2" xfId="36551" xr:uid="{00000000-0005-0000-0000-00008C2D0000}"/>
    <cellStyle name="Comma 6 3 5" xfId="18491" xr:uid="{00000000-0005-0000-0000-00001B1F0000}"/>
    <cellStyle name="Comma 6 3 5 2" xfId="36784" xr:uid="{00000000-0005-0000-0000-00001A080000}"/>
    <cellStyle name="Comma 6 3 6" xfId="30611" xr:uid="{00000000-0005-0000-0000-00001A080000}"/>
    <cellStyle name="Comma 6 4" xfId="5391" xr:uid="{00000000-0005-0000-0000-00001C1F0000}"/>
    <cellStyle name="Comma 6 4 2" xfId="22509" xr:uid="{00000000-0005-0000-0000-00001D1F0000}"/>
    <cellStyle name="Comma 6 4 2 2" xfId="27210" xr:uid="{00000000-0005-0000-0000-00001E1F0000}"/>
    <cellStyle name="Comma 6 4 2 2 2" xfId="39663" xr:uid="{00000000-0005-0000-0000-0000440F0000}"/>
    <cellStyle name="Comma 6 4 2 2 3" xfId="36331" xr:uid="{00000000-0005-0000-0000-0000440F0000}"/>
    <cellStyle name="Comma 6 4 2 3" xfId="32075" xr:uid="{00000000-0005-0000-0000-00001D080000}"/>
    <cellStyle name="Comma 6 4 3" xfId="29832" xr:uid="{00000000-0005-0000-0000-00001F1F0000}"/>
    <cellStyle name="Comma 6 4 3 2" xfId="38629" xr:uid="{00000000-0005-0000-0000-0000430F0000}"/>
    <cellStyle name="Comma 6 4 3 3" xfId="35286" xr:uid="{00000000-0005-0000-0000-0000430F0000}"/>
    <cellStyle name="Comma 6 4 4" xfId="23977" xr:uid="{00000000-0005-0000-0000-0000201F0000}"/>
    <cellStyle name="Comma 6 4 4 2" xfId="36552" xr:uid="{00000000-0005-0000-0000-00008D2D0000}"/>
    <cellStyle name="Comma 6 4 5" xfId="18492" xr:uid="{00000000-0005-0000-0000-0000211F0000}"/>
    <cellStyle name="Comma 6 4 5 2" xfId="36785" xr:uid="{00000000-0005-0000-0000-00001C080000}"/>
    <cellStyle name="Comma 6 4 6" xfId="30612" xr:uid="{00000000-0005-0000-0000-00001C080000}"/>
    <cellStyle name="Comma 6 5" xfId="4719" xr:uid="{00000000-0005-0000-0000-0000221F0000}"/>
    <cellStyle name="Comma 6 5 2" xfId="22510" xr:uid="{00000000-0005-0000-0000-0000231F0000}"/>
    <cellStyle name="Comma 6 5 2 2" xfId="29833" xr:uid="{00000000-0005-0000-0000-0000241F0000}"/>
    <cellStyle name="Comma 6 5 2 2 2" xfId="39664" xr:uid="{00000000-0005-0000-0000-0000460F0000}"/>
    <cellStyle name="Comma 6 5 2 2 3" xfId="36332" xr:uid="{00000000-0005-0000-0000-0000460F0000}"/>
    <cellStyle name="Comma 6 5 2 3" xfId="32076" xr:uid="{00000000-0005-0000-0000-00001F080000}"/>
    <cellStyle name="Comma 6 5 3" xfId="27211" xr:uid="{00000000-0005-0000-0000-0000251F0000}"/>
    <cellStyle name="Comma 6 5 3 2" xfId="38630" xr:uid="{00000000-0005-0000-0000-0000450F0000}"/>
    <cellStyle name="Comma 6 5 3 3" xfId="35287" xr:uid="{00000000-0005-0000-0000-0000450F0000}"/>
    <cellStyle name="Comma 6 5 4" xfId="18493" xr:uid="{00000000-0005-0000-0000-0000261F0000}"/>
    <cellStyle name="Comma 6 5 4 2" xfId="36553" xr:uid="{00000000-0005-0000-0000-00008E2D0000}"/>
    <cellStyle name="Comma 6 5 5" xfId="30613" xr:uid="{00000000-0005-0000-0000-00001E080000}"/>
    <cellStyle name="Comma 6 6" xfId="18494" xr:uid="{00000000-0005-0000-0000-0000271F0000}"/>
    <cellStyle name="Comma 6 6 2" xfId="22511" xr:uid="{00000000-0005-0000-0000-0000281F0000}"/>
    <cellStyle name="Comma 6 6 2 2" xfId="29834" xr:uid="{00000000-0005-0000-0000-0000291F0000}"/>
    <cellStyle name="Comma 6 6 2 2 2" xfId="39665" xr:uid="{00000000-0005-0000-0000-0000480F0000}"/>
    <cellStyle name="Comma 6 6 2 2 3" xfId="36333" xr:uid="{00000000-0005-0000-0000-0000480F0000}"/>
    <cellStyle name="Comma 6 6 2 3" xfId="32077" xr:uid="{00000000-0005-0000-0000-000021080000}"/>
    <cellStyle name="Comma 6 6 3" xfId="27212" xr:uid="{00000000-0005-0000-0000-00002A1F0000}"/>
    <cellStyle name="Comma 6 6 3 2" xfId="38631" xr:uid="{00000000-0005-0000-0000-0000470F0000}"/>
    <cellStyle name="Comma 6 6 3 3" xfId="35288" xr:uid="{00000000-0005-0000-0000-0000470F0000}"/>
    <cellStyle name="Comma 6 6 4" xfId="30614" xr:uid="{00000000-0005-0000-0000-000020080000}"/>
    <cellStyle name="Comma 6 6 5" xfId="36786" xr:uid="{00000000-0005-0000-0000-000020080000}"/>
    <cellStyle name="Comma 6 7" xfId="18495" xr:uid="{00000000-0005-0000-0000-00002B1F0000}"/>
    <cellStyle name="Comma 6 7 2" xfId="22512" xr:uid="{00000000-0005-0000-0000-00002C1F0000}"/>
    <cellStyle name="Comma 6 7 2 2" xfId="29835" xr:uid="{00000000-0005-0000-0000-00002D1F0000}"/>
    <cellStyle name="Comma 6 7 2 2 2" xfId="39666" xr:uid="{00000000-0005-0000-0000-00004A0F0000}"/>
    <cellStyle name="Comma 6 7 2 2 3" xfId="36334" xr:uid="{00000000-0005-0000-0000-00004A0F0000}"/>
    <cellStyle name="Comma 6 7 2 3" xfId="32078" xr:uid="{00000000-0005-0000-0000-000023080000}"/>
    <cellStyle name="Comma 6 7 3" xfId="27213" xr:uid="{00000000-0005-0000-0000-00002E1F0000}"/>
    <cellStyle name="Comma 6 7 3 2" xfId="38632" xr:uid="{00000000-0005-0000-0000-0000490F0000}"/>
    <cellStyle name="Comma 6 7 3 3" xfId="35289" xr:uid="{00000000-0005-0000-0000-0000490F0000}"/>
    <cellStyle name="Comma 6 7 4" xfId="30615" xr:uid="{00000000-0005-0000-0000-000022080000}"/>
    <cellStyle name="Comma 6 7 5" xfId="36787" xr:uid="{00000000-0005-0000-0000-000022080000}"/>
    <cellStyle name="Comma 6 8" xfId="18496" xr:uid="{00000000-0005-0000-0000-00002F1F0000}"/>
    <cellStyle name="Comma 6 8 2" xfId="22513" xr:uid="{00000000-0005-0000-0000-0000301F0000}"/>
    <cellStyle name="Comma 6 8 2 2" xfId="29836" xr:uid="{00000000-0005-0000-0000-0000311F0000}"/>
    <cellStyle name="Comma 6 8 2 2 2" xfId="39667" xr:uid="{00000000-0005-0000-0000-00004C0F0000}"/>
    <cellStyle name="Comma 6 8 2 2 3" xfId="36335" xr:uid="{00000000-0005-0000-0000-00004C0F0000}"/>
    <cellStyle name="Comma 6 8 2 3" xfId="32079" xr:uid="{00000000-0005-0000-0000-000025080000}"/>
    <cellStyle name="Comma 6 8 3" xfId="27214" xr:uid="{00000000-0005-0000-0000-0000321F0000}"/>
    <cellStyle name="Comma 6 8 3 2" xfId="38633" xr:uid="{00000000-0005-0000-0000-00004B0F0000}"/>
    <cellStyle name="Comma 6 8 3 3" xfId="35290" xr:uid="{00000000-0005-0000-0000-00004B0F0000}"/>
    <cellStyle name="Comma 6 8 4" xfId="30616" xr:uid="{00000000-0005-0000-0000-000024080000}"/>
    <cellStyle name="Comma 6 8 5" xfId="36788" xr:uid="{00000000-0005-0000-0000-000024080000}"/>
    <cellStyle name="Comma 6 9" xfId="18489" xr:uid="{00000000-0005-0000-0000-0000331F0000}"/>
    <cellStyle name="Comma 6 9 2" xfId="22506" xr:uid="{00000000-0005-0000-0000-0000341F0000}"/>
    <cellStyle name="Comma 6 9 2 2" xfId="29829" xr:uid="{00000000-0005-0000-0000-0000351F0000}"/>
    <cellStyle name="Comma 6 9 2 2 2" xfId="39660" xr:uid="{00000000-0005-0000-0000-00004E0F0000}"/>
    <cellStyle name="Comma 6 9 2 2 3" xfId="36328" xr:uid="{00000000-0005-0000-0000-00004E0F0000}"/>
    <cellStyle name="Comma 6 9 2 3" xfId="38114" xr:uid="{00000000-0005-0000-0000-0000380F0000}"/>
    <cellStyle name="Comma 6 9 2 4" xfId="34643" xr:uid="{00000000-0005-0000-0000-0000380F0000}"/>
    <cellStyle name="Comma 6 9 3" xfId="27207" xr:uid="{00000000-0005-0000-0000-0000361F0000}"/>
    <cellStyle name="Comma 6 9 3 2" xfId="38626" xr:uid="{00000000-0005-0000-0000-00004D0F0000}"/>
    <cellStyle name="Comma 6 9 3 3" xfId="35283" xr:uid="{00000000-0005-0000-0000-00004D0F0000}"/>
    <cellStyle name="Comma 6 9 4" xfId="32072" xr:uid="{00000000-0005-0000-0000-000026080000}"/>
    <cellStyle name="Comma 7" xfId="3695" xr:uid="{00000000-0005-0000-0000-0000371F0000}"/>
    <cellStyle name="Comma 7 10" xfId="18498" xr:uid="{00000000-0005-0000-0000-0000381F0000}"/>
    <cellStyle name="Comma 7 10 2" xfId="22514" xr:uid="{00000000-0005-0000-0000-0000391F0000}"/>
    <cellStyle name="Comma 7 10 2 2" xfId="29837" xr:uid="{00000000-0005-0000-0000-00003A1F0000}"/>
    <cellStyle name="Comma 7 10 2 2 2" xfId="39668" xr:uid="{00000000-0005-0000-0000-0000510F0000}"/>
    <cellStyle name="Comma 7 10 2 2 3" xfId="36336" xr:uid="{00000000-0005-0000-0000-0000510F0000}"/>
    <cellStyle name="Comma 7 10 2 3" xfId="32080" xr:uid="{00000000-0005-0000-0000-000029080000}"/>
    <cellStyle name="Comma 7 10 3" xfId="27215" xr:uid="{00000000-0005-0000-0000-00003B1F0000}"/>
    <cellStyle name="Comma 7 10 3 2" xfId="38634" xr:uid="{00000000-0005-0000-0000-0000500F0000}"/>
    <cellStyle name="Comma 7 10 3 3" xfId="35291" xr:uid="{00000000-0005-0000-0000-0000500F0000}"/>
    <cellStyle name="Comma 7 10 4" xfId="30617" xr:uid="{00000000-0005-0000-0000-000028080000}"/>
    <cellStyle name="Comma 7 10 5" xfId="36789" xr:uid="{00000000-0005-0000-0000-000028080000}"/>
    <cellStyle name="Comma 7 11" xfId="18499" xr:uid="{00000000-0005-0000-0000-00003C1F0000}"/>
    <cellStyle name="Comma 7 11 2" xfId="22515" xr:uid="{00000000-0005-0000-0000-00003D1F0000}"/>
    <cellStyle name="Comma 7 11 2 2" xfId="29838" xr:uid="{00000000-0005-0000-0000-00003E1F0000}"/>
    <cellStyle name="Comma 7 11 2 2 2" xfId="39669" xr:uid="{00000000-0005-0000-0000-0000530F0000}"/>
    <cellStyle name="Comma 7 11 2 2 3" xfId="36337" xr:uid="{00000000-0005-0000-0000-0000530F0000}"/>
    <cellStyle name="Comma 7 11 2 3" xfId="32081" xr:uid="{00000000-0005-0000-0000-00002B080000}"/>
    <cellStyle name="Comma 7 11 3" xfId="27216" xr:uid="{00000000-0005-0000-0000-00003F1F0000}"/>
    <cellStyle name="Comma 7 11 3 2" xfId="38635" xr:uid="{00000000-0005-0000-0000-0000520F0000}"/>
    <cellStyle name="Comma 7 11 3 3" xfId="35292" xr:uid="{00000000-0005-0000-0000-0000520F0000}"/>
    <cellStyle name="Comma 7 11 4" xfId="30618" xr:uid="{00000000-0005-0000-0000-00002A080000}"/>
    <cellStyle name="Comma 7 12" xfId="18500" xr:uid="{00000000-0005-0000-0000-0000401F0000}"/>
    <cellStyle name="Comma 7 12 2" xfId="22516" xr:uid="{00000000-0005-0000-0000-0000411F0000}"/>
    <cellStyle name="Comma 7 12 2 2" xfId="29839" xr:uid="{00000000-0005-0000-0000-0000421F0000}"/>
    <cellStyle name="Comma 7 12 2 2 2" xfId="39670" xr:uid="{00000000-0005-0000-0000-0000550F0000}"/>
    <cellStyle name="Comma 7 12 2 2 3" xfId="36338" xr:uid="{00000000-0005-0000-0000-0000550F0000}"/>
    <cellStyle name="Comma 7 12 2 3" xfId="32082" xr:uid="{00000000-0005-0000-0000-00002D080000}"/>
    <cellStyle name="Comma 7 12 3" xfId="27217" xr:uid="{00000000-0005-0000-0000-0000431F0000}"/>
    <cellStyle name="Comma 7 12 3 2" xfId="38636" xr:uid="{00000000-0005-0000-0000-0000540F0000}"/>
    <cellStyle name="Comma 7 12 3 3" xfId="35293" xr:uid="{00000000-0005-0000-0000-0000540F0000}"/>
    <cellStyle name="Comma 7 12 4" xfId="30619" xr:uid="{00000000-0005-0000-0000-00002C080000}"/>
    <cellStyle name="Comma 7 12 5" xfId="36790" xr:uid="{00000000-0005-0000-0000-00002C080000}"/>
    <cellStyle name="Comma 7 13" xfId="18501" xr:uid="{00000000-0005-0000-0000-0000441F0000}"/>
    <cellStyle name="Comma 7 13 2" xfId="22517" xr:uid="{00000000-0005-0000-0000-0000451F0000}"/>
    <cellStyle name="Comma 7 13 2 2" xfId="29840" xr:uid="{00000000-0005-0000-0000-0000461F0000}"/>
    <cellStyle name="Comma 7 13 2 2 2" xfId="39671" xr:uid="{00000000-0005-0000-0000-0000570F0000}"/>
    <cellStyle name="Comma 7 13 2 2 3" xfId="36339" xr:uid="{00000000-0005-0000-0000-0000570F0000}"/>
    <cellStyle name="Comma 7 13 2 3" xfId="32083" xr:uid="{00000000-0005-0000-0000-00002F080000}"/>
    <cellStyle name="Comma 7 13 3" xfId="27218" xr:uid="{00000000-0005-0000-0000-0000471F0000}"/>
    <cellStyle name="Comma 7 13 3 2" xfId="38637" xr:uid="{00000000-0005-0000-0000-0000560F0000}"/>
    <cellStyle name="Comma 7 13 3 3" xfId="35294" xr:uid="{00000000-0005-0000-0000-0000560F0000}"/>
    <cellStyle name="Comma 7 13 4" xfId="30620" xr:uid="{00000000-0005-0000-0000-00002E080000}"/>
    <cellStyle name="Comma 7 13 5" xfId="36791" xr:uid="{00000000-0005-0000-0000-00002E080000}"/>
    <cellStyle name="Comma 7 14" xfId="18502" xr:uid="{00000000-0005-0000-0000-0000481F0000}"/>
    <cellStyle name="Comma 7 14 2" xfId="22518" xr:uid="{00000000-0005-0000-0000-0000491F0000}"/>
    <cellStyle name="Comma 7 14 2 2" xfId="29841" xr:uid="{00000000-0005-0000-0000-00004A1F0000}"/>
    <cellStyle name="Comma 7 14 2 2 2" xfId="39672" xr:uid="{00000000-0005-0000-0000-0000590F0000}"/>
    <cellStyle name="Comma 7 14 2 2 3" xfId="36340" xr:uid="{00000000-0005-0000-0000-0000590F0000}"/>
    <cellStyle name="Comma 7 14 2 3" xfId="32084" xr:uid="{00000000-0005-0000-0000-000031080000}"/>
    <cellStyle name="Comma 7 14 3" xfId="27219" xr:uid="{00000000-0005-0000-0000-00004B1F0000}"/>
    <cellStyle name="Comma 7 14 3 2" xfId="38638" xr:uid="{00000000-0005-0000-0000-0000580F0000}"/>
    <cellStyle name="Comma 7 14 3 3" xfId="35295" xr:uid="{00000000-0005-0000-0000-0000580F0000}"/>
    <cellStyle name="Comma 7 14 4" xfId="30621" xr:uid="{00000000-0005-0000-0000-000030080000}"/>
    <cellStyle name="Comma 7 14 5" xfId="36792" xr:uid="{00000000-0005-0000-0000-000030080000}"/>
    <cellStyle name="Comma 7 15" xfId="18503" xr:uid="{00000000-0005-0000-0000-00004C1F0000}"/>
    <cellStyle name="Comma 7 15 2" xfId="22519" xr:uid="{00000000-0005-0000-0000-00004D1F0000}"/>
    <cellStyle name="Comma 7 15 2 2" xfId="29842" xr:uid="{00000000-0005-0000-0000-00004E1F0000}"/>
    <cellStyle name="Comma 7 15 2 2 2" xfId="39673" xr:uid="{00000000-0005-0000-0000-00005B0F0000}"/>
    <cellStyle name="Comma 7 15 2 2 3" xfId="36341" xr:uid="{00000000-0005-0000-0000-00005B0F0000}"/>
    <cellStyle name="Comma 7 15 2 3" xfId="32085" xr:uid="{00000000-0005-0000-0000-000033080000}"/>
    <cellStyle name="Comma 7 15 3" xfId="27220" xr:uid="{00000000-0005-0000-0000-00004F1F0000}"/>
    <cellStyle name="Comma 7 15 3 2" xfId="38639" xr:uid="{00000000-0005-0000-0000-00005A0F0000}"/>
    <cellStyle name="Comma 7 15 3 3" xfId="35296" xr:uid="{00000000-0005-0000-0000-00005A0F0000}"/>
    <cellStyle name="Comma 7 15 4" xfId="30622" xr:uid="{00000000-0005-0000-0000-000032080000}"/>
    <cellStyle name="Comma 7 15 5" xfId="36793" xr:uid="{00000000-0005-0000-0000-000032080000}"/>
    <cellStyle name="Comma 7 16" xfId="18504" xr:uid="{00000000-0005-0000-0000-0000501F0000}"/>
    <cellStyle name="Comma 7 16 2" xfId="22520" xr:uid="{00000000-0005-0000-0000-0000511F0000}"/>
    <cellStyle name="Comma 7 16 2 2" xfId="29843" xr:uid="{00000000-0005-0000-0000-0000521F0000}"/>
    <cellStyle name="Comma 7 16 2 2 2" xfId="39674" xr:uid="{00000000-0005-0000-0000-00005D0F0000}"/>
    <cellStyle name="Comma 7 16 2 2 3" xfId="36342" xr:uid="{00000000-0005-0000-0000-00005D0F0000}"/>
    <cellStyle name="Comma 7 16 2 3" xfId="32086" xr:uid="{00000000-0005-0000-0000-000035080000}"/>
    <cellStyle name="Comma 7 16 3" xfId="27221" xr:uid="{00000000-0005-0000-0000-0000531F0000}"/>
    <cellStyle name="Comma 7 16 3 2" xfId="38640" xr:uid="{00000000-0005-0000-0000-00005C0F0000}"/>
    <cellStyle name="Comma 7 16 3 3" xfId="35297" xr:uid="{00000000-0005-0000-0000-00005C0F0000}"/>
    <cellStyle name="Comma 7 16 4" xfId="30623" xr:uid="{00000000-0005-0000-0000-000034080000}"/>
    <cellStyle name="Comma 7 17" xfId="18505" xr:uid="{00000000-0005-0000-0000-0000541F0000}"/>
    <cellStyle name="Comma 7 17 2" xfId="22521" xr:uid="{00000000-0005-0000-0000-0000551F0000}"/>
    <cellStyle name="Comma 7 17 2 2" xfId="29844" xr:uid="{00000000-0005-0000-0000-0000561F0000}"/>
    <cellStyle name="Comma 7 17 2 2 2" xfId="39675" xr:uid="{00000000-0005-0000-0000-00005F0F0000}"/>
    <cellStyle name="Comma 7 17 2 2 3" xfId="36343" xr:uid="{00000000-0005-0000-0000-00005F0F0000}"/>
    <cellStyle name="Comma 7 17 2 3" xfId="32087" xr:uid="{00000000-0005-0000-0000-000037080000}"/>
    <cellStyle name="Comma 7 17 3" xfId="27222" xr:uid="{00000000-0005-0000-0000-0000571F0000}"/>
    <cellStyle name="Comma 7 17 3 2" xfId="38641" xr:uid="{00000000-0005-0000-0000-00005E0F0000}"/>
    <cellStyle name="Comma 7 17 3 3" xfId="35298" xr:uid="{00000000-0005-0000-0000-00005E0F0000}"/>
    <cellStyle name="Comma 7 17 4" xfId="30624" xr:uid="{00000000-0005-0000-0000-000036080000}"/>
    <cellStyle name="Comma 7 18" xfId="18506" xr:uid="{00000000-0005-0000-0000-0000581F0000}"/>
    <cellStyle name="Comma 7 18 2" xfId="22522" xr:uid="{00000000-0005-0000-0000-0000591F0000}"/>
    <cellStyle name="Comma 7 18 2 2" xfId="29845" xr:uid="{00000000-0005-0000-0000-00005A1F0000}"/>
    <cellStyle name="Comma 7 18 2 2 2" xfId="39676" xr:uid="{00000000-0005-0000-0000-0000610F0000}"/>
    <cellStyle name="Comma 7 18 2 2 3" xfId="36344" xr:uid="{00000000-0005-0000-0000-0000610F0000}"/>
    <cellStyle name="Comma 7 18 2 3" xfId="32088" xr:uid="{00000000-0005-0000-0000-000039080000}"/>
    <cellStyle name="Comma 7 18 3" xfId="27223" xr:uid="{00000000-0005-0000-0000-00005B1F0000}"/>
    <cellStyle name="Comma 7 18 3 2" xfId="38642" xr:uid="{00000000-0005-0000-0000-0000600F0000}"/>
    <cellStyle name="Comma 7 18 3 3" xfId="35299" xr:uid="{00000000-0005-0000-0000-0000600F0000}"/>
    <cellStyle name="Comma 7 18 4" xfId="30625" xr:uid="{00000000-0005-0000-0000-000038080000}"/>
    <cellStyle name="Comma 7 19" xfId="18507" xr:uid="{00000000-0005-0000-0000-00005C1F0000}"/>
    <cellStyle name="Comma 7 19 2" xfId="22523" xr:uid="{00000000-0005-0000-0000-00005D1F0000}"/>
    <cellStyle name="Comma 7 19 2 2" xfId="29846" xr:uid="{00000000-0005-0000-0000-00005E1F0000}"/>
    <cellStyle name="Comma 7 19 2 2 2" xfId="39677" xr:uid="{00000000-0005-0000-0000-0000630F0000}"/>
    <cellStyle name="Comma 7 19 2 2 3" xfId="36345" xr:uid="{00000000-0005-0000-0000-0000630F0000}"/>
    <cellStyle name="Comma 7 19 2 3" xfId="32089" xr:uid="{00000000-0005-0000-0000-00003B080000}"/>
    <cellStyle name="Comma 7 19 3" xfId="27224" xr:uid="{00000000-0005-0000-0000-00005F1F0000}"/>
    <cellStyle name="Comma 7 19 3 2" xfId="38643" xr:uid="{00000000-0005-0000-0000-0000620F0000}"/>
    <cellStyle name="Comma 7 19 3 3" xfId="35300" xr:uid="{00000000-0005-0000-0000-0000620F0000}"/>
    <cellStyle name="Comma 7 19 4" xfId="30626" xr:uid="{00000000-0005-0000-0000-00003A080000}"/>
    <cellStyle name="Comma 7 2" xfId="8141" xr:uid="{00000000-0005-0000-0000-0000601F0000}"/>
    <cellStyle name="Comma 7 2 2" xfId="22524" xr:uid="{00000000-0005-0000-0000-0000611F0000}"/>
    <cellStyle name="Comma 7 2 2 2" xfId="27225" xr:uid="{00000000-0005-0000-0000-0000621F0000}"/>
    <cellStyle name="Comma 7 2 2 2 2" xfId="39678" xr:uid="{00000000-0005-0000-0000-0000650F0000}"/>
    <cellStyle name="Comma 7 2 2 2 3" xfId="36346" xr:uid="{00000000-0005-0000-0000-0000650F0000}"/>
    <cellStyle name="Comma 7 2 2 3" xfId="32090" xr:uid="{00000000-0005-0000-0000-00003D080000}"/>
    <cellStyle name="Comma 7 2 3" xfId="29847" xr:uid="{00000000-0005-0000-0000-0000631F0000}"/>
    <cellStyle name="Comma 7 2 3 2" xfId="38644" xr:uid="{00000000-0005-0000-0000-0000640F0000}"/>
    <cellStyle name="Comma 7 2 3 3" xfId="35301" xr:uid="{00000000-0005-0000-0000-0000640F0000}"/>
    <cellStyle name="Comma 7 2 4" xfId="24953" xr:uid="{00000000-0005-0000-0000-0000641F0000}"/>
    <cellStyle name="Comma 7 2 4 2" xfId="36554" xr:uid="{00000000-0005-0000-0000-0000972D0000}"/>
    <cellStyle name="Comma 7 2 5" xfId="18508" xr:uid="{00000000-0005-0000-0000-0000651F0000}"/>
    <cellStyle name="Comma 7 2 5 2" xfId="36794" xr:uid="{00000000-0005-0000-0000-00003C080000}"/>
    <cellStyle name="Comma 7 2 6" xfId="30627" xr:uid="{00000000-0005-0000-0000-00003C080000}"/>
    <cellStyle name="Comma 7 20" xfId="18509" xr:uid="{00000000-0005-0000-0000-0000661F0000}"/>
    <cellStyle name="Comma 7 20 2" xfId="22525" xr:uid="{00000000-0005-0000-0000-0000671F0000}"/>
    <cellStyle name="Comma 7 20 2 2" xfId="29848" xr:uid="{00000000-0005-0000-0000-0000681F0000}"/>
    <cellStyle name="Comma 7 20 2 2 2" xfId="39679" xr:uid="{00000000-0005-0000-0000-0000670F0000}"/>
    <cellStyle name="Comma 7 20 2 2 3" xfId="36347" xr:uid="{00000000-0005-0000-0000-0000670F0000}"/>
    <cellStyle name="Comma 7 20 2 3" xfId="32091" xr:uid="{00000000-0005-0000-0000-00003F080000}"/>
    <cellStyle name="Comma 7 20 3" xfId="27226" xr:uid="{00000000-0005-0000-0000-0000691F0000}"/>
    <cellStyle name="Comma 7 20 3 2" xfId="38645" xr:uid="{00000000-0005-0000-0000-0000660F0000}"/>
    <cellStyle name="Comma 7 20 3 3" xfId="35302" xr:uid="{00000000-0005-0000-0000-0000660F0000}"/>
    <cellStyle name="Comma 7 20 4" xfId="30628" xr:uid="{00000000-0005-0000-0000-00003E080000}"/>
    <cellStyle name="Comma 7 21" xfId="18510" xr:uid="{00000000-0005-0000-0000-00006A1F0000}"/>
    <cellStyle name="Comma 7 21 2" xfId="22526" xr:uid="{00000000-0005-0000-0000-00006B1F0000}"/>
    <cellStyle name="Comma 7 21 2 2" xfId="29849" xr:uid="{00000000-0005-0000-0000-00006C1F0000}"/>
    <cellStyle name="Comma 7 21 2 2 2" xfId="39680" xr:uid="{00000000-0005-0000-0000-0000690F0000}"/>
    <cellStyle name="Comma 7 21 2 2 3" xfId="36348" xr:uid="{00000000-0005-0000-0000-0000690F0000}"/>
    <cellStyle name="Comma 7 21 2 3" xfId="32092" xr:uid="{00000000-0005-0000-0000-000041080000}"/>
    <cellStyle name="Comma 7 21 3" xfId="27227" xr:uid="{00000000-0005-0000-0000-00006D1F0000}"/>
    <cellStyle name="Comma 7 21 3 2" xfId="38646" xr:uid="{00000000-0005-0000-0000-0000680F0000}"/>
    <cellStyle name="Comma 7 21 3 3" xfId="35303" xr:uid="{00000000-0005-0000-0000-0000680F0000}"/>
    <cellStyle name="Comma 7 21 4" xfId="30629" xr:uid="{00000000-0005-0000-0000-000040080000}"/>
    <cellStyle name="Comma 7 22" xfId="18497" xr:uid="{00000000-0005-0000-0000-00006E1F0000}"/>
    <cellStyle name="Comma 7 23" xfId="22210" xr:uid="{00000000-0005-0000-0000-00006F1F0000}"/>
    <cellStyle name="Comma 7 23 2" xfId="26914" xr:uid="{00000000-0005-0000-0000-0000701F0000}"/>
    <cellStyle name="Comma 7 23 2 2" xfId="39795" xr:uid="{00000000-0005-0000-0000-00006B0F0000}"/>
    <cellStyle name="Comma 7 23 2 3" xfId="36466" xr:uid="{00000000-0005-0000-0000-00006B0F0000}"/>
    <cellStyle name="Comma 7 23 3" xfId="37899" xr:uid="{00000000-0005-0000-0000-0000550F0000}"/>
    <cellStyle name="Comma 7 23 4" xfId="34414" xr:uid="{00000000-0005-0000-0000-0000550F0000}"/>
    <cellStyle name="Comma 7 24" xfId="29583" xr:uid="{00000000-0005-0000-0000-0000711F0000}"/>
    <cellStyle name="Comma 7 24 2" xfId="36153" xr:uid="{00000000-0005-0000-0000-00006C0F0000}"/>
    <cellStyle name="Comma 7 24 2 2" xfId="39489" xr:uid="{00000000-0005-0000-0000-00006C0F0000}"/>
    <cellStyle name="Comma 7 24 3" xfId="38103" xr:uid="{00000000-0005-0000-0000-0000560F0000}"/>
    <cellStyle name="Comma 7 24 4" xfId="34632" xr:uid="{00000000-0005-0000-0000-0000560F0000}"/>
    <cellStyle name="Comma 7 25" xfId="23803" xr:uid="{00000000-0005-0000-0000-0000721F0000}"/>
    <cellStyle name="Comma 7 25 2" xfId="38466" xr:uid="{00000000-0005-0000-0000-00004F0F0000}"/>
    <cellStyle name="Comma 7 25 3" xfId="35118" xr:uid="{00000000-0005-0000-0000-00004F0F0000}"/>
    <cellStyle name="Comma 7 26" xfId="17864" xr:uid="{00000000-0005-0000-0000-0000731F0000}"/>
    <cellStyle name="Comma 7 3" xfId="9905" xr:uid="{00000000-0005-0000-0000-0000741F0000}"/>
    <cellStyle name="Comma 7 3 10" xfId="18512" xr:uid="{00000000-0005-0000-0000-0000751F0000}"/>
    <cellStyle name="Comma 7 3 10 2" xfId="22528" xr:uid="{00000000-0005-0000-0000-0000761F0000}"/>
    <cellStyle name="Comma 7 3 10 2 2" xfId="29851" xr:uid="{00000000-0005-0000-0000-0000771F0000}"/>
    <cellStyle name="Comma 7 3 10 2 2 2" xfId="39682" xr:uid="{00000000-0005-0000-0000-00006F0F0000}"/>
    <cellStyle name="Comma 7 3 10 2 2 3" xfId="36350" xr:uid="{00000000-0005-0000-0000-00006F0F0000}"/>
    <cellStyle name="Comma 7 3 10 2 3" xfId="32094" xr:uid="{00000000-0005-0000-0000-000044080000}"/>
    <cellStyle name="Comma 7 3 10 3" xfId="27229" xr:uid="{00000000-0005-0000-0000-0000781F0000}"/>
    <cellStyle name="Comma 7 3 10 3 2" xfId="38648" xr:uid="{00000000-0005-0000-0000-00006E0F0000}"/>
    <cellStyle name="Comma 7 3 10 3 3" xfId="35305" xr:uid="{00000000-0005-0000-0000-00006E0F0000}"/>
    <cellStyle name="Comma 7 3 10 4" xfId="30631" xr:uid="{00000000-0005-0000-0000-000043080000}"/>
    <cellStyle name="Comma 7 3 10 5" xfId="36796" xr:uid="{00000000-0005-0000-0000-000043080000}"/>
    <cellStyle name="Comma 7 3 11" xfId="18513" xr:uid="{00000000-0005-0000-0000-0000791F0000}"/>
    <cellStyle name="Comma 7 3 11 2" xfId="22529" xr:uid="{00000000-0005-0000-0000-00007A1F0000}"/>
    <cellStyle name="Comma 7 3 11 2 2" xfId="29852" xr:uid="{00000000-0005-0000-0000-00007B1F0000}"/>
    <cellStyle name="Comma 7 3 11 2 2 2" xfId="39683" xr:uid="{00000000-0005-0000-0000-0000710F0000}"/>
    <cellStyle name="Comma 7 3 11 2 2 3" xfId="36351" xr:uid="{00000000-0005-0000-0000-0000710F0000}"/>
    <cellStyle name="Comma 7 3 11 2 3" xfId="32095" xr:uid="{00000000-0005-0000-0000-000046080000}"/>
    <cellStyle name="Comma 7 3 11 3" xfId="27230" xr:uid="{00000000-0005-0000-0000-00007C1F0000}"/>
    <cellStyle name="Comma 7 3 11 3 2" xfId="38649" xr:uid="{00000000-0005-0000-0000-0000700F0000}"/>
    <cellStyle name="Comma 7 3 11 3 3" xfId="35306" xr:uid="{00000000-0005-0000-0000-0000700F0000}"/>
    <cellStyle name="Comma 7 3 11 4" xfId="30632" xr:uid="{00000000-0005-0000-0000-000045080000}"/>
    <cellStyle name="Comma 7 3 11 5" xfId="36797" xr:uid="{00000000-0005-0000-0000-000045080000}"/>
    <cellStyle name="Comma 7 3 12" xfId="18514" xr:uid="{00000000-0005-0000-0000-00007D1F0000}"/>
    <cellStyle name="Comma 7 3 12 2" xfId="22530" xr:uid="{00000000-0005-0000-0000-00007E1F0000}"/>
    <cellStyle name="Comma 7 3 12 2 2" xfId="29853" xr:uid="{00000000-0005-0000-0000-00007F1F0000}"/>
    <cellStyle name="Comma 7 3 12 2 2 2" xfId="39684" xr:uid="{00000000-0005-0000-0000-0000730F0000}"/>
    <cellStyle name="Comma 7 3 12 2 2 3" xfId="36352" xr:uid="{00000000-0005-0000-0000-0000730F0000}"/>
    <cellStyle name="Comma 7 3 12 2 3" xfId="32096" xr:uid="{00000000-0005-0000-0000-000048080000}"/>
    <cellStyle name="Comma 7 3 12 3" xfId="27231" xr:uid="{00000000-0005-0000-0000-0000801F0000}"/>
    <cellStyle name="Comma 7 3 12 3 2" xfId="38650" xr:uid="{00000000-0005-0000-0000-0000720F0000}"/>
    <cellStyle name="Comma 7 3 12 3 3" xfId="35307" xr:uid="{00000000-0005-0000-0000-0000720F0000}"/>
    <cellStyle name="Comma 7 3 12 4" xfId="30633" xr:uid="{00000000-0005-0000-0000-000047080000}"/>
    <cellStyle name="Comma 7 3 12 5" xfId="36798" xr:uid="{00000000-0005-0000-0000-000047080000}"/>
    <cellStyle name="Comma 7 3 13" xfId="18515" xr:uid="{00000000-0005-0000-0000-0000811F0000}"/>
    <cellStyle name="Comma 7 3 13 2" xfId="22531" xr:uid="{00000000-0005-0000-0000-0000821F0000}"/>
    <cellStyle name="Comma 7 3 13 2 2" xfId="29854" xr:uid="{00000000-0005-0000-0000-0000831F0000}"/>
    <cellStyle name="Comma 7 3 13 2 2 2" xfId="39685" xr:uid="{00000000-0005-0000-0000-0000750F0000}"/>
    <cellStyle name="Comma 7 3 13 2 2 3" xfId="36353" xr:uid="{00000000-0005-0000-0000-0000750F0000}"/>
    <cellStyle name="Comma 7 3 13 2 3" xfId="32097" xr:uid="{00000000-0005-0000-0000-00004A080000}"/>
    <cellStyle name="Comma 7 3 13 3" xfId="27232" xr:uid="{00000000-0005-0000-0000-0000841F0000}"/>
    <cellStyle name="Comma 7 3 13 3 2" xfId="38651" xr:uid="{00000000-0005-0000-0000-0000740F0000}"/>
    <cellStyle name="Comma 7 3 13 3 3" xfId="35308" xr:uid="{00000000-0005-0000-0000-0000740F0000}"/>
    <cellStyle name="Comma 7 3 13 4" xfId="30634" xr:uid="{00000000-0005-0000-0000-000049080000}"/>
    <cellStyle name="Comma 7 3 13 5" xfId="36799" xr:uid="{00000000-0005-0000-0000-000049080000}"/>
    <cellStyle name="Comma 7 3 14" xfId="18516" xr:uid="{00000000-0005-0000-0000-0000851F0000}"/>
    <cellStyle name="Comma 7 3 14 2" xfId="22532" xr:uid="{00000000-0005-0000-0000-0000861F0000}"/>
    <cellStyle name="Comma 7 3 14 2 2" xfId="29855" xr:uid="{00000000-0005-0000-0000-0000871F0000}"/>
    <cellStyle name="Comma 7 3 14 2 2 2" xfId="39686" xr:uid="{00000000-0005-0000-0000-0000770F0000}"/>
    <cellStyle name="Comma 7 3 14 2 2 3" xfId="36354" xr:uid="{00000000-0005-0000-0000-0000770F0000}"/>
    <cellStyle name="Comma 7 3 14 2 3" xfId="32098" xr:uid="{00000000-0005-0000-0000-00004C080000}"/>
    <cellStyle name="Comma 7 3 14 3" xfId="27233" xr:uid="{00000000-0005-0000-0000-0000881F0000}"/>
    <cellStyle name="Comma 7 3 14 3 2" xfId="38652" xr:uid="{00000000-0005-0000-0000-0000760F0000}"/>
    <cellStyle name="Comma 7 3 14 3 3" xfId="35309" xr:uid="{00000000-0005-0000-0000-0000760F0000}"/>
    <cellStyle name="Comma 7 3 14 4" xfId="30635" xr:uid="{00000000-0005-0000-0000-00004B080000}"/>
    <cellStyle name="Comma 7 3 14 5" xfId="36800" xr:uid="{00000000-0005-0000-0000-00004B080000}"/>
    <cellStyle name="Comma 7 3 15" xfId="18517" xr:uid="{00000000-0005-0000-0000-0000891F0000}"/>
    <cellStyle name="Comma 7 3 15 2" xfId="22533" xr:uid="{00000000-0005-0000-0000-00008A1F0000}"/>
    <cellStyle name="Comma 7 3 15 2 2" xfId="29856" xr:uid="{00000000-0005-0000-0000-00008B1F0000}"/>
    <cellStyle name="Comma 7 3 15 2 2 2" xfId="39687" xr:uid="{00000000-0005-0000-0000-0000790F0000}"/>
    <cellStyle name="Comma 7 3 15 2 2 3" xfId="36355" xr:uid="{00000000-0005-0000-0000-0000790F0000}"/>
    <cellStyle name="Comma 7 3 15 2 3" xfId="32099" xr:uid="{00000000-0005-0000-0000-00004E080000}"/>
    <cellStyle name="Comma 7 3 15 3" xfId="27234" xr:uid="{00000000-0005-0000-0000-00008C1F0000}"/>
    <cellStyle name="Comma 7 3 15 3 2" xfId="38653" xr:uid="{00000000-0005-0000-0000-0000780F0000}"/>
    <cellStyle name="Comma 7 3 15 3 3" xfId="35310" xr:uid="{00000000-0005-0000-0000-0000780F0000}"/>
    <cellStyle name="Comma 7 3 15 4" xfId="30636" xr:uid="{00000000-0005-0000-0000-00004D080000}"/>
    <cellStyle name="Comma 7 3 15 5" xfId="36801" xr:uid="{00000000-0005-0000-0000-00004D080000}"/>
    <cellStyle name="Comma 7 3 16" xfId="22527" xr:uid="{00000000-0005-0000-0000-00008D1F0000}"/>
    <cellStyle name="Comma 7 3 16 2" xfId="27228" xr:uid="{00000000-0005-0000-0000-00008E1F0000}"/>
    <cellStyle name="Comma 7 3 16 2 2" xfId="39681" xr:uid="{00000000-0005-0000-0000-00007A0F0000}"/>
    <cellStyle name="Comma 7 3 16 2 3" xfId="36349" xr:uid="{00000000-0005-0000-0000-00007A0F0000}"/>
    <cellStyle name="Comma 7 3 16 3" xfId="32093" xr:uid="{00000000-0005-0000-0000-00004F080000}"/>
    <cellStyle name="Comma 7 3 17" xfId="29850" xr:uid="{00000000-0005-0000-0000-00008F1F0000}"/>
    <cellStyle name="Comma 7 3 17 2" xfId="38647" xr:uid="{00000000-0005-0000-0000-00006D0F0000}"/>
    <cellStyle name="Comma 7 3 17 3" xfId="35304" xr:uid="{00000000-0005-0000-0000-00006D0F0000}"/>
    <cellStyle name="Comma 7 3 18" xfId="25377" xr:uid="{00000000-0005-0000-0000-0000901F0000}"/>
    <cellStyle name="Comma 7 3 18 2" xfId="36795" xr:uid="{00000000-0005-0000-0000-000042080000}"/>
    <cellStyle name="Comma 7 3 19" xfId="18511" xr:uid="{00000000-0005-0000-0000-0000911F0000}"/>
    <cellStyle name="Comma 7 3 2" xfId="18518" xr:uid="{00000000-0005-0000-0000-0000921F0000}"/>
    <cellStyle name="Comma 7 3 2 2" xfId="22534" xr:uid="{00000000-0005-0000-0000-0000931F0000}"/>
    <cellStyle name="Comma 7 3 2 2 2" xfId="29857" xr:uid="{00000000-0005-0000-0000-0000941F0000}"/>
    <cellStyle name="Comma 7 3 2 2 2 2" xfId="39688" xr:uid="{00000000-0005-0000-0000-00007C0F0000}"/>
    <cellStyle name="Comma 7 3 2 2 2 3" xfId="36356" xr:uid="{00000000-0005-0000-0000-00007C0F0000}"/>
    <cellStyle name="Comma 7 3 2 2 3" xfId="32100" xr:uid="{00000000-0005-0000-0000-000051080000}"/>
    <cellStyle name="Comma 7 3 2 3" xfId="27235" xr:uid="{00000000-0005-0000-0000-0000951F0000}"/>
    <cellStyle name="Comma 7 3 2 3 2" xfId="38654" xr:uid="{00000000-0005-0000-0000-00007B0F0000}"/>
    <cellStyle name="Comma 7 3 2 3 3" xfId="35311" xr:uid="{00000000-0005-0000-0000-00007B0F0000}"/>
    <cellStyle name="Comma 7 3 2 4" xfId="30637" xr:uid="{00000000-0005-0000-0000-000050080000}"/>
    <cellStyle name="Comma 7 3 2 5" xfId="36802" xr:uid="{00000000-0005-0000-0000-000050080000}"/>
    <cellStyle name="Comma 7 3 20" xfId="30630" xr:uid="{00000000-0005-0000-0000-000042080000}"/>
    <cellStyle name="Comma 7 3 3" xfId="18519" xr:uid="{00000000-0005-0000-0000-0000961F0000}"/>
    <cellStyle name="Comma 7 3 3 2" xfId="22535" xr:uid="{00000000-0005-0000-0000-0000971F0000}"/>
    <cellStyle name="Comma 7 3 3 2 2" xfId="29858" xr:uid="{00000000-0005-0000-0000-0000981F0000}"/>
    <cellStyle name="Comma 7 3 3 2 2 2" xfId="39689" xr:uid="{00000000-0005-0000-0000-00007E0F0000}"/>
    <cellStyle name="Comma 7 3 3 2 2 3" xfId="36357" xr:uid="{00000000-0005-0000-0000-00007E0F0000}"/>
    <cellStyle name="Comma 7 3 3 2 3" xfId="32101" xr:uid="{00000000-0005-0000-0000-000053080000}"/>
    <cellStyle name="Comma 7 3 3 3" xfId="27236" xr:uid="{00000000-0005-0000-0000-0000991F0000}"/>
    <cellStyle name="Comma 7 3 3 3 2" xfId="38655" xr:uid="{00000000-0005-0000-0000-00007D0F0000}"/>
    <cellStyle name="Comma 7 3 3 3 3" xfId="35312" xr:uid="{00000000-0005-0000-0000-00007D0F0000}"/>
    <cellStyle name="Comma 7 3 3 4" xfId="30638" xr:uid="{00000000-0005-0000-0000-000052080000}"/>
    <cellStyle name="Comma 7 3 3 5" xfId="36803" xr:uid="{00000000-0005-0000-0000-000052080000}"/>
    <cellStyle name="Comma 7 3 4" xfId="18520" xr:uid="{00000000-0005-0000-0000-00009A1F0000}"/>
    <cellStyle name="Comma 7 3 4 2" xfId="22536" xr:uid="{00000000-0005-0000-0000-00009B1F0000}"/>
    <cellStyle name="Comma 7 3 4 2 2" xfId="29859" xr:uid="{00000000-0005-0000-0000-00009C1F0000}"/>
    <cellStyle name="Comma 7 3 4 2 2 2" xfId="39690" xr:uid="{00000000-0005-0000-0000-0000800F0000}"/>
    <cellStyle name="Comma 7 3 4 2 2 3" xfId="36358" xr:uid="{00000000-0005-0000-0000-0000800F0000}"/>
    <cellStyle name="Comma 7 3 4 2 3" xfId="32102" xr:uid="{00000000-0005-0000-0000-000055080000}"/>
    <cellStyle name="Comma 7 3 4 3" xfId="27237" xr:uid="{00000000-0005-0000-0000-00009D1F0000}"/>
    <cellStyle name="Comma 7 3 4 3 2" xfId="38656" xr:uid="{00000000-0005-0000-0000-00007F0F0000}"/>
    <cellStyle name="Comma 7 3 4 3 3" xfId="35313" xr:uid="{00000000-0005-0000-0000-00007F0F0000}"/>
    <cellStyle name="Comma 7 3 4 4" xfId="30639" xr:uid="{00000000-0005-0000-0000-000054080000}"/>
    <cellStyle name="Comma 7 3 4 5" xfId="36804" xr:uid="{00000000-0005-0000-0000-000054080000}"/>
    <cellStyle name="Comma 7 3 5" xfId="18521" xr:uid="{00000000-0005-0000-0000-00009E1F0000}"/>
    <cellStyle name="Comma 7 3 5 2" xfId="22537" xr:uid="{00000000-0005-0000-0000-00009F1F0000}"/>
    <cellStyle name="Comma 7 3 5 2 2" xfId="29860" xr:uid="{00000000-0005-0000-0000-0000A01F0000}"/>
    <cellStyle name="Comma 7 3 5 2 2 2" xfId="39691" xr:uid="{00000000-0005-0000-0000-0000820F0000}"/>
    <cellStyle name="Comma 7 3 5 2 2 3" xfId="36359" xr:uid="{00000000-0005-0000-0000-0000820F0000}"/>
    <cellStyle name="Comma 7 3 5 2 3" xfId="32103" xr:uid="{00000000-0005-0000-0000-000057080000}"/>
    <cellStyle name="Comma 7 3 5 3" xfId="27238" xr:uid="{00000000-0005-0000-0000-0000A11F0000}"/>
    <cellStyle name="Comma 7 3 5 3 2" xfId="38657" xr:uid="{00000000-0005-0000-0000-0000810F0000}"/>
    <cellStyle name="Comma 7 3 5 3 3" xfId="35314" xr:uid="{00000000-0005-0000-0000-0000810F0000}"/>
    <cellStyle name="Comma 7 3 5 4" xfId="30640" xr:uid="{00000000-0005-0000-0000-000056080000}"/>
    <cellStyle name="Comma 7 3 5 5" xfId="36805" xr:uid="{00000000-0005-0000-0000-000056080000}"/>
    <cellStyle name="Comma 7 3 6" xfId="18522" xr:uid="{00000000-0005-0000-0000-0000A21F0000}"/>
    <cellStyle name="Comma 7 3 6 2" xfId="22538" xr:uid="{00000000-0005-0000-0000-0000A31F0000}"/>
    <cellStyle name="Comma 7 3 6 2 2" xfId="29861" xr:uid="{00000000-0005-0000-0000-0000A41F0000}"/>
    <cellStyle name="Comma 7 3 6 2 2 2" xfId="39692" xr:uid="{00000000-0005-0000-0000-0000840F0000}"/>
    <cellStyle name="Comma 7 3 6 2 2 3" xfId="36360" xr:uid="{00000000-0005-0000-0000-0000840F0000}"/>
    <cellStyle name="Comma 7 3 6 2 3" xfId="32104" xr:uid="{00000000-0005-0000-0000-000059080000}"/>
    <cellStyle name="Comma 7 3 6 3" xfId="27239" xr:uid="{00000000-0005-0000-0000-0000A51F0000}"/>
    <cellStyle name="Comma 7 3 6 3 2" xfId="38658" xr:uid="{00000000-0005-0000-0000-0000830F0000}"/>
    <cellStyle name="Comma 7 3 6 3 3" xfId="35315" xr:uid="{00000000-0005-0000-0000-0000830F0000}"/>
    <cellStyle name="Comma 7 3 6 4" xfId="30641" xr:uid="{00000000-0005-0000-0000-000058080000}"/>
    <cellStyle name="Comma 7 3 6 5" xfId="36806" xr:uid="{00000000-0005-0000-0000-000058080000}"/>
    <cellStyle name="Comma 7 3 7" xfId="18523" xr:uid="{00000000-0005-0000-0000-0000A61F0000}"/>
    <cellStyle name="Comma 7 3 7 2" xfId="22539" xr:uid="{00000000-0005-0000-0000-0000A71F0000}"/>
    <cellStyle name="Comma 7 3 7 2 2" xfId="29862" xr:uid="{00000000-0005-0000-0000-0000A81F0000}"/>
    <cellStyle name="Comma 7 3 7 2 2 2" xfId="39693" xr:uid="{00000000-0005-0000-0000-0000860F0000}"/>
    <cellStyle name="Comma 7 3 7 2 2 3" xfId="36361" xr:uid="{00000000-0005-0000-0000-0000860F0000}"/>
    <cellStyle name="Comma 7 3 7 2 3" xfId="32105" xr:uid="{00000000-0005-0000-0000-00005B080000}"/>
    <cellStyle name="Comma 7 3 7 3" xfId="27240" xr:uid="{00000000-0005-0000-0000-0000A91F0000}"/>
    <cellStyle name="Comma 7 3 7 3 2" xfId="38659" xr:uid="{00000000-0005-0000-0000-0000850F0000}"/>
    <cellStyle name="Comma 7 3 7 3 3" xfId="35316" xr:uid="{00000000-0005-0000-0000-0000850F0000}"/>
    <cellStyle name="Comma 7 3 7 4" xfId="30642" xr:uid="{00000000-0005-0000-0000-00005A080000}"/>
    <cellStyle name="Comma 7 3 7 5" xfId="36807" xr:uid="{00000000-0005-0000-0000-00005A080000}"/>
    <cellStyle name="Comma 7 3 8" xfId="18524" xr:uid="{00000000-0005-0000-0000-0000AA1F0000}"/>
    <cellStyle name="Comma 7 3 8 2" xfId="22540" xr:uid="{00000000-0005-0000-0000-0000AB1F0000}"/>
    <cellStyle name="Comma 7 3 8 2 2" xfId="29863" xr:uid="{00000000-0005-0000-0000-0000AC1F0000}"/>
    <cellStyle name="Comma 7 3 8 2 2 2" xfId="39694" xr:uid="{00000000-0005-0000-0000-0000880F0000}"/>
    <cellStyle name="Comma 7 3 8 2 2 3" xfId="36362" xr:uid="{00000000-0005-0000-0000-0000880F0000}"/>
    <cellStyle name="Comma 7 3 8 2 3" xfId="32106" xr:uid="{00000000-0005-0000-0000-00005D080000}"/>
    <cellStyle name="Comma 7 3 8 3" xfId="27241" xr:uid="{00000000-0005-0000-0000-0000AD1F0000}"/>
    <cellStyle name="Comma 7 3 8 3 2" xfId="38660" xr:uid="{00000000-0005-0000-0000-0000870F0000}"/>
    <cellStyle name="Comma 7 3 8 3 3" xfId="35317" xr:uid="{00000000-0005-0000-0000-0000870F0000}"/>
    <cellStyle name="Comma 7 3 8 4" xfId="30643" xr:uid="{00000000-0005-0000-0000-00005C080000}"/>
    <cellStyle name="Comma 7 3 8 5" xfId="36808" xr:uid="{00000000-0005-0000-0000-00005C080000}"/>
    <cellStyle name="Comma 7 3 9" xfId="18525" xr:uid="{00000000-0005-0000-0000-0000AE1F0000}"/>
    <cellStyle name="Comma 7 3 9 2" xfId="22541" xr:uid="{00000000-0005-0000-0000-0000AF1F0000}"/>
    <cellStyle name="Comma 7 3 9 2 2" xfId="29864" xr:uid="{00000000-0005-0000-0000-0000B01F0000}"/>
    <cellStyle name="Comma 7 3 9 2 2 2" xfId="39695" xr:uid="{00000000-0005-0000-0000-00008A0F0000}"/>
    <cellStyle name="Comma 7 3 9 2 2 3" xfId="36363" xr:uid="{00000000-0005-0000-0000-00008A0F0000}"/>
    <cellStyle name="Comma 7 3 9 2 3" xfId="32107" xr:uid="{00000000-0005-0000-0000-00005F080000}"/>
    <cellStyle name="Comma 7 3 9 3" xfId="27242" xr:uid="{00000000-0005-0000-0000-0000B11F0000}"/>
    <cellStyle name="Comma 7 3 9 3 2" xfId="38661" xr:uid="{00000000-0005-0000-0000-0000890F0000}"/>
    <cellStyle name="Comma 7 3 9 3 3" xfId="35318" xr:uid="{00000000-0005-0000-0000-0000890F0000}"/>
    <cellStyle name="Comma 7 3 9 4" xfId="30644" xr:uid="{00000000-0005-0000-0000-00005E080000}"/>
    <cellStyle name="Comma 7 3 9 5" xfId="36809" xr:uid="{00000000-0005-0000-0000-00005E080000}"/>
    <cellStyle name="Comma 7 4" xfId="5396" xr:uid="{00000000-0005-0000-0000-0000B21F0000}"/>
    <cellStyle name="Comma 7 4 2" xfId="22542" xr:uid="{00000000-0005-0000-0000-0000B31F0000}"/>
    <cellStyle name="Comma 7 4 2 2" xfId="27243" xr:uid="{00000000-0005-0000-0000-0000B41F0000}"/>
    <cellStyle name="Comma 7 4 2 2 2" xfId="39696" xr:uid="{00000000-0005-0000-0000-00008C0F0000}"/>
    <cellStyle name="Comma 7 4 2 2 3" xfId="36364" xr:uid="{00000000-0005-0000-0000-00008C0F0000}"/>
    <cellStyle name="Comma 7 4 2 3" xfId="32108" xr:uid="{00000000-0005-0000-0000-000061080000}"/>
    <cellStyle name="Comma 7 4 3" xfId="29865" xr:uid="{00000000-0005-0000-0000-0000B51F0000}"/>
    <cellStyle name="Comma 7 4 3 2" xfId="38662" xr:uid="{00000000-0005-0000-0000-00008B0F0000}"/>
    <cellStyle name="Comma 7 4 3 3" xfId="35319" xr:uid="{00000000-0005-0000-0000-00008B0F0000}"/>
    <cellStyle name="Comma 7 4 4" xfId="23980" xr:uid="{00000000-0005-0000-0000-0000B61F0000}"/>
    <cellStyle name="Comma 7 4 4 2" xfId="36555" xr:uid="{00000000-0005-0000-0000-0000A62D0000}"/>
    <cellStyle name="Comma 7 4 5" xfId="18526" xr:uid="{00000000-0005-0000-0000-0000B71F0000}"/>
    <cellStyle name="Comma 7 4 5 2" xfId="36810" xr:uid="{00000000-0005-0000-0000-000060080000}"/>
    <cellStyle name="Comma 7 4 6" xfId="30645" xr:uid="{00000000-0005-0000-0000-000060080000}"/>
    <cellStyle name="Comma 7 5" xfId="4726" xr:uid="{00000000-0005-0000-0000-0000B81F0000}"/>
    <cellStyle name="Comma 7 5 2" xfId="22543" xr:uid="{00000000-0005-0000-0000-0000B91F0000}"/>
    <cellStyle name="Comma 7 5 2 2" xfId="29866" xr:uid="{00000000-0005-0000-0000-0000BA1F0000}"/>
    <cellStyle name="Comma 7 5 2 2 2" xfId="39697" xr:uid="{00000000-0005-0000-0000-00008E0F0000}"/>
    <cellStyle name="Comma 7 5 2 2 3" xfId="36365" xr:uid="{00000000-0005-0000-0000-00008E0F0000}"/>
    <cellStyle name="Comma 7 5 2 3" xfId="32109" xr:uid="{00000000-0005-0000-0000-000063080000}"/>
    <cellStyle name="Comma 7 5 3" xfId="27244" xr:uid="{00000000-0005-0000-0000-0000BB1F0000}"/>
    <cellStyle name="Comma 7 5 3 2" xfId="38663" xr:uid="{00000000-0005-0000-0000-00008D0F0000}"/>
    <cellStyle name="Comma 7 5 3 3" xfId="35320" xr:uid="{00000000-0005-0000-0000-00008D0F0000}"/>
    <cellStyle name="Comma 7 5 4" xfId="18527" xr:uid="{00000000-0005-0000-0000-0000BC1F0000}"/>
    <cellStyle name="Comma 7 5 4 2" xfId="36556" xr:uid="{00000000-0005-0000-0000-0000A72D0000}"/>
    <cellStyle name="Comma 7 5 5" xfId="30646" xr:uid="{00000000-0005-0000-0000-000062080000}"/>
    <cellStyle name="Comma 7 6" xfId="18528" xr:uid="{00000000-0005-0000-0000-0000BD1F0000}"/>
    <cellStyle name="Comma 7 6 2" xfId="22544" xr:uid="{00000000-0005-0000-0000-0000BE1F0000}"/>
    <cellStyle name="Comma 7 6 2 2" xfId="29867" xr:uid="{00000000-0005-0000-0000-0000BF1F0000}"/>
    <cellStyle name="Comma 7 6 2 2 2" xfId="39698" xr:uid="{00000000-0005-0000-0000-0000900F0000}"/>
    <cellStyle name="Comma 7 6 2 2 3" xfId="36366" xr:uid="{00000000-0005-0000-0000-0000900F0000}"/>
    <cellStyle name="Comma 7 6 2 3" xfId="32110" xr:uid="{00000000-0005-0000-0000-000065080000}"/>
    <cellStyle name="Comma 7 6 3" xfId="27245" xr:uid="{00000000-0005-0000-0000-0000C01F0000}"/>
    <cellStyle name="Comma 7 6 3 2" xfId="38664" xr:uid="{00000000-0005-0000-0000-00008F0F0000}"/>
    <cellStyle name="Comma 7 6 3 3" xfId="35321" xr:uid="{00000000-0005-0000-0000-00008F0F0000}"/>
    <cellStyle name="Comma 7 6 4" xfId="30647" xr:uid="{00000000-0005-0000-0000-000064080000}"/>
    <cellStyle name="Comma 7 6 5" xfId="36811" xr:uid="{00000000-0005-0000-0000-000064080000}"/>
    <cellStyle name="Comma 7 7" xfId="18529" xr:uid="{00000000-0005-0000-0000-0000C11F0000}"/>
    <cellStyle name="Comma 7 7 2" xfId="22545" xr:uid="{00000000-0005-0000-0000-0000C21F0000}"/>
    <cellStyle name="Comma 7 7 2 2" xfId="29868" xr:uid="{00000000-0005-0000-0000-0000C31F0000}"/>
    <cellStyle name="Comma 7 7 2 2 2" xfId="39699" xr:uid="{00000000-0005-0000-0000-0000920F0000}"/>
    <cellStyle name="Comma 7 7 2 2 3" xfId="36367" xr:uid="{00000000-0005-0000-0000-0000920F0000}"/>
    <cellStyle name="Comma 7 7 2 3" xfId="32111" xr:uid="{00000000-0005-0000-0000-000067080000}"/>
    <cellStyle name="Comma 7 7 3" xfId="27246" xr:uid="{00000000-0005-0000-0000-0000C41F0000}"/>
    <cellStyle name="Comma 7 7 3 2" xfId="38665" xr:uid="{00000000-0005-0000-0000-0000910F0000}"/>
    <cellStyle name="Comma 7 7 3 3" xfId="35322" xr:uid="{00000000-0005-0000-0000-0000910F0000}"/>
    <cellStyle name="Comma 7 7 4" xfId="30648" xr:uid="{00000000-0005-0000-0000-000066080000}"/>
    <cellStyle name="Comma 7 7 5" xfId="36812" xr:uid="{00000000-0005-0000-0000-000066080000}"/>
    <cellStyle name="Comma 7 8" xfId="18530" xr:uid="{00000000-0005-0000-0000-0000C51F0000}"/>
    <cellStyle name="Comma 7 8 2" xfId="22546" xr:uid="{00000000-0005-0000-0000-0000C61F0000}"/>
    <cellStyle name="Comma 7 8 2 2" xfId="29869" xr:uid="{00000000-0005-0000-0000-0000C71F0000}"/>
    <cellStyle name="Comma 7 8 2 2 2" xfId="39700" xr:uid="{00000000-0005-0000-0000-0000940F0000}"/>
    <cellStyle name="Comma 7 8 2 2 3" xfId="36368" xr:uid="{00000000-0005-0000-0000-0000940F0000}"/>
    <cellStyle name="Comma 7 8 2 3" xfId="32112" xr:uid="{00000000-0005-0000-0000-000069080000}"/>
    <cellStyle name="Comma 7 8 3" xfId="27247" xr:uid="{00000000-0005-0000-0000-0000C81F0000}"/>
    <cellStyle name="Comma 7 8 3 2" xfId="38666" xr:uid="{00000000-0005-0000-0000-0000930F0000}"/>
    <cellStyle name="Comma 7 8 3 3" xfId="35323" xr:uid="{00000000-0005-0000-0000-0000930F0000}"/>
    <cellStyle name="Comma 7 8 4" xfId="30649" xr:uid="{00000000-0005-0000-0000-000068080000}"/>
    <cellStyle name="Comma 7 8 5" xfId="36813" xr:uid="{00000000-0005-0000-0000-000068080000}"/>
    <cellStyle name="Comma 7 9" xfId="18531" xr:uid="{00000000-0005-0000-0000-0000C91F0000}"/>
    <cellStyle name="Comma 7 9 2" xfId="22547" xr:uid="{00000000-0005-0000-0000-0000CA1F0000}"/>
    <cellStyle name="Comma 7 9 2 2" xfId="29870" xr:uid="{00000000-0005-0000-0000-0000CB1F0000}"/>
    <cellStyle name="Comma 7 9 2 2 2" xfId="39701" xr:uid="{00000000-0005-0000-0000-0000960F0000}"/>
    <cellStyle name="Comma 7 9 2 2 3" xfId="36369" xr:uid="{00000000-0005-0000-0000-0000960F0000}"/>
    <cellStyle name="Comma 7 9 2 3" xfId="32113" xr:uid="{00000000-0005-0000-0000-00006B080000}"/>
    <cellStyle name="Comma 7 9 3" xfId="27248" xr:uid="{00000000-0005-0000-0000-0000CC1F0000}"/>
    <cellStyle name="Comma 7 9 3 2" xfId="38667" xr:uid="{00000000-0005-0000-0000-0000950F0000}"/>
    <cellStyle name="Comma 7 9 3 3" xfId="35324" xr:uid="{00000000-0005-0000-0000-0000950F0000}"/>
    <cellStyle name="Comma 7 9 4" xfId="30650" xr:uid="{00000000-0005-0000-0000-00006A080000}"/>
    <cellStyle name="Comma 7 9 5" xfId="36814" xr:uid="{00000000-0005-0000-0000-00006A080000}"/>
    <cellStyle name="Comma 8" xfId="4730" xr:uid="{00000000-0005-0000-0000-0000CD1F0000}"/>
    <cellStyle name="Comma 8 10" xfId="23806" xr:uid="{00000000-0005-0000-0000-0000CE1F0000}"/>
    <cellStyle name="Comma 8 11" xfId="18532" xr:uid="{00000000-0005-0000-0000-0000CF1F0000}"/>
    <cellStyle name="Comma 8 2" xfId="18533" xr:uid="{00000000-0005-0000-0000-0000D01F0000}"/>
    <cellStyle name="Comma 8 2 2" xfId="22548" xr:uid="{00000000-0005-0000-0000-0000D11F0000}"/>
    <cellStyle name="Comma 8 2 2 2" xfId="29872" xr:uid="{00000000-0005-0000-0000-0000D21F0000}"/>
    <cellStyle name="Comma 8 2 2 2 2" xfId="39702" xr:uid="{00000000-0005-0000-0000-0000990F0000}"/>
    <cellStyle name="Comma 8 2 2 2 3" xfId="36370" xr:uid="{00000000-0005-0000-0000-0000990F0000}"/>
    <cellStyle name="Comma 8 2 2 3" xfId="32115" xr:uid="{00000000-0005-0000-0000-00006E080000}"/>
    <cellStyle name="Comma 8 2 3" xfId="27250" xr:uid="{00000000-0005-0000-0000-0000D31F0000}"/>
    <cellStyle name="Comma 8 2 3 2" xfId="32114" xr:uid="{00000000-0005-0000-0000-00006F080000}"/>
    <cellStyle name="Comma 8 2 4" xfId="30651" xr:uid="{00000000-0005-0000-0000-00006D080000}"/>
    <cellStyle name="Comma 8 3" xfId="18534" xr:uid="{00000000-0005-0000-0000-0000D41F0000}"/>
    <cellStyle name="Comma 8 3 2" xfId="22549" xr:uid="{00000000-0005-0000-0000-0000D51F0000}"/>
    <cellStyle name="Comma 8 3 2 2" xfId="29873" xr:uid="{00000000-0005-0000-0000-0000D61F0000}"/>
    <cellStyle name="Comma 8 3 2 2 2" xfId="39703" xr:uid="{00000000-0005-0000-0000-00009B0F0000}"/>
    <cellStyle name="Comma 8 3 2 2 3" xfId="36371" xr:uid="{00000000-0005-0000-0000-00009B0F0000}"/>
    <cellStyle name="Comma 8 3 2 3" xfId="32116" xr:uid="{00000000-0005-0000-0000-000071080000}"/>
    <cellStyle name="Comma 8 3 3" xfId="27251" xr:uid="{00000000-0005-0000-0000-0000D71F0000}"/>
    <cellStyle name="Comma 8 3 3 2" xfId="38668" xr:uid="{00000000-0005-0000-0000-00009A0F0000}"/>
    <cellStyle name="Comma 8 3 3 3" xfId="35325" xr:uid="{00000000-0005-0000-0000-00009A0F0000}"/>
    <cellStyle name="Comma 8 3 4" xfId="30652" xr:uid="{00000000-0005-0000-0000-000070080000}"/>
    <cellStyle name="Comma 8 4" xfId="18535" xr:uid="{00000000-0005-0000-0000-0000D81F0000}"/>
    <cellStyle name="Comma 8 4 2" xfId="22550" xr:uid="{00000000-0005-0000-0000-0000D91F0000}"/>
    <cellStyle name="Comma 8 4 2 2" xfId="29874" xr:uid="{00000000-0005-0000-0000-0000DA1F0000}"/>
    <cellStyle name="Comma 8 4 2 2 2" xfId="39704" xr:uid="{00000000-0005-0000-0000-00009D0F0000}"/>
    <cellStyle name="Comma 8 4 2 2 3" xfId="36372" xr:uid="{00000000-0005-0000-0000-00009D0F0000}"/>
    <cellStyle name="Comma 8 4 2 3" xfId="32117" xr:uid="{00000000-0005-0000-0000-000073080000}"/>
    <cellStyle name="Comma 8 4 3" xfId="27252" xr:uid="{00000000-0005-0000-0000-0000DB1F0000}"/>
    <cellStyle name="Comma 8 4 3 2" xfId="38669" xr:uid="{00000000-0005-0000-0000-00009C0F0000}"/>
    <cellStyle name="Comma 8 4 3 3" xfId="35326" xr:uid="{00000000-0005-0000-0000-00009C0F0000}"/>
    <cellStyle name="Comma 8 4 4" xfId="30653" xr:uid="{00000000-0005-0000-0000-000072080000}"/>
    <cellStyle name="Comma 8 5" xfId="18536" xr:uid="{00000000-0005-0000-0000-0000DC1F0000}"/>
    <cellStyle name="Comma 8 5 2" xfId="22551" xr:uid="{00000000-0005-0000-0000-0000DD1F0000}"/>
    <cellStyle name="Comma 8 5 2 2" xfId="29875" xr:uid="{00000000-0005-0000-0000-0000DE1F0000}"/>
    <cellStyle name="Comma 8 5 2 2 2" xfId="39705" xr:uid="{00000000-0005-0000-0000-00009F0F0000}"/>
    <cellStyle name="Comma 8 5 2 2 3" xfId="36373" xr:uid="{00000000-0005-0000-0000-00009F0F0000}"/>
    <cellStyle name="Comma 8 5 2 3" xfId="32118" xr:uid="{00000000-0005-0000-0000-000075080000}"/>
    <cellStyle name="Comma 8 5 3" xfId="27253" xr:uid="{00000000-0005-0000-0000-0000DF1F0000}"/>
    <cellStyle name="Comma 8 5 3 2" xfId="38670" xr:uid="{00000000-0005-0000-0000-00009E0F0000}"/>
    <cellStyle name="Comma 8 5 3 3" xfId="35327" xr:uid="{00000000-0005-0000-0000-00009E0F0000}"/>
    <cellStyle name="Comma 8 5 4" xfId="30654" xr:uid="{00000000-0005-0000-0000-000074080000}"/>
    <cellStyle name="Comma 8 6" xfId="18537" xr:uid="{00000000-0005-0000-0000-0000E01F0000}"/>
    <cellStyle name="Comma 8 6 2" xfId="22552" xr:uid="{00000000-0005-0000-0000-0000E11F0000}"/>
    <cellStyle name="Comma 8 6 2 2" xfId="29876" xr:uid="{00000000-0005-0000-0000-0000E21F0000}"/>
    <cellStyle name="Comma 8 6 2 2 2" xfId="39706" xr:uid="{00000000-0005-0000-0000-0000A10F0000}"/>
    <cellStyle name="Comma 8 6 2 2 3" xfId="36374" xr:uid="{00000000-0005-0000-0000-0000A10F0000}"/>
    <cellStyle name="Comma 8 6 2 3" xfId="32119" xr:uid="{00000000-0005-0000-0000-000077080000}"/>
    <cellStyle name="Comma 8 6 3" xfId="27254" xr:uid="{00000000-0005-0000-0000-0000E31F0000}"/>
    <cellStyle name="Comma 8 6 3 2" xfId="38671" xr:uid="{00000000-0005-0000-0000-0000A00F0000}"/>
    <cellStyle name="Comma 8 6 3 3" xfId="35328" xr:uid="{00000000-0005-0000-0000-0000A00F0000}"/>
    <cellStyle name="Comma 8 6 4" xfId="30655" xr:uid="{00000000-0005-0000-0000-000076080000}"/>
    <cellStyle name="Comma 8 7" xfId="18538" xr:uid="{00000000-0005-0000-0000-0000E41F0000}"/>
    <cellStyle name="Comma 8 7 2" xfId="22553" xr:uid="{00000000-0005-0000-0000-0000E51F0000}"/>
    <cellStyle name="Comma 8 7 2 2" xfId="29877" xr:uid="{00000000-0005-0000-0000-0000E61F0000}"/>
    <cellStyle name="Comma 8 7 2 2 2" xfId="39707" xr:uid="{00000000-0005-0000-0000-0000A30F0000}"/>
    <cellStyle name="Comma 8 7 2 2 3" xfId="36375" xr:uid="{00000000-0005-0000-0000-0000A30F0000}"/>
    <cellStyle name="Comma 8 7 2 3" xfId="32120" xr:uid="{00000000-0005-0000-0000-000079080000}"/>
    <cellStyle name="Comma 8 7 3" xfId="27255" xr:uid="{00000000-0005-0000-0000-0000E71F0000}"/>
    <cellStyle name="Comma 8 7 3 2" xfId="38672" xr:uid="{00000000-0005-0000-0000-0000A20F0000}"/>
    <cellStyle name="Comma 8 7 3 3" xfId="35329" xr:uid="{00000000-0005-0000-0000-0000A20F0000}"/>
    <cellStyle name="Comma 8 7 4" xfId="30656" xr:uid="{00000000-0005-0000-0000-000078080000}"/>
    <cellStyle name="Comma 8 8" xfId="18539" xr:uid="{00000000-0005-0000-0000-0000E81F0000}"/>
    <cellStyle name="Comma 8 8 2" xfId="22554" xr:uid="{00000000-0005-0000-0000-0000E91F0000}"/>
    <cellStyle name="Comma 8 8 2 2" xfId="29878" xr:uid="{00000000-0005-0000-0000-0000EA1F0000}"/>
    <cellStyle name="Comma 8 8 2 2 2" xfId="39708" xr:uid="{00000000-0005-0000-0000-0000A50F0000}"/>
    <cellStyle name="Comma 8 8 2 2 3" xfId="36376" xr:uid="{00000000-0005-0000-0000-0000A50F0000}"/>
    <cellStyle name="Comma 8 8 2 3" xfId="32121" xr:uid="{00000000-0005-0000-0000-00007B080000}"/>
    <cellStyle name="Comma 8 8 3" xfId="27256" xr:uid="{00000000-0005-0000-0000-0000EB1F0000}"/>
    <cellStyle name="Comma 8 8 3 2" xfId="38673" xr:uid="{00000000-0005-0000-0000-0000A40F0000}"/>
    <cellStyle name="Comma 8 8 3 3" xfId="35330" xr:uid="{00000000-0005-0000-0000-0000A40F0000}"/>
    <cellStyle name="Comma 8 8 4" xfId="30657" xr:uid="{00000000-0005-0000-0000-00007A080000}"/>
    <cellStyle name="Comma 8 9" xfId="27249" xr:uid="{00000000-0005-0000-0000-0000EC1F0000}"/>
    <cellStyle name="Comma 9" xfId="4729" xr:uid="{00000000-0005-0000-0000-0000ED1F0000}"/>
    <cellStyle name="Comma 9 10" xfId="22710" xr:uid="{00000000-0005-0000-0000-0000EE1F0000}"/>
    <cellStyle name="Comma 9 10 2" xfId="27421" xr:uid="{00000000-0005-0000-0000-0000EF1F0000}"/>
    <cellStyle name="Comma 9 10 2 2" xfId="39724" xr:uid="{00000000-0005-0000-0000-0000A70F0000}"/>
    <cellStyle name="Comma 9 10 2 3" xfId="36392" xr:uid="{00000000-0005-0000-0000-0000A70F0000}"/>
    <cellStyle name="Comma 9 10 3" xfId="32123" xr:uid="{00000000-0005-0000-0000-00007D080000}"/>
    <cellStyle name="Comma 9 11" xfId="29976" xr:uid="{00000000-0005-0000-0000-0000F01F0000}"/>
    <cellStyle name="Comma 9 11 2" xfId="38682" xr:uid="{00000000-0005-0000-0000-0000A60F0000}"/>
    <cellStyle name="Comma 9 11 3" xfId="35356" xr:uid="{00000000-0005-0000-0000-0000A60F0000}"/>
    <cellStyle name="Comma 9 12" xfId="23805" xr:uid="{00000000-0005-0000-0000-0000F11F0000}"/>
    <cellStyle name="Comma 9 12 2" xfId="36891" xr:uid="{00000000-0005-0000-0000-00007C080000}"/>
    <cellStyle name="Comma 9 13" xfId="19372" xr:uid="{00000000-0005-0000-0000-0000F21F0000}"/>
    <cellStyle name="Comma 9 14" xfId="32122" xr:uid="{00000000-0005-0000-0000-00007C080000}"/>
    <cellStyle name="Comma 9 2" xfId="18540" xr:uid="{00000000-0005-0000-0000-0000F31F0000}"/>
    <cellStyle name="Comma 9 2 2" xfId="22555" xr:uid="{00000000-0005-0000-0000-0000F41F0000}"/>
    <cellStyle name="Comma 9 2 2 2" xfId="29879" xr:uid="{00000000-0005-0000-0000-0000F51F0000}"/>
    <cellStyle name="Comma 9 2 2 2 2" xfId="39709" xr:uid="{00000000-0005-0000-0000-0000A90F0000}"/>
    <cellStyle name="Comma 9 2 2 2 3" xfId="36377" xr:uid="{00000000-0005-0000-0000-0000A90F0000}"/>
    <cellStyle name="Comma 9 2 2 3" xfId="32124" xr:uid="{00000000-0005-0000-0000-00007F080000}"/>
    <cellStyle name="Comma 9 2 3" xfId="27257" xr:uid="{00000000-0005-0000-0000-0000F61F0000}"/>
    <cellStyle name="Comma 9 2 3 2" xfId="38674" xr:uid="{00000000-0005-0000-0000-0000A80F0000}"/>
    <cellStyle name="Comma 9 2 3 3" xfId="35331" xr:uid="{00000000-0005-0000-0000-0000A80F0000}"/>
    <cellStyle name="Comma 9 2 4" xfId="30658" xr:uid="{00000000-0005-0000-0000-00007E080000}"/>
    <cellStyle name="Comma 9 2 5" xfId="36815" xr:uid="{00000000-0005-0000-0000-00007E080000}"/>
    <cellStyle name="Comma 9 3" xfId="18541" xr:uid="{00000000-0005-0000-0000-0000F71F0000}"/>
    <cellStyle name="Comma 9 3 2" xfId="22556" xr:uid="{00000000-0005-0000-0000-0000F81F0000}"/>
    <cellStyle name="Comma 9 3 2 2" xfId="29880" xr:uid="{00000000-0005-0000-0000-0000F91F0000}"/>
    <cellStyle name="Comma 9 3 2 2 2" xfId="39710" xr:uid="{00000000-0005-0000-0000-0000AB0F0000}"/>
    <cellStyle name="Comma 9 3 2 2 3" xfId="36378" xr:uid="{00000000-0005-0000-0000-0000AB0F0000}"/>
    <cellStyle name="Comma 9 3 2 3" xfId="32125" xr:uid="{00000000-0005-0000-0000-000081080000}"/>
    <cellStyle name="Comma 9 3 3" xfId="27258" xr:uid="{00000000-0005-0000-0000-0000FA1F0000}"/>
    <cellStyle name="Comma 9 3 3 2" xfId="38675" xr:uid="{00000000-0005-0000-0000-0000AA0F0000}"/>
    <cellStyle name="Comma 9 3 3 3" xfId="35332" xr:uid="{00000000-0005-0000-0000-0000AA0F0000}"/>
    <cellStyle name="Comma 9 3 4" xfId="30659" xr:uid="{00000000-0005-0000-0000-000080080000}"/>
    <cellStyle name="Comma 9 3 5" xfId="36816" xr:uid="{00000000-0005-0000-0000-000080080000}"/>
    <cellStyle name="Comma 9 4" xfId="18542" xr:uid="{00000000-0005-0000-0000-0000FB1F0000}"/>
    <cellStyle name="Comma 9 4 2" xfId="22557" xr:uid="{00000000-0005-0000-0000-0000FC1F0000}"/>
    <cellStyle name="Comma 9 4 2 2" xfId="29881" xr:uid="{00000000-0005-0000-0000-0000FD1F0000}"/>
    <cellStyle name="Comma 9 4 2 2 2" xfId="39711" xr:uid="{00000000-0005-0000-0000-0000AD0F0000}"/>
    <cellStyle name="Comma 9 4 2 2 3" xfId="36379" xr:uid="{00000000-0005-0000-0000-0000AD0F0000}"/>
    <cellStyle name="Comma 9 4 2 3" xfId="32126" xr:uid="{00000000-0005-0000-0000-000083080000}"/>
    <cellStyle name="Comma 9 4 3" xfId="27259" xr:uid="{00000000-0005-0000-0000-0000FE1F0000}"/>
    <cellStyle name="Comma 9 4 3 2" xfId="38676" xr:uid="{00000000-0005-0000-0000-0000AC0F0000}"/>
    <cellStyle name="Comma 9 4 3 3" xfId="35333" xr:uid="{00000000-0005-0000-0000-0000AC0F0000}"/>
    <cellStyle name="Comma 9 4 4" xfId="30660" xr:uid="{00000000-0005-0000-0000-000082080000}"/>
    <cellStyle name="Comma 9 4 5" xfId="36817" xr:uid="{00000000-0005-0000-0000-000082080000}"/>
    <cellStyle name="Comma 9 5" xfId="18543" xr:uid="{00000000-0005-0000-0000-0000FF1F0000}"/>
    <cellStyle name="Comma 9 5 2" xfId="22558" xr:uid="{00000000-0005-0000-0000-000000200000}"/>
    <cellStyle name="Comma 9 5 2 2" xfId="29882" xr:uid="{00000000-0005-0000-0000-000001200000}"/>
    <cellStyle name="Comma 9 5 2 2 2" xfId="39712" xr:uid="{00000000-0005-0000-0000-0000AF0F0000}"/>
    <cellStyle name="Comma 9 5 2 2 3" xfId="36380" xr:uid="{00000000-0005-0000-0000-0000AF0F0000}"/>
    <cellStyle name="Comma 9 5 2 3" xfId="32127" xr:uid="{00000000-0005-0000-0000-000085080000}"/>
    <cellStyle name="Comma 9 5 3" xfId="27260" xr:uid="{00000000-0005-0000-0000-000002200000}"/>
    <cellStyle name="Comma 9 5 3 2" xfId="38677" xr:uid="{00000000-0005-0000-0000-0000AE0F0000}"/>
    <cellStyle name="Comma 9 5 3 3" xfId="35334" xr:uid="{00000000-0005-0000-0000-0000AE0F0000}"/>
    <cellStyle name="Comma 9 5 4" xfId="30661" xr:uid="{00000000-0005-0000-0000-000084080000}"/>
    <cellStyle name="Comma 9 5 5" xfId="36818" xr:uid="{00000000-0005-0000-0000-000084080000}"/>
    <cellStyle name="Comma 9 6" xfId="18544" xr:uid="{00000000-0005-0000-0000-000003200000}"/>
    <cellStyle name="Comma 9 6 2" xfId="22559" xr:uid="{00000000-0005-0000-0000-000004200000}"/>
    <cellStyle name="Comma 9 6 2 2" xfId="29883" xr:uid="{00000000-0005-0000-0000-000005200000}"/>
    <cellStyle name="Comma 9 6 2 2 2" xfId="39713" xr:uid="{00000000-0005-0000-0000-0000B10F0000}"/>
    <cellStyle name="Comma 9 6 2 2 3" xfId="36381" xr:uid="{00000000-0005-0000-0000-0000B10F0000}"/>
    <cellStyle name="Comma 9 6 2 3" xfId="32128" xr:uid="{00000000-0005-0000-0000-000087080000}"/>
    <cellStyle name="Comma 9 6 3" xfId="27261" xr:uid="{00000000-0005-0000-0000-000006200000}"/>
    <cellStyle name="Comma 9 6 3 2" xfId="38678" xr:uid="{00000000-0005-0000-0000-0000B00F0000}"/>
    <cellStyle name="Comma 9 6 3 3" xfId="35335" xr:uid="{00000000-0005-0000-0000-0000B00F0000}"/>
    <cellStyle name="Comma 9 6 4" xfId="30662" xr:uid="{00000000-0005-0000-0000-000086080000}"/>
    <cellStyle name="Comma 9 6 5" xfId="36819" xr:uid="{00000000-0005-0000-0000-000086080000}"/>
    <cellStyle name="Comma 9 7" xfId="18545" xr:uid="{00000000-0005-0000-0000-000007200000}"/>
    <cellStyle name="Comma 9 7 2" xfId="22560" xr:uid="{00000000-0005-0000-0000-000008200000}"/>
    <cellStyle name="Comma 9 7 2 2" xfId="29884" xr:uid="{00000000-0005-0000-0000-000009200000}"/>
    <cellStyle name="Comma 9 7 2 2 2" xfId="39714" xr:uid="{00000000-0005-0000-0000-0000B30F0000}"/>
    <cellStyle name="Comma 9 7 2 2 3" xfId="36382" xr:uid="{00000000-0005-0000-0000-0000B30F0000}"/>
    <cellStyle name="Comma 9 7 2 3" xfId="32129" xr:uid="{00000000-0005-0000-0000-000089080000}"/>
    <cellStyle name="Comma 9 7 3" xfId="27262" xr:uid="{00000000-0005-0000-0000-00000A200000}"/>
    <cellStyle name="Comma 9 7 3 2" xfId="38679" xr:uid="{00000000-0005-0000-0000-0000B20F0000}"/>
    <cellStyle name="Comma 9 7 3 3" xfId="35336" xr:uid="{00000000-0005-0000-0000-0000B20F0000}"/>
    <cellStyle name="Comma 9 7 4" xfId="30663" xr:uid="{00000000-0005-0000-0000-000088080000}"/>
    <cellStyle name="Comma 9 7 5" xfId="36820" xr:uid="{00000000-0005-0000-0000-000088080000}"/>
    <cellStyle name="Comma 9 8" xfId="18546" xr:uid="{00000000-0005-0000-0000-00000B200000}"/>
    <cellStyle name="Comma 9 8 2" xfId="22561" xr:uid="{00000000-0005-0000-0000-00000C200000}"/>
    <cellStyle name="Comma 9 8 2 2" xfId="29885" xr:uid="{00000000-0005-0000-0000-00000D200000}"/>
    <cellStyle name="Comma 9 8 2 2 2" xfId="39715" xr:uid="{00000000-0005-0000-0000-0000B50F0000}"/>
    <cellStyle name="Comma 9 8 2 2 3" xfId="36383" xr:uid="{00000000-0005-0000-0000-0000B50F0000}"/>
    <cellStyle name="Comma 9 8 2 3" xfId="32130" xr:uid="{00000000-0005-0000-0000-00008B080000}"/>
    <cellStyle name="Comma 9 8 3" xfId="27263" xr:uid="{00000000-0005-0000-0000-00000E200000}"/>
    <cellStyle name="Comma 9 8 3 2" xfId="38680" xr:uid="{00000000-0005-0000-0000-0000B40F0000}"/>
    <cellStyle name="Comma 9 8 3 3" xfId="35337" xr:uid="{00000000-0005-0000-0000-0000B40F0000}"/>
    <cellStyle name="Comma 9 8 4" xfId="30664" xr:uid="{00000000-0005-0000-0000-00008A080000}"/>
    <cellStyle name="Comma 9 8 5" xfId="36821" xr:uid="{00000000-0005-0000-0000-00008A080000}"/>
    <cellStyle name="Comma 9 9" xfId="18547" xr:uid="{00000000-0005-0000-0000-00000F200000}"/>
    <cellStyle name="Comma 9 9 2" xfId="22562" xr:uid="{00000000-0005-0000-0000-000010200000}"/>
    <cellStyle name="Comma 9 9 2 2" xfId="29886" xr:uid="{00000000-0005-0000-0000-000011200000}"/>
    <cellStyle name="Comma 9 9 2 2 2" xfId="39716" xr:uid="{00000000-0005-0000-0000-0000B70F0000}"/>
    <cellStyle name="Comma 9 9 2 2 3" xfId="36384" xr:uid="{00000000-0005-0000-0000-0000B70F0000}"/>
    <cellStyle name="Comma 9 9 2 3" xfId="32131" xr:uid="{00000000-0005-0000-0000-00008D080000}"/>
    <cellStyle name="Comma 9 9 3" xfId="27264" xr:uid="{00000000-0005-0000-0000-000012200000}"/>
    <cellStyle name="Comma 9 9 3 2" xfId="38681" xr:uid="{00000000-0005-0000-0000-0000B60F0000}"/>
    <cellStyle name="Comma 9 9 3 3" xfId="35338" xr:uid="{00000000-0005-0000-0000-0000B60F0000}"/>
    <cellStyle name="Comma 9 9 4" xfId="30665" xr:uid="{00000000-0005-0000-0000-00008C080000}"/>
    <cellStyle name="Comma 9 9 5" xfId="36822" xr:uid="{00000000-0005-0000-0000-00008C080000}"/>
    <cellStyle name="Commentaire" xfId="3723" xr:uid="{00000000-0005-0000-0000-000013200000}"/>
    <cellStyle name="Commentaire 10" xfId="4736" xr:uid="{00000000-0005-0000-0000-000014200000}"/>
    <cellStyle name="Commentaire 10 2" xfId="10428" xr:uid="{00000000-0005-0000-0000-000015200000}"/>
    <cellStyle name="Commentaire 10 3" xfId="23811" xr:uid="{00000000-0005-0000-0000-000016200000}"/>
    <cellStyle name="Commentaire 11" xfId="4375" xr:uid="{00000000-0005-0000-0000-000017200000}"/>
    <cellStyle name="Commentaire 12" xfId="23336" xr:uid="{00000000-0005-0000-0000-000018200000}"/>
    <cellStyle name="Commentaire 2" xfId="3740" xr:uid="{00000000-0005-0000-0000-000019200000}"/>
    <cellStyle name="Commentaire 2 10" xfId="4369" xr:uid="{00000000-0005-0000-0000-00001A200000}"/>
    <cellStyle name="Commentaire 2 11" xfId="23340" xr:uid="{00000000-0005-0000-0000-00001B200000}"/>
    <cellStyle name="Commentaire 2 2" xfId="5409" xr:uid="{00000000-0005-0000-0000-00001C200000}"/>
    <cellStyle name="Commentaire 2 2 2" xfId="11092" xr:uid="{00000000-0005-0000-0000-00001D200000}"/>
    <cellStyle name="Commentaire 2 2 3" xfId="23983" xr:uid="{00000000-0005-0000-0000-00001E200000}"/>
    <cellStyle name="Commentaire 2 3" xfId="6815" xr:uid="{00000000-0005-0000-0000-00001F200000}"/>
    <cellStyle name="Commentaire 2 3 2" xfId="12497" xr:uid="{00000000-0005-0000-0000-000020200000}"/>
    <cellStyle name="Commentaire 2 3 3" xfId="24590" xr:uid="{00000000-0005-0000-0000-000021200000}"/>
    <cellStyle name="Commentaire 2 4" xfId="6916" xr:uid="{00000000-0005-0000-0000-000022200000}"/>
    <cellStyle name="Commentaire 2 4 2" xfId="12593" xr:uid="{00000000-0005-0000-0000-000023200000}"/>
    <cellStyle name="Commentaire 2 4 3" xfId="24616" xr:uid="{00000000-0005-0000-0000-000024200000}"/>
    <cellStyle name="Commentaire 2 5" xfId="8017" xr:uid="{00000000-0005-0000-0000-000025200000}"/>
    <cellStyle name="Commentaire 2 5 2" xfId="13690" xr:uid="{00000000-0005-0000-0000-000026200000}"/>
    <cellStyle name="Commentaire 2 5 3" xfId="24914" xr:uid="{00000000-0005-0000-0000-000027200000}"/>
    <cellStyle name="Commentaire 2 6" xfId="7156" xr:uid="{00000000-0005-0000-0000-000028200000}"/>
    <cellStyle name="Commentaire 2 6 2" xfId="12831" xr:uid="{00000000-0005-0000-0000-000029200000}"/>
    <cellStyle name="Commentaire 2 6 3" xfId="24700" xr:uid="{00000000-0005-0000-0000-00002A200000}"/>
    <cellStyle name="Commentaire 2 7" xfId="8472" xr:uid="{00000000-0005-0000-0000-00002B200000}"/>
    <cellStyle name="Commentaire 2 7 2" xfId="14138" xr:uid="{00000000-0005-0000-0000-00002C200000}"/>
    <cellStyle name="Commentaire 2 7 3" xfId="25046" xr:uid="{00000000-0005-0000-0000-00002D200000}"/>
    <cellStyle name="Commentaire 2 8" xfId="9191" xr:uid="{00000000-0005-0000-0000-00002E200000}"/>
    <cellStyle name="Commentaire 2 8 2" xfId="14852" xr:uid="{00000000-0005-0000-0000-00002F200000}"/>
    <cellStyle name="Commentaire 2 8 3" xfId="25210" xr:uid="{00000000-0005-0000-0000-000030200000}"/>
    <cellStyle name="Commentaire 2 9" xfId="4742" xr:uid="{00000000-0005-0000-0000-000031200000}"/>
    <cellStyle name="Commentaire 2 9 2" xfId="10434" xr:uid="{00000000-0005-0000-0000-000032200000}"/>
    <cellStyle name="Commentaire 2 9 3" xfId="23813" xr:uid="{00000000-0005-0000-0000-000033200000}"/>
    <cellStyle name="Commentaire 3" xfId="5400" xr:uid="{00000000-0005-0000-0000-000034200000}"/>
    <cellStyle name="Commentaire 3 2" xfId="11083" xr:uid="{00000000-0005-0000-0000-000035200000}"/>
    <cellStyle name="Commentaire 3 3" xfId="23982" xr:uid="{00000000-0005-0000-0000-000036200000}"/>
    <cellStyle name="Commentaire 4" xfId="6822" xr:uid="{00000000-0005-0000-0000-000037200000}"/>
    <cellStyle name="Commentaire 4 2" xfId="12504" xr:uid="{00000000-0005-0000-0000-000038200000}"/>
    <cellStyle name="Commentaire 4 3" xfId="24592" xr:uid="{00000000-0005-0000-0000-000039200000}"/>
    <cellStyle name="Commentaire 5" xfId="6910" xr:uid="{00000000-0005-0000-0000-00003A200000}"/>
    <cellStyle name="Commentaire 5 2" xfId="12587" xr:uid="{00000000-0005-0000-0000-00003B200000}"/>
    <cellStyle name="Commentaire 5 3" xfId="24614" xr:uid="{00000000-0005-0000-0000-00003C200000}"/>
    <cellStyle name="Commentaire 6" xfId="8031" xr:uid="{00000000-0005-0000-0000-00003D200000}"/>
    <cellStyle name="Commentaire 6 2" xfId="13704" xr:uid="{00000000-0005-0000-0000-00003E200000}"/>
    <cellStyle name="Commentaire 6 3" xfId="24919" xr:uid="{00000000-0005-0000-0000-00003F200000}"/>
    <cellStyle name="Commentaire 7" xfId="7151" xr:uid="{00000000-0005-0000-0000-000040200000}"/>
    <cellStyle name="Commentaire 7 2" xfId="12826" xr:uid="{00000000-0005-0000-0000-000041200000}"/>
    <cellStyle name="Commentaire 7 3" xfId="24699" xr:uid="{00000000-0005-0000-0000-000042200000}"/>
    <cellStyle name="Commentaire 8" xfId="8477" xr:uid="{00000000-0005-0000-0000-000043200000}"/>
    <cellStyle name="Commentaire 8 2" xfId="14143" xr:uid="{00000000-0005-0000-0000-000044200000}"/>
    <cellStyle name="Commentaire 8 3" xfId="25048" xr:uid="{00000000-0005-0000-0000-000045200000}"/>
    <cellStyle name="Commentaire 9" xfId="9185" xr:uid="{00000000-0005-0000-0000-000046200000}"/>
    <cellStyle name="Commentaire 9 2" xfId="14846" xr:uid="{00000000-0005-0000-0000-000047200000}"/>
    <cellStyle name="Commentaire 9 3" xfId="25208" xr:uid="{00000000-0005-0000-0000-000048200000}"/>
    <cellStyle name="Constants" xfId="17427" xr:uid="{00000000-0005-0000-0000-000049200000}"/>
    <cellStyle name="Currency 2" xfId="28180" xr:uid="{00000000-0005-0000-0000-00004A200000}"/>
    <cellStyle name="Currency 2 2" xfId="18548" xr:uid="{00000000-0005-0000-0000-00004B200000}"/>
    <cellStyle name="Currency 2 2 2" xfId="28181" xr:uid="{00000000-0005-0000-0000-00004C200000}"/>
    <cellStyle name="Currency 2 2 2 2" xfId="30196" xr:uid="{00000000-0005-0000-0000-00004D200000}"/>
    <cellStyle name="Currency 2 3" xfId="30195" xr:uid="{00000000-0005-0000-0000-00004E200000}"/>
    <cellStyle name="Currency 2 4" xfId="32132" xr:uid="{00000000-0005-0000-0000-000090080000}"/>
    <cellStyle name="CustomCellsOrange" xfId="17476" xr:uid="{00000000-0005-0000-0000-00004F200000}"/>
    <cellStyle name="CustomCellsOrange 2" xfId="28623" xr:uid="{00000000-0005-0000-0000-000050200000}"/>
    <cellStyle name="CustomizationCells" xfId="1658" xr:uid="{00000000-0005-0000-0000-000051200000}"/>
    <cellStyle name="CustomizationCells 10" xfId="4050" xr:uid="{00000000-0005-0000-0000-000052200000}"/>
    <cellStyle name="CustomizationCells 10 2" xfId="29955" xr:uid="{00000000-0005-0000-0000-000053200000}"/>
    <cellStyle name="CustomizationCells 11" xfId="3870" xr:uid="{00000000-0005-0000-0000-000054200000}"/>
    <cellStyle name="CustomizationCells 2" xfId="5692" xr:uid="{00000000-0005-0000-0000-000055200000}"/>
    <cellStyle name="CustomizationCells 2 2" xfId="11375" xr:uid="{00000000-0005-0000-0000-000056200000}"/>
    <cellStyle name="CustomizationCells 3" xfId="5490" xr:uid="{00000000-0005-0000-0000-000057200000}"/>
    <cellStyle name="CustomizationCells 3 2" xfId="11173" xr:uid="{00000000-0005-0000-0000-000058200000}"/>
    <cellStyle name="CustomizationCells 4" xfId="5489" xr:uid="{00000000-0005-0000-0000-000059200000}"/>
    <cellStyle name="CustomizationCells 4 2" xfId="11172" xr:uid="{00000000-0005-0000-0000-00005A200000}"/>
    <cellStyle name="CustomizationCells 5" xfId="7647" xr:uid="{00000000-0005-0000-0000-00005B200000}"/>
    <cellStyle name="CustomizationCells 5 2" xfId="13320" xr:uid="{00000000-0005-0000-0000-00005C200000}"/>
    <cellStyle name="CustomizationCells 6" xfId="7648" xr:uid="{00000000-0005-0000-0000-00005D200000}"/>
    <cellStyle name="CustomizationCells 6 2" xfId="13321" xr:uid="{00000000-0005-0000-0000-00005E200000}"/>
    <cellStyle name="CustomizationCells 7" xfId="7825" xr:uid="{00000000-0005-0000-0000-00005F200000}"/>
    <cellStyle name="CustomizationCells 7 2" xfId="13498" xr:uid="{00000000-0005-0000-0000-000060200000}"/>
    <cellStyle name="CustomizationCells 8" xfId="9321" xr:uid="{00000000-0005-0000-0000-000061200000}"/>
    <cellStyle name="CustomizationCells 8 2" xfId="14979" xr:uid="{00000000-0005-0000-0000-000062200000}"/>
    <cellStyle name="CustomizationCells 9" xfId="4813" xr:uid="{00000000-0005-0000-0000-000063200000}"/>
    <cellStyle name="CustomizationCells 9 2" xfId="10502" xr:uid="{00000000-0005-0000-0000-000064200000}"/>
    <cellStyle name="CustomizationGreenCells" xfId="17477" xr:uid="{00000000-0005-0000-0000-000065200000}"/>
    <cellStyle name="Data" xfId="28182" xr:uid="{00000000-0005-0000-0000-000066200000}"/>
    <cellStyle name="Data 2" xfId="30437" xr:uid="{00000000-0005-0000-0000-000007000000}"/>
    <cellStyle name="Defn" xfId="28183" xr:uid="{00000000-0005-0000-0000-000067200000}"/>
    <cellStyle name="Defn 2" xfId="28184" xr:uid="{00000000-0005-0000-0000-000068200000}"/>
    <cellStyle name="Desc" xfId="28185" xr:uid="{00000000-0005-0000-0000-000069200000}"/>
    <cellStyle name="Desc 2" xfId="28186" xr:uid="{00000000-0005-0000-0000-00006A200000}"/>
    <cellStyle name="Desc 2 2" xfId="28187" xr:uid="{00000000-0005-0000-0000-00006B200000}"/>
    <cellStyle name="Desc 2 2 2" xfId="30199" xr:uid="{00000000-0005-0000-0000-00006C200000}"/>
    <cellStyle name="Desc 2 2 3" xfId="30322" xr:uid="{00000000-0005-0000-0000-00006D200000}"/>
    <cellStyle name="Desc 2 2 4" xfId="30263" xr:uid="{00000000-0005-0000-0000-00006E200000}"/>
    <cellStyle name="Desc 2 3" xfId="30198" xr:uid="{00000000-0005-0000-0000-00006F200000}"/>
    <cellStyle name="Desc 2 4" xfId="30321" xr:uid="{00000000-0005-0000-0000-000070200000}"/>
    <cellStyle name="Desc 2 5" xfId="28750" xr:uid="{00000000-0005-0000-0000-000071200000}"/>
    <cellStyle name="Desc 2 6" xfId="33564" xr:uid="{00000000-0005-0000-0000-00000A000000}"/>
    <cellStyle name="Desc 3" xfId="28188" xr:uid="{00000000-0005-0000-0000-000072200000}"/>
    <cellStyle name="Desc 3 2" xfId="28189" xr:uid="{00000000-0005-0000-0000-000073200000}"/>
    <cellStyle name="Desc 4" xfId="28190" xr:uid="{00000000-0005-0000-0000-000074200000}"/>
    <cellStyle name="Desc 5" xfId="28191" xr:uid="{00000000-0005-0000-0000-000075200000}"/>
    <cellStyle name="Desc 5 2" xfId="30200" xr:uid="{00000000-0005-0000-0000-000076200000}"/>
    <cellStyle name="Desc 5 3" xfId="30323" xr:uid="{00000000-0005-0000-0000-000077200000}"/>
    <cellStyle name="Desc 5 4" xfId="28923" xr:uid="{00000000-0005-0000-0000-000078200000}"/>
    <cellStyle name="Desc 6" xfId="30197" xr:uid="{00000000-0005-0000-0000-000079200000}"/>
    <cellStyle name="Desc 7" xfId="30320" xr:uid="{00000000-0005-0000-0000-00007A200000}"/>
    <cellStyle name="Desc 8" xfId="28920" xr:uid="{00000000-0005-0000-0000-00007B200000}"/>
    <cellStyle name="Desc 9" xfId="33567" xr:uid="{00000000-0005-0000-0000-000009000000}"/>
    <cellStyle name="Description" xfId="28192" xr:uid="{00000000-0005-0000-0000-00007C200000}"/>
    <cellStyle name="DocBox_EmptyRow" xfId="17428" xr:uid="{00000000-0005-0000-0000-00007D200000}"/>
    <cellStyle name="donn_normal" xfId="3244" xr:uid="{00000000-0005-0000-0000-00007E200000}"/>
    <cellStyle name="EEMS Header" xfId="17478" xr:uid="{00000000-0005-0000-0000-00007F200000}"/>
    <cellStyle name="EEMS row" xfId="17479" xr:uid="{00000000-0005-0000-0000-000080200000}"/>
    <cellStyle name="Eingabe" xfId="28091" xr:uid="{00000000-0005-0000-0000-000081200000}"/>
    <cellStyle name="Eingabe 2" xfId="30294" xr:uid="{00000000-0005-0000-0000-000082200000}"/>
    <cellStyle name="Eingabe 2 2" xfId="36892" xr:uid="{00000000-0005-0000-0000-000097080000}"/>
    <cellStyle name="Eingabe 3" xfId="30385" xr:uid="{00000000-0005-0000-0000-000083200000}"/>
    <cellStyle name="Eingabe 4" xfId="29380" xr:uid="{00000000-0005-0000-0000-000084200000}"/>
    <cellStyle name="Eingabe 5" xfId="32133" xr:uid="{00000000-0005-0000-0000-000097080000}"/>
    <cellStyle name="Ellenőrzőcella" xfId="36" xr:uid="{00000000-0005-0000-0000-000085200000}"/>
    <cellStyle name="Ellenőrzőcella 2" xfId="5420" xr:uid="{00000000-0005-0000-0000-000086200000}"/>
    <cellStyle name="Ellenőrzőcella 2 2" xfId="11103" xr:uid="{00000000-0005-0000-0000-000087200000}"/>
    <cellStyle name="Ellenőrzőcella 3" xfId="6934" xr:uid="{00000000-0005-0000-0000-000088200000}"/>
    <cellStyle name="Ellenőrzőcella 3 2" xfId="12610" xr:uid="{00000000-0005-0000-0000-000089200000}"/>
    <cellStyle name="Ellenőrzőcella 4" xfId="8121" xr:uid="{00000000-0005-0000-0000-00008A200000}"/>
    <cellStyle name="Ellenőrzőcella 4 2" xfId="13790" xr:uid="{00000000-0005-0000-0000-00008B200000}"/>
    <cellStyle name="Ellenőrzőcella 5" xfId="8409" xr:uid="{00000000-0005-0000-0000-00008C200000}"/>
    <cellStyle name="Ellenőrzőcella 5 2" xfId="14075" xr:uid="{00000000-0005-0000-0000-00008D200000}"/>
    <cellStyle name="Ellenőrzőcella 6" xfId="9196" xr:uid="{00000000-0005-0000-0000-00008E200000}"/>
    <cellStyle name="Ellenőrzőcella 6 2" xfId="14856" xr:uid="{00000000-0005-0000-0000-00008F200000}"/>
    <cellStyle name="Ellenőrzőcella 7" xfId="4305" xr:uid="{00000000-0005-0000-0000-000090200000}"/>
    <cellStyle name="Empty_B_border" xfId="17480" xr:uid="{00000000-0005-0000-0000-000091200000}"/>
    <cellStyle name="ent_col_ser" xfId="3245" xr:uid="{00000000-0005-0000-0000-000092200000}"/>
    <cellStyle name="entete_source" xfId="3246" xr:uid="{00000000-0005-0000-0000-000093200000}"/>
    <cellStyle name="Entrée" xfId="3724" xr:uid="{00000000-0005-0000-0000-000094200000}"/>
    <cellStyle name="Entrée 10" xfId="4737" xr:uid="{00000000-0005-0000-0000-000095200000}"/>
    <cellStyle name="Entrée 10 2" xfId="10429" xr:uid="{00000000-0005-0000-0000-000096200000}"/>
    <cellStyle name="Entrée 11" xfId="4374" xr:uid="{00000000-0005-0000-0000-000097200000}"/>
    <cellStyle name="Entrée 2" xfId="3741" xr:uid="{00000000-0005-0000-0000-000098200000}"/>
    <cellStyle name="Entrée 2 10" xfId="4368" xr:uid="{00000000-0005-0000-0000-000099200000}"/>
    <cellStyle name="Entrée 2 2" xfId="5410" xr:uid="{00000000-0005-0000-0000-00009A200000}"/>
    <cellStyle name="Entrée 2 2 2" xfId="11093" xr:uid="{00000000-0005-0000-0000-00009B200000}"/>
    <cellStyle name="Entrée 2 3" xfId="6814" xr:uid="{00000000-0005-0000-0000-00009C200000}"/>
    <cellStyle name="Entrée 2 3 2" xfId="12496" xr:uid="{00000000-0005-0000-0000-00009D200000}"/>
    <cellStyle name="Entrée 2 4" xfId="6917" xr:uid="{00000000-0005-0000-0000-00009E200000}"/>
    <cellStyle name="Entrée 2 4 2" xfId="12594" xr:uid="{00000000-0005-0000-0000-00009F200000}"/>
    <cellStyle name="Entrée 2 5" xfId="8016" xr:uid="{00000000-0005-0000-0000-0000A0200000}"/>
    <cellStyle name="Entrée 2 5 2" xfId="13689" xr:uid="{00000000-0005-0000-0000-0000A1200000}"/>
    <cellStyle name="Entrée 2 6" xfId="7157" xr:uid="{00000000-0005-0000-0000-0000A2200000}"/>
    <cellStyle name="Entrée 2 6 2" xfId="12832" xr:uid="{00000000-0005-0000-0000-0000A3200000}"/>
    <cellStyle name="Entrée 2 7" xfId="8471" xr:uid="{00000000-0005-0000-0000-0000A4200000}"/>
    <cellStyle name="Entrée 2 7 2" xfId="14137" xr:uid="{00000000-0005-0000-0000-0000A5200000}"/>
    <cellStyle name="Entrée 2 8" xfId="9192" xr:uid="{00000000-0005-0000-0000-0000A6200000}"/>
    <cellStyle name="Entrée 2 8 2" xfId="14853" xr:uid="{00000000-0005-0000-0000-0000A7200000}"/>
    <cellStyle name="Entrée 2 9" xfId="4743" xr:uid="{00000000-0005-0000-0000-0000A8200000}"/>
    <cellStyle name="Entrée 2 9 2" xfId="10435" xr:uid="{00000000-0005-0000-0000-0000A9200000}"/>
    <cellStyle name="Entrée 3" xfId="5401" xr:uid="{00000000-0005-0000-0000-0000AA200000}"/>
    <cellStyle name="Entrée 3 2" xfId="11084" xr:uid="{00000000-0005-0000-0000-0000AB200000}"/>
    <cellStyle name="Entrée 4" xfId="6821" xr:uid="{00000000-0005-0000-0000-0000AC200000}"/>
    <cellStyle name="Entrée 4 2" xfId="12503" xr:uid="{00000000-0005-0000-0000-0000AD200000}"/>
    <cellStyle name="Entrée 5" xfId="6911" xr:uid="{00000000-0005-0000-0000-0000AE200000}"/>
    <cellStyle name="Entrée 5 2" xfId="12588" xr:uid="{00000000-0005-0000-0000-0000AF200000}"/>
    <cellStyle name="Entrée 6" xfId="8030" xr:uid="{00000000-0005-0000-0000-0000B0200000}"/>
    <cellStyle name="Entrée 6 2" xfId="13703" xr:uid="{00000000-0005-0000-0000-0000B1200000}"/>
    <cellStyle name="Entrée 7" xfId="7152" xr:uid="{00000000-0005-0000-0000-0000B2200000}"/>
    <cellStyle name="Entrée 7 2" xfId="12827" xr:uid="{00000000-0005-0000-0000-0000B3200000}"/>
    <cellStyle name="Entrée 8" xfId="8476" xr:uid="{00000000-0005-0000-0000-0000B4200000}"/>
    <cellStyle name="Entrée 8 2" xfId="14142" xr:uid="{00000000-0005-0000-0000-0000B5200000}"/>
    <cellStyle name="Entrée 9" xfId="9186" xr:uid="{00000000-0005-0000-0000-0000B6200000}"/>
    <cellStyle name="Entrée 9 2" xfId="14847" xr:uid="{00000000-0005-0000-0000-0000B7200000}"/>
    <cellStyle name="Ergebnis" xfId="28092" xr:uid="{00000000-0005-0000-0000-0000B8200000}"/>
    <cellStyle name="Ergebnis 2" xfId="30295" xr:uid="{00000000-0005-0000-0000-0000B9200000}"/>
    <cellStyle name="Ergebnis 2 2" xfId="36893" xr:uid="{00000000-0005-0000-0000-00009B080000}"/>
    <cellStyle name="Ergebnis 3" xfId="30317" xr:uid="{00000000-0005-0000-0000-0000BA200000}"/>
    <cellStyle name="Ergebnis 4" xfId="32134" xr:uid="{00000000-0005-0000-0000-00009B080000}"/>
    <cellStyle name="Erklärender Text" xfId="28093" xr:uid="{00000000-0005-0000-0000-0000BB200000}"/>
    <cellStyle name="Estilo 1" xfId="32135" xr:uid="{00000000-0005-0000-0000-00009D080000}"/>
    <cellStyle name="Euro" xfId="1659" xr:uid="{00000000-0005-0000-0000-0000BC200000}"/>
    <cellStyle name="Euro 10" xfId="1660" xr:uid="{00000000-0005-0000-0000-0000BD200000}"/>
    <cellStyle name="Euro 10 2" xfId="1661" xr:uid="{00000000-0005-0000-0000-0000BE200000}"/>
    <cellStyle name="Euro 10 2 2" xfId="28194" xr:uid="{00000000-0005-0000-0000-0000BF200000}"/>
    <cellStyle name="Euro 10 2 2 2" xfId="36894" xr:uid="{00000000-0005-0000-0000-0000A0080000}"/>
    <cellStyle name="Euro 10 2 3" xfId="28195" xr:uid="{00000000-0005-0000-0000-0000C0200000}"/>
    <cellStyle name="Euro 10 2 4" xfId="28193" xr:uid="{00000000-0005-0000-0000-0000C1200000}"/>
    <cellStyle name="Euro 10 2 5" xfId="32138" xr:uid="{00000000-0005-0000-0000-0000A0080000}"/>
    <cellStyle name="Euro 10 3" xfId="1662" xr:uid="{00000000-0005-0000-0000-0000C2200000}"/>
    <cellStyle name="Euro 10 3 2" xfId="28196" xr:uid="{00000000-0005-0000-0000-0000C3200000}"/>
    <cellStyle name="Euro 10 4" xfId="1663" xr:uid="{00000000-0005-0000-0000-0000C4200000}"/>
    <cellStyle name="Euro 10 5" xfId="1664" xr:uid="{00000000-0005-0000-0000-0000C5200000}"/>
    <cellStyle name="Euro 10 6" xfId="32137" xr:uid="{00000000-0005-0000-0000-00009F080000}"/>
    <cellStyle name="Euro 11" xfId="1665" xr:uid="{00000000-0005-0000-0000-0000C6200000}"/>
    <cellStyle name="Euro 11 2" xfId="1666" xr:uid="{00000000-0005-0000-0000-0000C7200000}"/>
    <cellStyle name="Euro 11 2 2" xfId="28198" xr:uid="{00000000-0005-0000-0000-0000C8200000}"/>
    <cellStyle name="Euro 11 2 2 2" xfId="36895" xr:uid="{00000000-0005-0000-0000-0000A2080000}"/>
    <cellStyle name="Euro 11 2 3" xfId="28199" xr:uid="{00000000-0005-0000-0000-0000C9200000}"/>
    <cellStyle name="Euro 11 2 4" xfId="28197" xr:uid="{00000000-0005-0000-0000-0000CA200000}"/>
    <cellStyle name="Euro 11 2 5" xfId="32140" xr:uid="{00000000-0005-0000-0000-0000A2080000}"/>
    <cellStyle name="Euro 11 3" xfId="1667" xr:uid="{00000000-0005-0000-0000-0000CB200000}"/>
    <cellStyle name="Euro 11 3 2" xfId="28200" xr:uid="{00000000-0005-0000-0000-0000CC200000}"/>
    <cellStyle name="Euro 11 4" xfId="1668" xr:uid="{00000000-0005-0000-0000-0000CD200000}"/>
    <cellStyle name="Euro 11 5" xfId="1669" xr:uid="{00000000-0005-0000-0000-0000CE200000}"/>
    <cellStyle name="Euro 11 6" xfId="32139" xr:uid="{00000000-0005-0000-0000-0000A1080000}"/>
    <cellStyle name="Euro 12" xfId="1670" xr:uid="{00000000-0005-0000-0000-0000CF200000}"/>
    <cellStyle name="Euro 12 2" xfId="1671" xr:uid="{00000000-0005-0000-0000-0000D0200000}"/>
    <cellStyle name="Euro 12 2 2" xfId="28202" xr:uid="{00000000-0005-0000-0000-0000D1200000}"/>
    <cellStyle name="Euro 12 2 3" xfId="28203" xr:uid="{00000000-0005-0000-0000-0000D2200000}"/>
    <cellStyle name="Euro 12 2 4" xfId="28201" xr:uid="{00000000-0005-0000-0000-0000D3200000}"/>
    <cellStyle name="Euro 12 3" xfId="17603" xr:uid="{00000000-0005-0000-0000-0000D4200000}"/>
    <cellStyle name="Euro 12 4" xfId="32141" xr:uid="{00000000-0005-0000-0000-0000A3080000}"/>
    <cellStyle name="Euro 13" xfId="1672" xr:uid="{00000000-0005-0000-0000-0000D5200000}"/>
    <cellStyle name="Euro 13 2" xfId="28205" xr:uid="{00000000-0005-0000-0000-0000D6200000}"/>
    <cellStyle name="Euro 13 2 2" xfId="36896" xr:uid="{00000000-0005-0000-0000-0000A4080000}"/>
    <cellStyle name="Euro 13 3" xfId="28206" xr:uid="{00000000-0005-0000-0000-0000D7200000}"/>
    <cellStyle name="Euro 13 4" xfId="28204" xr:uid="{00000000-0005-0000-0000-0000D8200000}"/>
    <cellStyle name="Euro 13 5" xfId="32142" xr:uid="{00000000-0005-0000-0000-0000A4080000}"/>
    <cellStyle name="Euro 14" xfId="1673" xr:uid="{00000000-0005-0000-0000-0000D9200000}"/>
    <cellStyle name="Euro 14 2" xfId="1674" xr:uid="{00000000-0005-0000-0000-0000DA200000}"/>
    <cellStyle name="Euro 14 2 2" xfId="28208" xr:uid="{00000000-0005-0000-0000-0000DB200000}"/>
    <cellStyle name="Euro 14 3" xfId="16332" xr:uid="{00000000-0005-0000-0000-0000DC200000}"/>
    <cellStyle name="Euro 14 4" xfId="28207" xr:uid="{00000000-0005-0000-0000-0000DD200000}"/>
    <cellStyle name="Euro 15" xfId="1675" xr:uid="{00000000-0005-0000-0000-0000DE200000}"/>
    <cellStyle name="Euro 15 2" xfId="1676" xr:uid="{00000000-0005-0000-0000-0000DF200000}"/>
    <cellStyle name="Euro 15 3" xfId="16333" xr:uid="{00000000-0005-0000-0000-0000E0200000}"/>
    <cellStyle name="Euro 15 4" xfId="28209" xr:uid="{00000000-0005-0000-0000-0000E1200000}"/>
    <cellStyle name="Euro 16" xfId="1677" xr:uid="{00000000-0005-0000-0000-0000E2200000}"/>
    <cellStyle name="Euro 17" xfId="1678" xr:uid="{00000000-0005-0000-0000-0000E3200000}"/>
    <cellStyle name="Euro 18" xfId="1679" xr:uid="{00000000-0005-0000-0000-0000E4200000}"/>
    <cellStyle name="Euro 19" xfId="1680" xr:uid="{00000000-0005-0000-0000-0000E5200000}"/>
    <cellStyle name="Euro 19 2" xfId="16334" xr:uid="{00000000-0005-0000-0000-0000E6200000}"/>
    <cellStyle name="Euro 19 3" xfId="32143" xr:uid="{00000000-0005-0000-0000-0000AA080000}"/>
    <cellStyle name="Euro 2" xfId="1681" xr:uid="{00000000-0005-0000-0000-0000E7200000}"/>
    <cellStyle name="Euro 2 2" xfId="1682" xr:uid="{00000000-0005-0000-0000-0000E8200000}"/>
    <cellStyle name="Euro 2 2 2" xfId="3632" xr:uid="{00000000-0005-0000-0000-0000E9200000}"/>
    <cellStyle name="Euro 2 2 2 2" xfId="21067" xr:uid="{00000000-0005-0000-0000-0000EA200000}"/>
    <cellStyle name="Euro 2 2 2 2 2" xfId="28211" xr:uid="{00000000-0005-0000-0000-0000EB200000}"/>
    <cellStyle name="Euro 2 2 2 3" xfId="20001" xr:uid="{00000000-0005-0000-0000-0000EC200000}"/>
    <cellStyle name="Euro 2 2 2 3 2" xfId="25484" xr:uid="{00000000-0005-0000-0000-0000ED200000}"/>
    <cellStyle name="Euro 2 2 2 4" xfId="16335" xr:uid="{00000000-0005-0000-0000-0000EE200000}"/>
    <cellStyle name="Euro 2 2 3" xfId="16336" xr:uid="{00000000-0005-0000-0000-0000EF200000}"/>
    <cellStyle name="Euro 2 2 3 2" xfId="28212" xr:uid="{00000000-0005-0000-0000-0000F0200000}"/>
    <cellStyle name="Euro 2 2 4" xfId="28095" xr:uid="{00000000-0005-0000-0000-0000F1200000}"/>
    <cellStyle name="Euro 2 2 5" xfId="28210" xr:uid="{00000000-0005-0000-0000-0000F2200000}"/>
    <cellStyle name="Euro 2 3" xfId="1683" xr:uid="{00000000-0005-0000-0000-0000F3200000}"/>
    <cellStyle name="Euro 2 3 2" xfId="3633" xr:uid="{00000000-0005-0000-0000-0000F4200000}"/>
    <cellStyle name="Euro 2 3 2 2" xfId="28213" xr:uid="{00000000-0005-0000-0000-0000F5200000}"/>
    <cellStyle name="Euro 2 3 2 2 2" xfId="36897" xr:uid="{00000000-0005-0000-0000-0000B3080000}"/>
    <cellStyle name="Euro 2 3 2 3" xfId="32146" xr:uid="{00000000-0005-0000-0000-0000B3080000}"/>
    <cellStyle name="Euro 2 3 3" xfId="32145" xr:uid="{00000000-0005-0000-0000-0000B2080000}"/>
    <cellStyle name="Euro 2 4" xfId="1684" xr:uid="{00000000-0005-0000-0000-0000F6200000}"/>
    <cellStyle name="Euro 2 4 2" xfId="3673" xr:uid="{00000000-0005-0000-0000-0000F7200000}"/>
    <cellStyle name="Euro 2 4 3" xfId="32147" xr:uid="{00000000-0005-0000-0000-0000B4080000}"/>
    <cellStyle name="Euro 2 5" xfId="1685" xr:uid="{00000000-0005-0000-0000-0000F8200000}"/>
    <cellStyle name="Euro 2 5 2" xfId="32144" xr:uid="{00000000-0005-0000-0000-0000B5080000}"/>
    <cellStyle name="Euro 2 6" xfId="1686" xr:uid="{00000000-0005-0000-0000-0000F9200000}"/>
    <cellStyle name="Euro 2 6 2" xfId="28094" xr:uid="{00000000-0005-0000-0000-0000FA200000}"/>
    <cellStyle name="Euro 2 6 2 2" xfId="35495" xr:uid="{00000000-0005-0000-0000-0000EF0F0000}"/>
    <cellStyle name="Euro 2 7" xfId="3247" xr:uid="{00000000-0005-0000-0000-0000FB200000}"/>
    <cellStyle name="Euro 2 8" xfId="3631" xr:uid="{00000000-0005-0000-0000-0000FC200000}"/>
    <cellStyle name="Euro 20" xfId="1687" xr:uid="{00000000-0005-0000-0000-0000FD200000}"/>
    <cellStyle name="Euro 20 2" xfId="32148" xr:uid="{00000000-0005-0000-0000-0000B6080000}"/>
    <cellStyle name="Euro 21" xfId="1688" xr:uid="{00000000-0005-0000-0000-0000FE200000}"/>
    <cellStyle name="Euro 21 2" xfId="16337" xr:uid="{00000000-0005-0000-0000-0000FF200000}"/>
    <cellStyle name="Euro 21 3" xfId="32149" xr:uid="{00000000-0005-0000-0000-0000B7080000}"/>
    <cellStyle name="Euro 22" xfId="3630" xr:uid="{00000000-0005-0000-0000-000000210000}"/>
    <cellStyle name="Euro 22 2" xfId="20284" xr:uid="{00000000-0005-0000-0000-000001210000}"/>
    <cellStyle name="Euro 22 3" xfId="20283" xr:uid="{00000000-0005-0000-0000-000002210000}"/>
    <cellStyle name="Euro 22 4" xfId="20002" xr:uid="{00000000-0005-0000-0000-000003210000}"/>
    <cellStyle name="Euro 22 5" xfId="16338" xr:uid="{00000000-0005-0000-0000-000004210000}"/>
    <cellStyle name="Euro 22 5 2" xfId="36898" xr:uid="{00000000-0005-0000-0000-0000B8080000}"/>
    <cellStyle name="Euro 22 6" xfId="32150" xr:uid="{00000000-0005-0000-0000-0000B8080000}"/>
    <cellStyle name="Euro 23" xfId="16339" xr:uid="{00000000-0005-0000-0000-000005210000}"/>
    <cellStyle name="Euro 23 2" xfId="20285" xr:uid="{00000000-0005-0000-0000-000006210000}"/>
    <cellStyle name="Euro 24" xfId="17490" xr:uid="{00000000-0005-0000-0000-000007210000}"/>
    <cellStyle name="Euro 24 2" xfId="21855" xr:uid="{00000000-0005-0000-0000-000008210000}"/>
    <cellStyle name="Euro 24 2 2" xfId="36899" xr:uid="{00000000-0005-0000-0000-0000BA080000}"/>
    <cellStyle name="Euro 24 3" xfId="32151" xr:uid="{00000000-0005-0000-0000-0000BA080000}"/>
    <cellStyle name="Euro 25" xfId="32152" xr:uid="{00000000-0005-0000-0000-0000BB080000}"/>
    <cellStyle name="Euro 26" xfId="32153" xr:uid="{00000000-0005-0000-0000-0000BC080000}"/>
    <cellStyle name="Euro 27" xfId="32154" xr:uid="{00000000-0005-0000-0000-0000BD080000}"/>
    <cellStyle name="Euro 28" xfId="32155" xr:uid="{00000000-0005-0000-0000-0000BE080000}"/>
    <cellStyle name="Euro 29" xfId="32156" xr:uid="{00000000-0005-0000-0000-0000BF080000}"/>
    <cellStyle name="Euro 3" xfId="1689" xr:uid="{00000000-0005-0000-0000-000009210000}"/>
    <cellStyle name="Euro 3 2" xfId="1690" xr:uid="{00000000-0005-0000-0000-00000A210000}"/>
    <cellStyle name="Euro 3 2 2" xfId="28215" xr:uid="{00000000-0005-0000-0000-00000B210000}"/>
    <cellStyle name="Euro 3 2 2 2" xfId="32158" xr:uid="{00000000-0005-0000-0000-0000C2080000}"/>
    <cellStyle name="Euro 3 2 3" xfId="28216" xr:uid="{00000000-0005-0000-0000-00000C210000}"/>
    <cellStyle name="Euro 3 2 3 2" xfId="36900" xr:uid="{00000000-0005-0000-0000-0000C1080000}"/>
    <cellStyle name="Euro 3 2 4" xfId="28214" xr:uid="{00000000-0005-0000-0000-00000D210000}"/>
    <cellStyle name="Euro 3 2 5" xfId="32157" xr:uid="{00000000-0005-0000-0000-0000C1080000}"/>
    <cellStyle name="Euro 3 3" xfId="1691" xr:uid="{00000000-0005-0000-0000-00000E210000}"/>
    <cellStyle name="Euro 3 3 2" xfId="16340" xr:uid="{00000000-0005-0000-0000-00000F210000}"/>
    <cellStyle name="Euro 3 3 3" xfId="16341" xr:uid="{00000000-0005-0000-0000-000010210000}"/>
    <cellStyle name="Euro 3 3 4" xfId="16342" xr:uid="{00000000-0005-0000-0000-000011210000}"/>
    <cellStyle name="Euro 3 3 5" xfId="28217" xr:uid="{00000000-0005-0000-0000-000012210000}"/>
    <cellStyle name="Euro 3 3 5 2" xfId="36901" xr:uid="{00000000-0005-0000-0000-0000C3080000}"/>
    <cellStyle name="Euro 3 3 6" xfId="32159" xr:uid="{00000000-0005-0000-0000-0000C3080000}"/>
    <cellStyle name="Euro 3 4" xfId="1692" xr:uid="{00000000-0005-0000-0000-000013210000}"/>
    <cellStyle name="Euro 3 4 2" xfId="16343" xr:uid="{00000000-0005-0000-0000-000014210000}"/>
    <cellStyle name="Euro 3 5" xfId="1693" xr:uid="{00000000-0005-0000-0000-000015210000}"/>
    <cellStyle name="Euro 3 6" xfId="1694" xr:uid="{00000000-0005-0000-0000-000016210000}"/>
    <cellStyle name="Euro 3 7" xfId="1695" xr:uid="{00000000-0005-0000-0000-000017210000}"/>
    <cellStyle name="Euro 3 7 2" xfId="21068" xr:uid="{00000000-0005-0000-0000-000018210000}"/>
    <cellStyle name="Euro 3 7 3" xfId="20003" xr:uid="{00000000-0005-0000-0000-000019210000}"/>
    <cellStyle name="Euro 3 7 4" xfId="16344" xr:uid="{00000000-0005-0000-0000-00001A210000}"/>
    <cellStyle name="Euro 3 8" xfId="3634" xr:uid="{00000000-0005-0000-0000-00001B210000}"/>
    <cellStyle name="Euro 3_PrimaryEnergyPrices_TIMES" xfId="32160" xr:uid="{00000000-0005-0000-0000-0000C6080000}"/>
    <cellStyle name="Euro 30" xfId="32161" xr:uid="{00000000-0005-0000-0000-0000C7080000}"/>
    <cellStyle name="Euro 31" xfId="32162" xr:uid="{00000000-0005-0000-0000-0000C8080000}"/>
    <cellStyle name="Euro 32" xfId="32163" xr:uid="{00000000-0005-0000-0000-0000C9080000}"/>
    <cellStyle name="Euro 33" xfId="32164" xr:uid="{00000000-0005-0000-0000-0000CA080000}"/>
    <cellStyle name="Euro 34" xfId="32165" xr:uid="{00000000-0005-0000-0000-0000CB080000}"/>
    <cellStyle name="Euro 35" xfId="32166" xr:uid="{00000000-0005-0000-0000-0000CC080000}"/>
    <cellStyle name="Euro 36" xfId="32167" xr:uid="{00000000-0005-0000-0000-0000CD080000}"/>
    <cellStyle name="Euro 37" xfId="32168" xr:uid="{00000000-0005-0000-0000-0000CE080000}"/>
    <cellStyle name="Euro 38" xfId="32169" xr:uid="{00000000-0005-0000-0000-0000CF080000}"/>
    <cellStyle name="Euro 39" xfId="32170" xr:uid="{00000000-0005-0000-0000-0000D0080000}"/>
    <cellStyle name="Euro 4" xfId="1696" xr:uid="{00000000-0005-0000-0000-00001C210000}"/>
    <cellStyle name="Euro 4 2" xfId="1697" xr:uid="{00000000-0005-0000-0000-00001D210000}"/>
    <cellStyle name="Euro 4 2 2" xfId="16345" xr:uid="{00000000-0005-0000-0000-00001E210000}"/>
    <cellStyle name="Euro 4 2 2 2" xfId="32172" xr:uid="{00000000-0005-0000-0000-0000D3080000}"/>
    <cellStyle name="Euro 4 2 3" xfId="28218" xr:uid="{00000000-0005-0000-0000-00001F210000}"/>
    <cellStyle name="Euro 4 2 3 2" xfId="36902" xr:uid="{00000000-0005-0000-0000-0000D2080000}"/>
    <cellStyle name="Euro 4 2 4" xfId="32171" xr:uid="{00000000-0005-0000-0000-0000D2080000}"/>
    <cellStyle name="Euro 4 3" xfId="1698" xr:uid="{00000000-0005-0000-0000-000020210000}"/>
    <cellStyle name="Euro 4 3 2" xfId="16346" xr:uid="{00000000-0005-0000-0000-000021210000}"/>
    <cellStyle name="Euro 4 3 3" xfId="16347" xr:uid="{00000000-0005-0000-0000-000022210000}"/>
    <cellStyle name="Euro 4 3 4" xfId="16348" xr:uid="{00000000-0005-0000-0000-000023210000}"/>
    <cellStyle name="Euro 4 3 5" xfId="28219" xr:uid="{00000000-0005-0000-0000-000024210000}"/>
    <cellStyle name="Euro 4 4" xfId="1699" xr:uid="{00000000-0005-0000-0000-000025210000}"/>
    <cellStyle name="Euro 4 4 2" xfId="16349" xr:uid="{00000000-0005-0000-0000-000026210000}"/>
    <cellStyle name="Euro 4 4 3" xfId="36557" xr:uid="{00000000-0005-0000-0000-0000B42D0000}"/>
    <cellStyle name="Euro 4 5" xfId="1700" xr:uid="{00000000-0005-0000-0000-000027210000}"/>
    <cellStyle name="Euro 4 6" xfId="16350" xr:uid="{00000000-0005-0000-0000-000028210000}"/>
    <cellStyle name="Euro 40" xfId="32173" xr:uid="{00000000-0005-0000-0000-0000D6080000}"/>
    <cellStyle name="Euro 41" xfId="32174" xr:uid="{00000000-0005-0000-0000-0000D7080000}"/>
    <cellStyle name="Euro 42" xfId="32175" xr:uid="{00000000-0005-0000-0000-0000D8080000}"/>
    <cellStyle name="Euro 43" xfId="32176" xr:uid="{00000000-0005-0000-0000-0000D9080000}"/>
    <cellStyle name="Euro 44" xfId="32177" xr:uid="{00000000-0005-0000-0000-0000DA080000}"/>
    <cellStyle name="Euro 45" xfId="32178" xr:uid="{00000000-0005-0000-0000-0000DB080000}"/>
    <cellStyle name="Euro 46" xfId="32179" xr:uid="{00000000-0005-0000-0000-0000DC080000}"/>
    <cellStyle name="Euro 47" xfId="32180" xr:uid="{00000000-0005-0000-0000-0000DD080000}"/>
    <cellStyle name="Euro 48" xfId="32181" xr:uid="{00000000-0005-0000-0000-0000DE080000}"/>
    <cellStyle name="Euro 48 2" xfId="32182" xr:uid="{00000000-0005-0000-0000-0000DF080000}"/>
    <cellStyle name="Euro 49" xfId="32183" xr:uid="{00000000-0005-0000-0000-0000E0080000}"/>
    <cellStyle name="Euro 49 2" xfId="32184" xr:uid="{00000000-0005-0000-0000-0000E1080000}"/>
    <cellStyle name="Euro 5" xfId="1701" xr:uid="{00000000-0005-0000-0000-000029210000}"/>
    <cellStyle name="Euro 5 2" xfId="1702" xr:uid="{00000000-0005-0000-0000-00002A210000}"/>
    <cellStyle name="Euro 5 2 2" xfId="16351" xr:uid="{00000000-0005-0000-0000-00002B210000}"/>
    <cellStyle name="Euro 5 2 2 2" xfId="28221" xr:uid="{00000000-0005-0000-0000-00002C210000}"/>
    <cellStyle name="Euro 5 2 2 2 2" xfId="36903" xr:uid="{00000000-0005-0000-0000-0000E4080000}"/>
    <cellStyle name="Euro 5 2 2 3" xfId="32185" xr:uid="{00000000-0005-0000-0000-0000E4080000}"/>
    <cellStyle name="Euro 5 2 3" xfId="28222" xr:uid="{00000000-0005-0000-0000-00002D210000}"/>
    <cellStyle name="Euro 5 2 4" xfId="28220" xr:uid="{00000000-0005-0000-0000-00002E210000}"/>
    <cellStyle name="Euro 5 3" xfId="1703" xr:uid="{00000000-0005-0000-0000-00002F210000}"/>
    <cellStyle name="Euro 5 3 2" xfId="16352" xr:uid="{00000000-0005-0000-0000-000030210000}"/>
    <cellStyle name="Euro 5 3 3" xfId="28223" xr:uid="{00000000-0005-0000-0000-000031210000}"/>
    <cellStyle name="Euro 5 4" xfId="1704" xr:uid="{00000000-0005-0000-0000-000032210000}"/>
    <cellStyle name="Euro 5 5" xfId="1705" xr:uid="{00000000-0005-0000-0000-000033210000}"/>
    <cellStyle name="Euro 5 6" xfId="16353" xr:uid="{00000000-0005-0000-0000-000034210000}"/>
    <cellStyle name="Euro 50" xfId="32186" xr:uid="{00000000-0005-0000-0000-0000E6080000}"/>
    <cellStyle name="Euro 50 2" xfId="32187" xr:uid="{00000000-0005-0000-0000-0000E7080000}"/>
    <cellStyle name="Euro 51" xfId="32188" xr:uid="{00000000-0005-0000-0000-0000E8080000}"/>
    <cellStyle name="Euro 51 2" xfId="32189" xr:uid="{00000000-0005-0000-0000-0000E9080000}"/>
    <cellStyle name="Euro 52" xfId="32190" xr:uid="{00000000-0005-0000-0000-0000EA080000}"/>
    <cellStyle name="Euro 52 2" xfId="32191" xr:uid="{00000000-0005-0000-0000-0000EB080000}"/>
    <cellStyle name="Euro 53" xfId="32192" xr:uid="{00000000-0005-0000-0000-0000EC080000}"/>
    <cellStyle name="Euro 53 2" xfId="32193" xr:uid="{00000000-0005-0000-0000-0000ED080000}"/>
    <cellStyle name="Euro 54" xfId="32194" xr:uid="{00000000-0005-0000-0000-0000EE080000}"/>
    <cellStyle name="Euro 54 2" xfId="32195" xr:uid="{00000000-0005-0000-0000-0000EF080000}"/>
    <cellStyle name="Euro 55" xfId="32196" xr:uid="{00000000-0005-0000-0000-0000F0080000}"/>
    <cellStyle name="Euro 55 2" xfId="32197" xr:uid="{00000000-0005-0000-0000-0000F1080000}"/>
    <cellStyle name="Euro 56" xfId="32198" xr:uid="{00000000-0005-0000-0000-0000F2080000}"/>
    <cellStyle name="Euro 56 2" xfId="32199" xr:uid="{00000000-0005-0000-0000-0000F3080000}"/>
    <cellStyle name="Euro 57" xfId="32200" xr:uid="{00000000-0005-0000-0000-0000F4080000}"/>
    <cellStyle name="Euro 58" xfId="32201" xr:uid="{00000000-0005-0000-0000-0000F5080000}"/>
    <cellStyle name="Euro 59" xfId="32136" xr:uid="{00000000-0005-0000-0000-0000F6080000}"/>
    <cellStyle name="Euro 6" xfId="1706" xr:uid="{00000000-0005-0000-0000-000035210000}"/>
    <cellStyle name="Euro 6 2" xfId="1707" xr:uid="{00000000-0005-0000-0000-000036210000}"/>
    <cellStyle name="Euro 6 2 2" xfId="28225" xr:uid="{00000000-0005-0000-0000-000037210000}"/>
    <cellStyle name="Euro 6 2 2 2" xfId="32204" xr:uid="{00000000-0005-0000-0000-0000F9080000}"/>
    <cellStyle name="Euro 6 2 3" xfId="28226" xr:uid="{00000000-0005-0000-0000-000038210000}"/>
    <cellStyle name="Euro 6 2 3 2" xfId="36904" xr:uid="{00000000-0005-0000-0000-0000F8080000}"/>
    <cellStyle name="Euro 6 2 4" xfId="28224" xr:uid="{00000000-0005-0000-0000-000039210000}"/>
    <cellStyle name="Euro 6 2 5" xfId="32203" xr:uid="{00000000-0005-0000-0000-0000F8080000}"/>
    <cellStyle name="Euro 6 3" xfId="1708" xr:uid="{00000000-0005-0000-0000-00003A210000}"/>
    <cellStyle name="Euro 6 3 2" xfId="28227" xr:uid="{00000000-0005-0000-0000-00003B210000}"/>
    <cellStyle name="Euro 6 4" xfId="1709" xr:uid="{00000000-0005-0000-0000-00003C210000}"/>
    <cellStyle name="Euro 6 5" xfId="1710" xr:uid="{00000000-0005-0000-0000-00003D210000}"/>
    <cellStyle name="Euro 6 6" xfId="16354" xr:uid="{00000000-0005-0000-0000-00003E210000}"/>
    <cellStyle name="Euro 6 7" xfId="32202" xr:uid="{00000000-0005-0000-0000-0000F7080000}"/>
    <cellStyle name="Euro 7" xfId="1711" xr:uid="{00000000-0005-0000-0000-00003F210000}"/>
    <cellStyle name="Euro 7 2" xfId="1712" xr:uid="{00000000-0005-0000-0000-000040210000}"/>
    <cellStyle name="Euro 7 2 2" xfId="28229" xr:uid="{00000000-0005-0000-0000-000041210000}"/>
    <cellStyle name="Euro 7 2 2 2" xfId="36905" xr:uid="{00000000-0005-0000-0000-0000FC080000}"/>
    <cellStyle name="Euro 7 2 3" xfId="28230" xr:uid="{00000000-0005-0000-0000-000042210000}"/>
    <cellStyle name="Euro 7 2 4" xfId="28228" xr:uid="{00000000-0005-0000-0000-000043210000}"/>
    <cellStyle name="Euro 7 2 5" xfId="32206" xr:uid="{00000000-0005-0000-0000-0000FC080000}"/>
    <cellStyle name="Euro 7 3" xfId="1713" xr:uid="{00000000-0005-0000-0000-000044210000}"/>
    <cellStyle name="Euro 7 3 2" xfId="28231" xr:uid="{00000000-0005-0000-0000-000045210000}"/>
    <cellStyle name="Euro 7 4" xfId="1714" xr:uid="{00000000-0005-0000-0000-000046210000}"/>
    <cellStyle name="Euro 7 5" xfId="1715" xr:uid="{00000000-0005-0000-0000-000047210000}"/>
    <cellStyle name="Euro 7 6" xfId="32205" xr:uid="{00000000-0005-0000-0000-0000FB080000}"/>
    <cellStyle name="Euro 8" xfId="1716" xr:uid="{00000000-0005-0000-0000-000048210000}"/>
    <cellStyle name="Euro 8 2" xfId="1717" xr:uid="{00000000-0005-0000-0000-000049210000}"/>
    <cellStyle name="Euro 8 2 2" xfId="28233" xr:uid="{00000000-0005-0000-0000-00004A210000}"/>
    <cellStyle name="Euro 8 2 2 2" xfId="36906" xr:uid="{00000000-0005-0000-0000-0000FF080000}"/>
    <cellStyle name="Euro 8 2 3" xfId="28234" xr:uid="{00000000-0005-0000-0000-00004B210000}"/>
    <cellStyle name="Euro 8 2 4" xfId="28232" xr:uid="{00000000-0005-0000-0000-00004C210000}"/>
    <cellStyle name="Euro 8 2 5" xfId="32208" xr:uid="{00000000-0005-0000-0000-0000FF080000}"/>
    <cellStyle name="Euro 8 3" xfId="1718" xr:uid="{00000000-0005-0000-0000-00004D210000}"/>
    <cellStyle name="Euro 8 3 2" xfId="28235" xr:uid="{00000000-0005-0000-0000-00004E210000}"/>
    <cellStyle name="Euro 8 4" xfId="1719" xr:uid="{00000000-0005-0000-0000-00004F210000}"/>
    <cellStyle name="Euro 8 5" xfId="1720" xr:uid="{00000000-0005-0000-0000-000050210000}"/>
    <cellStyle name="Euro 8 6" xfId="32207" xr:uid="{00000000-0005-0000-0000-0000FE080000}"/>
    <cellStyle name="Euro 9" xfId="1721" xr:uid="{00000000-0005-0000-0000-000051210000}"/>
    <cellStyle name="Euro 9 2" xfId="1722" xr:uid="{00000000-0005-0000-0000-000052210000}"/>
    <cellStyle name="Euro 9 2 2" xfId="28237" xr:uid="{00000000-0005-0000-0000-000053210000}"/>
    <cellStyle name="Euro 9 2 2 2" xfId="36907" xr:uid="{00000000-0005-0000-0000-000001090000}"/>
    <cellStyle name="Euro 9 2 3" xfId="28238" xr:uid="{00000000-0005-0000-0000-000054210000}"/>
    <cellStyle name="Euro 9 2 4" xfId="28236" xr:uid="{00000000-0005-0000-0000-000055210000}"/>
    <cellStyle name="Euro 9 2 5" xfId="32210" xr:uid="{00000000-0005-0000-0000-000001090000}"/>
    <cellStyle name="Euro 9 3" xfId="1723" xr:uid="{00000000-0005-0000-0000-000056210000}"/>
    <cellStyle name="Euro 9 3 2" xfId="28239" xr:uid="{00000000-0005-0000-0000-000057210000}"/>
    <cellStyle name="Euro 9 4" xfId="1724" xr:uid="{00000000-0005-0000-0000-000058210000}"/>
    <cellStyle name="Euro 9 5" xfId="1725" xr:uid="{00000000-0005-0000-0000-000059210000}"/>
    <cellStyle name="Euro 9 6" xfId="32209" xr:uid="{00000000-0005-0000-0000-000000090000}"/>
    <cellStyle name="Euro_Potentials in TIMES" xfId="28096" xr:uid="{00000000-0005-0000-0000-00005A210000}"/>
    <cellStyle name="Excel Built-in Normal" xfId="4728" xr:uid="{00000000-0005-0000-0000-00005B210000}"/>
    <cellStyle name="Explanatory Text 10" xfId="1726" xr:uid="{00000000-0005-0000-0000-00005C210000}"/>
    <cellStyle name="Explanatory Text 11" xfId="32211" xr:uid="{00000000-0005-0000-0000-000004090000}"/>
    <cellStyle name="Explanatory Text 12" xfId="32212" xr:uid="{00000000-0005-0000-0000-000005090000}"/>
    <cellStyle name="Explanatory Text 13" xfId="32213" xr:uid="{00000000-0005-0000-0000-000006090000}"/>
    <cellStyle name="Explanatory Text 14" xfId="32214" xr:uid="{00000000-0005-0000-0000-000007090000}"/>
    <cellStyle name="Explanatory Text 15" xfId="32215" xr:uid="{00000000-0005-0000-0000-000008090000}"/>
    <cellStyle name="Explanatory Text 16" xfId="32216" xr:uid="{00000000-0005-0000-0000-000009090000}"/>
    <cellStyle name="Explanatory Text 17" xfId="32217" xr:uid="{00000000-0005-0000-0000-00000A090000}"/>
    <cellStyle name="Explanatory Text 18" xfId="32218" xr:uid="{00000000-0005-0000-0000-00000B090000}"/>
    <cellStyle name="Explanatory Text 19" xfId="32219" xr:uid="{00000000-0005-0000-0000-00000C090000}"/>
    <cellStyle name="Explanatory Text 2" xfId="1727" xr:uid="{00000000-0005-0000-0000-00005D210000}"/>
    <cellStyle name="Explanatory Text 2 10" xfId="1728" xr:uid="{00000000-0005-0000-0000-00005E210000}"/>
    <cellStyle name="Explanatory Text 2 11" xfId="1729" xr:uid="{00000000-0005-0000-0000-00005F210000}"/>
    <cellStyle name="Explanatory Text 2 2" xfId="1730" xr:uid="{00000000-0005-0000-0000-000060210000}"/>
    <cellStyle name="Explanatory Text 2 3" xfId="1731" xr:uid="{00000000-0005-0000-0000-000061210000}"/>
    <cellStyle name="Explanatory Text 2 4" xfId="1732" xr:uid="{00000000-0005-0000-0000-000062210000}"/>
    <cellStyle name="Explanatory Text 2 5" xfId="1733" xr:uid="{00000000-0005-0000-0000-000063210000}"/>
    <cellStyle name="Explanatory Text 2 6" xfId="1734" xr:uid="{00000000-0005-0000-0000-000064210000}"/>
    <cellStyle name="Explanatory Text 2 7" xfId="1735" xr:uid="{00000000-0005-0000-0000-000065210000}"/>
    <cellStyle name="Explanatory Text 2 8" xfId="1736" xr:uid="{00000000-0005-0000-0000-000066210000}"/>
    <cellStyle name="Explanatory Text 2 9" xfId="1737" xr:uid="{00000000-0005-0000-0000-000067210000}"/>
    <cellStyle name="Explanatory Text 20" xfId="32220" xr:uid="{00000000-0005-0000-0000-000017090000}"/>
    <cellStyle name="Explanatory Text 21" xfId="32221" xr:uid="{00000000-0005-0000-0000-000018090000}"/>
    <cellStyle name="Explanatory Text 22" xfId="32222" xr:uid="{00000000-0005-0000-0000-000019090000}"/>
    <cellStyle name="Explanatory Text 23" xfId="32223" xr:uid="{00000000-0005-0000-0000-00001A090000}"/>
    <cellStyle name="Explanatory Text 24" xfId="32224" xr:uid="{00000000-0005-0000-0000-00001B090000}"/>
    <cellStyle name="Explanatory Text 25" xfId="32225" xr:uid="{00000000-0005-0000-0000-00001C090000}"/>
    <cellStyle name="Explanatory Text 26" xfId="32226" xr:uid="{00000000-0005-0000-0000-00001D090000}"/>
    <cellStyle name="Explanatory Text 27" xfId="32227" xr:uid="{00000000-0005-0000-0000-00001E090000}"/>
    <cellStyle name="Explanatory Text 28" xfId="32228" xr:uid="{00000000-0005-0000-0000-00001F090000}"/>
    <cellStyle name="Explanatory Text 29" xfId="32229" xr:uid="{00000000-0005-0000-0000-000020090000}"/>
    <cellStyle name="Explanatory Text 3" xfId="1738" xr:uid="{00000000-0005-0000-0000-000068210000}"/>
    <cellStyle name="Explanatory Text 3 10" xfId="1739" xr:uid="{00000000-0005-0000-0000-000069210000}"/>
    <cellStyle name="Explanatory Text 3 11" xfId="1740" xr:uid="{00000000-0005-0000-0000-00006A210000}"/>
    <cellStyle name="Explanatory Text 3 2" xfId="1741" xr:uid="{00000000-0005-0000-0000-00006B210000}"/>
    <cellStyle name="Explanatory Text 3 3" xfId="1742" xr:uid="{00000000-0005-0000-0000-00006C210000}"/>
    <cellStyle name="Explanatory Text 3 4" xfId="1743" xr:uid="{00000000-0005-0000-0000-00006D210000}"/>
    <cellStyle name="Explanatory Text 3 5" xfId="1744" xr:uid="{00000000-0005-0000-0000-00006E210000}"/>
    <cellStyle name="Explanatory Text 3 6" xfId="1745" xr:uid="{00000000-0005-0000-0000-00006F210000}"/>
    <cellStyle name="Explanatory Text 3 7" xfId="1746" xr:uid="{00000000-0005-0000-0000-000070210000}"/>
    <cellStyle name="Explanatory Text 3 8" xfId="1747" xr:uid="{00000000-0005-0000-0000-000071210000}"/>
    <cellStyle name="Explanatory Text 3 9" xfId="1748" xr:uid="{00000000-0005-0000-0000-000072210000}"/>
    <cellStyle name="Explanatory Text 30" xfId="32230" xr:uid="{00000000-0005-0000-0000-000022090000}"/>
    <cellStyle name="Explanatory Text 31" xfId="32231" xr:uid="{00000000-0005-0000-0000-000023090000}"/>
    <cellStyle name="Explanatory Text 32" xfId="32232" xr:uid="{00000000-0005-0000-0000-000024090000}"/>
    <cellStyle name="Explanatory Text 33" xfId="32233" xr:uid="{00000000-0005-0000-0000-000025090000}"/>
    <cellStyle name="Explanatory Text 34" xfId="32234" xr:uid="{00000000-0005-0000-0000-000026090000}"/>
    <cellStyle name="Explanatory Text 35" xfId="32235" xr:uid="{00000000-0005-0000-0000-000027090000}"/>
    <cellStyle name="Explanatory Text 36" xfId="32236" xr:uid="{00000000-0005-0000-0000-000028090000}"/>
    <cellStyle name="Explanatory Text 37" xfId="32237" xr:uid="{00000000-0005-0000-0000-000029090000}"/>
    <cellStyle name="Explanatory Text 38" xfId="32238" xr:uid="{00000000-0005-0000-0000-00002A090000}"/>
    <cellStyle name="Explanatory Text 39" xfId="32239" xr:uid="{00000000-0005-0000-0000-00002B090000}"/>
    <cellStyle name="Explanatory Text 4" xfId="1749" xr:uid="{00000000-0005-0000-0000-000073210000}"/>
    <cellStyle name="Explanatory Text 4 10" xfId="1750" xr:uid="{00000000-0005-0000-0000-000074210000}"/>
    <cellStyle name="Explanatory Text 4 11" xfId="1751" xr:uid="{00000000-0005-0000-0000-000075210000}"/>
    <cellStyle name="Explanatory Text 4 2" xfId="1752" xr:uid="{00000000-0005-0000-0000-000076210000}"/>
    <cellStyle name="Explanatory Text 4 3" xfId="1753" xr:uid="{00000000-0005-0000-0000-000077210000}"/>
    <cellStyle name="Explanatory Text 4 4" xfId="1754" xr:uid="{00000000-0005-0000-0000-000078210000}"/>
    <cellStyle name="Explanatory Text 4 5" xfId="1755" xr:uid="{00000000-0005-0000-0000-000079210000}"/>
    <cellStyle name="Explanatory Text 4 6" xfId="1756" xr:uid="{00000000-0005-0000-0000-00007A210000}"/>
    <cellStyle name="Explanatory Text 4 7" xfId="1757" xr:uid="{00000000-0005-0000-0000-00007B210000}"/>
    <cellStyle name="Explanatory Text 4 8" xfId="1758" xr:uid="{00000000-0005-0000-0000-00007C210000}"/>
    <cellStyle name="Explanatory Text 4 9" xfId="1759" xr:uid="{00000000-0005-0000-0000-00007D210000}"/>
    <cellStyle name="Explanatory Text 40" xfId="32240" xr:uid="{00000000-0005-0000-0000-00002E090000}"/>
    <cellStyle name="Explanatory Text 41" xfId="32241" xr:uid="{00000000-0005-0000-0000-00002F090000}"/>
    <cellStyle name="Explanatory Text 42" xfId="32242" xr:uid="{00000000-0005-0000-0000-000030090000}"/>
    <cellStyle name="Explanatory Text 43" xfId="32243" xr:uid="{00000000-0005-0000-0000-000031090000}"/>
    <cellStyle name="Explanatory Text 5" xfId="1760" xr:uid="{00000000-0005-0000-0000-00007E210000}"/>
    <cellStyle name="Explanatory Text 5 10" xfId="1761" xr:uid="{00000000-0005-0000-0000-00007F210000}"/>
    <cellStyle name="Explanatory Text 5 11" xfId="1762" xr:uid="{00000000-0005-0000-0000-000080210000}"/>
    <cellStyle name="Explanatory Text 5 2" xfId="1763" xr:uid="{00000000-0005-0000-0000-000081210000}"/>
    <cellStyle name="Explanatory Text 5 3" xfId="1764" xr:uid="{00000000-0005-0000-0000-000082210000}"/>
    <cellStyle name="Explanatory Text 5 4" xfId="1765" xr:uid="{00000000-0005-0000-0000-000083210000}"/>
    <cellStyle name="Explanatory Text 5 5" xfId="1766" xr:uid="{00000000-0005-0000-0000-000084210000}"/>
    <cellStyle name="Explanatory Text 5 6" xfId="1767" xr:uid="{00000000-0005-0000-0000-000085210000}"/>
    <cellStyle name="Explanatory Text 5 7" xfId="1768" xr:uid="{00000000-0005-0000-0000-000086210000}"/>
    <cellStyle name="Explanatory Text 5 8" xfId="1769" xr:uid="{00000000-0005-0000-0000-000087210000}"/>
    <cellStyle name="Explanatory Text 5 9" xfId="1770" xr:uid="{00000000-0005-0000-0000-000088210000}"/>
    <cellStyle name="Explanatory Text 6" xfId="1771" xr:uid="{00000000-0005-0000-0000-000089210000}"/>
    <cellStyle name="Explanatory Text 6 10" xfId="1772" xr:uid="{00000000-0005-0000-0000-00008A210000}"/>
    <cellStyle name="Explanatory Text 6 11" xfId="1773" xr:uid="{00000000-0005-0000-0000-00008B210000}"/>
    <cellStyle name="Explanatory Text 6 2" xfId="1774" xr:uid="{00000000-0005-0000-0000-00008C210000}"/>
    <cellStyle name="Explanatory Text 6 3" xfId="1775" xr:uid="{00000000-0005-0000-0000-00008D210000}"/>
    <cellStyle name="Explanatory Text 6 4" xfId="1776" xr:uid="{00000000-0005-0000-0000-00008E210000}"/>
    <cellStyle name="Explanatory Text 6 5" xfId="1777" xr:uid="{00000000-0005-0000-0000-00008F210000}"/>
    <cellStyle name="Explanatory Text 6 6" xfId="1778" xr:uid="{00000000-0005-0000-0000-000090210000}"/>
    <cellStyle name="Explanatory Text 6 7" xfId="1779" xr:uid="{00000000-0005-0000-0000-000091210000}"/>
    <cellStyle name="Explanatory Text 6 8" xfId="1780" xr:uid="{00000000-0005-0000-0000-000092210000}"/>
    <cellStyle name="Explanatory Text 6 9" xfId="1781" xr:uid="{00000000-0005-0000-0000-000093210000}"/>
    <cellStyle name="Explanatory Text 7" xfId="1782" xr:uid="{00000000-0005-0000-0000-000094210000}"/>
    <cellStyle name="Explanatory Text 8" xfId="1783" xr:uid="{00000000-0005-0000-0000-000095210000}"/>
    <cellStyle name="Explanatory Text 9" xfId="1784" xr:uid="{00000000-0005-0000-0000-000096210000}"/>
    <cellStyle name="Ezres_vegleges_en" xfId="37" xr:uid="{00000000-0005-0000-0000-000097210000}"/>
    <cellStyle name="Figyelmeztetés" xfId="38" xr:uid="{00000000-0005-0000-0000-000098210000}"/>
    <cellStyle name="Float" xfId="1785" xr:uid="{00000000-0005-0000-0000-000099210000}"/>
    <cellStyle name="Float 2" xfId="1786" xr:uid="{00000000-0005-0000-0000-00009A210000}"/>
    <cellStyle name="Float 2 2" xfId="28240" xr:uid="{00000000-0005-0000-0000-00009B210000}"/>
    <cellStyle name="Float 2 2 2" xfId="28241" xr:uid="{00000000-0005-0000-0000-00009C210000}"/>
    <cellStyle name="Float 2 2 3" xfId="28242" xr:uid="{00000000-0005-0000-0000-00009D210000}"/>
    <cellStyle name="Float 2 3" xfId="28243" xr:uid="{00000000-0005-0000-0000-00009E210000}"/>
    <cellStyle name="Float 3" xfId="28244" xr:uid="{00000000-0005-0000-0000-00009F210000}"/>
    <cellStyle name="Float 3 2" xfId="28245" xr:uid="{00000000-0005-0000-0000-0000A0210000}"/>
    <cellStyle name="Float 3 3" xfId="28246" xr:uid="{00000000-0005-0000-0000-0000A1210000}"/>
    <cellStyle name="Float 4" xfId="28247" xr:uid="{00000000-0005-0000-0000-0000A2210000}"/>
    <cellStyle name="Good 10" xfId="1787" xr:uid="{00000000-0005-0000-0000-0000A3210000}"/>
    <cellStyle name="Good 11" xfId="32244" xr:uid="{00000000-0005-0000-0000-00003C090000}"/>
    <cellStyle name="Good 12" xfId="32245" xr:uid="{00000000-0005-0000-0000-00003D090000}"/>
    <cellStyle name="Good 13" xfId="32246" xr:uid="{00000000-0005-0000-0000-00003E090000}"/>
    <cellStyle name="Good 14" xfId="32247" xr:uid="{00000000-0005-0000-0000-00003F090000}"/>
    <cellStyle name="Good 15" xfId="32248" xr:uid="{00000000-0005-0000-0000-000040090000}"/>
    <cellStyle name="Good 16" xfId="32249" xr:uid="{00000000-0005-0000-0000-000041090000}"/>
    <cellStyle name="Good 17" xfId="32250" xr:uid="{00000000-0005-0000-0000-000042090000}"/>
    <cellStyle name="Good 18" xfId="32251" xr:uid="{00000000-0005-0000-0000-000043090000}"/>
    <cellStyle name="Good 19" xfId="32252" xr:uid="{00000000-0005-0000-0000-000044090000}"/>
    <cellStyle name="Good 2" xfId="1788" xr:uid="{00000000-0005-0000-0000-0000A4210000}"/>
    <cellStyle name="Good 2 10" xfId="1789" xr:uid="{00000000-0005-0000-0000-0000A5210000}"/>
    <cellStyle name="Good 2 10 2" xfId="18549" xr:uid="{00000000-0005-0000-0000-0000A6210000}"/>
    <cellStyle name="Good 2 11" xfId="1790" xr:uid="{00000000-0005-0000-0000-0000A7210000}"/>
    <cellStyle name="Good 2 2" xfId="1791" xr:uid="{00000000-0005-0000-0000-0000A8210000}"/>
    <cellStyle name="Good 2 2 2" xfId="18550" xr:uid="{00000000-0005-0000-0000-0000A9210000}"/>
    <cellStyle name="Good 2 3" xfId="1792" xr:uid="{00000000-0005-0000-0000-0000AA210000}"/>
    <cellStyle name="Good 2 3 2" xfId="18551" xr:uid="{00000000-0005-0000-0000-0000AB210000}"/>
    <cellStyle name="Good 2 4" xfId="1793" xr:uid="{00000000-0005-0000-0000-0000AC210000}"/>
    <cellStyle name="Good 2 4 2" xfId="18552" xr:uid="{00000000-0005-0000-0000-0000AD210000}"/>
    <cellStyle name="Good 2 5" xfId="1794" xr:uid="{00000000-0005-0000-0000-0000AE210000}"/>
    <cellStyle name="Good 2 5 2" xfId="18553" xr:uid="{00000000-0005-0000-0000-0000AF210000}"/>
    <cellStyle name="Good 2 6" xfId="1795" xr:uid="{00000000-0005-0000-0000-0000B0210000}"/>
    <cellStyle name="Good 2 6 2" xfId="18554" xr:uid="{00000000-0005-0000-0000-0000B1210000}"/>
    <cellStyle name="Good 2 7" xfId="1796" xr:uid="{00000000-0005-0000-0000-0000B2210000}"/>
    <cellStyle name="Good 2 7 2" xfId="18555" xr:uid="{00000000-0005-0000-0000-0000B3210000}"/>
    <cellStyle name="Good 2 8" xfId="1797" xr:uid="{00000000-0005-0000-0000-0000B4210000}"/>
    <cellStyle name="Good 2 8 2" xfId="18556" xr:uid="{00000000-0005-0000-0000-0000B5210000}"/>
    <cellStyle name="Good 2 9" xfId="1798" xr:uid="{00000000-0005-0000-0000-0000B6210000}"/>
    <cellStyle name="Good 2 9 2" xfId="18557" xr:uid="{00000000-0005-0000-0000-0000B7210000}"/>
    <cellStyle name="Good 20" xfId="32253" xr:uid="{00000000-0005-0000-0000-000050090000}"/>
    <cellStyle name="Good 21" xfId="32254" xr:uid="{00000000-0005-0000-0000-000051090000}"/>
    <cellStyle name="Good 22" xfId="32255" xr:uid="{00000000-0005-0000-0000-000052090000}"/>
    <cellStyle name="Good 23" xfId="32256" xr:uid="{00000000-0005-0000-0000-000053090000}"/>
    <cellStyle name="Good 24" xfId="32257" xr:uid="{00000000-0005-0000-0000-000054090000}"/>
    <cellStyle name="Good 25" xfId="32258" xr:uid="{00000000-0005-0000-0000-000055090000}"/>
    <cellStyle name="Good 26" xfId="32259" xr:uid="{00000000-0005-0000-0000-000056090000}"/>
    <cellStyle name="Good 27" xfId="32260" xr:uid="{00000000-0005-0000-0000-000057090000}"/>
    <cellStyle name="Good 28" xfId="32261" xr:uid="{00000000-0005-0000-0000-000058090000}"/>
    <cellStyle name="Good 29" xfId="32262" xr:uid="{00000000-0005-0000-0000-000059090000}"/>
    <cellStyle name="Good 3" xfId="1799" xr:uid="{00000000-0005-0000-0000-0000B8210000}"/>
    <cellStyle name="Good 3 10" xfId="1800" xr:uid="{00000000-0005-0000-0000-0000B9210000}"/>
    <cellStyle name="Good 3 11" xfId="1801" xr:uid="{00000000-0005-0000-0000-0000BA210000}"/>
    <cellStyle name="Good 3 12" xfId="18558" xr:uid="{00000000-0005-0000-0000-0000BB210000}"/>
    <cellStyle name="Good 3 2" xfId="1802" xr:uid="{00000000-0005-0000-0000-0000BC210000}"/>
    <cellStyle name="Good 3 2 2" xfId="32263" xr:uid="{00000000-0005-0000-0000-00005B090000}"/>
    <cellStyle name="Good 3 3" xfId="1803" xr:uid="{00000000-0005-0000-0000-0000BD210000}"/>
    <cellStyle name="Good 3 4" xfId="1804" xr:uid="{00000000-0005-0000-0000-0000BE210000}"/>
    <cellStyle name="Good 3 5" xfId="1805" xr:uid="{00000000-0005-0000-0000-0000BF210000}"/>
    <cellStyle name="Good 3 6" xfId="1806" xr:uid="{00000000-0005-0000-0000-0000C0210000}"/>
    <cellStyle name="Good 3 7" xfId="1807" xr:uid="{00000000-0005-0000-0000-0000C1210000}"/>
    <cellStyle name="Good 3 8" xfId="1808" xr:uid="{00000000-0005-0000-0000-0000C2210000}"/>
    <cellStyle name="Good 3 9" xfId="1809" xr:uid="{00000000-0005-0000-0000-0000C3210000}"/>
    <cellStyle name="Good 30" xfId="32264" xr:uid="{00000000-0005-0000-0000-00005D090000}"/>
    <cellStyle name="Good 31" xfId="32265" xr:uid="{00000000-0005-0000-0000-00005E090000}"/>
    <cellStyle name="Good 32" xfId="32266" xr:uid="{00000000-0005-0000-0000-00005F090000}"/>
    <cellStyle name="Good 33" xfId="32267" xr:uid="{00000000-0005-0000-0000-000060090000}"/>
    <cellStyle name="Good 34" xfId="32268" xr:uid="{00000000-0005-0000-0000-000061090000}"/>
    <cellStyle name="Good 35" xfId="32269" xr:uid="{00000000-0005-0000-0000-000062090000}"/>
    <cellStyle name="Good 36" xfId="32270" xr:uid="{00000000-0005-0000-0000-000063090000}"/>
    <cellStyle name="Good 37" xfId="32271" xr:uid="{00000000-0005-0000-0000-000064090000}"/>
    <cellStyle name="Good 38" xfId="32272" xr:uid="{00000000-0005-0000-0000-000065090000}"/>
    <cellStyle name="Good 39" xfId="32273" xr:uid="{00000000-0005-0000-0000-000066090000}"/>
    <cellStyle name="Good 4" xfId="1810" xr:uid="{00000000-0005-0000-0000-0000C4210000}"/>
    <cellStyle name="Good 4 10" xfId="1811" xr:uid="{00000000-0005-0000-0000-0000C5210000}"/>
    <cellStyle name="Good 4 11" xfId="1812" xr:uid="{00000000-0005-0000-0000-0000C6210000}"/>
    <cellStyle name="Good 4 2" xfId="1813" xr:uid="{00000000-0005-0000-0000-0000C7210000}"/>
    <cellStyle name="Good 4 3" xfId="1814" xr:uid="{00000000-0005-0000-0000-0000C8210000}"/>
    <cellStyle name="Good 4 4" xfId="1815" xr:uid="{00000000-0005-0000-0000-0000C9210000}"/>
    <cellStyle name="Good 4 5" xfId="1816" xr:uid="{00000000-0005-0000-0000-0000CA210000}"/>
    <cellStyle name="Good 4 6" xfId="1817" xr:uid="{00000000-0005-0000-0000-0000CB210000}"/>
    <cellStyle name="Good 4 7" xfId="1818" xr:uid="{00000000-0005-0000-0000-0000CC210000}"/>
    <cellStyle name="Good 4 8" xfId="1819" xr:uid="{00000000-0005-0000-0000-0000CD210000}"/>
    <cellStyle name="Good 4 9" xfId="1820" xr:uid="{00000000-0005-0000-0000-0000CE210000}"/>
    <cellStyle name="Good 40" xfId="32274" xr:uid="{00000000-0005-0000-0000-000069090000}"/>
    <cellStyle name="Good 41" xfId="32275" xr:uid="{00000000-0005-0000-0000-00006A090000}"/>
    <cellStyle name="Good 5" xfId="1821" xr:uid="{00000000-0005-0000-0000-0000CF210000}"/>
    <cellStyle name="Good 5 10" xfId="1822" xr:uid="{00000000-0005-0000-0000-0000D0210000}"/>
    <cellStyle name="Good 5 11" xfId="1823" xr:uid="{00000000-0005-0000-0000-0000D1210000}"/>
    <cellStyle name="Good 5 2" xfId="1824" xr:uid="{00000000-0005-0000-0000-0000D2210000}"/>
    <cellStyle name="Good 5 3" xfId="1825" xr:uid="{00000000-0005-0000-0000-0000D3210000}"/>
    <cellStyle name="Good 5 4" xfId="1826" xr:uid="{00000000-0005-0000-0000-0000D4210000}"/>
    <cellStyle name="Good 5 5" xfId="1827" xr:uid="{00000000-0005-0000-0000-0000D5210000}"/>
    <cellStyle name="Good 5 6" xfId="1828" xr:uid="{00000000-0005-0000-0000-0000D6210000}"/>
    <cellStyle name="Good 5 7" xfId="1829" xr:uid="{00000000-0005-0000-0000-0000D7210000}"/>
    <cellStyle name="Good 5 8" xfId="1830" xr:uid="{00000000-0005-0000-0000-0000D8210000}"/>
    <cellStyle name="Good 5 9" xfId="1831" xr:uid="{00000000-0005-0000-0000-0000D9210000}"/>
    <cellStyle name="Good 6" xfId="1832" xr:uid="{00000000-0005-0000-0000-0000DA210000}"/>
    <cellStyle name="Good 6 10" xfId="1833" xr:uid="{00000000-0005-0000-0000-0000DB210000}"/>
    <cellStyle name="Good 6 11" xfId="1834" xr:uid="{00000000-0005-0000-0000-0000DC210000}"/>
    <cellStyle name="Good 6 2" xfId="1835" xr:uid="{00000000-0005-0000-0000-0000DD210000}"/>
    <cellStyle name="Good 6 3" xfId="1836" xr:uid="{00000000-0005-0000-0000-0000DE210000}"/>
    <cellStyle name="Good 6 4" xfId="1837" xr:uid="{00000000-0005-0000-0000-0000DF210000}"/>
    <cellStyle name="Good 6 5" xfId="1838" xr:uid="{00000000-0005-0000-0000-0000E0210000}"/>
    <cellStyle name="Good 6 6" xfId="1839" xr:uid="{00000000-0005-0000-0000-0000E1210000}"/>
    <cellStyle name="Good 6 7" xfId="1840" xr:uid="{00000000-0005-0000-0000-0000E2210000}"/>
    <cellStyle name="Good 6 8" xfId="1841" xr:uid="{00000000-0005-0000-0000-0000E3210000}"/>
    <cellStyle name="Good 6 9" xfId="1842" xr:uid="{00000000-0005-0000-0000-0000E4210000}"/>
    <cellStyle name="Good 7" xfId="1843" xr:uid="{00000000-0005-0000-0000-0000E5210000}"/>
    <cellStyle name="Good 8" xfId="1844" xr:uid="{00000000-0005-0000-0000-0000E6210000}"/>
    <cellStyle name="Good 9" xfId="1845" xr:uid="{00000000-0005-0000-0000-0000E7210000}"/>
    <cellStyle name="Gut" xfId="28097" xr:uid="{00000000-0005-0000-0000-0000E8210000}"/>
    <cellStyle name="Heading" xfId="57" xr:uid="{00000000-0005-0000-0000-0000E9210000}"/>
    <cellStyle name="Heading 1 10" xfId="1846" xr:uid="{00000000-0005-0000-0000-0000EA210000}"/>
    <cellStyle name="Heading 1 11" xfId="32276" xr:uid="{00000000-0005-0000-0000-000074090000}"/>
    <cellStyle name="Heading 1 12" xfId="32277" xr:uid="{00000000-0005-0000-0000-000075090000}"/>
    <cellStyle name="Heading 1 13" xfId="32278" xr:uid="{00000000-0005-0000-0000-000076090000}"/>
    <cellStyle name="Heading 1 14" xfId="32279" xr:uid="{00000000-0005-0000-0000-000077090000}"/>
    <cellStyle name="Heading 1 15" xfId="32280" xr:uid="{00000000-0005-0000-0000-000078090000}"/>
    <cellStyle name="Heading 1 16" xfId="32281" xr:uid="{00000000-0005-0000-0000-000079090000}"/>
    <cellStyle name="Heading 1 17" xfId="32282" xr:uid="{00000000-0005-0000-0000-00007A090000}"/>
    <cellStyle name="Heading 1 18" xfId="32283" xr:uid="{00000000-0005-0000-0000-00007B090000}"/>
    <cellStyle name="Heading 1 19" xfId="32284" xr:uid="{00000000-0005-0000-0000-00007C090000}"/>
    <cellStyle name="Heading 1 2" xfId="1847" xr:uid="{00000000-0005-0000-0000-0000EB210000}"/>
    <cellStyle name="Heading 1 2 10" xfId="1848" xr:uid="{00000000-0005-0000-0000-0000EC210000}"/>
    <cellStyle name="Heading 1 2 10 2" xfId="18559" xr:uid="{00000000-0005-0000-0000-0000ED210000}"/>
    <cellStyle name="Heading 1 2 11" xfId="1849" xr:uid="{00000000-0005-0000-0000-0000EE210000}"/>
    <cellStyle name="Heading 1 2 2" xfId="1850" xr:uid="{00000000-0005-0000-0000-0000EF210000}"/>
    <cellStyle name="Heading 1 2 2 2" xfId="18560" xr:uid="{00000000-0005-0000-0000-0000F0210000}"/>
    <cellStyle name="Heading 1 2 3" xfId="1851" xr:uid="{00000000-0005-0000-0000-0000F1210000}"/>
    <cellStyle name="Heading 1 2 3 2" xfId="18561" xr:uid="{00000000-0005-0000-0000-0000F2210000}"/>
    <cellStyle name="Heading 1 2 4" xfId="1852" xr:uid="{00000000-0005-0000-0000-0000F3210000}"/>
    <cellStyle name="Heading 1 2 4 2" xfId="18562" xr:uid="{00000000-0005-0000-0000-0000F4210000}"/>
    <cellStyle name="Heading 1 2 5" xfId="1853" xr:uid="{00000000-0005-0000-0000-0000F5210000}"/>
    <cellStyle name="Heading 1 2 5 2" xfId="18563" xr:uid="{00000000-0005-0000-0000-0000F6210000}"/>
    <cellStyle name="Heading 1 2 6" xfId="1854" xr:uid="{00000000-0005-0000-0000-0000F7210000}"/>
    <cellStyle name="Heading 1 2 6 2" xfId="18564" xr:uid="{00000000-0005-0000-0000-0000F8210000}"/>
    <cellStyle name="Heading 1 2 7" xfId="1855" xr:uid="{00000000-0005-0000-0000-0000F9210000}"/>
    <cellStyle name="Heading 1 2 7 2" xfId="18565" xr:uid="{00000000-0005-0000-0000-0000FA210000}"/>
    <cellStyle name="Heading 1 2 8" xfId="1856" xr:uid="{00000000-0005-0000-0000-0000FB210000}"/>
    <cellStyle name="Heading 1 2 8 2" xfId="18566" xr:uid="{00000000-0005-0000-0000-0000FC210000}"/>
    <cellStyle name="Heading 1 2 9" xfId="1857" xr:uid="{00000000-0005-0000-0000-0000FD210000}"/>
    <cellStyle name="Heading 1 2 9 2" xfId="18567" xr:uid="{00000000-0005-0000-0000-0000FE210000}"/>
    <cellStyle name="Heading 1 20" xfId="32285" xr:uid="{00000000-0005-0000-0000-000088090000}"/>
    <cellStyle name="Heading 1 21" xfId="32286" xr:uid="{00000000-0005-0000-0000-000089090000}"/>
    <cellStyle name="Heading 1 22" xfId="32287" xr:uid="{00000000-0005-0000-0000-00008A090000}"/>
    <cellStyle name="Heading 1 23" xfId="32288" xr:uid="{00000000-0005-0000-0000-00008B090000}"/>
    <cellStyle name="Heading 1 24" xfId="32289" xr:uid="{00000000-0005-0000-0000-00008C090000}"/>
    <cellStyle name="Heading 1 25" xfId="32290" xr:uid="{00000000-0005-0000-0000-00008D090000}"/>
    <cellStyle name="Heading 1 26" xfId="32291" xr:uid="{00000000-0005-0000-0000-00008E090000}"/>
    <cellStyle name="Heading 1 27" xfId="32292" xr:uid="{00000000-0005-0000-0000-00008F090000}"/>
    <cellStyle name="Heading 1 28" xfId="32293" xr:uid="{00000000-0005-0000-0000-000090090000}"/>
    <cellStyle name="Heading 1 29" xfId="32294" xr:uid="{00000000-0005-0000-0000-000091090000}"/>
    <cellStyle name="Heading 1 3" xfId="1858" xr:uid="{00000000-0005-0000-0000-0000FF210000}"/>
    <cellStyle name="Heading 1 3 10" xfId="1859" xr:uid="{00000000-0005-0000-0000-000000220000}"/>
    <cellStyle name="Heading 1 3 11" xfId="1860" xr:uid="{00000000-0005-0000-0000-000001220000}"/>
    <cellStyle name="Heading 1 3 12" xfId="18568" xr:uid="{00000000-0005-0000-0000-000002220000}"/>
    <cellStyle name="Heading 1 3 2" xfId="1861" xr:uid="{00000000-0005-0000-0000-000003220000}"/>
    <cellStyle name="Heading 1 3 2 2" xfId="32295" xr:uid="{00000000-0005-0000-0000-000093090000}"/>
    <cellStyle name="Heading 1 3 3" xfId="1862" xr:uid="{00000000-0005-0000-0000-000004220000}"/>
    <cellStyle name="Heading 1 3 4" xfId="1863" xr:uid="{00000000-0005-0000-0000-000005220000}"/>
    <cellStyle name="Heading 1 3 5" xfId="1864" xr:uid="{00000000-0005-0000-0000-000006220000}"/>
    <cellStyle name="Heading 1 3 6" xfId="1865" xr:uid="{00000000-0005-0000-0000-000007220000}"/>
    <cellStyle name="Heading 1 3 7" xfId="1866" xr:uid="{00000000-0005-0000-0000-000008220000}"/>
    <cellStyle name="Heading 1 3 8" xfId="1867" xr:uid="{00000000-0005-0000-0000-000009220000}"/>
    <cellStyle name="Heading 1 3 9" xfId="1868" xr:uid="{00000000-0005-0000-0000-00000A220000}"/>
    <cellStyle name="Heading 1 30" xfId="32296" xr:uid="{00000000-0005-0000-0000-000095090000}"/>
    <cellStyle name="Heading 1 31" xfId="32297" xr:uid="{00000000-0005-0000-0000-000096090000}"/>
    <cellStyle name="Heading 1 32" xfId="32298" xr:uid="{00000000-0005-0000-0000-000097090000}"/>
    <cellStyle name="Heading 1 33" xfId="32299" xr:uid="{00000000-0005-0000-0000-000098090000}"/>
    <cellStyle name="Heading 1 34" xfId="32300" xr:uid="{00000000-0005-0000-0000-000099090000}"/>
    <cellStyle name="Heading 1 35" xfId="32301" xr:uid="{00000000-0005-0000-0000-00009A090000}"/>
    <cellStyle name="Heading 1 36" xfId="32302" xr:uid="{00000000-0005-0000-0000-00009B090000}"/>
    <cellStyle name="Heading 1 37" xfId="32303" xr:uid="{00000000-0005-0000-0000-00009C090000}"/>
    <cellStyle name="Heading 1 38" xfId="32304" xr:uid="{00000000-0005-0000-0000-00009D090000}"/>
    <cellStyle name="Heading 1 39" xfId="32305" xr:uid="{00000000-0005-0000-0000-00009E090000}"/>
    <cellStyle name="Heading 1 4" xfId="1869" xr:uid="{00000000-0005-0000-0000-00000B220000}"/>
    <cellStyle name="Heading 1 4 10" xfId="1870" xr:uid="{00000000-0005-0000-0000-00000C220000}"/>
    <cellStyle name="Heading 1 4 11" xfId="1871" xr:uid="{00000000-0005-0000-0000-00000D220000}"/>
    <cellStyle name="Heading 1 4 2" xfId="1872" xr:uid="{00000000-0005-0000-0000-00000E220000}"/>
    <cellStyle name="Heading 1 4 3" xfId="1873" xr:uid="{00000000-0005-0000-0000-00000F220000}"/>
    <cellStyle name="Heading 1 4 4" xfId="1874" xr:uid="{00000000-0005-0000-0000-000010220000}"/>
    <cellStyle name="Heading 1 4 5" xfId="1875" xr:uid="{00000000-0005-0000-0000-000011220000}"/>
    <cellStyle name="Heading 1 4 6" xfId="1876" xr:uid="{00000000-0005-0000-0000-000012220000}"/>
    <cellStyle name="Heading 1 4 7" xfId="1877" xr:uid="{00000000-0005-0000-0000-000013220000}"/>
    <cellStyle name="Heading 1 4 8" xfId="1878" xr:uid="{00000000-0005-0000-0000-000014220000}"/>
    <cellStyle name="Heading 1 4 9" xfId="1879" xr:uid="{00000000-0005-0000-0000-000015220000}"/>
    <cellStyle name="Heading 1 40" xfId="32306" xr:uid="{00000000-0005-0000-0000-0000A1090000}"/>
    <cellStyle name="Heading 1 41" xfId="32307" xr:uid="{00000000-0005-0000-0000-0000A2090000}"/>
    <cellStyle name="Heading 1 5" xfId="1880" xr:uid="{00000000-0005-0000-0000-000016220000}"/>
    <cellStyle name="Heading 1 5 10" xfId="1881" xr:uid="{00000000-0005-0000-0000-000017220000}"/>
    <cellStyle name="Heading 1 5 11" xfId="1882" xr:uid="{00000000-0005-0000-0000-000018220000}"/>
    <cellStyle name="Heading 1 5 2" xfId="1883" xr:uid="{00000000-0005-0000-0000-000019220000}"/>
    <cellStyle name="Heading 1 5 3" xfId="1884" xr:uid="{00000000-0005-0000-0000-00001A220000}"/>
    <cellStyle name="Heading 1 5 4" xfId="1885" xr:uid="{00000000-0005-0000-0000-00001B220000}"/>
    <cellStyle name="Heading 1 5 5" xfId="1886" xr:uid="{00000000-0005-0000-0000-00001C220000}"/>
    <cellStyle name="Heading 1 5 6" xfId="1887" xr:uid="{00000000-0005-0000-0000-00001D220000}"/>
    <cellStyle name="Heading 1 5 7" xfId="1888" xr:uid="{00000000-0005-0000-0000-00001E220000}"/>
    <cellStyle name="Heading 1 5 8" xfId="1889" xr:uid="{00000000-0005-0000-0000-00001F220000}"/>
    <cellStyle name="Heading 1 5 9" xfId="1890" xr:uid="{00000000-0005-0000-0000-000020220000}"/>
    <cellStyle name="Heading 1 6" xfId="1891" xr:uid="{00000000-0005-0000-0000-000021220000}"/>
    <cellStyle name="Heading 1 6 10" xfId="1892" xr:uid="{00000000-0005-0000-0000-000022220000}"/>
    <cellStyle name="Heading 1 6 11" xfId="1893" xr:uid="{00000000-0005-0000-0000-000023220000}"/>
    <cellStyle name="Heading 1 6 2" xfId="1894" xr:uid="{00000000-0005-0000-0000-000024220000}"/>
    <cellStyle name="Heading 1 6 3" xfId="1895" xr:uid="{00000000-0005-0000-0000-000025220000}"/>
    <cellStyle name="Heading 1 6 4" xfId="1896" xr:uid="{00000000-0005-0000-0000-000026220000}"/>
    <cellStyle name="Heading 1 6 5" xfId="1897" xr:uid="{00000000-0005-0000-0000-000027220000}"/>
    <cellStyle name="Heading 1 6 6" xfId="1898" xr:uid="{00000000-0005-0000-0000-000028220000}"/>
    <cellStyle name="Heading 1 6 7" xfId="1899" xr:uid="{00000000-0005-0000-0000-000029220000}"/>
    <cellStyle name="Heading 1 6 8" xfId="1900" xr:uid="{00000000-0005-0000-0000-00002A220000}"/>
    <cellStyle name="Heading 1 6 9" xfId="1901" xr:uid="{00000000-0005-0000-0000-00002B220000}"/>
    <cellStyle name="Heading 1 7" xfId="1902" xr:uid="{00000000-0005-0000-0000-00002C220000}"/>
    <cellStyle name="Heading 1 8" xfId="1903" xr:uid="{00000000-0005-0000-0000-00002D220000}"/>
    <cellStyle name="Heading 1 9" xfId="1904" xr:uid="{00000000-0005-0000-0000-00002E220000}"/>
    <cellStyle name="Heading 2 10" xfId="1905" xr:uid="{00000000-0005-0000-0000-00002F220000}"/>
    <cellStyle name="Heading 2 11" xfId="32308" xr:uid="{00000000-0005-0000-0000-0000AB090000}"/>
    <cellStyle name="Heading 2 12" xfId="32309" xr:uid="{00000000-0005-0000-0000-0000AC090000}"/>
    <cellStyle name="Heading 2 13" xfId="32310" xr:uid="{00000000-0005-0000-0000-0000AD090000}"/>
    <cellStyle name="Heading 2 14" xfId="32311" xr:uid="{00000000-0005-0000-0000-0000AE090000}"/>
    <cellStyle name="Heading 2 15" xfId="32312" xr:uid="{00000000-0005-0000-0000-0000AF090000}"/>
    <cellStyle name="Heading 2 16" xfId="32313" xr:uid="{00000000-0005-0000-0000-0000B0090000}"/>
    <cellStyle name="Heading 2 17" xfId="32314" xr:uid="{00000000-0005-0000-0000-0000B1090000}"/>
    <cellStyle name="Heading 2 18" xfId="32315" xr:uid="{00000000-0005-0000-0000-0000B2090000}"/>
    <cellStyle name="Heading 2 19" xfId="32316" xr:uid="{00000000-0005-0000-0000-0000B3090000}"/>
    <cellStyle name="Heading 2 2" xfId="1906" xr:uid="{00000000-0005-0000-0000-000030220000}"/>
    <cellStyle name="Heading 2 2 10" xfId="1907" xr:uid="{00000000-0005-0000-0000-000031220000}"/>
    <cellStyle name="Heading 2 2 10 2" xfId="18569" xr:uid="{00000000-0005-0000-0000-000032220000}"/>
    <cellStyle name="Heading 2 2 11" xfId="1908" xr:uid="{00000000-0005-0000-0000-000033220000}"/>
    <cellStyle name="Heading 2 2 2" xfId="1909" xr:uid="{00000000-0005-0000-0000-000034220000}"/>
    <cellStyle name="Heading 2 2 2 2" xfId="18570" xr:uid="{00000000-0005-0000-0000-000035220000}"/>
    <cellStyle name="Heading 2 2 3" xfId="1910" xr:uid="{00000000-0005-0000-0000-000036220000}"/>
    <cellStyle name="Heading 2 2 3 2" xfId="18571" xr:uid="{00000000-0005-0000-0000-000037220000}"/>
    <cellStyle name="Heading 2 2 4" xfId="1911" xr:uid="{00000000-0005-0000-0000-000038220000}"/>
    <cellStyle name="Heading 2 2 4 2" xfId="18572" xr:uid="{00000000-0005-0000-0000-000039220000}"/>
    <cellStyle name="Heading 2 2 5" xfId="1912" xr:uid="{00000000-0005-0000-0000-00003A220000}"/>
    <cellStyle name="Heading 2 2 5 2" xfId="18573" xr:uid="{00000000-0005-0000-0000-00003B220000}"/>
    <cellStyle name="Heading 2 2 6" xfId="1913" xr:uid="{00000000-0005-0000-0000-00003C220000}"/>
    <cellStyle name="Heading 2 2 6 2" xfId="18574" xr:uid="{00000000-0005-0000-0000-00003D220000}"/>
    <cellStyle name="Heading 2 2 7" xfId="1914" xr:uid="{00000000-0005-0000-0000-00003E220000}"/>
    <cellStyle name="Heading 2 2 7 2" xfId="18575" xr:uid="{00000000-0005-0000-0000-00003F220000}"/>
    <cellStyle name="Heading 2 2 8" xfId="1915" xr:uid="{00000000-0005-0000-0000-000040220000}"/>
    <cellStyle name="Heading 2 2 8 2" xfId="18576" xr:uid="{00000000-0005-0000-0000-000041220000}"/>
    <cellStyle name="Heading 2 2 9" xfId="1916" xr:uid="{00000000-0005-0000-0000-000042220000}"/>
    <cellStyle name="Heading 2 2 9 2" xfId="18577" xr:uid="{00000000-0005-0000-0000-000043220000}"/>
    <cellStyle name="Heading 2 20" xfId="32317" xr:uid="{00000000-0005-0000-0000-0000BF090000}"/>
    <cellStyle name="Heading 2 21" xfId="32318" xr:uid="{00000000-0005-0000-0000-0000C0090000}"/>
    <cellStyle name="Heading 2 22" xfId="32319" xr:uid="{00000000-0005-0000-0000-0000C1090000}"/>
    <cellStyle name="Heading 2 23" xfId="32320" xr:uid="{00000000-0005-0000-0000-0000C2090000}"/>
    <cellStyle name="Heading 2 24" xfId="32321" xr:uid="{00000000-0005-0000-0000-0000C3090000}"/>
    <cellStyle name="Heading 2 25" xfId="32322" xr:uid="{00000000-0005-0000-0000-0000C4090000}"/>
    <cellStyle name="Heading 2 26" xfId="32323" xr:uid="{00000000-0005-0000-0000-0000C5090000}"/>
    <cellStyle name="Heading 2 27" xfId="32324" xr:uid="{00000000-0005-0000-0000-0000C6090000}"/>
    <cellStyle name="Heading 2 28" xfId="32325" xr:uid="{00000000-0005-0000-0000-0000C7090000}"/>
    <cellStyle name="Heading 2 29" xfId="32326" xr:uid="{00000000-0005-0000-0000-0000C8090000}"/>
    <cellStyle name="Heading 2 3" xfId="1917" xr:uid="{00000000-0005-0000-0000-000044220000}"/>
    <cellStyle name="Heading 2 3 10" xfId="1918" xr:uid="{00000000-0005-0000-0000-000045220000}"/>
    <cellStyle name="Heading 2 3 11" xfId="1919" xr:uid="{00000000-0005-0000-0000-000046220000}"/>
    <cellStyle name="Heading 2 3 12" xfId="18578" xr:uid="{00000000-0005-0000-0000-000047220000}"/>
    <cellStyle name="Heading 2 3 2" xfId="1920" xr:uid="{00000000-0005-0000-0000-000048220000}"/>
    <cellStyle name="Heading 2 3 2 2" xfId="32327" xr:uid="{00000000-0005-0000-0000-0000CA090000}"/>
    <cellStyle name="Heading 2 3 3" xfId="1921" xr:uid="{00000000-0005-0000-0000-000049220000}"/>
    <cellStyle name="Heading 2 3 4" xfId="1922" xr:uid="{00000000-0005-0000-0000-00004A220000}"/>
    <cellStyle name="Heading 2 3 5" xfId="1923" xr:uid="{00000000-0005-0000-0000-00004B220000}"/>
    <cellStyle name="Heading 2 3 6" xfId="1924" xr:uid="{00000000-0005-0000-0000-00004C220000}"/>
    <cellStyle name="Heading 2 3 7" xfId="1925" xr:uid="{00000000-0005-0000-0000-00004D220000}"/>
    <cellStyle name="Heading 2 3 8" xfId="1926" xr:uid="{00000000-0005-0000-0000-00004E220000}"/>
    <cellStyle name="Heading 2 3 9" xfId="1927" xr:uid="{00000000-0005-0000-0000-00004F220000}"/>
    <cellStyle name="Heading 2 30" xfId="32328" xr:uid="{00000000-0005-0000-0000-0000CC090000}"/>
    <cellStyle name="Heading 2 31" xfId="32329" xr:uid="{00000000-0005-0000-0000-0000CD090000}"/>
    <cellStyle name="Heading 2 32" xfId="32330" xr:uid="{00000000-0005-0000-0000-0000CE090000}"/>
    <cellStyle name="Heading 2 33" xfId="32331" xr:uid="{00000000-0005-0000-0000-0000CF090000}"/>
    <cellStyle name="Heading 2 34" xfId="32332" xr:uid="{00000000-0005-0000-0000-0000D0090000}"/>
    <cellStyle name="Heading 2 35" xfId="32333" xr:uid="{00000000-0005-0000-0000-0000D1090000}"/>
    <cellStyle name="Heading 2 36" xfId="32334" xr:uid="{00000000-0005-0000-0000-0000D2090000}"/>
    <cellStyle name="Heading 2 37" xfId="32335" xr:uid="{00000000-0005-0000-0000-0000D3090000}"/>
    <cellStyle name="Heading 2 38" xfId="32336" xr:uid="{00000000-0005-0000-0000-0000D4090000}"/>
    <cellStyle name="Heading 2 39" xfId="32337" xr:uid="{00000000-0005-0000-0000-0000D5090000}"/>
    <cellStyle name="Heading 2 4" xfId="1928" xr:uid="{00000000-0005-0000-0000-000050220000}"/>
    <cellStyle name="Heading 2 4 10" xfId="1929" xr:uid="{00000000-0005-0000-0000-000051220000}"/>
    <cellStyle name="Heading 2 4 11" xfId="1930" xr:uid="{00000000-0005-0000-0000-000052220000}"/>
    <cellStyle name="Heading 2 4 2" xfId="1931" xr:uid="{00000000-0005-0000-0000-000053220000}"/>
    <cellStyle name="Heading 2 4 3" xfId="1932" xr:uid="{00000000-0005-0000-0000-000054220000}"/>
    <cellStyle name="Heading 2 4 4" xfId="1933" xr:uid="{00000000-0005-0000-0000-000055220000}"/>
    <cellStyle name="Heading 2 4 5" xfId="1934" xr:uid="{00000000-0005-0000-0000-000056220000}"/>
    <cellStyle name="Heading 2 4 6" xfId="1935" xr:uid="{00000000-0005-0000-0000-000057220000}"/>
    <cellStyle name="Heading 2 4 7" xfId="1936" xr:uid="{00000000-0005-0000-0000-000058220000}"/>
    <cellStyle name="Heading 2 4 8" xfId="1937" xr:uid="{00000000-0005-0000-0000-000059220000}"/>
    <cellStyle name="Heading 2 4 9" xfId="1938" xr:uid="{00000000-0005-0000-0000-00005A220000}"/>
    <cellStyle name="Heading 2 40" xfId="32338" xr:uid="{00000000-0005-0000-0000-0000D8090000}"/>
    <cellStyle name="Heading 2 41" xfId="32339" xr:uid="{00000000-0005-0000-0000-0000D9090000}"/>
    <cellStyle name="Heading 2 5" xfId="1939" xr:uid="{00000000-0005-0000-0000-00005B220000}"/>
    <cellStyle name="Heading 2 5 10" xfId="1940" xr:uid="{00000000-0005-0000-0000-00005C220000}"/>
    <cellStyle name="Heading 2 5 11" xfId="1941" xr:uid="{00000000-0005-0000-0000-00005D220000}"/>
    <cellStyle name="Heading 2 5 2" xfId="1942" xr:uid="{00000000-0005-0000-0000-00005E220000}"/>
    <cellStyle name="Heading 2 5 3" xfId="1943" xr:uid="{00000000-0005-0000-0000-00005F220000}"/>
    <cellStyle name="Heading 2 5 4" xfId="1944" xr:uid="{00000000-0005-0000-0000-000060220000}"/>
    <cellStyle name="Heading 2 5 5" xfId="1945" xr:uid="{00000000-0005-0000-0000-000061220000}"/>
    <cellStyle name="Heading 2 5 6" xfId="1946" xr:uid="{00000000-0005-0000-0000-000062220000}"/>
    <cellStyle name="Heading 2 5 7" xfId="1947" xr:uid="{00000000-0005-0000-0000-000063220000}"/>
    <cellStyle name="Heading 2 5 8" xfId="1948" xr:uid="{00000000-0005-0000-0000-000064220000}"/>
    <cellStyle name="Heading 2 5 9" xfId="1949" xr:uid="{00000000-0005-0000-0000-000065220000}"/>
    <cellStyle name="Heading 2 6" xfId="1950" xr:uid="{00000000-0005-0000-0000-000066220000}"/>
    <cellStyle name="Heading 2 6 10" xfId="1951" xr:uid="{00000000-0005-0000-0000-000067220000}"/>
    <cellStyle name="Heading 2 6 11" xfId="1952" xr:uid="{00000000-0005-0000-0000-000068220000}"/>
    <cellStyle name="Heading 2 6 2" xfId="1953" xr:uid="{00000000-0005-0000-0000-000069220000}"/>
    <cellStyle name="Heading 2 6 3" xfId="1954" xr:uid="{00000000-0005-0000-0000-00006A220000}"/>
    <cellStyle name="Heading 2 6 4" xfId="1955" xr:uid="{00000000-0005-0000-0000-00006B220000}"/>
    <cellStyle name="Heading 2 6 5" xfId="1956" xr:uid="{00000000-0005-0000-0000-00006C220000}"/>
    <cellStyle name="Heading 2 6 6" xfId="1957" xr:uid="{00000000-0005-0000-0000-00006D220000}"/>
    <cellStyle name="Heading 2 6 7" xfId="1958" xr:uid="{00000000-0005-0000-0000-00006E220000}"/>
    <cellStyle name="Heading 2 6 8" xfId="1959" xr:uid="{00000000-0005-0000-0000-00006F220000}"/>
    <cellStyle name="Heading 2 6 9" xfId="1960" xr:uid="{00000000-0005-0000-0000-000070220000}"/>
    <cellStyle name="Heading 2 7" xfId="1961" xr:uid="{00000000-0005-0000-0000-000071220000}"/>
    <cellStyle name="Heading 2 8" xfId="1962" xr:uid="{00000000-0005-0000-0000-000072220000}"/>
    <cellStyle name="Heading 2 9" xfId="1963" xr:uid="{00000000-0005-0000-0000-000073220000}"/>
    <cellStyle name="Heading 3 10" xfId="1964" xr:uid="{00000000-0005-0000-0000-000074220000}"/>
    <cellStyle name="Heading 3 10 2" xfId="5693" xr:uid="{00000000-0005-0000-0000-000075220000}"/>
    <cellStyle name="Heading 3 10 2 2" xfId="11376" xr:uid="{00000000-0005-0000-0000-000076220000}"/>
    <cellStyle name="Heading 3 10 3" xfId="5491" xr:uid="{00000000-0005-0000-0000-000077220000}"/>
    <cellStyle name="Heading 3 10 3 2" xfId="11174" xr:uid="{00000000-0005-0000-0000-000078220000}"/>
    <cellStyle name="Heading 3 10 4" xfId="7766" xr:uid="{00000000-0005-0000-0000-000079220000}"/>
    <cellStyle name="Heading 3 10 4 2" xfId="13439" xr:uid="{00000000-0005-0000-0000-00007A220000}"/>
    <cellStyle name="Heading 3 10 5" xfId="8047" xr:uid="{00000000-0005-0000-0000-00007B220000}"/>
    <cellStyle name="Heading 3 10 5 2" xfId="13718" xr:uid="{00000000-0005-0000-0000-00007C220000}"/>
    <cellStyle name="Heading 3 10 6" xfId="4051" xr:uid="{00000000-0005-0000-0000-00007D220000}"/>
    <cellStyle name="Heading 3 10 6 2" xfId="25386" xr:uid="{00000000-0005-0000-0000-00007E220000}"/>
    <cellStyle name="Heading 3 10 7" xfId="3869" xr:uid="{00000000-0005-0000-0000-00007F220000}"/>
    <cellStyle name="Heading 3 11" xfId="32340" xr:uid="{00000000-0005-0000-0000-0000E2090000}"/>
    <cellStyle name="Heading 3 12" xfId="32341" xr:uid="{00000000-0005-0000-0000-0000E3090000}"/>
    <cellStyle name="Heading 3 13" xfId="32342" xr:uid="{00000000-0005-0000-0000-0000E4090000}"/>
    <cellStyle name="Heading 3 14" xfId="32343" xr:uid="{00000000-0005-0000-0000-0000E5090000}"/>
    <cellStyle name="Heading 3 15" xfId="32344" xr:uid="{00000000-0005-0000-0000-0000E6090000}"/>
    <cellStyle name="Heading 3 16" xfId="32345" xr:uid="{00000000-0005-0000-0000-0000E7090000}"/>
    <cellStyle name="Heading 3 17" xfId="32346" xr:uid="{00000000-0005-0000-0000-0000E8090000}"/>
    <cellStyle name="Heading 3 18" xfId="32347" xr:uid="{00000000-0005-0000-0000-0000E9090000}"/>
    <cellStyle name="Heading 3 19" xfId="32348" xr:uid="{00000000-0005-0000-0000-0000EA090000}"/>
    <cellStyle name="Heading 3 2" xfId="1965" xr:uid="{00000000-0005-0000-0000-000080220000}"/>
    <cellStyle name="Heading 3 2 10" xfId="1966" xr:uid="{00000000-0005-0000-0000-000081220000}"/>
    <cellStyle name="Heading 3 2 10 2" xfId="5695" xr:uid="{00000000-0005-0000-0000-000082220000}"/>
    <cellStyle name="Heading 3 2 10 2 2" xfId="11378" xr:uid="{00000000-0005-0000-0000-000083220000}"/>
    <cellStyle name="Heading 3 2 10 2 2 2" xfId="27265" xr:uid="{00000000-0005-0000-0000-000084220000}"/>
    <cellStyle name="Heading 3 2 10 2 3" xfId="23986" xr:uid="{00000000-0005-0000-0000-000085220000}"/>
    <cellStyle name="Heading 3 2 10 2 4" xfId="18579" xr:uid="{00000000-0005-0000-0000-000086220000}"/>
    <cellStyle name="Heading 3 2 10 3" xfId="5493" xr:uid="{00000000-0005-0000-0000-000087220000}"/>
    <cellStyle name="Heading 3 2 10 3 2" xfId="11176" xr:uid="{00000000-0005-0000-0000-000088220000}"/>
    <cellStyle name="Heading 3 2 10 4" xfId="7768" xr:uid="{00000000-0005-0000-0000-000089220000}"/>
    <cellStyle name="Heading 3 2 10 4 2" xfId="13441" xr:uid="{00000000-0005-0000-0000-00008A220000}"/>
    <cellStyle name="Heading 3 2 10 5" xfId="8044" xr:uid="{00000000-0005-0000-0000-00008B220000}"/>
    <cellStyle name="Heading 3 2 10 5 2" xfId="13715" xr:uid="{00000000-0005-0000-0000-00008C220000}"/>
    <cellStyle name="Heading 3 2 10 6" xfId="4053" xr:uid="{00000000-0005-0000-0000-00008D220000}"/>
    <cellStyle name="Heading 3 2 10 6 2" xfId="25388" xr:uid="{00000000-0005-0000-0000-00008E220000}"/>
    <cellStyle name="Heading 3 2 10 7" xfId="3867" xr:uid="{00000000-0005-0000-0000-00008F220000}"/>
    <cellStyle name="Heading 3 2 11" xfId="1967" xr:uid="{00000000-0005-0000-0000-000090220000}"/>
    <cellStyle name="Heading 3 2 11 2" xfId="5696" xr:uid="{00000000-0005-0000-0000-000091220000}"/>
    <cellStyle name="Heading 3 2 11 2 2" xfId="11379" xr:uid="{00000000-0005-0000-0000-000092220000}"/>
    <cellStyle name="Heading 3 2 11 3" xfId="5494" xr:uid="{00000000-0005-0000-0000-000093220000}"/>
    <cellStyle name="Heading 3 2 11 3 2" xfId="11177" xr:uid="{00000000-0005-0000-0000-000094220000}"/>
    <cellStyle name="Heading 3 2 11 4" xfId="7769" xr:uid="{00000000-0005-0000-0000-000095220000}"/>
    <cellStyle name="Heading 3 2 11 4 2" xfId="13442" xr:uid="{00000000-0005-0000-0000-000096220000}"/>
    <cellStyle name="Heading 3 2 11 5" xfId="8046" xr:uid="{00000000-0005-0000-0000-000097220000}"/>
    <cellStyle name="Heading 3 2 11 5 2" xfId="13717" xr:uid="{00000000-0005-0000-0000-000098220000}"/>
    <cellStyle name="Heading 3 2 11 6" xfId="4054" xr:uid="{00000000-0005-0000-0000-000099220000}"/>
    <cellStyle name="Heading 3 2 11 6 2" xfId="25389" xr:uid="{00000000-0005-0000-0000-00009A220000}"/>
    <cellStyle name="Heading 3 2 11 7" xfId="3866" xr:uid="{00000000-0005-0000-0000-00009B220000}"/>
    <cellStyle name="Heading 3 2 12" xfId="5694" xr:uid="{00000000-0005-0000-0000-00009C220000}"/>
    <cellStyle name="Heading 3 2 12 2" xfId="11377" xr:uid="{00000000-0005-0000-0000-00009D220000}"/>
    <cellStyle name="Heading 3 2 13" xfId="5492" xr:uid="{00000000-0005-0000-0000-00009E220000}"/>
    <cellStyle name="Heading 3 2 13 2" xfId="11175" xr:uid="{00000000-0005-0000-0000-00009F220000}"/>
    <cellStyle name="Heading 3 2 14" xfId="7767" xr:uid="{00000000-0005-0000-0000-0000A0220000}"/>
    <cellStyle name="Heading 3 2 14 2" xfId="13440" xr:uid="{00000000-0005-0000-0000-0000A1220000}"/>
    <cellStyle name="Heading 3 2 15" xfId="7585" xr:uid="{00000000-0005-0000-0000-0000A2220000}"/>
    <cellStyle name="Heading 3 2 15 2" xfId="13260" xr:uid="{00000000-0005-0000-0000-0000A3220000}"/>
    <cellStyle name="Heading 3 2 16" xfId="4052" xr:uid="{00000000-0005-0000-0000-0000A4220000}"/>
    <cellStyle name="Heading 3 2 16 2" xfId="25387" xr:uid="{00000000-0005-0000-0000-0000A5220000}"/>
    <cellStyle name="Heading 3 2 17" xfId="3868" xr:uid="{00000000-0005-0000-0000-0000A6220000}"/>
    <cellStyle name="Heading 3 2 2" xfId="1968" xr:uid="{00000000-0005-0000-0000-0000A7220000}"/>
    <cellStyle name="Heading 3 2 2 2" xfId="5697" xr:uid="{00000000-0005-0000-0000-0000A8220000}"/>
    <cellStyle name="Heading 3 2 2 2 2" xfId="11380" xr:uid="{00000000-0005-0000-0000-0000A9220000}"/>
    <cellStyle name="Heading 3 2 2 2 2 2" xfId="27266" xr:uid="{00000000-0005-0000-0000-0000AA220000}"/>
    <cellStyle name="Heading 3 2 2 2 3" xfId="23987" xr:uid="{00000000-0005-0000-0000-0000AB220000}"/>
    <cellStyle name="Heading 3 2 2 2 4" xfId="18580" xr:uid="{00000000-0005-0000-0000-0000AC220000}"/>
    <cellStyle name="Heading 3 2 2 3" xfId="5495" xr:uid="{00000000-0005-0000-0000-0000AD220000}"/>
    <cellStyle name="Heading 3 2 2 3 2" xfId="11178" xr:uid="{00000000-0005-0000-0000-0000AE220000}"/>
    <cellStyle name="Heading 3 2 2 4" xfId="7770" xr:uid="{00000000-0005-0000-0000-0000AF220000}"/>
    <cellStyle name="Heading 3 2 2 4 2" xfId="13443" xr:uid="{00000000-0005-0000-0000-0000B0220000}"/>
    <cellStyle name="Heading 3 2 2 5" xfId="7584" xr:uid="{00000000-0005-0000-0000-0000B1220000}"/>
    <cellStyle name="Heading 3 2 2 5 2" xfId="13259" xr:uid="{00000000-0005-0000-0000-0000B2220000}"/>
    <cellStyle name="Heading 3 2 2 6" xfId="4055" xr:uid="{00000000-0005-0000-0000-0000B3220000}"/>
    <cellStyle name="Heading 3 2 2 6 2" xfId="25390" xr:uid="{00000000-0005-0000-0000-0000B4220000}"/>
    <cellStyle name="Heading 3 2 2 7" xfId="3865" xr:uid="{00000000-0005-0000-0000-0000B5220000}"/>
    <cellStyle name="Heading 3 2 3" xfId="1969" xr:uid="{00000000-0005-0000-0000-0000B6220000}"/>
    <cellStyle name="Heading 3 2 3 2" xfId="5698" xr:uid="{00000000-0005-0000-0000-0000B7220000}"/>
    <cellStyle name="Heading 3 2 3 2 2" xfId="11381" xr:uid="{00000000-0005-0000-0000-0000B8220000}"/>
    <cellStyle name="Heading 3 2 3 2 2 2" xfId="27267" xr:uid="{00000000-0005-0000-0000-0000B9220000}"/>
    <cellStyle name="Heading 3 2 3 2 3" xfId="23988" xr:uid="{00000000-0005-0000-0000-0000BA220000}"/>
    <cellStyle name="Heading 3 2 3 2 4" xfId="18581" xr:uid="{00000000-0005-0000-0000-0000BB220000}"/>
    <cellStyle name="Heading 3 2 3 3" xfId="5496" xr:uid="{00000000-0005-0000-0000-0000BC220000}"/>
    <cellStyle name="Heading 3 2 3 3 2" xfId="11179" xr:uid="{00000000-0005-0000-0000-0000BD220000}"/>
    <cellStyle name="Heading 3 2 3 4" xfId="7771" xr:uid="{00000000-0005-0000-0000-0000BE220000}"/>
    <cellStyle name="Heading 3 2 3 4 2" xfId="13444" xr:uid="{00000000-0005-0000-0000-0000BF220000}"/>
    <cellStyle name="Heading 3 2 3 5" xfId="8045" xr:uid="{00000000-0005-0000-0000-0000C0220000}"/>
    <cellStyle name="Heading 3 2 3 5 2" xfId="13716" xr:uid="{00000000-0005-0000-0000-0000C1220000}"/>
    <cellStyle name="Heading 3 2 3 6" xfId="4056" xr:uid="{00000000-0005-0000-0000-0000C2220000}"/>
    <cellStyle name="Heading 3 2 3 6 2" xfId="25391" xr:uid="{00000000-0005-0000-0000-0000C3220000}"/>
    <cellStyle name="Heading 3 2 3 7" xfId="3864" xr:uid="{00000000-0005-0000-0000-0000C4220000}"/>
    <cellStyle name="Heading 3 2 4" xfId="1970" xr:uid="{00000000-0005-0000-0000-0000C5220000}"/>
    <cellStyle name="Heading 3 2 4 2" xfId="5699" xr:uid="{00000000-0005-0000-0000-0000C6220000}"/>
    <cellStyle name="Heading 3 2 4 2 2" xfId="11382" xr:uid="{00000000-0005-0000-0000-0000C7220000}"/>
    <cellStyle name="Heading 3 2 4 2 2 2" xfId="27268" xr:uid="{00000000-0005-0000-0000-0000C8220000}"/>
    <cellStyle name="Heading 3 2 4 2 3" xfId="23989" xr:uid="{00000000-0005-0000-0000-0000C9220000}"/>
    <cellStyle name="Heading 3 2 4 2 4" xfId="18582" xr:uid="{00000000-0005-0000-0000-0000CA220000}"/>
    <cellStyle name="Heading 3 2 4 3" xfId="5497" xr:uid="{00000000-0005-0000-0000-0000CB220000}"/>
    <cellStyle name="Heading 3 2 4 3 2" xfId="11180" xr:uid="{00000000-0005-0000-0000-0000CC220000}"/>
    <cellStyle name="Heading 3 2 4 4" xfId="7772" xr:uid="{00000000-0005-0000-0000-0000CD220000}"/>
    <cellStyle name="Heading 3 2 4 4 2" xfId="13445" xr:uid="{00000000-0005-0000-0000-0000CE220000}"/>
    <cellStyle name="Heading 3 2 4 5" xfId="7583" xr:uid="{00000000-0005-0000-0000-0000CF220000}"/>
    <cellStyle name="Heading 3 2 4 5 2" xfId="13258" xr:uid="{00000000-0005-0000-0000-0000D0220000}"/>
    <cellStyle name="Heading 3 2 4 6" xfId="4057" xr:uid="{00000000-0005-0000-0000-0000D1220000}"/>
    <cellStyle name="Heading 3 2 4 6 2" xfId="25392" xr:uid="{00000000-0005-0000-0000-0000D2220000}"/>
    <cellStyle name="Heading 3 2 4 7" xfId="3863" xr:uid="{00000000-0005-0000-0000-0000D3220000}"/>
    <cellStyle name="Heading 3 2 5" xfId="1971" xr:uid="{00000000-0005-0000-0000-0000D4220000}"/>
    <cellStyle name="Heading 3 2 5 2" xfId="5700" xr:uid="{00000000-0005-0000-0000-0000D5220000}"/>
    <cellStyle name="Heading 3 2 5 2 2" xfId="11383" xr:uid="{00000000-0005-0000-0000-0000D6220000}"/>
    <cellStyle name="Heading 3 2 5 2 2 2" xfId="27269" xr:uid="{00000000-0005-0000-0000-0000D7220000}"/>
    <cellStyle name="Heading 3 2 5 2 3" xfId="23990" xr:uid="{00000000-0005-0000-0000-0000D8220000}"/>
    <cellStyle name="Heading 3 2 5 2 4" xfId="18583" xr:uid="{00000000-0005-0000-0000-0000D9220000}"/>
    <cellStyle name="Heading 3 2 5 3" xfId="5498" xr:uid="{00000000-0005-0000-0000-0000DA220000}"/>
    <cellStyle name="Heading 3 2 5 3 2" xfId="11181" xr:uid="{00000000-0005-0000-0000-0000DB220000}"/>
    <cellStyle name="Heading 3 2 5 4" xfId="7773" xr:uid="{00000000-0005-0000-0000-0000DC220000}"/>
    <cellStyle name="Heading 3 2 5 4 2" xfId="13446" xr:uid="{00000000-0005-0000-0000-0000DD220000}"/>
    <cellStyle name="Heading 3 2 5 5" xfId="7582" xr:uid="{00000000-0005-0000-0000-0000DE220000}"/>
    <cellStyle name="Heading 3 2 5 5 2" xfId="13257" xr:uid="{00000000-0005-0000-0000-0000DF220000}"/>
    <cellStyle name="Heading 3 2 5 6" xfId="4058" xr:uid="{00000000-0005-0000-0000-0000E0220000}"/>
    <cellStyle name="Heading 3 2 5 6 2" xfId="25393" xr:uid="{00000000-0005-0000-0000-0000E1220000}"/>
    <cellStyle name="Heading 3 2 5 7" xfId="3862" xr:uid="{00000000-0005-0000-0000-0000E2220000}"/>
    <cellStyle name="Heading 3 2 6" xfId="1972" xr:uid="{00000000-0005-0000-0000-0000E3220000}"/>
    <cellStyle name="Heading 3 2 6 2" xfId="5701" xr:uid="{00000000-0005-0000-0000-0000E4220000}"/>
    <cellStyle name="Heading 3 2 6 2 2" xfId="11384" xr:uid="{00000000-0005-0000-0000-0000E5220000}"/>
    <cellStyle name="Heading 3 2 6 2 2 2" xfId="27270" xr:uid="{00000000-0005-0000-0000-0000E6220000}"/>
    <cellStyle name="Heading 3 2 6 2 3" xfId="23991" xr:uid="{00000000-0005-0000-0000-0000E7220000}"/>
    <cellStyle name="Heading 3 2 6 2 4" xfId="18584" xr:uid="{00000000-0005-0000-0000-0000E8220000}"/>
    <cellStyle name="Heading 3 2 6 3" xfId="5499" xr:uid="{00000000-0005-0000-0000-0000E9220000}"/>
    <cellStyle name="Heading 3 2 6 3 2" xfId="11182" xr:uid="{00000000-0005-0000-0000-0000EA220000}"/>
    <cellStyle name="Heading 3 2 6 4" xfId="7774" xr:uid="{00000000-0005-0000-0000-0000EB220000}"/>
    <cellStyle name="Heading 3 2 6 4 2" xfId="13447" xr:uid="{00000000-0005-0000-0000-0000EC220000}"/>
    <cellStyle name="Heading 3 2 6 5" xfId="8043" xr:uid="{00000000-0005-0000-0000-0000ED220000}"/>
    <cellStyle name="Heading 3 2 6 5 2" xfId="13714" xr:uid="{00000000-0005-0000-0000-0000EE220000}"/>
    <cellStyle name="Heading 3 2 6 6" xfId="4059" xr:uid="{00000000-0005-0000-0000-0000EF220000}"/>
    <cellStyle name="Heading 3 2 6 6 2" xfId="25394" xr:uid="{00000000-0005-0000-0000-0000F0220000}"/>
    <cellStyle name="Heading 3 2 6 7" xfId="3861" xr:uid="{00000000-0005-0000-0000-0000F1220000}"/>
    <cellStyle name="Heading 3 2 7" xfId="1973" xr:uid="{00000000-0005-0000-0000-0000F2220000}"/>
    <cellStyle name="Heading 3 2 7 2" xfId="5702" xr:uid="{00000000-0005-0000-0000-0000F3220000}"/>
    <cellStyle name="Heading 3 2 7 2 2" xfId="11385" xr:uid="{00000000-0005-0000-0000-0000F4220000}"/>
    <cellStyle name="Heading 3 2 7 2 2 2" xfId="27271" xr:uid="{00000000-0005-0000-0000-0000F5220000}"/>
    <cellStyle name="Heading 3 2 7 2 3" xfId="23992" xr:uid="{00000000-0005-0000-0000-0000F6220000}"/>
    <cellStyle name="Heading 3 2 7 2 4" xfId="18585" xr:uid="{00000000-0005-0000-0000-0000F7220000}"/>
    <cellStyle name="Heading 3 2 7 3" xfId="5500" xr:uid="{00000000-0005-0000-0000-0000F8220000}"/>
    <cellStyle name="Heading 3 2 7 3 2" xfId="11183" xr:uid="{00000000-0005-0000-0000-0000F9220000}"/>
    <cellStyle name="Heading 3 2 7 4" xfId="7775" xr:uid="{00000000-0005-0000-0000-0000FA220000}"/>
    <cellStyle name="Heading 3 2 7 4 2" xfId="13448" xr:uid="{00000000-0005-0000-0000-0000FB220000}"/>
    <cellStyle name="Heading 3 2 7 5" xfId="7581" xr:uid="{00000000-0005-0000-0000-0000FC220000}"/>
    <cellStyle name="Heading 3 2 7 5 2" xfId="13256" xr:uid="{00000000-0005-0000-0000-0000FD220000}"/>
    <cellStyle name="Heading 3 2 7 6" xfId="4060" xr:uid="{00000000-0005-0000-0000-0000FE220000}"/>
    <cellStyle name="Heading 3 2 7 6 2" xfId="25395" xr:uid="{00000000-0005-0000-0000-0000FF220000}"/>
    <cellStyle name="Heading 3 2 7 7" xfId="3860" xr:uid="{00000000-0005-0000-0000-000000230000}"/>
    <cellStyle name="Heading 3 2 8" xfId="1974" xr:uid="{00000000-0005-0000-0000-000001230000}"/>
    <cellStyle name="Heading 3 2 8 2" xfId="5703" xr:uid="{00000000-0005-0000-0000-000002230000}"/>
    <cellStyle name="Heading 3 2 8 2 2" xfId="11386" xr:uid="{00000000-0005-0000-0000-000003230000}"/>
    <cellStyle name="Heading 3 2 8 2 2 2" xfId="27272" xr:uid="{00000000-0005-0000-0000-000004230000}"/>
    <cellStyle name="Heading 3 2 8 2 3" xfId="23993" xr:uid="{00000000-0005-0000-0000-000005230000}"/>
    <cellStyle name="Heading 3 2 8 2 4" xfId="18586" xr:uid="{00000000-0005-0000-0000-000006230000}"/>
    <cellStyle name="Heading 3 2 8 3" xfId="5501" xr:uid="{00000000-0005-0000-0000-000007230000}"/>
    <cellStyle name="Heading 3 2 8 3 2" xfId="11184" xr:uid="{00000000-0005-0000-0000-000008230000}"/>
    <cellStyle name="Heading 3 2 8 4" xfId="7776" xr:uid="{00000000-0005-0000-0000-000009230000}"/>
    <cellStyle name="Heading 3 2 8 4 2" xfId="13449" xr:uid="{00000000-0005-0000-0000-00000A230000}"/>
    <cellStyle name="Heading 3 2 8 5" xfId="8137" xr:uid="{00000000-0005-0000-0000-00000B230000}"/>
    <cellStyle name="Heading 3 2 8 5 2" xfId="13805" xr:uid="{00000000-0005-0000-0000-00000C230000}"/>
    <cellStyle name="Heading 3 2 8 6" xfId="4061" xr:uid="{00000000-0005-0000-0000-00000D230000}"/>
    <cellStyle name="Heading 3 2 8 6 2" xfId="25396" xr:uid="{00000000-0005-0000-0000-00000E230000}"/>
    <cellStyle name="Heading 3 2 8 7" xfId="3859" xr:uid="{00000000-0005-0000-0000-00000F230000}"/>
    <cellStyle name="Heading 3 2 9" xfId="1975" xr:uid="{00000000-0005-0000-0000-000010230000}"/>
    <cellStyle name="Heading 3 2 9 2" xfId="5704" xr:uid="{00000000-0005-0000-0000-000011230000}"/>
    <cellStyle name="Heading 3 2 9 2 2" xfId="11387" xr:uid="{00000000-0005-0000-0000-000012230000}"/>
    <cellStyle name="Heading 3 2 9 2 2 2" xfId="27273" xr:uid="{00000000-0005-0000-0000-000013230000}"/>
    <cellStyle name="Heading 3 2 9 2 3" xfId="23994" xr:uid="{00000000-0005-0000-0000-000014230000}"/>
    <cellStyle name="Heading 3 2 9 2 4" xfId="18587" xr:uid="{00000000-0005-0000-0000-000015230000}"/>
    <cellStyle name="Heading 3 2 9 3" xfId="5502" xr:uid="{00000000-0005-0000-0000-000016230000}"/>
    <cellStyle name="Heading 3 2 9 3 2" xfId="11185" xr:uid="{00000000-0005-0000-0000-000017230000}"/>
    <cellStyle name="Heading 3 2 9 4" xfId="7777" xr:uid="{00000000-0005-0000-0000-000018230000}"/>
    <cellStyle name="Heading 3 2 9 4 2" xfId="13450" xr:uid="{00000000-0005-0000-0000-000019230000}"/>
    <cellStyle name="Heading 3 2 9 5" xfId="6932" xr:uid="{00000000-0005-0000-0000-00001A230000}"/>
    <cellStyle name="Heading 3 2 9 5 2" xfId="12608" xr:uid="{00000000-0005-0000-0000-00001B230000}"/>
    <cellStyle name="Heading 3 2 9 6" xfId="4062" xr:uid="{00000000-0005-0000-0000-00001C230000}"/>
    <cellStyle name="Heading 3 2 9 6 2" xfId="25397" xr:uid="{00000000-0005-0000-0000-00001D230000}"/>
    <cellStyle name="Heading 3 2 9 7" xfId="3858" xr:uid="{00000000-0005-0000-0000-00001E230000}"/>
    <cellStyle name="Heading 3 20" xfId="32349" xr:uid="{00000000-0005-0000-0000-0000F6090000}"/>
    <cellStyle name="Heading 3 21" xfId="32350" xr:uid="{00000000-0005-0000-0000-0000F7090000}"/>
    <cellStyle name="Heading 3 22" xfId="32351" xr:uid="{00000000-0005-0000-0000-0000F8090000}"/>
    <cellStyle name="Heading 3 23" xfId="32352" xr:uid="{00000000-0005-0000-0000-0000F9090000}"/>
    <cellStyle name="Heading 3 24" xfId="32353" xr:uid="{00000000-0005-0000-0000-0000FA090000}"/>
    <cellStyle name="Heading 3 25" xfId="32354" xr:uid="{00000000-0005-0000-0000-0000FB090000}"/>
    <cellStyle name="Heading 3 26" xfId="32355" xr:uid="{00000000-0005-0000-0000-0000FC090000}"/>
    <cellStyle name="Heading 3 27" xfId="32356" xr:uid="{00000000-0005-0000-0000-0000FD090000}"/>
    <cellStyle name="Heading 3 28" xfId="32357" xr:uid="{00000000-0005-0000-0000-0000FE090000}"/>
    <cellStyle name="Heading 3 29" xfId="32358" xr:uid="{00000000-0005-0000-0000-0000FF090000}"/>
    <cellStyle name="Heading 3 3" xfId="1976" xr:uid="{00000000-0005-0000-0000-00001F230000}"/>
    <cellStyle name="Heading 3 3 10" xfId="1977" xr:uid="{00000000-0005-0000-0000-000020230000}"/>
    <cellStyle name="Heading 3 3 10 2" xfId="5706" xr:uid="{00000000-0005-0000-0000-000021230000}"/>
    <cellStyle name="Heading 3 3 10 2 2" xfId="11389" xr:uid="{00000000-0005-0000-0000-000022230000}"/>
    <cellStyle name="Heading 3 3 10 3" xfId="5504" xr:uid="{00000000-0005-0000-0000-000023230000}"/>
    <cellStyle name="Heading 3 3 10 3 2" xfId="11187" xr:uid="{00000000-0005-0000-0000-000024230000}"/>
    <cellStyle name="Heading 3 3 10 4" xfId="7779" xr:uid="{00000000-0005-0000-0000-000025230000}"/>
    <cellStyle name="Heading 3 3 10 4 2" xfId="13452" xr:uid="{00000000-0005-0000-0000-000026230000}"/>
    <cellStyle name="Heading 3 3 10 5" xfId="7579" xr:uid="{00000000-0005-0000-0000-000027230000}"/>
    <cellStyle name="Heading 3 3 10 5 2" xfId="13254" xr:uid="{00000000-0005-0000-0000-000028230000}"/>
    <cellStyle name="Heading 3 3 10 6" xfId="4064" xr:uid="{00000000-0005-0000-0000-000029230000}"/>
    <cellStyle name="Heading 3 3 10 6 2" xfId="25399" xr:uid="{00000000-0005-0000-0000-00002A230000}"/>
    <cellStyle name="Heading 3 3 10 7" xfId="3856" xr:uid="{00000000-0005-0000-0000-00002B230000}"/>
    <cellStyle name="Heading 3 3 11" xfId="1978" xr:uid="{00000000-0005-0000-0000-00002C230000}"/>
    <cellStyle name="Heading 3 3 11 2" xfId="5707" xr:uid="{00000000-0005-0000-0000-00002D230000}"/>
    <cellStyle name="Heading 3 3 11 2 2" xfId="11390" xr:uid="{00000000-0005-0000-0000-00002E230000}"/>
    <cellStyle name="Heading 3 3 11 3" xfId="5505" xr:uid="{00000000-0005-0000-0000-00002F230000}"/>
    <cellStyle name="Heading 3 3 11 3 2" xfId="11188" xr:uid="{00000000-0005-0000-0000-000030230000}"/>
    <cellStyle name="Heading 3 3 11 4" xfId="7780" xr:uid="{00000000-0005-0000-0000-000031230000}"/>
    <cellStyle name="Heading 3 3 11 4 2" xfId="13453" xr:uid="{00000000-0005-0000-0000-000032230000}"/>
    <cellStyle name="Heading 3 3 11 5" xfId="7578" xr:uid="{00000000-0005-0000-0000-000033230000}"/>
    <cellStyle name="Heading 3 3 11 5 2" xfId="13253" xr:uid="{00000000-0005-0000-0000-000034230000}"/>
    <cellStyle name="Heading 3 3 11 6" xfId="4065" xr:uid="{00000000-0005-0000-0000-000035230000}"/>
    <cellStyle name="Heading 3 3 11 6 2" xfId="25400" xr:uid="{00000000-0005-0000-0000-000036230000}"/>
    <cellStyle name="Heading 3 3 11 7" xfId="3855" xr:uid="{00000000-0005-0000-0000-000037230000}"/>
    <cellStyle name="Heading 3 3 12" xfId="5705" xr:uid="{00000000-0005-0000-0000-000038230000}"/>
    <cellStyle name="Heading 3 3 12 2" xfId="11388" xr:uid="{00000000-0005-0000-0000-000039230000}"/>
    <cellStyle name="Heading 3 3 12 2 2" xfId="27274" xr:uid="{00000000-0005-0000-0000-00003A230000}"/>
    <cellStyle name="Heading 3 3 12 3" xfId="23995" xr:uid="{00000000-0005-0000-0000-00003B230000}"/>
    <cellStyle name="Heading 3 3 12 4" xfId="18588" xr:uid="{00000000-0005-0000-0000-00003C230000}"/>
    <cellStyle name="Heading 3 3 13" xfId="5503" xr:uid="{00000000-0005-0000-0000-00003D230000}"/>
    <cellStyle name="Heading 3 3 13 2" xfId="11186" xr:uid="{00000000-0005-0000-0000-00003E230000}"/>
    <cellStyle name="Heading 3 3 14" xfId="7778" xr:uid="{00000000-0005-0000-0000-00003F230000}"/>
    <cellStyle name="Heading 3 3 14 2" xfId="13451" xr:uid="{00000000-0005-0000-0000-000040230000}"/>
    <cellStyle name="Heading 3 3 15" xfId="7580" xr:uid="{00000000-0005-0000-0000-000041230000}"/>
    <cellStyle name="Heading 3 3 15 2" xfId="13255" xr:uid="{00000000-0005-0000-0000-000042230000}"/>
    <cellStyle name="Heading 3 3 16" xfId="4063" xr:uid="{00000000-0005-0000-0000-000043230000}"/>
    <cellStyle name="Heading 3 3 16 2" xfId="25398" xr:uid="{00000000-0005-0000-0000-000044230000}"/>
    <cellStyle name="Heading 3 3 17" xfId="3857" xr:uid="{00000000-0005-0000-0000-000045230000}"/>
    <cellStyle name="Heading 3 3 2" xfId="1979" xr:uid="{00000000-0005-0000-0000-000046230000}"/>
    <cellStyle name="Heading 3 3 2 2" xfId="5708" xr:uid="{00000000-0005-0000-0000-000047230000}"/>
    <cellStyle name="Heading 3 3 2 2 2" xfId="11391" xr:uid="{00000000-0005-0000-0000-000048230000}"/>
    <cellStyle name="Heading 3 3 2 2 3" xfId="36908" xr:uid="{00000000-0005-0000-0000-0000010A0000}"/>
    <cellStyle name="Heading 3 3 2 3" xfId="5506" xr:uid="{00000000-0005-0000-0000-000049230000}"/>
    <cellStyle name="Heading 3 3 2 3 2" xfId="11189" xr:uid="{00000000-0005-0000-0000-00004A230000}"/>
    <cellStyle name="Heading 3 3 2 4" xfId="7781" xr:uid="{00000000-0005-0000-0000-00004B230000}"/>
    <cellStyle name="Heading 3 3 2 4 2" xfId="13454" xr:uid="{00000000-0005-0000-0000-00004C230000}"/>
    <cellStyle name="Heading 3 3 2 5" xfId="7577" xr:uid="{00000000-0005-0000-0000-00004D230000}"/>
    <cellStyle name="Heading 3 3 2 5 2" xfId="13252" xr:uid="{00000000-0005-0000-0000-00004E230000}"/>
    <cellStyle name="Heading 3 3 2 6" xfId="4066" xr:uid="{00000000-0005-0000-0000-00004F230000}"/>
    <cellStyle name="Heading 3 3 2 6 2" xfId="25401" xr:uid="{00000000-0005-0000-0000-000050230000}"/>
    <cellStyle name="Heading 3 3 2 7" xfId="3854" xr:uid="{00000000-0005-0000-0000-000051230000}"/>
    <cellStyle name="Heading 3 3 2 8" xfId="32359" xr:uid="{00000000-0005-0000-0000-0000010A0000}"/>
    <cellStyle name="Heading 3 3 3" xfId="1980" xr:uid="{00000000-0005-0000-0000-000052230000}"/>
    <cellStyle name="Heading 3 3 3 2" xfId="5709" xr:uid="{00000000-0005-0000-0000-000053230000}"/>
    <cellStyle name="Heading 3 3 3 2 2" xfId="11392" xr:uid="{00000000-0005-0000-0000-000054230000}"/>
    <cellStyle name="Heading 3 3 3 3" xfId="5507" xr:uid="{00000000-0005-0000-0000-000055230000}"/>
    <cellStyle name="Heading 3 3 3 3 2" xfId="11190" xr:uid="{00000000-0005-0000-0000-000056230000}"/>
    <cellStyle name="Heading 3 3 3 4" xfId="7782" xr:uid="{00000000-0005-0000-0000-000057230000}"/>
    <cellStyle name="Heading 3 3 3 4 2" xfId="13455" xr:uid="{00000000-0005-0000-0000-000058230000}"/>
    <cellStyle name="Heading 3 3 3 5" xfId="7576" xr:uid="{00000000-0005-0000-0000-000059230000}"/>
    <cellStyle name="Heading 3 3 3 5 2" xfId="13251" xr:uid="{00000000-0005-0000-0000-00005A230000}"/>
    <cellStyle name="Heading 3 3 3 6" xfId="4067" xr:uid="{00000000-0005-0000-0000-00005B230000}"/>
    <cellStyle name="Heading 3 3 3 6 2" xfId="25402" xr:uid="{00000000-0005-0000-0000-00005C230000}"/>
    <cellStyle name="Heading 3 3 3 7" xfId="3853" xr:uid="{00000000-0005-0000-0000-00005D230000}"/>
    <cellStyle name="Heading 3 3 4" xfId="1981" xr:uid="{00000000-0005-0000-0000-00005E230000}"/>
    <cellStyle name="Heading 3 3 4 2" xfId="5710" xr:uid="{00000000-0005-0000-0000-00005F230000}"/>
    <cellStyle name="Heading 3 3 4 2 2" xfId="11393" xr:uid="{00000000-0005-0000-0000-000060230000}"/>
    <cellStyle name="Heading 3 3 4 3" xfId="5508" xr:uid="{00000000-0005-0000-0000-000061230000}"/>
    <cellStyle name="Heading 3 3 4 3 2" xfId="11191" xr:uid="{00000000-0005-0000-0000-000062230000}"/>
    <cellStyle name="Heading 3 3 4 4" xfId="7783" xr:uid="{00000000-0005-0000-0000-000063230000}"/>
    <cellStyle name="Heading 3 3 4 4 2" xfId="13456" xr:uid="{00000000-0005-0000-0000-000064230000}"/>
    <cellStyle name="Heading 3 3 4 5" xfId="7575" xr:uid="{00000000-0005-0000-0000-000065230000}"/>
    <cellStyle name="Heading 3 3 4 5 2" xfId="13250" xr:uid="{00000000-0005-0000-0000-000066230000}"/>
    <cellStyle name="Heading 3 3 4 6" xfId="4068" xr:uid="{00000000-0005-0000-0000-000067230000}"/>
    <cellStyle name="Heading 3 3 4 6 2" xfId="25403" xr:uid="{00000000-0005-0000-0000-000068230000}"/>
    <cellStyle name="Heading 3 3 4 7" xfId="3852" xr:uid="{00000000-0005-0000-0000-000069230000}"/>
    <cellStyle name="Heading 3 3 5" xfId="1982" xr:uid="{00000000-0005-0000-0000-00006A230000}"/>
    <cellStyle name="Heading 3 3 5 2" xfId="5711" xr:uid="{00000000-0005-0000-0000-00006B230000}"/>
    <cellStyle name="Heading 3 3 5 2 2" xfId="11394" xr:uid="{00000000-0005-0000-0000-00006C230000}"/>
    <cellStyle name="Heading 3 3 5 3" xfId="5509" xr:uid="{00000000-0005-0000-0000-00006D230000}"/>
    <cellStyle name="Heading 3 3 5 3 2" xfId="11192" xr:uid="{00000000-0005-0000-0000-00006E230000}"/>
    <cellStyle name="Heading 3 3 5 4" xfId="7784" xr:uid="{00000000-0005-0000-0000-00006F230000}"/>
    <cellStyle name="Heading 3 3 5 4 2" xfId="13457" xr:uid="{00000000-0005-0000-0000-000070230000}"/>
    <cellStyle name="Heading 3 3 5 5" xfId="7574" xr:uid="{00000000-0005-0000-0000-000071230000}"/>
    <cellStyle name="Heading 3 3 5 5 2" xfId="13249" xr:uid="{00000000-0005-0000-0000-000072230000}"/>
    <cellStyle name="Heading 3 3 5 6" xfId="4069" xr:uid="{00000000-0005-0000-0000-000073230000}"/>
    <cellStyle name="Heading 3 3 5 6 2" xfId="25404" xr:uid="{00000000-0005-0000-0000-000074230000}"/>
    <cellStyle name="Heading 3 3 5 7" xfId="3851" xr:uid="{00000000-0005-0000-0000-000075230000}"/>
    <cellStyle name="Heading 3 3 6" xfId="1983" xr:uid="{00000000-0005-0000-0000-000076230000}"/>
    <cellStyle name="Heading 3 3 6 2" xfId="5712" xr:uid="{00000000-0005-0000-0000-000077230000}"/>
    <cellStyle name="Heading 3 3 6 2 2" xfId="11395" xr:uid="{00000000-0005-0000-0000-000078230000}"/>
    <cellStyle name="Heading 3 3 6 3" xfId="5510" xr:uid="{00000000-0005-0000-0000-000079230000}"/>
    <cellStyle name="Heading 3 3 6 3 2" xfId="11193" xr:uid="{00000000-0005-0000-0000-00007A230000}"/>
    <cellStyle name="Heading 3 3 6 4" xfId="7785" xr:uid="{00000000-0005-0000-0000-00007B230000}"/>
    <cellStyle name="Heading 3 3 6 4 2" xfId="13458" xr:uid="{00000000-0005-0000-0000-00007C230000}"/>
    <cellStyle name="Heading 3 3 6 5" xfId="7573" xr:uid="{00000000-0005-0000-0000-00007D230000}"/>
    <cellStyle name="Heading 3 3 6 5 2" xfId="13248" xr:uid="{00000000-0005-0000-0000-00007E230000}"/>
    <cellStyle name="Heading 3 3 6 6" xfId="4070" xr:uid="{00000000-0005-0000-0000-00007F230000}"/>
    <cellStyle name="Heading 3 3 6 6 2" xfId="25405" xr:uid="{00000000-0005-0000-0000-000080230000}"/>
    <cellStyle name="Heading 3 3 6 7" xfId="3850" xr:uid="{00000000-0005-0000-0000-000081230000}"/>
    <cellStyle name="Heading 3 3 7" xfId="1984" xr:uid="{00000000-0005-0000-0000-000082230000}"/>
    <cellStyle name="Heading 3 3 7 2" xfId="5713" xr:uid="{00000000-0005-0000-0000-000083230000}"/>
    <cellStyle name="Heading 3 3 7 2 2" xfId="11396" xr:uid="{00000000-0005-0000-0000-000084230000}"/>
    <cellStyle name="Heading 3 3 7 3" xfId="5511" xr:uid="{00000000-0005-0000-0000-000085230000}"/>
    <cellStyle name="Heading 3 3 7 3 2" xfId="11194" xr:uid="{00000000-0005-0000-0000-000086230000}"/>
    <cellStyle name="Heading 3 3 7 4" xfId="7786" xr:uid="{00000000-0005-0000-0000-000087230000}"/>
    <cellStyle name="Heading 3 3 7 4 2" xfId="13459" xr:uid="{00000000-0005-0000-0000-000088230000}"/>
    <cellStyle name="Heading 3 3 7 5" xfId="7572" xr:uid="{00000000-0005-0000-0000-000089230000}"/>
    <cellStyle name="Heading 3 3 7 5 2" xfId="13247" xr:uid="{00000000-0005-0000-0000-00008A230000}"/>
    <cellStyle name="Heading 3 3 7 6" xfId="4071" xr:uid="{00000000-0005-0000-0000-00008B230000}"/>
    <cellStyle name="Heading 3 3 7 6 2" xfId="25406" xr:uid="{00000000-0005-0000-0000-00008C230000}"/>
    <cellStyle name="Heading 3 3 7 7" xfId="3849" xr:uid="{00000000-0005-0000-0000-00008D230000}"/>
    <cellStyle name="Heading 3 3 8" xfId="1985" xr:uid="{00000000-0005-0000-0000-00008E230000}"/>
    <cellStyle name="Heading 3 3 8 2" xfId="5714" xr:uid="{00000000-0005-0000-0000-00008F230000}"/>
    <cellStyle name="Heading 3 3 8 2 2" xfId="11397" xr:uid="{00000000-0005-0000-0000-000090230000}"/>
    <cellStyle name="Heading 3 3 8 3" xfId="5512" xr:uid="{00000000-0005-0000-0000-000091230000}"/>
    <cellStyle name="Heading 3 3 8 3 2" xfId="11195" xr:uid="{00000000-0005-0000-0000-000092230000}"/>
    <cellStyle name="Heading 3 3 8 4" xfId="7787" xr:uid="{00000000-0005-0000-0000-000093230000}"/>
    <cellStyle name="Heading 3 3 8 4 2" xfId="13460" xr:uid="{00000000-0005-0000-0000-000094230000}"/>
    <cellStyle name="Heading 3 3 8 5" xfId="7571" xr:uid="{00000000-0005-0000-0000-000095230000}"/>
    <cellStyle name="Heading 3 3 8 5 2" xfId="13246" xr:uid="{00000000-0005-0000-0000-000096230000}"/>
    <cellStyle name="Heading 3 3 8 6" xfId="4072" xr:uid="{00000000-0005-0000-0000-000097230000}"/>
    <cellStyle name="Heading 3 3 8 6 2" xfId="25407" xr:uid="{00000000-0005-0000-0000-000098230000}"/>
    <cellStyle name="Heading 3 3 8 7" xfId="3848" xr:uid="{00000000-0005-0000-0000-000099230000}"/>
    <cellStyle name="Heading 3 3 9" xfId="1986" xr:uid="{00000000-0005-0000-0000-00009A230000}"/>
    <cellStyle name="Heading 3 3 9 2" xfId="5715" xr:uid="{00000000-0005-0000-0000-00009B230000}"/>
    <cellStyle name="Heading 3 3 9 2 2" xfId="11398" xr:uid="{00000000-0005-0000-0000-00009C230000}"/>
    <cellStyle name="Heading 3 3 9 3" xfId="5513" xr:uid="{00000000-0005-0000-0000-00009D230000}"/>
    <cellStyle name="Heading 3 3 9 3 2" xfId="11196" xr:uid="{00000000-0005-0000-0000-00009E230000}"/>
    <cellStyle name="Heading 3 3 9 4" xfId="7788" xr:uid="{00000000-0005-0000-0000-00009F230000}"/>
    <cellStyle name="Heading 3 3 9 4 2" xfId="13461" xr:uid="{00000000-0005-0000-0000-0000A0230000}"/>
    <cellStyle name="Heading 3 3 9 5" xfId="7570" xr:uid="{00000000-0005-0000-0000-0000A1230000}"/>
    <cellStyle name="Heading 3 3 9 5 2" xfId="13245" xr:uid="{00000000-0005-0000-0000-0000A2230000}"/>
    <cellStyle name="Heading 3 3 9 6" xfId="4073" xr:uid="{00000000-0005-0000-0000-0000A3230000}"/>
    <cellStyle name="Heading 3 3 9 6 2" xfId="25408" xr:uid="{00000000-0005-0000-0000-0000A4230000}"/>
    <cellStyle name="Heading 3 3 9 7" xfId="3847" xr:uid="{00000000-0005-0000-0000-0000A5230000}"/>
    <cellStyle name="Heading 3 30" xfId="32360" xr:uid="{00000000-0005-0000-0000-0000030A0000}"/>
    <cellStyle name="Heading 3 31" xfId="32361" xr:uid="{00000000-0005-0000-0000-0000040A0000}"/>
    <cellStyle name="Heading 3 32" xfId="32362" xr:uid="{00000000-0005-0000-0000-0000050A0000}"/>
    <cellStyle name="Heading 3 33" xfId="32363" xr:uid="{00000000-0005-0000-0000-0000060A0000}"/>
    <cellStyle name="Heading 3 34" xfId="32364" xr:uid="{00000000-0005-0000-0000-0000070A0000}"/>
    <cellStyle name="Heading 3 35" xfId="32365" xr:uid="{00000000-0005-0000-0000-0000080A0000}"/>
    <cellStyle name="Heading 3 36" xfId="32366" xr:uid="{00000000-0005-0000-0000-0000090A0000}"/>
    <cellStyle name="Heading 3 37" xfId="32367" xr:uid="{00000000-0005-0000-0000-00000A0A0000}"/>
    <cellStyle name="Heading 3 38" xfId="32368" xr:uid="{00000000-0005-0000-0000-00000B0A0000}"/>
    <cellStyle name="Heading 3 39" xfId="32369" xr:uid="{00000000-0005-0000-0000-00000C0A0000}"/>
    <cellStyle name="Heading 3 4" xfId="1987" xr:uid="{00000000-0005-0000-0000-0000A6230000}"/>
    <cellStyle name="Heading 3 4 10" xfId="1988" xr:uid="{00000000-0005-0000-0000-0000A7230000}"/>
    <cellStyle name="Heading 3 4 10 2" xfId="5717" xr:uid="{00000000-0005-0000-0000-0000A8230000}"/>
    <cellStyle name="Heading 3 4 10 2 2" xfId="11400" xr:uid="{00000000-0005-0000-0000-0000A9230000}"/>
    <cellStyle name="Heading 3 4 10 3" xfId="5515" xr:uid="{00000000-0005-0000-0000-0000AA230000}"/>
    <cellStyle name="Heading 3 4 10 3 2" xfId="11198" xr:uid="{00000000-0005-0000-0000-0000AB230000}"/>
    <cellStyle name="Heading 3 4 10 4" xfId="7790" xr:uid="{00000000-0005-0000-0000-0000AC230000}"/>
    <cellStyle name="Heading 3 4 10 4 2" xfId="13463" xr:uid="{00000000-0005-0000-0000-0000AD230000}"/>
    <cellStyle name="Heading 3 4 10 5" xfId="7568" xr:uid="{00000000-0005-0000-0000-0000AE230000}"/>
    <cellStyle name="Heading 3 4 10 5 2" xfId="13243" xr:uid="{00000000-0005-0000-0000-0000AF230000}"/>
    <cellStyle name="Heading 3 4 10 6" xfId="4075" xr:uid="{00000000-0005-0000-0000-0000B0230000}"/>
    <cellStyle name="Heading 3 4 10 6 2" xfId="25410" xr:uid="{00000000-0005-0000-0000-0000B1230000}"/>
    <cellStyle name="Heading 3 4 10 7" xfId="3845" xr:uid="{00000000-0005-0000-0000-0000B2230000}"/>
    <cellStyle name="Heading 3 4 11" xfId="1989" xr:uid="{00000000-0005-0000-0000-0000B3230000}"/>
    <cellStyle name="Heading 3 4 11 2" xfId="5718" xr:uid="{00000000-0005-0000-0000-0000B4230000}"/>
    <cellStyle name="Heading 3 4 11 2 2" xfId="11401" xr:uid="{00000000-0005-0000-0000-0000B5230000}"/>
    <cellStyle name="Heading 3 4 11 3" xfId="5516" xr:uid="{00000000-0005-0000-0000-0000B6230000}"/>
    <cellStyle name="Heading 3 4 11 3 2" xfId="11199" xr:uid="{00000000-0005-0000-0000-0000B7230000}"/>
    <cellStyle name="Heading 3 4 11 4" xfId="7791" xr:uid="{00000000-0005-0000-0000-0000B8230000}"/>
    <cellStyle name="Heading 3 4 11 4 2" xfId="13464" xr:uid="{00000000-0005-0000-0000-0000B9230000}"/>
    <cellStyle name="Heading 3 4 11 5" xfId="7567" xr:uid="{00000000-0005-0000-0000-0000BA230000}"/>
    <cellStyle name="Heading 3 4 11 5 2" xfId="13242" xr:uid="{00000000-0005-0000-0000-0000BB230000}"/>
    <cellStyle name="Heading 3 4 11 6" xfId="4076" xr:uid="{00000000-0005-0000-0000-0000BC230000}"/>
    <cellStyle name="Heading 3 4 11 6 2" xfId="25411" xr:uid="{00000000-0005-0000-0000-0000BD230000}"/>
    <cellStyle name="Heading 3 4 11 7" xfId="3844" xr:uid="{00000000-0005-0000-0000-0000BE230000}"/>
    <cellStyle name="Heading 3 4 12" xfId="5716" xr:uid="{00000000-0005-0000-0000-0000BF230000}"/>
    <cellStyle name="Heading 3 4 12 2" xfId="11399" xr:uid="{00000000-0005-0000-0000-0000C0230000}"/>
    <cellStyle name="Heading 3 4 13" xfId="5514" xr:uid="{00000000-0005-0000-0000-0000C1230000}"/>
    <cellStyle name="Heading 3 4 13 2" xfId="11197" xr:uid="{00000000-0005-0000-0000-0000C2230000}"/>
    <cellStyle name="Heading 3 4 14" xfId="7789" xr:uid="{00000000-0005-0000-0000-0000C3230000}"/>
    <cellStyle name="Heading 3 4 14 2" xfId="13462" xr:uid="{00000000-0005-0000-0000-0000C4230000}"/>
    <cellStyle name="Heading 3 4 15" xfId="7569" xr:uid="{00000000-0005-0000-0000-0000C5230000}"/>
    <cellStyle name="Heading 3 4 15 2" xfId="13244" xr:uid="{00000000-0005-0000-0000-0000C6230000}"/>
    <cellStyle name="Heading 3 4 16" xfId="4074" xr:uid="{00000000-0005-0000-0000-0000C7230000}"/>
    <cellStyle name="Heading 3 4 16 2" xfId="25409" xr:uid="{00000000-0005-0000-0000-0000C8230000}"/>
    <cellStyle name="Heading 3 4 17" xfId="3846" xr:uid="{00000000-0005-0000-0000-0000C9230000}"/>
    <cellStyle name="Heading 3 4 2" xfId="1990" xr:uid="{00000000-0005-0000-0000-0000CA230000}"/>
    <cellStyle name="Heading 3 4 2 2" xfId="5719" xr:uid="{00000000-0005-0000-0000-0000CB230000}"/>
    <cellStyle name="Heading 3 4 2 2 2" xfId="11402" xr:uid="{00000000-0005-0000-0000-0000CC230000}"/>
    <cellStyle name="Heading 3 4 2 3" xfId="5517" xr:uid="{00000000-0005-0000-0000-0000CD230000}"/>
    <cellStyle name="Heading 3 4 2 3 2" xfId="11200" xr:uid="{00000000-0005-0000-0000-0000CE230000}"/>
    <cellStyle name="Heading 3 4 2 4" xfId="7792" xr:uid="{00000000-0005-0000-0000-0000CF230000}"/>
    <cellStyle name="Heading 3 4 2 4 2" xfId="13465" xr:uid="{00000000-0005-0000-0000-0000D0230000}"/>
    <cellStyle name="Heading 3 4 2 5" xfId="7566" xr:uid="{00000000-0005-0000-0000-0000D1230000}"/>
    <cellStyle name="Heading 3 4 2 5 2" xfId="13241" xr:uid="{00000000-0005-0000-0000-0000D2230000}"/>
    <cellStyle name="Heading 3 4 2 6" xfId="4077" xr:uid="{00000000-0005-0000-0000-0000D3230000}"/>
    <cellStyle name="Heading 3 4 2 6 2" xfId="25412" xr:uid="{00000000-0005-0000-0000-0000D4230000}"/>
    <cellStyle name="Heading 3 4 2 7" xfId="3843" xr:uid="{00000000-0005-0000-0000-0000D5230000}"/>
    <cellStyle name="Heading 3 4 3" xfId="1991" xr:uid="{00000000-0005-0000-0000-0000D6230000}"/>
    <cellStyle name="Heading 3 4 3 2" xfId="5720" xr:uid="{00000000-0005-0000-0000-0000D7230000}"/>
    <cellStyle name="Heading 3 4 3 2 2" xfId="11403" xr:uid="{00000000-0005-0000-0000-0000D8230000}"/>
    <cellStyle name="Heading 3 4 3 3" xfId="5518" xr:uid="{00000000-0005-0000-0000-0000D9230000}"/>
    <cellStyle name="Heading 3 4 3 3 2" xfId="11201" xr:uid="{00000000-0005-0000-0000-0000DA230000}"/>
    <cellStyle name="Heading 3 4 3 4" xfId="7793" xr:uid="{00000000-0005-0000-0000-0000DB230000}"/>
    <cellStyle name="Heading 3 4 3 4 2" xfId="13466" xr:uid="{00000000-0005-0000-0000-0000DC230000}"/>
    <cellStyle name="Heading 3 4 3 5" xfId="7565" xr:uid="{00000000-0005-0000-0000-0000DD230000}"/>
    <cellStyle name="Heading 3 4 3 5 2" xfId="13240" xr:uid="{00000000-0005-0000-0000-0000DE230000}"/>
    <cellStyle name="Heading 3 4 3 6" xfId="4078" xr:uid="{00000000-0005-0000-0000-0000DF230000}"/>
    <cellStyle name="Heading 3 4 3 6 2" xfId="25413" xr:uid="{00000000-0005-0000-0000-0000E0230000}"/>
    <cellStyle name="Heading 3 4 3 7" xfId="3842" xr:uid="{00000000-0005-0000-0000-0000E1230000}"/>
    <cellStyle name="Heading 3 4 4" xfId="1992" xr:uid="{00000000-0005-0000-0000-0000E2230000}"/>
    <cellStyle name="Heading 3 4 4 2" xfId="5721" xr:uid="{00000000-0005-0000-0000-0000E3230000}"/>
    <cellStyle name="Heading 3 4 4 2 2" xfId="11404" xr:uid="{00000000-0005-0000-0000-0000E4230000}"/>
    <cellStyle name="Heading 3 4 4 3" xfId="5519" xr:uid="{00000000-0005-0000-0000-0000E5230000}"/>
    <cellStyle name="Heading 3 4 4 3 2" xfId="11202" xr:uid="{00000000-0005-0000-0000-0000E6230000}"/>
    <cellStyle name="Heading 3 4 4 4" xfId="7794" xr:uid="{00000000-0005-0000-0000-0000E7230000}"/>
    <cellStyle name="Heading 3 4 4 4 2" xfId="13467" xr:uid="{00000000-0005-0000-0000-0000E8230000}"/>
    <cellStyle name="Heading 3 4 4 5" xfId="7564" xr:uid="{00000000-0005-0000-0000-0000E9230000}"/>
    <cellStyle name="Heading 3 4 4 5 2" xfId="13239" xr:uid="{00000000-0005-0000-0000-0000EA230000}"/>
    <cellStyle name="Heading 3 4 4 6" xfId="4079" xr:uid="{00000000-0005-0000-0000-0000EB230000}"/>
    <cellStyle name="Heading 3 4 4 6 2" xfId="25414" xr:uid="{00000000-0005-0000-0000-0000EC230000}"/>
    <cellStyle name="Heading 3 4 4 7" xfId="3841" xr:uid="{00000000-0005-0000-0000-0000ED230000}"/>
    <cellStyle name="Heading 3 4 5" xfId="1993" xr:uid="{00000000-0005-0000-0000-0000EE230000}"/>
    <cellStyle name="Heading 3 4 5 2" xfId="5722" xr:uid="{00000000-0005-0000-0000-0000EF230000}"/>
    <cellStyle name="Heading 3 4 5 2 2" xfId="11405" xr:uid="{00000000-0005-0000-0000-0000F0230000}"/>
    <cellStyle name="Heading 3 4 5 3" xfId="5520" xr:uid="{00000000-0005-0000-0000-0000F1230000}"/>
    <cellStyle name="Heading 3 4 5 3 2" xfId="11203" xr:uid="{00000000-0005-0000-0000-0000F2230000}"/>
    <cellStyle name="Heading 3 4 5 4" xfId="7795" xr:uid="{00000000-0005-0000-0000-0000F3230000}"/>
    <cellStyle name="Heading 3 4 5 4 2" xfId="13468" xr:uid="{00000000-0005-0000-0000-0000F4230000}"/>
    <cellStyle name="Heading 3 4 5 5" xfId="7563" xr:uid="{00000000-0005-0000-0000-0000F5230000}"/>
    <cellStyle name="Heading 3 4 5 5 2" xfId="13238" xr:uid="{00000000-0005-0000-0000-0000F6230000}"/>
    <cellStyle name="Heading 3 4 5 6" xfId="4080" xr:uid="{00000000-0005-0000-0000-0000F7230000}"/>
    <cellStyle name="Heading 3 4 5 6 2" xfId="25415" xr:uid="{00000000-0005-0000-0000-0000F8230000}"/>
    <cellStyle name="Heading 3 4 5 7" xfId="3840" xr:uid="{00000000-0005-0000-0000-0000F9230000}"/>
    <cellStyle name="Heading 3 4 6" xfId="1994" xr:uid="{00000000-0005-0000-0000-0000FA230000}"/>
    <cellStyle name="Heading 3 4 6 2" xfId="5723" xr:uid="{00000000-0005-0000-0000-0000FB230000}"/>
    <cellStyle name="Heading 3 4 6 2 2" xfId="11406" xr:uid="{00000000-0005-0000-0000-0000FC230000}"/>
    <cellStyle name="Heading 3 4 6 3" xfId="5521" xr:uid="{00000000-0005-0000-0000-0000FD230000}"/>
    <cellStyle name="Heading 3 4 6 3 2" xfId="11204" xr:uid="{00000000-0005-0000-0000-0000FE230000}"/>
    <cellStyle name="Heading 3 4 6 4" xfId="7796" xr:uid="{00000000-0005-0000-0000-0000FF230000}"/>
    <cellStyle name="Heading 3 4 6 4 2" xfId="13469" xr:uid="{00000000-0005-0000-0000-000000240000}"/>
    <cellStyle name="Heading 3 4 6 5" xfId="7562" xr:uid="{00000000-0005-0000-0000-000001240000}"/>
    <cellStyle name="Heading 3 4 6 5 2" xfId="13237" xr:uid="{00000000-0005-0000-0000-000002240000}"/>
    <cellStyle name="Heading 3 4 6 6" xfId="4081" xr:uid="{00000000-0005-0000-0000-000003240000}"/>
    <cellStyle name="Heading 3 4 6 6 2" xfId="25416" xr:uid="{00000000-0005-0000-0000-000004240000}"/>
    <cellStyle name="Heading 3 4 6 7" xfId="3839" xr:uid="{00000000-0005-0000-0000-000005240000}"/>
    <cellStyle name="Heading 3 4 7" xfId="1995" xr:uid="{00000000-0005-0000-0000-000006240000}"/>
    <cellStyle name="Heading 3 4 7 2" xfId="5724" xr:uid="{00000000-0005-0000-0000-000007240000}"/>
    <cellStyle name="Heading 3 4 7 2 2" xfId="11407" xr:uid="{00000000-0005-0000-0000-000008240000}"/>
    <cellStyle name="Heading 3 4 7 3" xfId="5522" xr:uid="{00000000-0005-0000-0000-000009240000}"/>
    <cellStyle name="Heading 3 4 7 3 2" xfId="11205" xr:uid="{00000000-0005-0000-0000-00000A240000}"/>
    <cellStyle name="Heading 3 4 7 4" xfId="7797" xr:uid="{00000000-0005-0000-0000-00000B240000}"/>
    <cellStyle name="Heading 3 4 7 4 2" xfId="13470" xr:uid="{00000000-0005-0000-0000-00000C240000}"/>
    <cellStyle name="Heading 3 4 7 5" xfId="7561" xr:uid="{00000000-0005-0000-0000-00000D240000}"/>
    <cellStyle name="Heading 3 4 7 5 2" xfId="13236" xr:uid="{00000000-0005-0000-0000-00000E240000}"/>
    <cellStyle name="Heading 3 4 7 6" xfId="4082" xr:uid="{00000000-0005-0000-0000-00000F240000}"/>
    <cellStyle name="Heading 3 4 7 6 2" xfId="25417" xr:uid="{00000000-0005-0000-0000-000010240000}"/>
    <cellStyle name="Heading 3 4 7 7" xfId="3838" xr:uid="{00000000-0005-0000-0000-000011240000}"/>
    <cellStyle name="Heading 3 4 8" xfId="1996" xr:uid="{00000000-0005-0000-0000-000012240000}"/>
    <cellStyle name="Heading 3 4 8 2" xfId="5725" xr:uid="{00000000-0005-0000-0000-000013240000}"/>
    <cellStyle name="Heading 3 4 8 2 2" xfId="11408" xr:uid="{00000000-0005-0000-0000-000014240000}"/>
    <cellStyle name="Heading 3 4 8 3" xfId="5523" xr:uid="{00000000-0005-0000-0000-000015240000}"/>
    <cellStyle name="Heading 3 4 8 3 2" xfId="11206" xr:uid="{00000000-0005-0000-0000-000016240000}"/>
    <cellStyle name="Heading 3 4 8 4" xfId="7798" xr:uid="{00000000-0005-0000-0000-000017240000}"/>
    <cellStyle name="Heading 3 4 8 4 2" xfId="13471" xr:uid="{00000000-0005-0000-0000-000018240000}"/>
    <cellStyle name="Heading 3 4 8 5" xfId="7560" xr:uid="{00000000-0005-0000-0000-000019240000}"/>
    <cellStyle name="Heading 3 4 8 5 2" xfId="13235" xr:uid="{00000000-0005-0000-0000-00001A240000}"/>
    <cellStyle name="Heading 3 4 8 6" xfId="4083" xr:uid="{00000000-0005-0000-0000-00001B240000}"/>
    <cellStyle name="Heading 3 4 8 6 2" xfId="25418" xr:uid="{00000000-0005-0000-0000-00001C240000}"/>
    <cellStyle name="Heading 3 4 8 7" xfId="3837" xr:uid="{00000000-0005-0000-0000-00001D240000}"/>
    <cellStyle name="Heading 3 4 9" xfId="1997" xr:uid="{00000000-0005-0000-0000-00001E240000}"/>
    <cellStyle name="Heading 3 4 9 2" xfId="5726" xr:uid="{00000000-0005-0000-0000-00001F240000}"/>
    <cellStyle name="Heading 3 4 9 2 2" xfId="11409" xr:uid="{00000000-0005-0000-0000-000020240000}"/>
    <cellStyle name="Heading 3 4 9 3" xfId="5524" xr:uid="{00000000-0005-0000-0000-000021240000}"/>
    <cellStyle name="Heading 3 4 9 3 2" xfId="11207" xr:uid="{00000000-0005-0000-0000-000022240000}"/>
    <cellStyle name="Heading 3 4 9 4" xfId="7799" xr:uid="{00000000-0005-0000-0000-000023240000}"/>
    <cellStyle name="Heading 3 4 9 4 2" xfId="13472" xr:uid="{00000000-0005-0000-0000-000024240000}"/>
    <cellStyle name="Heading 3 4 9 5" xfId="7559" xr:uid="{00000000-0005-0000-0000-000025240000}"/>
    <cellStyle name="Heading 3 4 9 5 2" xfId="13234" xr:uid="{00000000-0005-0000-0000-000026240000}"/>
    <cellStyle name="Heading 3 4 9 6" xfId="4084" xr:uid="{00000000-0005-0000-0000-000027240000}"/>
    <cellStyle name="Heading 3 4 9 6 2" xfId="25419" xr:uid="{00000000-0005-0000-0000-000028240000}"/>
    <cellStyle name="Heading 3 4 9 7" xfId="3836" xr:uid="{00000000-0005-0000-0000-000029240000}"/>
    <cellStyle name="Heading 3 40" xfId="32370" xr:uid="{00000000-0005-0000-0000-00000F0A0000}"/>
    <cellStyle name="Heading 3 41" xfId="32371" xr:uid="{00000000-0005-0000-0000-0000100A0000}"/>
    <cellStyle name="Heading 3 5" xfId="1998" xr:uid="{00000000-0005-0000-0000-00002A240000}"/>
    <cellStyle name="Heading 3 5 10" xfId="1999" xr:uid="{00000000-0005-0000-0000-00002B240000}"/>
    <cellStyle name="Heading 3 5 10 2" xfId="5728" xr:uid="{00000000-0005-0000-0000-00002C240000}"/>
    <cellStyle name="Heading 3 5 10 2 2" xfId="11411" xr:uid="{00000000-0005-0000-0000-00002D240000}"/>
    <cellStyle name="Heading 3 5 10 3" xfId="5526" xr:uid="{00000000-0005-0000-0000-00002E240000}"/>
    <cellStyle name="Heading 3 5 10 3 2" xfId="11209" xr:uid="{00000000-0005-0000-0000-00002F240000}"/>
    <cellStyle name="Heading 3 5 10 4" xfId="7801" xr:uid="{00000000-0005-0000-0000-000030240000}"/>
    <cellStyle name="Heading 3 5 10 4 2" xfId="13474" xr:uid="{00000000-0005-0000-0000-000031240000}"/>
    <cellStyle name="Heading 3 5 10 5" xfId="7557" xr:uid="{00000000-0005-0000-0000-000032240000}"/>
    <cellStyle name="Heading 3 5 10 5 2" xfId="13232" xr:uid="{00000000-0005-0000-0000-000033240000}"/>
    <cellStyle name="Heading 3 5 10 6" xfId="4086" xr:uid="{00000000-0005-0000-0000-000034240000}"/>
    <cellStyle name="Heading 3 5 10 6 2" xfId="25421" xr:uid="{00000000-0005-0000-0000-000035240000}"/>
    <cellStyle name="Heading 3 5 10 7" xfId="3834" xr:uid="{00000000-0005-0000-0000-000036240000}"/>
    <cellStyle name="Heading 3 5 11" xfId="2000" xr:uid="{00000000-0005-0000-0000-000037240000}"/>
    <cellStyle name="Heading 3 5 11 2" xfId="5729" xr:uid="{00000000-0005-0000-0000-000038240000}"/>
    <cellStyle name="Heading 3 5 11 2 2" xfId="11412" xr:uid="{00000000-0005-0000-0000-000039240000}"/>
    <cellStyle name="Heading 3 5 11 3" xfId="5527" xr:uid="{00000000-0005-0000-0000-00003A240000}"/>
    <cellStyle name="Heading 3 5 11 3 2" xfId="11210" xr:uid="{00000000-0005-0000-0000-00003B240000}"/>
    <cellStyle name="Heading 3 5 11 4" xfId="7802" xr:uid="{00000000-0005-0000-0000-00003C240000}"/>
    <cellStyle name="Heading 3 5 11 4 2" xfId="13475" xr:uid="{00000000-0005-0000-0000-00003D240000}"/>
    <cellStyle name="Heading 3 5 11 5" xfId="7556" xr:uid="{00000000-0005-0000-0000-00003E240000}"/>
    <cellStyle name="Heading 3 5 11 5 2" xfId="13231" xr:uid="{00000000-0005-0000-0000-00003F240000}"/>
    <cellStyle name="Heading 3 5 11 6" xfId="4087" xr:uid="{00000000-0005-0000-0000-000040240000}"/>
    <cellStyle name="Heading 3 5 11 6 2" xfId="25422" xr:uid="{00000000-0005-0000-0000-000041240000}"/>
    <cellStyle name="Heading 3 5 11 7" xfId="3833" xr:uid="{00000000-0005-0000-0000-000042240000}"/>
    <cellStyle name="Heading 3 5 12" xfId="5727" xr:uid="{00000000-0005-0000-0000-000043240000}"/>
    <cellStyle name="Heading 3 5 12 2" xfId="11410" xr:uid="{00000000-0005-0000-0000-000044240000}"/>
    <cellStyle name="Heading 3 5 13" xfId="5525" xr:uid="{00000000-0005-0000-0000-000045240000}"/>
    <cellStyle name="Heading 3 5 13 2" xfId="11208" xr:uid="{00000000-0005-0000-0000-000046240000}"/>
    <cellStyle name="Heading 3 5 14" xfId="7800" xr:uid="{00000000-0005-0000-0000-000047240000}"/>
    <cellStyle name="Heading 3 5 14 2" xfId="13473" xr:uid="{00000000-0005-0000-0000-000048240000}"/>
    <cellStyle name="Heading 3 5 15" xfId="7558" xr:uid="{00000000-0005-0000-0000-000049240000}"/>
    <cellStyle name="Heading 3 5 15 2" xfId="13233" xr:uid="{00000000-0005-0000-0000-00004A240000}"/>
    <cellStyle name="Heading 3 5 16" xfId="4085" xr:uid="{00000000-0005-0000-0000-00004B240000}"/>
    <cellStyle name="Heading 3 5 16 2" xfId="25420" xr:uid="{00000000-0005-0000-0000-00004C240000}"/>
    <cellStyle name="Heading 3 5 17" xfId="3835" xr:uid="{00000000-0005-0000-0000-00004D240000}"/>
    <cellStyle name="Heading 3 5 2" xfId="2001" xr:uid="{00000000-0005-0000-0000-00004E240000}"/>
    <cellStyle name="Heading 3 5 2 2" xfId="5730" xr:uid="{00000000-0005-0000-0000-00004F240000}"/>
    <cellStyle name="Heading 3 5 2 2 2" xfId="11413" xr:uid="{00000000-0005-0000-0000-000050240000}"/>
    <cellStyle name="Heading 3 5 2 3" xfId="5528" xr:uid="{00000000-0005-0000-0000-000051240000}"/>
    <cellStyle name="Heading 3 5 2 3 2" xfId="11211" xr:uid="{00000000-0005-0000-0000-000052240000}"/>
    <cellStyle name="Heading 3 5 2 4" xfId="7803" xr:uid="{00000000-0005-0000-0000-000053240000}"/>
    <cellStyle name="Heading 3 5 2 4 2" xfId="13476" xr:uid="{00000000-0005-0000-0000-000054240000}"/>
    <cellStyle name="Heading 3 5 2 5" xfId="7555" xr:uid="{00000000-0005-0000-0000-000055240000}"/>
    <cellStyle name="Heading 3 5 2 5 2" xfId="13230" xr:uid="{00000000-0005-0000-0000-000056240000}"/>
    <cellStyle name="Heading 3 5 2 6" xfId="4088" xr:uid="{00000000-0005-0000-0000-000057240000}"/>
    <cellStyle name="Heading 3 5 2 6 2" xfId="25423" xr:uid="{00000000-0005-0000-0000-000058240000}"/>
    <cellStyle name="Heading 3 5 2 7" xfId="3832" xr:uid="{00000000-0005-0000-0000-000059240000}"/>
    <cellStyle name="Heading 3 5 3" xfId="2002" xr:uid="{00000000-0005-0000-0000-00005A240000}"/>
    <cellStyle name="Heading 3 5 3 2" xfId="5731" xr:uid="{00000000-0005-0000-0000-00005B240000}"/>
    <cellStyle name="Heading 3 5 3 2 2" xfId="11414" xr:uid="{00000000-0005-0000-0000-00005C240000}"/>
    <cellStyle name="Heading 3 5 3 3" xfId="6423" xr:uid="{00000000-0005-0000-0000-00005D240000}"/>
    <cellStyle name="Heading 3 5 3 3 2" xfId="12106" xr:uid="{00000000-0005-0000-0000-00005E240000}"/>
    <cellStyle name="Heading 3 5 3 4" xfId="7804" xr:uid="{00000000-0005-0000-0000-00005F240000}"/>
    <cellStyle name="Heading 3 5 3 4 2" xfId="13477" xr:uid="{00000000-0005-0000-0000-000060240000}"/>
    <cellStyle name="Heading 3 5 3 5" xfId="7554" xr:uid="{00000000-0005-0000-0000-000061240000}"/>
    <cellStyle name="Heading 3 5 3 5 2" xfId="13229" xr:uid="{00000000-0005-0000-0000-000062240000}"/>
    <cellStyle name="Heading 3 5 3 6" xfId="4089" xr:uid="{00000000-0005-0000-0000-000063240000}"/>
    <cellStyle name="Heading 3 5 3 6 2" xfId="25424" xr:uid="{00000000-0005-0000-0000-000064240000}"/>
    <cellStyle name="Heading 3 5 3 7" xfId="3831" xr:uid="{00000000-0005-0000-0000-000065240000}"/>
    <cellStyle name="Heading 3 5 4" xfId="2003" xr:uid="{00000000-0005-0000-0000-000066240000}"/>
    <cellStyle name="Heading 3 5 4 2" xfId="5732" xr:uid="{00000000-0005-0000-0000-000067240000}"/>
    <cellStyle name="Heading 3 5 4 2 2" xfId="11415" xr:uid="{00000000-0005-0000-0000-000068240000}"/>
    <cellStyle name="Heading 3 5 4 3" xfId="6887" xr:uid="{00000000-0005-0000-0000-000069240000}"/>
    <cellStyle name="Heading 3 5 4 3 2" xfId="12568" xr:uid="{00000000-0005-0000-0000-00006A240000}"/>
    <cellStyle name="Heading 3 5 4 4" xfId="7805" xr:uid="{00000000-0005-0000-0000-00006B240000}"/>
    <cellStyle name="Heading 3 5 4 4 2" xfId="13478" xr:uid="{00000000-0005-0000-0000-00006C240000}"/>
    <cellStyle name="Heading 3 5 4 5" xfId="7553" xr:uid="{00000000-0005-0000-0000-00006D240000}"/>
    <cellStyle name="Heading 3 5 4 5 2" xfId="13228" xr:uid="{00000000-0005-0000-0000-00006E240000}"/>
    <cellStyle name="Heading 3 5 4 6" xfId="4090" xr:uid="{00000000-0005-0000-0000-00006F240000}"/>
    <cellStyle name="Heading 3 5 4 6 2" xfId="25425" xr:uid="{00000000-0005-0000-0000-000070240000}"/>
    <cellStyle name="Heading 3 5 4 7" xfId="3830" xr:uid="{00000000-0005-0000-0000-000071240000}"/>
    <cellStyle name="Heading 3 5 5" xfId="2004" xr:uid="{00000000-0005-0000-0000-000072240000}"/>
    <cellStyle name="Heading 3 5 5 2" xfId="5733" xr:uid="{00000000-0005-0000-0000-000073240000}"/>
    <cellStyle name="Heading 3 5 5 2 2" xfId="11416" xr:uid="{00000000-0005-0000-0000-000074240000}"/>
    <cellStyle name="Heading 3 5 5 3" xfId="6886" xr:uid="{00000000-0005-0000-0000-000075240000}"/>
    <cellStyle name="Heading 3 5 5 3 2" xfId="12567" xr:uid="{00000000-0005-0000-0000-000076240000}"/>
    <cellStyle name="Heading 3 5 5 4" xfId="7806" xr:uid="{00000000-0005-0000-0000-000077240000}"/>
    <cellStyle name="Heading 3 5 5 4 2" xfId="13479" xr:uid="{00000000-0005-0000-0000-000078240000}"/>
    <cellStyle name="Heading 3 5 5 5" xfId="7552" xr:uid="{00000000-0005-0000-0000-000079240000}"/>
    <cellStyle name="Heading 3 5 5 5 2" xfId="13227" xr:uid="{00000000-0005-0000-0000-00007A240000}"/>
    <cellStyle name="Heading 3 5 5 6" xfId="4091" xr:uid="{00000000-0005-0000-0000-00007B240000}"/>
    <cellStyle name="Heading 3 5 5 6 2" xfId="25426" xr:uid="{00000000-0005-0000-0000-00007C240000}"/>
    <cellStyle name="Heading 3 5 5 7" xfId="3829" xr:uid="{00000000-0005-0000-0000-00007D240000}"/>
    <cellStyle name="Heading 3 5 6" xfId="2005" xr:uid="{00000000-0005-0000-0000-00007E240000}"/>
    <cellStyle name="Heading 3 5 6 2" xfId="5734" xr:uid="{00000000-0005-0000-0000-00007F240000}"/>
    <cellStyle name="Heading 3 5 6 2 2" xfId="11417" xr:uid="{00000000-0005-0000-0000-000080240000}"/>
    <cellStyle name="Heading 3 5 6 3" xfId="6859" xr:uid="{00000000-0005-0000-0000-000081240000}"/>
    <cellStyle name="Heading 3 5 6 3 2" xfId="12540" xr:uid="{00000000-0005-0000-0000-000082240000}"/>
    <cellStyle name="Heading 3 5 6 4" xfId="7807" xr:uid="{00000000-0005-0000-0000-000083240000}"/>
    <cellStyle name="Heading 3 5 6 4 2" xfId="13480" xr:uid="{00000000-0005-0000-0000-000084240000}"/>
    <cellStyle name="Heading 3 5 6 5" xfId="7551" xr:uid="{00000000-0005-0000-0000-000085240000}"/>
    <cellStyle name="Heading 3 5 6 5 2" xfId="13226" xr:uid="{00000000-0005-0000-0000-000086240000}"/>
    <cellStyle name="Heading 3 5 6 6" xfId="4092" xr:uid="{00000000-0005-0000-0000-000087240000}"/>
    <cellStyle name="Heading 3 5 6 6 2" xfId="25427" xr:uid="{00000000-0005-0000-0000-000088240000}"/>
    <cellStyle name="Heading 3 5 6 7" xfId="3828" xr:uid="{00000000-0005-0000-0000-000089240000}"/>
    <cellStyle name="Heading 3 5 7" xfId="2006" xr:uid="{00000000-0005-0000-0000-00008A240000}"/>
    <cellStyle name="Heading 3 5 7 2" xfId="5735" xr:uid="{00000000-0005-0000-0000-00008B240000}"/>
    <cellStyle name="Heading 3 5 7 2 2" xfId="11418" xr:uid="{00000000-0005-0000-0000-00008C240000}"/>
    <cellStyle name="Heading 3 5 7 3" xfId="5529" xr:uid="{00000000-0005-0000-0000-00008D240000}"/>
    <cellStyle name="Heading 3 5 7 3 2" xfId="11212" xr:uid="{00000000-0005-0000-0000-00008E240000}"/>
    <cellStyle name="Heading 3 5 7 4" xfId="7808" xr:uid="{00000000-0005-0000-0000-00008F240000}"/>
    <cellStyle name="Heading 3 5 7 4 2" xfId="13481" xr:uid="{00000000-0005-0000-0000-000090240000}"/>
    <cellStyle name="Heading 3 5 7 5" xfId="7550" xr:uid="{00000000-0005-0000-0000-000091240000}"/>
    <cellStyle name="Heading 3 5 7 5 2" xfId="13225" xr:uid="{00000000-0005-0000-0000-000092240000}"/>
    <cellStyle name="Heading 3 5 7 6" xfId="4093" xr:uid="{00000000-0005-0000-0000-000093240000}"/>
    <cellStyle name="Heading 3 5 7 6 2" xfId="25428" xr:uid="{00000000-0005-0000-0000-000094240000}"/>
    <cellStyle name="Heading 3 5 7 7" xfId="3827" xr:uid="{00000000-0005-0000-0000-000095240000}"/>
    <cellStyle name="Heading 3 5 8" xfId="2007" xr:uid="{00000000-0005-0000-0000-000096240000}"/>
    <cellStyle name="Heading 3 5 8 2" xfId="5736" xr:uid="{00000000-0005-0000-0000-000097240000}"/>
    <cellStyle name="Heading 3 5 8 2 2" xfId="11419" xr:uid="{00000000-0005-0000-0000-000098240000}"/>
    <cellStyle name="Heading 3 5 8 3" xfId="6858" xr:uid="{00000000-0005-0000-0000-000099240000}"/>
    <cellStyle name="Heading 3 5 8 3 2" xfId="12539" xr:uid="{00000000-0005-0000-0000-00009A240000}"/>
    <cellStyle name="Heading 3 5 8 4" xfId="7809" xr:uid="{00000000-0005-0000-0000-00009B240000}"/>
    <cellStyle name="Heading 3 5 8 4 2" xfId="13482" xr:uid="{00000000-0005-0000-0000-00009C240000}"/>
    <cellStyle name="Heading 3 5 8 5" xfId="7549" xr:uid="{00000000-0005-0000-0000-00009D240000}"/>
    <cellStyle name="Heading 3 5 8 5 2" xfId="13224" xr:uid="{00000000-0005-0000-0000-00009E240000}"/>
    <cellStyle name="Heading 3 5 8 6" xfId="4094" xr:uid="{00000000-0005-0000-0000-00009F240000}"/>
    <cellStyle name="Heading 3 5 8 6 2" xfId="25429" xr:uid="{00000000-0005-0000-0000-0000A0240000}"/>
    <cellStyle name="Heading 3 5 8 7" xfId="3826" xr:uid="{00000000-0005-0000-0000-0000A1240000}"/>
    <cellStyle name="Heading 3 5 9" xfId="2008" xr:uid="{00000000-0005-0000-0000-0000A2240000}"/>
    <cellStyle name="Heading 3 5 9 2" xfId="5737" xr:uid="{00000000-0005-0000-0000-0000A3240000}"/>
    <cellStyle name="Heading 3 5 9 2 2" xfId="11420" xr:uid="{00000000-0005-0000-0000-0000A4240000}"/>
    <cellStyle name="Heading 3 5 9 3" xfId="5530" xr:uid="{00000000-0005-0000-0000-0000A5240000}"/>
    <cellStyle name="Heading 3 5 9 3 2" xfId="11213" xr:uid="{00000000-0005-0000-0000-0000A6240000}"/>
    <cellStyle name="Heading 3 5 9 4" xfId="7810" xr:uid="{00000000-0005-0000-0000-0000A7240000}"/>
    <cellStyle name="Heading 3 5 9 4 2" xfId="13483" xr:uid="{00000000-0005-0000-0000-0000A8240000}"/>
    <cellStyle name="Heading 3 5 9 5" xfId="7548" xr:uid="{00000000-0005-0000-0000-0000A9240000}"/>
    <cellStyle name="Heading 3 5 9 5 2" xfId="13223" xr:uid="{00000000-0005-0000-0000-0000AA240000}"/>
    <cellStyle name="Heading 3 5 9 6" xfId="4095" xr:uid="{00000000-0005-0000-0000-0000AB240000}"/>
    <cellStyle name="Heading 3 5 9 6 2" xfId="25430" xr:uid="{00000000-0005-0000-0000-0000AC240000}"/>
    <cellStyle name="Heading 3 5 9 7" xfId="3825" xr:uid="{00000000-0005-0000-0000-0000AD240000}"/>
    <cellStyle name="Heading 3 6" xfId="2009" xr:uid="{00000000-0005-0000-0000-0000AE240000}"/>
    <cellStyle name="Heading 3 6 10" xfId="2010" xr:uid="{00000000-0005-0000-0000-0000AF240000}"/>
    <cellStyle name="Heading 3 6 10 2" xfId="5739" xr:uid="{00000000-0005-0000-0000-0000B0240000}"/>
    <cellStyle name="Heading 3 6 10 2 2" xfId="11422" xr:uid="{00000000-0005-0000-0000-0000B1240000}"/>
    <cellStyle name="Heading 3 6 10 3" xfId="5531" xr:uid="{00000000-0005-0000-0000-0000B2240000}"/>
    <cellStyle name="Heading 3 6 10 3 2" xfId="11214" xr:uid="{00000000-0005-0000-0000-0000B3240000}"/>
    <cellStyle name="Heading 3 6 10 4" xfId="7812" xr:uid="{00000000-0005-0000-0000-0000B4240000}"/>
    <cellStyle name="Heading 3 6 10 4 2" xfId="13485" xr:uid="{00000000-0005-0000-0000-0000B5240000}"/>
    <cellStyle name="Heading 3 6 10 5" xfId="7546" xr:uid="{00000000-0005-0000-0000-0000B6240000}"/>
    <cellStyle name="Heading 3 6 10 5 2" xfId="13221" xr:uid="{00000000-0005-0000-0000-0000B7240000}"/>
    <cellStyle name="Heading 3 6 10 6" xfId="4097" xr:uid="{00000000-0005-0000-0000-0000B8240000}"/>
    <cellStyle name="Heading 3 6 10 6 2" xfId="25432" xr:uid="{00000000-0005-0000-0000-0000B9240000}"/>
    <cellStyle name="Heading 3 6 10 7" xfId="3823" xr:uid="{00000000-0005-0000-0000-0000BA240000}"/>
    <cellStyle name="Heading 3 6 11" xfId="2011" xr:uid="{00000000-0005-0000-0000-0000BB240000}"/>
    <cellStyle name="Heading 3 6 11 2" xfId="5740" xr:uid="{00000000-0005-0000-0000-0000BC240000}"/>
    <cellStyle name="Heading 3 6 11 2 2" xfId="11423" xr:uid="{00000000-0005-0000-0000-0000BD240000}"/>
    <cellStyle name="Heading 3 6 11 3" xfId="6856" xr:uid="{00000000-0005-0000-0000-0000BE240000}"/>
    <cellStyle name="Heading 3 6 11 3 2" xfId="12537" xr:uid="{00000000-0005-0000-0000-0000BF240000}"/>
    <cellStyle name="Heading 3 6 11 4" xfId="7813" xr:uid="{00000000-0005-0000-0000-0000C0240000}"/>
    <cellStyle name="Heading 3 6 11 4 2" xfId="13486" xr:uid="{00000000-0005-0000-0000-0000C1240000}"/>
    <cellStyle name="Heading 3 6 11 5" xfId="7545" xr:uid="{00000000-0005-0000-0000-0000C2240000}"/>
    <cellStyle name="Heading 3 6 11 5 2" xfId="13220" xr:uid="{00000000-0005-0000-0000-0000C3240000}"/>
    <cellStyle name="Heading 3 6 11 6" xfId="4098" xr:uid="{00000000-0005-0000-0000-0000C4240000}"/>
    <cellStyle name="Heading 3 6 11 6 2" xfId="25433" xr:uid="{00000000-0005-0000-0000-0000C5240000}"/>
    <cellStyle name="Heading 3 6 11 7" xfId="3822" xr:uid="{00000000-0005-0000-0000-0000C6240000}"/>
    <cellStyle name="Heading 3 6 12" xfId="5738" xr:uid="{00000000-0005-0000-0000-0000C7240000}"/>
    <cellStyle name="Heading 3 6 12 2" xfId="11421" xr:uid="{00000000-0005-0000-0000-0000C8240000}"/>
    <cellStyle name="Heading 3 6 13" xfId="6857" xr:uid="{00000000-0005-0000-0000-0000C9240000}"/>
    <cellStyle name="Heading 3 6 13 2" xfId="12538" xr:uid="{00000000-0005-0000-0000-0000CA240000}"/>
    <cellStyle name="Heading 3 6 14" xfId="7811" xr:uid="{00000000-0005-0000-0000-0000CB240000}"/>
    <cellStyle name="Heading 3 6 14 2" xfId="13484" xr:uid="{00000000-0005-0000-0000-0000CC240000}"/>
    <cellStyle name="Heading 3 6 15" xfId="7547" xr:uid="{00000000-0005-0000-0000-0000CD240000}"/>
    <cellStyle name="Heading 3 6 15 2" xfId="13222" xr:uid="{00000000-0005-0000-0000-0000CE240000}"/>
    <cellStyle name="Heading 3 6 16" xfId="4096" xr:uid="{00000000-0005-0000-0000-0000CF240000}"/>
    <cellStyle name="Heading 3 6 16 2" xfId="25431" xr:uid="{00000000-0005-0000-0000-0000D0240000}"/>
    <cellStyle name="Heading 3 6 17" xfId="3824" xr:uid="{00000000-0005-0000-0000-0000D1240000}"/>
    <cellStyle name="Heading 3 6 2" xfId="2012" xr:uid="{00000000-0005-0000-0000-0000D2240000}"/>
    <cellStyle name="Heading 3 6 2 2" xfId="5741" xr:uid="{00000000-0005-0000-0000-0000D3240000}"/>
    <cellStyle name="Heading 3 6 2 2 2" xfId="11424" xr:uid="{00000000-0005-0000-0000-0000D4240000}"/>
    <cellStyle name="Heading 3 6 2 3" xfId="5532" xr:uid="{00000000-0005-0000-0000-0000D5240000}"/>
    <cellStyle name="Heading 3 6 2 3 2" xfId="11215" xr:uid="{00000000-0005-0000-0000-0000D6240000}"/>
    <cellStyle name="Heading 3 6 2 4" xfId="7814" xr:uid="{00000000-0005-0000-0000-0000D7240000}"/>
    <cellStyle name="Heading 3 6 2 4 2" xfId="13487" xr:uid="{00000000-0005-0000-0000-0000D8240000}"/>
    <cellStyle name="Heading 3 6 2 5" xfId="7544" xr:uid="{00000000-0005-0000-0000-0000D9240000}"/>
    <cellStyle name="Heading 3 6 2 5 2" xfId="13219" xr:uid="{00000000-0005-0000-0000-0000DA240000}"/>
    <cellStyle name="Heading 3 6 2 6" xfId="4099" xr:uid="{00000000-0005-0000-0000-0000DB240000}"/>
    <cellStyle name="Heading 3 6 2 6 2" xfId="25434" xr:uid="{00000000-0005-0000-0000-0000DC240000}"/>
    <cellStyle name="Heading 3 6 2 7" xfId="3821" xr:uid="{00000000-0005-0000-0000-0000DD240000}"/>
    <cellStyle name="Heading 3 6 3" xfId="2013" xr:uid="{00000000-0005-0000-0000-0000DE240000}"/>
    <cellStyle name="Heading 3 6 3 2" xfId="5742" xr:uid="{00000000-0005-0000-0000-0000DF240000}"/>
    <cellStyle name="Heading 3 6 3 2 2" xfId="11425" xr:uid="{00000000-0005-0000-0000-0000E0240000}"/>
    <cellStyle name="Heading 3 6 3 3" xfId="6855" xr:uid="{00000000-0005-0000-0000-0000E1240000}"/>
    <cellStyle name="Heading 3 6 3 3 2" xfId="12536" xr:uid="{00000000-0005-0000-0000-0000E2240000}"/>
    <cellStyle name="Heading 3 6 3 4" xfId="7815" xr:uid="{00000000-0005-0000-0000-0000E3240000}"/>
    <cellStyle name="Heading 3 6 3 4 2" xfId="13488" xr:uid="{00000000-0005-0000-0000-0000E4240000}"/>
    <cellStyle name="Heading 3 6 3 5" xfId="7543" xr:uid="{00000000-0005-0000-0000-0000E5240000}"/>
    <cellStyle name="Heading 3 6 3 5 2" xfId="13218" xr:uid="{00000000-0005-0000-0000-0000E6240000}"/>
    <cellStyle name="Heading 3 6 3 6" xfId="4100" xr:uid="{00000000-0005-0000-0000-0000E7240000}"/>
    <cellStyle name="Heading 3 6 3 6 2" xfId="25435" xr:uid="{00000000-0005-0000-0000-0000E8240000}"/>
    <cellStyle name="Heading 3 6 3 7" xfId="3820" xr:uid="{00000000-0005-0000-0000-0000E9240000}"/>
    <cellStyle name="Heading 3 6 4" xfId="2014" xr:uid="{00000000-0005-0000-0000-0000EA240000}"/>
    <cellStyle name="Heading 3 6 4 2" xfId="5743" xr:uid="{00000000-0005-0000-0000-0000EB240000}"/>
    <cellStyle name="Heading 3 6 4 2 2" xfId="11426" xr:uid="{00000000-0005-0000-0000-0000EC240000}"/>
    <cellStyle name="Heading 3 6 4 3" xfId="5533" xr:uid="{00000000-0005-0000-0000-0000ED240000}"/>
    <cellStyle name="Heading 3 6 4 3 2" xfId="11216" xr:uid="{00000000-0005-0000-0000-0000EE240000}"/>
    <cellStyle name="Heading 3 6 4 4" xfId="7816" xr:uid="{00000000-0005-0000-0000-0000EF240000}"/>
    <cellStyle name="Heading 3 6 4 4 2" xfId="13489" xr:uid="{00000000-0005-0000-0000-0000F0240000}"/>
    <cellStyle name="Heading 3 6 4 5" xfId="7542" xr:uid="{00000000-0005-0000-0000-0000F1240000}"/>
    <cellStyle name="Heading 3 6 4 5 2" xfId="13217" xr:uid="{00000000-0005-0000-0000-0000F2240000}"/>
    <cellStyle name="Heading 3 6 4 6" xfId="4101" xr:uid="{00000000-0005-0000-0000-0000F3240000}"/>
    <cellStyle name="Heading 3 6 4 6 2" xfId="25436" xr:uid="{00000000-0005-0000-0000-0000F4240000}"/>
    <cellStyle name="Heading 3 6 4 7" xfId="3819" xr:uid="{00000000-0005-0000-0000-0000F5240000}"/>
    <cellStyle name="Heading 3 6 5" xfId="2015" xr:uid="{00000000-0005-0000-0000-0000F6240000}"/>
    <cellStyle name="Heading 3 6 5 2" xfId="5744" xr:uid="{00000000-0005-0000-0000-0000F7240000}"/>
    <cellStyle name="Heading 3 6 5 2 2" xfId="11427" xr:uid="{00000000-0005-0000-0000-0000F8240000}"/>
    <cellStyle name="Heading 3 6 5 3" xfId="6854" xr:uid="{00000000-0005-0000-0000-0000F9240000}"/>
    <cellStyle name="Heading 3 6 5 3 2" xfId="12535" xr:uid="{00000000-0005-0000-0000-0000FA240000}"/>
    <cellStyle name="Heading 3 6 5 4" xfId="7817" xr:uid="{00000000-0005-0000-0000-0000FB240000}"/>
    <cellStyle name="Heading 3 6 5 4 2" xfId="13490" xr:uid="{00000000-0005-0000-0000-0000FC240000}"/>
    <cellStyle name="Heading 3 6 5 5" xfId="7541" xr:uid="{00000000-0005-0000-0000-0000FD240000}"/>
    <cellStyle name="Heading 3 6 5 5 2" xfId="13216" xr:uid="{00000000-0005-0000-0000-0000FE240000}"/>
    <cellStyle name="Heading 3 6 5 6" xfId="4102" xr:uid="{00000000-0005-0000-0000-0000FF240000}"/>
    <cellStyle name="Heading 3 6 5 6 2" xfId="25437" xr:uid="{00000000-0005-0000-0000-000000250000}"/>
    <cellStyle name="Heading 3 6 5 7" xfId="3818" xr:uid="{00000000-0005-0000-0000-000001250000}"/>
    <cellStyle name="Heading 3 6 6" xfId="2016" xr:uid="{00000000-0005-0000-0000-000002250000}"/>
    <cellStyle name="Heading 3 6 6 2" xfId="5745" xr:uid="{00000000-0005-0000-0000-000003250000}"/>
    <cellStyle name="Heading 3 6 6 2 2" xfId="11428" xr:uid="{00000000-0005-0000-0000-000004250000}"/>
    <cellStyle name="Heading 3 6 6 3" xfId="5534" xr:uid="{00000000-0005-0000-0000-000005250000}"/>
    <cellStyle name="Heading 3 6 6 3 2" xfId="11217" xr:uid="{00000000-0005-0000-0000-000006250000}"/>
    <cellStyle name="Heading 3 6 6 4" xfId="7818" xr:uid="{00000000-0005-0000-0000-000007250000}"/>
    <cellStyle name="Heading 3 6 6 4 2" xfId="13491" xr:uid="{00000000-0005-0000-0000-000008250000}"/>
    <cellStyle name="Heading 3 6 6 5" xfId="7540" xr:uid="{00000000-0005-0000-0000-000009250000}"/>
    <cellStyle name="Heading 3 6 6 5 2" xfId="13215" xr:uid="{00000000-0005-0000-0000-00000A250000}"/>
    <cellStyle name="Heading 3 6 6 6" xfId="4103" xr:uid="{00000000-0005-0000-0000-00000B250000}"/>
    <cellStyle name="Heading 3 6 6 6 2" xfId="25438" xr:uid="{00000000-0005-0000-0000-00000C250000}"/>
    <cellStyle name="Heading 3 6 6 7" xfId="3817" xr:uid="{00000000-0005-0000-0000-00000D250000}"/>
    <cellStyle name="Heading 3 6 7" xfId="2017" xr:uid="{00000000-0005-0000-0000-00000E250000}"/>
    <cellStyle name="Heading 3 6 7 2" xfId="5746" xr:uid="{00000000-0005-0000-0000-00000F250000}"/>
    <cellStyle name="Heading 3 6 7 2 2" xfId="11429" xr:uid="{00000000-0005-0000-0000-000010250000}"/>
    <cellStyle name="Heading 3 6 7 3" xfId="6853" xr:uid="{00000000-0005-0000-0000-000011250000}"/>
    <cellStyle name="Heading 3 6 7 3 2" xfId="12534" xr:uid="{00000000-0005-0000-0000-000012250000}"/>
    <cellStyle name="Heading 3 6 7 4" xfId="7819" xr:uid="{00000000-0005-0000-0000-000013250000}"/>
    <cellStyle name="Heading 3 6 7 4 2" xfId="13492" xr:uid="{00000000-0005-0000-0000-000014250000}"/>
    <cellStyle name="Heading 3 6 7 5" xfId="7539" xr:uid="{00000000-0005-0000-0000-000015250000}"/>
    <cellStyle name="Heading 3 6 7 5 2" xfId="13214" xr:uid="{00000000-0005-0000-0000-000016250000}"/>
    <cellStyle name="Heading 3 6 7 6" xfId="4104" xr:uid="{00000000-0005-0000-0000-000017250000}"/>
    <cellStyle name="Heading 3 6 7 6 2" xfId="25439" xr:uid="{00000000-0005-0000-0000-000018250000}"/>
    <cellStyle name="Heading 3 6 7 7" xfId="3816" xr:uid="{00000000-0005-0000-0000-000019250000}"/>
    <cellStyle name="Heading 3 6 8" xfId="2018" xr:uid="{00000000-0005-0000-0000-00001A250000}"/>
    <cellStyle name="Heading 3 6 8 2" xfId="5747" xr:uid="{00000000-0005-0000-0000-00001B250000}"/>
    <cellStyle name="Heading 3 6 8 2 2" xfId="11430" xr:uid="{00000000-0005-0000-0000-00001C250000}"/>
    <cellStyle name="Heading 3 6 8 3" xfId="5535" xr:uid="{00000000-0005-0000-0000-00001D250000}"/>
    <cellStyle name="Heading 3 6 8 3 2" xfId="11218" xr:uid="{00000000-0005-0000-0000-00001E250000}"/>
    <cellStyle name="Heading 3 6 8 4" xfId="7820" xr:uid="{00000000-0005-0000-0000-00001F250000}"/>
    <cellStyle name="Heading 3 6 8 4 2" xfId="13493" xr:uid="{00000000-0005-0000-0000-000020250000}"/>
    <cellStyle name="Heading 3 6 8 5" xfId="7538" xr:uid="{00000000-0005-0000-0000-000021250000}"/>
    <cellStyle name="Heading 3 6 8 5 2" xfId="13213" xr:uid="{00000000-0005-0000-0000-000022250000}"/>
    <cellStyle name="Heading 3 6 8 6" xfId="4105" xr:uid="{00000000-0005-0000-0000-000023250000}"/>
    <cellStyle name="Heading 3 6 8 6 2" xfId="25440" xr:uid="{00000000-0005-0000-0000-000024250000}"/>
    <cellStyle name="Heading 3 6 8 7" xfId="3815" xr:uid="{00000000-0005-0000-0000-000025250000}"/>
    <cellStyle name="Heading 3 6 9" xfId="2019" xr:uid="{00000000-0005-0000-0000-000026250000}"/>
    <cellStyle name="Heading 3 6 9 2" xfId="5748" xr:uid="{00000000-0005-0000-0000-000027250000}"/>
    <cellStyle name="Heading 3 6 9 2 2" xfId="11431" xr:uid="{00000000-0005-0000-0000-000028250000}"/>
    <cellStyle name="Heading 3 6 9 3" xfId="6852" xr:uid="{00000000-0005-0000-0000-000029250000}"/>
    <cellStyle name="Heading 3 6 9 3 2" xfId="12533" xr:uid="{00000000-0005-0000-0000-00002A250000}"/>
    <cellStyle name="Heading 3 6 9 4" xfId="7821" xr:uid="{00000000-0005-0000-0000-00002B250000}"/>
    <cellStyle name="Heading 3 6 9 4 2" xfId="13494" xr:uid="{00000000-0005-0000-0000-00002C250000}"/>
    <cellStyle name="Heading 3 6 9 5" xfId="7537" xr:uid="{00000000-0005-0000-0000-00002D250000}"/>
    <cellStyle name="Heading 3 6 9 5 2" xfId="13212" xr:uid="{00000000-0005-0000-0000-00002E250000}"/>
    <cellStyle name="Heading 3 6 9 6" xfId="4106" xr:uid="{00000000-0005-0000-0000-00002F250000}"/>
    <cellStyle name="Heading 3 6 9 6 2" xfId="25441" xr:uid="{00000000-0005-0000-0000-000030250000}"/>
    <cellStyle name="Heading 3 6 9 7" xfId="3814" xr:uid="{00000000-0005-0000-0000-000031250000}"/>
    <cellStyle name="Heading 3 7" xfId="2020" xr:uid="{00000000-0005-0000-0000-000032250000}"/>
    <cellStyle name="Heading 3 7 2" xfId="5749" xr:uid="{00000000-0005-0000-0000-000033250000}"/>
    <cellStyle name="Heading 3 7 2 2" xfId="11432" xr:uid="{00000000-0005-0000-0000-000034250000}"/>
    <cellStyle name="Heading 3 7 3" xfId="5536" xr:uid="{00000000-0005-0000-0000-000035250000}"/>
    <cellStyle name="Heading 3 7 3 2" xfId="11219" xr:uid="{00000000-0005-0000-0000-000036250000}"/>
    <cellStyle name="Heading 3 7 4" xfId="7822" xr:uid="{00000000-0005-0000-0000-000037250000}"/>
    <cellStyle name="Heading 3 7 4 2" xfId="13495" xr:uid="{00000000-0005-0000-0000-000038250000}"/>
    <cellStyle name="Heading 3 7 5" xfId="7536" xr:uid="{00000000-0005-0000-0000-000039250000}"/>
    <cellStyle name="Heading 3 7 5 2" xfId="13211" xr:uid="{00000000-0005-0000-0000-00003A250000}"/>
    <cellStyle name="Heading 3 7 6" xfId="4107" xr:uid="{00000000-0005-0000-0000-00003B250000}"/>
    <cellStyle name="Heading 3 7 6 2" xfId="25442" xr:uid="{00000000-0005-0000-0000-00003C250000}"/>
    <cellStyle name="Heading 3 7 7" xfId="3813" xr:uid="{00000000-0005-0000-0000-00003D250000}"/>
    <cellStyle name="Heading 3 8" xfId="2021" xr:uid="{00000000-0005-0000-0000-00003E250000}"/>
    <cellStyle name="Heading 3 8 2" xfId="5750" xr:uid="{00000000-0005-0000-0000-00003F250000}"/>
    <cellStyle name="Heading 3 8 2 2" xfId="11433" xr:uid="{00000000-0005-0000-0000-000040250000}"/>
    <cellStyle name="Heading 3 8 3" xfId="6851" xr:uid="{00000000-0005-0000-0000-000041250000}"/>
    <cellStyle name="Heading 3 8 3 2" xfId="12532" xr:uid="{00000000-0005-0000-0000-000042250000}"/>
    <cellStyle name="Heading 3 8 4" xfId="7823" xr:uid="{00000000-0005-0000-0000-000043250000}"/>
    <cellStyle name="Heading 3 8 4 2" xfId="13496" xr:uid="{00000000-0005-0000-0000-000044250000}"/>
    <cellStyle name="Heading 3 8 5" xfId="7535" xr:uid="{00000000-0005-0000-0000-000045250000}"/>
    <cellStyle name="Heading 3 8 5 2" xfId="13210" xr:uid="{00000000-0005-0000-0000-000046250000}"/>
    <cellStyle name="Heading 3 8 6" xfId="4108" xr:uid="{00000000-0005-0000-0000-000047250000}"/>
    <cellStyle name="Heading 3 8 6 2" xfId="25443" xr:uid="{00000000-0005-0000-0000-000048250000}"/>
    <cellStyle name="Heading 3 8 7" xfId="3812" xr:uid="{00000000-0005-0000-0000-000049250000}"/>
    <cellStyle name="Heading 3 9" xfId="2022" xr:uid="{00000000-0005-0000-0000-00004A250000}"/>
    <cellStyle name="Heading 3 9 2" xfId="5751" xr:uid="{00000000-0005-0000-0000-00004B250000}"/>
    <cellStyle name="Heading 3 9 2 2" xfId="11434" xr:uid="{00000000-0005-0000-0000-00004C250000}"/>
    <cellStyle name="Heading 3 9 3" xfId="5537" xr:uid="{00000000-0005-0000-0000-00004D250000}"/>
    <cellStyle name="Heading 3 9 3 2" xfId="11220" xr:uid="{00000000-0005-0000-0000-00004E250000}"/>
    <cellStyle name="Heading 3 9 4" xfId="7824" xr:uid="{00000000-0005-0000-0000-00004F250000}"/>
    <cellStyle name="Heading 3 9 4 2" xfId="13497" xr:uid="{00000000-0005-0000-0000-000050250000}"/>
    <cellStyle name="Heading 3 9 5" xfId="7534" xr:uid="{00000000-0005-0000-0000-000051250000}"/>
    <cellStyle name="Heading 3 9 5 2" xfId="13209" xr:uid="{00000000-0005-0000-0000-000052250000}"/>
    <cellStyle name="Heading 3 9 6" xfId="4109" xr:uid="{00000000-0005-0000-0000-000053250000}"/>
    <cellStyle name="Heading 3 9 6 2" xfId="25444" xr:uid="{00000000-0005-0000-0000-000054250000}"/>
    <cellStyle name="Heading 3 9 7" xfId="3811" xr:uid="{00000000-0005-0000-0000-000055250000}"/>
    <cellStyle name="Heading 4 10" xfId="2023" xr:uid="{00000000-0005-0000-0000-000056250000}"/>
    <cellStyle name="Heading 4 11" xfId="32372" xr:uid="{00000000-0005-0000-0000-0000190A0000}"/>
    <cellStyle name="Heading 4 12" xfId="32373" xr:uid="{00000000-0005-0000-0000-00001A0A0000}"/>
    <cellStyle name="Heading 4 13" xfId="32374" xr:uid="{00000000-0005-0000-0000-00001B0A0000}"/>
    <cellStyle name="Heading 4 14" xfId="32375" xr:uid="{00000000-0005-0000-0000-00001C0A0000}"/>
    <cellStyle name="Heading 4 15" xfId="32376" xr:uid="{00000000-0005-0000-0000-00001D0A0000}"/>
    <cellStyle name="Heading 4 16" xfId="32377" xr:uid="{00000000-0005-0000-0000-00001E0A0000}"/>
    <cellStyle name="Heading 4 17" xfId="32378" xr:uid="{00000000-0005-0000-0000-00001F0A0000}"/>
    <cellStyle name="Heading 4 18" xfId="32379" xr:uid="{00000000-0005-0000-0000-0000200A0000}"/>
    <cellStyle name="Heading 4 19" xfId="32380" xr:uid="{00000000-0005-0000-0000-0000210A0000}"/>
    <cellStyle name="Heading 4 2" xfId="2024" xr:uid="{00000000-0005-0000-0000-000057250000}"/>
    <cellStyle name="Heading 4 2 10" xfId="2025" xr:uid="{00000000-0005-0000-0000-000058250000}"/>
    <cellStyle name="Heading 4 2 10 2" xfId="18589" xr:uid="{00000000-0005-0000-0000-000059250000}"/>
    <cellStyle name="Heading 4 2 11" xfId="2026" xr:uid="{00000000-0005-0000-0000-00005A250000}"/>
    <cellStyle name="Heading 4 2 2" xfId="2027" xr:uid="{00000000-0005-0000-0000-00005B250000}"/>
    <cellStyle name="Heading 4 2 2 2" xfId="18590" xr:uid="{00000000-0005-0000-0000-00005C250000}"/>
    <cellStyle name="Heading 4 2 3" xfId="2028" xr:uid="{00000000-0005-0000-0000-00005D250000}"/>
    <cellStyle name="Heading 4 2 3 2" xfId="18591" xr:uid="{00000000-0005-0000-0000-00005E250000}"/>
    <cellStyle name="Heading 4 2 4" xfId="2029" xr:uid="{00000000-0005-0000-0000-00005F250000}"/>
    <cellStyle name="Heading 4 2 4 2" xfId="18592" xr:uid="{00000000-0005-0000-0000-000060250000}"/>
    <cellStyle name="Heading 4 2 5" xfId="2030" xr:uid="{00000000-0005-0000-0000-000061250000}"/>
    <cellStyle name="Heading 4 2 5 2" xfId="18593" xr:uid="{00000000-0005-0000-0000-000062250000}"/>
    <cellStyle name="Heading 4 2 6" xfId="2031" xr:uid="{00000000-0005-0000-0000-000063250000}"/>
    <cellStyle name="Heading 4 2 6 2" xfId="18594" xr:uid="{00000000-0005-0000-0000-000064250000}"/>
    <cellStyle name="Heading 4 2 7" xfId="2032" xr:uid="{00000000-0005-0000-0000-000065250000}"/>
    <cellStyle name="Heading 4 2 7 2" xfId="18595" xr:uid="{00000000-0005-0000-0000-000066250000}"/>
    <cellStyle name="Heading 4 2 8" xfId="2033" xr:uid="{00000000-0005-0000-0000-000067250000}"/>
    <cellStyle name="Heading 4 2 8 2" xfId="18596" xr:uid="{00000000-0005-0000-0000-000068250000}"/>
    <cellStyle name="Heading 4 2 9" xfId="2034" xr:uid="{00000000-0005-0000-0000-000069250000}"/>
    <cellStyle name="Heading 4 2 9 2" xfId="18597" xr:uid="{00000000-0005-0000-0000-00006A250000}"/>
    <cellStyle name="Heading 4 20" xfId="32381" xr:uid="{00000000-0005-0000-0000-00002D0A0000}"/>
    <cellStyle name="Heading 4 21" xfId="32382" xr:uid="{00000000-0005-0000-0000-00002E0A0000}"/>
    <cellStyle name="Heading 4 22" xfId="32383" xr:uid="{00000000-0005-0000-0000-00002F0A0000}"/>
    <cellStyle name="Heading 4 23" xfId="32384" xr:uid="{00000000-0005-0000-0000-0000300A0000}"/>
    <cellStyle name="Heading 4 24" xfId="32385" xr:uid="{00000000-0005-0000-0000-0000310A0000}"/>
    <cellStyle name="Heading 4 25" xfId="32386" xr:uid="{00000000-0005-0000-0000-0000320A0000}"/>
    <cellStyle name="Heading 4 26" xfId="32387" xr:uid="{00000000-0005-0000-0000-0000330A0000}"/>
    <cellStyle name="Heading 4 27" xfId="32388" xr:uid="{00000000-0005-0000-0000-0000340A0000}"/>
    <cellStyle name="Heading 4 28" xfId="32389" xr:uid="{00000000-0005-0000-0000-0000350A0000}"/>
    <cellStyle name="Heading 4 29" xfId="32390" xr:uid="{00000000-0005-0000-0000-0000360A0000}"/>
    <cellStyle name="Heading 4 3" xfId="2035" xr:uid="{00000000-0005-0000-0000-00006B250000}"/>
    <cellStyle name="Heading 4 3 10" xfId="2036" xr:uid="{00000000-0005-0000-0000-00006C250000}"/>
    <cellStyle name="Heading 4 3 11" xfId="2037" xr:uid="{00000000-0005-0000-0000-00006D250000}"/>
    <cellStyle name="Heading 4 3 12" xfId="18598" xr:uid="{00000000-0005-0000-0000-00006E250000}"/>
    <cellStyle name="Heading 4 3 2" xfId="2038" xr:uid="{00000000-0005-0000-0000-00006F250000}"/>
    <cellStyle name="Heading 4 3 2 2" xfId="32391" xr:uid="{00000000-0005-0000-0000-0000380A0000}"/>
    <cellStyle name="Heading 4 3 3" xfId="2039" xr:uid="{00000000-0005-0000-0000-000070250000}"/>
    <cellStyle name="Heading 4 3 4" xfId="2040" xr:uid="{00000000-0005-0000-0000-000071250000}"/>
    <cellStyle name="Heading 4 3 5" xfId="2041" xr:uid="{00000000-0005-0000-0000-000072250000}"/>
    <cellStyle name="Heading 4 3 6" xfId="2042" xr:uid="{00000000-0005-0000-0000-000073250000}"/>
    <cellStyle name="Heading 4 3 7" xfId="2043" xr:uid="{00000000-0005-0000-0000-000074250000}"/>
    <cellStyle name="Heading 4 3 8" xfId="2044" xr:uid="{00000000-0005-0000-0000-000075250000}"/>
    <cellStyle name="Heading 4 3 9" xfId="2045" xr:uid="{00000000-0005-0000-0000-000076250000}"/>
    <cellStyle name="Heading 4 30" xfId="32392" xr:uid="{00000000-0005-0000-0000-00003A0A0000}"/>
    <cellStyle name="Heading 4 31" xfId="32393" xr:uid="{00000000-0005-0000-0000-00003B0A0000}"/>
    <cellStyle name="Heading 4 32" xfId="32394" xr:uid="{00000000-0005-0000-0000-00003C0A0000}"/>
    <cellStyle name="Heading 4 33" xfId="32395" xr:uid="{00000000-0005-0000-0000-00003D0A0000}"/>
    <cellStyle name="Heading 4 34" xfId="32396" xr:uid="{00000000-0005-0000-0000-00003E0A0000}"/>
    <cellStyle name="Heading 4 35" xfId="32397" xr:uid="{00000000-0005-0000-0000-00003F0A0000}"/>
    <cellStyle name="Heading 4 36" xfId="32398" xr:uid="{00000000-0005-0000-0000-0000400A0000}"/>
    <cellStyle name="Heading 4 37" xfId="32399" xr:uid="{00000000-0005-0000-0000-0000410A0000}"/>
    <cellStyle name="Heading 4 38" xfId="32400" xr:uid="{00000000-0005-0000-0000-0000420A0000}"/>
    <cellStyle name="Heading 4 39" xfId="32401" xr:uid="{00000000-0005-0000-0000-0000430A0000}"/>
    <cellStyle name="Heading 4 4" xfId="2046" xr:uid="{00000000-0005-0000-0000-000077250000}"/>
    <cellStyle name="Heading 4 4 10" xfId="2047" xr:uid="{00000000-0005-0000-0000-000078250000}"/>
    <cellStyle name="Heading 4 4 11" xfId="2048" xr:uid="{00000000-0005-0000-0000-000079250000}"/>
    <cellStyle name="Heading 4 4 2" xfId="2049" xr:uid="{00000000-0005-0000-0000-00007A250000}"/>
    <cellStyle name="Heading 4 4 3" xfId="2050" xr:uid="{00000000-0005-0000-0000-00007B250000}"/>
    <cellStyle name="Heading 4 4 4" xfId="2051" xr:uid="{00000000-0005-0000-0000-00007C250000}"/>
    <cellStyle name="Heading 4 4 5" xfId="2052" xr:uid="{00000000-0005-0000-0000-00007D250000}"/>
    <cellStyle name="Heading 4 4 6" xfId="2053" xr:uid="{00000000-0005-0000-0000-00007E250000}"/>
    <cellStyle name="Heading 4 4 7" xfId="2054" xr:uid="{00000000-0005-0000-0000-00007F250000}"/>
    <cellStyle name="Heading 4 4 8" xfId="2055" xr:uid="{00000000-0005-0000-0000-000080250000}"/>
    <cellStyle name="Heading 4 4 9" xfId="2056" xr:uid="{00000000-0005-0000-0000-000081250000}"/>
    <cellStyle name="Heading 4 40" xfId="32402" xr:uid="{00000000-0005-0000-0000-0000460A0000}"/>
    <cellStyle name="Heading 4 41" xfId="32403" xr:uid="{00000000-0005-0000-0000-0000470A0000}"/>
    <cellStyle name="Heading 4 5" xfId="2057" xr:uid="{00000000-0005-0000-0000-000082250000}"/>
    <cellStyle name="Heading 4 5 10" xfId="2058" xr:uid="{00000000-0005-0000-0000-000083250000}"/>
    <cellStyle name="Heading 4 5 11" xfId="2059" xr:uid="{00000000-0005-0000-0000-000084250000}"/>
    <cellStyle name="Heading 4 5 2" xfId="2060" xr:uid="{00000000-0005-0000-0000-000085250000}"/>
    <cellStyle name="Heading 4 5 3" xfId="2061" xr:uid="{00000000-0005-0000-0000-000086250000}"/>
    <cellStyle name="Heading 4 5 4" xfId="2062" xr:uid="{00000000-0005-0000-0000-000087250000}"/>
    <cellStyle name="Heading 4 5 5" xfId="2063" xr:uid="{00000000-0005-0000-0000-000088250000}"/>
    <cellStyle name="Heading 4 5 6" xfId="2064" xr:uid="{00000000-0005-0000-0000-000089250000}"/>
    <cellStyle name="Heading 4 5 7" xfId="2065" xr:uid="{00000000-0005-0000-0000-00008A250000}"/>
    <cellStyle name="Heading 4 5 8" xfId="2066" xr:uid="{00000000-0005-0000-0000-00008B250000}"/>
    <cellStyle name="Heading 4 5 9" xfId="2067" xr:uid="{00000000-0005-0000-0000-00008C250000}"/>
    <cellStyle name="Heading 4 6" xfId="2068" xr:uid="{00000000-0005-0000-0000-00008D250000}"/>
    <cellStyle name="Heading 4 6 10" xfId="2069" xr:uid="{00000000-0005-0000-0000-00008E250000}"/>
    <cellStyle name="Heading 4 6 11" xfId="2070" xr:uid="{00000000-0005-0000-0000-00008F250000}"/>
    <cellStyle name="Heading 4 6 2" xfId="2071" xr:uid="{00000000-0005-0000-0000-000090250000}"/>
    <cellStyle name="Heading 4 6 3" xfId="2072" xr:uid="{00000000-0005-0000-0000-000091250000}"/>
    <cellStyle name="Heading 4 6 4" xfId="2073" xr:uid="{00000000-0005-0000-0000-000092250000}"/>
    <cellStyle name="Heading 4 6 5" xfId="2074" xr:uid="{00000000-0005-0000-0000-000093250000}"/>
    <cellStyle name="Heading 4 6 6" xfId="2075" xr:uid="{00000000-0005-0000-0000-000094250000}"/>
    <cellStyle name="Heading 4 6 7" xfId="2076" xr:uid="{00000000-0005-0000-0000-000095250000}"/>
    <cellStyle name="Heading 4 6 8" xfId="2077" xr:uid="{00000000-0005-0000-0000-000096250000}"/>
    <cellStyle name="Heading 4 6 9" xfId="2078" xr:uid="{00000000-0005-0000-0000-000097250000}"/>
    <cellStyle name="Heading 4 7" xfId="2079" xr:uid="{00000000-0005-0000-0000-000098250000}"/>
    <cellStyle name="Heading 4 8" xfId="2080" xr:uid="{00000000-0005-0000-0000-000099250000}"/>
    <cellStyle name="Heading 4 9" xfId="2081" xr:uid="{00000000-0005-0000-0000-00009A250000}"/>
    <cellStyle name="Heading 5" xfId="28248" xr:uid="{00000000-0005-0000-0000-00009B250000}"/>
    <cellStyle name="Heading 5 2" xfId="28249" xr:uid="{00000000-0005-0000-0000-00009C250000}"/>
    <cellStyle name="Heading 5 3" xfId="28250" xr:uid="{00000000-0005-0000-0000-00009D250000}"/>
    <cellStyle name="Heading 6" xfId="28251" xr:uid="{00000000-0005-0000-0000-00009E250000}"/>
    <cellStyle name="Heading 7" xfId="28252" xr:uid="{00000000-0005-0000-0000-00009F250000}"/>
    <cellStyle name="Heading 8" xfId="28253" xr:uid="{00000000-0005-0000-0000-0000A0250000}"/>
    <cellStyle name="Headline" xfId="17429" xr:uid="{00000000-0005-0000-0000-0000A1250000}"/>
    <cellStyle name="Hivatkozott cella" xfId="39" xr:uid="{00000000-0005-0000-0000-0000A2250000}"/>
    <cellStyle name="Hyperlink" xfId="3636" builtinId="8"/>
    <cellStyle name="Hyperlink 2" xfId="2082" xr:uid="{00000000-0005-0000-0000-0000A4250000}"/>
    <cellStyle name="Hyperlink 2 2" xfId="2083" xr:uid="{00000000-0005-0000-0000-0000A5250000}"/>
    <cellStyle name="Hyperlink 2 3" xfId="20840" xr:uid="{00000000-0005-0000-0000-0000A6250000}"/>
    <cellStyle name="Hyperlink 2 3 2" xfId="28255" xr:uid="{00000000-0005-0000-0000-0000A7250000}"/>
    <cellStyle name="Hyperlink 2 4" xfId="28254" xr:uid="{00000000-0005-0000-0000-0000A8250000}"/>
    <cellStyle name="Hyperlink 3" xfId="18599" xr:uid="{00000000-0005-0000-0000-0000A9250000}"/>
    <cellStyle name="Hyperlink 3 2" xfId="28257" xr:uid="{00000000-0005-0000-0000-0000AA250000}"/>
    <cellStyle name="Hyperlink 3 3" xfId="28258" xr:uid="{00000000-0005-0000-0000-0000AB250000}"/>
    <cellStyle name="Hyperlink 3 4" xfId="28256" xr:uid="{00000000-0005-0000-0000-0000AC250000}"/>
    <cellStyle name="Hyperlink 4" xfId="28259" xr:uid="{00000000-0005-0000-0000-0000AD250000}"/>
    <cellStyle name="Hyperlink 5" xfId="28260" xr:uid="{00000000-0005-0000-0000-0000AE250000}"/>
    <cellStyle name="Input 10" xfId="2084" xr:uid="{00000000-0005-0000-0000-0000AF250000}"/>
    <cellStyle name="Input 10 10" xfId="4110" xr:uid="{00000000-0005-0000-0000-0000B0250000}"/>
    <cellStyle name="Input 10 10 2" xfId="29177" xr:uid="{00000000-0005-0000-0000-0000B1250000}"/>
    <cellStyle name="Input 10 11" xfId="3810" xr:uid="{00000000-0005-0000-0000-0000B2250000}"/>
    <cellStyle name="Input 10 11 2" xfId="29227" xr:uid="{00000000-0005-0000-0000-0000B3250000}"/>
    <cellStyle name="Input 10 12" xfId="23406" xr:uid="{00000000-0005-0000-0000-0000B4250000}"/>
    <cellStyle name="Input 10 2" xfId="3341" xr:uid="{00000000-0005-0000-0000-0000B5250000}"/>
    <cellStyle name="Input 10 2 10" xfId="10165" xr:uid="{00000000-0005-0000-0000-0000B6250000}"/>
    <cellStyle name="Input 10 2 10 2" xfId="28760" xr:uid="{00000000-0005-0000-0000-0000B7250000}"/>
    <cellStyle name="Input 10 2 11" xfId="23636" xr:uid="{00000000-0005-0000-0000-0000B8250000}"/>
    <cellStyle name="Input 10 2 12" xfId="32404" xr:uid="{00000000-0005-0000-0000-0000530A0000}"/>
    <cellStyle name="Input 10 2 2" xfId="6510" xr:uid="{00000000-0005-0000-0000-0000B9250000}"/>
    <cellStyle name="Input 10 2 2 2" xfId="12192" xr:uid="{00000000-0005-0000-0000-0000BA250000}"/>
    <cellStyle name="Input 10 2 2 3" xfId="36909" xr:uid="{00000000-0005-0000-0000-0000530A0000}"/>
    <cellStyle name="Input 10 2 3" xfId="6032" xr:uid="{00000000-0005-0000-0000-0000BB250000}"/>
    <cellStyle name="Input 10 2 3 2" xfId="11715" xr:uid="{00000000-0005-0000-0000-0000BC250000}"/>
    <cellStyle name="Input 10 2 4" xfId="7069" xr:uid="{00000000-0005-0000-0000-0000BD250000}"/>
    <cellStyle name="Input 10 2 4 2" xfId="12745" xr:uid="{00000000-0005-0000-0000-0000BE250000}"/>
    <cellStyle name="Input 10 2 5" xfId="8546" xr:uid="{00000000-0005-0000-0000-0000BF250000}"/>
    <cellStyle name="Input 10 2 5 2" xfId="14211" xr:uid="{00000000-0005-0000-0000-0000C0250000}"/>
    <cellStyle name="Input 10 2 6" xfId="8919" xr:uid="{00000000-0005-0000-0000-0000C1250000}"/>
    <cellStyle name="Input 10 2 6 2" xfId="14584" xr:uid="{00000000-0005-0000-0000-0000C2250000}"/>
    <cellStyle name="Input 10 2 7" xfId="9643" xr:uid="{00000000-0005-0000-0000-0000C3250000}"/>
    <cellStyle name="Input 10 2 7 2" xfId="15298" xr:uid="{00000000-0005-0000-0000-0000C4250000}"/>
    <cellStyle name="Input 10 2 8" xfId="5135" xr:uid="{00000000-0005-0000-0000-0000C5250000}"/>
    <cellStyle name="Input 10 2 8 2" xfId="10821" xr:uid="{00000000-0005-0000-0000-0000C6250000}"/>
    <cellStyle name="Input 10 2 9" xfId="4454" xr:uid="{00000000-0005-0000-0000-0000C7250000}"/>
    <cellStyle name="Input 10 2 9 2" xfId="29531" xr:uid="{00000000-0005-0000-0000-0000C8250000}"/>
    <cellStyle name="Input 10 3" xfId="5752" xr:uid="{00000000-0005-0000-0000-0000C9250000}"/>
    <cellStyle name="Input 10 3 2" xfId="11435" xr:uid="{00000000-0005-0000-0000-0000CA250000}"/>
    <cellStyle name="Input 10 3 3" xfId="35409" xr:uid="{00000000-0005-0000-0000-0000EC2B0000}"/>
    <cellStyle name="Input 10 4" xfId="5538" xr:uid="{00000000-0005-0000-0000-0000CB250000}"/>
    <cellStyle name="Input 10 4 2" xfId="11221" xr:uid="{00000000-0005-0000-0000-0000CC250000}"/>
    <cellStyle name="Input 10 5" xfId="7520" xr:uid="{00000000-0005-0000-0000-0000CD250000}"/>
    <cellStyle name="Input 10 5 2" xfId="13195" xr:uid="{00000000-0005-0000-0000-0000CE250000}"/>
    <cellStyle name="Input 10 6" xfId="7933" xr:uid="{00000000-0005-0000-0000-0000CF250000}"/>
    <cellStyle name="Input 10 6 2" xfId="13606" xr:uid="{00000000-0005-0000-0000-0000D0250000}"/>
    <cellStyle name="Input 10 7" xfId="7533" xr:uid="{00000000-0005-0000-0000-0000D1250000}"/>
    <cellStyle name="Input 10 7 2" xfId="13208" xr:uid="{00000000-0005-0000-0000-0000D2250000}"/>
    <cellStyle name="Input 10 8" xfId="9322" xr:uid="{00000000-0005-0000-0000-0000D3250000}"/>
    <cellStyle name="Input 10 8 2" xfId="14980" xr:uid="{00000000-0005-0000-0000-0000D4250000}"/>
    <cellStyle name="Input 10 9" xfId="4814" xr:uid="{00000000-0005-0000-0000-0000D5250000}"/>
    <cellStyle name="Input 10 9 2" xfId="10503" xr:uid="{00000000-0005-0000-0000-0000D6250000}"/>
    <cellStyle name="Input 11 2" xfId="32405" xr:uid="{00000000-0005-0000-0000-0000540A0000}"/>
    <cellStyle name="Input 12 2" xfId="32406" xr:uid="{00000000-0005-0000-0000-0000550A0000}"/>
    <cellStyle name="Input 13 2" xfId="32407" xr:uid="{00000000-0005-0000-0000-0000560A0000}"/>
    <cellStyle name="Input 14 2" xfId="32408" xr:uid="{00000000-0005-0000-0000-0000570A0000}"/>
    <cellStyle name="Input 15 2" xfId="32409" xr:uid="{00000000-0005-0000-0000-0000580A0000}"/>
    <cellStyle name="Input 16 2" xfId="32410" xr:uid="{00000000-0005-0000-0000-0000590A0000}"/>
    <cellStyle name="Input 17 2" xfId="32411" xr:uid="{00000000-0005-0000-0000-00005A0A0000}"/>
    <cellStyle name="Input 18 2" xfId="32412" xr:uid="{00000000-0005-0000-0000-00005B0A0000}"/>
    <cellStyle name="Input 19 2" xfId="32413" xr:uid="{00000000-0005-0000-0000-00005C0A0000}"/>
    <cellStyle name="Input 2" xfId="2085" xr:uid="{00000000-0005-0000-0000-0000D7250000}"/>
    <cellStyle name="Input 2 10" xfId="2086" xr:uid="{00000000-0005-0000-0000-0000D8250000}"/>
    <cellStyle name="Input 2 10 10" xfId="4112" xr:uid="{00000000-0005-0000-0000-0000D9250000}"/>
    <cellStyle name="Input 2 10 10 2" xfId="29578" xr:uid="{00000000-0005-0000-0000-0000DA250000}"/>
    <cellStyle name="Input 2 10 11" xfId="3808" xr:uid="{00000000-0005-0000-0000-0000DB250000}"/>
    <cellStyle name="Input 2 10 11 2" xfId="28409" xr:uid="{00000000-0005-0000-0000-0000DC250000}"/>
    <cellStyle name="Input 2 10 12" xfId="23408" xr:uid="{00000000-0005-0000-0000-0000DD250000}"/>
    <cellStyle name="Input 2 10 13" xfId="30667" xr:uid="{00000000-0005-0000-0000-00005E0A0000}"/>
    <cellStyle name="Input 2 10 14" xfId="30727" xr:uid="{00000000-0005-0000-0000-0000BE110000}"/>
    <cellStyle name="Input 2 10 2" xfId="3343" xr:uid="{00000000-0005-0000-0000-0000DE250000}"/>
    <cellStyle name="Input 2 10 2 10" xfId="10167" xr:uid="{00000000-0005-0000-0000-0000DF250000}"/>
    <cellStyle name="Input 2 10 2 10 2" xfId="29384" xr:uid="{00000000-0005-0000-0000-0000E0250000}"/>
    <cellStyle name="Input 2 10 2 11" xfId="23638" xr:uid="{00000000-0005-0000-0000-0000E1250000}"/>
    <cellStyle name="Input 2 10 2 12" xfId="18600" xr:uid="{00000000-0005-0000-0000-0000E2250000}"/>
    <cellStyle name="Input 2 10 2 13" xfId="30728" xr:uid="{00000000-0005-0000-0000-0000BF110000}"/>
    <cellStyle name="Input 2 10 2 2" xfId="6512" xr:uid="{00000000-0005-0000-0000-0000E3250000}"/>
    <cellStyle name="Input 2 10 2 2 2" xfId="12194" xr:uid="{00000000-0005-0000-0000-0000E4250000}"/>
    <cellStyle name="Input 2 10 2 2 2 2" xfId="27275" xr:uid="{00000000-0005-0000-0000-0000E5250000}"/>
    <cellStyle name="Input 2 10 2 2 2 3" xfId="37839" xr:uid="{00000000-0005-0000-0000-0000C0110000}"/>
    <cellStyle name="Input 2 10 2 2 3" xfId="28531" xr:uid="{00000000-0005-0000-0000-0000E6250000}"/>
    <cellStyle name="Input 2 10 2 2 4" xfId="28794" xr:uid="{00000000-0005-0000-0000-0000E7250000}"/>
    <cellStyle name="Input 2 10 2 2 5" xfId="28533" xr:uid="{00000000-0005-0000-0000-0000E8250000}"/>
    <cellStyle name="Input 2 10 2 2 6" xfId="24375" xr:uid="{00000000-0005-0000-0000-0000E9250000}"/>
    <cellStyle name="Input 2 10 2 2 7" xfId="22563" xr:uid="{00000000-0005-0000-0000-0000EA250000}"/>
    <cellStyle name="Input 2 10 2 2 8" xfId="34344" xr:uid="{00000000-0005-0000-0000-0000C0110000}"/>
    <cellStyle name="Input 2 10 2 3" xfId="6034" xr:uid="{00000000-0005-0000-0000-0000EB250000}"/>
    <cellStyle name="Input 2 10 2 3 2" xfId="11717" xr:uid="{00000000-0005-0000-0000-0000EC250000}"/>
    <cellStyle name="Input 2 10 2 3 2 2" xfId="38840" xr:uid="{00000000-0005-0000-0000-0000D9110000}"/>
    <cellStyle name="Input 2 10 2 3 3" xfId="35532" xr:uid="{00000000-0005-0000-0000-0000D9110000}"/>
    <cellStyle name="Input 2 10 2 4" xfId="7067" xr:uid="{00000000-0005-0000-0000-0000ED250000}"/>
    <cellStyle name="Input 2 10 2 4 2" xfId="12743" xr:uid="{00000000-0005-0000-0000-0000EE250000}"/>
    <cellStyle name="Input 2 10 2 4 3" xfId="37053" xr:uid="{00000000-0005-0000-0000-0000BF110000}"/>
    <cellStyle name="Input 2 10 2 5" xfId="8548" xr:uid="{00000000-0005-0000-0000-0000EF250000}"/>
    <cellStyle name="Input 2 10 2 5 2" xfId="14213" xr:uid="{00000000-0005-0000-0000-0000F0250000}"/>
    <cellStyle name="Input 2 10 2 6" xfId="8921" xr:uid="{00000000-0005-0000-0000-0000F1250000}"/>
    <cellStyle name="Input 2 10 2 6 2" xfId="14586" xr:uid="{00000000-0005-0000-0000-0000F2250000}"/>
    <cellStyle name="Input 2 10 2 7" xfId="9645" xr:uid="{00000000-0005-0000-0000-0000F3250000}"/>
    <cellStyle name="Input 2 10 2 7 2" xfId="15300" xr:uid="{00000000-0005-0000-0000-0000F4250000}"/>
    <cellStyle name="Input 2 10 2 8" xfId="5137" xr:uid="{00000000-0005-0000-0000-0000F5250000}"/>
    <cellStyle name="Input 2 10 2 8 2" xfId="10823" xr:uid="{00000000-0005-0000-0000-0000F6250000}"/>
    <cellStyle name="Input 2 10 2 9" xfId="4456" xr:uid="{00000000-0005-0000-0000-0000F7250000}"/>
    <cellStyle name="Input 2 10 2 9 2" xfId="29074" xr:uid="{00000000-0005-0000-0000-0000F8250000}"/>
    <cellStyle name="Input 2 10 3" xfId="5754" xr:uid="{00000000-0005-0000-0000-0000F9250000}"/>
    <cellStyle name="Input 2 10 3 2" xfId="11437" xr:uid="{00000000-0005-0000-0000-0000FA250000}"/>
    <cellStyle name="Input 2 10 3 3" xfId="35382" xr:uid="{00000000-0005-0000-0000-0000EE2B0000}"/>
    <cellStyle name="Input 2 10 4" xfId="5539" xr:uid="{00000000-0005-0000-0000-0000FB250000}"/>
    <cellStyle name="Input 2 10 4 2" xfId="11222" xr:uid="{00000000-0005-0000-0000-0000FC250000}"/>
    <cellStyle name="Input 2 10 4 3" xfId="36558" xr:uid="{00000000-0005-0000-0000-0000B82D0000}"/>
    <cellStyle name="Input 2 10 5" xfId="7518" xr:uid="{00000000-0005-0000-0000-0000FD250000}"/>
    <cellStyle name="Input 2 10 5 2" xfId="13193" xr:uid="{00000000-0005-0000-0000-0000FE250000}"/>
    <cellStyle name="Input 2 10 6" xfId="7935" xr:uid="{00000000-0005-0000-0000-0000FF250000}"/>
    <cellStyle name="Input 2 10 6 2" xfId="13608" xr:uid="{00000000-0005-0000-0000-000000260000}"/>
    <cellStyle name="Input 2 10 7" xfId="7531" xr:uid="{00000000-0005-0000-0000-000001260000}"/>
    <cellStyle name="Input 2 10 7 2" xfId="13206" xr:uid="{00000000-0005-0000-0000-000002260000}"/>
    <cellStyle name="Input 2 10 8" xfId="9324" xr:uid="{00000000-0005-0000-0000-000003260000}"/>
    <cellStyle name="Input 2 10 8 2" xfId="14982" xr:uid="{00000000-0005-0000-0000-000004260000}"/>
    <cellStyle name="Input 2 10 9" xfId="4816" xr:uid="{00000000-0005-0000-0000-000005260000}"/>
    <cellStyle name="Input 2 10 9 2" xfId="10505" xr:uid="{00000000-0005-0000-0000-000006260000}"/>
    <cellStyle name="Input 2 11" xfId="2087" xr:uid="{00000000-0005-0000-0000-000007260000}"/>
    <cellStyle name="Input 2 11 10" xfId="4113" xr:uid="{00000000-0005-0000-0000-000008260000}"/>
    <cellStyle name="Input 2 11 10 2" xfId="29643" xr:uid="{00000000-0005-0000-0000-000009260000}"/>
    <cellStyle name="Input 2 11 11" xfId="3807" xr:uid="{00000000-0005-0000-0000-00000A260000}"/>
    <cellStyle name="Input 2 11 11 2" xfId="29481" xr:uid="{00000000-0005-0000-0000-00000B260000}"/>
    <cellStyle name="Input 2 11 12" xfId="23409" xr:uid="{00000000-0005-0000-0000-00000C260000}"/>
    <cellStyle name="Input 2 11 13" xfId="32414" xr:uid="{00000000-0005-0000-0000-00005F0A0000}"/>
    <cellStyle name="Input 2 11 2" xfId="3344" xr:uid="{00000000-0005-0000-0000-00000D260000}"/>
    <cellStyle name="Input 2 11 2 10" xfId="10168" xr:uid="{00000000-0005-0000-0000-00000E260000}"/>
    <cellStyle name="Input 2 11 2 10 2" xfId="29126" xr:uid="{00000000-0005-0000-0000-00000F260000}"/>
    <cellStyle name="Input 2 11 2 11" xfId="23639" xr:uid="{00000000-0005-0000-0000-000010260000}"/>
    <cellStyle name="Input 2 11 2 12" xfId="30729" xr:uid="{00000000-0005-0000-0000-0000C2110000}"/>
    <cellStyle name="Input 2 11 2 2" xfId="6513" xr:uid="{00000000-0005-0000-0000-000011260000}"/>
    <cellStyle name="Input 2 11 2 2 2" xfId="12195" xr:uid="{00000000-0005-0000-0000-000012260000}"/>
    <cellStyle name="Input 2 11 2 2 3" xfId="37054" xr:uid="{00000000-0005-0000-0000-0000C2110000}"/>
    <cellStyle name="Input 2 11 2 3" xfId="6035" xr:uid="{00000000-0005-0000-0000-000013260000}"/>
    <cellStyle name="Input 2 11 2 3 2" xfId="11718" xr:uid="{00000000-0005-0000-0000-000014260000}"/>
    <cellStyle name="Input 2 11 2 4" xfId="7066" xr:uid="{00000000-0005-0000-0000-000015260000}"/>
    <cellStyle name="Input 2 11 2 4 2" xfId="12742" xr:uid="{00000000-0005-0000-0000-000016260000}"/>
    <cellStyle name="Input 2 11 2 5" xfId="8549" xr:uid="{00000000-0005-0000-0000-000017260000}"/>
    <cellStyle name="Input 2 11 2 5 2" xfId="14214" xr:uid="{00000000-0005-0000-0000-000018260000}"/>
    <cellStyle name="Input 2 11 2 6" xfId="8922" xr:uid="{00000000-0005-0000-0000-000019260000}"/>
    <cellStyle name="Input 2 11 2 6 2" xfId="14587" xr:uid="{00000000-0005-0000-0000-00001A260000}"/>
    <cellStyle name="Input 2 11 2 7" xfId="9646" xr:uid="{00000000-0005-0000-0000-00001B260000}"/>
    <cellStyle name="Input 2 11 2 7 2" xfId="15301" xr:uid="{00000000-0005-0000-0000-00001C260000}"/>
    <cellStyle name="Input 2 11 2 8" xfId="5138" xr:uid="{00000000-0005-0000-0000-00001D260000}"/>
    <cellStyle name="Input 2 11 2 8 2" xfId="10824" xr:uid="{00000000-0005-0000-0000-00001E260000}"/>
    <cellStyle name="Input 2 11 2 9" xfId="4457" xr:uid="{00000000-0005-0000-0000-00001F260000}"/>
    <cellStyle name="Input 2 11 2 9 2" xfId="28491" xr:uid="{00000000-0005-0000-0000-000020260000}"/>
    <cellStyle name="Input 2 11 3" xfId="5755" xr:uid="{00000000-0005-0000-0000-000021260000}"/>
    <cellStyle name="Input 2 11 3 2" xfId="11438" xr:uid="{00000000-0005-0000-0000-000022260000}"/>
    <cellStyle name="Input 2 11 3 3" xfId="35367" xr:uid="{00000000-0005-0000-0000-0000EF2B0000}"/>
    <cellStyle name="Input 2 11 4" xfId="6849" xr:uid="{00000000-0005-0000-0000-000023260000}"/>
    <cellStyle name="Input 2 11 4 2" xfId="12530" xr:uid="{00000000-0005-0000-0000-000024260000}"/>
    <cellStyle name="Input 2 11 5" xfId="7517" xr:uid="{00000000-0005-0000-0000-000025260000}"/>
    <cellStyle name="Input 2 11 5 2" xfId="13192" xr:uid="{00000000-0005-0000-0000-000026260000}"/>
    <cellStyle name="Input 2 11 6" xfId="7936" xr:uid="{00000000-0005-0000-0000-000027260000}"/>
    <cellStyle name="Input 2 11 6 2" xfId="13609" xr:uid="{00000000-0005-0000-0000-000028260000}"/>
    <cellStyle name="Input 2 11 7" xfId="7530" xr:uid="{00000000-0005-0000-0000-000029260000}"/>
    <cellStyle name="Input 2 11 7 2" xfId="13205" xr:uid="{00000000-0005-0000-0000-00002A260000}"/>
    <cellStyle name="Input 2 11 8" xfId="9325" xr:uid="{00000000-0005-0000-0000-00002B260000}"/>
    <cellStyle name="Input 2 11 8 2" xfId="14983" xr:uid="{00000000-0005-0000-0000-00002C260000}"/>
    <cellStyle name="Input 2 11 9" xfId="4817" xr:uid="{00000000-0005-0000-0000-00002D260000}"/>
    <cellStyle name="Input 2 11 9 2" xfId="10506" xr:uid="{00000000-0005-0000-0000-00002E260000}"/>
    <cellStyle name="Input 2 12" xfId="3342" xr:uid="{00000000-0005-0000-0000-00002F260000}"/>
    <cellStyle name="Input 2 12 10" xfId="10166" xr:uid="{00000000-0005-0000-0000-000030260000}"/>
    <cellStyle name="Input 2 12 10 2" xfId="28774" xr:uid="{00000000-0005-0000-0000-000031260000}"/>
    <cellStyle name="Input 2 12 11" xfId="23637" xr:uid="{00000000-0005-0000-0000-000032260000}"/>
    <cellStyle name="Input 2 12 12" xfId="30730" xr:uid="{00000000-0005-0000-0000-0000C3110000}"/>
    <cellStyle name="Input 2 12 2" xfId="6511" xr:uid="{00000000-0005-0000-0000-000033260000}"/>
    <cellStyle name="Input 2 12 2 2" xfId="12193" xr:uid="{00000000-0005-0000-0000-000034260000}"/>
    <cellStyle name="Input 2 12 2 3" xfId="37055" xr:uid="{00000000-0005-0000-0000-0000C3110000}"/>
    <cellStyle name="Input 2 12 3" xfId="6033" xr:uid="{00000000-0005-0000-0000-000035260000}"/>
    <cellStyle name="Input 2 12 3 2" xfId="11716" xr:uid="{00000000-0005-0000-0000-000036260000}"/>
    <cellStyle name="Input 2 12 4" xfId="7068" xr:uid="{00000000-0005-0000-0000-000037260000}"/>
    <cellStyle name="Input 2 12 4 2" xfId="12744" xr:uid="{00000000-0005-0000-0000-000038260000}"/>
    <cellStyle name="Input 2 12 5" xfId="8547" xr:uid="{00000000-0005-0000-0000-000039260000}"/>
    <cellStyle name="Input 2 12 5 2" xfId="14212" xr:uid="{00000000-0005-0000-0000-00003A260000}"/>
    <cellStyle name="Input 2 12 6" xfId="8920" xr:uid="{00000000-0005-0000-0000-00003B260000}"/>
    <cellStyle name="Input 2 12 6 2" xfId="14585" xr:uid="{00000000-0005-0000-0000-00003C260000}"/>
    <cellStyle name="Input 2 12 7" xfId="9644" xr:uid="{00000000-0005-0000-0000-00003D260000}"/>
    <cellStyle name="Input 2 12 7 2" xfId="15299" xr:uid="{00000000-0005-0000-0000-00003E260000}"/>
    <cellStyle name="Input 2 12 8" xfId="5136" xr:uid="{00000000-0005-0000-0000-00003F260000}"/>
    <cellStyle name="Input 2 12 8 2" xfId="10822" xr:uid="{00000000-0005-0000-0000-000040260000}"/>
    <cellStyle name="Input 2 12 9" xfId="4455" xr:uid="{00000000-0005-0000-0000-000041260000}"/>
    <cellStyle name="Input 2 12 9 2" xfId="28567" xr:uid="{00000000-0005-0000-0000-000042260000}"/>
    <cellStyle name="Input 2 13" xfId="5753" xr:uid="{00000000-0005-0000-0000-000043260000}"/>
    <cellStyle name="Input 2 13 2" xfId="11436" xr:uid="{00000000-0005-0000-0000-000044260000}"/>
    <cellStyle name="Input 2 13 3" xfId="30394" xr:uid="{00000000-0005-0000-0000-000045260000}"/>
    <cellStyle name="Input 2 13 4" xfId="28707" xr:uid="{00000000-0005-0000-0000-000046260000}"/>
    <cellStyle name="Input 2 13 5" xfId="35395" xr:uid="{00000000-0005-0000-0000-0000ED2B0000}"/>
    <cellStyle name="Input 2 14" xfId="6850" xr:uid="{00000000-0005-0000-0000-000047260000}"/>
    <cellStyle name="Input 2 14 2" xfId="12531" xr:uid="{00000000-0005-0000-0000-000048260000}"/>
    <cellStyle name="Input 2 15" xfId="7519" xr:uid="{00000000-0005-0000-0000-000049260000}"/>
    <cellStyle name="Input 2 15 2" xfId="13194" xr:uid="{00000000-0005-0000-0000-00004A260000}"/>
    <cellStyle name="Input 2 16" xfId="7934" xr:uid="{00000000-0005-0000-0000-00004B260000}"/>
    <cellStyle name="Input 2 16 2" xfId="13607" xr:uid="{00000000-0005-0000-0000-00004C260000}"/>
    <cellStyle name="Input 2 17" xfId="7532" xr:uid="{00000000-0005-0000-0000-00004D260000}"/>
    <cellStyle name="Input 2 17 2" xfId="13207" xr:uid="{00000000-0005-0000-0000-00004E260000}"/>
    <cellStyle name="Input 2 18" xfId="9323" xr:uid="{00000000-0005-0000-0000-00004F260000}"/>
    <cellStyle name="Input 2 18 2" xfId="14981" xr:uid="{00000000-0005-0000-0000-000050260000}"/>
    <cellStyle name="Input 2 19" xfId="4815" xr:uid="{00000000-0005-0000-0000-000051260000}"/>
    <cellStyle name="Input 2 19 2" xfId="10504" xr:uid="{00000000-0005-0000-0000-000052260000}"/>
    <cellStyle name="Input 2 2" xfId="2088" xr:uid="{00000000-0005-0000-0000-000053260000}"/>
    <cellStyle name="Input 2 2 10" xfId="4114" xr:uid="{00000000-0005-0000-0000-000054260000}"/>
    <cellStyle name="Input 2 2 10 2" xfId="29075" xr:uid="{00000000-0005-0000-0000-000055260000}"/>
    <cellStyle name="Input 2 2 11" xfId="3806" xr:uid="{00000000-0005-0000-0000-000056260000}"/>
    <cellStyle name="Input 2 2 11 2" xfId="28691" xr:uid="{00000000-0005-0000-0000-000057260000}"/>
    <cellStyle name="Input 2 2 12" xfId="23410" xr:uid="{00000000-0005-0000-0000-000058260000}"/>
    <cellStyle name="Input 2 2 13" xfId="30668" xr:uid="{00000000-0005-0000-0000-0000600A0000}"/>
    <cellStyle name="Input 2 2 2" xfId="3345" xr:uid="{00000000-0005-0000-0000-000059260000}"/>
    <cellStyle name="Input 2 2 2 10" xfId="10169" xr:uid="{00000000-0005-0000-0000-00005A260000}"/>
    <cellStyle name="Input 2 2 2 10 2" xfId="28953" xr:uid="{00000000-0005-0000-0000-00005B260000}"/>
    <cellStyle name="Input 2 2 2 11" xfId="23640" xr:uid="{00000000-0005-0000-0000-00005C260000}"/>
    <cellStyle name="Input 2 2 2 12" xfId="18601" xr:uid="{00000000-0005-0000-0000-00005D260000}"/>
    <cellStyle name="Input 2 2 2 13" xfId="32416" xr:uid="{00000000-0005-0000-0000-0000610A0000}"/>
    <cellStyle name="Input 2 2 2 14" xfId="30731" xr:uid="{00000000-0005-0000-0000-0000C5110000}"/>
    <cellStyle name="Input 2 2 2 2" xfId="6514" xr:uid="{00000000-0005-0000-0000-00005E260000}"/>
    <cellStyle name="Input 2 2 2 2 2" xfId="12196" xr:uid="{00000000-0005-0000-0000-00005F260000}"/>
    <cellStyle name="Input 2 2 2 2 2 2" xfId="27276" xr:uid="{00000000-0005-0000-0000-000060260000}"/>
    <cellStyle name="Input 2 2 2 2 2 3" xfId="37840" xr:uid="{00000000-0005-0000-0000-0000C6110000}"/>
    <cellStyle name="Input 2 2 2 2 3" xfId="29114" xr:uid="{00000000-0005-0000-0000-000061260000}"/>
    <cellStyle name="Input 2 2 2 2 4" xfId="29241" xr:uid="{00000000-0005-0000-0000-000062260000}"/>
    <cellStyle name="Input 2 2 2 2 5" xfId="29316" xr:uid="{00000000-0005-0000-0000-000063260000}"/>
    <cellStyle name="Input 2 2 2 2 6" xfId="24376" xr:uid="{00000000-0005-0000-0000-000064260000}"/>
    <cellStyle name="Input 2 2 2 2 7" xfId="22564" xr:uid="{00000000-0005-0000-0000-000065260000}"/>
    <cellStyle name="Input 2 2 2 2 8" xfId="34345" xr:uid="{00000000-0005-0000-0000-0000C6110000}"/>
    <cellStyle name="Input 2 2 2 3" xfId="6036" xr:uid="{00000000-0005-0000-0000-000066260000}"/>
    <cellStyle name="Input 2 2 2 3 2" xfId="11719" xr:uid="{00000000-0005-0000-0000-000067260000}"/>
    <cellStyle name="Input 2 2 2 3 2 2" xfId="38841" xr:uid="{00000000-0005-0000-0000-0000E0110000}"/>
    <cellStyle name="Input 2 2 2 3 3" xfId="35533" xr:uid="{00000000-0005-0000-0000-0000E0110000}"/>
    <cellStyle name="Input 2 2 2 4" xfId="7065" xr:uid="{00000000-0005-0000-0000-000068260000}"/>
    <cellStyle name="Input 2 2 2 4 2" xfId="12741" xr:uid="{00000000-0005-0000-0000-000069260000}"/>
    <cellStyle name="Input 2 2 2 4 3" xfId="36910" xr:uid="{00000000-0005-0000-0000-0000610A0000}"/>
    <cellStyle name="Input 2 2 2 5" xfId="8550" xr:uid="{00000000-0005-0000-0000-00006A260000}"/>
    <cellStyle name="Input 2 2 2 5 2" xfId="14215" xr:uid="{00000000-0005-0000-0000-00006B260000}"/>
    <cellStyle name="Input 2 2 2 5 3" xfId="37056" xr:uid="{00000000-0005-0000-0000-0000C5110000}"/>
    <cellStyle name="Input 2 2 2 6" xfId="8923" xr:uid="{00000000-0005-0000-0000-00006C260000}"/>
    <cellStyle name="Input 2 2 2 6 2" xfId="14588" xr:uid="{00000000-0005-0000-0000-00006D260000}"/>
    <cellStyle name="Input 2 2 2 7" xfId="9647" xr:uid="{00000000-0005-0000-0000-00006E260000}"/>
    <cellStyle name="Input 2 2 2 7 2" xfId="15302" xr:uid="{00000000-0005-0000-0000-00006F260000}"/>
    <cellStyle name="Input 2 2 2 8" xfId="5139" xr:uid="{00000000-0005-0000-0000-000070260000}"/>
    <cellStyle name="Input 2 2 2 8 2" xfId="10825" xr:uid="{00000000-0005-0000-0000-000071260000}"/>
    <cellStyle name="Input 2 2 2 9" xfId="4458" xr:uid="{00000000-0005-0000-0000-000072260000}"/>
    <cellStyle name="Input 2 2 2 9 2" xfId="29664" xr:uid="{00000000-0005-0000-0000-000073260000}"/>
    <cellStyle name="Input 2 2 3" xfId="5756" xr:uid="{00000000-0005-0000-0000-000074260000}"/>
    <cellStyle name="Input 2 2 3 2" xfId="11439" xr:uid="{00000000-0005-0000-0000-000075260000}"/>
    <cellStyle name="Input 2 2 3 3" xfId="32415" xr:uid="{00000000-0005-0000-0000-0000620A0000}"/>
    <cellStyle name="Input 2 2 4" xfId="5540" xr:uid="{00000000-0005-0000-0000-000076260000}"/>
    <cellStyle name="Input 2 2 4 2" xfId="11223" xr:uid="{00000000-0005-0000-0000-000077260000}"/>
    <cellStyle name="Input 2 2 4 3" xfId="36559" xr:uid="{00000000-0005-0000-0000-0000B92D0000}"/>
    <cellStyle name="Input 2 2 5" xfId="7516" xr:uid="{00000000-0005-0000-0000-000078260000}"/>
    <cellStyle name="Input 2 2 5 2" xfId="13191" xr:uid="{00000000-0005-0000-0000-000079260000}"/>
    <cellStyle name="Input 2 2 6" xfId="7937" xr:uid="{00000000-0005-0000-0000-00007A260000}"/>
    <cellStyle name="Input 2 2 6 2" xfId="13610" xr:uid="{00000000-0005-0000-0000-00007B260000}"/>
    <cellStyle name="Input 2 2 7" xfId="7529" xr:uid="{00000000-0005-0000-0000-00007C260000}"/>
    <cellStyle name="Input 2 2 7 2" xfId="13204" xr:uid="{00000000-0005-0000-0000-00007D260000}"/>
    <cellStyle name="Input 2 2 8" xfId="9326" xr:uid="{00000000-0005-0000-0000-00007E260000}"/>
    <cellStyle name="Input 2 2 8 2" xfId="14984" xr:uid="{00000000-0005-0000-0000-00007F260000}"/>
    <cellStyle name="Input 2 2 9" xfId="4818" xr:uid="{00000000-0005-0000-0000-000080260000}"/>
    <cellStyle name="Input 2 2 9 2" xfId="10507" xr:uid="{00000000-0005-0000-0000-000081260000}"/>
    <cellStyle name="Input 2 20" xfId="4111" xr:uid="{00000000-0005-0000-0000-000082260000}"/>
    <cellStyle name="Input 2 20 2" xfId="29555" xr:uid="{00000000-0005-0000-0000-000083260000}"/>
    <cellStyle name="Input 2 21" xfId="3809" xr:uid="{00000000-0005-0000-0000-000084260000}"/>
    <cellStyle name="Input 2 21 2" xfId="29951" xr:uid="{00000000-0005-0000-0000-000085260000}"/>
    <cellStyle name="Input 2 22" xfId="23407" xr:uid="{00000000-0005-0000-0000-000086260000}"/>
    <cellStyle name="Input 2 23" xfId="30666" xr:uid="{00000000-0005-0000-0000-00005D0A0000}"/>
    <cellStyle name="Input 2 3" xfId="2089" xr:uid="{00000000-0005-0000-0000-000087260000}"/>
    <cellStyle name="Input 2 3 10" xfId="4115" xr:uid="{00000000-0005-0000-0000-000088260000}"/>
    <cellStyle name="Input 2 3 10 2" xfId="28494" xr:uid="{00000000-0005-0000-0000-000089260000}"/>
    <cellStyle name="Input 2 3 11" xfId="3805" xr:uid="{00000000-0005-0000-0000-00008A260000}"/>
    <cellStyle name="Input 2 3 11 2" xfId="29184" xr:uid="{00000000-0005-0000-0000-00008B260000}"/>
    <cellStyle name="Input 2 3 12" xfId="23411" xr:uid="{00000000-0005-0000-0000-00008C260000}"/>
    <cellStyle name="Input 2 3 13" xfId="30669" xr:uid="{00000000-0005-0000-0000-0000630A0000}"/>
    <cellStyle name="Input 2 3 14" xfId="30732" xr:uid="{00000000-0005-0000-0000-0000C7110000}"/>
    <cellStyle name="Input 2 3 2" xfId="3346" xr:uid="{00000000-0005-0000-0000-00008D260000}"/>
    <cellStyle name="Input 2 3 2 10" xfId="10170" xr:uid="{00000000-0005-0000-0000-00008E260000}"/>
    <cellStyle name="Input 2 3 2 10 2" xfId="29105" xr:uid="{00000000-0005-0000-0000-00008F260000}"/>
    <cellStyle name="Input 2 3 2 11" xfId="23641" xr:uid="{00000000-0005-0000-0000-000090260000}"/>
    <cellStyle name="Input 2 3 2 12" xfId="18602" xr:uid="{00000000-0005-0000-0000-000091260000}"/>
    <cellStyle name="Input 2 3 2 13" xfId="33896" xr:uid="{00000000-0005-0000-0000-0000C8110000}"/>
    <cellStyle name="Input 2 3 2 2" xfId="6515" xr:uid="{00000000-0005-0000-0000-000092260000}"/>
    <cellStyle name="Input 2 3 2 2 2" xfId="12197" xr:uid="{00000000-0005-0000-0000-000093260000}"/>
    <cellStyle name="Input 2 3 2 2 2 2" xfId="27277" xr:uid="{00000000-0005-0000-0000-000094260000}"/>
    <cellStyle name="Input 2 3 2 2 2 3" xfId="37841" xr:uid="{00000000-0005-0000-0000-0000C9110000}"/>
    <cellStyle name="Input 2 3 2 2 3" xfId="28530" xr:uid="{00000000-0005-0000-0000-000095260000}"/>
    <cellStyle name="Input 2 3 2 2 4" xfId="28795" xr:uid="{00000000-0005-0000-0000-000096260000}"/>
    <cellStyle name="Input 2 3 2 2 5" xfId="30261" xr:uid="{00000000-0005-0000-0000-000097260000}"/>
    <cellStyle name="Input 2 3 2 2 6" xfId="24377" xr:uid="{00000000-0005-0000-0000-000098260000}"/>
    <cellStyle name="Input 2 3 2 2 7" xfId="22565" xr:uid="{00000000-0005-0000-0000-000099260000}"/>
    <cellStyle name="Input 2 3 2 2 8" xfId="34346" xr:uid="{00000000-0005-0000-0000-0000C9110000}"/>
    <cellStyle name="Input 2 3 2 3" xfId="6037" xr:uid="{00000000-0005-0000-0000-00009A260000}"/>
    <cellStyle name="Input 2 3 2 3 2" xfId="11720" xr:uid="{00000000-0005-0000-0000-00009B260000}"/>
    <cellStyle name="Input 2 3 2 3 2 2" xfId="38842" xr:uid="{00000000-0005-0000-0000-0000E4110000}"/>
    <cellStyle name="Input 2 3 2 3 3" xfId="35534" xr:uid="{00000000-0005-0000-0000-0000E4110000}"/>
    <cellStyle name="Input 2 3 2 4" xfId="7064" xr:uid="{00000000-0005-0000-0000-00009C260000}"/>
    <cellStyle name="Input 2 3 2 4 2" xfId="12740" xr:uid="{00000000-0005-0000-0000-00009D260000}"/>
    <cellStyle name="Input 2 3 2 4 3" xfId="37057" xr:uid="{00000000-0005-0000-0000-0000C8110000}"/>
    <cellStyle name="Input 2 3 2 5" xfId="8551" xr:uid="{00000000-0005-0000-0000-00009E260000}"/>
    <cellStyle name="Input 2 3 2 5 2" xfId="14216" xr:uid="{00000000-0005-0000-0000-00009F260000}"/>
    <cellStyle name="Input 2 3 2 6" xfId="8924" xr:uid="{00000000-0005-0000-0000-0000A0260000}"/>
    <cellStyle name="Input 2 3 2 6 2" xfId="14589" xr:uid="{00000000-0005-0000-0000-0000A1260000}"/>
    <cellStyle name="Input 2 3 2 7" xfId="9648" xr:uid="{00000000-0005-0000-0000-0000A2260000}"/>
    <cellStyle name="Input 2 3 2 7 2" xfId="15303" xr:uid="{00000000-0005-0000-0000-0000A3260000}"/>
    <cellStyle name="Input 2 3 2 8" xfId="5140" xr:uid="{00000000-0005-0000-0000-0000A4260000}"/>
    <cellStyle name="Input 2 3 2 8 2" xfId="10826" xr:uid="{00000000-0005-0000-0000-0000A5260000}"/>
    <cellStyle name="Input 2 3 2 9" xfId="4459" xr:uid="{00000000-0005-0000-0000-0000A6260000}"/>
    <cellStyle name="Input 2 3 2 9 2" xfId="29644" xr:uid="{00000000-0005-0000-0000-0000A7260000}"/>
    <cellStyle name="Input 2 3 3" xfId="5757" xr:uid="{00000000-0005-0000-0000-0000A8260000}"/>
    <cellStyle name="Input 2 3 3 2" xfId="11440" xr:uid="{00000000-0005-0000-0000-0000A9260000}"/>
    <cellStyle name="Input 2 3 3 3" xfId="35116" xr:uid="{00000000-0005-0000-0000-0000F12B0000}"/>
    <cellStyle name="Input 2 3 4" xfId="6848" xr:uid="{00000000-0005-0000-0000-0000AA260000}"/>
    <cellStyle name="Input 2 3 4 2" xfId="12529" xr:uid="{00000000-0005-0000-0000-0000AB260000}"/>
    <cellStyle name="Input 2 3 4 3" xfId="36560" xr:uid="{00000000-0005-0000-0000-0000BA2D0000}"/>
    <cellStyle name="Input 2 3 5" xfId="7515" xr:uid="{00000000-0005-0000-0000-0000AC260000}"/>
    <cellStyle name="Input 2 3 5 2" xfId="13190" xr:uid="{00000000-0005-0000-0000-0000AD260000}"/>
    <cellStyle name="Input 2 3 6" xfId="7938" xr:uid="{00000000-0005-0000-0000-0000AE260000}"/>
    <cellStyle name="Input 2 3 6 2" xfId="13611" xr:uid="{00000000-0005-0000-0000-0000AF260000}"/>
    <cellStyle name="Input 2 3 7" xfId="7528" xr:uid="{00000000-0005-0000-0000-0000B0260000}"/>
    <cellStyle name="Input 2 3 7 2" xfId="13203" xr:uid="{00000000-0005-0000-0000-0000B1260000}"/>
    <cellStyle name="Input 2 3 8" xfId="9327" xr:uid="{00000000-0005-0000-0000-0000B2260000}"/>
    <cellStyle name="Input 2 3 8 2" xfId="14985" xr:uid="{00000000-0005-0000-0000-0000B3260000}"/>
    <cellStyle name="Input 2 3 9" xfId="4819" xr:uid="{00000000-0005-0000-0000-0000B4260000}"/>
    <cellStyle name="Input 2 3 9 2" xfId="10508" xr:uid="{00000000-0005-0000-0000-0000B5260000}"/>
    <cellStyle name="Input 2 4" xfId="2090" xr:uid="{00000000-0005-0000-0000-0000B6260000}"/>
    <cellStyle name="Input 2 4 10" xfId="4116" xr:uid="{00000000-0005-0000-0000-0000B7260000}"/>
    <cellStyle name="Input 2 4 10 2" xfId="28492" xr:uid="{00000000-0005-0000-0000-0000B8260000}"/>
    <cellStyle name="Input 2 4 11" xfId="3804" xr:uid="{00000000-0005-0000-0000-0000B9260000}"/>
    <cellStyle name="Input 2 4 11 2" xfId="29952" xr:uid="{00000000-0005-0000-0000-0000BA260000}"/>
    <cellStyle name="Input 2 4 12" xfId="23412" xr:uid="{00000000-0005-0000-0000-0000BB260000}"/>
    <cellStyle name="Input 2 4 13" xfId="30670" xr:uid="{00000000-0005-0000-0000-0000640A0000}"/>
    <cellStyle name="Input 2 4 14" xfId="30733" xr:uid="{00000000-0005-0000-0000-0000CA110000}"/>
    <cellStyle name="Input 2 4 2" xfId="3347" xr:uid="{00000000-0005-0000-0000-0000BC260000}"/>
    <cellStyle name="Input 2 4 2 10" xfId="10171" xr:uid="{00000000-0005-0000-0000-0000BD260000}"/>
    <cellStyle name="Input 2 4 2 10 2" xfId="28955" xr:uid="{00000000-0005-0000-0000-0000BE260000}"/>
    <cellStyle name="Input 2 4 2 11" xfId="23642" xr:uid="{00000000-0005-0000-0000-0000BF260000}"/>
    <cellStyle name="Input 2 4 2 12" xfId="18603" xr:uid="{00000000-0005-0000-0000-0000C0260000}"/>
    <cellStyle name="Input 2 4 2 13" xfId="33895" xr:uid="{00000000-0005-0000-0000-0000CB110000}"/>
    <cellStyle name="Input 2 4 2 2" xfId="6516" xr:uid="{00000000-0005-0000-0000-0000C1260000}"/>
    <cellStyle name="Input 2 4 2 2 2" xfId="12198" xr:uid="{00000000-0005-0000-0000-0000C2260000}"/>
    <cellStyle name="Input 2 4 2 2 2 2" xfId="27278" xr:uid="{00000000-0005-0000-0000-0000C3260000}"/>
    <cellStyle name="Input 2 4 2 2 2 3" xfId="37842" xr:uid="{00000000-0005-0000-0000-0000CC110000}"/>
    <cellStyle name="Input 2 4 2 2 3" xfId="29113" xr:uid="{00000000-0005-0000-0000-0000C4260000}"/>
    <cellStyle name="Input 2 4 2 2 4" xfId="28965" xr:uid="{00000000-0005-0000-0000-0000C5260000}"/>
    <cellStyle name="Input 2 4 2 2 5" xfId="28922" xr:uid="{00000000-0005-0000-0000-0000C6260000}"/>
    <cellStyle name="Input 2 4 2 2 6" xfId="24378" xr:uid="{00000000-0005-0000-0000-0000C7260000}"/>
    <cellStyle name="Input 2 4 2 2 7" xfId="22566" xr:uid="{00000000-0005-0000-0000-0000C8260000}"/>
    <cellStyle name="Input 2 4 2 2 8" xfId="34347" xr:uid="{00000000-0005-0000-0000-0000CC110000}"/>
    <cellStyle name="Input 2 4 2 3" xfId="6038" xr:uid="{00000000-0005-0000-0000-0000C9260000}"/>
    <cellStyle name="Input 2 4 2 3 2" xfId="11721" xr:uid="{00000000-0005-0000-0000-0000CA260000}"/>
    <cellStyle name="Input 2 4 2 3 2 2" xfId="38843" xr:uid="{00000000-0005-0000-0000-0000E8110000}"/>
    <cellStyle name="Input 2 4 2 3 3" xfId="35535" xr:uid="{00000000-0005-0000-0000-0000E8110000}"/>
    <cellStyle name="Input 2 4 2 4" xfId="7063" xr:uid="{00000000-0005-0000-0000-0000CB260000}"/>
    <cellStyle name="Input 2 4 2 4 2" xfId="12739" xr:uid="{00000000-0005-0000-0000-0000CC260000}"/>
    <cellStyle name="Input 2 4 2 4 3" xfId="37058" xr:uid="{00000000-0005-0000-0000-0000CB110000}"/>
    <cellStyle name="Input 2 4 2 5" xfId="8552" xr:uid="{00000000-0005-0000-0000-0000CD260000}"/>
    <cellStyle name="Input 2 4 2 5 2" xfId="14217" xr:uid="{00000000-0005-0000-0000-0000CE260000}"/>
    <cellStyle name="Input 2 4 2 6" xfId="8925" xr:uid="{00000000-0005-0000-0000-0000CF260000}"/>
    <cellStyle name="Input 2 4 2 6 2" xfId="14590" xr:uid="{00000000-0005-0000-0000-0000D0260000}"/>
    <cellStyle name="Input 2 4 2 7" xfId="9649" xr:uid="{00000000-0005-0000-0000-0000D1260000}"/>
    <cellStyle name="Input 2 4 2 7 2" xfId="15304" xr:uid="{00000000-0005-0000-0000-0000D2260000}"/>
    <cellStyle name="Input 2 4 2 8" xfId="5141" xr:uid="{00000000-0005-0000-0000-0000D3260000}"/>
    <cellStyle name="Input 2 4 2 8 2" xfId="10827" xr:uid="{00000000-0005-0000-0000-0000D4260000}"/>
    <cellStyle name="Input 2 4 2 9" xfId="4460" xr:uid="{00000000-0005-0000-0000-0000D5260000}"/>
    <cellStyle name="Input 2 4 2 9 2" xfId="29076" xr:uid="{00000000-0005-0000-0000-0000D6260000}"/>
    <cellStyle name="Input 2 4 3" xfId="5758" xr:uid="{00000000-0005-0000-0000-0000D7260000}"/>
    <cellStyle name="Input 2 4 3 2" xfId="11441" xr:uid="{00000000-0005-0000-0000-0000D8260000}"/>
    <cellStyle name="Input 2 4 3 3" xfId="35103" xr:uid="{00000000-0005-0000-0000-0000F22B0000}"/>
    <cellStyle name="Input 2 4 4" xfId="5541" xr:uid="{00000000-0005-0000-0000-0000D9260000}"/>
    <cellStyle name="Input 2 4 4 2" xfId="11224" xr:uid="{00000000-0005-0000-0000-0000DA260000}"/>
    <cellStyle name="Input 2 4 4 3" xfId="36561" xr:uid="{00000000-0005-0000-0000-0000BB2D0000}"/>
    <cellStyle name="Input 2 4 5" xfId="7514" xr:uid="{00000000-0005-0000-0000-0000DB260000}"/>
    <cellStyle name="Input 2 4 5 2" xfId="13189" xr:uid="{00000000-0005-0000-0000-0000DC260000}"/>
    <cellStyle name="Input 2 4 6" xfId="7939" xr:uid="{00000000-0005-0000-0000-0000DD260000}"/>
    <cellStyle name="Input 2 4 6 2" xfId="13612" xr:uid="{00000000-0005-0000-0000-0000DE260000}"/>
    <cellStyle name="Input 2 4 7" xfId="7527" xr:uid="{00000000-0005-0000-0000-0000DF260000}"/>
    <cellStyle name="Input 2 4 7 2" xfId="13202" xr:uid="{00000000-0005-0000-0000-0000E0260000}"/>
    <cellStyle name="Input 2 4 8" xfId="9328" xr:uid="{00000000-0005-0000-0000-0000E1260000}"/>
    <cellStyle name="Input 2 4 8 2" xfId="14986" xr:uid="{00000000-0005-0000-0000-0000E2260000}"/>
    <cellStyle name="Input 2 4 9" xfId="4820" xr:uid="{00000000-0005-0000-0000-0000E3260000}"/>
    <cellStyle name="Input 2 4 9 2" xfId="10509" xr:uid="{00000000-0005-0000-0000-0000E4260000}"/>
    <cellStyle name="Input 2 5" xfId="2091" xr:uid="{00000000-0005-0000-0000-0000E5260000}"/>
    <cellStyle name="Input 2 5 10" xfId="4117" xr:uid="{00000000-0005-0000-0000-0000E6260000}"/>
    <cellStyle name="Input 2 5 10 2" xfId="29645" xr:uid="{00000000-0005-0000-0000-0000E7260000}"/>
    <cellStyle name="Input 2 5 11" xfId="3803" xr:uid="{00000000-0005-0000-0000-0000E8260000}"/>
    <cellStyle name="Input 2 5 11 2" xfId="29399" xr:uid="{00000000-0005-0000-0000-0000E9260000}"/>
    <cellStyle name="Input 2 5 12" xfId="23413" xr:uid="{00000000-0005-0000-0000-0000EA260000}"/>
    <cellStyle name="Input 2 5 13" xfId="30671" xr:uid="{00000000-0005-0000-0000-0000650A0000}"/>
    <cellStyle name="Input 2 5 14" xfId="33894" xr:uid="{00000000-0005-0000-0000-0000CD110000}"/>
    <cellStyle name="Input 2 5 2" xfId="3348" xr:uid="{00000000-0005-0000-0000-0000EB260000}"/>
    <cellStyle name="Input 2 5 2 10" xfId="10172" xr:uid="{00000000-0005-0000-0000-0000EC260000}"/>
    <cellStyle name="Input 2 5 2 10 2" xfId="30032" xr:uid="{00000000-0005-0000-0000-0000ED260000}"/>
    <cellStyle name="Input 2 5 2 11" xfId="23643" xr:uid="{00000000-0005-0000-0000-0000EE260000}"/>
    <cellStyle name="Input 2 5 2 12" xfId="18604" xr:uid="{00000000-0005-0000-0000-0000EF260000}"/>
    <cellStyle name="Input 2 5 2 13" xfId="33893" xr:uid="{00000000-0005-0000-0000-0000CE110000}"/>
    <cellStyle name="Input 2 5 2 2" xfId="6517" xr:uid="{00000000-0005-0000-0000-0000F0260000}"/>
    <cellStyle name="Input 2 5 2 2 2" xfId="12199" xr:uid="{00000000-0005-0000-0000-0000F1260000}"/>
    <cellStyle name="Input 2 5 2 2 2 2" xfId="27279" xr:uid="{00000000-0005-0000-0000-0000F2260000}"/>
    <cellStyle name="Input 2 5 2 2 2 3" xfId="37843" xr:uid="{00000000-0005-0000-0000-0000CF110000}"/>
    <cellStyle name="Input 2 5 2 2 3" xfId="28529" xr:uid="{00000000-0005-0000-0000-0000F3260000}"/>
    <cellStyle name="Input 2 5 2 2 4" xfId="28796" xr:uid="{00000000-0005-0000-0000-0000F4260000}"/>
    <cellStyle name="Input 2 5 2 2 5" xfId="29115" xr:uid="{00000000-0005-0000-0000-0000F5260000}"/>
    <cellStyle name="Input 2 5 2 2 6" xfId="24379" xr:uid="{00000000-0005-0000-0000-0000F6260000}"/>
    <cellStyle name="Input 2 5 2 2 7" xfId="22567" xr:uid="{00000000-0005-0000-0000-0000F7260000}"/>
    <cellStyle name="Input 2 5 2 2 8" xfId="34348" xr:uid="{00000000-0005-0000-0000-0000CF110000}"/>
    <cellStyle name="Input 2 5 2 3" xfId="6039" xr:uid="{00000000-0005-0000-0000-0000F8260000}"/>
    <cellStyle name="Input 2 5 2 3 2" xfId="11722" xr:uid="{00000000-0005-0000-0000-0000F9260000}"/>
    <cellStyle name="Input 2 5 2 3 2 2" xfId="38844" xr:uid="{00000000-0005-0000-0000-0000EC110000}"/>
    <cellStyle name="Input 2 5 2 3 3" xfId="35536" xr:uid="{00000000-0005-0000-0000-0000EC110000}"/>
    <cellStyle name="Input 2 5 2 4" xfId="7062" xr:uid="{00000000-0005-0000-0000-0000FA260000}"/>
    <cellStyle name="Input 2 5 2 4 2" xfId="12738" xr:uid="{00000000-0005-0000-0000-0000FB260000}"/>
    <cellStyle name="Input 2 5 2 4 3" xfId="37059" xr:uid="{00000000-0005-0000-0000-0000CE110000}"/>
    <cellStyle name="Input 2 5 2 5" xfId="8553" xr:uid="{00000000-0005-0000-0000-0000FC260000}"/>
    <cellStyle name="Input 2 5 2 5 2" xfId="14218" xr:uid="{00000000-0005-0000-0000-0000FD260000}"/>
    <cellStyle name="Input 2 5 2 6" xfId="8926" xr:uid="{00000000-0005-0000-0000-0000FE260000}"/>
    <cellStyle name="Input 2 5 2 6 2" xfId="14591" xr:uid="{00000000-0005-0000-0000-0000FF260000}"/>
    <cellStyle name="Input 2 5 2 7" xfId="9650" xr:uid="{00000000-0005-0000-0000-000000270000}"/>
    <cellStyle name="Input 2 5 2 7 2" xfId="15305" xr:uid="{00000000-0005-0000-0000-000001270000}"/>
    <cellStyle name="Input 2 5 2 8" xfId="5142" xr:uid="{00000000-0005-0000-0000-000002270000}"/>
    <cellStyle name="Input 2 5 2 8 2" xfId="10828" xr:uid="{00000000-0005-0000-0000-000003270000}"/>
    <cellStyle name="Input 2 5 2 9" xfId="4461" xr:uid="{00000000-0005-0000-0000-000004270000}"/>
    <cellStyle name="Input 2 5 2 9 2" xfId="28493" xr:uid="{00000000-0005-0000-0000-000005270000}"/>
    <cellStyle name="Input 2 5 3" xfId="5759" xr:uid="{00000000-0005-0000-0000-000006270000}"/>
    <cellStyle name="Input 2 5 3 2" xfId="11442" xr:uid="{00000000-0005-0000-0000-000007270000}"/>
    <cellStyle name="Input 2 5 3 3" xfId="34868" xr:uid="{00000000-0005-0000-0000-0000F32B0000}"/>
    <cellStyle name="Input 2 5 4" xfId="6847" xr:uid="{00000000-0005-0000-0000-000008270000}"/>
    <cellStyle name="Input 2 5 4 2" xfId="12528" xr:uid="{00000000-0005-0000-0000-000009270000}"/>
    <cellStyle name="Input 2 5 4 3" xfId="36562" xr:uid="{00000000-0005-0000-0000-0000BC2D0000}"/>
    <cellStyle name="Input 2 5 5" xfId="7513" xr:uid="{00000000-0005-0000-0000-00000A270000}"/>
    <cellStyle name="Input 2 5 5 2" xfId="13188" xr:uid="{00000000-0005-0000-0000-00000B270000}"/>
    <cellStyle name="Input 2 5 6" xfId="7940" xr:uid="{00000000-0005-0000-0000-00000C270000}"/>
    <cellStyle name="Input 2 5 6 2" xfId="13613" xr:uid="{00000000-0005-0000-0000-00000D270000}"/>
    <cellStyle name="Input 2 5 7" xfId="7526" xr:uid="{00000000-0005-0000-0000-00000E270000}"/>
    <cellStyle name="Input 2 5 7 2" xfId="13201" xr:uid="{00000000-0005-0000-0000-00000F270000}"/>
    <cellStyle name="Input 2 5 8" xfId="9329" xr:uid="{00000000-0005-0000-0000-000010270000}"/>
    <cellStyle name="Input 2 5 8 2" xfId="14987" xr:uid="{00000000-0005-0000-0000-000011270000}"/>
    <cellStyle name="Input 2 5 9" xfId="4821" xr:uid="{00000000-0005-0000-0000-000012270000}"/>
    <cellStyle name="Input 2 5 9 2" xfId="10510" xr:uid="{00000000-0005-0000-0000-000013270000}"/>
    <cellStyle name="Input 2 6" xfId="2092" xr:uid="{00000000-0005-0000-0000-000014270000}"/>
    <cellStyle name="Input 2 6 10" xfId="4118" xr:uid="{00000000-0005-0000-0000-000015270000}"/>
    <cellStyle name="Input 2 6 10 2" xfId="29077" xr:uid="{00000000-0005-0000-0000-000016270000}"/>
    <cellStyle name="Input 2 6 11" xfId="3802" xr:uid="{00000000-0005-0000-0000-000017270000}"/>
    <cellStyle name="Input 2 6 11 2" xfId="28634" xr:uid="{00000000-0005-0000-0000-000018270000}"/>
    <cellStyle name="Input 2 6 12" xfId="23414" xr:uid="{00000000-0005-0000-0000-000019270000}"/>
    <cellStyle name="Input 2 6 13" xfId="30672" xr:uid="{00000000-0005-0000-0000-0000660A0000}"/>
    <cellStyle name="Input 2 6 14" xfId="33892" xr:uid="{00000000-0005-0000-0000-0000D0110000}"/>
    <cellStyle name="Input 2 6 2" xfId="3349" xr:uid="{00000000-0005-0000-0000-00001A270000}"/>
    <cellStyle name="Input 2 6 2 10" xfId="10173" xr:uid="{00000000-0005-0000-0000-00001B270000}"/>
    <cellStyle name="Input 2 6 2 10 2" xfId="30206" xr:uid="{00000000-0005-0000-0000-00001C270000}"/>
    <cellStyle name="Input 2 6 2 11" xfId="23644" xr:uid="{00000000-0005-0000-0000-00001D270000}"/>
    <cellStyle name="Input 2 6 2 12" xfId="18605" xr:uid="{00000000-0005-0000-0000-00001E270000}"/>
    <cellStyle name="Input 2 6 2 13" xfId="33891" xr:uid="{00000000-0005-0000-0000-0000D1110000}"/>
    <cellStyle name="Input 2 6 2 2" xfId="6518" xr:uid="{00000000-0005-0000-0000-00001F270000}"/>
    <cellStyle name="Input 2 6 2 2 2" xfId="12200" xr:uid="{00000000-0005-0000-0000-000020270000}"/>
    <cellStyle name="Input 2 6 2 2 2 2" xfId="27280" xr:uid="{00000000-0005-0000-0000-000021270000}"/>
    <cellStyle name="Input 2 6 2 2 2 3" xfId="37844" xr:uid="{00000000-0005-0000-0000-0000D2110000}"/>
    <cellStyle name="Input 2 6 2 2 3" xfId="29112" xr:uid="{00000000-0005-0000-0000-000022270000}"/>
    <cellStyle name="Input 2 6 2 2 4" xfId="28966" xr:uid="{00000000-0005-0000-0000-000023270000}"/>
    <cellStyle name="Input 2 6 2 2 5" xfId="29957" xr:uid="{00000000-0005-0000-0000-000024270000}"/>
    <cellStyle name="Input 2 6 2 2 6" xfId="24380" xr:uid="{00000000-0005-0000-0000-000025270000}"/>
    <cellStyle name="Input 2 6 2 2 7" xfId="22568" xr:uid="{00000000-0005-0000-0000-000026270000}"/>
    <cellStyle name="Input 2 6 2 2 8" xfId="34349" xr:uid="{00000000-0005-0000-0000-0000D2110000}"/>
    <cellStyle name="Input 2 6 2 3" xfId="6040" xr:uid="{00000000-0005-0000-0000-000027270000}"/>
    <cellStyle name="Input 2 6 2 3 2" xfId="11723" xr:uid="{00000000-0005-0000-0000-000028270000}"/>
    <cellStyle name="Input 2 6 2 3 2 2" xfId="38845" xr:uid="{00000000-0005-0000-0000-0000F0110000}"/>
    <cellStyle name="Input 2 6 2 3 3" xfId="35537" xr:uid="{00000000-0005-0000-0000-0000F0110000}"/>
    <cellStyle name="Input 2 6 2 4" xfId="7061" xr:uid="{00000000-0005-0000-0000-000029270000}"/>
    <cellStyle name="Input 2 6 2 4 2" xfId="12737" xr:uid="{00000000-0005-0000-0000-00002A270000}"/>
    <cellStyle name="Input 2 6 2 4 3" xfId="37060" xr:uid="{00000000-0005-0000-0000-0000D1110000}"/>
    <cellStyle name="Input 2 6 2 5" xfId="8554" xr:uid="{00000000-0005-0000-0000-00002B270000}"/>
    <cellStyle name="Input 2 6 2 5 2" xfId="14219" xr:uid="{00000000-0005-0000-0000-00002C270000}"/>
    <cellStyle name="Input 2 6 2 6" xfId="8927" xr:uid="{00000000-0005-0000-0000-00002D270000}"/>
    <cellStyle name="Input 2 6 2 6 2" xfId="14592" xr:uid="{00000000-0005-0000-0000-00002E270000}"/>
    <cellStyle name="Input 2 6 2 7" xfId="9651" xr:uid="{00000000-0005-0000-0000-00002F270000}"/>
    <cellStyle name="Input 2 6 2 7 2" xfId="15306" xr:uid="{00000000-0005-0000-0000-000030270000}"/>
    <cellStyle name="Input 2 6 2 8" xfId="5143" xr:uid="{00000000-0005-0000-0000-000031270000}"/>
    <cellStyle name="Input 2 6 2 8 2" xfId="10829" xr:uid="{00000000-0005-0000-0000-000032270000}"/>
    <cellStyle name="Input 2 6 2 9" xfId="4462" xr:uid="{00000000-0005-0000-0000-000033270000}"/>
    <cellStyle name="Input 2 6 2 9 2" xfId="29646" xr:uid="{00000000-0005-0000-0000-000034270000}"/>
    <cellStyle name="Input 2 6 3" xfId="5760" xr:uid="{00000000-0005-0000-0000-000035270000}"/>
    <cellStyle name="Input 2 6 3 2" xfId="11443" xr:uid="{00000000-0005-0000-0000-000036270000}"/>
    <cellStyle name="Input 2 6 3 3" xfId="35419" xr:uid="{00000000-0005-0000-0000-0000F42B0000}"/>
    <cellStyle name="Input 2 6 4" xfId="5542" xr:uid="{00000000-0005-0000-0000-000037270000}"/>
    <cellStyle name="Input 2 6 4 2" xfId="11225" xr:uid="{00000000-0005-0000-0000-000038270000}"/>
    <cellStyle name="Input 2 6 4 3" xfId="36563" xr:uid="{00000000-0005-0000-0000-0000BD2D0000}"/>
    <cellStyle name="Input 2 6 5" xfId="7512" xr:uid="{00000000-0005-0000-0000-000039270000}"/>
    <cellStyle name="Input 2 6 5 2" xfId="13187" xr:uid="{00000000-0005-0000-0000-00003A270000}"/>
    <cellStyle name="Input 2 6 6" xfId="7941" xr:uid="{00000000-0005-0000-0000-00003B270000}"/>
    <cellStyle name="Input 2 6 6 2" xfId="13614" xr:uid="{00000000-0005-0000-0000-00003C270000}"/>
    <cellStyle name="Input 2 6 7" xfId="7525" xr:uid="{00000000-0005-0000-0000-00003D270000}"/>
    <cellStyle name="Input 2 6 7 2" xfId="13200" xr:uid="{00000000-0005-0000-0000-00003E270000}"/>
    <cellStyle name="Input 2 6 8" xfId="9330" xr:uid="{00000000-0005-0000-0000-00003F270000}"/>
    <cellStyle name="Input 2 6 8 2" xfId="14988" xr:uid="{00000000-0005-0000-0000-000040270000}"/>
    <cellStyle name="Input 2 6 9" xfId="4822" xr:uid="{00000000-0005-0000-0000-000041270000}"/>
    <cellStyle name="Input 2 6 9 2" xfId="10511" xr:uid="{00000000-0005-0000-0000-000042270000}"/>
    <cellStyle name="Input 2 7" xfId="2093" xr:uid="{00000000-0005-0000-0000-000043270000}"/>
    <cellStyle name="Input 2 7 10" xfId="4119" xr:uid="{00000000-0005-0000-0000-000044270000}"/>
    <cellStyle name="Input 2 7 10 2" xfId="28591" xr:uid="{00000000-0005-0000-0000-000045270000}"/>
    <cellStyle name="Input 2 7 11" xfId="3801" xr:uid="{00000000-0005-0000-0000-000046270000}"/>
    <cellStyle name="Input 2 7 11 2" xfId="29127" xr:uid="{00000000-0005-0000-0000-000047270000}"/>
    <cellStyle name="Input 2 7 12" xfId="23415" xr:uid="{00000000-0005-0000-0000-000048270000}"/>
    <cellStyle name="Input 2 7 13" xfId="30673" xr:uid="{00000000-0005-0000-0000-0000670A0000}"/>
    <cellStyle name="Input 2 7 14" xfId="33890" xr:uid="{00000000-0005-0000-0000-0000D3110000}"/>
    <cellStyle name="Input 2 7 2" xfId="3350" xr:uid="{00000000-0005-0000-0000-000049270000}"/>
    <cellStyle name="Input 2 7 2 10" xfId="10174" xr:uid="{00000000-0005-0000-0000-00004A270000}"/>
    <cellStyle name="Input 2 7 2 10 2" xfId="28990" xr:uid="{00000000-0005-0000-0000-00004B270000}"/>
    <cellStyle name="Input 2 7 2 11" xfId="23645" xr:uid="{00000000-0005-0000-0000-00004C270000}"/>
    <cellStyle name="Input 2 7 2 12" xfId="18606" xr:uid="{00000000-0005-0000-0000-00004D270000}"/>
    <cellStyle name="Input 2 7 2 13" xfId="33889" xr:uid="{00000000-0005-0000-0000-0000D4110000}"/>
    <cellStyle name="Input 2 7 2 2" xfId="6519" xr:uid="{00000000-0005-0000-0000-00004E270000}"/>
    <cellStyle name="Input 2 7 2 2 2" xfId="12201" xr:uid="{00000000-0005-0000-0000-00004F270000}"/>
    <cellStyle name="Input 2 7 2 2 2 2" xfId="27281" xr:uid="{00000000-0005-0000-0000-000050270000}"/>
    <cellStyle name="Input 2 7 2 2 2 3" xfId="37845" xr:uid="{00000000-0005-0000-0000-0000D5110000}"/>
    <cellStyle name="Input 2 7 2 2 3" xfId="28528" xr:uid="{00000000-0005-0000-0000-000051270000}"/>
    <cellStyle name="Input 2 7 2 2 4" xfId="28797" xr:uid="{00000000-0005-0000-0000-000052270000}"/>
    <cellStyle name="Input 2 7 2 2 5" xfId="30311" xr:uid="{00000000-0005-0000-0000-000053270000}"/>
    <cellStyle name="Input 2 7 2 2 6" xfId="24381" xr:uid="{00000000-0005-0000-0000-000054270000}"/>
    <cellStyle name="Input 2 7 2 2 7" xfId="22569" xr:uid="{00000000-0005-0000-0000-000055270000}"/>
    <cellStyle name="Input 2 7 2 2 8" xfId="34350" xr:uid="{00000000-0005-0000-0000-0000D5110000}"/>
    <cellStyle name="Input 2 7 2 3" xfId="6041" xr:uid="{00000000-0005-0000-0000-000056270000}"/>
    <cellStyle name="Input 2 7 2 3 2" xfId="11724" xr:uid="{00000000-0005-0000-0000-000057270000}"/>
    <cellStyle name="Input 2 7 2 3 2 2" xfId="38846" xr:uid="{00000000-0005-0000-0000-0000F4110000}"/>
    <cellStyle name="Input 2 7 2 3 3" xfId="35538" xr:uid="{00000000-0005-0000-0000-0000F4110000}"/>
    <cellStyle name="Input 2 7 2 4" xfId="7060" xr:uid="{00000000-0005-0000-0000-000058270000}"/>
    <cellStyle name="Input 2 7 2 4 2" xfId="12736" xr:uid="{00000000-0005-0000-0000-000059270000}"/>
    <cellStyle name="Input 2 7 2 4 3" xfId="37061" xr:uid="{00000000-0005-0000-0000-0000D4110000}"/>
    <cellStyle name="Input 2 7 2 5" xfId="8555" xr:uid="{00000000-0005-0000-0000-00005A270000}"/>
    <cellStyle name="Input 2 7 2 5 2" xfId="14220" xr:uid="{00000000-0005-0000-0000-00005B270000}"/>
    <cellStyle name="Input 2 7 2 6" xfId="8928" xr:uid="{00000000-0005-0000-0000-00005C270000}"/>
    <cellStyle name="Input 2 7 2 6 2" xfId="14593" xr:uid="{00000000-0005-0000-0000-00005D270000}"/>
    <cellStyle name="Input 2 7 2 7" xfId="9652" xr:uid="{00000000-0005-0000-0000-00005E270000}"/>
    <cellStyle name="Input 2 7 2 7 2" xfId="15307" xr:uid="{00000000-0005-0000-0000-00005F270000}"/>
    <cellStyle name="Input 2 7 2 8" xfId="5144" xr:uid="{00000000-0005-0000-0000-000060270000}"/>
    <cellStyle name="Input 2 7 2 8 2" xfId="10830" xr:uid="{00000000-0005-0000-0000-000061270000}"/>
    <cellStyle name="Input 2 7 2 9" xfId="4463" xr:uid="{00000000-0005-0000-0000-000062270000}"/>
    <cellStyle name="Input 2 7 2 9 2" xfId="29649" xr:uid="{00000000-0005-0000-0000-000063270000}"/>
    <cellStyle name="Input 2 7 3" xfId="5761" xr:uid="{00000000-0005-0000-0000-000064270000}"/>
    <cellStyle name="Input 2 7 3 2" xfId="11444" xr:uid="{00000000-0005-0000-0000-000065270000}"/>
    <cellStyle name="Input 2 7 3 3" xfId="35407" xr:uid="{00000000-0005-0000-0000-0000F52B0000}"/>
    <cellStyle name="Input 2 7 4" xfId="6844" xr:uid="{00000000-0005-0000-0000-000066270000}"/>
    <cellStyle name="Input 2 7 4 2" xfId="12525" xr:uid="{00000000-0005-0000-0000-000067270000}"/>
    <cellStyle name="Input 2 7 4 3" xfId="36564" xr:uid="{00000000-0005-0000-0000-0000BE2D0000}"/>
    <cellStyle name="Input 2 7 5" xfId="7511" xr:uid="{00000000-0005-0000-0000-000068270000}"/>
    <cellStyle name="Input 2 7 5 2" xfId="13186" xr:uid="{00000000-0005-0000-0000-000069270000}"/>
    <cellStyle name="Input 2 7 6" xfId="7942" xr:uid="{00000000-0005-0000-0000-00006A270000}"/>
    <cellStyle name="Input 2 7 6 2" xfId="13615" xr:uid="{00000000-0005-0000-0000-00006B270000}"/>
    <cellStyle name="Input 2 7 7" xfId="7524" xr:uid="{00000000-0005-0000-0000-00006C270000}"/>
    <cellStyle name="Input 2 7 7 2" xfId="13199" xr:uid="{00000000-0005-0000-0000-00006D270000}"/>
    <cellStyle name="Input 2 7 8" xfId="9331" xr:uid="{00000000-0005-0000-0000-00006E270000}"/>
    <cellStyle name="Input 2 7 8 2" xfId="14989" xr:uid="{00000000-0005-0000-0000-00006F270000}"/>
    <cellStyle name="Input 2 7 9" xfId="4823" xr:uid="{00000000-0005-0000-0000-000070270000}"/>
    <cellStyle name="Input 2 7 9 2" xfId="10512" xr:uid="{00000000-0005-0000-0000-000071270000}"/>
    <cellStyle name="Input 2 8" xfId="2094" xr:uid="{00000000-0005-0000-0000-000072270000}"/>
    <cellStyle name="Input 2 8 10" xfId="4120" xr:uid="{00000000-0005-0000-0000-000073270000}"/>
    <cellStyle name="Input 2 8 10 2" xfId="29078" xr:uid="{00000000-0005-0000-0000-000074270000}"/>
    <cellStyle name="Input 2 8 11" xfId="3800" xr:uid="{00000000-0005-0000-0000-000075270000}"/>
    <cellStyle name="Input 2 8 11 2" xfId="28798" xr:uid="{00000000-0005-0000-0000-000076270000}"/>
    <cellStyle name="Input 2 8 12" xfId="23416" xr:uid="{00000000-0005-0000-0000-000077270000}"/>
    <cellStyle name="Input 2 8 13" xfId="30674" xr:uid="{00000000-0005-0000-0000-0000680A0000}"/>
    <cellStyle name="Input 2 8 14" xfId="33888" xr:uid="{00000000-0005-0000-0000-0000D6110000}"/>
    <cellStyle name="Input 2 8 2" xfId="3351" xr:uid="{00000000-0005-0000-0000-000078270000}"/>
    <cellStyle name="Input 2 8 2 10" xfId="10175" xr:uid="{00000000-0005-0000-0000-000079270000}"/>
    <cellStyle name="Input 2 8 2 10 2" xfId="28817" xr:uid="{00000000-0005-0000-0000-00007A270000}"/>
    <cellStyle name="Input 2 8 2 11" xfId="23646" xr:uid="{00000000-0005-0000-0000-00007B270000}"/>
    <cellStyle name="Input 2 8 2 12" xfId="18607" xr:uid="{00000000-0005-0000-0000-00007C270000}"/>
    <cellStyle name="Input 2 8 2 13" xfId="33887" xr:uid="{00000000-0005-0000-0000-0000D7110000}"/>
    <cellStyle name="Input 2 8 2 2" xfId="6520" xr:uid="{00000000-0005-0000-0000-00007D270000}"/>
    <cellStyle name="Input 2 8 2 2 2" xfId="12202" xr:uid="{00000000-0005-0000-0000-00007E270000}"/>
    <cellStyle name="Input 2 8 2 2 2 2" xfId="27282" xr:uid="{00000000-0005-0000-0000-00007F270000}"/>
    <cellStyle name="Input 2 8 2 2 2 3" xfId="37846" xr:uid="{00000000-0005-0000-0000-0000D8110000}"/>
    <cellStyle name="Input 2 8 2 2 3" xfId="29654" xr:uid="{00000000-0005-0000-0000-000080270000}"/>
    <cellStyle name="Input 2 8 2 2 4" xfId="29395" xr:uid="{00000000-0005-0000-0000-000081270000}"/>
    <cellStyle name="Input 2 8 2 2 5" xfId="28915" xr:uid="{00000000-0005-0000-0000-000082270000}"/>
    <cellStyle name="Input 2 8 2 2 6" xfId="24382" xr:uid="{00000000-0005-0000-0000-000083270000}"/>
    <cellStyle name="Input 2 8 2 2 7" xfId="22570" xr:uid="{00000000-0005-0000-0000-000084270000}"/>
    <cellStyle name="Input 2 8 2 2 8" xfId="34351" xr:uid="{00000000-0005-0000-0000-0000D8110000}"/>
    <cellStyle name="Input 2 8 2 3" xfId="6042" xr:uid="{00000000-0005-0000-0000-000085270000}"/>
    <cellStyle name="Input 2 8 2 3 2" xfId="11725" xr:uid="{00000000-0005-0000-0000-000086270000}"/>
    <cellStyle name="Input 2 8 2 3 2 2" xfId="38847" xr:uid="{00000000-0005-0000-0000-0000F8110000}"/>
    <cellStyle name="Input 2 8 2 3 3" xfId="35539" xr:uid="{00000000-0005-0000-0000-0000F8110000}"/>
    <cellStyle name="Input 2 8 2 4" xfId="7059" xr:uid="{00000000-0005-0000-0000-000087270000}"/>
    <cellStyle name="Input 2 8 2 4 2" xfId="12735" xr:uid="{00000000-0005-0000-0000-000088270000}"/>
    <cellStyle name="Input 2 8 2 4 3" xfId="37062" xr:uid="{00000000-0005-0000-0000-0000D7110000}"/>
    <cellStyle name="Input 2 8 2 5" xfId="8556" xr:uid="{00000000-0005-0000-0000-000089270000}"/>
    <cellStyle name="Input 2 8 2 5 2" xfId="14221" xr:uid="{00000000-0005-0000-0000-00008A270000}"/>
    <cellStyle name="Input 2 8 2 6" xfId="8929" xr:uid="{00000000-0005-0000-0000-00008B270000}"/>
    <cellStyle name="Input 2 8 2 6 2" xfId="14594" xr:uid="{00000000-0005-0000-0000-00008C270000}"/>
    <cellStyle name="Input 2 8 2 7" xfId="9653" xr:uid="{00000000-0005-0000-0000-00008D270000}"/>
    <cellStyle name="Input 2 8 2 7 2" xfId="15308" xr:uid="{00000000-0005-0000-0000-00008E270000}"/>
    <cellStyle name="Input 2 8 2 8" xfId="5145" xr:uid="{00000000-0005-0000-0000-00008F270000}"/>
    <cellStyle name="Input 2 8 2 8 2" xfId="10831" xr:uid="{00000000-0005-0000-0000-000090270000}"/>
    <cellStyle name="Input 2 8 2 9" xfId="4464" xr:uid="{00000000-0005-0000-0000-000091270000}"/>
    <cellStyle name="Input 2 8 2 9 2" xfId="29647" xr:uid="{00000000-0005-0000-0000-000092270000}"/>
    <cellStyle name="Input 2 8 3" xfId="5762" xr:uid="{00000000-0005-0000-0000-000093270000}"/>
    <cellStyle name="Input 2 8 3 2" xfId="11445" xr:uid="{00000000-0005-0000-0000-000094270000}"/>
    <cellStyle name="Input 2 8 3 3" xfId="35393" xr:uid="{00000000-0005-0000-0000-0000F62B0000}"/>
    <cellStyle name="Input 2 8 4" xfId="6846" xr:uid="{00000000-0005-0000-0000-000095270000}"/>
    <cellStyle name="Input 2 8 4 2" xfId="12527" xr:uid="{00000000-0005-0000-0000-000096270000}"/>
    <cellStyle name="Input 2 8 4 3" xfId="36565" xr:uid="{00000000-0005-0000-0000-0000BF2D0000}"/>
    <cellStyle name="Input 2 8 5" xfId="7510" xr:uid="{00000000-0005-0000-0000-000097270000}"/>
    <cellStyle name="Input 2 8 5 2" xfId="13185" xr:uid="{00000000-0005-0000-0000-000098270000}"/>
    <cellStyle name="Input 2 8 6" xfId="7943" xr:uid="{00000000-0005-0000-0000-000099270000}"/>
    <cellStyle name="Input 2 8 6 2" xfId="13616" xr:uid="{00000000-0005-0000-0000-00009A270000}"/>
    <cellStyle name="Input 2 8 7" xfId="7523" xr:uid="{00000000-0005-0000-0000-00009B270000}"/>
    <cellStyle name="Input 2 8 7 2" xfId="13198" xr:uid="{00000000-0005-0000-0000-00009C270000}"/>
    <cellStyle name="Input 2 8 8" xfId="9332" xr:uid="{00000000-0005-0000-0000-00009D270000}"/>
    <cellStyle name="Input 2 8 8 2" xfId="14990" xr:uid="{00000000-0005-0000-0000-00009E270000}"/>
    <cellStyle name="Input 2 8 9" xfId="4824" xr:uid="{00000000-0005-0000-0000-00009F270000}"/>
    <cellStyle name="Input 2 8 9 2" xfId="10513" xr:uid="{00000000-0005-0000-0000-0000A0270000}"/>
    <cellStyle name="Input 2 9" xfId="2095" xr:uid="{00000000-0005-0000-0000-0000A1270000}"/>
    <cellStyle name="Input 2 9 10" xfId="4121" xr:uid="{00000000-0005-0000-0000-0000A2270000}"/>
    <cellStyle name="Input 2 9 10 2" xfId="28495" xr:uid="{00000000-0005-0000-0000-0000A3270000}"/>
    <cellStyle name="Input 2 9 11" xfId="3799" xr:uid="{00000000-0005-0000-0000-0000A4270000}"/>
    <cellStyle name="Input 2 9 11 2" xfId="30001" xr:uid="{00000000-0005-0000-0000-0000A5270000}"/>
    <cellStyle name="Input 2 9 12" xfId="23417" xr:uid="{00000000-0005-0000-0000-0000A6270000}"/>
    <cellStyle name="Input 2 9 13" xfId="30675" xr:uid="{00000000-0005-0000-0000-0000690A0000}"/>
    <cellStyle name="Input 2 9 14" xfId="33886" xr:uid="{00000000-0005-0000-0000-0000D9110000}"/>
    <cellStyle name="Input 2 9 2" xfId="3352" xr:uid="{00000000-0005-0000-0000-0000A7270000}"/>
    <cellStyle name="Input 2 9 2 10" xfId="10176" xr:uid="{00000000-0005-0000-0000-0000A8270000}"/>
    <cellStyle name="Input 2 9 2 10 2" xfId="28671" xr:uid="{00000000-0005-0000-0000-0000A9270000}"/>
    <cellStyle name="Input 2 9 2 11" xfId="23647" xr:uid="{00000000-0005-0000-0000-0000AA270000}"/>
    <cellStyle name="Input 2 9 2 12" xfId="18608" xr:uid="{00000000-0005-0000-0000-0000AB270000}"/>
    <cellStyle name="Input 2 9 2 13" xfId="33885" xr:uid="{00000000-0005-0000-0000-0000DA110000}"/>
    <cellStyle name="Input 2 9 2 2" xfId="6521" xr:uid="{00000000-0005-0000-0000-0000AC270000}"/>
    <cellStyle name="Input 2 9 2 2 2" xfId="12203" xr:uid="{00000000-0005-0000-0000-0000AD270000}"/>
    <cellStyle name="Input 2 9 2 2 2 2" xfId="27283" xr:uid="{00000000-0005-0000-0000-0000AE270000}"/>
    <cellStyle name="Input 2 9 2 2 2 3" xfId="37847" xr:uid="{00000000-0005-0000-0000-0000DB110000}"/>
    <cellStyle name="Input 2 9 2 2 3" xfId="29111" xr:uid="{00000000-0005-0000-0000-0000AF270000}"/>
    <cellStyle name="Input 2 9 2 2 4" xfId="30013" xr:uid="{00000000-0005-0000-0000-0000B0270000}"/>
    <cellStyle name="Input 2 9 2 2 5" xfId="29219" xr:uid="{00000000-0005-0000-0000-0000B1270000}"/>
    <cellStyle name="Input 2 9 2 2 6" xfId="24383" xr:uid="{00000000-0005-0000-0000-0000B2270000}"/>
    <cellStyle name="Input 2 9 2 2 7" xfId="22571" xr:uid="{00000000-0005-0000-0000-0000B3270000}"/>
    <cellStyle name="Input 2 9 2 2 8" xfId="34352" xr:uid="{00000000-0005-0000-0000-0000DB110000}"/>
    <cellStyle name="Input 2 9 2 3" xfId="6043" xr:uid="{00000000-0005-0000-0000-0000B4270000}"/>
    <cellStyle name="Input 2 9 2 3 2" xfId="11726" xr:uid="{00000000-0005-0000-0000-0000B5270000}"/>
    <cellStyle name="Input 2 9 2 3 2 2" xfId="38848" xr:uid="{00000000-0005-0000-0000-0000FC110000}"/>
    <cellStyle name="Input 2 9 2 3 3" xfId="35540" xr:uid="{00000000-0005-0000-0000-0000FC110000}"/>
    <cellStyle name="Input 2 9 2 4" xfId="7058" xr:uid="{00000000-0005-0000-0000-0000B6270000}"/>
    <cellStyle name="Input 2 9 2 4 2" xfId="12734" xr:uid="{00000000-0005-0000-0000-0000B7270000}"/>
    <cellStyle name="Input 2 9 2 4 3" xfId="37063" xr:uid="{00000000-0005-0000-0000-0000DA110000}"/>
    <cellStyle name="Input 2 9 2 5" xfId="8557" xr:uid="{00000000-0005-0000-0000-0000B8270000}"/>
    <cellStyle name="Input 2 9 2 5 2" xfId="14222" xr:uid="{00000000-0005-0000-0000-0000B9270000}"/>
    <cellStyle name="Input 2 9 2 6" xfId="8930" xr:uid="{00000000-0005-0000-0000-0000BA270000}"/>
    <cellStyle name="Input 2 9 2 6 2" xfId="14595" xr:uid="{00000000-0005-0000-0000-0000BB270000}"/>
    <cellStyle name="Input 2 9 2 7" xfId="9654" xr:uid="{00000000-0005-0000-0000-0000BC270000}"/>
    <cellStyle name="Input 2 9 2 7 2" xfId="15309" xr:uid="{00000000-0005-0000-0000-0000BD270000}"/>
    <cellStyle name="Input 2 9 2 8" xfId="5146" xr:uid="{00000000-0005-0000-0000-0000BE270000}"/>
    <cellStyle name="Input 2 9 2 8 2" xfId="10832" xr:uid="{00000000-0005-0000-0000-0000BF270000}"/>
    <cellStyle name="Input 2 9 2 9" xfId="4465" xr:uid="{00000000-0005-0000-0000-0000C0270000}"/>
    <cellStyle name="Input 2 9 2 9 2" xfId="29079" xr:uid="{00000000-0005-0000-0000-0000C1270000}"/>
    <cellStyle name="Input 2 9 3" xfId="5763" xr:uid="{00000000-0005-0000-0000-0000C2270000}"/>
    <cellStyle name="Input 2 9 3 2" xfId="11446" xr:uid="{00000000-0005-0000-0000-0000C3270000}"/>
    <cellStyle name="Input 2 9 3 3" xfId="35090" xr:uid="{00000000-0005-0000-0000-0000F72B0000}"/>
    <cellStyle name="Input 2 9 4" xfId="5543" xr:uid="{00000000-0005-0000-0000-0000C4270000}"/>
    <cellStyle name="Input 2 9 4 2" xfId="11226" xr:uid="{00000000-0005-0000-0000-0000C5270000}"/>
    <cellStyle name="Input 2 9 4 3" xfId="36566" xr:uid="{00000000-0005-0000-0000-0000C02D0000}"/>
    <cellStyle name="Input 2 9 5" xfId="7509" xr:uid="{00000000-0005-0000-0000-0000C6270000}"/>
    <cellStyle name="Input 2 9 5 2" xfId="13184" xr:uid="{00000000-0005-0000-0000-0000C7270000}"/>
    <cellStyle name="Input 2 9 6" xfId="7944" xr:uid="{00000000-0005-0000-0000-0000C8270000}"/>
    <cellStyle name="Input 2 9 6 2" xfId="13617" xr:uid="{00000000-0005-0000-0000-0000C9270000}"/>
    <cellStyle name="Input 2 9 7" xfId="8007" xr:uid="{00000000-0005-0000-0000-0000CA270000}"/>
    <cellStyle name="Input 2 9 7 2" xfId="13680" xr:uid="{00000000-0005-0000-0000-0000CB270000}"/>
    <cellStyle name="Input 2 9 8" xfId="9333" xr:uid="{00000000-0005-0000-0000-0000CC270000}"/>
    <cellStyle name="Input 2 9 8 2" xfId="14991" xr:uid="{00000000-0005-0000-0000-0000CD270000}"/>
    <cellStyle name="Input 2 9 9" xfId="4825" xr:uid="{00000000-0005-0000-0000-0000CE270000}"/>
    <cellStyle name="Input 2 9 9 2" xfId="10514" xr:uid="{00000000-0005-0000-0000-0000CF270000}"/>
    <cellStyle name="Input 2_PrimaryEnergyPrices_TIMES" xfId="32417" xr:uid="{00000000-0005-0000-0000-00006A0A0000}"/>
    <cellStyle name="Input 20 2" xfId="32418" xr:uid="{00000000-0005-0000-0000-00006B0A0000}"/>
    <cellStyle name="Input 21 2" xfId="32419" xr:uid="{00000000-0005-0000-0000-00006C0A0000}"/>
    <cellStyle name="Input 22 2" xfId="32420" xr:uid="{00000000-0005-0000-0000-00006D0A0000}"/>
    <cellStyle name="Input 23 2" xfId="32421" xr:uid="{00000000-0005-0000-0000-00006E0A0000}"/>
    <cellStyle name="Input 24 2" xfId="32422" xr:uid="{00000000-0005-0000-0000-00006F0A0000}"/>
    <cellStyle name="Input 25 2" xfId="32423" xr:uid="{00000000-0005-0000-0000-0000700A0000}"/>
    <cellStyle name="Input 26 2" xfId="32424" xr:uid="{00000000-0005-0000-0000-0000710A0000}"/>
    <cellStyle name="Input 27 2" xfId="32425" xr:uid="{00000000-0005-0000-0000-0000720A0000}"/>
    <cellStyle name="Input 28 2" xfId="32426" xr:uid="{00000000-0005-0000-0000-0000730A0000}"/>
    <cellStyle name="Input 29 2" xfId="32427" xr:uid="{00000000-0005-0000-0000-0000740A0000}"/>
    <cellStyle name="Input 3" xfId="2096" xr:uid="{00000000-0005-0000-0000-0000D0270000}"/>
    <cellStyle name="Input 3 10" xfId="2097" xr:uid="{00000000-0005-0000-0000-0000D1270000}"/>
    <cellStyle name="Input 3 10 10" xfId="4123" xr:uid="{00000000-0005-0000-0000-0000D2270000}"/>
    <cellStyle name="Input 3 10 10 2" xfId="28496" xr:uid="{00000000-0005-0000-0000-0000D3270000}"/>
    <cellStyle name="Input 3 10 11" xfId="3797" xr:uid="{00000000-0005-0000-0000-0000D4270000}"/>
    <cellStyle name="Input 3 10 11 2" xfId="29125" xr:uid="{00000000-0005-0000-0000-0000D5270000}"/>
    <cellStyle name="Input 3 10 12" xfId="23419" xr:uid="{00000000-0005-0000-0000-0000D6270000}"/>
    <cellStyle name="Input 3 10 13" xfId="33884" xr:uid="{00000000-0005-0000-0000-0000DD110000}"/>
    <cellStyle name="Input 3 10 2" xfId="3354" xr:uid="{00000000-0005-0000-0000-0000D7270000}"/>
    <cellStyle name="Input 3 10 2 10" xfId="10178" xr:uid="{00000000-0005-0000-0000-0000D8270000}"/>
    <cellStyle name="Input 3 10 2 10 2" xfId="29256" xr:uid="{00000000-0005-0000-0000-0000D9270000}"/>
    <cellStyle name="Input 3 10 2 11" xfId="23649" xr:uid="{00000000-0005-0000-0000-0000DA270000}"/>
    <cellStyle name="Input 3 10 2 12" xfId="33883" xr:uid="{00000000-0005-0000-0000-0000DE110000}"/>
    <cellStyle name="Input 3 10 2 2" xfId="6523" xr:uid="{00000000-0005-0000-0000-0000DB270000}"/>
    <cellStyle name="Input 3 10 2 2 2" xfId="12205" xr:uid="{00000000-0005-0000-0000-0000DC270000}"/>
    <cellStyle name="Input 3 10 2 2 3" xfId="37064" xr:uid="{00000000-0005-0000-0000-0000DE110000}"/>
    <cellStyle name="Input 3 10 2 3" xfId="6045" xr:uid="{00000000-0005-0000-0000-0000DD270000}"/>
    <cellStyle name="Input 3 10 2 3 2" xfId="11728" xr:uid="{00000000-0005-0000-0000-0000DE270000}"/>
    <cellStyle name="Input 3 10 2 4" xfId="7056" xr:uid="{00000000-0005-0000-0000-0000DF270000}"/>
    <cellStyle name="Input 3 10 2 4 2" xfId="12732" xr:uid="{00000000-0005-0000-0000-0000E0270000}"/>
    <cellStyle name="Input 3 10 2 5" xfId="8559" xr:uid="{00000000-0005-0000-0000-0000E1270000}"/>
    <cellStyle name="Input 3 10 2 5 2" xfId="14224" xr:uid="{00000000-0005-0000-0000-0000E2270000}"/>
    <cellStyle name="Input 3 10 2 6" xfId="8932" xr:uid="{00000000-0005-0000-0000-0000E3270000}"/>
    <cellStyle name="Input 3 10 2 6 2" xfId="14597" xr:uid="{00000000-0005-0000-0000-0000E4270000}"/>
    <cellStyle name="Input 3 10 2 7" xfId="9656" xr:uid="{00000000-0005-0000-0000-0000E5270000}"/>
    <cellStyle name="Input 3 10 2 7 2" xfId="15311" xr:uid="{00000000-0005-0000-0000-0000E6270000}"/>
    <cellStyle name="Input 3 10 2 8" xfId="5148" xr:uid="{00000000-0005-0000-0000-0000E7270000}"/>
    <cellStyle name="Input 3 10 2 8 2" xfId="10834" xr:uid="{00000000-0005-0000-0000-0000E8270000}"/>
    <cellStyle name="Input 3 10 2 9" xfId="4467" xr:uid="{00000000-0005-0000-0000-0000E9270000}"/>
    <cellStyle name="Input 3 10 2 9 2" xfId="29080" xr:uid="{00000000-0005-0000-0000-0000EA270000}"/>
    <cellStyle name="Input 3 10 3" xfId="5765" xr:uid="{00000000-0005-0000-0000-0000EB270000}"/>
    <cellStyle name="Input 3 10 3 2" xfId="11448" xr:uid="{00000000-0005-0000-0000-0000EC270000}"/>
    <cellStyle name="Input 3 10 3 3" xfId="34867" xr:uid="{00000000-0005-0000-0000-0000F92B0000}"/>
    <cellStyle name="Input 3 10 4" xfId="5544" xr:uid="{00000000-0005-0000-0000-0000ED270000}"/>
    <cellStyle name="Input 3 10 4 2" xfId="11227" xr:uid="{00000000-0005-0000-0000-0000EE270000}"/>
    <cellStyle name="Input 3 10 5" xfId="7507" xr:uid="{00000000-0005-0000-0000-0000EF270000}"/>
    <cellStyle name="Input 3 10 5 2" xfId="13182" xr:uid="{00000000-0005-0000-0000-0000F0270000}"/>
    <cellStyle name="Input 3 10 6" xfId="7946" xr:uid="{00000000-0005-0000-0000-0000F1270000}"/>
    <cellStyle name="Input 3 10 6 2" xfId="13619" xr:uid="{00000000-0005-0000-0000-0000F2270000}"/>
    <cellStyle name="Input 3 10 7" xfId="7521" xr:uid="{00000000-0005-0000-0000-0000F3270000}"/>
    <cellStyle name="Input 3 10 7 2" xfId="13196" xr:uid="{00000000-0005-0000-0000-0000F4270000}"/>
    <cellStyle name="Input 3 10 8" xfId="9335" xr:uid="{00000000-0005-0000-0000-0000F5270000}"/>
    <cellStyle name="Input 3 10 8 2" xfId="14993" xr:uid="{00000000-0005-0000-0000-0000F6270000}"/>
    <cellStyle name="Input 3 10 9" xfId="4827" xr:uid="{00000000-0005-0000-0000-0000F7270000}"/>
    <cellStyle name="Input 3 10 9 2" xfId="10516" xr:uid="{00000000-0005-0000-0000-0000F8270000}"/>
    <cellStyle name="Input 3 11" xfId="2098" xr:uid="{00000000-0005-0000-0000-0000F9270000}"/>
    <cellStyle name="Input 3 11 10" xfId="4124" xr:uid="{00000000-0005-0000-0000-0000FA270000}"/>
    <cellStyle name="Input 3 11 10 2" xfId="30331" xr:uid="{00000000-0005-0000-0000-0000FB270000}"/>
    <cellStyle name="Input 3 11 11" xfId="3796" xr:uid="{00000000-0005-0000-0000-0000FC270000}"/>
    <cellStyle name="Input 3 11 11 2" xfId="28650" xr:uid="{00000000-0005-0000-0000-0000FD270000}"/>
    <cellStyle name="Input 3 11 12" xfId="23420" xr:uid="{00000000-0005-0000-0000-0000FE270000}"/>
    <cellStyle name="Input 3 11 13" xfId="33882" xr:uid="{00000000-0005-0000-0000-0000DF110000}"/>
    <cellStyle name="Input 3 11 2" xfId="3355" xr:uid="{00000000-0005-0000-0000-0000FF270000}"/>
    <cellStyle name="Input 3 11 2 10" xfId="10179" xr:uid="{00000000-0005-0000-0000-000000280000}"/>
    <cellStyle name="Input 3 11 2 10 2" xfId="28635" xr:uid="{00000000-0005-0000-0000-000001280000}"/>
    <cellStyle name="Input 3 11 2 11" xfId="23650" xr:uid="{00000000-0005-0000-0000-000002280000}"/>
    <cellStyle name="Input 3 11 2 12" xfId="33881" xr:uid="{00000000-0005-0000-0000-0000E0110000}"/>
    <cellStyle name="Input 3 11 2 2" xfId="6524" xr:uid="{00000000-0005-0000-0000-000003280000}"/>
    <cellStyle name="Input 3 11 2 2 2" xfId="12206" xr:uid="{00000000-0005-0000-0000-000004280000}"/>
    <cellStyle name="Input 3 11 2 2 3" xfId="37065" xr:uid="{00000000-0005-0000-0000-0000E0110000}"/>
    <cellStyle name="Input 3 11 2 3" xfId="6046" xr:uid="{00000000-0005-0000-0000-000005280000}"/>
    <cellStyle name="Input 3 11 2 3 2" xfId="11729" xr:uid="{00000000-0005-0000-0000-000006280000}"/>
    <cellStyle name="Input 3 11 2 4" xfId="7055" xr:uid="{00000000-0005-0000-0000-000007280000}"/>
    <cellStyle name="Input 3 11 2 4 2" xfId="12731" xr:uid="{00000000-0005-0000-0000-000008280000}"/>
    <cellStyle name="Input 3 11 2 5" xfId="8560" xr:uid="{00000000-0005-0000-0000-000009280000}"/>
    <cellStyle name="Input 3 11 2 5 2" xfId="14225" xr:uid="{00000000-0005-0000-0000-00000A280000}"/>
    <cellStyle name="Input 3 11 2 6" xfId="8933" xr:uid="{00000000-0005-0000-0000-00000B280000}"/>
    <cellStyle name="Input 3 11 2 6 2" xfId="14598" xr:uid="{00000000-0005-0000-0000-00000C280000}"/>
    <cellStyle name="Input 3 11 2 7" xfId="9657" xr:uid="{00000000-0005-0000-0000-00000D280000}"/>
    <cellStyle name="Input 3 11 2 7 2" xfId="15312" xr:uid="{00000000-0005-0000-0000-00000E280000}"/>
    <cellStyle name="Input 3 11 2 8" xfId="5149" xr:uid="{00000000-0005-0000-0000-00000F280000}"/>
    <cellStyle name="Input 3 11 2 8 2" xfId="10835" xr:uid="{00000000-0005-0000-0000-000010280000}"/>
    <cellStyle name="Input 3 11 2 9" xfId="4468" xr:uid="{00000000-0005-0000-0000-000011280000}"/>
    <cellStyle name="Input 3 11 2 9 2" xfId="28612" xr:uid="{00000000-0005-0000-0000-000012280000}"/>
    <cellStyle name="Input 3 11 3" xfId="5766" xr:uid="{00000000-0005-0000-0000-000013280000}"/>
    <cellStyle name="Input 3 11 3 2" xfId="11449" xr:uid="{00000000-0005-0000-0000-000014280000}"/>
    <cellStyle name="Input 3 11 3 3" xfId="34866" xr:uid="{00000000-0005-0000-0000-0000FA2B0000}"/>
    <cellStyle name="Input 3 11 4" xfId="5545" xr:uid="{00000000-0005-0000-0000-000015280000}"/>
    <cellStyle name="Input 3 11 4 2" xfId="11228" xr:uid="{00000000-0005-0000-0000-000016280000}"/>
    <cellStyle name="Input 3 11 5" xfId="7506" xr:uid="{00000000-0005-0000-0000-000017280000}"/>
    <cellStyle name="Input 3 11 5 2" xfId="13181" xr:uid="{00000000-0005-0000-0000-000018280000}"/>
    <cellStyle name="Input 3 11 6" xfId="7947" xr:uid="{00000000-0005-0000-0000-000019280000}"/>
    <cellStyle name="Input 3 11 6 2" xfId="13620" xr:uid="{00000000-0005-0000-0000-00001A280000}"/>
    <cellStyle name="Input 3 11 7" xfId="7461" xr:uid="{00000000-0005-0000-0000-00001B280000}"/>
    <cellStyle name="Input 3 11 7 2" xfId="13136" xr:uid="{00000000-0005-0000-0000-00001C280000}"/>
    <cellStyle name="Input 3 11 8" xfId="9336" xr:uid="{00000000-0005-0000-0000-00001D280000}"/>
    <cellStyle name="Input 3 11 8 2" xfId="14994" xr:uid="{00000000-0005-0000-0000-00001E280000}"/>
    <cellStyle name="Input 3 11 9" xfId="4828" xr:uid="{00000000-0005-0000-0000-00001F280000}"/>
    <cellStyle name="Input 3 11 9 2" xfId="10517" xr:uid="{00000000-0005-0000-0000-000020280000}"/>
    <cellStyle name="Input 3 12" xfId="3353" xr:uid="{00000000-0005-0000-0000-000021280000}"/>
    <cellStyle name="Input 3 12 10" xfId="10177" xr:uid="{00000000-0005-0000-0000-000022280000}"/>
    <cellStyle name="Input 3 12 10 2" xfId="29396" xr:uid="{00000000-0005-0000-0000-000023280000}"/>
    <cellStyle name="Input 3 12 11" xfId="23648" xr:uid="{00000000-0005-0000-0000-000024280000}"/>
    <cellStyle name="Input 3 12 12" xfId="18609" xr:uid="{00000000-0005-0000-0000-000025280000}"/>
    <cellStyle name="Input 3 12 13" xfId="33880" xr:uid="{00000000-0005-0000-0000-0000E1110000}"/>
    <cellStyle name="Input 3 12 2" xfId="6522" xr:uid="{00000000-0005-0000-0000-000026280000}"/>
    <cellStyle name="Input 3 12 2 2" xfId="12204" xr:uid="{00000000-0005-0000-0000-000027280000}"/>
    <cellStyle name="Input 3 12 2 2 2" xfId="27284" xr:uid="{00000000-0005-0000-0000-000028280000}"/>
    <cellStyle name="Input 3 12 2 2 3" xfId="37848" xr:uid="{00000000-0005-0000-0000-0000E2110000}"/>
    <cellStyle name="Input 3 12 2 3" xfId="29110" xr:uid="{00000000-0005-0000-0000-000029280000}"/>
    <cellStyle name="Input 3 12 2 4" xfId="29490" xr:uid="{00000000-0005-0000-0000-00002A280000}"/>
    <cellStyle name="Input 3 12 2 5" xfId="28669" xr:uid="{00000000-0005-0000-0000-00002B280000}"/>
    <cellStyle name="Input 3 12 2 6" xfId="24384" xr:uid="{00000000-0005-0000-0000-00002C280000}"/>
    <cellStyle name="Input 3 12 2 7" xfId="22572" xr:uid="{00000000-0005-0000-0000-00002D280000}"/>
    <cellStyle name="Input 3 12 2 8" xfId="34353" xr:uid="{00000000-0005-0000-0000-0000E2110000}"/>
    <cellStyle name="Input 3 12 3" xfId="6044" xr:uid="{00000000-0005-0000-0000-00002E280000}"/>
    <cellStyle name="Input 3 12 3 2" xfId="11727" xr:uid="{00000000-0005-0000-0000-00002F280000}"/>
    <cellStyle name="Input 3 12 3 2 2" xfId="38849" xr:uid="{00000000-0005-0000-0000-000004120000}"/>
    <cellStyle name="Input 3 12 3 3" xfId="35541" xr:uid="{00000000-0005-0000-0000-000004120000}"/>
    <cellStyle name="Input 3 12 4" xfId="7057" xr:uid="{00000000-0005-0000-0000-000030280000}"/>
    <cellStyle name="Input 3 12 4 2" xfId="12733" xr:uid="{00000000-0005-0000-0000-000031280000}"/>
    <cellStyle name="Input 3 12 4 3" xfId="37066" xr:uid="{00000000-0005-0000-0000-0000E1110000}"/>
    <cellStyle name="Input 3 12 5" xfId="8558" xr:uid="{00000000-0005-0000-0000-000032280000}"/>
    <cellStyle name="Input 3 12 5 2" xfId="14223" xr:uid="{00000000-0005-0000-0000-000033280000}"/>
    <cellStyle name="Input 3 12 6" xfId="8931" xr:uid="{00000000-0005-0000-0000-000034280000}"/>
    <cellStyle name="Input 3 12 6 2" xfId="14596" xr:uid="{00000000-0005-0000-0000-000035280000}"/>
    <cellStyle name="Input 3 12 7" xfId="9655" xr:uid="{00000000-0005-0000-0000-000036280000}"/>
    <cellStyle name="Input 3 12 7 2" xfId="15310" xr:uid="{00000000-0005-0000-0000-000037280000}"/>
    <cellStyle name="Input 3 12 8" xfId="5147" xr:uid="{00000000-0005-0000-0000-000038280000}"/>
    <cellStyle name="Input 3 12 8 2" xfId="10833" xr:uid="{00000000-0005-0000-0000-000039280000}"/>
    <cellStyle name="Input 3 12 9" xfId="4466" xr:uid="{00000000-0005-0000-0000-00003A280000}"/>
    <cellStyle name="Input 3 12 9 2" xfId="28500" xr:uid="{00000000-0005-0000-0000-00003B280000}"/>
    <cellStyle name="Input 3 13" xfId="5764" xr:uid="{00000000-0005-0000-0000-00003C280000}"/>
    <cellStyle name="Input 3 13 2" xfId="11447" xr:uid="{00000000-0005-0000-0000-00003D280000}"/>
    <cellStyle name="Input 3 13 3" xfId="35708" xr:uid="{00000000-0005-0000-0000-0000F82B0000}"/>
    <cellStyle name="Input 3 14" xfId="6845" xr:uid="{00000000-0005-0000-0000-00003E280000}"/>
    <cellStyle name="Input 3 14 2" xfId="12526" xr:uid="{00000000-0005-0000-0000-00003F280000}"/>
    <cellStyle name="Input 3 14 3" xfId="36567" xr:uid="{00000000-0005-0000-0000-0000C12D0000}"/>
    <cellStyle name="Input 3 15" xfId="7508" xr:uid="{00000000-0005-0000-0000-000040280000}"/>
    <cellStyle name="Input 3 15 2" xfId="13183" xr:uid="{00000000-0005-0000-0000-000041280000}"/>
    <cellStyle name="Input 3 16" xfId="7945" xr:uid="{00000000-0005-0000-0000-000042280000}"/>
    <cellStyle name="Input 3 16 2" xfId="13618" xr:uid="{00000000-0005-0000-0000-000043280000}"/>
    <cellStyle name="Input 3 17" xfId="7522" xr:uid="{00000000-0005-0000-0000-000044280000}"/>
    <cellStyle name="Input 3 17 2" xfId="13197" xr:uid="{00000000-0005-0000-0000-000045280000}"/>
    <cellStyle name="Input 3 18" xfId="9334" xr:uid="{00000000-0005-0000-0000-000046280000}"/>
    <cellStyle name="Input 3 18 2" xfId="14992" xr:uid="{00000000-0005-0000-0000-000047280000}"/>
    <cellStyle name="Input 3 19" xfId="4826" xr:uid="{00000000-0005-0000-0000-000048280000}"/>
    <cellStyle name="Input 3 19 2" xfId="10515" xr:uid="{00000000-0005-0000-0000-000049280000}"/>
    <cellStyle name="Input 3 2" xfId="2099" xr:uid="{00000000-0005-0000-0000-00004A280000}"/>
    <cellStyle name="Input 3 2 10" xfId="4125" xr:uid="{00000000-0005-0000-0000-00004B280000}"/>
    <cellStyle name="Input 3 2 10 2" xfId="28497" xr:uid="{00000000-0005-0000-0000-00004C280000}"/>
    <cellStyle name="Input 3 2 11" xfId="3795" xr:uid="{00000000-0005-0000-0000-00004D280000}"/>
    <cellStyle name="Input 3 2 11 2" xfId="28799" xr:uid="{00000000-0005-0000-0000-00004E280000}"/>
    <cellStyle name="Input 3 2 12" xfId="23421" xr:uid="{00000000-0005-0000-0000-00004F280000}"/>
    <cellStyle name="Input 3 2 13" xfId="32429" xr:uid="{00000000-0005-0000-0000-0000760A0000}"/>
    <cellStyle name="Input 3 2 2" xfId="3356" xr:uid="{00000000-0005-0000-0000-000050280000}"/>
    <cellStyle name="Input 3 2 2 10" xfId="10180" xr:uid="{00000000-0005-0000-0000-000051280000}"/>
    <cellStyle name="Input 3 2 2 10 2" xfId="28992" xr:uid="{00000000-0005-0000-0000-000052280000}"/>
    <cellStyle name="Input 3 2 2 11" xfId="23651" xr:uid="{00000000-0005-0000-0000-000053280000}"/>
    <cellStyle name="Input 3 2 2 12" xfId="33879" xr:uid="{00000000-0005-0000-0000-0000E4110000}"/>
    <cellStyle name="Input 3 2 2 2" xfId="6525" xr:uid="{00000000-0005-0000-0000-000054280000}"/>
    <cellStyle name="Input 3 2 2 2 2" xfId="12207" xr:uid="{00000000-0005-0000-0000-000055280000}"/>
    <cellStyle name="Input 3 2 2 2 3" xfId="37067" xr:uid="{00000000-0005-0000-0000-0000E4110000}"/>
    <cellStyle name="Input 3 2 2 3" xfId="6047" xr:uid="{00000000-0005-0000-0000-000056280000}"/>
    <cellStyle name="Input 3 2 2 3 2" xfId="11730" xr:uid="{00000000-0005-0000-0000-000057280000}"/>
    <cellStyle name="Input 3 2 2 4" xfId="7054" xr:uid="{00000000-0005-0000-0000-000058280000}"/>
    <cellStyle name="Input 3 2 2 4 2" xfId="12730" xr:uid="{00000000-0005-0000-0000-000059280000}"/>
    <cellStyle name="Input 3 2 2 5" xfId="8561" xr:uid="{00000000-0005-0000-0000-00005A280000}"/>
    <cellStyle name="Input 3 2 2 5 2" xfId="14226" xr:uid="{00000000-0005-0000-0000-00005B280000}"/>
    <cellStyle name="Input 3 2 2 6" xfId="8934" xr:uid="{00000000-0005-0000-0000-00005C280000}"/>
    <cellStyle name="Input 3 2 2 6 2" xfId="14599" xr:uid="{00000000-0005-0000-0000-00005D280000}"/>
    <cellStyle name="Input 3 2 2 7" xfId="9658" xr:uid="{00000000-0005-0000-0000-00005E280000}"/>
    <cellStyle name="Input 3 2 2 7 2" xfId="15313" xr:uid="{00000000-0005-0000-0000-00005F280000}"/>
    <cellStyle name="Input 3 2 2 8" xfId="5150" xr:uid="{00000000-0005-0000-0000-000060280000}"/>
    <cellStyle name="Input 3 2 2 8 2" xfId="10836" xr:uid="{00000000-0005-0000-0000-000061280000}"/>
    <cellStyle name="Input 3 2 2 9" xfId="4469" xr:uid="{00000000-0005-0000-0000-000062280000}"/>
    <cellStyle name="Input 3 2 2 9 2" xfId="28498" xr:uid="{00000000-0005-0000-0000-000063280000}"/>
    <cellStyle name="Input 3 2 3" xfId="5767" xr:uid="{00000000-0005-0000-0000-000064280000}"/>
    <cellStyle name="Input 3 2 3 2" xfId="11450" xr:uid="{00000000-0005-0000-0000-000065280000}"/>
    <cellStyle name="Input 3 2 3 3" xfId="34865" xr:uid="{00000000-0005-0000-0000-0000FB2B0000}"/>
    <cellStyle name="Input 3 2 4" xfId="6843" xr:uid="{00000000-0005-0000-0000-000066280000}"/>
    <cellStyle name="Input 3 2 4 2" xfId="12524" xr:uid="{00000000-0005-0000-0000-000067280000}"/>
    <cellStyle name="Input 3 2 5" xfId="7505" xr:uid="{00000000-0005-0000-0000-000068280000}"/>
    <cellStyle name="Input 3 2 5 2" xfId="13180" xr:uid="{00000000-0005-0000-0000-000069280000}"/>
    <cellStyle name="Input 3 2 6" xfId="7948" xr:uid="{00000000-0005-0000-0000-00006A280000}"/>
    <cellStyle name="Input 3 2 6 2" xfId="13621" xr:uid="{00000000-0005-0000-0000-00006B280000}"/>
    <cellStyle name="Input 3 2 7" xfId="8029" xr:uid="{00000000-0005-0000-0000-00006C280000}"/>
    <cellStyle name="Input 3 2 7 2" xfId="13702" xr:uid="{00000000-0005-0000-0000-00006D280000}"/>
    <cellStyle name="Input 3 2 8" xfId="9337" xr:uid="{00000000-0005-0000-0000-00006E280000}"/>
    <cellStyle name="Input 3 2 8 2" xfId="14995" xr:uid="{00000000-0005-0000-0000-00006F280000}"/>
    <cellStyle name="Input 3 2 9" xfId="4829" xr:uid="{00000000-0005-0000-0000-000070280000}"/>
    <cellStyle name="Input 3 2 9 2" xfId="10518" xr:uid="{00000000-0005-0000-0000-000071280000}"/>
    <cellStyle name="Input 3 20" xfId="4122" xr:uid="{00000000-0005-0000-0000-000072280000}"/>
    <cellStyle name="Input 3 20 2" xfId="29648" xr:uid="{00000000-0005-0000-0000-000073280000}"/>
    <cellStyle name="Input 3 21" xfId="3798" xr:uid="{00000000-0005-0000-0000-000074280000}"/>
    <cellStyle name="Input 3 21 2" xfId="29231" xr:uid="{00000000-0005-0000-0000-000075280000}"/>
    <cellStyle name="Input 3 22" xfId="23418" xr:uid="{00000000-0005-0000-0000-000076280000}"/>
    <cellStyle name="Input 3 23" xfId="30676" xr:uid="{00000000-0005-0000-0000-0000750A0000}"/>
    <cellStyle name="Input 3 3" xfId="2100" xr:uid="{00000000-0005-0000-0000-000077280000}"/>
    <cellStyle name="Input 3 3 10" xfId="4126" xr:uid="{00000000-0005-0000-0000-000078280000}"/>
    <cellStyle name="Input 3 3 10 2" xfId="29081" xr:uid="{00000000-0005-0000-0000-000079280000}"/>
    <cellStyle name="Input 3 3 11" xfId="3794" xr:uid="{00000000-0005-0000-0000-00007A280000}"/>
    <cellStyle name="Input 3 3 11 2" xfId="29504" xr:uid="{00000000-0005-0000-0000-00007B280000}"/>
    <cellStyle name="Input 3 3 12" xfId="23422" xr:uid="{00000000-0005-0000-0000-00007C280000}"/>
    <cellStyle name="Input 3 3 13" xfId="32430" xr:uid="{00000000-0005-0000-0000-0000770A0000}"/>
    <cellStyle name="Input 3 3 14" xfId="33878" xr:uid="{00000000-0005-0000-0000-0000E5110000}"/>
    <cellStyle name="Input 3 3 2" xfId="3357" xr:uid="{00000000-0005-0000-0000-00007D280000}"/>
    <cellStyle name="Input 3 3 2 10" xfId="10181" xr:uid="{00000000-0005-0000-0000-00007E280000}"/>
    <cellStyle name="Input 3 3 2 10 2" xfId="28897" xr:uid="{00000000-0005-0000-0000-00007F280000}"/>
    <cellStyle name="Input 3 3 2 11" xfId="23652" xr:uid="{00000000-0005-0000-0000-000080280000}"/>
    <cellStyle name="Input 3 3 2 12" xfId="33877" xr:uid="{00000000-0005-0000-0000-0000E6110000}"/>
    <cellStyle name="Input 3 3 2 2" xfId="6526" xr:uid="{00000000-0005-0000-0000-000081280000}"/>
    <cellStyle name="Input 3 3 2 2 2" xfId="12208" xr:uid="{00000000-0005-0000-0000-000082280000}"/>
    <cellStyle name="Input 3 3 2 2 3" xfId="37068" xr:uid="{00000000-0005-0000-0000-0000E6110000}"/>
    <cellStyle name="Input 3 3 2 3" xfId="6048" xr:uid="{00000000-0005-0000-0000-000083280000}"/>
    <cellStyle name="Input 3 3 2 3 2" xfId="11731" xr:uid="{00000000-0005-0000-0000-000084280000}"/>
    <cellStyle name="Input 3 3 2 4" xfId="7053" xr:uid="{00000000-0005-0000-0000-000085280000}"/>
    <cellStyle name="Input 3 3 2 4 2" xfId="12729" xr:uid="{00000000-0005-0000-0000-000086280000}"/>
    <cellStyle name="Input 3 3 2 5" xfId="8562" xr:uid="{00000000-0005-0000-0000-000087280000}"/>
    <cellStyle name="Input 3 3 2 5 2" xfId="14227" xr:uid="{00000000-0005-0000-0000-000088280000}"/>
    <cellStyle name="Input 3 3 2 6" xfId="8935" xr:uid="{00000000-0005-0000-0000-000089280000}"/>
    <cellStyle name="Input 3 3 2 6 2" xfId="14600" xr:uid="{00000000-0005-0000-0000-00008A280000}"/>
    <cellStyle name="Input 3 3 2 7" xfId="9659" xr:uid="{00000000-0005-0000-0000-00008B280000}"/>
    <cellStyle name="Input 3 3 2 7 2" xfId="15314" xr:uid="{00000000-0005-0000-0000-00008C280000}"/>
    <cellStyle name="Input 3 3 2 8" xfId="5151" xr:uid="{00000000-0005-0000-0000-00008D280000}"/>
    <cellStyle name="Input 3 3 2 8 2" xfId="10837" xr:uid="{00000000-0005-0000-0000-00008E280000}"/>
    <cellStyle name="Input 3 3 2 9" xfId="4470" xr:uid="{00000000-0005-0000-0000-00008F280000}"/>
    <cellStyle name="Input 3 3 2 9 2" xfId="28499" xr:uid="{00000000-0005-0000-0000-000090280000}"/>
    <cellStyle name="Input 3 3 3" xfId="5768" xr:uid="{00000000-0005-0000-0000-000091280000}"/>
    <cellStyle name="Input 3 3 3 2" xfId="11451" xr:uid="{00000000-0005-0000-0000-000092280000}"/>
    <cellStyle name="Input 3 3 3 3" xfId="34864" xr:uid="{00000000-0005-0000-0000-0000FC2B0000}"/>
    <cellStyle name="Input 3 3 4" xfId="5546" xr:uid="{00000000-0005-0000-0000-000093280000}"/>
    <cellStyle name="Input 3 3 4 2" xfId="11229" xr:uid="{00000000-0005-0000-0000-000094280000}"/>
    <cellStyle name="Input 3 3 4 3" xfId="36911" xr:uid="{00000000-0005-0000-0000-0000770A0000}"/>
    <cellStyle name="Input 3 3 5" xfId="7504" xr:uid="{00000000-0005-0000-0000-000095280000}"/>
    <cellStyle name="Input 3 3 5 2" xfId="13179" xr:uid="{00000000-0005-0000-0000-000096280000}"/>
    <cellStyle name="Input 3 3 6" xfId="7949" xr:uid="{00000000-0005-0000-0000-000097280000}"/>
    <cellStyle name="Input 3 3 6 2" xfId="13622" xr:uid="{00000000-0005-0000-0000-000098280000}"/>
    <cellStyle name="Input 3 3 7" xfId="8120" xr:uid="{00000000-0005-0000-0000-000099280000}"/>
    <cellStyle name="Input 3 3 7 2" xfId="13789" xr:uid="{00000000-0005-0000-0000-00009A280000}"/>
    <cellStyle name="Input 3 3 8" xfId="9338" xr:uid="{00000000-0005-0000-0000-00009B280000}"/>
    <cellStyle name="Input 3 3 8 2" xfId="14996" xr:uid="{00000000-0005-0000-0000-00009C280000}"/>
    <cellStyle name="Input 3 3 9" xfId="4830" xr:uid="{00000000-0005-0000-0000-00009D280000}"/>
    <cellStyle name="Input 3 3 9 2" xfId="10519" xr:uid="{00000000-0005-0000-0000-00009E280000}"/>
    <cellStyle name="Input 3 4" xfId="2101" xr:uid="{00000000-0005-0000-0000-00009F280000}"/>
    <cellStyle name="Input 3 4 10" xfId="4127" xr:uid="{00000000-0005-0000-0000-0000A0280000}"/>
    <cellStyle name="Input 3 4 10 2" xfId="28565" xr:uid="{00000000-0005-0000-0000-0000A1280000}"/>
    <cellStyle name="Input 3 4 11" xfId="3793" xr:uid="{00000000-0005-0000-0000-0000A2280000}"/>
    <cellStyle name="Input 3 4 11 2" xfId="29242" xr:uid="{00000000-0005-0000-0000-0000A3280000}"/>
    <cellStyle name="Input 3 4 12" xfId="23423" xr:uid="{00000000-0005-0000-0000-0000A4280000}"/>
    <cellStyle name="Input 3 4 13" xfId="32428" xr:uid="{00000000-0005-0000-0000-0000780A0000}"/>
    <cellStyle name="Input 3 4 2" xfId="3358" xr:uid="{00000000-0005-0000-0000-0000A5280000}"/>
    <cellStyle name="Input 3 4 2 10" xfId="10182" xr:uid="{00000000-0005-0000-0000-0000A6280000}"/>
    <cellStyle name="Input 3 4 2 10 2" xfId="29261" xr:uid="{00000000-0005-0000-0000-0000A7280000}"/>
    <cellStyle name="Input 3 4 2 11" xfId="23653" xr:uid="{00000000-0005-0000-0000-0000A8280000}"/>
    <cellStyle name="Input 3 4 2 12" xfId="33876" xr:uid="{00000000-0005-0000-0000-0000E8110000}"/>
    <cellStyle name="Input 3 4 2 2" xfId="6527" xr:uid="{00000000-0005-0000-0000-0000A9280000}"/>
    <cellStyle name="Input 3 4 2 2 2" xfId="12209" xr:uid="{00000000-0005-0000-0000-0000AA280000}"/>
    <cellStyle name="Input 3 4 2 2 3" xfId="37069" xr:uid="{00000000-0005-0000-0000-0000E8110000}"/>
    <cellStyle name="Input 3 4 2 3" xfId="6049" xr:uid="{00000000-0005-0000-0000-0000AB280000}"/>
    <cellStyle name="Input 3 4 2 3 2" xfId="11732" xr:uid="{00000000-0005-0000-0000-0000AC280000}"/>
    <cellStyle name="Input 3 4 2 4" xfId="7052" xr:uid="{00000000-0005-0000-0000-0000AD280000}"/>
    <cellStyle name="Input 3 4 2 4 2" xfId="12728" xr:uid="{00000000-0005-0000-0000-0000AE280000}"/>
    <cellStyle name="Input 3 4 2 5" xfId="8563" xr:uid="{00000000-0005-0000-0000-0000AF280000}"/>
    <cellStyle name="Input 3 4 2 5 2" xfId="14228" xr:uid="{00000000-0005-0000-0000-0000B0280000}"/>
    <cellStyle name="Input 3 4 2 6" xfId="8936" xr:uid="{00000000-0005-0000-0000-0000B1280000}"/>
    <cellStyle name="Input 3 4 2 6 2" xfId="14601" xr:uid="{00000000-0005-0000-0000-0000B2280000}"/>
    <cellStyle name="Input 3 4 2 7" xfId="9660" xr:uid="{00000000-0005-0000-0000-0000B3280000}"/>
    <cellStyle name="Input 3 4 2 7 2" xfId="15315" xr:uid="{00000000-0005-0000-0000-0000B4280000}"/>
    <cellStyle name="Input 3 4 2 8" xfId="5152" xr:uid="{00000000-0005-0000-0000-0000B5280000}"/>
    <cellStyle name="Input 3 4 2 8 2" xfId="10838" xr:uid="{00000000-0005-0000-0000-0000B6280000}"/>
    <cellStyle name="Input 3 4 2 9" xfId="4471" xr:uid="{00000000-0005-0000-0000-0000B7280000}"/>
    <cellStyle name="Input 3 4 2 9 2" xfId="29082" xr:uid="{00000000-0005-0000-0000-0000B8280000}"/>
    <cellStyle name="Input 3 4 3" xfId="5769" xr:uid="{00000000-0005-0000-0000-0000B9280000}"/>
    <cellStyle name="Input 3 4 3 2" xfId="11452" xr:uid="{00000000-0005-0000-0000-0000BA280000}"/>
    <cellStyle name="Input 3 4 3 3" xfId="34863" xr:uid="{00000000-0005-0000-0000-0000FD2B0000}"/>
    <cellStyle name="Input 3 4 4" xfId="6842" xr:uid="{00000000-0005-0000-0000-0000BB280000}"/>
    <cellStyle name="Input 3 4 4 2" xfId="12523" xr:uid="{00000000-0005-0000-0000-0000BC280000}"/>
    <cellStyle name="Input 3 4 5" xfId="7503" xr:uid="{00000000-0005-0000-0000-0000BD280000}"/>
    <cellStyle name="Input 3 4 5 2" xfId="13178" xr:uid="{00000000-0005-0000-0000-0000BE280000}"/>
    <cellStyle name="Input 3 4 6" xfId="7950" xr:uid="{00000000-0005-0000-0000-0000BF280000}"/>
    <cellStyle name="Input 3 4 6 2" xfId="13623" xr:uid="{00000000-0005-0000-0000-0000C0280000}"/>
    <cellStyle name="Input 3 4 7" xfId="8005" xr:uid="{00000000-0005-0000-0000-0000C1280000}"/>
    <cellStyle name="Input 3 4 7 2" xfId="13678" xr:uid="{00000000-0005-0000-0000-0000C2280000}"/>
    <cellStyle name="Input 3 4 8" xfId="9339" xr:uid="{00000000-0005-0000-0000-0000C3280000}"/>
    <cellStyle name="Input 3 4 8 2" xfId="14997" xr:uid="{00000000-0005-0000-0000-0000C4280000}"/>
    <cellStyle name="Input 3 4 9" xfId="4831" xr:uid="{00000000-0005-0000-0000-0000C5280000}"/>
    <cellStyle name="Input 3 4 9 2" xfId="10520" xr:uid="{00000000-0005-0000-0000-0000C6280000}"/>
    <cellStyle name="Input 3 5" xfId="2102" xr:uid="{00000000-0005-0000-0000-0000C7280000}"/>
    <cellStyle name="Input 3 5 10" xfId="4128" xr:uid="{00000000-0005-0000-0000-0000C8280000}"/>
    <cellStyle name="Input 3 5 10 2" xfId="29663" xr:uid="{00000000-0005-0000-0000-0000C9280000}"/>
    <cellStyle name="Input 3 5 11" xfId="3792" xr:uid="{00000000-0005-0000-0000-0000CA280000}"/>
    <cellStyle name="Input 3 5 11 2" xfId="30222" xr:uid="{00000000-0005-0000-0000-0000CB280000}"/>
    <cellStyle name="Input 3 5 12" xfId="23424" xr:uid="{00000000-0005-0000-0000-0000CC280000}"/>
    <cellStyle name="Input 3 5 13" xfId="33875" xr:uid="{00000000-0005-0000-0000-0000E9110000}"/>
    <cellStyle name="Input 3 5 2" xfId="3359" xr:uid="{00000000-0005-0000-0000-0000CD280000}"/>
    <cellStyle name="Input 3 5 2 10" xfId="10183" xr:uid="{00000000-0005-0000-0000-0000CE280000}"/>
    <cellStyle name="Input 3 5 2 10 2" xfId="29492" xr:uid="{00000000-0005-0000-0000-0000CF280000}"/>
    <cellStyle name="Input 3 5 2 11" xfId="23654" xr:uid="{00000000-0005-0000-0000-0000D0280000}"/>
    <cellStyle name="Input 3 5 2 12" xfId="33874" xr:uid="{00000000-0005-0000-0000-0000EA110000}"/>
    <cellStyle name="Input 3 5 2 2" xfId="6528" xr:uid="{00000000-0005-0000-0000-0000D1280000}"/>
    <cellStyle name="Input 3 5 2 2 2" xfId="12210" xr:uid="{00000000-0005-0000-0000-0000D2280000}"/>
    <cellStyle name="Input 3 5 2 2 3" xfId="37070" xr:uid="{00000000-0005-0000-0000-0000EA110000}"/>
    <cellStyle name="Input 3 5 2 3" xfId="6050" xr:uid="{00000000-0005-0000-0000-0000D3280000}"/>
    <cellStyle name="Input 3 5 2 3 2" xfId="11733" xr:uid="{00000000-0005-0000-0000-0000D4280000}"/>
    <cellStyle name="Input 3 5 2 4" xfId="7051" xr:uid="{00000000-0005-0000-0000-0000D5280000}"/>
    <cellStyle name="Input 3 5 2 4 2" xfId="12727" xr:uid="{00000000-0005-0000-0000-0000D6280000}"/>
    <cellStyle name="Input 3 5 2 5" xfId="8564" xr:uid="{00000000-0005-0000-0000-0000D7280000}"/>
    <cellStyle name="Input 3 5 2 5 2" xfId="14229" xr:uid="{00000000-0005-0000-0000-0000D8280000}"/>
    <cellStyle name="Input 3 5 2 6" xfId="8937" xr:uid="{00000000-0005-0000-0000-0000D9280000}"/>
    <cellStyle name="Input 3 5 2 6 2" xfId="14602" xr:uid="{00000000-0005-0000-0000-0000DA280000}"/>
    <cellStyle name="Input 3 5 2 7" xfId="9661" xr:uid="{00000000-0005-0000-0000-0000DB280000}"/>
    <cellStyle name="Input 3 5 2 7 2" xfId="15316" xr:uid="{00000000-0005-0000-0000-0000DC280000}"/>
    <cellStyle name="Input 3 5 2 8" xfId="5153" xr:uid="{00000000-0005-0000-0000-0000DD280000}"/>
    <cellStyle name="Input 3 5 2 8 2" xfId="10839" xr:uid="{00000000-0005-0000-0000-0000DE280000}"/>
    <cellStyle name="Input 3 5 2 9" xfId="4472" xr:uid="{00000000-0005-0000-0000-0000DF280000}"/>
    <cellStyle name="Input 3 5 2 9 2" xfId="29083" xr:uid="{00000000-0005-0000-0000-0000E0280000}"/>
    <cellStyle name="Input 3 5 3" xfId="5770" xr:uid="{00000000-0005-0000-0000-0000E1280000}"/>
    <cellStyle name="Input 3 5 3 2" xfId="11453" xr:uid="{00000000-0005-0000-0000-0000E2280000}"/>
    <cellStyle name="Input 3 5 3 3" xfId="34862" xr:uid="{00000000-0005-0000-0000-0000FE2B0000}"/>
    <cellStyle name="Input 3 5 4" xfId="5547" xr:uid="{00000000-0005-0000-0000-0000E3280000}"/>
    <cellStyle name="Input 3 5 4 2" xfId="11230" xr:uid="{00000000-0005-0000-0000-0000E4280000}"/>
    <cellStyle name="Input 3 5 5" xfId="7502" xr:uid="{00000000-0005-0000-0000-0000E5280000}"/>
    <cellStyle name="Input 3 5 5 2" xfId="13177" xr:uid="{00000000-0005-0000-0000-0000E6280000}"/>
    <cellStyle name="Input 3 5 6" xfId="7951" xr:uid="{00000000-0005-0000-0000-0000E7280000}"/>
    <cellStyle name="Input 3 5 6 2" xfId="13624" xr:uid="{00000000-0005-0000-0000-0000E8280000}"/>
    <cellStyle name="Input 3 5 7" xfId="8119" xr:uid="{00000000-0005-0000-0000-0000E9280000}"/>
    <cellStyle name="Input 3 5 7 2" xfId="13788" xr:uid="{00000000-0005-0000-0000-0000EA280000}"/>
    <cellStyle name="Input 3 5 8" xfId="9340" xr:uid="{00000000-0005-0000-0000-0000EB280000}"/>
    <cellStyle name="Input 3 5 8 2" xfId="14998" xr:uid="{00000000-0005-0000-0000-0000EC280000}"/>
    <cellStyle name="Input 3 5 9" xfId="4832" xr:uid="{00000000-0005-0000-0000-0000ED280000}"/>
    <cellStyle name="Input 3 5 9 2" xfId="10521" xr:uid="{00000000-0005-0000-0000-0000EE280000}"/>
    <cellStyle name="Input 3 6" xfId="2103" xr:uid="{00000000-0005-0000-0000-0000EF280000}"/>
    <cellStyle name="Input 3 6 10" xfId="4129" xr:uid="{00000000-0005-0000-0000-0000F0280000}"/>
    <cellStyle name="Input 3 6 10 2" xfId="28589" xr:uid="{00000000-0005-0000-0000-0000F1280000}"/>
    <cellStyle name="Input 3 6 11" xfId="3791" xr:uid="{00000000-0005-0000-0000-0000F2280000}"/>
    <cellStyle name="Input 3 6 11 2" xfId="30030" xr:uid="{00000000-0005-0000-0000-0000F3280000}"/>
    <cellStyle name="Input 3 6 12" xfId="23425" xr:uid="{00000000-0005-0000-0000-0000F4280000}"/>
    <cellStyle name="Input 3 6 13" xfId="33873" xr:uid="{00000000-0005-0000-0000-0000EB110000}"/>
    <cellStyle name="Input 3 6 2" xfId="3360" xr:uid="{00000000-0005-0000-0000-0000F5280000}"/>
    <cellStyle name="Input 3 6 2 10" xfId="10184" xr:uid="{00000000-0005-0000-0000-0000F6280000}"/>
    <cellStyle name="Input 3 6 2 10 2" xfId="29420" xr:uid="{00000000-0005-0000-0000-0000F7280000}"/>
    <cellStyle name="Input 3 6 2 11" xfId="23655" xr:uid="{00000000-0005-0000-0000-0000F8280000}"/>
    <cellStyle name="Input 3 6 2 12" xfId="33872" xr:uid="{00000000-0005-0000-0000-0000EC110000}"/>
    <cellStyle name="Input 3 6 2 2" xfId="6529" xr:uid="{00000000-0005-0000-0000-0000F9280000}"/>
    <cellStyle name="Input 3 6 2 2 2" xfId="12211" xr:uid="{00000000-0005-0000-0000-0000FA280000}"/>
    <cellStyle name="Input 3 6 2 2 3" xfId="37071" xr:uid="{00000000-0005-0000-0000-0000EC110000}"/>
    <cellStyle name="Input 3 6 2 3" xfId="6051" xr:uid="{00000000-0005-0000-0000-0000FB280000}"/>
    <cellStyle name="Input 3 6 2 3 2" xfId="11734" xr:uid="{00000000-0005-0000-0000-0000FC280000}"/>
    <cellStyle name="Input 3 6 2 4" xfId="7050" xr:uid="{00000000-0005-0000-0000-0000FD280000}"/>
    <cellStyle name="Input 3 6 2 4 2" xfId="12726" xr:uid="{00000000-0005-0000-0000-0000FE280000}"/>
    <cellStyle name="Input 3 6 2 5" xfId="8565" xr:uid="{00000000-0005-0000-0000-0000FF280000}"/>
    <cellStyle name="Input 3 6 2 5 2" xfId="14230" xr:uid="{00000000-0005-0000-0000-000000290000}"/>
    <cellStyle name="Input 3 6 2 6" xfId="8938" xr:uid="{00000000-0005-0000-0000-000001290000}"/>
    <cellStyle name="Input 3 6 2 6 2" xfId="14603" xr:uid="{00000000-0005-0000-0000-000002290000}"/>
    <cellStyle name="Input 3 6 2 7" xfId="9662" xr:uid="{00000000-0005-0000-0000-000003290000}"/>
    <cellStyle name="Input 3 6 2 7 2" xfId="15317" xr:uid="{00000000-0005-0000-0000-000004290000}"/>
    <cellStyle name="Input 3 6 2 8" xfId="5154" xr:uid="{00000000-0005-0000-0000-000005290000}"/>
    <cellStyle name="Input 3 6 2 8 2" xfId="10840" xr:uid="{00000000-0005-0000-0000-000006290000}"/>
    <cellStyle name="Input 3 6 2 9" xfId="4473" xr:uid="{00000000-0005-0000-0000-000007290000}"/>
    <cellStyle name="Input 3 6 2 9 2" xfId="29650" xr:uid="{00000000-0005-0000-0000-000008290000}"/>
    <cellStyle name="Input 3 6 3" xfId="5771" xr:uid="{00000000-0005-0000-0000-000009290000}"/>
    <cellStyle name="Input 3 6 3 2" xfId="11454" xr:uid="{00000000-0005-0000-0000-00000A290000}"/>
    <cellStyle name="Input 3 6 3 3" xfId="34861" xr:uid="{00000000-0005-0000-0000-0000FF2B0000}"/>
    <cellStyle name="Input 3 6 4" xfId="6841" xr:uid="{00000000-0005-0000-0000-00000B290000}"/>
    <cellStyle name="Input 3 6 4 2" xfId="12522" xr:uid="{00000000-0005-0000-0000-00000C290000}"/>
    <cellStyle name="Input 3 6 5" xfId="7501" xr:uid="{00000000-0005-0000-0000-00000D290000}"/>
    <cellStyle name="Input 3 6 5 2" xfId="13176" xr:uid="{00000000-0005-0000-0000-00000E290000}"/>
    <cellStyle name="Input 3 6 6" xfId="7952" xr:uid="{00000000-0005-0000-0000-00000F290000}"/>
    <cellStyle name="Input 3 6 6 2" xfId="13625" xr:uid="{00000000-0005-0000-0000-000010290000}"/>
    <cellStyle name="Input 3 6 7" xfId="8004" xr:uid="{00000000-0005-0000-0000-000011290000}"/>
    <cellStyle name="Input 3 6 7 2" xfId="13677" xr:uid="{00000000-0005-0000-0000-000012290000}"/>
    <cellStyle name="Input 3 6 8" xfId="9341" xr:uid="{00000000-0005-0000-0000-000013290000}"/>
    <cellStyle name="Input 3 6 8 2" xfId="14999" xr:uid="{00000000-0005-0000-0000-000014290000}"/>
    <cellStyle name="Input 3 6 9" xfId="4833" xr:uid="{00000000-0005-0000-0000-000015290000}"/>
    <cellStyle name="Input 3 6 9 2" xfId="10522" xr:uid="{00000000-0005-0000-0000-000016290000}"/>
    <cellStyle name="Input 3 7" xfId="2104" xr:uid="{00000000-0005-0000-0000-000017290000}"/>
    <cellStyle name="Input 3 7 10" xfId="4130" xr:uid="{00000000-0005-0000-0000-000018290000}"/>
    <cellStyle name="Input 3 7 10 2" xfId="28610" xr:uid="{00000000-0005-0000-0000-000019290000}"/>
    <cellStyle name="Input 3 7 11" xfId="3790" xr:uid="{00000000-0005-0000-0000-00001A290000}"/>
    <cellStyle name="Input 3 7 11 2" xfId="28558" xr:uid="{00000000-0005-0000-0000-00001B290000}"/>
    <cellStyle name="Input 3 7 12" xfId="23426" xr:uid="{00000000-0005-0000-0000-00001C290000}"/>
    <cellStyle name="Input 3 7 13" xfId="33871" xr:uid="{00000000-0005-0000-0000-0000ED110000}"/>
    <cellStyle name="Input 3 7 2" xfId="3361" xr:uid="{00000000-0005-0000-0000-00001D290000}"/>
    <cellStyle name="Input 3 7 2 10" xfId="10185" xr:uid="{00000000-0005-0000-0000-00001E290000}"/>
    <cellStyle name="Input 3 7 2 10 2" xfId="28545" xr:uid="{00000000-0005-0000-0000-00001F290000}"/>
    <cellStyle name="Input 3 7 2 11" xfId="23656" xr:uid="{00000000-0005-0000-0000-000020290000}"/>
    <cellStyle name="Input 3 7 2 12" xfId="33870" xr:uid="{00000000-0005-0000-0000-0000EE110000}"/>
    <cellStyle name="Input 3 7 2 2" xfId="6530" xr:uid="{00000000-0005-0000-0000-000021290000}"/>
    <cellStyle name="Input 3 7 2 2 2" xfId="12212" xr:uid="{00000000-0005-0000-0000-000022290000}"/>
    <cellStyle name="Input 3 7 2 2 3" xfId="37072" xr:uid="{00000000-0005-0000-0000-0000EE110000}"/>
    <cellStyle name="Input 3 7 2 3" xfId="6052" xr:uid="{00000000-0005-0000-0000-000023290000}"/>
    <cellStyle name="Input 3 7 2 3 2" xfId="11735" xr:uid="{00000000-0005-0000-0000-000024290000}"/>
    <cellStyle name="Input 3 7 2 4" xfId="7049" xr:uid="{00000000-0005-0000-0000-000025290000}"/>
    <cellStyle name="Input 3 7 2 4 2" xfId="12725" xr:uid="{00000000-0005-0000-0000-000026290000}"/>
    <cellStyle name="Input 3 7 2 5" xfId="8566" xr:uid="{00000000-0005-0000-0000-000027290000}"/>
    <cellStyle name="Input 3 7 2 5 2" xfId="14231" xr:uid="{00000000-0005-0000-0000-000028290000}"/>
    <cellStyle name="Input 3 7 2 6" xfId="8939" xr:uid="{00000000-0005-0000-0000-000029290000}"/>
    <cellStyle name="Input 3 7 2 6 2" xfId="14604" xr:uid="{00000000-0005-0000-0000-00002A290000}"/>
    <cellStyle name="Input 3 7 2 7" xfId="9663" xr:uid="{00000000-0005-0000-0000-00002B290000}"/>
    <cellStyle name="Input 3 7 2 7 2" xfId="15318" xr:uid="{00000000-0005-0000-0000-00002C290000}"/>
    <cellStyle name="Input 3 7 2 8" xfId="5155" xr:uid="{00000000-0005-0000-0000-00002D290000}"/>
    <cellStyle name="Input 3 7 2 8 2" xfId="10841" xr:uid="{00000000-0005-0000-0000-00002E290000}"/>
    <cellStyle name="Input 3 7 2 9" xfId="4474" xr:uid="{00000000-0005-0000-0000-00002F290000}"/>
    <cellStyle name="Input 3 7 2 9 2" xfId="30267" xr:uid="{00000000-0005-0000-0000-000030290000}"/>
    <cellStyle name="Input 3 7 3" xfId="5772" xr:uid="{00000000-0005-0000-0000-000031290000}"/>
    <cellStyle name="Input 3 7 3 2" xfId="11455" xr:uid="{00000000-0005-0000-0000-000032290000}"/>
    <cellStyle name="Input 3 7 3 3" xfId="34860" xr:uid="{00000000-0005-0000-0000-0000002C0000}"/>
    <cellStyle name="Input 3 7 4" xfId="5548" xr:uid="{00000000-0005-0000-0000-000033290000}"/>
    <cellStyle name="Input 3 7 4 2" xfId="11231" xr:uid="{00000000-0005-0000-0000-000034290000}"/>
    <cellStyle name="Input 3 7 5" xfId="7500" xr:uid="{00000000-0005-0000-0000-000035290000}"/>
    <cellStyle name="Input 3 7 5 2" xfId="13175" xr:uid="{00000000-0005-0000-0000-000036290000}"/>
    <cellStyle name="Input 3 7 6" xfId="7953" xr:uid="{00000000-0005-0000-0000-000037290000}"/>
    <cellStyle name="Input 3 7 6 2" xfId="13626" xr:uid="{00000000-0005-0000-0000-000038290000}"/>
    <cellStyle name="Input 3 7 7" xfId="8118" xr:uid="{00000000-0005-0000-0000-000039290000}"/>
    <cellStyle name="Input 3 7 7 2" xfId="13787" xr:uid="{00000000-0005-0000-0000-00003A290000}"/>
    <cellStyle name="Input 3 7 8" xfId="9342" xr:uid="{00000000-0005-0000-0000-00003B290000}"/>
    <cellStyle name="Input 3 7 8 2" xfId="15000" xr:uid="{00000000-0005-0000-0000-00003C290000}"/>
    <cellStyle name="Input 3 7 9" xfId="4834" xr:uid="{00000000-0005-0000-0000-00003D290000}"/>
    <cellStyle name="Input 3 7 9 2" xfId="10523" xr:uid="{00000000-0005-0000-0000-00003E290000}"/>
    <cellStyle name="Input 3 8" xfId="2105" xr:uid="{00000000-0005-0000-0000-00003F290000}"/>
    <cellStyle name="Input 3 8 10" xfId="4131" xr:uid="{00000000-0005-0000-0000-000040290000}"/>
    <cellStyle name="Input 3 8 10 2" xfId="30242" xr:uid="{00000000-0005-0000-0000-000041290000}"/>
    <cellStyle name="Input 3 8 11" xfId="3789" xr:uid="{00000000-0005-0000-0000-000042290000}"/>
    <cellStyle name="Input 3 8 11 2" xfId="28685" xr:uid="{00000000-0005-0000-0000-000043290000}"/>
    <cellStyle name="Input 3 8 12" xfId="23427" xr:uid="{00000000-0005-0000-0000-000044290000}"/>
    <cellStyle name="Input 3 8 13" xfId="33869" xr:uid="{00000000-0005-0000-0000-0000EF110000}"/>
    <cellStyle name="Input 3 8 2" xfId="3362" xr:uid="{00000000-0005-0000-0000-000045290000}"/>
    <cellStyle name="Input 3 8 2 10" xfId="10186" xr:uid="{00000000-0005-0000-0000-000046290000}"/>
    <cellStyle name="Input 3 8 2 10 2" xfId="29616" xr:uid="{00000000-0005-0000-0000-000047290000}"/>
    <cellStyle name="Input 3 8 2 11" xfId="23657" xr:uid="{00000000-0005-0000-0000-000048290000}"/>
    <cellStyle name="Input 3 8 2 12" xfId="33868" xr:uid="{00000000-0005-0000-0000-0000F0110000}"/>
    <cellStyle name="Input 3 8 2 2" xfId="6531" xr:uid="{00000000-0005-0000-0000-000049290000}"/>
    <cellStyle name="Input 3 8 2 2 2" xfId="12213" xr:uid="{00000000-0005-0000-0000-00004A290000}"/>
    <cellStyle name="Input 3 8 2 2 3" xfId="37073" xr:uid="{00000000-0005-0000-0000-0000F0110000}"/>
    <cellStyle name="Input 3 8 2 3" xfId="6053" xr:uid="{00000000-0005-0000-0000-00004B290000}"/>
    <cellStyle name="Input 3 8 2 3 2" xfId="11736" xr:uid="{00000000-0005-0000-0000-00004C290000}"/>
    <cellStyle name="Input 3 8 2 4" xfId="7048" xr:uid="{00000000-0005-0000-0000-00004D290000}"/>
    <cellStyle name="Input 3 8 2 4 2" xfId="12724" xr:uid="{00000000-0005-0000-0000-00004E290000}"/>
    <cellStyle name="Input 3 8 2 5" xfId="8567" xr:uid="{00000000-0005-0000-0000-00004F290000}"/>
    <cellStyle name="Input 3 8 2 5 2" xfId="14232" xr:uid="{00000000-0005-0000-0000-000050290000}"/>
    <cellStyle name="Input 3 8 2 6" xfId="8940" xr:uid="{00000000-0005-0000-0000-000051290000}"/>
    <cellStyle name="Input 3 8 2 6 2" xfId="14605" xr:uid="{00000000-0005-0000-0000-000052290000}"/>
    <cellStyle name="Input 3 8 2 7" xfId="9664" xr:uid="{00000000-0005-0000-0000-000053290000}"/>
    <cellStyle name="Input 3 8 2 7 2" xfId="15319" xr:uid="{00000000-0005-0000-0000-000054290000}"/>
    <cellStyle name="Input 3 8 2 8" xfId="5156" xr:uid="{00000000-0005-0000-0000-000055290000}"/>
    <cellStyle name="Input 3 8 2 8 2" xfId="10842" xr:uid="{00000000-0005-0000-0000-000056290000}"/>
    <cellStyle name="Input 3 8 2 9" xfId="4475" xr:uid="{00000000-0005-0000-0000-000057290000}"/>
    <cellStyle name="Input 3 8 2 9 2" xfId="28395" xr:uid="{00000000-0005-0000-0000-000058290000}"/>
    <cellStyle name="Input 3 8 3" xfId="5773" xr:uid="{00000000-0005-0000-0000-000059290000}"/>
    <cellStyle name="Input 3 8 3 2" xfId="11456" xr:uid="{00000000-0005-0000-0000-00005A290000}"/>
    <cellStyle name="Input 3 8 3 3" xfId="35420" xr:uid="{00000000-0005-0000-0000-0000012C0000}"/>
    <cellStyle name="Input 3 8 4" xfId="6840" xr:uid="{00000000-0005-0000-0000-00005B290000}"/>
    <cellStyle name="Input 3 8 4 2" xfId="12521" xr:uid="{00000000-0005-0000-0000-00005C290000}"/>
    <cellStyle name="Input 3 8 5" xfId="7499" xr:uid="{00000000-0005-0000-0000-00005D290000}"/>
    <cellStyle name="Input 3 8 5 2" xfId="13174" xr:uid="{00000000-0005-0000-0000-00005E290000}"/>
    <cellStyle name="Input 3 8 6" xfId="7954" xr:uid="{00000000-0005-0000-0000-00005F290000}"/>
    <cellStyle name="Input 3 8 6 2" xfId="13627" xr:uid="{00000000-0005-0000-0000-000060290000}"/>
    <cellStyle name="Input 3 8 7" xfId="8003" xr:uid="{00000000-0005-0000-0000-000061290000}"/>
    <cellStyle name="Input 3 8 7 2" xfId="13676" xr:uid="{00000000-0005-0000-0000-000062290000}"/>
    <cellStyle name="Input 3 8 8" xfId="9343" xr:uid="{00000000-0005-0000-0000-000063290000}"/>
    <cellStyle name="Input 3 8 8 2" xfId="15001" xr:uid="{00000000-0005-0000-0000-000064290000}"/>
    <cellStyle name="Input 3 8 9" xfId="4835" xr:uid="{00000000-0005-0000-0000-000065290000}"/>
    <cellStyle name="Input 3 8 9 2" xfId="10524" xr:uid="{00000000-0005-0000-0000-000066290000}"/>
    <cellStyle name="Input 3 9" xfId="2106" xr:uid="{00000000-0005-0000-0000-000067290000}"/>
    <cellStyle name="Input 3 9 10" xfId="4132" xr:uid="{00000000-0005-0000-0000-000068290000}"/>
    <cellStyle name="Input 3 9 10 2" xfId="28400" xr:uid="{00000000-0005-0000-0000-000069290000}"/>
    <cellStyle name="Input 3 9 11" xfId="3788" xr:uid="{00000000-0005-0000-0000-00006A290000}"/>
    <cellStyle name="Input 3 9 11 2" xfId="29401" xr:uid="{00000000-0005-0000-0000-00006B290000}"/>
    <cellStyle name="Input 3 9 12" xfId="23428" xr:uid="{00000000-0005-0000-0000-00006C290000}"/>
    <cellStyle name="Input 3 9 13" xfId="33867" xr:uid="{00000000-0005-0000-0000-0000F1110000}"/>
    <cellStyle name="Input 3 9 2" xfId="3363" xr:uid="{00000000-0005-0000-0000-00006D290000}"/>
    <cellStyle name="Input 3 9 2 10" xfId="10187" xr:uid="{00000000-0005-0000-0000-00006E290000}"/>
    <cellStyle name="Input 3 9 2 10 2" xfId="29102" xr:uid="{00000000-0005-0000-0000-00006F290000}"/>
    <cellStyle name="Input 3 9 2 11" xfId="23658" xr:uid="{00000000-0005-0000-0000-000070290000}"/>
    <cellStyle name="Input 3 9 2 12" xfId="33866" xr:uid="{00000000-0005-0000-0000-0000F2110000}"/>
    <cellStyle name="Input 3 9 2 2" xfId="6532" xr:uid="{00000000-0005-0000-0000-000071290000}"/>
    <cellStyle name="Input 3 9 2 2 2" xfId="12214" xr:uid="{00000000-0005-0000-0000-000072290000}"/>
    <cellStyle name="Input 3 9 2 2 3" xfId="37074" xr:uid="{00000000-0005-0000-0000-0000F2110000}"/>
    <cellStyle name="Input 3 9 2 3" xfId="6054" xr:uid="{00000000-0005-0000-0000-000073290000}"/>
    <cellStyle name="Input 3 9 2 3 2" xfId="11737" xr:uid="{00000000-0005-0000-0000-000074290000}"/>
    <cellStyle name="Input 3 9 2 4" xfId="7047" xr:uid="{00000000-0005-0000-0000-000075290000}"/>
    <cellStyle name="Input 3 9 2 4 2" xfId="12723" xr:uid="{00000000-0005-0000-0000-000076290000}"/>
    <cellStyle name="Input 3 9 2 5" xfId="8568" xr:uid="{00000000-0005-0000-0000-000077290000}"/>
    <cellStyle name="Input 3 9 2 5 2" xfId="14233" xr:uid="{00000000-0005-0000-0000-000078290000}"/>
    <cellStyle name="Input 3 9 2 6" xfId="8941" xr:uid="{00000000-0005-0000-0000-000079290000}"/>
    <cellStyle name="Input 3 9 2 6 2" xfId="14606" xr:uid="{00000000-0005-0000-0000-00007A290000}"/>
    <cellStyle name="Input 3 9 2 7" xfId="9665" xr:uid="{00000000-0005-0000-0000-00007B290000}"/>
    <cellStyle name="Input 3 9 2 7 2" xfId="15320" xr:uid="{00000000-0005-0000-0000-00007C290000}"/>
    <cellStyle name="Input 3 9 2 8" xfId="5157" xr:uid="{00000000-0005-0000-0000-00007D290000}"/>
    <cellStyle name="Input 3 9 2 8 2" xfId="10843" xr:uid="{00000000-0005-0000-0000-00007E290000}"/>
    <cellStyle name="Input 3 9 2 9" xfId="4476" xr:uid="{00000000-0005-0000-0000-00007F290000}"/>
    <cellStyle name="Input 3 9 2 9 2" xfId="28405" xr:uid="{00000000-0005-0000-0000-000080290000}"/>
    <cellStyle name="Input 3 9 3" xfId="5774" xr:uid="{00000000-0005-0000-0000-000081290000}"/>
    <cellStyle name="Input 3 9 3 2" xfId="11457" xr:uid="{00000000-0005-0000-0000-000082290000}"/>
    <cellStyle name="Input 3 9 3 3" xfId="35408" xr:uid="{00000000-0005-0000-0000-0000022C0000}"/>
    <cellStyle name="Input 3 9 4" xfId="5549" xr:uid="{00000000-0005-0000-0000-000083290000}"/>
    <cellStyle name="Input 3 9 4 2" xfId="11232" xr:uid="{00000000-0005-0000-0000-000084290000}"/>
    <cellStyle name="Input 3 9 5" xfId="7498" xr:uid="{00000000-0005-0000-0000-000085290000}"/>
    <cellStyle name="Input 3 9 5 2" xfId="13173" xr:uid="{00000000-0005-0000-0000-000086290000}"/>
    <cellStyle name="Input 3 9 6" xfId="7955" xr:uid="{00000000-0005-0000-0000-000087290000}"/>
    <cellStyle name="Input 3 9 6 2" xfId="13628" xr:uid="{00000000-0005-0000-0000-000088290000}"/>
    <cellStyle name="Input 3 9 7" xfId="8117" xr:uid="{00000000-0005-0000-0000-000089290000}"/>
    <cellStyle name="Input 3 9 7 2" xfId="13786" xr:uid="{00000000-0005-0000-0000-00008A290000}"/>
    <cellStyle name="Input 3 9 8" xfId="9344" xr:uid="{00000000-0005-0000-0000-00008B290000}"/>
    <cellStyle name="Input 3 9 8 2" xfId="15002" xr:uid="{00000000-0005-0000-0000-00008C290000}"/>
    <cellStyle name="Input 3 9 9" xfId="4836" xr:uid="{00000000-0005-0000-0000-00008D290000}"/>
    <cellStyle name="Input 3 9 9 2" xfId="10525" xr:uid="{00000000-0005-0000-0000-00008E290000}"/>
    <cellStyle name="Input 30 2" xfId="32431" xr:uid="{00000000-0005-0000-0000-0000790A0000}"/>
    <cellStyle name="Input 31 2" xfId="32432" xr:uid="{00000000-0005-0000-0000-00007A0A0000}"/>
    <cellStyle name="Input 32 2" xfId="32433" xr:uid="{00000000-0005-0000-0000-00007B0A0000}"/>
    <cellStyle name="Input 33 2" xfId="32434" xr:uid="{00000000-0005-0000-0000-00007C0A0000}"/>
    <cellStyle name="Input 34" xfId="32435" xr:uid="{00000000-0005-0000-0000-00007D0A0000}"/>
    <cellStyle name="Input 34 2" xfId="32436" xr:uid="{00000000-0005-0000-0000-00007E0A0000}"/>
    <cellStyle name="Input 34_ELC_final" xfId="32437" xr:uid="{00000000-0005-0000-0000-00007F0A0000}"/>
    <cellStyle name="Input 35" xfId="32438" xr:uid="{00000000-0005-0000-0000-0000800A0000}"/>
    <cellStyle name="Input 36" xfId="32439" xr:uid="{00000000-0005-0000-0000-0000810A0000}"/>
    <cellStyle name="Input 37" xfId="32440" xr:uid="{00000000-0005-0000-0000-0000820A0000}"/>
    <cellStyle name="Input 38" xfId="32441" xr:uid="{00000000-0005-0000-0000-0000830A0000}"/>
    <cellStyle name="Input 39" xfId="32442" xr:uid="{00000000-0005-0000-0000-0000840A0000}"/>
    <cellStyle name="Input 4" xfId="2107" xr:uid="{00000000-0005-0000-0000-00008F290000}"/>
    <cellStyle name="Input 4 10" xfId="2108" xr:uid="{00000000-0005-0000-0000-000090290000}"/>
    <cellStyle name="Input 4 10 10" xfId="4134" xr:uid="{00000000-0005-0000-0000-000091290000}"/>
    <cellStyle name="Input 4 10 10 2" xfId="28986" xr:uid="{00000000-0005-0000-0000-000092290000}"/>
    <cellStyle name="Input 4 10 11" xfId="3786" xr:uid="{00000000-0005-0000-0000-000093290000}"/>
    <cellStyle name="Input 4 10 11 2" xfId="29996" xr:uid="{00000000-0005-0000-0000-000094290000}"/>
    <cellStyle name="Input 4 10 12" xfId="23430" xr:uid="{00000000-0005-0000-0000-000095290000}"/>
    <cellStyle name="Input 4 10 13" xfId="33865" xr:uid="{00000000-0005-0000-0000-0000F4110000}"/>
    <cellStyle name="Input 4 10 2" xfId="3365" xr:uid="{00000000-0005-0000-0000-000096290000}"/>
    <cellStyle name="Input 4 10 2 10" xfId="10189" xr:uid="{00000000-0005-0000-0000-000097290000}"/>
    <cellStyle name="Input 4 10 2 10 2" xfId="29661" xr:uid="{00000000-0005-0000-0000-000098290000}"/>
    <cellStyle name="Input 4 10 2 11" xfId="23660" xr:uid="{00000000-0005-0000-0000-000099290000}"/>
    <cellStyle name="Input 4 10 2 12" xfId="30734" xr:uid="{00000000-0005-0000-0000-0000F5110000}"/>
    <cellStyle name="Input 4 10 2 2" xfId="6534" xr:uid="{00000000-0005-0000-0000-00009A290000}"/>
    <cellStyle name="Input 4 10 2 2 2" xfId="12216" xr:uid="{00000000-0005-0000-0000-00009B290000}"/>
    <cellStyle name="Input 4 10 2 2 3" xfId="37075" xr:uid="{00000000-0005-0000-0000-0000F5110000}"/>
    <cellStyle name="Input 4 10 2 3" xfId="6056" xr:uid="{00000000-0005-0000-0000-00009C290000}"/>
    <cellStyle name="Input 4 10 2 3 2" xfId="11739" xr:uid="{00000000-0005-0000-0000-00009D290000}"/>
    <cellStyle name="Input 4 10 2 4" xfId="7045" xr:uid="{00000000-0005-0000-0000-00009E290000}"/>
    <cellStyle name="Input 4 10 2 4 2" xfId="12721" xr:uid="{00000000-0005-0000-0000-00009F290000}"/>
    <cellStyle name="Input 4 10 2 5" xfId="8570" xr:uid="{00000000-0005-0000-0000-0000A0290000}"/>
    <cellStyle name="Input 4 10 2 5 2" xfId="14235" xr:uid="{00000000-0005-0000-0000-0000A1290000}"/>
    <cellStyle name="Input 4 10 2 6" xfId="8943" xr:uid="{00000000-0005-0000-0000-0000A2290000}"/>
    <cellStyle name="Input 4 10 2 6 2" xfId="14608" xr:uid="{00000000-0005-0000-0000-0000A3290000}"/>
    <cellStyle name="Input 4 10 2 7" xfId="9667" xr:uid="{00000000-0005-0000-0000-0000A4290000}"/>
    <cellStyle name="Input 4 10 2 7 2" xfId="15322" xr:uid="{00000000-0005-0000-0000-0000A5290000}"/>
    <cellStyle name="Input 4 10 2 8" xfId="5159" xr:uid="{00000000-0005-0000-0000-0000A6290000}"/>
    <cellStyle name="Input 4 10 2 8 2" xfId="10845" xr:uid="{00000000-0005-0000-0000-0000A7290000}"/>
    <cellStyle name="Input 4 10 2 9" xfId="4478" xr:uid="{00000000-0005-0000-0000-0000A8290000}"/>
    <cellStyle name="Input 4 10 2 9 2" xfId="29084" xr:uid="{00000000-0005-0000-0000-0000A9290000}"/>
    <cellStyle name="Input 4 10 3" xfId="5776" xr:uid="{00000000-0005-0000-0000-0000AA290000}"/>
    <cellStyle name="Input 4 10 3 2" xfId="11459" xr:uid="{00000000-0005-0000-0000-0000AB290000}"/>
    <cellStyle name="Input 4 10 3 3" xfId="35381" xr:uid="{00000000-0005-0000-0000-0000042C0000}"/>
    <cellStyle name="Input 4 10 4" xfId="5550" xr:uid="{00000000-0005-0000-0000-0000AC290000}"/>
    <cellStyle name="Input 4 10 4 2" xfId="11233" xr:uid="{00000000-0005-0000-0000-0000AD290000}"/>
    <cellStyle name="Input 4 10 5" xfId="7496" xr:uid="{00000000-0005-0000-0000-0000AE290000}"/>
    <cellStyle name="Input 4 10 5 2" xfId="13171" xr:uid="{00000000-0005-0000-0000-0000AF290000}"/>
    <cellStyle name="Input 4 10 6" xfId="7957" xr:uid="{00000000-0005-0000-0000-0000B0290000}"/>
    <cellStyle name="Input 4 10 6 2" xfId="13630" xr:uid="{00000000-0005-0000-0000-0000B1290000}"/>
    <cellStyle name="Input 4 10 7" xfId="7460" xr:uid="{00000000-0005-0000-0000-0000B2290000}"/>
    <cellStyle name="Input 4 10 7 2" xfId="13135" xr:uid="{00000000-0005-0000-0000-0000B3290000}"/>
    <cellStyle name="Input 4 10 8" xfId="9346" xr:uid="{00000000-0005-0000-0000-0000B4290000}"/>
    <cellStyle name="Input 4 10 8 2" xfId="15004" xr:uid="{00000000-0005-0000-0000-0000B5290000}"/>
    <cellStyle name="Input 4 10 9" xfId="4838" xr:uid="{00000000-0005-0000-0000-0000B6290000}"/>
    <cellStyle name="Input 4 10 9 2" xfId="10527" xr:uid="{00000000-0005-0000-0000-0000B7290000}"/>
    <cellStyle name="Input 4 11" xfId="2109" xr:uid="{00000000-0005-0000-0000-0000B8290000}"/>
    <cellStyle name="Input 4 11 10" xfId="4135" xr:uid="{00000000-0005-0000-0000-0000B9290000}"/>
    <cellStyle name="Input 4 11 10 2" xfId="28501" xr:uid="{00000000-0005-0000-0000-0000BA290000}"/>
    <cellStyle name="Input 4 11 11" xfId="3785" xr:uid="{00000000-0005-0000-0000-0000BB290000}"/>
    <cellStyle name="Input 4 11 11 2" xfId="28554" xr:uid="{00000000-0005-0000-0000-0000BC290000}"/>
    <cellStyle name="Input 4 11 12" xfId="23431" xr:uid="{00000000-0005-0000-0000-0000BD290000}"/>
    <cellStyle name="Input 4 11 13" xfId="33864" xr:uid="{00000000-0005-0000-0000-0000F6110000}"/>
    <cellStyle name="Input 4 11 2" xfId="3366" xr:uid="{00000000-0005-0000-0000-0000BE290000}"/>
    <cellStyle name="Input 4 11 2 10" xfId="10190" xr:uid="{00000000-0005-0000-0000-0000BF290000}"/>
    <cellStyle name="Input 4 11 2 10 2" xfId="30433" xr:uid="{00000000-0005-0000-0000-0000C0290000}"/>
    <cellStyle name="Input 4 11 2 11" xfId="23661" xr:uid="{00000000-0005-0000-0000-0000C1290000}"/>
    <cellStyle name="Input 4 11 2 12" xfId="33863" xr:uid="{00000000-0005-0000-0000-0000F7110000}"/>
    <cellStyle name="Input 4 11 2 2" xfId="6535" xr:uid="{00000000-0005-0000-0000-0000C2290000}"/>
    <cellStyle name="Input 4 11 2 2 2" xfId="12217" xr:uid="{00000000-0005-0000-0000-0000C3290000}"/>
    <cellStyle name="Input 4 11 2 2 3" xfId="37076" xr:uid="{00000000-0005-0000-0000-0000F7110000}"/>
    <cellStyle name="Input 4 11 2 3" xfId="6057" xr:uid="{00000000-0005-0000-0000-0000C4290000}"/>
    <cellStyle name="Input 4 11 2 3 2" xfId="11740" xr:uid="{00000000-0005-0000-0000-0000C5290000}"/>
    <cellStyle name="Input 4 11 2 4" xfId="7044" xr:uid="{00000000-0005-0000-0000-0000C6290000}"/>
    <cellStyle name="Input 4 11 2 4 2" xfId="12720" xr:uid="{00000000-0005-0000-0000-0000C7290000}"/>
    <cellStyle name="Input 4 11 2 5" xfId="8571" xr:uid="{00000000-0005-0000-0000-0000C8290000}"/>
    <cellStyle name="Input 4 11 2 5 2" xfId="14236" xr:uid="{00000000-0005-0000-0000-0000C9290000}"/>
    <cellStyle name="Input 4 11 2 6" xfId="8944" xr:uid="{00000000-0005-0000-0000-0000CA290000}"/>
    <cellStyle name="Input 4 11 2 6 2" xfId="14609" xr:uid="{00000000-0005-0000-0000-0000CB290000}"/>
    <cellStyle name="Input 4 11 2 7" xfId="9668" xr:uid="{00000000-0005-0000-0000-0000CC290000}"/>
    <cellStyle name="Input 4 11 2 7 2" xfId="15323" xr:uid="{00000000-0005-0000-0000-0000CD290000}"/>
    <cellStyle name="Input 4 11 2 8" xfId="5160" xr:uid="{00000000-0005-0000-0000-0000CE290000}"/>
    <cellStyle name="Input 4 11 2 8 2" xfId="10846" xr:uid="{00000000-0005-0000-0000-0000CF290000}"/>
    <cellStyle name="Input 4 11 2 9" xfId="4479" xr:uid="{00000000-0005-0000-0000-0000D0290000}"/>
    <cellStyle name="Input 4 11 2 9 2" xfId="29085" xr:uid="{00000000-0005-0000-0000-0000D1290000}"/>
    <cellStyle name="Input 4 11 3" xfId="5777" xr:uid="{00000000-0005-0000-0000-0000D2290000}"/>
    <cellStyle name="Input 4 11 3 2" xfId="11460" xr:uid="{00000000-0005-0000-0000-0000D3290000}"/>
    <cellStyle name="Input 4 11 3 3" xfId="35366" xr:uid="{00000000-0005-0000-0000-0000052C0000}"/>
    <cellStyle name="Input 4 11 4" xfId="6838" xr:uid="{00000000-0005-0000-0000-0000D4290000}"/>
    <cellStyle name="Input 4 11 4 2" xfId="12519" xr:uid="{00000000-0005-0000-0000-0000D5290000}"/>
    <cellStyle name="Input 4 11 5" xfId="7495" xr:uid="{00000000-0005-0000-0000-0000D6290000}"/>
    <cellStyle name="Input 4 11 5 2" xfId="13170" xr:uid="{00000000-0005-0000-0000-0000D7290000}"/>
    <cellStyle name="Input 4 11 6" xfId="7958" xr:uid="{00000000-0005-0000-0000-0000D8290000}"/>
    <cellStyle name="Input 4 11 6 2" xfId="13631" xr:uid="{00000000-0005-0000-0000-0000D9290000}"/>
    <cellStyle name="Input 4 11 7" xfId="7459" xr:uid="{00000000-0005-0000-0000-0000DA290000}"/>
    <cellStyle name="Input 4 11 7 2" xfId="13134" xr:uid="{00000000-0005-0000-0000-0000DB290000}"/>
    <cellStyle name="Input 4 11 8" xfId="9347" xr:uid="{00000000-0005-0000-0000-0000DC290000}"/>
    <cellStyle name="Input 4 11 8 2" xfId="15005" xr:uid="{00000000-0005-0000-0000-0000DD290000}"/>
    <cellStyle name="Input 4 11 9" xfId="4839" xr:uid="{00000000-0005-0000-0000-0000DE290000}"/>
    <cellStyle name="Input 4 11 9 2" xfId="10528" xr:uid="{00000000-0005-0000-0000-0000DF290000}"/>
    <cellStyle name="Input 4 12" xfId="3364" xr:uid="{00000000-0005-0000-0000-0000E0290000}"/>
    <cellStyle name="Input 4 12 10" xfId="10188" xr:uid="{00000000-0005-0000-0000-0000E1290000}"/>
    <cellStyle name="Input 4 12 10 2" xfId="29385" xr:uid="{00000000-0005-0000-0000-0000E2290000}"/>
    <cellStyle name="Input 4 12 11" xfId="23659" xr:uid="{00000000-0005-0000-0000-0000E3290000}"/>
    <cellStyle name="Input 4 12 12" xfId="33862" xr:uid="{00000000-0005-0000-0000-0000F8110000}"/>
    <cellStyle name="Input 4 12 2" xfId="6533" xr:uid="{00000000-0005-0000-0000-0000E4290000}"/>
    <cellStyle name="Input 4 12 2 2" xfId="12215" xr:uid="{00000000-0005-0000-0000-0000E5290000}"/>
    <cellStyle name="Input 4 12 2 3" xfId="37077" xr:uid="{00000000-0005-0000-0000-0000F8110000}"/>
    <cellStyle name="Input 4 12 3" xfId="6055" xr:uid="{00000000-0005-0000-0000-0000E6290000}"/>
    <cellStyle name="Input 4 12 3 2" xfId="11738" xr:uid="{00000000-0005-0000-0000-0000E7290000}"/>
    <cellStyle name="Input 4 12 4" xfId="7046" xr:uid="{00000000-0005-0000-0000-0000E8290000}"/>
    <cellStyle name="Input 4 12 4 2" xfId="12722" xr:uid="{00000000-0005-0000-0000-0000E9290000}"/>
    <cellStyle name="Input 4 12 5" xfId="8569" xr:uid="{00000000-0005-0000-0000-0000EA290000}"/>
    <cellStyle name="Input 4 12 5 2" xfId="14234" xr:uid="{00000000-0005-0000-0000-0000EB290000}"/>
    <cellStyle name="Input 4 12 6" xfId="8942" xr:uid="{00000000-0005-0000-0000-0000EC290000}"/>
    <cellStyle name="Input 4 12 6 2" xfId="14607" xr:uid="{00000000-0005-0000-0000-0000ED290000}"/>
    <cellStyle name="Input 4 12 7" xfId="9666" xr:uid="{00000000-0005-0000-0000-0000EE290000}"/>
    <cellStyle name="Input 4 12 7 2" xfId="15321" xr:uid="{00000000-0005-0000-0000-0000EF290000}"/>
    <cellStyle name="Input 4 12 8" xfId="5158" xr:uid="{00000000-0005-0000-0000-0000F0290000}"/>
    <cellStyle name="Input 4 12 8 2" xfId="10844" xr:uid="{00000000-0005-0000-0000-0000F1290000}"/>
    <cellStyle name="Input 4 12 9" xfId="4477" xr:uid="{00000000-0005-0000-0000-0000F2290000}"/>
    <cellStyle name="Input 4 12 9 2" xfId="28502" xr:uid="{00000000-0005-0000-0000-0000F3290000}"/>
    <cellStyle name="Input 4 13" xfId="5775" xr:uid="{00000000-0005-0000-0000-0000F4290000}"/>
    <cellStyle name="Input 4 13 2" xfId="11458" xr:uid="{00000000-0005-0000-0000-0000F5290000}"/>
    <cellStyle name="Input 4 13 3" xfId="35394" xr:uid="{00000000-0005-0000-0000-0000032C0000}"/>
    <cellStyle name="Input 4 14" xfId="6839" xr:uid="{00000000-0005-0000-0000-0000F6290000}"/>
    <cellStyle name="Input 4 14 2" xfId="12520" xr:uid="{00000000-0005-0000-0000-0000F7290000}"/>
    <cellStyle name="Input 4 15" xfId="7497" xr:uid="{00000000-0005-0000-0000-0000F8290000}"/>
    <cellStyle name="Input 4 15 2" xfId="13172" xr:uid="{00000000-0005-0000-0000-0000F9290000}"/>
    <cellStyle name="Input 4 16" xfId="7956" xr:uid="{00000000-0005-0000-0000-0000FA290000}"/>
    <cellStyle name="Input 4 16 2" xfId="13629" xr:uid="{00000000-0005-0000-0000-0000FB290000}"/>
    <cellStyle name="Input 4 17" xfId="7144" xr:uid="{00000000-0005-0000-0000-0000FC290000}"/>
    <cellStyle name="Input 4 17 2" xfId="12820" xr:uid="{00000000-0005-0000-0000-0000FD290000}"/>
    <cellStyle name="Input 4 18" xfId="9345" xr:uid="{00000000-0005-0000-0000-0000FE290000}"/>
    <cellStyle name="Input 4 18 2" xfId="15003" xr:uid="{00000000-0005-0000-0000-0000FF290000}"/>
    <cellStyle name="Input 4 19" xfId="4837" xr:uid="{00000000-0005-0000-0000-0000002A0000}"/>
    <cellStyle name="Input 4 19 2" xfId="10526" xr:uid="{00000000-0005-0000-0000-0000012A0000}"/>
    <cellStyle name="Input 4 2" xfId="2110" xr:uid="{00000000-0005-0000-0000-0000022A0000}"/>
    <cellStyle name="Input 4 2 10" xfId="4136" xr:uid="{00000000-0005-0000-0000-0000032A0000}"/>
    <cellStyle name="Input 4 2 10 2" xfId="28566" xr:uid="{00000000-0005-0000-0000-0000042A0000}"/>
    <cellStyle name="Input 4 2 11" xfId="3784" xr:uid="{00000000-0005-0000-0000-0000052A0000}"/>
    <cellStyle name="Input 4 2 11 2" xfId="29483" xr:uid="{00000000-0005-0000-0000-0000062A0000}"/>
    <cellStyle name="Input 4 2 12" xfId="23432" xr:uid="{00000000-0005-0000-0000-0000072A0000}"/>
    <cellStyle name="Input 4 2 13" xfId="32444" xr:uid="{00000000-0005-0000-0000-0000860A0000}"/>
    <cellStyle name="Input 4 2 2" xfId="3367" xr:uid="{00000000-0005-0000-0000-0000082A0000}"/>
    <cellStyle name="Input 4 2 2 10" xfId="10191" xr:uid="{00000000-0005-0000-0000-0000092A0000}"/>
    <cellStyle name="Input 4 2 2 10 2" xfId="28555" xr:uid="{00000000-0005-0000-0000-00000A2A0000}"/>
    <cellStyle name="Input 4 2 2 11" xfId="23662" xr:uid="{00000000-0005-0000-0000-00000B2A0000}"/>
    <cellStyle name="Input 4 2 2 12" xfId="33861" xr:uid="{00000000-0005-0000-0000-0000FA110000}"/>
    <cellStyle name="Input 4 2 2 2" xfId="6536" xr:uid="{00000000-0005-0000-0000-00000C2A0000}"/>
    <cellStyle name="Input 4 2 2 2 2" xfId="12218" xr:uid="{00000000-0005-0000-0000-00000D2A0000}"/>
    <cellStyle name="Input 4 2 2 2 3" xfId="37078" xr:uid="{00000000-0005-0000-0000-0000FA110000}"/>
    <cellStyle name="Input 4 2 2 3" xfId="6058" xr:uid="{00000000-0005-0000-0000-00000E2A0000}"/>
    <cellStyle name="Input 4 2 2 3 2" xfId="11741" xr:uid="{00000000-0005-0000-0000-00000F2A0000}"/>
    <cellStyle name="Input 4 2 2 4" xfId="7043" xr:uid="{00000000-0005-0000-0000-0000102A0000}"/>
    <cellStyle name="Input 4 2 2 4 2" xfId="12719" xr:uid="{00000000-0005-0000-0000-0000112A0000}"/>
    <cellStyle name="Input 4 2 2 5" xfId="8572" xr:uid="{00000000-0005-0000-0000-0000122A0000}"/>
    <cellStyle name="Input 4 2 2 5 2" xfId="14237" xr:uid="{00000000-0005-0000-0000-0000132A0000}"/>
    <cellStyle name="Input 4 2 2 6" xfId="8945" xr:uid="{00000000-0005-0000-0000-0000142A0000}"/>
    <cellStyle name="Input 4 2 2 6 2" xfId="14610" xr:uid="{00000000-0005-0000-0000-0000152A0000}"/>
    <cellStyle name="Input 4 2 2 7" xfId="9669" xr:uid="{00000000-0005-0000-0000-0000162A0000}"/>
    <cellStyle name="Input 4 2 2 7 2" xfId="15324" xr:uid="{00000000-0005-0000-0000-0000172A0000}"/>
    <cellStyle name="Input 4 2 2 8" xfId="5161" xr:uid="{00000000-0005-0000-0000-0000182A0000}"/>
    <cellStyle name="Input 4 2 2 8 2" xfId="10847" xr:uid="{00000000-0005-0000-0000-0000192A0000}"/>
    <cellStyle name="Input 4 2 2 9" xfId="4480" xr:uid="{00000000-0005-0000-0000-00001A2A0000}"/>
    <cellStyle name="Input 4 2 2 9 2" xfId="29086" xr:uid="{00000000-0005-0000-0000-00001B2A0000}"/>
    <cellStyle name="Input 4 2 3" xfId="5778" xr:uid="{00000000-0005-0000-0000-00001C2A0000}"/>
    <cellStyle name="Input 4 2 3 2" xfId="11461" xr:uid="{00000000-0005-0000-0000-00001D2A0000}"/>
    <cellStyle name="Input 4 2 3 3" xfId="35129" xr:uid="{00000000-0005-0000-0000-0000062C0000}"/>
    <cellStyle name="Input 4 2 4" xfId="5551" xr:uid="{00000000-0005-0000-0000-00001E2A0000}"/>
    <cellStyle name="Input 4 2 4 2" xfId="11234" xr:uid="{00000000-0005-0000-0000-00001F2A0000}"/>
    <cellStyle name="Input 4 2 5" xfId="7494" xr:uid="{00000000-0005-0000-0000-0000202A0000}"/>
    <cellStyle name="Input 4 2 5 2" xfId="13169" xr:uid="{00000000-0005-0000-0000-0000212A0000}"/>
    <cellStyle name="Input 4 2 6" xfId="7959" xr:uid="{00000000-0005-0000-0000-0000222A0000}"/>
    <cellStyle name="Input 4 2 6 2" xfId="13632" xr:uid="{00000000-0005-0000-0000-0000232A0000}"/>
    <cellStyle name="Input 4 2 7" xfId="7458" xr:uid="{00000000-0005-0000-0000-0000242A0000}"/>
    <cellStyle name="Input 4 2 7 2" xfId="13133" xr:uid="{00000000-0005-0000-0000-0000252A0000}"/>
    <cellStyle name="Input 4 2 8" xfId="9348" xr:uid="{00000000-0005-0000-0000-0000262A0000}"/>
    <cellStyle name="Input 4 2 8 2" xfId="15006" xr:uid="{00000000-0005-0000-0000-0000272A0000}"/>
    <cellStyle name="Input 4 2 9" xfId="4840" xr:uid="{00000000-0005-0000-0000-0000282A0000}"/>
    <cellStyle name="Input 4 2 9 2" xfId="10529" xr:uid="{00000000-0005-0000-0000-0000292A0000}"/>
    <cellStyle name="Input 4 20" xfId="4133" xr:uid="{00000000-0005-0000-0000-00002A2A0000}"/>
    <cellStyle name="Input 4 20 2" xfId="28631" xr:uid="{00000000-0005-0000-0000-00002B2A0000}"/>
    <cellStyle name="Input 4 21" xfId="3787" xr:uid="{00000000-0005-0000-0000-00002C2A0000}"/>
    <cellStyle name="Input 4 21 2" xfId="29254" xr:uid="{00000000-0005-0000-0000-00002D2A0000}"/>
    <cellStyle name="Input 4 22" xfId="23429" xr:uid="{00000000-0005-0000-0000-00002E2A0000}"/>
    <cellStyle name="Input 4 23" xfId="32443" xr:uid="{00000000-0005-0000-0000-0000850A0000}"/>
    <cellStyle name="Input 4 3" xfId="2111" xr:uid="{00000000-0005-0000-0000-00002F2A0000}"/>
    <cellStyle name="Input 4 3 10" xfId="4137" xr:uid="{00000000-0005-0000-0000-0000302A0000}"/>
    <cellStyle name="Input 4 3 10 2" xfId="28577" xr:uid="{00000000-0005-0000-0000-0000312A0000}"/>
    <cellStyle name="Input 4 3 11" xfId="3783" xr:uid="{00000000-0005-0000-0000-0000322A0000}"/>
    <cellStyle name="Input 4 3 11 2" xfId="30426" xr:uid="{00000000-0005-0000-0000-0000332A0000}"/>
    <cellStyle name="Input 4 3 12" xfId="23433" xr:uid="{00000000-0005-0000-0000-0000342A0000}"/>
    <cellStyle name="Input 4 3 13" xfId="33860" xr:uid="{00000000-0005-0000-0000-0000FB110000}"/>
    <cellStyle name="Input 4 3 2" xfId="3368" xr:uid="{00000000-0005-0000-0000-0000352A0000}"/>
    <cellStyle name="Input 4 3 2 10" xfId="10192" xr:uid="{00000000-0005-0000-0000-0000362A0000}"/>
    <cellStyle name="Input 4 3 2 10 2" xfId="30425" xr:uid="{00000000-0005-0000-0000-0000372A0000}"/>
    <cellStyle name="Input 4 3 2 11" xfId="23663" xr:uid="{00000000-0005-0000-0000-0000382A0000}"/>
    <cellStyle name="Input 4 3 2 12" xfId="33859" xr:uid="{00000000-0005-0000-0000-0000FC110000}"/>
    <cellStyle name="Input 4 3 2 2" xfId="6537" xr:uid="{00000000-0005-0000-0000-0000392A0000}"/>
    <cellStyle name="Input 4 3 2 2 2" xfId="12219" xr:uid="{00000000-0005-0000-0000-00003A2A0000}"/>
    <cellStyle name="Input 4 3 2 2 3" xfId="37079" xr:uid="{00000000-0005-0000-0000-0000FC110000}"/>
    <cellStyle name="Input 4 3 2 3" xfId="6059" xr:uid="{00000000-0005-0000-0000-00003B2A0000}"/>
    <cellStyle name="Input 4 3 2 3 2" xfId="11742" xr:uid="{00000000-0005-0000-0000-00003C2A0000}"/>
    <cellStyle name="Input 4 3 2 4" xfId="7042" xr:uid="{00000000-0005-0000-0000-00003D2A0000}"/>
    <cellStyle name="Input 4 3 2 4 2" xfId="12718" xr:uid="{00000000-0005-0000-0000-00003E2A0000}"/>
    <cellStyle name="Input 4 3 2 5" xfId="8573" xr:uid="{00000000-0005-0000-0000-00003F2A0000}"/>
    <cellStyle name="Input 4 3 2 5 2" xfId="14238" xr:uid="{00000000-0005-0000-0000-0000402A0000}"/>
    <cellStyle name="Input 4 3 2 6" xfId="8946" xr:uid="{00000000-0005-0000-0000-0000412A0000}"/>
    <cellStyle name="Input 4 3 2 6 2" xfId="14611" xr:uid="{00000000-0005-0000-0000-0000422A0000}"/>
    <cellStyle name="Input 4 3 2 7" xfId="9670" xr:uid="{00000000-0005-0000-0000-0000432A0000}"/>
    <cellStyle name="Input 4 3 2 7 2" xfId="15325" xr:uid="{00000000-0005-0000-0000-0000442A0000}"/>
    <cellStyle name="Input 4 3 2 8" xfId="5162" xr:uid="{00000000-0005-0000-0000-0000452A0000}"/>
    <cellStyle name="Input 4 3 2 8 2" xfId="10848" xr:uid="{00000000-0005-0000-0000-0000462A0000}"/>
    <cellStyle name="Input 4 3 2 9" xfId="4481" xr:uid="{00000000-0005-0000-0000-0000472A0000}"/>
    <cellStyle name="Input 4 3 2 9 2" xfId="28503" xr:uid="{00000000-0005-0000-0000-0000482A0000}"/>
    <cellStyle name="Input 4 3 3" xfId="5779" xr:uid="{00000000-0005-0000-0000-0000492A0000}"/>
    <cellStyle name="Input 4 3 3 2" xfId="11462" xr:uid="{00000000-0005-0000-0000-00004A2A0000}"/>
    <cellStyle name="Input 4 3 3 3" xfId="35115" xr:uid="{00000000-0005-0000-0000-0000072C0000}"/>
    <cellStyle name="Input 4 3 4" xfId="6837" xr:uid="{00000000-0005-0000-0000-00004B2A0000}"/>
    <cellStyle name="Input 4 3 4 2" xfId="12518" xr:uid="{00000000-0005-0000-0000-00004C2A0000}"/>
    <cellStyle name="Input 4 3 5" xfId="7493" xr:uid="{00000000-0005-0000-0000-00004D2A0000}"/>
    <cellStyle name="Input 4 3 5 2" xfId="13168" xr:uid="{00000000-0005-0000-0000-00004E2A0000}"/>
    <cellStyle name="Input 4 3 6" xfId="7960" xr:uid="{00000000-0005-0000-0000-00004F2A0000}"/>
    <cellStyle name="Input 4 3 6 2" xfId="13633" xr:uid="{00000000-0005-0000-0000-0000502A0000}"/>
    <cellStyle name="Input 4 3 7" xfId="7457" xr:uid="{00000000-0005-0000-0000-0000512A0000}"/>
    <cellStyle name="Input 4 3 7 2" xfId="13132" xr:uid="{00000000-0005-0000-0000-0000522A0000}"/>
    <cellStyle name="Input 4 3 8" xfId="9349" xr:uid="{00000000-0005-0000-0000-0000532A0000}"/>
    <cellStyle name="Input 4 3 8 2" xfId="15007" xr:uid="{00000000-0005-0000-0000-0000542A0000}"/>
    <cellStyle name="Input 4 3 9" xfId="4841" xr:uid="{00000000-0005-0000-0000-0000552A0000}"/>
    <cellStyle name="Input 4 3 9 2" xfId="10530" xr:uid="{00000000-0005-0000-0000-0000562A0000}"/>
    <cellStyle name="Input 4 4" xfId="2112" xr:uid="{00000000-0005-0000-0000-0000572A0000}"/>
    <cellStyle name="Input 4 4 10" xfId="4138" xr:uid="{00000000-0005-0000-0000-0000582A0000}"/>
    <cellStyle name="Input 4 4 10 2" xfId="28590" xr:uid="{00000000-0005-0000-0000-0000592A0000}"/>
    <cellStyle name="Input 4 4 11" xfId="3782" xr:uid="{00000000-0005-0000-0000-00005A2A0000}"/>
    <cellStyle name="Input 4 4 11 2" xfId="28812" xr:uid="{00000000-0005-0000-0000-00005B2A0000}"/>
    <cellStyle name="Input 4 4 12" xfId="23434" xr:uid="{00000000-0005-0000-0000-00005C2A0000}"/>
    <cellStyle name="Input 4 4 13" xfId="33858" xr:uid="{00000000-0005-0000-0000-0000FD110000}"/>
    <cellStyle name="Input 4 4 2" xfId="3369" xr:uid="{00000000-0005-0000-0000-00005D2A0000}"/>
    <cellStyle name="Input 4 4 2 10" xfId="10193" xr:uid="{00000000-0005-0000-0000-00005E2A0000}"/>
    <cellStyle name="Input 4 4 2 10 2" xfId="30409" xr:uid="{00000000-0005-0000-0000-00005F2A0000}"/>
    <cellStyle name="Input 4 4 2 11" xfId="23664" xr:uid="{00000000-0005-0000-0000-0000602A0000}"/>
    <cellStyle name="Input 4 4 2 12" xfId="33857" xr:uid="{00000000-0005-0000-0000-0000FE110000}"/>
    <cellStyle name="Input 4 4 2 2" xfId="6538" xr:uid="{00000000-0005-0000-0000-0000612A0000}"/>
    <cellStyle name="Input 4 4 2 2 2" xfId="12220" xr:uid="{00000000-0005-0000-0000-0000622A0000}"/>
    <cellStyle name="Input 4 4 2 2 3" xfId="37080" xr:uid="{00000000-0005-0000-0000-0000FE110000}"/>
    <cellStyle name="Input 4 4 2 3" xfId="6060" xr:uid="{00000000-0005-0000-0000-0000632A0000}"/>
    <cellStyle name="Input 4 4 2 3 2" xfId="11743" xr:uid="{00000000-0005-0000-0000-0000642A0000}"/>
    <cellStyle name="Input 4 4 2 4" xfId="7041" xr:uid="{00000000-0005-0000-0000-0000652A0000}"/>
    <cellStyle name="Input 4 4 2 4 2" xfId="12717" xr:uid="{00000000-0005-0000-0000-0000662A0000}"/>
    <cellStyle name="Input 4 4 2 5" xfId="8574" xr:uid="{00000000-0005-0000-0000-0000672A0000}"/>
    <cellStyle name="Input 4 4 2 5 2" xfId="14239" xr:uid="{00000000-0005-0000-0000-0000682A0000}"/>
    <cellStyle name="Input 4 4 2 6" xfId="8947" xr:uid="{00000000-0005-0000-0000-0000692A0000}"/>
    <cellStyle name="Input 4 4 2 6 2" xfId="14612" xr:uid="{00000000-0005-0000-0000-00006A2A0000}"/>
    <cellStyle name="Input 4 4 2 7" xfId="9671" xr:uid="{00000000-0005-0000-0000-00006B2A0000}"/>
    <cellStyle name="Input 4 4 2 7 2" xfId="15326" xr:uid="{00000000-0005-0000-0000-00006C2A0000}"/>
    <cellStyle name="Input 4 4 2 8" xfId="5163" xr:uid="{00000000-0005-0000-0000-00006D2A0000}"/>
    <cellStyle name="Input 4 4 2 8 2" xfId="10849" xr:uid="{00000000-0005-0000-0000-00006E2A0000}"/>
    <cellStyle name="Input 4 4 2 9" xfId="4482" xr:uid="{00000000-0005-0000-0000-00006F2A0000}"/>
    <cellStyle name="Input 4 4 2 9 2" xfId="29087" xr:uid="{00000000-0005-0000-0000-0000702A0000}"/>
    <cellStyle name="Input 4 4 3" xfId="5780" xr:uid="{00000000-0005-0000-0000-0000712A0000}"/>
    <cellStyle name="Input 4 4 3 2" xfId="11463" xr:uid="{00000000-0005-0000-0000-0000722A0000}"/>
    <cellStyle name="Input 4 4 3 3" xfId="35102" xr:uid="{00000000-0005-0000-0000-0000082C0000}"/>
    <cellStyle name="Input 4 4 4" xfId="5552" xr:uid="{00000000-0005-0000-0000-0000732A0000}"/>
    <cellStyle name="Input 4 4 4 2" xfId="11235" xr:uid="{00000000-0005-0000-0000-0000742A0000}"/>
    <cellStyle name="Input 4 4 5" xfId="7492" xr:uid="{00000000-0005-0000-0000-0000752A0000}"/>
    <cellStyle name="Input 4 4 5 2" xfId="13167" xr:uid="{00000000-0005-0000-0000-0000762A0000}"/>
    <cellStyle name="Input 4 4 6" xfId="7961" xr:uid="{00000000-0005-0000-0000-0000772A0000}"/>
    <cellStyle name="Input 4 4 6 2" xfId="13634" xr:uid="{00000000-0005-0000-0000-0000782A0000}"/>
    <cellStyle name="Input 4 4 7" xfId="7456" xr:uid="{00000000-0005-0000-0000-0000792A0000}"/>
    <cellStyle name="Input 4 4 7 2" xfId="13131" xr:uid="{00000000-0005-0000-0000-00007A2A0000}"/>
    <cellStyle name="Input 4 4 8" xfId="9350" xr:uid="{00000000-0005-0000-0000-00007B2A0000}"/>
    <cellStyle name="Input 4 4 8 2" xfId="15008" xr:uid="{00000000-0005-0000-0000-00007C2A0000}"/>
    <cellStyle name="Input 4 4 9" xfId="4842" xr:uid="{00000000-0005-0000-0000-00007D2A0000}"/>
    <cellStyle name="Input 4 4 9 2" xfId="10531" xr:uid="{00000000-0005-0000-0000-00007E2A0000}"/>
    <cellStyle name="Input 4 5" xfId="2113" xr:uid="{00000000-0005-0000-0000-00007F2A0000}"/>
    <cellStyle name="Input 4 5 10" xfId="4139" xr:uid="{00000000-0005-0000-0000-0000802A0000}"/>
    <cellStyle name="Input 4 5 10 2" xfId="28611" xr:uid="{00000000-0005-0000-0000-0000812A0000}"/>
    <cellStyle name="Input 4 5 11" xfId="3781" xr:uid="{00000000-0005-0000-0000-0000822A0000}"/>
    <cellStyle name="Input 4 5 11 2" xfId="30408" xr:uid="{00000000-0005-0000-0000-0000832A0000}"/>
    <cellStyle name="Input 4 5 12" xfId="23435" xr:uid="{00000000-0005-0000-0000-0000842A0000}"/>
    <cellStyle name="Input 4 5 13" xfId="33856" xr:uid="{00000000-0005-0000-0000-0000FF110000}"/>
    <cellStyle name="Input 4 5 2" xfId="3370" xr:uid="{00000000-0005-0000-0000-0000852A0000}"/>
    <cellStyle name="Input 4 5 2 10" xfId="10194" xr:uid="{00000000-0005-0000-0000-0000862A0000}"/>
    <cellStyle name="Input 4 5 2 10 2" xfId="28814" xr:uid="{00000000-0005-0000-0000-0000872A0000}"/>
    <cellStyle name="Input 4 5 2 11" xfId="23665" xr:uid="{00000000-0005-0000-0000-0000882A0000}"/>
    <cellStyle name="Input 4 5 2 12" xfId="30735" xr:uid="{00000000-0005-0000-0000-000000120000}"/>
    <cellStyle name="Input 4 5 2 2" xfId="6539" xr:uid="{00000000-0005-0000-0000-0000892A0000}"/>
    <cellStyle name="Input 4 5 2 2 2" xfId="12221" xr:uid="{00000000-0005-0000-0000-00008A2A0000}"/>
    <cellStyle name="Input 4 5 2 2 3" xfId="37081" xr:uid="{00000000-0005-0000-0000-000000120000}"/>
    <cellStyle name="Input 4 5 2 3" xfId="6061" xr:uid="{00000000-0005-0000-0000-00008B2A0000}"/>
    <cellStyle name="Input 4 5 2 3 2" xfId="11744" xr:uid="{00000000-0005-0000-0000-00008C2A0000}"/>
    <cellStyle name="Input 4 5 2 4" xfId="7040" xr:uid="{00000000-0005-0000-0000-00008D2A0000}"/>
    <cellStyle name="Input 4 5 2 4 2" xfId="12716" xr:uid="{00000000-0005-0000-0000-00008E2A0000}"/>
    <cellStyle name="Input 4 5 2 5" xfId="8575" xr:uid="{00000000-0005-0000-0000-00008F2A0000}"/>
    <cellStyle name="Input 4 5 2 5 2" xfId="14240" xr:uid="{00000000-0005-0000-0000-0000902A0000}"/>
    <cellStyle name="Input 4 5 2 6" xfId="8948" xr:uid="{00000000-0005-0000-0000-0000912A0000}"/>
    <cellStyle name="Input 4 5 2 6 2" xfId="14613" xr:uid="{00000000-0005-0000-0000-0000922A0000}"/>
    <cellStyle name="Input 4 5 2 7" xfId="9672" xr:uid="{00000000-0005-0000-0000-0000932A0000}"/>
    <cellStyle name="Input 4 5 2 7 2" xfId="15327" xr:uid="{00000000-0005-0000-0000-0000942A0000}"/>
    <cellStyle name="Input 4 5 2 8" xfId="5164" xr:uid="{00000000-0005-0000-0000-0000952A0000}"/>
    <cellStyle name="Input 4 5 2 8 2" xfId="10850" xr:uid="{00000000-0005-0000-0000-0000962A0000}"/>
    <cellStyle name="Input 4 5 2 9" xfId="4483" xr:uid="{00000000-0005-0000-0000-0000972A0000}"/>
    <cellStyle name="Input 4 5 2 9 2" xfId="30266" xr:uid="{00000000-0005-0000-0000-0000982A0000}"/>
    <cellStyle name="Input 4 5 3" xfId="5781" xr:uid="{00000000-0005-0000-0000-0000992A0000}"/>
    <cellStyle name="Input 4 5 3 2" xfId="11464" xr:uid="{00000000-0005-0000-0000-00009A2A0000}"/>
    <cellStyle name="Input 4 5 3 3" xfId="34859" xr:uid="{00000000-0005-0000-0000-0000092C0000}"/>
    <cellStyle name="Input 4 5 4" xfId="6836" xr:uid="{00000000-0005-0000-0000-00009B2A0000}"/>
    <cellStyle name="Input 4 5 4 2" xfId="12517" xr:uid="{00000000-0005-0000-0000-00009C2A0000}"/>
    <cellStyle name="Input 4 5 5" xfId="7491" xr:uid="{00000000-0005-0000-0000-00009D2A0000}"/>
    <cellStyle name="Input 4 5 5 2" xfId="13166" xr:uid="{00000000-0005-0000-0000-00009E2A0000}"/>
    <cellStyle name="Input 4 5 6" xfId="7962" xr:uid="{00000000-0005-0000-0000-00009F2A0000}"/>
    <cellStyle name="Input 4 5 6 2" xfId="13635" xr:uid="{00000000-0005-0000-0000-0000A02A0000}"/>
    <cellStyle name="Input 4 5 7" xfId="7455" xr:uid="{00000000-0005-0000-0000-0000A12A0000}"/>
    <cellStyle name="Input 4 5 7 2" xfId="13130" xr:uid="{00000000-0005-0000-0000-0000A22A0000}"/>
    <cellStyle name="Input 4 5 8" xfId="9351" xr:uid="{00000000-0005-0000-0000-0000A32A0000}"/>
    <cellStyle name="Input 4 5 8 2" xfId="15009" xr:uid="{00000000-0005-0000-0000-0000A42A0000}"/>
    <cellStyle name="Input 4 5 9" xfId="4843" xr:uid="{00000000-0005-0000-0000-0000A52A0000}"/>
    <cellStyle name="Input 4 5 9 2" xfId="10532" xr:uid="{00000000-0005-0000-0000-0000A62A0000}"/>
    <cellStyle name="Input 4 6" xfId="2114" xr:uid="{00000000-0005-0000-0000-0000A72A0000}"/>
    <cellStyle name="Input 4 6 10" xfId="4140" xr:uid="{00000000-0005-0000-0000-0000A82A0000}"/>
    <cellStyle name="Input 4 6 10 2" xfId="30243" xr:uid="{00000000-0005-0000-0000-0000A92A0000}"/>
    <cellStyle name="Input 4 6 11" xfId="3780" xr:uid="{00000000-0005-0000-0000-0000AA2A0000}"/>
    <cellStyle name="Input 4 6 11 2" xfId="30350" xr:uid="{00000000-0005-0000-0000-0000AB2A0000}"/>
    <cellStyle name="Input 4 6 12" xfId="23436" xr:uid="{00000000-0005-0000-0000-0000AC2A0000}"/>
    <cellStyle name="Input 4 6 13" xfId="30736" xr:uid="{00000000-0005-0000-0000-000001120000}"/>
    <cellStyle name="Input 4 6 2" xfId="3371" xr:uid="{00000000-0005-0000-0000-0000AD2A0000}"/>
    <cellStyle name="Input 4 6 2 10" xfId="10195" xr:uid="{00000000-0005-0000-0000-0000AE2A0000}"/>
    <cellStyle name="Input 4 6 2 10 2" xfId="28905" xr:uid="{00000000-0005-0000-0000-0000AF2A0000}"/>
    <cellStyle name="Input 4 6 2 11" xfId="23666" xr:uid="{00000000-0005-0000-0000-0000B02A0000}"/>
    <cellStyle name="Input 4 6 2 12" xfId="30737" xr:uid="{00000000-0005-0000-0000-000002120000}"/>
    <cellStyle name="Input 4 6 2 2" xfId="6540" xr:uid="{00000000-0005-0000-0000-0000B12A0000}"/>
    <cellStyle name="Input 4 6 2 2 2" xfId="12222" xr:uid="{00000000-0005-0000-0000-0000B22A0000}"/>
    <cellStyle name="Input 4 6 2 2 3" xfId="37082" xr:uid="{00000000-0005-0000-0000-000002120000}"/>
    <cellStyle name="Input 4 6 2 3" xfId="6062" xr:uid="{00000000-0005-0000-0000-0000B32A0000}"/>
    <cellStyle name="Input 4 6 2 3 2" xfId="11745" xr:uid="{00000000-0005-0000-0000-0000B42A0000}"/>
    <cellStyle name="Input 4 6 2 4" xfId="7039" xr:uid="{00000000-0005-0000-0000-0000B52A0000}"/>
    <cellStyle name="Input 4 6 2 4 2" xfId="12715" xr:uid="{00000000-0005-0000-0000-0000B62A0000}"/>
    <cellStyle name="Input 4 6 2 5" xfId="8576" xr:uid="{00000000-0005-0000-0000-0000B72A0000}"/>
    <cellStyle name="Input 4 6 2 5 2" xfId="14241" xr:uid="{00000000-0005-0000-0000-0000B82A0000}"/>
    <cellStyle name="Input 4 6 2 6" xfId="8949" xr:uid="{00000000-0005-0000-0000-0000B92A0000}"/>
    <cellStyle name="Input 4 6 2 6 2" xfId="14614" xr:uid="{00000000-0005-0000-0000-0000BA2A0000}"/>
    <cellStyle name="Input 4 6 2 7" xfId="9673" xr:uid="{00000000-0005-0000-0000-0000BB2A0000}"/>
    <cellStyle name="Input 4 6 2 7 2" xfId="15328" xr:uid="{00000000-0005-0000-0000-0000BC2A0000}"/>
    <cellStyle name="Input 4 6 2 8" xfId="5165" xr:uid="{00000000-0005-0000-0000-0000BD2A0000}"/>
    <cellStyle name="Input 4 6 2 8 2" xfId="10851" xr:uid="{00000000-0005-0000-0000-0000BE2A0000}"/>
    <cellStyle name="Input 4 6 2 9" xfId="4484" xr:uid="{00000000-0005-0000-0000-0000BF2A0000}"/>
    <cellStyle name="Input 4 6 2 9 2" xfId="28981" xr:uid="{00000000-0005-0000-0000-0000C02A0000}"/>
    <cellStyle name="Input 4 6 3" xfId="5782" xr:uid="{00000000-0005-0000-0000-0000C12A0000}"/>
    <cellStyle name="Input 4 6 3 2" xfId="11465" xr:uid="{00000000-0005-0000-0000-0000C22A0000}"/>
    <cellStyle name="Input 4 6 3 3" xfId="35380" xr:uid="{00000000-0005-0000-0000-00000A2C0000}"/>
    <cellStyle name="Input 4 6 4" xfId="5553" xr:uid="{00000000-0005-0000-0000-0000C32A0000}"/>
    <cellStyle name="Input 4 6 4 2" xfId="11236" xr:uid="{00000000-0005-0000-0000-0000C42A0000}"/>
    <cellStyle name="Input 4 6 5" xfId="7490" xr:uid="{00000000-0005-0000-0000-0000C52A0000}"/>
    <cellStyle name="Input 4 6 5 2" xfId="13165" xr:uid="{00000000-0005-0000-0000-0000C62A0000}"/>
    <cellStyle name="Input 4 6 6" xfId="7963" xr:uid="{00000000-0005-0000-0000-0000C72A0000}"/>
    <cellStyle name="Input 4 6 6 2" xfId="13636" xr:uid="{00000000-0005-0000-0000-0000C82A0000}"/>
    <cellStyle name="Input 4 6 7" xfId="7454" xr:uid="{00000000-0005-0000-0000-0000C92A0000}"/>
    <cellStyle name="Input 4 6 7 2" xfId="13129" xr:uid="{00000000-0005-0000-0000-0000CA2A0000}"/>
    <cellStyle name="Input 4 6 8" xfId="9352" xr:uid="{00000000-0005-0000-0000-0000CB2A0000}"/>
    <cellStyle name="Input 4 6 8 2" xfId="15010" xr:uid="{00000000-0005-0000-0000-0000CC2A0000}"/>
    <cellStyle name="Input 4 6 9" xfId="4844" xr:uid="{00000000-0005-0000-0000-0000CD2A0000}"/>
    <cellStyle name="Input 4 6 9 2" xfId="10533" xr:uid="{00000000-0005-0000-0000-0000CE2A0000}"/>
    <cellStyle name="Input 4 7" xfId="2115" xr:uid="{00000000-0005-0000-0000-0000CF2A0000}"/>
    <cellStyle name="Input 4 7 10" xfId="4141" xr:uid="{00000000-0005-0000-0000-0000D02A0000}"/>
    <cellStyle name="Input 4 7 10 2" xfId="28983" xr:uid="{00000000-0005-0000-0000-0000D12A0000}"/>
    <cellStyle name="Input 4 7 11" xfId="3779" xr:uid="{00000000-0005-0000-0000-0000D22A0000}"/>
    <cellStyle name="Input 4 7 11 2" xfId="30396" xr:uid="{00000000-0005-0000-0000-0000D32A0000}"/>
    <cellStyle name="Input 4 7 12" xfId="23437" xr:uid="{00000000-0005-0000-0000-0000D42A0000}"/>
    <cellStyle name="Input 4 7 13" xfId="30738" xr:uid="{00000000-0005-0000-0000-000003120000}"/>
    <cellStyle name="Input 4 7 2" xfId="3372" xr:uid="{00000000-0005-0000-0000-0000D52A0000}"/>
    <cellStyle name="Input 4 7 2 10" xfId="10196" xr:uid="{00000000-0005-0000-0000-0000D62A0000}"/>
    <cellStyle name="Input 4 7 2 10 2" xfId="28520" xr:uid="{00000000-0005-0000-0000-0000D72A0000}"/>
    <cellStyle name="Input 4 7 2 11" xfId="23667" xr:uid="{00000000-0005-0000-0000-0000D82A0000}"/>
    <cellStyle name="Input 4 7 2 12" xfId="30739" xr:uid="{00000000-0005-0000-0000-000004120000}"/>
    <cellStyle name="Input 4 7 2 2" xfId="6541" xr:uid="{00000000-0005-0000-0000-0000D92A0000}"/>
    <cellStyle name="Input 4 7 2 2 2" xfId="12223" xr:uid="{00000000-0005-0000-0000-0000DA2A0000}"/>
    <cellStyle name="Input 4 7 2 2 3" xfId="37083" xr:uid="{00000000-0005-0000-0000-000004120000}"/>
    <cellStyle name="Input 4 7 2 3" xfId="6063" xr:uid="{00000000-0005-0000-0000-0000DB2A0000}"/>
    <cellStyle name="Input 4 7 2 3 2" xfId="11746" xr:uid="{00000000-0005-0000-0000-0000DC2A0000}"/>
    <cellStyle name="Input 4 7 2 4" xfId="7038" xr:uid="{00000000-0005-0000-0000-0000DD2A0000}"/>
    <cellStyle name="Input 4 7 2 4 2" xfId="12714" xr:uid="{00000000-0005-0000-0000-0000DE2A0000}"/>
    <cellStyle name="Input 4 7 2 5" xfId="8577" xr:uid="{00000000-0005-0000-0000-0000DF2A0000}"/>
    <cellStyle name="Input 4 7 2 5 2" xfId="14242" xr:uid="{00000000-0005-0000-0000-0000E02A0000}"/>
    <cellStyle name="Input 4 7 2 6" xfId="8950" xr:uid="{00000000-0005-0000-0000-0000E12A0000}"/>
    <cellStyle name="Input 4 7 2 6 2" xfId="14615" xr:uid="{00000000-0005-0000-0000-0000E22A0000}"/>
    <cellStyle name="Input 4 7 2 7" xfId="9674" xr:uid="{00000000-0005-0000-0000-0000E32A0000}"/>
    <cellStyle name="Input 4 7 2 7 2" xfId="15329" xr:uid="{00000000-0005-0000-0000-0000E42A0000}"/>
    <cellStyle name="Input 4 7 2 8" xfId="5166" xr:uid="{00000000-0005-0000-0000-0000E52A0000}"/>
    <cellStyle name="Input 4 7 2 8 2" xfId="10852" xr:uid="{00000000-0005-0000-0000-0000E62A0000}"/>
    <cellStyle name="Input 4 7 2 9" xfId="4485" xr:uid="{00000000-0005-0000-0000-0000E72A0000}"/>
    <cellStyle name="Input 4 7 2 9 2" xfId="29608" xr:uid="{00000000-0005-0000-0000-0000E82A0000}"/>
    <cellStyle name="Input 4 7 3" xfId="5783" xr:uid="{00000000-0005-0000-0000-0000E92A0000}"/>
    <cellStyle name="Input 4 7 3 2" xfId="11466" xr:uid="{00000000-0005-0000-0000-0000EA2A0000}"/>
    <cellStyle name="Input 4 7 3 3" xfId="35365" xr:uid="{00000000-0005-0000-0000-00000B2C0000}"/>
    <cellStyle name="Input 4 7 4" xfId="6833" xr:uid="{00000000-0005-0000-0000-0000EB2A0000}"/>
    <cellStyle name="Input 4 7 4 2" xfId="12514" xr:uid="{00000000-0005-0000-0000-0000EC2A0000}"/>
    <cellStyle name="Input 4 7 5" xfId="7489" xr:uid="{00000000-0005-0000-0000-0000ED2A0000}"/>
    <cellStyle name="Input 4 7 5 2" xfId="13164" xr:uid="{00000000-0005-0000-0000-0000EE2A0000}"/>
    <cellStyle name="Input 4 7 6" xfId="7964" xr:uid="{00000000-0005-0000-0000-0000EF2A0000}"/>
    <cellStyle name="Input 4 7 6 2" xfId="13637" xr:uid="{00000000-0005-0000-0000-0000F02A0000}"/>
    <cellStyle name="Input 4 7 7" xfId="7453" xr:uid="{00000000-0005-0000-0000-0000F12A0000}"/>
    <cellStyle name="Input 4 7 7 2" xfId="13128" xr:uid="{00000000-0005-0000-0000-0000F22A0000}"/>
    <cellStyle name="Input 4 7 8" xfId="9353" xr:uid="{00000000-0005-0000-0000-0000F32A0000}"/>
    <cellStyle name="Input 4 7 8 2" xfId="15011" xr:uid="{00000000-0005-0000-0000-0000F42A0000}"/>
    <cellStyle name="Input 4 7 9" xfId="4845" xr:uid="{00000000-0005-0000-0000-0000F52A0000}"/>
    <cellStyle name="Input 4 7 9 2" xfId="10534" xr:uid="{00000000-0005-0000-0000-0000F62A0000}"/>
    <cellStyle name="Input 4 8" xfId="2116" xr:uid="{00000000-0005-0000-0000-0000F72A0000}"/>
    <cellStyle name="Input 4 8 10" xfId="4142" xr:uid="{00000000-0005-0000-0000-0000F82A0000}"/>
    <cellStyle name="Input 4 8 10 2" xfId="30330" xr:uid="{00000000-0005-0000-0000-0000F92A0000}"/>
    <cellStyle name="Input 4 8 11" xfId="3778" xr:uid="{00000000-0005-0000-0000-0000FA2A0000}"/>
    <cellStyle name="Input 4 8 11 2" xfId="30387" xr:uid="{00000000-0005-0000-0000-0000FB2A0000}"/>
    <cellStyle name="Input 4 8 12" xfId="23438" xr:uid="{00000000-0005-0000-0000-0000FC2A0000}"/>
    <cellStyle name="Input 4 8 13" xfId="30740" xr:uid="{00000000-0005-0000-0000-000005120000}"/>
    <cellStyle name="Input 4 8 2" xfId="3373" xr:uid="{00000000-0005-0000-0000-0000FD2A0000}"/>
    <cellStyle name="Input 4 8 2 10" xfId="10197" xr:uid="{00000000-0005-0000-0000-0000FE2A0000}"/>
    <cellStyle name="Input 4 8 2 10 2" xfId="30397" xr:uid="{00000000-0005-0000-0000-0000FF2A0000}"/>
    <cellStyle name="Input 4 8 2 11" xfId="23668" xr:uid="{00000000-0005-0000-0000-0000002B0000}"/>
    <cellStyle name="Input 4 8 2 12" xfId="30741" xr:uid="{00000000-0005-0000-0000-000006120000}"/>
    <cellStyle name="Input 4 8 2 2" xfId="6542" xr:uid="{00000000-0005-0000-0000-0000012B0000}"/>
    <cellStyle name="Input 4 8 2 2 2" xfId="12224" xr:uid="{00000000-0005-0000-0000-0000022B0000}"/>
    <cellStyle name="Input 4 8 2 2 3" xfId="37084" xr:uid="{00000000-0005-0000-0000-000006120000}"/>
    <cellStyle name="Input 4 8 2 3" xfId="6064" xr:uid="{00000000-0005-0000-0000-0000032B0000}"/>
    <cellStyle name="Input 4 8 2 3 2" xfId="11747" xr:uid="{00000000-0005-0000-0000-0000042B0000}"/>
    <cellStyle name="Input 4 8 2 4" xfId="7037" xr:uid="{00000000-0005-0000-0000-0000052B0000}"/>
    <cellStyle name="Input 4 8 2 4 2" xfId="12713" xr:uid="{00000000-0005-0000-0000-0000062B0000}"/>
    <cellStyle name="Input 4 8 2 5" xfId="8578" xr:uid="{00000000-0005-0000-0000-0000072B0000}"/>
    <cellStyle name="Input 4 8 2 5 2" xfId="14243" xr:uid="{00000000-0005-0000-0000-0000082B0000}"/>
    <cellStyle name="Input 4 8 2 6" xfId="8951" xr:uid="{00000000-0005-0000-0000-0000092B0000}"/>
    <cellStyle name="Input 4 8 2 6 2" xfId="14616" xr:uid="{00000000-0005-0000-0000-00000A2B0000}"/>
    <cellStyle name="Input 4 8 2 7" xfId="9675" xr:uid="{00000000-0005-0000-0000-00000B2B0000}"/>
    <cellStyle name="Input 4 8 2 7 2" xfId="15330" xr:uid="{00000000-0005-0000-0000-00000C2B0000}"/>
    <cellStyle name="Input 4 8 2 8" xfId="5167" xr:uid="{00000000-0005-0000-0000-00000D2B0000}"/>
    <cellStyle name="Input 4 8 2 8 2" xfId="10853" xr:uid="{00000000-0005-0000-0000-00000E2B0000}"/>
    <cellStyle name="Input 4 8 2 9" xfId="4486" xr:uid="{00000000-0005-0000-0000-00000F2B0000}"/>
    <cellStyle name="Input 4 8 2 9 2" xfId="30265" xr:uid="{00000000-0005-0000-0000-0000102B0000}"/>
    <cellStyle name="Input 4 8 3" xfId="5784" xr:uid="{00000000-0005-0000-0000-0000112B0000}"/>
    <cellStyle name="Input 4 8 3 2" xfId="11467" xr:uid="{00000000-0005-0000-0000-0000122B0000}"/>
    <cellStyle name="Input 4 8 3 3" xfId="35128" xr:uid="{00000000-0005-0000-0000-00000C2C0000}"/>
    <cellStyle name="Input 4 8 4" xfId="6835" xr:uid="{00000000-0005-0000-0000-0000132B0000}"/>
    <cellStyle name="Input 4 8 4 2" xfId="12516" xr:uid="{00000000-0005-0000-0000-0000142B0000}"/>
    <cellStyle name="Input 4 8 5" xfId="7488" xr:uid="{00000000-0005-0000-0000-0000152B0000}"/>
    <cellStyle name="Input 4 8 5 2" xfId="13163" xr:uid="{00000000-0005-0000-0000-0000162B0000}"/>
    <cellStyle name="Input 4 8 6" xfId="7965" xr:uid="{00000000-0005-0000-0000-0000172B0000}"/>
    <cellStyle name="Input 4 8 6 2" xfId="13638" xr:uid="{00000000-0005-0000-0000-0000182B0000}"/>
    <cellStyle name="Input 4 8 7" xfId="7452" xr:uid="{00000000-0005-0000-0000-0000192B0000}"/>
    <cellStyle name="Input 4 8 7 2" xfId="13127" xr:uid="{00000000-0005-0000-0000-00001A2B0000}"/>
    <cellStyle name="Input 4 8 8" xfId="9354" xr:uid="{00000000-0005-0000-0000-00001B2B0000}"/>
    <cellStyle name="Input 4 8 8 2" xfId="15012" xr:uid="{00000000-0005-0000-0000-00001C2B0000}"/>
    <cellStyle name="Input 4 8 9" xfId="4846" xr:uid="{00000000-0005-0000-0000-00001D2B0000}"/>
    <cellStyle name="Input 4 8 9 2" xfId="10535" xr:uid="{00000000-0005-0000-0000-00001E2B0000}"/>
    <cellStyle name="Input 4 9" xfId="2117" xr:uid="{00000000-0005-0000-0000-00001F2B0000}"/>
    <cellStyle name="Input 4 9 10" xfId="4143" xr:uid="{00000000-0005-0000-0000-0000202B0000}"/>
    <cellStyle name="Input 4 9 10 2" xfId="30244" xr:uid="{00000000-0005-0000-0000-0000212B0000}"/>
    <cellStyle name="Input 4 9 11" xfId="3777" xr:uid="{00000000-0005-0000-0000-0000222B0000}"/>
    <cellStyle name="Input 4 9 11 2" xfId="28521" xr:uid="{00000000-0005-0000-0000-0000232B0000}"/>
    <cellStyle name="Input 4 9 12" xfId="23439" xr:uid="{00000000-0005-0000-0000-0000242B0000}"/>
    <cellStyle name="Input 4 9 13" xfId="30742" xr:uid="{00000000-0005-0000-0000-000007120000}"/>
    <cellStyle name="Input 4 9 2" xfId="3374" xr:uid="{00000000-0005-0000-0000-0000252B0000}"/>
    <cellStyle name="Input 4 9 2 10" xfId="10198" xr:uid="{00000000-0005-0000-0000-0000262B0000}"/>
    <cellStyle name="Input 4 9 2 10 2" xfId="28906" xr:uid="{00000000-0005-0000-0000-0000272B0000}"/>
    <cellStyle name="Input 4 9 2 11" xfId="23669" xr:uid="{00000000-0005-0000-0000-0000282B0000}"/>
    <cellStyle name="Input 4 9 2 12" xfId="33855" xr:uid="{00000000-0005-0000-0000-000008120000}"/>
    <cellStyle name="Input 4 9 2 2" xfId="6543" xr:uid="{00000000-0005-0000-0000-0000292B0000}"/>
    <cellStyle name="Input 4 9 2 2 2" xfId="12225" xr:uid="{00000000-0005-0000-0000-00002A2B0000}"/>
    <cellStyle name="Input 4 9 2 2 3" xfId="37085" xr:uid="{00000000-0005-0000-0000-000008120000}"/>
    <cellStyle name="Input 4 9 2 3" xfId="6065" xr:uid="{00000000-0005-0000-0000-00002B2B0000}"/>
    <cellStyle name="Input 4 9 2 3 2" xfId="11748" xr:uid="{00000000-0005-0000-0000-00002C2B0000}"/>
    <cellStyle name="Input 4 9 2 4" xfId="7036" xr:uid="{00000000-0005-0000-0000-00002D2B0000}"/>
    <cellStyle name="Input 4 9 2 4 2" xfId="12712" xr:uid="{00000000-0005-0000-0000-00002E2B0000}"/>
    <cellStyle name="Input 4 9 2 5" xfId="8579" xr:uid="{00000000-0005-0000-0000-00002F2B0000}"/>
    <cellStyle name="Input 4 9 2 5 2" xfId="14244" xr:uid="{00000000-0005-0000-0000-0000302B0000}"/>
    <cellStyle name="Input 4 9 2 6" xfId="8952" xr:uid="{00000000-0005-0000-0000-0000312B0000}"/>
    <cellStyle name="Input 4 9 2 6 2" xfId="14617" xr:uid="{00000000-0005-0000-0000-0000322B0000}"/>
    <cellStyle name="Input 4 9 2 7" xfId="9676" xr:uid="{00000000-0005-0000-0000-0000332B0000}"/>
    <cellStyle name="Input 4 9 2 7 2" xfId="15331" xr:uid="{00000000-0005-0000-0000-0000342B0000}"/>
    <cellStyle name="Input 4 9 2 8" xfId="5168" xr:uid="{00000000-0005-0000-0000-0000352B0000}"/>
    <cellStyle name="Input 4 9 2 8 2" xfId="10854" xr:uid="{00000000-0005-0000-0000-0000362B0000}"/>
    <cellStyle name="Input 4 9 2 9" xfId="4487" xr:uid="{00000000-0005-0000-0000-0000372B0000}"/>
    <cellStyle name="Input 4 9 2 9 2" xfId="28396" xr:uid="{00000000-0005-0000-0000-0000382B0000}"/>
    <cellStyle name="Input 4 9 3" xfId="5785" xr:uid="{00000000-0005-0000-0000-0000392B0000}"/>
    <cellStyle name="Input 4 9 3 2" xfId="11468" xr:uid="{00000000-0005-0000-0000-00003A2B0000}"/>
    <cellStyle name="Input 4 9 3 3" xfId="35114" xr:uid="{00000000-0005-0000-0000-00000D2C0000}"/>
    <cellStyle name="Input 4 9 4" xfId="5554" xr:uid="{00000000-0005-0000-0000-00003B2B0000}"/>
    <cellStyle name="Input 4 9 4 2" xfId="11237" xr:uid="{00000000-0005-0000-0000-00003C2B0000}"/>
    <cellStyle name="Input 4 9 5" xfId="7487" xr:uid="{00000000-0005-0000-0000-00003D2B0000}"/>
    <cellStyle name="Input 4 9 5 2" xfId="13162" xr:uid="{00000000-0005-0000-0000-00003E2B0000}"/>
    <cellStyle name="Input 4 9 6" xfId="7966" xr:uid="{00000000-0005-0000-0000-00003F2B0000}"/>
    <cellStyle name="Input 4 9 6 2" xfId="13639" xr:uid="{00000000-0005-0000-0000-0000402B0000}"/>
    <cellStyle name="Input 4 9 7" xfId="7451" xr:uid="{00000000-0005-0000-0000-0000412B0000}"/>
    <cellStyle name="Input 4 9 7 2" xfId="13126" xr:uid="{00000000-0005-0000-0000-0000422B0000}"/>
    <cellStyle name="Input 4 9 8" xfId="9355" xr:uid="{00000000-0005-0000-0000-0000432B0000}"/>
    <cellStyle name="Input 4 9 8 2" xfId="15013" xr:uid="{00000000-0005-0000-0000-0000442B0000}"/>
    <cellStyle name="Input 4 9 9" xfId="4847" xr:uid="{00000000-0005-0000-0000-0000452B0000}"/>
    <cellStyle name="Input 4 9 9 2" xfId="10536" xr:uid="{00000000-0005-0000-0000-0000462B0000}"/>
    <cellStyle name="Input 40" xfId="32445" xr:uid="{00000000-0005-0000-0000-0000870A0000}"/>
    <cellStyle name="Input 5" xfId="2118" xr:uid="{00000000-0005-0000-0000-0000472B0000}"/>
    <cellStyle name="Input 5 10" xfId="2119" xr:uid="{00000000-0005-0000-0000-0000482B0000}"/>
    <cellStyle name="Input 5 10 10" xfId="4145" xr:uid="{00000000-0005-0000-0000-0000492B0000}"/>
    <cellStyle name="Input 5 10 10 2" xfId="28406" xr:uid="{00000000-0005-0000-0000-00004A2B0000}"/>
    <cellStyle name="Input 5 10 11" xfId="3775" xr:uid="{00000000-0005-0000-0000-00004B2B0000}"/>
    <cellStyle name="Input 5 10 11 2" xfId="30398" xr:uid="{00000000-0005-0000-0000-00004C2B0000}"/>
    <cellStyle name="Input 5 10 12" xfId="23441" xr:uid="{00000000-0005-0000-0000-00004D2B0000}"/>
    <cellStyle name="Input 5 10 13" xfId="33854" xr:uid="{00000000-0005-0000-0000-00000A120000}"/>
    <cellStyle name="Input 5 10 2" xfId="3376" xr:uid="{00000000-0005-0000-0000-00004E2B0000}"/>
    <cellStyle name="Input 5 10 2 10" xfId="10200" xr:uid="{00000000-0005-0000-0000-00004F2B0000}"/>
    <cellStyle name="Input 5 10 2 10 2" xfId="28570" xr:uid="{00000000-0005-0000-0000-0000502B0000}"/>
    <cellStyle name="Input 5 10 2 11" xfId="23671" xr:uid="{00000000-0005-0000-0000-0000512B0000}"/>
    <cellStyle name="Input 5 10 2 12" xfId="33853" xr:uid="{00000000-0005-0000-0000-00000B120000}"/>
    <cellStyle name="Input 5 10 2 2" xfId="6545" xr:uid="{00000000-0005-0000-0000-0000522B0000}"/>
    <cellStyle name="Input 5 10 2 2 2" xfId="12227" xr:uid="{00000000-0005-0000-0000-0000532B0000}"/>
    <cellStyle name="Input 5 10 2 2 3" xfId="37086" xr:uid="{00000000-0005-0000-0000-00000B120000}"/>
    <cellStyle name="Input 5 10 2 3" xfId="6067" xr:uid="{00000000-0005-0000-0000-0000542B0000}"/>
    <cellStyle name="Input 5 10 2 3 2" xfId="11750" xr:uid="{00000000-0005-0000-0000-0000552B0000}"/>
    <cellStyle name="Input 5 10 2 4" xfId="7034" xr:uid="{00000000-0005-0000-0000-0000562B0000}"/>
    <cellStyle name="Input 5 10 2 4 2" xfId="12710" xr:uid="{00000000-0005-0000-0000-0000572B0000}"/>
    <cellStyle name="Input 5 10 2 5" xfId="8581" xr:uid="{00000000-0005-0000-0000-0000582B0000}"/>
    <cellStyle name="Input 5 10 2 5 2" xfId="14246" xr:uid="{00000000-0005-0000-0000-0000592B0000}"/>
    <cellStyle name="Input 5 10 2 6" xfId="8954" xr:uid="{00000000-0005-0000-0000-00005A2B0000}"/>
    <cellStyle name="Input 5 10 2 6 2" xfId="14619" xr:uid="{00000000-0005-0000-0000-00005B2B0000}"/>
    <cellStyle name="Input 5 10 2 7" xfId="9678" xr:uid="{00000000-0005-0000-0000-00005C2B0000}"/>
    <cellStyle name="Input 5 10 2 7 2" xfId="15333" xr:uid="{00000000-0005-0000-0000-00005D2B0000}"/>
    <cellStyle name="Input 5 10 2 8" xfId="5170" xr:uid="{00000000-0005-0000-0000-00005E2B0000}"/>
    <cellStyle name="Input 5 10 2 8 2" xfId="10856" xr:uid="{00000000-0005-0000-0000-00005F2B0000}"/>
    <cellStyle name="Input 5 10 2 9" xfId="4489" xr:uid="{00000000-0005-0000-0000-0000602B0000}"/>
    <cellStyle name="Input 5 10 2 9 2" xfId="28504" xr:uid="{00000000-0005-0000-0000-0000612B0000}"/>
    <cellStyle name="Input 5 10 3" xfId="5787" xr:uid="{00000000-0005-0000-0000-0000622B0000}"/>
    <cellStyle name="Input 5 10 3 2" xfId="11470" xr:uid="{00000000-0005-0000-0000-0000632B0000}"/>
    <cellStyle name="Input 5 10 3 3" xfId="35089" xr:uid="{00000000-0005-0000-0000-00000F2C0000}"/>
    <cellStyle name="Input 5 10 4" xfId="5555" xr:uid="{00000000-0005-0000-0000-0000642B0000}"/>
    <cellStyle name="Input 5 10 4 2" xfId="11238" xr:uid="{00000000-0005-0000-0000-0000652B0000}"/>
    <cellStyle name="Input 5 10 5" xfId="7485" xr:uid="{00000000-0005-0000-0000-0000662B0000}"/>
    <cellStyle name="Input 5 10 5 2" xfId="13160" xr:uid="{00000000-0005-0000-0000-0000672B0000}"/>
    <cellStyle name="Input 5 10 6" xfId="7968" xr:uid="{00000000-0005-0000-0000-0000682B0000}"/>
    <cellStyle name="Input 5 10 6 2" xfId="13641" xr:uid="{00000000-0005-0000-0000-0000692B0000}"/>
    <cellStyle name="Input 5 10 7" xfId="7449" xr:uid="{00000000-0005-0000-0000-00006A2B0000}"/>
    <cellStyle name="Input 5 10 7 2" xfId="13124" xr:uid="{00000000-0005-0000-0000-00006B2B0000}"/>
    <cellStyle name="Input 5 10 8" xfId="9357" xr:uid="{00000000-0005-0000-0000-00006C2B0000}"/>
    <cellStyle name="Input 5 10 8 2" xfId="15015" xr:uid="{00000000-0005-0000-0000-00006D2B0000}"/>
    <cellStyle name="Input 5 10 9" xfId="4849" xr:uid="{00000000-0005-0000-0000-00006E2B0000}"/>
    <cellStyle name="Input 5 10 9 2" xfId="10538" xr:uid="{00000000-0005-0000-0000-00006F2B0000}"/>
    <cellStyle name="Input 5 11" xfId="2120" xr:uid="{00000000-0005-0000-0000-0000702B0000}"/>
    <cellStyle name="Input 5 11 10" xfId="4146" xr:uid="{00000000-0005-0000-0000-0000712B0000}"/>
    <cellStyle name="Input 5 11 10 2" xfId="29088" xr:uid="{00000000-0005-0000-0000-0000722B0000}"/>
    <cellStyle name="Input 5 11 11" xfId="3774" xr:uid="{00000000-0005-0000-0000-0000732B0000}"/>
    <cellStyle name="Input 5 11 11 2" xfId="29103" xr:uid="{00000000-0005-0000-0000-0000742B0000}"/>
    <cellStyle name="Input 5 11 12" xfId="23442" xr:uid="{00000000-0005-0000-0000-0000752B0000}"/>
    <cellStyle name="Input 5 11 13" xfId="33852" xr:uid="{00000000-0005-0000-0000-00000C120000}"/>
    <cellStyle name="Input 5 11 2" xfId="3377" xr:uid="{00000000-0005-0000-0000-0000762B0000}"/>
    <cellStyle name="Input 5 11 2 10" xfId="10201" xr:uid="{00000000-0005-0000-0000-0000772B0000}"/>
    <cellStyle name="Input 5 11 2 10 2" xfId="28800" xr:uid="{00000000-0005-0000-0000-0000782B0000}"/>
    <cellStyle name="Input 5 11 2 11" xfId="23672" xr:uid="{00000000-0005-0000-0000-0000792B0000}"/>
    <cellStyle name="Input 5 11 2 12" xfId="33851" xr:uid="{00000000-0005-0000-0000-00000D120000}"/>
    <cellStyle name="Input 5 11 2 2" xfId="6546" xr:uid="{00000000-0005-0000-0000-00007A2B0000}"/>
    <cellStyle name="Input 5 11 2 2 2" xfId="12228" xr:uid="{00000000-0005-0000-0000-00007B2B0000}"/>
    <cellStyle name="Input 5 11 2 2 3" xfId="37087" xr:uid="{00000000-0005-0000-0000-00000D120000}"/>
    <cellStyle name="Input 5 11 2 3" xfId="6068" xr:uid="{00000000-0005-0000-0000-00007C2B0000}"/>
    <cellStyle name="Input 5 11 2 3 2" xfId="11751" xr:uid="{00000000-0005-0000-0000-00007D2B0000}"/>
    <cellStyle name="Input 5 11 2 4" xfId="7033" xr:uid="{00000000-0005-0000-0000-00007E2B0000}"/>
    <cellStyle name="Input 5 11 2 4 2" xfId="12709" xr:uid="{00000000-0005-0000-0000-00007F2B0000}"/>
    <cellStyle name="Input 5 11 2 5" xfId="8582" xr:uid="{00000000-0005-0000-0000-0000802B0000}"/>
    <cellStyle name="Input 5 11 2 5 2" xfId="14247" xr:uid="{00000000-0005-0000-0000-0000812B0000}"/>
    <cellStyle name="Input 5 11 2 6" xfId="8955" xr:uid="{00000000-0005-0000-0000-0000822B0000}"/>
    <cellStyle name="Input 5 11 2 6 2" xfId="14620" xr:uid="{00000000-0005-0000-0000-0000832B0000}"/>
    <cellStyle name="Input 5 11 2 7" xfId="9679" xr:uid="{00000000-0005-0000-0000-0000842B0000}"/>
    <cellStyle name="Input 5 11 2 7 2" xfId="15334" xr:uid="{00000000-0005-0000-0000-0000852B0000}"/>
    <cellStyle name="Input 5 11 2 8" xfId="5171" xr:uid="{00000000-0005-0000-0000-0000862B0000}"/>
    <cellStyle name="Input 5 11 2 8 2" xfId="10857" xr:uid="{00000000-0005-0000-0000-0000872B0000}"/>
    <cellStyle name="Input 5 11 2 9" xfId="4490" xr:uid="{00000000-0005-0000-0000-0000882B0000}"/>
    <cellStyle name="Input 5 11 2 9 2" xfId="28505" xr:uid="{00000000-0005-0000-0000-0000892B0000}"/>
    <cellStyle name="Input 5 11 3" xfId="5788" xr:uid="{00000000-0005-0000-0000-00008A2B0000}"/>
    <cellStyle name="Input 5 11 3 2" xfId="11471" xr:uid="{00000000-0005-0000-0000-00008B2B0000}"/>
    <cellStyle name="Input 5 11 3 3" xfId="35707" xr:uid="{00000000-0005-0000-0000-0000102C0000}"/>
    <cellStyle name="Input 5 11 4" xfId="5556" xr:uid="{00000000-0005-0000-0000-00008C2B0000}"/>
    <cellStyle name="Input 5 11 4 2" xfId="11239" xr:uid="{00000000-0005-0000-0000-00008D2B0000}"/>
    <cellStyle name="Input 5 11 5" xfId="7484" xr:uid="{00000000-0005-0000-0000-00008E2B0000}"/>
    <cellStyle name="Input 5 11 5 2" xfId="13159" xr:uid="{00000000-0005-0000-0000-00008F2B0000}"/>
    <cellStyle name="Input 5 11 6" xfId="7969" xr:uid="{00000000-0005-0000-0000-0000902B0000}"/>
    <cellStyle name="Input 5 11 6 2" xfId="13642" xr:uid="{00000000-0005-0000-0000-0000912B0000}"/>
    <cellStyle name="Input 5 11 7" xfId="7448" xr:uid="{00000000-0005-0000-0000-0000922B0000}"/>
    <cellStyle name="Input 5 11 7 2" xfId="13123" xr:uid="{00000000-0005-0000-0000-0000932B0000}"/>
    <cellStyle name="Input 5 11 8" xfId="9358" xr:uid="{00000000-0005-0000-0000-0000942B0000}"/>
    <cellStyle name="Input 5 11 8 2" xfId="15016" xr:uid="{00000000-0005-0000-0000-0000952B0000}"/>
    <cellStyle name="Input 5 11 9" xfId="4850" xr:uid="{00000000-0005-0000-0000-0000962B0000}"/>
    <cellStyle name="Input 5 11 9 2" xfId="10539" xr:uid="{00000000-0005-0000-0000-0000972B0000}"/>
    <cellStyle name="Input 5 12" xfId="3375" xr:uid="{00000000-0005-0000-0000-0000982B0000}"/>
    <cellStyle name="Input 5 12 10" xfId="10199" xr:uid="{00000000-0005-0000-0000-0000992B0000}"/>
    <cellStyle name="Input 5 12 10 2" xfId="28907" xr:uid="{00000000-0005-0000-0000-00009A2B0000}"/>
    <cellStyle name="Input 5 12 11" xfId="23670" xr:uid="{00000000-0005-0000-0000-00009B2B0000}"/>
    <cellStyle name="Input 5 12 12" xfId="33850" xr:uid="{00000000-0005-0000-0000-00000E120000}"/>
    <cellStyle name="Input 5 12 2" xfId="6544" xr:uid="{00000000-0005-0000-0000-00009C2B0000}"/>
    <cellStyle name="Input 5 12 2 2" xfId="12226" xr:uid="{00000000-0005-0000-0000-00009D2B0000}"/>
    <cellStyle name="Input 5 12 2 3" xfId="37088" xr:uid="{00000000-0005-0000-0000-00000E120000}"/>
    <cellStyle name="Input 5 12 3" xfId="6066" xr:uid="{00000000-0005-0000-0000-00009E2B0000}"/>
    <cellStyle name="Input 5 12 3 2" xfId="11749" xr:uid="{00000000-0005-0000-0000-00009F2B0000}"/>
    <cellStyle name="Input 5 12 4" xfId="7035" xr:uid="{00000000-0005-0000-0000-0000A02B0000}"/>
    <cellStyle name="Input 5 12 4 2" xfId="12711" xr:uid="{00000000-0005-0000-0000-0000A12B0000}"/>
    <cellStyle name="Input 5 12 5" xfId="8580" xr:uid="{00000000-0005-0000-0000-0000A22B0000}"/>
    <cellStyle name="Input 5 12 5 2" xfId="14245" xr:uid="{00000000-0005-0000-0000-0000A32B0000}"/>
    <cellStyle name="Input 5 12 6" xfId="8953" xr:uid="{00000000-0005-0000-0000-0000A42B0000}"/>
    <cellStyle name="Input 5 12 6 2" xfId="14618" xr:uid="{00000000-0005-0000-0000-0000A52B0000}"/>
    <cellStyle name="Input 5 12 7" xfId="9677" xr:uid="{00000000-0005-0000-0000-0000A62B0000}"/>
    <cellStyle name="Input 5 12 7 2" xfId="15332" xr:uid="{00000000-0005-0000-0000-0000A72B0000}"/>
    <cellStyle name="Input 5 12 8" xfId="5169" xr:uid="{00000000-0005-0000-0000-0000A82B0000}"/>
    <cellStyle name="Input 5 12 8 2" xfId="10855" xr:uid="{00000000-0005-0000-0000-0000A92B0000}"/>
    <cellStyle name="Input 5 12 9" xfId="4488" xr:uid="{00000000-0005-0000-0000-0000AA2B0000}"/>
    <cellStyle name="Input 5 12 9 2" xfId="29089" xr:uid="{00000000-0005-0000-0000-0000AB2B0000}"/>
    <cellStyle name="Input 5 13" xfId="5786" xr:uid="{00000000-0005-0000-0000-0000AC2B0000}"/>
    <cellStyle name="Input 5 13 2" xfId="11469" xr:uid="{00000000-0005-0000-0000-0000AD2B0000}"/>
    <cellStyle name="Input 5 13 3" xfId="35101" xr:uid="{00000000-0005-0000-0000-00000E2C0000}"/>
    <cellStyle name="Input 5 14" xfId="6834" xr:uid="{00000000-0005-0000-0000-0000AE2B0000}"/>
    <cellStyle name="Input 5 14 2" xfId="12515" xr:uid="{00000000-0005-0000-0000-0000AF2B0000}"/>
    <cellStyle name="Input 5 15" xfId="7486" xr:uid="{00000000-0005-0000-0000-0000B02B0000}"/>
    <cellStyle name="Input 5 15 2" xfId="13161" xr:uid="{00000000-0005-0000-0000-0000B12B0000}"/>
    <cellStyle name="Input 5 16" xfId="7967" xr:uid="{00000000-0005-0000-0000-0000B22B0000}"/>
    <cellStyle name="Input 5 16 2" xfId="13640" xr:uid="{00000000-0005-0000-0000-0000B32B0000}"/>
    <cellStyle name="Input 5 17" xfId="7450" xr:uid="{00000000-0005-0000-0000-0000B42B0000}"/>
    <cellStyle name="Input 5 17 2" xfId="13125" xr:uid="{00000000-0005-0000-0000-0000B52B0000}"/>
    <cellStyle name="Input 5 18" xfId="9356" xr:uid="{00000000-0005-0000-0000-0000B62B0000}"/>
    <cellStyle name="Input 5 18 2" xfId="15014" xr:uid="{00000000-0005-0000-0000-0000B72B0000}"/>
    <cellStyle name="Input 5 19" xfId="4848" xr:uid="{00000000-0005-0000-0000-0000B82B0000}"/>
    <cellStyle name="Input 5 19 2" xfId="10537" xr:uid="{00000000-0005-0000-0000-0000B92B0000}"/>
    <cellStyle name="Input 5 2" xfId="2121" xr:uid="{00000000-0005-0000-0000-0000BA2B0000}"/>
    <cellStyle name="Input 5 2 10" xfId="4147" xr:uid="{00000000-0005-0000-0000-0000BB2B0000}"/>
    <cellStyle name="Input 5 2 10 2" xfId="29998" xr:uid="{00000000-0005-0000-0000-0000BC2B0000}"/>
    <cellStyle name="Input 5 2 11" xfId="3773" xr:uid="{00000000-0005-0000-0000-0000BD2B0000}"/>
    <cellStyle name="Input 5 2 11 2" xfId="30399" xr:uid="{00000000-0005-0000-0000-0000BE2B0000}"/>
    <cellStyle name="Input 5 2 12" xfId="23443" xr:uid="{00000000-0005-0000-0000-0000BF2B0000}"/>
    <cellStyle name="Input 5 2 13" xfId="32447" xr:uid="{00000000-0005-0000-0000-0000890A0000}"/>
    <cellStyle name="Input 5 2 2" xfId="3378" xr:uid="{00000000-0005-0000-0000-0000C02B0000}"/>
    <cellStyle name="Input 5 2 2 10" xfId="10202" xr:uid="{00000000-0005-0000-0000-0000C12B0000}"/>
    <cellStyle name="Input 5 2 2 10 2" xfId="29118" xr:uid="{00000000-0005-0000-0000-0000C22B0000}"/>
    <cellStyle name="Input 5 2 2 11" xfId="23673" xr:uid="{00000000-0005-0000-0000-0000C32B0000}"/>
    <cellStyle name="Input 5 2 2 12" xfId="33849" xr:uid="{00000000-0005-0000-0000-000010120000}"/>
    <cellStyle name="Input 5 2 2 2" xfId="6547" xr:uid="{00000000-0005-0000-0000-0000C42B0000}"/>
    <cellStyle name="Input 5 2 2 2 2" xfId="12229" xr:uid="{00000000-0005-0000-0000-0000C52B0000}"/>
    <cellStyle name="Input 5 2 2 2 3" xfId="37089" xr:uid="{00000000-0005-0000-0000-000010120000}"/>
    <cellStyle name="Input 5 2 2 3" xfId="6069" xr:uid="{00000000-0005-0000-0000-0000C62B0000}"/>
    <cellStyle name="Input 5 2 2 3 2" xfId="11752" xr:uid="{00000000-0005-0000-0000-0000C72B0000}"/>
    <cellStyle name="Input 5 2 2 4" xfId="7032" xr:uid="{00000000-0005-0000-0000-0000C82B0000}"/>
    <cellStyle name="Input 5 2 2 4 2" xfId="12708" xr:uid="{00000000-0005-0000-0000-0000C92B0000}"/>
    <cellStyle name="Input 5 2 2 5" xfId="8583" xr:uid="{00000000-0005-0000-0000-0000CA2B0000}"/>
    <cellStyle name="Input 5 2 2 5 2" xfId="14248" xr:uid="{00000000-0005-0000-0000-0000CB2B0000}"/>
    <cellStyle name="Input 5 2 2 6" xfId="8956" xr:uid="{00000000-0005-0000-0000-0000CC2B0000}"/>
    <cellStyle name="Input 5 2 2 6 2" xfId="14621" xr:uid="{00000000-0005-0000-0000-0000CD2B0000}"/>
    <cellStyle name="Input 5 2 2 7" xfId="9680" xr:uid="{00000000-0005-0000-0000-0000CE2B0000}"/>
    <cellStyle name="Input 5 2 2 7 2" xfId="15335" xr:uid="{00000000-0005-0000-0000-0000CF2B0000}"/>
    <cellStyle name="Input 5 2 2 8" xfId="5172" xr:uid="{00000000-0005-0000-0000-0000D02B0000}"/>
    <cellStyle name="Input 5 2 2 8 2" xfId="10858" xr:uid="{00000000-0005-0000-0000-0000D12B0000}"/>
    <cellStyle name="Input 5 2 2 9" xfId="4491" xr:uid="{00000000-0005-0000-0000-0000D22B0000}"/>
    <cellStyle name="Input 5 2 2 9 2" xfId="28506" xr:uid="{00000000-0005-0000-0000-0000D32B0000}"/>
    <cellStyle name="Input 5 2 3" xfId="5789" xr:uid="{00000000-0005-0000-0000-0000D42B0000}"/>
    <cellStyle name="Input 5 2 3 2" xfId="11472" xr:uid="{00000000-0005-0000-0000-0000D52B0000}"/>
    <cellStyle name="Input 5 2 3 3" xfId="34858" xr:uid="{00000000-0005-0000-0000-0000112C0000}"/>
    <cellStyle name="Input 5 2 4" xfId="6832" xr:uid="{00000000-0005-0000-0000-0000D62B0000}"/>
    <cellStyle name="Input 5 2 4 2" xfId="12513" xr:uid="{00000000-0005-0000-0000-0000D72B0000}"/>
    <cellStyle name="Input 5 2 5" xfId="7483" xr:uid="{00000000-0005-0000-0000-0000D82B0000}"/>
    <cellStyle name="Input 5 2 5 2" xfId="13158" xr:uid="{00000000-0005-0000-0000-0000D92B0000}"/>
    <cellStyle name="Input 5 2 6" xfId="7970" xr:uid="{00000000-0005-0000-0000-0000DA2B0000}"/>
    <cellStyle name="Input 5 2 6 2" xfId="13643" xr:uid="{00000000-0005-0000-0000-0000DB2B0000}"/>
    <cellStyle name="Input 5 2 7" xfId="7447" xr:uid="{00000000-0005-0000-0000-0000DC2B0000}"/>
    <cellStyle name="Input 5 2 7 2" xfId="13122" xr:uid="{00000000-0005-0000-0000-0000DD2B0000}"/>
    <cellStyle name="Input 5 2 8" xfId="9359" xr:uid="{00000000-0005-0000-0000-0000DE2B0000}"/>
    <cellStyle name="Input 5 2 8 2" xfId="15017" xr:uid="{00000000-0005-0000-0000-0000DF2B0000}"/>
    <cellStyle name="Input 5 2 9" xfId="4851" xr:uid="{00000000-0005-0000-0000-0000E02B0000}"/>
    <cellStyle name="Input 5 2 9 2" xfId="10540" xr:uid="{00000000-0005-0000-0000-0000E12B0000}"/>
    <cellStyle name="Input 5 20" xfId="4144" xr:uid="{00000000-0005-0000-0000-0000E22B0000}"/>
    <cellStyle name="Input 5 20 2" xfId="28401" xr:uid="{00000000-0005-0000-0000-0000E32B0000}"/>
    <cellStyle name="Input 5 21" xfId="3776" xr:uid="{00000000-0005-0000-0000-0000E42B0000}"/>
    <cellStyle name="Input 5 21 2" xfId="28536" xr:uid="{00000000-0005-0000-0000-0000E52B0000}"/>
    <cellStyle name="Input 5 22" xfId="23440" xr:uid="{00000000-0005-0000-0000-0000E62B0000}"/>
    <cellStyle name="Input 5 23" xfId="32446" xr:uid="{00000000-0005-0000-0000-0000880A0000}"/>
    <cellStyle name="Input 5 3" xfId="2122" xr:uid="{00000000-0005-0000-0000-0000E72B0000}"/>
    <cellStyle name="Input 5 3 10" xfId="4148" xr:uid="{00000000-0005-0000-0000-0000E82B0000}"/>
    <cellStyle name="Input 5 3 10 2" xfId="28579" xr:uid="{00000000-0005-0000-0000-0000E92B0000}"/>
    <cellStyle name="Input 5 3 11" xfId="3772" xr:uid="{00000000-0005-0000-0000-0000EA2B0000}"/>
    <cellStyle name="Input 5 3 11 2" xfId="28967" xr:uid="{00000000-0005-0000-0000-0000EB2B0000}"/>
    <cellStyle name="Input 5 3 12" xfId="23444" xr:uid="{00000000-0005-0000-0000-0000EC2B0000}"/>
    <cellStyle name="Input 5 3 13" xfId="33848" xr:uid="{00000000-0005-0000-0000-000011120000}"/>
    <cellStyle name="Input 5 3 2" xfId="3379" xr:uid="{00000000-0005-0000-0000-0000ED2B0000}"/>
    <cellStyle name="Input 5 3 2 10" xfId="10203" xr:uid="{00000000-0005-0000-0000-0000EE2B0000}"/>
    <cellStyle name="Input 5 3 2 10 2" xfId="30154" xr:uid="{00000000-0005-0000-0000-0000EF2B0000}"/>
    <cellStyle name="Input 5 3 2 11" xfId="23674" xr:uid="{00000000-0005-0000-0000-0000F02B0000}"/>
    <cellStyle name="Input 5 3 2 12" xfId="33847" xr:uid="{00000000-0005-0000-0000-000012120000}"/>
    <cellStyle name="Input 5 3 2 2" xfId="6548" xr:uid="{00000000-0005-0000-0000-0000F12B0000}"/>
    <cellStyle name="Input 5 3 2 2 2" xfId="12230" xr:uid="{00000000-0005-0000-0000-0000F22B0000}"/>
    <cellStyle name="Input 5 3 2 2 3" xfId="37090" xr:uid="{00000000-0005-0000-0000-000012120000}"/>
    <cellStyle name="Input 5 3 2 3" xfId="6070" xr:uid="{00000000-0005-0000-0000-0000F32B0000}"/>
    <cellStyle name="Input 5 3 2 3 2" xfId="11753" xr:uid="{00000000-0005-0000-0000-0000F42B0000}"/>
    <cellStyle name="Input 5 3 2 4" xfId="7031" xr:uid="{00000000-0005-0000-0000-0000F52B0000}"/>
    <cellStyle name="Input 5 3 2 4 2" xfId="12707" xr:uid="{00000000-0005-0000-0000-0000F62B0000}"/>
    <cellStyle name="Input 5 3 2 5" xfId="8584" xr:uid="{00000000-0005-0000-0000-0000F72B0000}"/>
    <cellStyle name="Input 5 3 2 5 2" xfId="14249" xr:uid="{00000000-0005-0000-0000-0000F82B0000}"/>
    <cellStyle name="Input 5 3 2 6" xfId="8957" xr:uid="{00000000-0005-0000-0000-0000F92B0000}"/>
    <cellStyle name="Input 5 3 2 6 2" xfId="14622" xr:uid="{00000000-0005-0000-0000-0000FA2B0000}"/>
    <cellStyle name="Input 5 3 2 7" xfId="9681" xr:uid="{00000000-0005-0000-0000-0000FB2B0000}"/>
    <cellStyle name="Input 5 3 2 7 2" xfId="15336" xr:uid="{00000000-0005-0000-0000-0000FC2B0000}"/>
    <cellStyle name="Input 5 3 2 8" xfId="5173" xr:uid="{00000000-0005-0000-0000-0000FD2B0000}"/>
    <cellStyle name="Input 5 3 2 8 2" xfId="10859" xr:uid="{00000000-0005-0000-0000-0000FE2B0000}"/>
    <cellStyle name="Input 5 3 2 9" xfId="4492" xr:uid="{00000000-0005-0000-0000-0000FF2B0000}"/>
    <cellStyle name="Input 5 3 2 9 2" xfId="29090" xr:uid="{00000000-0005-0000-0000-0000002C0000}"/>
    <cellStyle name="Input 5 3 3" xfId="5790" xr:uid="{00000000-0005-0000-0000-0000012C0000}"/>
    <cellStyle name="Input 5 3 3 2" xfId="11473" xr:uid="{00000000-0005-0000-0000-0000022C0000}"/>
    <cellStyle name="Input 5 3 3 3" xfId="34857" xr:uid="{00000000-0005-0000-0000-0000122C0000}"/>
    <cellStyle name="Input 5 3 4" xfId="5557" xr:uid="{00000000-0005-0000-0000-0000032C0000}"/>
    <cellStyle name="Input 5 3 4 2" xfId="11240" xr:uid="{00000000-0005-0000-0000-0000042C0000}"/>
    <cellStyle name="Input 5 3 5" xfId="7482" xr:uid="{00000000-0005-0000-0000-0000052C0000}"/>
    <cellStyle name="Input 5 3 5 2" xfId="13157" xr:uid="{00000000-0005-0000-0000-0000062C0000}"/>
    <cellStyle name="Input 5 3 6" xfId="7971" xr:uid="{00000000-0005-0000-0000-0000072C0000}"/>
    <cellStyle name="Input 5 3 6 2" xfId="13644" xr:uid="{00000000-0005-0000-0000-0000082C0000}"/>
    <cellStyle name="Input 5 3 7" xfId="7446" xr:uid="{00000000-0005-0000-0000-0000092C0000}"/>
    <cellStyle name="Input 5 3 7 2" xfId="13121" xr:uid="{00000000-0005-0000-0000-00000A2C0000}"/>
    <cellStyle name="Input 5 3 8" xfId="9360" xr:uid="{00000000-0005-0000-0000-00000B2C0000}"/>
    <cellStyle name="Input 5 3 8 2" xfId="15018" xr:uid="{00000000-0005-0000-0000-00000C2C0000}"/>
    <cellStyle name="Input 5 3 9" xfId="4852" xr:uid="{00000000-0005-0000-0000-00000D2C0000}"/>
    <cellStyle name="Input 5 3 9 2" xfId="10541" xr:uid="{00000000-0005-0000-0000-00000E2C0000}"/>
    <cellStyle name="Input 5 4" xfId="2123" xr:uid="{00000000-0005-0000-0000-00000F2C0000}"/>
    <cellStyle name="Input 5 4 10" xfId="4149" xr:uid="{00000000-0005-0000-0000-0000102C0000}"/>
    <cellStyle name="Input 5 4 10 2" xfId="30132" xr:uid="{00000000-0005-0000-0000-0000112C0000}"/>
    <cellStyle name="Input 5 4 11" xfId="3771" xr:uid="{00000000-0005-0000-0000-0000122C0000}"/>
    <cellStyle name="Input 5 4 11 2" xfId="29181" xr:uid="{00000000-0005-0000-0000-0000132C0000}"/>
    <cellStyle name="Input 5 4 12" xfId="23445" xr:uid="{00000000-0005-0000-0000-0000142C0000}"/>
    <cellStyle name="Input 5 4 13" xfId="33846" xr:uid="{00000000-0005-0000-0000-000013120000}"/>
    <cellStyle name="Input 5 4 2" xfId="3380" xr:uid="{00000000-0005-0000-0000-0000152C0000}"/>
    <cellStyle name="Input 5 4 2 10" xfId="10204" xr:uid="{00000000-0005-0000-0000-0000162C0000}"/>
    <cellStyle name="Input 5 4 2 10 2" xfId="29962" xr:uid="{00000000-0005-0000-0000-0000172C0000}"/>
    <cellStyle name="Input 5 4 2 11" xfId="23675" xr:uid="{00000000-0005-0000-0000-0000182C0000}"/>
    <cellStyle name="Input 5 4 2 12" xfId="33845" xr:uid="{00000000-0005-0000-0000-000014120000}"/>
    <cellStyle name="Input 5 4 2 2" xfId="6549" xr:uid="{00000000-0005-0000-0000-0000192C0000}"/>
    <cellStyle name="Input 5 4 2 2 2" xfId="12231" xr:uid="{00000000-0005-0000-0000-00001A2C0000}"/>
    <cellStyle name="Input 5 4 2 2 3" xfId="37091" xr:uid="{00000000-0005-0000-0000-000014120000}"/>
    <cellStyle name="Input 5 4 2 3" xfId="6071" xr:uid="{00000000-0005-0000-0000-00001B2C0000}"/>
    <cellStyle name="Input 5 4 2 3 2" xfId="11754" xr:uid="{00000000-0005-0000-0000-00001C2C0000}"/>
    <cellStyle name="Input 5 4 2 4" xfId="7030" xr:uid="{00000000-0005-0000-0000-00001D2C0000}"/>
    <cellStyle name="Input 5 4 2 4 2" xfId="12706" xr:uid="{00000000-0005-0000-0000-00001E2C0000}"/>
    <cellStyle name="Input 5 4 2 5" xfId="8585" xr:uid="{00000000-0005-0000-0000-00001F2C0000}"/>
    <cellStyle name="Input 5 4 2 5 2" xfId="14250" xr:uid="{00000000-0005-0000-0000-0000202C0000}"/>
    <cellStyle name="Input 5 4 2 6" xfId="8958" xr:uid="{00000000-0005-0000-0000-0000212C0000}"/>
    <cellStyle name="Input 5 4 2 6 2" xfId="14623" xr:uid="{00000000-0005-0000-0000-0000222C0000}"/>
    <cellStyle name="Input 5 4 2 7" xfId="9682" xr:uid="{00000000-0005-0000-0000-0000232C0000}"/>
    <cellStyle name="Input 5 4 2 7 2" xfId="15337" xr:uid="{00000000-0005-0000-0000-0000242C0000}"/>
    <cellStyle name="Input 5 4 2 8" xfId="5174" xr:uid="{00000000-0005-0000-0000-0000252C0000}"/>
    <cellStyle name="Input 5 4 2 8 2" xfId="10860" xr:uid="{00000000-0005-0000-0000-0000262C0000}"/>
    <cellStyle name="Input 5 4 2 9" xfId="4493" xr:uid="{00000000-0005-0000-0000-0000272C0000}"/>
    <cellStyle name="Input 5 4 2 9 2" xfId="28507" xr:uid="{00000000-0005-0000-0000-0000282C0000}"/>
    <cellStyle name="Input 5 4 3" xfId="5791" xr:uid="{00000000-0005-0000-0000-0000292C0000}"/>
    <cellStyle name="Input 5 4 3 2" xfId="11474" xr:uid="{00000000-0005-0000-0000-00002A2C0000}"/>
    <cellStyle name="Input 5 4 3 3" xfId="34856" xr:uid="{00000000-0005-0000-0000-0000132C0000}"/>
    <cellStyle name="Input 5 4 4" xfId="6420" xr:uid="{00000000-0005-0000-0000-00002B2C0000}"/>
    <cellStyle name="Input 5 4 4 2" xfId="12103" xr:uid="{00000000-0005-0000-0000-00002C2C0000}"/>
    <cellStyle name="Input 5 4 5" xfId="7481" xr:uid="{00000000-0005-0000-0000-00002D2C0000}"/>
    <cellStyle name="Input 5 4 5 2" xfId="13156" xr:uid="{00000000-0005-0000-0000-00002E2C0000}"/>
    <cellStyle name="Input 5 4 6" xfId="7972" xr:uid="{00000000-0005-0000-0000-00002F2C0000}"/>
    <cellStyle name="Input 5 4 6 2" xfId="13645" xr:uid="{00000000-0005-0000-0000-0000302C0000}"/>
    <cellStyle name="Input 5 4 7" xfId="7445" xr:uid="{00000000-0005-0000-0000-0000312C0000}"/>
    <cellStyle name="Input 5 4 7 2" xfId="13120" xr:uid="{00000000-0005-0000-0000-0000322C0000}"/>
    <cellStyle name="Input 5 4 8" xfId="9361" xr:uid="{00000000-0005-0000-0000-0000332C0000}"/>
    <cellStyle name="Input 5 4 8 2" xfId="15019" xr:uid="{00000000-0005-0000-0000-0000342C0000}"/>
    <cellStyle name="Input 5 4 9" xfId="4853" xr:uid="{00000000-0005-0000-0000-0000352C0000}"/>
    <cellStyle name="Input 5 4 9 2" xfId="10542" xr:uid="{00000000-0005-0000-0000-0000362C0000}"/>
    <cellStyle name="Input 5 5" xfId="2124" xr:uid="{00000000-0005-0000-0000-0000372C0000}"/>
    <cellStyle name="Input 5 5 10" xfId="4150" xr:uid="{00000000-0005-0000-0000-0000382C0000}"/>
    <cellStyle name="Input 5 5 10 2" xfId="28614" xr:uid="{00000000-0005-0000-0000-0000392C0000}"/>
    <cellStyle name="Input 5 5 11" xfId="3770" xr:uid="{00000000-0005-0000-0000-00003A2C0000}"/>
    <cellStyle name="Input 5 5 11 2" xfId="28968" xr:uid="{00000000-0005-0000-0000-00003B2C0000}"/>
    <cellStyle name="Input 5 5 12" xfId="23446" xr:uid="{00000000-0005-0000-0000-00003C2C0000}"/>
    <cellStyle name="Input 5 5 13" xfId="33844" xr:uid="{00000000-0005-0000-0000-000015120000}"/>
    <cellStyle name="Input 5 5 2" xfId="3381" xr:uid="{00000000-0005-0000-0000-00003D2C0000}"/>
    <cellStyle name="Input 5 5 2 10" xfId="10205" xr:uid="{00000000-0005-0000-0000-00003E2C0000}"/>
    <cellStyle name="Input 5 5 2 10 2" xfId="30254" xr:uid="{00000000-0005-0000-0000-00003F2C0000}"/>
    <cellStyle name="Input 5 5 2 11" xfId="23676" xr:uid="{00000000-0005-0000-0000-0000402C0000}"/>
    <cellStyle name="Input 5 5 2 12" xfId="33843" xr:uid="{00000000-0005-0000-0000-000016120000}"/>
    <cellStyle name="Input 5 5 2 2" xfId="6550" xr:uid="{00000000-0005-0000-0000-0000412C0000}"/>
    <cellStyle name="Input 5 5 2 2 2" xfId="12232" xr:uid="{00000000-0005-0000-0000-0000422C0000}"/>
    <cellStyle name="Input 5 5 2 2 3" xfId="37092" xr:uid="{00000000-0005-0000-0000-000016120000}"/>
    <cellStyle name="Input 5 5 2 3" xfId="6072" xr:uid="{00000000-0005-0000-0000-0000432C0000}"/>
    <cellStyle name="Input 5 5 2 3 2" xfId="11755" xr:uid="{00000000-0005-0000-0000-0000442C0000}"/>
    <cellStyle name="Input 5 5 2 4" xfId="7029" xr:uid="{00000000-0005-0000-0000-0000452C0000}"/>
    <cellStyle name="Input 5 5 2 4 2" xfId="12705" xr:uid="{00000000-0005-0000-0000-0000462C0000}"/>
    <cellStyle name="Input 5 5 2 5" xfId="8586" xr:uid="{00000000-0005-0000-0000-0000472C0000}"/>
    <cellStyle name="Input 5 5 2 5 2" xfId="14251" xr:uid="{00000000-0005-0000-0000-0000482C0000}"/>
    <cellStyle name="Input 5 5 2 6" xfId="8959" xr:uid="{00000000-0005-0000-0000-0000492C0000}"/>
    <cellStyle name="Input 5 5 2 6 2" xfId="14624" xr:uid="{00000000-0005-0000-0000-00004A2C0000}"/>
    <cellStyle name="Input 5 5 2 7" xfId="9683" xr:uid="{00000000-0005-0000-0000-00004B2C0000}"/>
    <cellStyle name="Input 5 5 2 7 2" xfId="15338" xr:uid="{00000000-0005-0000-0000-00004C2C0000}"/>
    <cellStyle name="Input 5 5 2 8" xfId="5175" xr:uid="{00000000-0005-0000-0000-00004D2C0000}"/>
    <cellStyle name="Input 5 5 2 8 2" xfId="10861" xr:uid="{00000000-0005-0000-0000-00004E2C0000}"/>
    <cellStyle name="Input 5 5 2 9" xfId="4494" xr:uid="{00000000-0005-0000-0000-00004F2C0000}"/>
    <cellStyle name="Input 5 5 2 9 2" xfId="29091" xr:uid="{00000000-0005-0000-0000-0000502C0000}"/>
    <cellStyle name="Input 5 5 3" xfId="5792" xr:uid="{00000000-0005-0000-0000-0000512C0000}"/>
    <cellStyle name="Input 5 5 3 2" xfId="11475" xr:uid="{00000000-0005-0000-0000-0000522C0000}"/>
    <cellStyle name="Input 5 5 3 3" xfId="34855" xr:uid="{00000000-0005-0000-0000-0000142C0000}"/>
    <cellStyle name="Input 5 5 4" xfId="6424" xr:uid="{00000000-0005-0000-0000-0000532C0000}"/>
    <cellStyle name="Input 5 5 4 2" xfId="12107" xr:uid="{00000000-0005-0000-0000-0000542C0000}"/>
    <cellStyle name="Input 5 5 5" xfId="7480" xr:uid="{00000000-0005-0000-0000-0000552C0000}"/>
    <cellStyle name="Input 5 5 5 2" xfId="13155" xr:uid="{00000000-0005-0000-0000-0000562C0000}"/>
    <cellStyle name="Input 5 5 6" xfId="7973" xr:uid="{00000000-0005-0000-0000-0000572C0000}"/>
    <cellStyle name="Input 5 5 6 2" xfId="13646" xr:uid="{00000000-0005-0000-0000-0000582C0000}"/>
    <cellStyle name="Input 5 5 7" xfId="7444" xr:uid="{00000000-0005-0000-0000-0000592C0000}"/>
    <cellStyle name="Input 5 5 7 2" xfId="13119" xr:uid="{00000000-0005-0000-0000-00005A2C0000}"/>
    <cellStyle name="Input 5 5 8" xfId="9362" xr:uid="{00000000-0005-0000-0000-00005B2C0000}"/>
    <cellStyle name="Input 5 5 8 2" xfId="15020" xr:uid="{00000000-0005-0000-0000-00005C2C0000}"/>
    <cellStyle name="Input 5 5 9" xfId="4854" xr:uid="{00000000-0005-0000-0000-00005D2C0000}"/>
    <cellStyle name="Input 5 5 9 2" xfId="10543" xr:uid="{00000000-0005-0000-0000-00005E2C0000}"/>
    <cellStyle name="Input 5 6" xfId="2125" xr:uid="{00000000-0005-0000-0000-00005F2C0000}"/>
    <cellStyle name="Input 5 6 10" xfId="4151" xr:uid="{00000000-0005-0000-0000-0000602C0000}"/>
    <cellStyle name="Input 5 6 10 2" xfId="28667" xr:uid="{00000000-0005-0000-0000-0000612C0000}"/>
    <cellStyle name="Input 5 6 11" xfId="3769" xr:uid="{00000000-0005-0000-0000-0000622C0000}"/>
    <cellStyle name="Input 5 6 11 2" xfId="28581" xr:uid="{00000000-0005-0000-0000-0000632C0000}"/>
    <cellStyle name="Input 5 6 12" xfId="23447" xr:uid="{00000000-0005-0000-0000-0000642C0000}"/>
    <cellStyle name="Input 5 6 13" xfId="33842" xr:uid="{00000000-0005-0000-0000-000017120000}"/>
    <cellStyle name="Input 5 6 2" xfId="3382" xr:uid="{00000000-0005-0000-0000-0000652C0000}"/>
    <cellStyle name="Input 5 6 2 10" xfId="10206" xr:uid="{00000000-0005-0000-0000-0000662C0000}"/>
    <cellStyle name="Input 5 6 2 10 2" xfId="28805" xr:uid="{00000000-0005-0000-0000-0000672C0000}"/>
    <cellStyle name="Input 5 6 2 11" xfId="23677" xr:uid="{00000000-0005-0000-0000-0000682C0000}"/>
    <cellStyle name="Input 5 6 2 12" xfId="33841" xr:uid="{00000000-0005-0000-0000-000018120000}"/>
    <cellStyle name="Input 5 6 2 2" xfId="6551" xr:uid="{00000000-0005-0000-0000-0000692C0000}"/>
    <cellStyle name="Input 5 6 2 2 2" xfId="12233" xr:uid="{00000000-0005-0000-0000-00006A2C0000}"/>
    <cellStyle name="Input 5 6 2 2 3" xfId="37093" xr:uid="{00000000-0005-0000-0000-000018120000}"/>
    <cellStyle name="Input 5 6 2 3" xfId="6073" xr:uid="{00000000-0005-0000-0000-00006B2C0000}"/>
    <cellStyle name="Input 5 6 2 3 2" xfId="11756" xr:uid="{00000000-0005-0000-0000-00006C2C0000}"/>
    <cellStyle name="Input 5 6 2 4" xfId="7028" xr:uid="{00000000-0005-0000-0000-00006D2C0000}"/>
    <cellStyle name="Input 5 6 2 4 2" xfId="12704" xr:uid="{00000000-0005-0000-0000-00006E2C0000}"/>
    <cellStyle name="Input 5 6 2 5" xfId="8587" xr:uid="{00000000-0005-0000-0000-00006F2C0000}"/>
    <cellStyle name="Input 5 6 2 5 2" xfId="14252" xr:uid="{00000000-0005-0000-0000-0000702C0000}"/>
    <cellStyle name="Input 5 6 2 6" xfId="8960" xr:uid="{00000000-0005-0000-0000-0000712C0000}"/>
    <cellStyle name="Input 5 6 2 6 2" xfId="14625" xr:uid="{00000000-0005-0000-0000-0000722C0000}"/>
    <cellStyle name="Input 5 6 2 7" xfId="9684" xr:uid="{00000000-0005-0000-0000-0000732C0000}"/>
    <cellStyle name="Input 5 6 2 7 2" xfId="15339" xr:uid="{00000000-0005-0000-0000-0000742C0000}"/>
    <cellStyle name="Input 5 6 2 8" xfId="5176" xr:uid="{00000000-0005-0000-0000-0000752C0000}"/>
    <cellStyle name="Input 5 6 2 8 2" xfId="10862" xr:uid="{00000000-0005-0000-0000-0000762C0000}"/>
    <cellStyle name="Input 5 6 2 9" xfId="4495" xr:uid="{00000000-0005-0000-0000-0000772C0000}"/>
    <cellStyle name="Input 5 6 2 9 2" xfId="28508" xr:uid="{00000000-0005-0000-0000-0000782C0000}"/>
    <cellStyle name="Input 5 6 3" xfId="5793" xr:uid="{00000000-0005-0000-0000-0000792C0000}"/>
    <cellStyle name="Input 5 6 3 2" xfId="11476" xr:uid="{00000000-0005-0000-0000-00007A2C0000}"/>
    <cellStyle name="Input 5 6 3 3" xfId="34854" xr:uid="{00000000-0005-0000-0000-0000152C0000}"/>
    <cellStyle name="Input 5 6 4" xfId="6885" xr:uid="{00000000-0005-0000-0000-00007B2C0000}"/>
    <cellStyle name="Input 5 6 4 2" xfId="12566" xr:uid="{00000000-0005-0000-0000-00007C2C0000}"/>
    <cellStyle name="Input 5 6 5" xfId="7479" xr:uid="{00000000-0005-0000-0000-00007D2C0000}"/>
    <cellStyle name="Input 5 6 5 2" xfId="13154" xr:uid="{00000000-0005-0000-0000-00007E2C0000}"/>
    <cellStyle name="Input 5 6 6" xfId="7974" xr:uid="{00000000-0005-0000-0000-00007F2C0000}"/>
    <cellStyle name="Input 5 6 6 2" xfId="13647" xr:uid="{00000000-0005-0000-0000-0000802C0000}"/>
    <cellStyle name="Input 5 6 7" xfId="7443" xr:uid="{00000000-0005-0000-0000-0000812C0000}"/>
    <cellStyle name="Input 5 6 7 2" xfId="13118" xr:uid="{00000000-0005-0000-0000-0000822C0000}"/>
    <cellStyle name="Input 5 6 8" xfId="9363" xr:uid="{00000000-0005-0000-0000-0000832C0000}"/>
    <cellStyle name="Input 5 6 8 2" xfId="15021" xr:uid="{00000000-0005-0000-0000-0000842C0000}"/>
    <cellStyle name="Input 5 6 9" xfId="4855" xr:uid="{00000000-0005-0000-0000-0000852C0000}"/>
    <cellStyle name="Input 5 6 9 2" xfId="10544" xr:uid="{00000000-0005-0000-0000-0000862C0000}"/>
    <cellStyle name="Input 5 7" xfId="2126" xr:uid="{00000000-0005-0000-0000-0000872C0000}"/>
    <cellStyle name="Input 5 7 10" xfId="4152" xr:uid="{00000000-0005-0000-0000-0000882C0000}"/>
    <cellStyle name="Input 5 7 10 2" xfId="28509" xr:uid="{00000000-0005-0000-0000-0000892C0000}"/>
    <cellStyle name="Input 5 7 11" xfId="3768" xr:uid="{00000000-0005-0000-0000-00008A2C0000}"/>
    <cellStyle name="Input 5 7 11 2" xfId="28556" xr:uid="{00000000-0005-0000-0000-00008B2C0000}"/>
    <cellStyle name="Input 5 7 12" xfId="23448" xr:uid="{00000000-0005-0000-0000-00008C2C0000}"/>
    <cellStyle name="Input 5 7 13" xfId="33840" xr:uid="{00000000-0005-0000-0000-000019120000}"/>
    <cellStyle name="Input 5 7 2" xfId="3383" xr:uid="{00000000-0005-0000-0000-00008D2C0000}"/>
    <cellStyle name="Input 5 7 2 10" xfId="10207" xr:uid="{00000000-0005-0000-0000-00008E2C0000}"/>
    <cellStyle name="Input 5 7 2 10 2" xfId="29263" xr:uid="{00000000-0005-0000-0000-00008F2C0000}"/>
    <cellStyle name="Input 5 7 2 11" xfId="23678" xr:uid="{00000000-0005-0000-0000-0000902C0000}"/>
    <cellStyle name="Input 5 7 2 12" xfId="33839" xr:uid="{00000000-0005-0000-0000-00001A120000}"/>
    <cellStyle name="Input 5 7 2 2" xfId="6552" xr:uid="{00000000-0005-0000-0000-0000912C0000}"/>
    <cellStyle name="Input 5 7 2 2 2" xfId="12234" xr:uid="{00000000-0005-0000-0000-0000922C0000}"/>
    <cellStyle name="Input 5 7 2 2 3" xfId="37094" xr:uid="{00000000-0005-0000-0000-00001A120000}"/>
    <cellStyle name="Input 5 7 2 3" xfId="6074" xr:uid="{00000000-0005-0000-0000-0000932C0000}"/>
    <cellStyle name="Input 5 7 2 3 2" xfId="11757" xr:uid="{00000000-0005-0000-0000-0000942C0000}"/>
    <cellStyle name="Input 5 7 2 4" xfId="7027" xr:uid="{00000000-0005-0000-0000-0000952C0000}"/>
    <cellStyle name="Input 5 7 2 4 2" xfId="12703" xr:uid="{00000000-0005-0000-0000-0000962C0000}"/>
    <cellStyle name="Input 5 7 2 5" xfId="8588" xr:uid="{00000000-0005-0000-0000-0000972C0000}"/>
    <cellStyle name="Input 5 7 2 5 2" xfId="14253" xr:uid="{00000000-0005-0000-0000-0000982C0000}"/>
    <cellStyle name="Input 5 7 2 6" xfId="8961" xr:uid="{00000000-0005-0000-0000-0000992C0000}"/>
    <cellStyle name="Input 5 7 2 6 2" xfId="14626" xr:uid="{00000000-0005-0000-0000-00009A2C0000}"/>
    <cellStyle name="Input 5 7 2 7" xfId="9685" xr:uid="{00000000-0005-0000-0000-00009B2C0000}"/>
    <cellStyle name="Input 5 7 2 7 2" xfId="15340" xr:uid="{00000000-0005-0000-0000-00009C2C0000}"/>
    <cellStyle name="Input 5 7 2 8" xfId="5177" xr:uid="{00000000-0005-0000-0000-00009D2C0000}"/>
    <cellStyle name="Input 5 7 2 8 2" xfId="10863" xr:uid="{00000000-0005-0000-0000-00009E2C0000}"/>
    <cellStyle name="Input 5 7 2 9" xfId="4496" xr:uid="{00000000-0005-0000-0000-00009F2C0000}"/>
    <cellStyle name="Input 5 7 2 9 2" xfId="29092" xr:uid="{00000000-0005-0000-0000-0000A02C0000}"/>
    <cellStyle name="Input 5 7 3" xfId="5794" xr:uid="{00000000-0005-0000-0000-0000A12C0000}"/>
    <cellStyle name="Input 5 7 3 2" xfId="11477" xr:uid="{00000000-0005-0000-0000-0000A22C0000}"/>
    <cellStyle name="Input 5 7 3 3" xfId="35352" xr:uid="{00000000-0005-0000-0000-0000162C0000}"/>
    <cellStyle name="Input 5 7 4" xfId="6360" xr:uid="{00000000-0005-0000-0000-0000A32C0000}"/>
    <cellStyle name="Input 5 7 4 2" xfId="12043" xr:uid="{00000000-0005-0000-0000-0000A42C0000}"/>
    <cellStyle name="Input 5 7 5" xfId="7478" xr:uid="{00000000-0005-0000-0000-0000A52C0000}"/>
    <cellStyle name="Input 5 7 5 2" xfId="13153" xr:uid="{00000000-0005-0000-0000-0000A62C0000}"/>
    <cellStyle name="Input 5 7 6" xfId="7975" xr:uid="{00000000-0005-0000-0000-0000A72C0000}"/>
    <cellStyle name="Input 5 7 6 2" xfId="13648" xr:uid="{00000000-0005-0000-0000-0000A82C0000}"/>
    <cellStyle name="Input 5 7 7" xfId="7442" xr:uid="{00000000-0005-0000-0000-0000A92C0000}"/>
    <cellStyle name="Input 5 7 7 2" xfId="13117" xr:uid="{00000000-0005-0000-0000-0000AA2C0000}"/>
    <cellStyle name="Input 5 7 8" xfId="9364" xr:uid="{00000000-0005-0000-0000-0000AB2C0000}"/>
    <cellStyle name="Input 5 7 8 2" xfId="15022" xr:uid="{00000000-0005-0000-0000-0000AC2C0000}"/>
    <cellStyle name="Input 5 7 9" xfId="4856" xr:uid="{00000000-0005-0000-0000-0000AD2C0000}"/>
    <cellStyle name="Input 5 7 9 2" xfId="10545" xr:uid="{00000000-0005-0000-0000-0000AE2C0000}"/>
    <cellStyle name="Input 5 8" xfId="2127" xr:uid="{00000000-0005-0000-0000-0000AF2C0000}"/>
    <cellStyle name="Input 5 8 10" xfId="4153" xr:uid="{00000000-0005-0000-0000-0000B02C0000}"/>
    <cellStyle name="Input 5 8 10 2" xfId="28510" xr:uid="{00000000-0005-0000-0000-0000B12C0000}"/>
    <cellStyle name="Input 5 8 11" xfId="3767" xr:uid="{00000000-0005-0000-0000-0000B22C0000}"/>
    <cellStyle name="Input 5 8 11 2" xfId="29494" xr:uid="{00000000-0005-0000-0000-0000B32C0000}"/>
    <cellStyle name="Input 5 8 12" xfId="23449" xr:uid="{00000000-0005-0000-0000-0000B42C0000}"/>
    <cellStyle name="Input 5 8 13" xfId="33838" xr:uid="{00000000-0005-0000-0000-00001B120000}"/>
    <cellStyle name="Input 5 8 2" xfId="3384" xr:uid="{00000000-0005-0000-0000-0000B52C0000}"/>
    <cellStyle name="Input 5 8 2 10" xfId="10208" xr:uid="{00000000-0005-0000-0000-0000B62C0000}"/>
    <cellStyle name="Input 5 8 2 10 2" xfId="28908" xr:uid="{00000000-0005-0000-0000-0000B72C0000}"/>
    <cellStyle name="Input 5 8 2 11" xfId="23679" xr:uid="{00000000-0005-0000-0000-0000B82C0000}"/>
    <cellStyle name="Input 5 8 2 12" xfId="33837" xr:uid="{00000000-0005-0000-0000-00001C120000}"/>
    <cellStyle name="Input 5 8 2 2" xfId="6553" xr:uid="{00000000-0005-0000-0000-0000B92C0000}"/>
    <cellStyle name="Input 5 8 2 2 2" xfId="12235" xr:uid="{00000000-0005-0000-0000-0000BA2C0000}"/>
    <cellStyle name="Input 5 8 2 2 3" xfId="37095" xr:uid="{00000000-0005-0000-0000-00001C120000}"/>
    <cellStyle name="Input 5 8 2 3" xfId="6075" xr:uid="{00000000-0005-0000-0000-0000BB2C0000}"/>
    <cellStyle name="Input 5 8 2 3 2" xfId="11758" xr:uid="{00000000-0005-0000-0000-0000BC2C0000}"/>
    <cellStyle name="Input 5 8 2 4" xfId="7026" xr:uid="{00000000-0005-0000-0000-0000BD2C0000}"/>
    <cellStyle name="Input 5 8 2 4 2" xfId="12702" xr:uid="{00000000-0005-0000-0000-0000BE2C0000}"/>
    <cellStyle name="Input 5 8 2 5" xfId="8589" xr:uid="{00000000-0005-0000-0000-0000BF2C0000}"/>
    <cellStyle name="Input 5 8 2 5 2" xfId="14254" xr:uid="{00000000-0005-0000-0000-0000C02C0000}"/>
    <cellStyle name="Input 5 8 2 6" xfId="8962" xr:uid="{00000000-0005-0000-0000-0000C12C0000}"/>
    <cellStyle name="Input 5 8 2 6 2" xfId="14627" xr:uid="{00000000-0005-0000-0000-0000C22C0000}"/>
    <cellStyle name="Input 5 8 2 7" xfId="9686" xr:uid="{00000000-0005-0000-0000-0000C32C0000}"/>
    <cellStyle name="Input 5 8 2 7 2" xfId="15341" xr:uid="{00000000-0005-0000-0000-0000C42C0000}"/>
    <cellStyle name="Input 5 8 2 8" xfId="5178" xr:uid="{00000000-0005-0000-0000-0000C52C0000}"/>
    <cellStyle name="Input 5 8 2 8 2" xfId="10864" xr:uid="{00000000-0005-0000-0000-0000C62C0000}"/>
    <cellStyle name="Input 5 8 2 9" xfId="4497" xr:uid="{00000000-0005-0000-0000-0000C72C0000}"/>
    <cellStyle name="Input 5 8 2 9 2" xfId="29093" xr:uid="{00000000-0005-0000-0000-0000C82C0000}"/>
    <cellStyle name="Input 5 8 3" xfId="5795" xr:uid="{00000000-0005-0000-0000-0000C92C0000}"/>
    <cellStyle name="Input 5 8 3 2" xfId="11478" xr:uid="{00000000-0005-0000-0000-0000CA2C0000}"/>
    <cellStyle name="Input 5 8 3 3" xfId="35351" xr:uid="{00000000-0005-0000-0000-0000172C0000}"/>
    <cellStyle name="Input 5 8 4" xfId="5558" xr:uid="{00000000-0005-0000-0000-0000CB2C0000}"/>
    <cellStyle name="Input 5 8 4 2" xfId="11241" xr:uid="{00000000-0005-0000-0000-0000CC2C0000}"/>
    <cellStyle name="Input 5 8 5" xfId="7477" xr:uid="{00000000-0005-0000-0000-0000CD2C0000}"/>
    <cellStyle name="Input 5 8 5 2" xfId="13152" xr:uid="{00000000-0005-0000-0000-0000CE2C0000}"/>
    <cellStyle name="Input 5 8 6" xfId="7976" xr:uid="{00000000-0005-0000-0000-0000CF2C0000}"/>
    <cellStyle name="Input 5 8 6 2" xfId="13649" xr:uid="{00000000-0005-0000-0000-0000D02C0000}"/>
    <cellStyle name="Input 5 8 7" xfId="7441" xr:uid="{00000000-0005-0000-0000-0000D12C0000}"/>
    <cellStyle name="Input 5 8 7 2" xfId="13116" xr:uid="{00000000-0005-0000-0000-0000D22C0000}"/>
    <cellStyle name="Input 5 8 8" xfId="9365" xr:uid="{00000000-0005-0000-0000-0000D32C0000}"/>
    <cellStyle name="Input 5 8 8 2" xfId="15023" xr:uid="{00000000-0005-0000-0000-0000D42C0000}"/>
    <cellStyle name="Input 5 8 9" xfId="4857" xr:uid="{00000000-0005-0000-0000-0000D52C0000}"/>
    <cellStyle name="Input 5 8 9 2" xfId="10546" xr:uid="{00000000-0005-0000-0000-0000D62C0000}"/>
    <cellStyle name="Input 5 9" xfId="2128" xr:uid="{00000000-0005-0000-0000-0000D72C0000}"/>
    <cellStyle name="Input 5 9 10" xfId="4154" xr:uid="{00000000-0005-0000-0000-0000D82C0000}"/>
    <cellStyle name="Input 5 9 10 2" xfId="29094" xr:uid="{00000000-0005-0000-0000-0000D92C0000}"/>
    <cellStyle name="Input 5 9 11" xfId="3766" xr:uid="{00000000-0005-0000-0000-0000DA2C0000}"/>
    <cellStyle name="Input 5 9 11 2" xfId="29182" xr:uid="{00000000-0005-0000-0000-0000DB2C0000}"/>
    <cellStyle name="Input 5 9 12" xfId="23450" xr:uid="{00000000-0005-0000-0000-0000DC2C0000}"/>
    <cellStyle name="Input 5 9 13" xfId="33836" xr:uid="{00000000-0005-0000-0000-00001D120000}"/>
    <cellStyle name="Input 5 9 2" xfId="3385" xr:uid="{00000000-0005-0000-0000-0000DD2C0000}"/>
    <cellStyle name="Input 5 9 2 10" xfId="10209" xr:uid="{00000000-0005-0000-0000-0000DE2C0000}"/>
    <cellStyle name="Input 5 9 2 10 2" xfId="29228" xr:uid="{00000000-0005-0000-0000-0000DF2C0000}"/>
    <cellStyle name="Input 5 9 2 11" xfId="23680" xr:uid="{00000000-0005-0000-0000-0000E02C0000}"/>
    <cellStyle name="Input 5 9 2 12" xfId="33835" xr:uid="{00000000-0005-0000-0000-00001E120000}"/>
    <cellStyle name="Input 5 9 2 2" xfId="6554" xr:uid="{00000000-0005-0000-0000-0000E12C0000}"/>
    <cellStyle name="Input 5 9 2 2 2" xfId="12236" xr:uid="{00000000-0005-0000-0000-0000E22C0000}"/>
    <cellStyle name="Input 5 9 2 2 3" xfId="37096" xr:uid="{00000000-0005-0000-0000-00001E120000}"/>
    <cellStyle name="Input 5 9 2 3" xfId="6076" xr:uid="{00000000-0005-0000-0000-0000E32C0000}"/>
    <cellStyle name="Input 5 9 2 3 2" xfId="11759" xr:uid="{00000000-0005-0000-0000-0000E42C0000}"/>
    <cellStyle name="Input 5 9 2 4" xfId="7025" xr:uid="{00000000-0005-0000-0000-0000E52C0000}"/>
    <cellStyle name="Input 5 9 2 4 2" xfId="12701" xr:uid="{00000000-0005-0000-0000-0000E62C0000}"/>
    <cellStyle name="Input 5 9 2 5" xfId="8590" xr:uid="{00000000-0005-0000-0000-0000E72C0000}"/>
    <cellStyle name="Input 5 9 2 5 2" xfId="14255" xr:uid="{00000000-0005-0000-0000-0000E82C0000}"/>
    <cellStyle name="Input 5 9 2 6" xfId="8963" xr:uid="{00000000-0005-0000-0000-0000E92C0000}"/>
    <cellStyle name="Input 5 9 2 6 2" xfId="14628" xr:uid="{00000000-0005-0000-0000-0000EA2C0000}"/>
    <cellStyle name="Input 5 9 2 7" xfId="9687" xr:uid="{00000000-0005-0000-0000-0000EB2C0000}"/>
    <cellStyle name="Input 5 9 2 7 2" xfId="15342" xr:uid="{00000000-0005-0000-0000-0000EC2C0000}"/>
    <cellStyle name="Input 5 9 2 8" xfId="5179" xr:uid="{00000000-0005-0000-0000-0000ED2C0000}"/>
    <cellStyle name="Input 5 9 2 8 2" xfId="10865" xr:uid="{00000000-0005-0000-0000-0000EE2C0000}"/>
    <cellStyle name="Input 5 9 2 9" xfId="4498" xr:uid="{00000000-0005-0000-0000-0000EF2C0000}"/>
    <cellStyle name="Input 5 9 2 9 2" xfId="29651" xr:uid="{00000000-0005-0000-0000-0000F02C0000}"/>
    <cellStyle name="Input 5 9 3" xfId="5796" xr:uid="{00000000-0005-0000-0000-0000F12C0000}"/>
    <cellStyle name="Input 5 9 3 2" xfId="11479" xr:uid="{00000000-0005-0000-0000-0000F22C0000}"/>
    <cellStyle name="Input 5 9 3 3" xfId="35350" xr:uid="{00000000-0005-0000-0000-0000182C0000}"/>
    <cellStyle name="Input 5 9 4" xfId="5559" xr:uid="{00000000-0005-0000-0000-0000F32C0000}"/>
    <cellStyle name="Input 5 9 4 2" xfId="11242" xr:uid="{00000000-0005-0000-0000-0000F42C0000}"/>
    <cellStyle name="Input 5 9 5" xfId="7476" xr:uid="{00000000-0005-0000-0000-0000F52C0000}"/>
    <cellStyle name="Input 5 9 5 2" xfId="13151" xr:uid="{00000000-0005-0000-0000-0000F62C0000}"/>
    <cellStyle name="Input 5 9 6" xfId="7977" xr:uid="{00000000-0005-0000-0000-0000F72C0000}"/>
    <cellStyle name="Input 5 9 6 2" xfId="13650" xr:uid="{00000000-0005-0000-0000-0000F82C0000}"/>
    <cellStyle name="Input 5 9 7" xfId="7440" xr:uid="{00000000-0005-0000-0000-0000F92C0000}"/>
    <cellStyle name="Input 5 9 7 2" xfId="13115" xr:uid="{00000000-0005-0000-0000-0000FA2C0000}"/>
    <cellStyle name="Input 5 9 8" xfId="9366" xr:uid="{00000000-0005-0000-0000-0000FB2C0000}"/>
    <cellStyle name="Input 5 9 8 2" xfId="15024" xr:uid="{00000000-0005-0000-0000-0000FC2C0000}"/>
    <cellStyle name="Input 5 9 9" xfId="4858" xr:uid="{00000000-0005-0000-0000-0000FD2C0000}"/>
    <cellStyle name="Input 5 9 9 2" xfId="10547" xr:uid="{00000000-0005-0000-0000-0000FE2C0000}"/>
    <cellStyle name="Input 6" xfId="2129" xr:uid="{00000000-0005-0000-0000-0000FF2C0000}"/>
    <cellStyle name="Input 6 10" xfId="2130" xr:uid="{00000000-0005-0000-0000-0000002D0000}"/>
    <cellStyle name="Input 6 10 10" xfId="4156" xr:uid="{00000000-0005-0000-0000-0000012D0000}"/>
    <cellStyle name="Input 6 10 10 2" xfId="28779" xr:uid="{00000000-0005-0000-0000-0000022D0000}"/>
    <cellStyle name="Input 6 10 11" xfId="3764" xr:uid="{00000000-0005-0000-0000-0000032D0000}"/>
    <cellStyle name="Input 6 10 11 2" xfId="29963" xr:uid="{00000000-0005-0000-0000-0000042D0000}"/>
    <cellStyle name="Input 6 10 12" xfId="23452" xr:uid="{00000000-0005-0000-0000-0000052D0000}"/>
    <cellStyle name="Input 6 10 13" xfId="33834" xr:uid="{00000000-0005-0000-0000-000020120000}"/>
    <cellStyle name="Input 6 10 2" xfId="3387" xr:uid="{00000000-0005-0000-0000-0000062D0000}"/>
    <cellStyle name="Input 6 10 2 10" xfId="10211" xr:uid="{00000000-0005-0000-0000-0000072D0000}"/>
    <cellStyle name="Input 6 10 2 10 2" xfId="29516" xr:uid="{00000000-0005-0000-0000-0000082D0000}"/>
    <cellStyle name="Input 6 10 2 11" xfId="23682" xr:uid="{00000000-0005-0000-0000-0000092D0000}"/>
    <cellStyle name="Input 6 10 2 12" xfId="33833" xr:uid="{00000000-0005-0000-0000-000021120000}"/>
    <cellStyle name="Input 6 10 2 2" xfId="6556" xr:uid="{00000000-0005-0000-0000-00000A2D0000}"/>
    <cellStyle name="Input 6 10 2 2 2" xfId="12238" xr:uid="{00000000-0005-0000-0000-00000B2D0000}"/>
    <cellStyle name="Input 6 10 2 2 3" xfId="37097" xr:uid="{00000000-0005-0000-0000-000021120000}"/>
    <cellStyle name="Input 6 10 2 3" xfId="6078" xr:uid="{00000000-0005-0000-0000-00000C2D0000}"/>
    <cellStyle name="Input 6 10 2 3 2" xfId="11761" xr:uid="{00000000-0005-0000-0000-00000D2D0000}"/>
    <cellStyle name="Input 6 10 2 4" xfId="7023" xr:uid="{00000000-0005-0000-0000-00000E2D0000}"/>
    <cellStyle name="Input 6 10 2 4 2" xfId="12699" xr:uid="{00000000-0005-0000-0000-00000F2D0000}"/>
    <cellStyle name="Input 6 10 2 5" xfId="8592" xr:uid="{00000000-0005-0000-0000-0000102D0000}"/>
    <cellStyle name="Input 6 10 2 5 2" xfId="14257" xr:uid="{00000000-0005-0000-0000-0000112D0000}"/>
    <cellStyle name="Input 6 10 2 6" xfId="8965" xr:uid="{00000000-0005-0000-0000-0000122D0000}"/>
    <cellStyle name="Input 6 10 2 6 2" xfId="14630" xr:uid="{00000000-0005-0000-0000-0000132D0000}"/>
    <cellStyle name="Input 6 10 2 7" xfId="9689" xr:uid="{00000000-0005-0000-0000-0000142D0000}"/>
    <cellStyle name="Input 6 10 2 7 2" xfId="15344" xr:uid="{00000000-0005-0000-0000-0000152D0000}"/>
    <cellStyle name="Input 6 10 2 8" xfId="5181" xr:uid="{00000000-0005-0000-0000-0000162D0000}"/>
    <cellStyle name="Input 6 10 2 8 2" xfId="10867" xr:uid="{00000000-0005-0000-0000-0000172D0000}"/>
    <cellStyle name="Input 6 10 2 9" xfId="4500" xr:uid="{00000000-0005-0000-0000-0000182D0000}"/>
    <cellStyle name="Input 6 10 2 9 2" xfId="28511" xr:uid="{00000000-0005-0000-0000-0000192D0000}"/>
    <cellStyle name="Input 6 10 3" xfId="5798" xr:uid="{00000000-0005-0000-0000-00001A2D0000}"/>
    <cellStyle name="Input 6 10 3 2" xfId="11481" xr:uid="{00000000-0005-0000-0000-00001B2D0000}"/>
    <cellStyle name="Input 6 10 3 3" xfId="35349" xr:uid="{00000000-0005-0000-0000-00001A2C0000}"/>
    <cellStyle name="Input 6 10 4" xfId="5561" xr:uid="{00000000-0005-0000-0000-00001C2D0000}"/>
    <cellStyle name="Input 6 10 4 2" xfId="11244" xr:uid="{00000000-0005-0000-0000-00001D2D0000}"/>
    <cellStyle name="Input 6 10 5" xfId="7474" xr:uid="{00000000-0005-0000-0000-00001E2D0000}"/>
    <cellStyle name="Input 6 10 5 2" xfId="13149" xr:uid="{00000000-0005-0000-0000-00001F2D0000}"/>
    <cellStyle name="Input 6 10 6" xfId="7979" xr:uid="{00000000-0005-0000-0000-0000202D0000}"/>
    <cellStyle name="Input 6 10 6 2" xfId="13652" xr:uid="{00000000-0005-0000-0000-0000212D0000}"/>
    <cellStyle name="Input 6 10 7" xfId="7438" xr:uid="{00000000-0005-0000-0000-0000222D0000}"/>
    <cellStyle name="Input 6 10 7 2" xfId="13113" xr:uid="{00000000-0005-0000-0000-0000232D0000}"/>
    <cellStyle name="Input 6 10 8" xfId="9368" xr:uid="{00000000-0005-0000-0000-0000242D0000}"/>
    <cellStyle name="Input 6 10 8 2" xfId="15026" xr:uid="{00000000-0005-0000-0000-0000252D0000}"/>
    <cellStyle name="Input 6 10 9" xfId="4860" xr:uid="{00000000-0005-0000-0000-0000262D0000}"/>
    <cellStyle name="Input 6 10 9 2" xfId="10549" xr:uid="{00000000-0005-0000-0000-0000272D0000}"/>
    <cellStyle name="Input 6 11" xfId="2131" xr:uid="{00000000-0005-0000-0000-0000282D0000}"/>
    <cellStyle name="Input 6 11 10" xfId="4157" xr:uid="{00000000-0005-0000-0000-0000292D0000}"/>
    <cellStyle name="Input 6 11 10 2" xfId="29095" xr:uid="{00000000-0005-0000-0000-00002A2D0000}"/>
    <cellStyle name="Input 6 11 11" xfId="3763" xr:uid="{00000000-0005-0000-0000-00002B2D0000}"/>
    <cellStyle name="Input 6 11 11 2" xfId="30240" xr:uid="{00000000-0005-0000-0000-00002C2D0000}"/>
    <cellStyle name="Input 6 11 12" xfId="23453" xr:uid="{00000000-0005-0000-0000-00002D2D0000}"/>
    <cellStyle name="Input 6 11 13" xfId="33832" xr:uid="{00000000-0005-0000-0000-000022120000}"/>
    <cellStyle name="Input 6 11 2" xfId="3388" xr:uid="{00000000-0005-0000-0000-00002E2D0000}"/>
    <cellStyle name="Input 6 11 2 10" xfId="10212" xr:uid="{00000000-0005-0000-0000-00002F2D0000}"/>
    <cellStyle name="Input 6 11 2 10 2" xfId="29418" xr:uid="{00000000-0005-0000-0000-0000302D0000}"/>
    <cellStyle name="Input 6 11 2 11" xfId="23683" xr:uid="{00000000-0005-0000-0000-0000312D0000}"/>
    <cellStyle name="Input 6 11 2 12" xfId="33831" xr:uid="{00000000-0005-0000-0000-000023120000}"/>
    <cellStyle name="Input 6 11 2 2" xfId="6557" xr:uid="{00000000-0005-0000-0000-0000322D0000}"/>
    <cellStyle name="Input 6 11 2 2 2" xfId="12239" xr:uid="{00000000-0005-0000-0000-0000332D0000}"/>
    <cellStyle name="Input 6 11 2 2 3" xfId="37098" xr:uid="{00000000-0005-0000-0000-000023120000}"/>
    <cellStyle name="Input 6 11 2 3" xfId="6079" xr:uid="{00000000-0005-0000-0000-0000342D0000}"/>
    <cellStyle name="Input 6 11 2 3 2" xfId="11762" xr:uid="{00000000-0005-0000-0000-0000352D0000}"/>
    <cellStyle name="Input 6 11 2 4" xfId="7022" xr:uid="{00000000-0005-0000-0000-0000362D0000}"/>
    <cellStyle name="Input 6 11 2 4 2" xfId="12698" xr:uid="{00000000-0005-0000-0000-0000372D0000}"/>
    <cellStyle name="Input 6 11 2 5" xfId="8593" xr:uid="{00000000-0005-0000-0000-0000382D0000}"/>
    <cellStyle name="Input 6 11 2 5 2" xfId="14258" xr:uid="{00000000-0005-0000-0000-0000392D0000}"/>
    <cellStyle name="Input 6 11 2 6" xfId="8966" xr:uid="{00000000-0005-0000-0000-00003A2D0000}"/>
    <cellStyle name="Input 6 11 2 6 2" xfId="14631" xr:uid="{00000000-0005-0000-0000-00003B2D0000}"/>
    <cellStyle name="Input 6 11 2 7" xfId="9690" xr:uid="{00000000-0005-0000-0000-00003C2D0000}"/>
    <cellStyle name="Input 6 11 2 7 2" xfId="15345" xr:uid="{00000000-0005-0000-0000-00003D2D0000}"/>
    <cellStyle name="Input 6 11 2 8" xfId="5182" xr:uid="{00000000-0005-0000-0000-00003E2D0000}"/>
    <cellStyle name="Input 6 11 2 8 2" xfId="10868" xr:uid="{00000000-0005-0000-0000-00003F2D0000}"/>
    <cellStyle name="Input 6 11 2 9" xfId="4501" xr:uid="{00000000-0005-0000-0000-0000402D0000}"/>
    <cellStyle name="Input 6 11 2 9 2" xfId="28512" xr:uid="{00000000-0005-0000-0000-0000412D0000}"/>
    <cellStyle name="Input 6 11 3" xfId="5799" xr:uid="{00000000-0005-0000-0000-0000422D0000}"/>
    <cellStyle name="Input 6 11 3 2" xfId="11482" xr:uid="{00000000-0005-0000-0000-0000432D0000}"/>
    <cellStyle name="Input 6 11 3 3" xfId="35113" xr:uid="{00000000-0005-0000-0000-00001B2C0000}"/>
    <cellStyle name="Input 6 11 4" xfId="5562" xr:uid="{00000000-0005-0000-0000-0000442D0000}"/>
    <cellStyle name="Input 6 11 4 2" xfId="11245" xr:uid="{00000000-0005-0000-0000-0000452D0000}"/>
    <cellStyle name="Input 6 11 5" xfId="7473" xr:uid="{00000000-0005-0000-0000-0000462D0000}"/>
    <cellStyle name="Input 6 11 5 2" xfId="13148" xr:uid="{00000000-0005-0000-0000-0000472D0000}"/>
    <cellStyle name="Input 6 11 6" xfId="7980" xr:uid="{00000000-0005-0000-0000-0000482D0000}"/>
    <cellStyle name="Input 6 11 6 2" xfId="13653" xr:uid="{00000000-0005-0000-0000-0000492D0000}"/>
    <cellStyle name="Input 6 11 7" xfId="7437" xr:uid="{00000000-0005-0000-0000-00004A2D0000}"/>
    <cellStyle name="Input 6 11 7 2" xfId="13112" xr:uid="{00000000-0005-0000-0000-00004B2D0000}"/>
    <cellStyle name="Input 6 11 8" xfId="9369" xr:uid="{00000000-0005-0000-0000-00004C2D0000}"/>
    <cellStyle name="Input 6 11 8 2" xfId="15027" xr:uid="{00000000-0005-0000-0000-00004D2D0000}"/>
    <cellStyle name="Input 6 11 9" xfId="4861" xr:uid="{00000000-0005-0000-0000-00004E2D0000}"/>
    <cellStyle name="Input 6 11 9 2" xfId="10550" xr:uid="{00000000-0005-0000-0000-00004F2D0000}"/>
    <cellStyle name="Input 6 12" xfId="3386" xr:uid="{00000000-0005-0000-0000-0000502D0000}"/>
    <cellStyle name="Input 6 12 10" xfId="10210" xr:uid="{00000000-0005-0000-0000-0000512D0000}"/>
    <cellStyle name="Input 6 12 10 2" xfId="28544" xr:uid="{00000000-0005-0000-0000-0000522D0000}"/>
    <cellStyle name="Input 6 12 11" xfId="23681" xr:uid="{00000000-0005-0000-0000-0000532D0000}"/>
    <cellStyle name="Input 6 12 12" xfId="33830" xr:uid="{00000000-0005-0000-0000-000024120000}"/>
    <cellStyle name="Input 6 12 2" xfId="6555" xr:uid="{00000000-0005-0000-0000-0000542D0000}"/>
    <cellStyle name="Input 6 12 2 2" xfId="12237" xr:uid="{00000000-0005-0000-0000-0000552D0000}"/>
    <cellStyle name="Input 6 12 2 3" xfId="37099" xr:uid="{00000000-0005-0000-0000-000024120000}"/>
    <cellStyle name="Input 6 12 3" xfId="6077" xr:uid="{00000000-0005-0000-0000-0000562D0000}"/>
    <cellStyle name="Input 6 12 3 2" xfId="11760" xr:uid="{00000000-0005-0000-0000-0000572D0000}"/>
    <cellStyle name="Input 6 12 4" xfId="7024" xr:uid="{00000000-0005-0000-0000-0000582D0000}"/>
    <cellStyle name="Input 6 12 4 2" xfId="12700" xr:uid="{00000000-0005-0000-0000-0000592D0000}"/>
    <cellStyle name="Input 6 12 5" xfId="8591" xr:uid="{00000000-0005-0000-0000-00005A2D0000}"/>
    <cellStyle name="Input 6 12 5 2" xfId="14256" xr:uid="{00000000-0005-0000-0000-00005B2D0000}"/>
    <cellStyle name="Input 6 12 6" xfId="8964" xr:uid="{00000000-0005-0000-0000-00005C2D0000}"/>
    <cellStyle name="Input 6 12 6 2" xfId="14629" xr:uid="{00000000-0005-0000-0000-00005D2D0000}"/>
    <cellStyle name="Input 6 12 7" xfId="9688" xr:uid="{00000000-0005-0000-0000-00005E2D0000}"/>
    <cellStyle name="Input 6 12 7 2" xfId="15343" xr:uid="{00000000-0005-0000-0000-00005F2D0000}"/>
    <cellStyle name="Input 6 12 8" xfId="5180" xr:uid="{00000000-0005-0000-0000-0000602D0000}"/>
    <cellStyle name="Input 6 12 8 2" xfId="10866" xr:uid="{00000000-0005-0000-0000-0000612D0000}"/>
    <cellStyle name="Input 6 12 9" xfId="4499" xr:uid="{00000000-0005-0000-0000-0000622D0000}"/>
    <cellStyle name="Input 6 12 9 2" xfId="29096" xr:uid="{00000000-0005-0000-0000-0000632D0000}"/>
    <cellStyle name="Input 6 13" xfId="5797" xr:uid="{00000000-0005-0000-0000-0000642D0000}"/>
    <cellStyle name="Input 6 13 2" xfId="11480" xr:uid="{00000000-0005-0000-0000-0000652D0000}"/>
    <cellStyle name="Input 6 13 3" xfId="35127" xr:uid="{00000000-0005-0000-0000-0000192C0000}"/>
    <cellStyle name="Input 6 14" xfId="5560" xr:uid="{00000000-0005-0000-0000-0000662D0000}"/>
    <cellStyle name="Input 6 14 2" xfId="11243" xr:uid="{00000000-0005-0000-0000-0000672D0000}"/>
    <cellStyle name="Input 6 15" xfId="7475" xr:uid="{00000000-0005-0000-0000-0000682D0000}"/>
    <cellStyle name="Input 6 15 2" xfId="13150" xr:uid="{00000000-0005-0000-0000-0000692D0000}"/>
    <cellStyle name="Input 6 16" xfId="7978" xr:uid="{00000000-0005-0000-0000-00006A2D0000}"/>
    <cellStyle name="Input 6 16 2" xfId="13651" xr:uid="{00000000-0005-0000-0000-00006B2D0000}"/>
    <cellStyle name="Input 6 17" xfId="7439" xr:uid="{00000000-0005-0000-0000-00006C2D0000}"/>
    <cellStyle name="Input 6 17 2" xfId="13114" xr:uid="{00000000-0005-0000-0000-00006D2D0000}"/>
    <cellStyle name="Input 6 18" xfId="9367" xr:uid="{00000000-0005-0000-0000-00006E2D0000}"/>
    <cellStyle name="Input 6 18 2" xfId="15025" xr:uid="{00000000-0005-0000-0000-00006F2D0000}"/>
    <cellStyle name="Input 6 19" xfId="4859" xr:uid="{00000000-0005-0000-0000-0000702D0000}"/>
    <cellStyle name="Input 6 19 2" xfId="10548" xr:uid="{00000000-0005-0000-0000-0000712D0000}"/>
    <cellStyle name="Input 6 2" xfId="2132" xr:uid="{00000000-0005-0000-0000-0000722D0000}"/>
    <cellStyle name="Input 6 2 10" xfId="4158" xr:uid="{00000000-0005-0000-0000-0000732D0000}"/>
    <cellStyle name="Input 6 2 10 2" xfId="28513" xr:uid="{00000000-0005-0000-0000-0000742D0000}"/>
    <cellStyle name="Input 6 2 11" xfId="3762" xr:uid="{00000000-0005-0000-0000-0000752D0000}"/>
    <cellStyle name="Input 6 2 11 2" xfId="29660" xr:uid="{00000000-0005-0000-0000-0000762D0000}"/>
    <cellStyle name="Input 6 2 12" xfId="23454" xr:uid="{00000000-0005-0000-0000-0000772D0000}"/>
    <cellStyle name="Input 6 2 13" xfId="32449" xr:uid="{00000000-0005-0000-0000-00008B0A0000}"/>
    <cellStyle name="Input 6 2 2" xfId="3389" xr:uid="{00000000-0005-0000-0000-0000782D0000}"/>
    <cellStyle name="Input 6 2 2 10" xfId="10213" xr:uid="{00000000-0005-0000-0000-0000792D0000}"/>
    <cellStyle name="Input 6 2 2 10 2" xfId="30043" xr:uid="{00000000-0005-0000-0000-00007A2D0000}"/>
    <cellStyle name="Input 6 2 2 11" xfId="23684" xr:uid="{00000000-0005-0000-0000-00007B2D0000}"/>
    <cellStyle name="Input 6 2 2 12" xfId="33829" xr:uid="{00000000-0005-0000-0000-000026120000}"/>
    <cellStyle name="Input 6 2 2 2" xfId="6558" xr:uid="{00000000-0005-0000-0000-00007C2D0000}"/>
    <cellStyle name="Input 6 2 2 2 2" xfId="12240" xr:uid="{00000000-0005-0000-0000-00007D2D0000}"/>
    <cellStyle name="Input 6 2 2 2 3" xfId="37100" xr:uid="{00000000-0005-0000-0000-000026120000}"/>
    <cellStyle name="Input 6 2 2 3" xfId="6080" xr:uid="{00000000-0005-0000-0000-00007E2D0000}"/>
    <cellStyle name="Input 6 2 2 3 2" xfId="11763" xr:uid="{00000000-0005-0000-0000-00007F2D0000}"/>
    <cellStyle name="Input 6 2 2 4" xfId="7021" xr:uid="{00000000-0005-0000-0000-0000802D0000}"/>
    <cellStyle name="Input 6 2 2 4 2" xfId="12697" xr:uid="{00000000-0005-0000-0000-0000812D0000}"/>
    <cellStyle name="Input 6 2 2 5" xfId="8594" xr:uid="{00000000-0005-0000-0000-0000822D0000}"/>
    <cellStyle name="Input 6 2 2 5 2" xfId="14259" xr:uid="{00000000-0005-0000-0000-0000832D0000}"/>
    <cellStyle name="Input 6 2 2 6" xfId="8967" xr:uid="{00000000-0005-0000-0000-0000842D0000}"/>
    <cellStyle name="Input 6 2 2 6 2" xfId="14632" xr:uid="{00000000-0005-0000-0000-0000852D0000}"/>
    <cellStyle name="Input 6 2 2 7" xfId="9691" xr:uid="{00000000-0005-0000-0000-0000862D0000}"/>
    <cellStyle name="Input 6 2 2 7 2" xfId="15346" xr:uid="{00000000-0005-0000-0000-0000872D0000}"/>
    <cellStyle name="Input 6 2 2 8" xfId="5183" xr:uid="{00000000-0005-0000-0000-0000882D0000}"/>
    <cellStyle name="Input 6 2 2 8 2" xfId="10869" xr:uid="{00000000-0005-0000-0000-0000892D0000}"/>
    <cellStyle name="Input 6 2 2 9" xfId="4502" xr:uid="{00000000-0005-0000-0000-00008A2D0000}"/>
    <cellStyle name="Input 6 2 2 9 2" xfId="29097" xr:uid="{00000000-0005-0000-0000-00008B2D0000}"/>
    <cellStyle name="Input 6 2 3" xfId="5800" xr:uid="{00000000-0005-0000-0000-00008C2D0000}"/>
    <cellStyle name="Input 6 2 3 2" xfId="11483" xr:uid="{00000000-0005-0000-0000-00008D2D0000}"/>
    <cellStyle name="Input 6 2 3 3" xfId="35341" xr:uid="{00000000-0005-0000-0000-00001C2C0000}"/>
    <cellStyle name="Input 6 2 4" xfId="5563" xr:uid="{00000000-0005-0000-0000-00008E2D0000}"/>
    <cellStyle name="Input 6 2 4 2" xfId="11246" xr:uid="{00000000-0005-0000-0000-00008F2D0000}"/>
    <cellStyle name="Input 6 2 5" xfId="7472" xr:uid="{00000000-0005-0000-0000-0000902D0000}"/>
    <cellStyle name="Input 6 2 5 2" xfId="13147" xr:uid="{00000000-0005-0000-0000-0000912D0000}"/>
    <cellStyle name="Input 6 2 6" xfId="7981" xr:uid="{00000000-0005-0000-0000-0000922D0000}"/>
    <cellStyle name="Input 6 2 6 2" xfId="13654" xr:uid="{00000000-0005-0000-0000-0000932D0000}"/>
    <cellStyle name="Input 6 2 7" xfId="7436" xr:uid="{00000000-0005-0000-0000-0000942D0000}"/>
    <cellStyle name="Input 6 2 7 2" xfId="13111" xr:uid="{00000000-0005-0000-0000-0000952D0000}"/>
    <cellStyle name="Input 6 2 8" xfId="9370" xr:uid="{00000000-0005-0000-0000-0000962D0000}"/>
    <cellStyle name="Input 6 2 8 2" xfId="15028" xr:uid="{00000000-0005-0000-0000-0000972D0000}"/>
    <cellStyle name="Input 6 2 9" xfId="4862" xr:uid="{00000000-0005-0000-0000-0000982D0000}"/>
    <cellStyle name="Input 6 2 9 2" xfId="10551" xr:uid="{00000000-0005-0000-0000-0000992D0000}"/>
    <cellStyle name="Input 6 20" xfId="4155" xr:uid="{00000000-0005-0000-0000-00009A2D0000}"/>
    <cellStyle name="Input 6 20 2" xfId="29178" xr:uid="{00000000-0005-0000-0000-00009B2D0000}"/>
    <cellStyle name="Input 6 21" xfId="3765" xr:uid="{00000000-0005-0000-0000-00009C2D0000}"/>
    <cellStyle name="Input 6 21 2" xfId="28969" xr:uid="{00000000-0005-0000-0000-00009D2D0000}"/>
    <cellStyle name="Input 6 22" xfId="23451" xr:uid="{00000000-0005-0000-0000-00009E2D0000}"/>
    <cellStyle name="Input 6 23" xfId="32448" xr:uid="{00000000-0005-0000-0000-00008A0A0000}"/>
    <cellStyle name="Input 6 3" xfId="2133" xr:uid="{00000000-0005-0000-0000-00009F2D0000}"/>
    <cellStyle name="Input 6 3 10" xfId="4159" xr:uid="{00000000-0005-0000-0000-0000A02D0000}"/>
    <cellStyle name="Input 6 3 10 2" xfId="28514" xr:uid="{00000000-0005-0000-0000-0000A12D0000}"/>
    <cellStyle name="Input 6 3 11" xfId="3761" xr:uid="{00000000-0005-0000-0000-0000A22D0000}"/>
    <cellStyle name="Input 6 3 11 2" xfId="30076" xr:uid="{00000000-0005-0000-0000-0000A32D0000}"/>
    <cellStyle name="Input 6 3 12" xfId="23455" xr:uid="{00000000-0005-0000-0000-0000A42D0000}"/>
    <cellStyle name="Input 6 3 13" xfId="33828" xr:uid="{00000000-0005-0000-0000-000027120000}"/>
    <cellStyle name="Input 6 3 2" xfId="3390" xr:uid="{00000000-0005-0000-0000-0000A52D0000}"/>
    <cellStyle name="Input 6 3 2 10" xfId="10214" xr:uid="{00000000-0005-0000-0000-0000A62D0000}"/>
    <cellStyle name="Input 6 3 2 10 2" xfId="28804" xr:uid="{00000000-0005-0000-0000-0000A72D0000}"/>
    <cellStyle name="Input 6 3 2 11" xfId="23685" xr:uid="{00000000-0005-0000-0000-0000A82D0000}"/>
    <cellStyle name="Input 6 3 2 12" xfId="33827" xr:uid="{00000000-0005-0000-0000-000028120000}"/>
    <cellStyle name="Input 6 3 2 2" xfId="6559" xr:uid="{00000000-0005-0000-0000-0000A92D0000}"/>
    <cellStyle name="Input 6 3 2 2 2" xfId="12241" xr:uid="{00000000-0005-0000-0000-0000AA2D0000}"/>
    <cellStyle name="Input 6 3 2 2 3" xfId="37101" xr:uid="{00000000-0005-0000-0000-000028120000}"/>
    <cellStyle name="Input 6 3 2 3" xfId="6081" xr:uid="{00000000-0005-0000-0000-0000AB2D0000}"/>
    <cellStyle name="Input 6 3 2 3 2" xfId="11764" xr:uid="{00000000-0005-0000-0000-0000AC2D0000}"/>
    <cellStyle name="Input 6 3 2 4" xfId="7020" xr:uid="{00000000-0005-0000-0000-0000AD2D0000}"/>
    <cellStyle name="Input 6 3 2 4 2" xfId="12696" xr:uid="{00000000-0005-0000-0000-0000AE2D0000}"/>
    <cellStyle name="Input 6 3 2 5" xfId="8595" xr:uid="{00000000-0005-0000-0000-0000AF2D0000}"/>
    <cellStyle name="Input 6 3 2 5 2" xfId="14260" xr:uid="{00000000-0005-0000-0000-0000B02D0000}"/>
    <cellStyle name="Input 6 3 2 6" xfId="8968" xr:uid="{00000000-0005-0000-0000-0000B12D0000}"/>
    <cellStyle name="Input 6 3 2 6 2" xfId="14633" xr:uid="{00000000-0005-0000-0000-0000B22D0000}"/>
    <cellStyle name="Input 6 3 2 7" xfId="9692" xr:uid="{00000000-0005-0000-0000-0000B32D0000}"/>
    <cellStyle name="Input 6 3 2 7 2" xfId="15347" xr:uid="{00000000-0005-0000-0000-0000B42D0000}"/>
    <cellStyle name="Input 6 3 2 8" xfId="5184" xr:uid="{00000000-0005-0000-0000-0000B52D0000}"/>
    <cellStyle name="Input 6 3 2 8 2" xfId="10870" xr:uid="{00000000-0005-0000-0000-0000B62D0000}"/>
    <cellStyle name="Input 6 3 2 9" xfId="4503" xr:uid="{00000000-0005-0000-0000-0000B72D0000}"/>
    <cellStyle name="Input 6 3 2 9 2" xfId="30031" xr:uid="{00000000-0005-0000-0000-0000B82D0000}"/>
    <cellStyle name="Input 6 3 3" xfId="5801" xr:uid="{00000000-0005-0000-0000-0000B92D0000}"/>
    <cellStyle name="Input 6 3 3 2" xfId="11484" xr:uid="{00000000-0005-0000-0000-0000BA2D0000}"/>
    <cellStyle name="Input 6 3 3 3" xfId="35348" xr:uid="{00000000-0005-0000-0000-00001D2C0000}"/>
    <cellStyle name="Input 6 3 4" xfId="5564" xr:uid="{00000000-0005-0000-0000-0000BB2D0000}"/>
    <cellStyle name="Input 6 3 4 2" xfId="11247" xr:uid="{00000000-0005-0000-0000-0000BC2D0000}"/>
    <cellStyle name="Input 6 3 5" xfId="7471" xr:uid="{00000000-0005-0000-0000-0000BD2D0000}"/>
    <cellStyle name="Input 6 3 5 2" xfId="13146" xr:uid="{00000000-0005-0000-0000-0000BE2D0000}"/>
    <cellStyle name="Input 6 3 6" xfId="7982" xr:uid="{00000000-0005-0000-0000-0000BF2D0000}"/>
    <cellStyle name="Input 6 3 6 2" xfId="13655" xr:uid="{00000000-0005-0000-0000-0000C02D0000}"/>
    <cellStyle name="Input 6 3 7" xfId="7435" xr:uid="{00000000-0005-0000-0000-0000C12D0000}"/>
    <cellStyle name="Input 6 3 7 2" xfId="13110" xr:uid="{00000000-0005-0000-0000-0000C22D0000}"/>
    <cellStyle name="Input 6 3 8" xfId="9371" xr:uid="{00000000-0005-0000-0000-0000C32D0000}"/>
    <cellStyle name="Input 6 3 8 2" xfId="15029" xr:uid="{00000000-0005-0000-0000-0000C42D0000}"/>
    <cellStyle name="Input 6 3 9" xfId="4863" xr:uid="{00000000-0005-0000-0000-0000C52D0000}"/>
    <cellStyle name="Input 6 3 9 2" xfId="10552" xr:uid="{00000000-0005-0000-0000-0000C62D0000}"/>
    <cellStyle name="Input 6 4" xfId="2134" xr:uid="{00000000-0005-0000-0000-0000C72D0000}"/>
    <cellStyle name="Input 6 4 10" xfId="4160" xr:uid="{00000000-0005-0000-0000-0000C82D0000}"/>
    <cellStyle name="Input 6 4 10 2" xfId="30061" xr:uid="{00000000-0005-0000-0000-0000C92D0000}"/>
    <cellStyle name="Input 6 4 11" xfId="3760" xr:uid="{00000000-0005-0000-0000-0000CA2D0000}"/>
    <cellStyle name="Input 6 4 11 2" xfId="28522" xr:uid="{00000000-0005-0000-0000-0000CB2D0000}"/>
    <cellStyle name="Input 6 4 12" xfId="23456" xr:uid="{00000000-0005-0000-0000-0000CC2D0000}"/>
    <cellStyle name="Input 6 4 13" xfId="33826" xr:uid="{00000000-0005-0000-0000-000029120000}"/>
    <cellStyle name="Input 6 4 2" xfId="3391" xr:uid="{00000000-0005-0000-0000-0000CD2D0000}"/>
    <cellStyle name="Input 6 4 2 10" xfId="10215" xr:uid="{00000000-0005-0000-0000-0000CE2D0000}"/>
    <cellStyle name="Input 6 4 2 10 2" xfId="29533" xr:uid="{00000000-0005-0000-0000-0000CF2D0000}"/>
    <cellStyle name="Input 6 4 2 11" xfId="23686" xr:uid="{00000000-0005-0000-0000-0000D02D0000}"/>
    <cellStyle name="Input 6 4 2 12" xfId="33825" xr:uid="{00000000-0005-0000-0000-00002A120000}"/>
    <cellStyle name="Input 6 4 2 2" xfId="6560" xr:uid="{00000000-0005-0000-0000-0000D12D0000}"/>
    <cellStyle name="Input 6 4 2 2 2" xfId="12242" xr:uid="{00000000-0005-0000-0000-0000D22D0000}"/>
    <cellStyle name="Input 6 4 2 2 3" xfId="37102" xr:uid="{00000000-0005-0000-0000-00002A120000}"/>
    <cellStyle name="Input 6 4 2 3" xfId="6082" xr:uid="{00000000-0005-0000-0000-0000D32D0000}"/>
    <cellStyle name="Input 6 4 2 3 2" xfId="11765" xr:uid="{00000000-0005-0000-0000-0000D42D0000}"/>
    <cellStyle name="Input 6 4 2 4" xfId="7019" xr:uid="{00000000-0005-0000-0000-0000D52D0000}"/>
    <cellStyle name="Input 6 4 2 4 2" xfId="12695" xr:uid="{00000000-0005-0000-0000-0000D62D0000}"/>
    <cellStyle name="Input 6 4 2 5" xfId="8596" xr:uid="{00000000-0005-0000-0000-0000D72D0000}"/>
    <cellStyle name="Input 6 4 2 5 2" xfId="14261" xr:uid="{00000000-0005-0000-0000-0000D82D0000}"/>
    <cellStyle name="Input 6 4 2 6" xfId="8969" xr:uid="{00000000-0005-0000-0000-0000D92D0000}"/>
    <cellStyle name="Input 6 4 2 6 2" xfId="14634" xr:uid="{00000000-0005-0000-0000-0000DA2D0000}"/>
    <cellStyle name="Input 6 4 2 7" xfId="9693" xr:uid="{00000000-0005-0000-0000-0000DB2D0000}"/>
    <cellStyle name="Input 6 4 2 7 2" xfId="15348" xr:uid="{00000000-0005-0000-0000-0000DC2D0000}"/>
    <cellStyle name="Input 6 4 2 8" xfId="5185" xr:uid="{00000000-0005-0000-0000-0000DD2D0000}"/>
    <cellStyle name="Input 6 4 2 8 2" xfId="10871" xr:uid="{00000000-0005-0000-0000-0000DE2D0000}"/>
    <cellStyle name="Input 6 4 2 9" xfId="4504" xr:uid="{00000000-0005-0000-0000-0000DF2D0000}"/>
    <cellStyle name="Input 6 4 2 9 2" xfId="28987" xr:uid="{00000000-0005-0000-0000-0000E02D0000}"/>
    <cellStyle name="Input 6 4 3" xfId="5802" xr:uid="{00000000-0005-0000-0000-0000E12D0000}"/>
    <cellStyle name="Input 6 4 3 2" xfId="11485" xr:uid="{00000000-0005-0000-0000-0000E22D0000}"/>
    <cellStyle name="Input 6 4 3 3" xfId="35347" xr:uid="{00000000-0005-0000-0000-00001E2C0000}"/>
    <cellStyle name="Input 6 4 4" xfId="5565" xr:uid="{00000000-0005-0000-0000-0000E32D0000}"/>
    <cellStyle name="Input 6 4 4 2" xfId="11248" xr:uid="{00000000-0005-0000-0000-0000E42D0000}"/>
    <cellStyle name="Input 6 4 5" xfId="7470" xr:uid="{00000000-0005-0000-0000-0000E52D0000}"/>
    <cellStyle name="Input 6 4 5 2" xfId="13145" xr:uid="{00000000-0005-0000-0000-0000E62D0000}"/>
    <cellStyle name="Input 6 4 6" xfId="7983" xr:uid="{00000000-0005-0000-0000-0000E72D0000}"/>
    <cellStyle name="Input 6 4 6 2" xfId="13656" xr:uid="{00000000-0005-0000-0000-0000E82D0000}"/>
    <cellStyle name="Input 6 4 7" xfId="7434" xr:uid="{00000000-0005-0000-0000-0000E92D0000}"/>
    <cellStyle name="Input 6 4 7 2" xfId="13109" xr:uid="{00000000-0005-0000-0000-0000EA2D0000}"/>
    <cellStyle name="Input 6 4 8" xfId="9372" xr:uid="{00000000-0005-0000-0000-0000EB2D0000}"/>
    <cellStyle name="Input 6 4 8 2" xfId="15030" xr:uid="{00000000-0005-0000-0000-0000EC2D0000}"/>
    <cellStyle name="Input 6 4 9" xfId="4864" xr:uid="{00000000-0005-0000-0000-0000ED2D0000}"/>
    <cellStyle name="Input 6 4 9 2" xfId="10553" xr:uid="{00000000-0005-0000-0000-0000EE2D0000}"/>
    <cellStyle name="Input 6 5" xfId="2135" xr:uid="{00000000-0005-0000-0000-0000EF2D0000}"/>
    <cellStyle name="Input 6 5 10" xfId="4161" xr:uid="{00000000-0005-0000-0000-0000F02D0000}"/>
    <cellStyle name="Input 6 5 10 2" xfId="29098" xr:uid="{00000000-0005-0000-0000-0000F12D0000}"/>
    <cellStyle name="Input 6 5 11" xfId="3759" xr:uid="{00000000-0005-0000-0000-0000F22D0000}"/>
    <cellStyle name="Input 6 5 11 2" xfId="30400" xr:uid="{00000000-0005-0000-0000-0000F32D0000}"/>
    <cellStyle name="Input 6 5 12" xfId="23457" xr:uid="{00000000-0005-0000-0000-0000F42D0000}"/>
    <cellStyle name="Input 6 5 13" xfId="33824" xr:uid="{00000000-0005-0000-0000-00002B120000}"/>
    <cellStyle name="Input 6 5 2" xfId="3392" xr:uid="{00000000-0005-0000-0000-0000F52D0000}"/>
    <cellStyle name="Input 6 5 2 10" xfId="10216" xr:uid="{00000000-0005-0000-0000-0000F62D0000}"/>
    <cellStyle name="Input 6 5 2 10 2" xfId="29218" xr:uid="{00000000-0005-0000-0000-0000F72D0000}"/>
    <cellStyle name="Input 6 5 2 11" xfId="23687" xr:uid="{00000000-0005-0000-0000-0000F82D0000}"/>
    <cellStyle name="Input 6 5 2 12" xfId="33823" xr:uid="{00000000-0005-0000-0000-00002C120000}"/>
    <cellStyle name="Input 6 5 2 2" xfId="6561" xr:uid="{00000000-0005-0000-0000-0000F92D0000}"/>
    <cellStyle name="Input 6 5 2 2 2" xfId="12243" xr:uid="{00000000-0005-0000-0000-0000FA2D0000}"/>
    <cellStyle name="Input 6 5 2 2 3" xfId="37103" xr:uid="{00000000-0005-0000-0000-00002C120000}"/>
    <cellStyle name="Input 6 5 2 3" xfId="6083" xr:uid="{00000000-0005-0000-0000-0000FB2D0000}"/>
    <cellStyle name="Input 6 5 2 3 2" xfId="11766" xr:uid="{00000000-0005-0000-0000-0000FC2D0000}"/>
    <cellStyle name="Input 6 5 2 4" xfId="7018" xr:uid="{00000000-0005-0000-0000-0000FD2D0000}"/>
    <cellStyle name="Input 6 5 2 4 2" xfId="12694" xr:uid="{00000000-0005-0000-0000-0000FE2D0000}"/>
    <cellStyle name="Input 6 5 2 5" xfId="8597" xr:uid="{00000000-0005-0000-0000-0000FF2D0000}"/>
    <cellStyle name="Input 6 5 2 5 2" xfId="14262" xr:uid="{00000000-0005-0000-0000-0000002E0000}"/>
    <cellStyle name="Input 6 5 2 6" xfId="8970" xr:uid="{00000000-0005-0000-0000-0000012E0000}"/>
    <cellStyle name="Input 6 5 2 6 2" xfId="14635" xr:uid="{00000000-0005-0000-0000-0000022E0000}"/>
    <cellStyle name="Input 6 5 2 7" xfId="9694" xr:uid="{00000000-0005-0000-0000-0000032E0000}"/>
    <cellStyle name="Input 6 5 2 7 2" xfId="15349" xr:uid="{00000000-0005-0000-0000-0000042E0000}"/>
    <cellStyle name="Input 6 5 2 8" xfId="5186" xr:uid="{00000000-0005-0000-0000-0000052E0000}"/>
    <cellStyle name="Input 6 5 2 8 2" xfId="10872" xr:uid="{00000000-0005-0000-0000-0000062E0000}"/>
    <cellStyle name="Input 6 5 2 9" xfId="4505" xr:uid="{00000000-0005-0000-0000-0000072E0000}"/>
    <cellStyle name="Input 6 5 2 9 2" xfId="28515" xr:uid="{00000000-0005-0000-0000-0000082E0000}"/>
    <cellStyle name="Input 6 5 3" xfId="5803" xr:uid="{00000000-0005-0000-0000-0000092E0000}"/>
    <cellStyle name="Input 6 5 3 2" xfId="11486" xr:uid="{00000000-0005-0000-0000-00000A2E0000}"/>
    <cellStyle name="Input 6 5 3 3" xfId="35346" xr:uid="{00000000-0005-0000-0000-00001F2C0000}"/>
    <cellStyle name="Input 6 5 4" xfId="5566" xr:uid="{00000000-0005-0000-0000-00000B2E0000}"/>
    <cellStyle name="Input 6 5 4 2" xfId="11249" xr:uid="{00000000-0005-0000-0000-00000C2E0000}"/>
    <cellStyle name="Input 6 5 5" xfId="7469" xr:uid="{00000000-0005-0000-0000-00000D2E0000}"/>
    <cellStyle name="Input 6 5 5 2" xfId="13144" xr:uid="{00000000-0005-0000-0000-00000E2E0000}"/>
    <cellStyle name="Input 6 5 6" xfId="7984" xr:uid="{00000000-0005-0000-0000-00000F2E0000}"/>
    <cellStyle name="Input 6 5 6 2" xfId="13657" xr:uid="{00000000-0005-0000-0000-0000102E0000}"/>
    <cellStyle name="Input 6 5 7" xfId="7433" xr:uid="{00000000-0005-0000-0000-0000112E0000}"/>
    <cellStyle name="Input 6 5 7 2" xfId="13108" xr:uid="{00000000-0005-0000-0000-0000122E0000}"/>
    <cellStyle name="Input 6 5 8" xfId="9373" xr:uid="{00000000-0005-0000-0000-0000132E0000}"/>
    <cellStyle name="Input 6 5 8 2" xfId="15031" xr:uid="{00000000-0005-0000-0000-0000142E0000}"/>
    <cellStyle name="Input 6 5 9" xfId="4865" xr:uid="{00000000-0005-0000-0000-0000152E0000}"/>
    <cellStyle name="Input 6 5 9 2" xfId="10554" xr:uid="{00000000-0005-0000-0000-0000162E0000}"/>
    <cellStyle name="Input 6 6" xfId="2136" xr:uid="{00000000-0005-0000-0000-0000172E0000}"/>
    <cellStyle name="Input 6 6 10" xfId="4162" xr:uid="{00000000-0005-0000-0000-0000182E0000}"/>
    <cellStyle name="Input 6 6 10 2" xfId="28568" xr:uid="{00000000-0005-0000-0000-0000192E0000}"/>
    <cellStyle name="Input 6 6 11" xfId="3758" xr:uid="{00000000-0005-0000-0000-00001A2E0000}"/>
    <cellStyle name="Input 6 6 11 2" xfId="29491" xr:uid="{00000000-0005-0000-0000-00001B2E0000}"/>
    <cellStyle name="Input 6 6 12" xfId="23458" xr:uid="{00000000-0005-0000-0000-00001C2E0000}"/>
    <cellStyle name="Input 6 6 13" xfId="33822" xr:uid="{00000000-0005-0000-0000-00002D120000}"/>
    <cellStyle name="Input 6 6 2" xfId="3393" xr:uid="{00000000-0005-0000-0000-00001D2E0000}"/>
    <cellStyle name="Input 6 6 2 10" xfId="10217" xr:uid="{00000000-0005-0000-0000-00001E2E0000}"/>
    <cellStyle name="Input 6 6 2 10 2" xfId="30101" xr:uid="{00000000-0005-0000-0000-00001F2E0000}"/>
    <cellStyle name="Input 6 6 2 11" xfId="23688" xr:uid="{00000000-0005-0000-0000-0000202E0000}"/>
    <cellStyle name="Input 6 6 2 12" xfId="33821" xr:uid="{00000000-0005-0000-0000-00002E120000}"/>
    <cellStyle name="Input 6 6 2 2" xfId="6562" xr:uid="{00000000-0005-0000-0000-0000212E0000}"/>
    <cellStyle name="Input 6 6 2 2 2" xfId="12244" xr:uid="{00000000-0005-0000-0000-0000222E0000}"/>
    <cellStyle name="Input 6 6 2 2 3" xfId="37104" xr:uid="{00000000-0005-0000-0000-00002E120000}"/>
    <cellStyle name="Input 6 6 2 3" xfId="6084" xr:uid="{00000000-0005-0000-0000-0000232E0000}"/>
    <cellStyle name="Input 6 6 2 3 2" xfId="11767" xr:uid="{00000000-0005-0000-0000-0000242E0000}"/>
    <cellStyle name="Input 6 6 2 4" xfId="7017" xr:uid="{00000000-0005-0000-0000-0000252E0000}"/>
    <cellStyle name="Input 6 6 2 4 2" xfId="12693" xr:uid="{00000000-0005-0000-0000-0000262E0000}"/>
    <cellStyle name="Input 6 6 2 5" xfId="8598" xr:uid="{00000000-0005-0000-0000-0000272E0000}"/>
    <cellStyle name="Input 6 6 2 5 2" xfId="14263" xr:uid="{00000000-0005-0000-0000-0000282E0000}"/>
    <cellStyle name="Input 6 6 2 6" xfId="8971" xr:uid="{00000000-0005-0000-0000-0000292E0000}"/>
    <cellStyle name="Input 6 6 2 6 2" xfId="14636" xr:uid="{00000000-0005-0000-0000-00002A2E0000}"/>
    <cellStyle name="Input 6 6 2 7" xfId="9695" xr:uid="{00000000-0005-0000-0000-00002B2E0000}"/>
    <cellStyle name="Input 6 6 2 7 2" xfId="15350" xr:uid="{00000000-0005-0000-0000-00002C2E0000}"/>
    <cellStyle name="Input 6 6 2 8" xfId="5187" xr:uid="{00000000-0005-0000-0000-00002D2E0000}"/>
    <cellStyle name="Input 6 6 2 8 2" xfId="10873" xr:uid="{00000000-0005-0000-0000-00002E2E0000}"/>
    <cellStyle name="Input 6 6 2 9" xfId="4506" xr:uid="{00000000-0005-0000-0000-00002F2E0000}"/>
    <cellStyle name="Input 6 6 2 9 2" xfId="29099" xr:uid="{00000000-0005-0000-0000-0000302E0000}"/>
    <cellStyle name="Input 6 6 3" xfId="5804" xr:uid="{00000000-0005-0000-0000-0000312E0000}"/>
    <cellStyle name="Input 6 6 3 2" xfId="11487" xr:uid="{00000000-0005-0000-0000-0000322E0000}"/>
    <cellStyle name="Input 6 6 3 3" xfId="35345" xr:uid="{00000000-0005-0000-0000-0000202C0000}"/>
    <cellStyle name="Input 6 6 4" xfId="5567" xr:uid="{00000000-0005-0000-0000-0000332E0000}"/>
    <cellStyle name="Input 6 6 4 2" xfId="11250" xr:uid="{00000000-0005-0000-0000-0000342E0000}"/>
    <cellStyle name="Input 6 6 5" xfId="7468" xr:uid="{00000000-0005-0000-0000-0000352E0000}"/>
    <cellStyle name="Input 6 6 5 2" xfId="13143" xr:uid="{00000000-0005-0000-0000-0000362E0000}"/>
    <cellStyle name="Input 6 6 6" xfId="7985" xr:uid="{00000000-0005-0000-0000-0000372E0000}"/>
    <cellStyle name="Input 6 6 6 2" xfId="13658" xr:uid="{00000000-0005-0000-0000-0000382E0000}"/>
    <cellStyle name="Input 6 6 7" xfId="7432" xr:uid="{00000000-0005-0000-0000-0000392E0000}"/>
    <cellStyle name="Input 6 6 7 2" xfId="13107" xr:uid="{00000000-0005-0000-0000-00003A2E0000}"/>
    <cellStyle name="Input 6 6 8" xfId="9374" xr:uid="{00000000-0005-0000-0000-00003B2E0000}"/>
    <cellStyle name="Input 6 6 8 2" xfId="15032" xr:uid="{00000000-0005-0000-0000-00003C2E0000}"/>
    <cellStyle name="Input 6 6 9" xfId="4866" xr:uid="{00000000-0005-0000-0000-00003D2E0000}"/>
    <cellStyle name="Input 6 6 9 2" xfId="10555" xr:uid="{00000000-0005-0000-0000-00003E2E0000}"/>
    <cellStyle name="Input 6 7" xfId="2137" xr:uid="{00000000-0005-0000-0000-00003F2E0000}"/>
    <cellStyle name="Input 6 7 10" xfId="4163" xr:uid="{00000000-0005-0000-0000-0000402E0000}"/>
    <cellStyle name="Input 6 7 10 2" xfId="28578" xr:uid="{00000000-0005-0000-0000-0000412E0000}"/>
    <cellStyle name="Input 6 7 11" xfId="3757" xr:uid="{00000000-0005-0000-0000-0000422E0000}"/>
    <cellStyle name="Input 6 7 11 2" xfId="29397" xr:uid="{00000000-0005-0000-0000-0000432E0000}"/>
    <cellStyle name="Input 6 7 12" xfId="23459" xr:uid="{00000000-0005-0000-0000-0000442E0000}"/>
    <cellStyle name="Input 6 7 13" xfId="33818" xr:uid="{00000000-0005-0000-0000-00002F120000}"/>
    <cellStyle name="Input 6 7 2" xfId="3394" xr:uid="{00000000-0005-0000-0000-0000452E0000}"/>
    <cellStyle name="Input 6 7 2 10" xfId="10218" xr:uid="{00000000-0005-0000-0000-0000462E0000}"/>
    <cellStyle name="Input 6 7 2 10 2" xfId="29243" xr:uid="{00000000-0005-0000-0000-0000472E0000}"/>
    <cellStyle name="Input 6 7 2 11" xfId="23689" xr:uid="{00000000-0005-0000-0000-0000482E0000}"/>
    <cellStyle name="Input 6 7 2 12" xfId="33820" xr:uid="{00000000-0005-0000-0000-000030120000}"/>
    <cellStyle name="Input 6 7 2 2" xfId="6563" xr:uid="{00000000-0005-0000-0000-0000492E0000}"/>
    <cellStyle name="Input 6 7 2 2 2" xfId="12245" xr:uid="{00000000-0005-0000-0000-00004A2E0000}"/>
    <cellStyle name="Input 6 7 2 2 3" xfId="37105" xr:uid="{00000000-0005-0000-0000-000030120000}"/>
    <cellStyle name="Input 6 7 2 3" xfId="6085" xr:uid="{00000000-0005-0000-0000-00004B2E0000}"/>
    <cellStyle name="Input 6 7 2 3 2" xfId="11768" xr:uid="{00000000-0005-0000-0000-00004C2E0000}"/>
    <cellStyle name="Input 6 7 2 4" xfId="7016" xr:uid="{00000000-0005-0000-0000-00004D2E0000}"/>
    <cellStyle name="Input 6 7 2 4 2" xfId="12692" xr:uid="{00000000-0005-0000-0000-00004E2E0000}"/>
    <cellStyle name="Input 6 7 2 5" xfId="8599" xr:uid="{00000000-0005-0000-0000-00004F2E0000}"/>
    <cellStyle name="Input 6 7 2 5 2" xfId="14264" xr:uid="{00000000-0005-0000-0000-0000502E0000}"/>
    <cellStyle name="Input 6 7 2 6" xfId="8972" xr:uid="{00000000-0005-0000-0000-0000512E0000}"/>
    <cellStyle name="Input 6 7 2 6 2" xfId="14637" xr:uid="{00000000-0005-0000-0000-0000522E0000}"/>
    <cellStyle name="Input 6 7 2 7" xfId="9696" xr:uid="{00000000-0005-0000-0000-0000532E0000}"/>
    <cellStyle name="Input 6 7 2 7 2" xfId="15351" xr:uid="{00000000-0005-0000-0000-0000542E0000}"/>
    <cellStyle name="Input 6 7 2 8" xfId="5188" xr:uid="{00000000-0005-0000-0000-0000552E0000}"/>
    <cellStyle name="Input 6 7 2 8 2" xfId="10874" xr:uid="{00000000-0005-0000-0000-0000562E0000}"/>
    <cellStyle name="Input 6 7 2 9" xfId="4507" xr:uid="{00000000-0005-0000-0000-0000572E0000}"/>
    <cellStyle name="Input 6 7 2 9 2" xfId="28516" xr:uid="{00000000-0005-0000-0000-0000582E0000}"/>
    <cellStyle name="Input 6 7 3" xfId="5805" xr:uid="{00000000-0005-0000-0000-0000592E0000}"/>
    <cellStyle name="Input 6 7 3 2" xfId="11488" xr:uid="{00000000-0005-0000-0000-00005A2E0000}"/>
    <cellStyle name="Input 6 7 3 3" xfId="35344" xr:uid="{00000000-0005-0000-0000-0000212C0000}"/>
    <cellStyle name="Input 6 7 4" xfId="5568" xr:uid="{00000000-0005-0000-0000-00005B2E0000}"/>
    <cellStyle name="Input 6 7 4 2" xfId="11251" xr:uid="{00000000-0005-0000-0000-00005C2E0000}"/>
    <cellStyle name="Input 6 7 5" xfId="7467" xr:uid="{00000000-0005-0000-0000-00005D2E0000}"/>
    <cellStyle name="Input 6 7 5 2" xfId="13142" xr:uid="{00000000-0005-0000-0000-00005E2E0000}"/>
    <cellStyle name="Input 6 7 6" xfId="7986" xr:uid="{00000000-0005-0000-0000-00005F2E0000}"/>
    <cellStyle name="Input 6 7 6 2" xfId="13659" xr:uid="{00000000-0005-0000-0000-0000602E0000}"/>
    <cellStyle name="Input 6 7 7" xfId="7431" xr:uid="{00000000-0005-0000-0000-0000612E0000}"/>
    <cellStyle name="Input 6 7 7 2" xfId="13106" xr:uid="{00000000-0005-0000-0000-0000622E0000}"/>
    <cellStyle name="Input 6 7 8" xfId="9375" xr:uid="{00000000-0005-0000-0000-0000632E0000}"/>
    <cellStyle name="Input 6 7 8 2" xfId="15033" xr:uid="{00000000-0005-0000-0000-0000642E0000}"/>
    <cellStyle name="Input 6 7 9" xfId="4867" xr:uid="{00000000-0005-0000-0000-0000652E0000}"/>
    <cellStyle name="Input 6 7 9 2" xfId="10556" xr:uid="{00000000-0005-0000-0000-0000662E0000}"/>
    <cellStyle name="Input 6 8" xfId="2138" xr:uid="{00000000-0005-0000-0000-0000672E0000}"/>
    <cellStyle name="Input 6 8 10" xfId="4164" xr:uid="{00000000-0005-0000-0000-0000682E0000}"/>
    <cellStyle name="Input 6 8 10 2" xfId="28592" xr:uid="{00000000-0005-0000-0000-0000692E0000}"/>
    <cellStyle name="Input 6 8 11" xfId="3756" xr:uid="{00000000-0005-0000-0000-00006A2E0000}"/>
    <cellStyle name="Input 6 8 11 2" xfId="30210" xr:uid="{00000000-0005-0000-0000-00006B2E0000}"/>
    <cellStyle name="Input 6 8 12" xfId="23460" xr:uid="{00000000-0005-0000-0000-00006C2E0000}"/>
    <cellStyle name="Input 6 8 13" xfId="33819" xr:uid="{00000000-0005-0000-0000-000031120000}"/>
    <cellStyle name="Input 6 8 2" xfId="3395" xr:uid="{00000000-0005-0000-0000-00006D2E0000}"/>
    <cellStyle name="Input 6 8 2 10" xfId="10219" xr:uid="{00000000-0005-0000-0000-00006E2E0000}"/>
    <cellStyle name="Input 6 8 2 10 2" xfId="30388" xr:uid="{00000000-0005-0000-0000-00006F2E0000}"/>
    <cellStyle name="Input 6 8 2 11" xfId="23690" xr:uid="{00000000-0005-0000-0000-0000702E0000}"/>
    <cellStyle name="Input 6 8 2 12" xfId="30743" xr:uid="{00000000-0005-0000-0000-000032120000}"/>
    <cellStyle name="Input 6 8 2 2" xfId="6564" xr:uid="{00000000-0005-0000-0000-0000712E0000}"/>
    <cellStyle name="Input 6 8 2 2 2" xfId="12246" xr:uid="{00000000-0005-0000-0000-0000722E0000}"/>
    <cellStyle name="Input 6 8 2 2 3" xfId="37106" xr:uid="{00000000-0005-0000-0000-000032120000}"/>
    <cellStyle name="Input 6 8 2 3" xfId="6086" xr:uid="{00000000-0005-0000-0000-0000732E0000}"/>
    <cellStyle name="Input 6 8 2 3 2" xfId="11769" xr:uid="{00000000-0005-0000-0000-0000742E0000}"/>
    <cellStyle name="Input 6 8 2 4" xfId="7015" xr:uid="{00000000-0005-0000-0000-0000752E0000}"/>
    <cellStyle name="Input 6 8 2 4 2" xfId="12691" xr:uid="{00000000-0005-0000-0000-0000762E0000}"/>
    <cellStyle name="Input 6 8 2 5" xfId="8600" xr:uid="{00000000-0005-0000-0000-0000772E0000}"/>
    <cellStyle name="Input 6 8 2 5 2" xfId="14265" xr:uid="{00000000-0005-0000-0000-0000782E0000}"/>
    <cellStyle name="Input 6 8 2 6" xfId="8973" xr:uid="{00000000-0005-0000-0000-0000792E0000}"/>
    <cellStyle name="Input 6 8 2 6 2" xfId="14638" xr:uid="{00000000-0005-0000-0000-00007A2E0000}"/>
    <cellStyle name="Input 6 8 2 7" xfId="9697" xr:uid="{00000000-0005-0000-0000-00007B2E0000}"/>
    <cellStyle name="Input 6 8 2 7 2" xfId="15352" xr:uid="{00000000-0005-0000-0000-00007C2E0000}"/>
    <cellStyle name="Input 6 8 2 8" xfId="5189" xr:uid="{00000000-0005-0000-0000-00007D2E0000}"/>
    <cellStyle name="Input 6 8 2 8 2" xfId="10875" xr:uid="{00000000-0005-0000-0000-00007E2E0000}"/>
    <cellStyle name="Input 6 8 2 9" xfId="4508" xr:uid="{00000000-0005-0000-0000-00007F2E0000}"/>
    <cellStyle name="Input 6 8 2 9 2" xfId="29100" xr:uid="{00000000-0005-0000-0000-0000802E0000}"/>
    <cellStyle name="Input 6 8 3" xfId="5806" xr:uid="{00000000-0005-0000-0000-0000812E0000}"/>
    <cellStyle name="Input 6 8 3 2" xfId="11489" xr:uid="{00000000-0005-0000-0000-0000822E0000}"/>
    <cellStyle name="Input 6 8 3 3" xfId="35343" xr:uid="{00000000-0005-0000-0000-0000222C0000}"/>
    <cellStyle name="Input 6 8 4" xfId="5569" xr:uid="{00000000-0005-0000-0000-0000832E0000}"/>
    <cellStyle name="Input 6 8 4 2" xfId="11252" xr:uid="{00000000-0005-0000-0000-0000842E0000}"/>
    <cellStyle name="Input 6 8 5" xfId="7466" xr:uid="{00000000-0005-0000-0000-0000852E0000}"/>
    <cellStyle name="Input 6 8 5 2" xfId="13141" xr:uid="{00000000-0005-0000-0000-0000862E0000}"/>
    <cellStyle name="Input 6 8 6" xfId="7987" xr:uid="{00000000-0005-0000-0000-0000872E0000}"/>
    <cellStyle name="Input 6 8 6 2" xfId="13660" xr:uid="{00000000-0005-0000-0000-0000882E0000}"/>
    <cellStyle name="Input 6 8 7" xfId="7430" xr:uid="{00000000-0005-0000-0000-0000892E0000}"/>
    <cellStyle name="Input 6 8 7 2" xfId="13105" xr:uid="{00000000-0005-0000-0000-00008A2E0000}"/>
    <cellStyle name="Input 6 8 8" xfId="9376" xr:uid="{00000000-0005-0000-0000-00008B2E0000}"/>
    <cellStyle name="Input 6 8 8 2" xfId="15034" xr:uid="{00000000-0005-0000-0000-00008C2E0000}"/>
    <cellStyle name="Input 6 8 9" xfId="4868" xr:uid="{00000000-0005-0000-0000-00008D2E0000}"/>
    <cellStyle name="Input 6 8 9 2" xfId="10557" xr:uid="{00000000-0005-0000-0000-00008E2E0000}"/>
    <cellStyle name="Input 6 9" xfId="2139" xr:uid="{00000000-0005-0000-0000-00008F2E0000}"/>
    <cellStyle name="Input 6 9 10" xfId="4165" xr:uid="{00000000-0005-0000-0000-0000902E0000}"/>
    <cellStyle name="Input 6 9 10 2" xfId="28613" xr:uid="{00000000-0005-0000-0000-0000912E0000}"/>
    <cellStyle name="Input 6 9 11" xfId="3755" xr:uid="{00000000-0005-0000-0000-0000922E0000}"/>
    <cellStyle name="Input 6 9 11 2" xfId="28593" xr:uid="{00000000-0005-0000-0000-0000932E0000}"/>
    <cellStyle name="Input 6 9 12" xfId="23461" xr:uid="{00000000-0005-0000-0000-0000942E0000}"/>
    <cellStyle name="Input 6 9 13" xfId="33817" xr:uid="{00000000-0005-0000-0000-000033120000}"/>
    <cellStyle name="Input 6 9 2" xfId="3396" xr:uid="{00000000-0005-0000-0000-0000952E0000}"/>
    <cellStyle name="Input 6 9 2 10" xfId="10220" xr:uid="{00000000-0005-0000-0000-0000962E0000}"/>
    <cellStyle name="Input 6 9 2 10 2" xfId="28912" xr:uid="{00000000-0005-0000-0000-0000972E0000}"/>
    <cellStyle name="Input 6 9 2 11" xfId="23691" xr:uid="{00000000-0005-0000-0000-0000982E0000}"/>
    <cellStyle name="Input 6 9 2 12" xfId="33816" xr:uid="{00000000-0005-0000-0000-000034120000}"/>
    <cellStyle name="Input 6 9 2 2" xfId="6565" xr:uid="{00000000-0005-0000-0000-0000992E0000}"/>
    <cellStyle name="Input 6 9 2 2 2" xfId="12247" xr:uid="{00000000-0005-0000-0000-00009A2E0000}"/>
    <cellStyle name="Input 6 9 2 2 3" xfId="37107" xr:uid="{00000000-0005-0000-0000-000034120000}"/>
    <cellStyle name="Input 6 9 2 3" xfId="6087" xr:uid="{00000000-0005-0000-0000-00009B2E0000}"/>
    <cellStyle name="Input 6 9 2 3 2" xfId="11770" xr:uid="{00000000-0005-0000-0000-00009C2E0000}"/>
    <cellStyle name="Input 6 9 2 4" xfId="7014" xr:uid="{00000000-0005-0000-0000-00009D2E0000}"/>
    <cellStyle name="Input 6 9 2 4 2" xfId="12690" xr:uid="{00000000-0005-0000-0000-00009E2E0000}"/>
    <cellStyle name="Input 6 9 2 5" xfId="8601" xr:uid="{00000000-0005-0000-0000-00009F2E0000}"/>
    <cellStyle name="Input 6 9 2 5 2" xfId="14266" xr:uid="{00000000-0005-0000-0000-0000A02E0000}"/>
    <cellStyle name="Input 6 9 2 6" xfId="8974" xr:uid="{00000000-0005-0000-0000-0000A12E0000}"/>
    <cellStyle name="Input 6 9 2 6 2" xfId="14639" xr:uid="{00000000-0005-0000-0000-0000A22E0000}"/>
    <cellStyle name="Input 6 9 2 7" xfId="9698" xr:uid="{00000000-0005-0000-0000-0000A32E0000}"/>
    <cellStyle name="Input 6 9 2 7 2" xfId="15353" xr:uid="{00000000-0005-0000-0000-0000A42E0000}"/>
    <cellStyle name="Input 6 9 2 8" xfId="5190" xr:uid="{00000000-0005-0000-0000-0000A52E0000}"/>
    <cellStyle name="Input 6 9 2 8 2" xfId="10876" xr:uid="{00000000-0005-0000-0000-0000A62E0000}"/>
    <cellStyle name="Input 6 9 2 9" xfId="4509" xr:uid="{00000000-0005-0000-0000-0000A72E0000}"/>
    <cellStyle name="Input 6 9 2 9 2" xfId="28517" xr:uid="{00000000-0005-0000-0000-0000A82E0000}"/>
    <cellStyle name="Input 6 9 3" xfId="5807" xr:uid="{00000000-0005-0000-0000-0000A92E0000}"/>
    <cellStyle name="Input 6 9 3 2" xfId="11490" xr:uid="{00000000-0005-0000-0000-0000AA2E0000}"/>
    <cellStyle name="Input 6 9 3 3" xfId="35342" xr:uid="{00000000-0005-0000-0000-0000232C0000}"/>
    <cellStyle name="Input 6 9 4" xfId="5570" xr:uid="{00000000-0005-0000-0000-0000AB2E0000}"/>
    <cellStyle name="Input 6 9 4 2" xfId="11253" xr:uid="{00000000-0005-0000-0000-0000AC2E0000}"/>
    <cellStyle name="Input 6 9 5" xfId="7465" xr:uid="{00000000-0005-0000-0000-0000AD2E0000}"/>
    <cellStyle name="Input 6 9 5 2" xfId="13140" xr:uid="{00000000-0005-0000-0000-0000AE2E0000}"/>
    <cellStyle name="Input 6 9 6" xfId="7988" xr:uid="{00000000-0005-0000-0000-0000AF2E0000}"/>
    <cellStyle name="Input 6 9 6 2" xfId="13661" xr:uid="{00000000-0005-0000-0000-0000B02E0000}"/>
    <cellStyle name="Input 6 9 7" xfId="7429" xr:uid="{00000000-0005-0000-0000-0000B12E0000}"/>
    <cellStyle name="Input 6 9 7 2" xfId="13104" xr:uid="{00000000-0005-0000-0000-0000B22E0000}"/>
    <cellStyle name="Input 6 9 8" xfId="9377" xr:uid="{00000000-0005-0000-0000-0000B32E0000}"/>
    <cellStyle name="Input 6 9 8 2" xfId="15035" xr:uid="{00000000-0005-0000-0000-0000B42E0000}"/>
    <cellStyle name="Input 6 9 9" xfId="4869" xr:uid="{00000000-0005-0000-0000-0000B52E0000}"/>
    <cellStyle name="Input 6 9 9 2" xfId="10558" xr:uid="{00000000-0005-0000-0000-0000B62E0000}"/>
    <cellStyle name="Input 7" xfId="2140" xr:uid="{00000000-0005-0000-0000-0000B72E0000}"/>
    <cellStyle name="Input 7 10" xfId="4166" xr:uid="{00000000-0005-0000-0000-0000B82E0000}"/>
    <cellStyle name="Input 7 10 2" xfId="28780" xr:uid="{00000000-0005-0000-0000-0000B92E0000}"/>
    <cellStyle name="Input 7 11" xfId="3754" xr:uid="{00000000-0005-0000-0000-0000BA2E0000}"/>
    <cellStyle name="Input 7 11 2" xfId="28970" xr:uid="{00000000-0005-0000-0000-0000BB2E0000}"/>
    <cellStyle name="Input 7 12" xfId="23462" xr:uid="{00000000-0005-0000-0000-0000BC2E0000}"/>
    <cellStyle name="Input 7 2" xfId="3397" xr:uid="{00000000-0005-0000-0000-0000BD2E0000}"/>
    <cellStyle name="Input 7 2 10" xfId="10221" xr:uid="{00000000-0005-0000-0000-0000BE2E0000}"/>
    <cellStyle name="Input 7 2 10 2" xfId="28801" xr:uid="{00000000-0005-0000-0000-0000BF2E0000}"/>
    <cellStyle name="Input 7 2 11" xfId="23692" xr:uid="{00000000-0005-0000-0000-0000C02E0000}"/>
    <cellStyle name="Input 7 2 12" xfId="32450" xr:uid="{00000000-0005-0000-0000-00008C0A0000}"/>
    <cellStyle name="Input 7 2 2" xfId="6566" xr:uid="{00000000-0005-0000-0000-0000C12E0000}"/>
    <cellStyle name="Input 7 2 2 2" xfId="12248" xr:uid="{00000000-0005-0000-0000-0000C22E0000}"/>
    <cellStyle name="Input 7 2 2 3" xfId="36912" xr:uid="{00000000-0005-0000-0000-00008C0A0000}"/>
    <cellStyle name="Input 7 2 3" xfId="6088" xr:uid="{00000000-0005-0000-0000-0000C32E0000}"/>
    <cellStyle name="Input 7 2 3 2" xfId="11771" xr:uid="{00000000-0005-0000-0000-0000C42E0000}"/>
    <cellStyle name="Input 7 2 4" xfId="7013" xr:uid="{00000000-0005-0000-0000-0000C52E0000}"/>
    <cellStyle name="Input 7 2 4 2" xfId="12689" xr:uid="{00000000-0005-0000-0000-0000C62E0000}"/>
    <cellStyle name="Input 7 2 5" xfId="8602" xr:uid="{00000000-0005-0000-0000-0000C72E0000}"/>
    <cellStyle name="Input 7 2 5 2" xfId="14267" xr:uid="{00000000-0005-0000-0000-0000C82E0000}"/>
    <cellStyle name="Input 7 2 6" xfId="8975" xr:uid="{00000000-0005-0000-0000-0000C92E0000}"/>
    <cellStyle name="Input 7 2 6 2" xfId="14640" xr:uid="{00000000-0005-0000-0000-0000CA2E0000}"/>
    <cellStyle name="Input 7 2 7" xfId="9699" xr:uid="{00000000-0005-0000-0000-0000CB2E0000}"/>
    <cellStyle name="Input 7 2 7 2" xfId="15354" xr:uid="{00000000-0005-0000-0000-0000CC2E0000}"/>
    <cellStyle name="Input 7 2 8" xfId="5191" xr:uid="{00000000-0005-0000-0000-0000CD2E0000}"/>
    <cellStyle name="Input 7 2 8 2" xfId="10877" xr:uid="{00000000-0005-0000-0000-0000CE2E0000}"/>
    <cellStyle name="Input 7 2 9" xfId="4510" xr:uid="{00000000-0005-0000-0000-0000CF2E0000}"/>
    <cellStyle name="Input 7 2 9 2" xfId="29101" xr:uid="{00000000-0005-0000-0000-0000D02E0000}"/>
    <cellStyle name="Input 7 3" xfId="5808" xr:uid="{00000000-0005-0000-0000-0000D12E0000}"/>
    <cellStyle name="Input 7 3 2" xfId="11491" xr:uid="{00000000-0005-0000-0000-0000D22E0000}"/>
    <cellStyle name="Input 7 3 3" xfId="35100" xr:uid="{00000000-0005-0000-0000-0000242C0000}"/>
    <cellStyle name="Input 7 4" xfId="5571" xr:uid="{00000000-0005-0000-0000-0000D32E0000}"/>
    <cellStyle name="Input 7 4 2" xfId="11254" xr:uid="{00000000-0005-0000-0000-0000D42E0000}"/>
    <cellStyle name="Input 7 5" xfId="7464" xr:uid="{00000000-0005-0000-0000-0000D52E0000}"/>
    <cellStyle name="Input 7 5 2" xfId="13139" xr:uid="{00000000-0005-0000-0000-0000D62E0000}"/>
    <cellStyle name="Input 7 6" xfId="7989" xr:uid="{00000000-0005-0000-0000-0000D72E0000}"/>
    <cellStyle name="Input 7 6 2" xfId="13662" xr:uid="{00000000-0005-0000-0000-0000D82E0000}"/>
    <cellStyle name="Input 7 7" xfId="7428" xr:uid="{00000000-0005-0000-0000-0000D92E0000}"/>
    <cellStyle name="Input 7 7 2" xfId="13103" xr:uid="{00000000-0005-0000-0000-0000DA2E0000}"/>
    <cellStyle name="Input 7 8" xfId="9378" xr:uid="{00000000-0005-0000-0000-0000DB2E0000}"/>
    <cellStyle name="Input 7 8 2" xfId="15036" xr:uid="{00000000-0005-0000-0000-0000DC2E0000}"/>
    <cellStyle name="Input 7 9" xfId="4870" xr:uid="{00000000-0005-0000-0000-0000DD2E0000}"/>
    <cellStyle name="Input 7 9 2" xfId="10559" xr:uid="{00000000-0005-0000-0000-0000DE2E0000}"/>
    <cellStyle name="Input 8" xfId="2141" xr:uid="{00000000-0005-0000-0000-0000DF2E0000}"/>
    <cellStyle name="Input 8 10" xfId="4167" xr:uid="{00000000-0005-0000-0000-0000E02E0000}"/>
    <cellStyle name="Input 8 10 2" xfId="28666" xr:uid="{00000000-0005-0000-0000-0000E12E0000}"/>
    <cellStyle name="Input 8 11" xfId="3753" xr:uid="{00000000-0005-0000-0000-0000E22E0000}"/>
    <cellStyle name="Input 8 11 2" xfId="28971" xr:uid="{00000000-0005-0000-0000-0000E32E0000}"/>
    <cellStyle name="Input 8 12" xfId="23463" xr:uid="{00000000-0005-0000-0000-0000E42E0000}"/>
    <cellStyle name="Input 8 2" xfId="3398" xr:uid="{00000000-0005-0000-0000-0000E52E0000}"/>
    <cellStyle name="Input 8 2 10" xfId="10222" xr:uid="{00000000-0005-0000-0000-0000E62E0000}"/>
    <cellStyle name="Input 8 2 10 2" xfId="29538" xr:uid="{00000000-0005-0000-0000-0000E72E0000}"/>
    <cellStyle name="Input 8 2 11" xfId="23693" xr:uid="{00000000-0005-0000-0000-0000E82E0000}"/>
    <cellStyle name="Input 8 2 12" xfId="32451" xr:uid="{00000000-0005-0000-0000-00008D0A0000}"/>
    <cellStyle name="Input 8 2 2" xfId="6567" xr:uid="{00000000-0005-0000-0000-0000E92E0000}"/>
    <cellStyle name="Input 8 2 2 2" xfId="12249" xr:uid="{00000000-0005-0000-0000-0000EA2E0000}"/>
    <cellStyle name="Input 8 2 2 3" xfId="36913" xr:uid="{00000000-0005-0000-0000-00008D0A0000}"/>
    <cellStyle name="Input 8 2 3" xfId="6089" xr:uid="{00000000-0005-0000-0000-0000EB2E0000}"/>
    <cellStyle name="Input 8 2 3 2" xfId="11772" xr:uid="{00000000-0005-0000-0000-0000EC2E0000}"/>
    <cellStyle name="Input 8 2 4" xfId="7012" xr:uid="{00000000-0005-0000-0000-0000ED2E0000}"/>
    <cellStyle name="Input 8 2 4 2" xfId="12688" xr:uid="{00000000-0005-0000-0000-0000EE2E0000}"/>
    <cellStyle name="Input 8 2 5" xfId="8603" xr:uid="{00000000-0005-0000-0000-0000EF2E0000}"/>
    <cellStyle name="Input 8 2 5 2" xfId="14268" xr:uid="{00000000-0005-0000-0000-0000F02E0000}"/>
    <cellStyle name="Input 8 2 6" xfId="8976" xr:uid="{00000000-0005-0000-0000-0000F12E0000}"/>
    <cellStyle name="Input 8 2 6 2" xfId="14641" xr:uid="{00000000-0005-0000-0000-0000F22E0000}"/>
    <cellStyle name="Input 8 2 7" xfId="9700" xr:uid="{00000000-0005-0000-0000-0000F32E0000}"/>
    <cellStyle name="Input 8 2 7 2" xfId="15355" xr:uid="{00000000-0005-0000-0000-0000F42E0000}"/>
    <cellStyle name="Input 8 2 8" xfId="5192" xr:uid="{00000000-0005-0000-0000-0000F52E0000}"/>
    <cellStyle name="Input 8 2 8 2" xfId="10878" xr:uid="{00000000-0005-0000-0000-0000F62E0000}"/>
    <cellStyle name="Input 8 2 9" xfId="4511" xr:uid="{00000000-0005-0000-0000-0000F72E0000}"/>
    <cellStyle name="Input 8 2 9 2" xfId="28781" xr:uid="{00000000-0005-0000-0000-0000F82E0000}"/>
    <cellStyle name="Input 8 3" xfId="5809" xr:uid="{00000000-0005-0000-0000-0000F92E0000}"/>
    <cellStyle name="Input 8 3 2" xfId="11492" xr:uid="{00000000-0005-0000-0000-0000FA2E0000}"/>
    <cellStyle name="Input 8 3 3" xfId="35339" xr:uid="{00000000-0005-0000-0000-0000252C0000}"/>
    <cellStyle name="Input 8 4" xfId="5572" xr:uid="{00000000-0005-0000-0000-0000FB2E0000}"/>
    <cellStyle name="Input 8 4 2" xfId="11255" xr:uid="{00000000-0005-0000-0000-0000FC2E0000}"/>
    <cellStyle name="Input 8 5" xfId="7463" xr:uid="{00000000-0005-0000-0000-0000FD2E0000}"/>
    <cellStyle name="Input 8 5 2" xfId="13138" xr:uid="{00000000-0005-0000-0000-0000FE2E0000}"/>
    <cellStyle name="Input 8 6" xfId="7990" xr:uid="{00000000-0005-0000-0000-0000FF2E0000}"/>
    <cellStyle name="Input 8 6 2" xfId="13663" xr:uid="{00000000-0005-0000-0000-0000002F0000}"/>
    <cellStyle name="Input 8 7" xfId="7427" xr:uid="{00000000-0005-0000-0000-0000012F0000}"/>
    <cellStyle name="Input 8 7 2" xfId="13102" xr:uid="{00000000-0005-0000-0000-0000022F0000}"/>
    <cellStyle name="Input 8 8" xfId="9379" xr:uid="{00000000-0005-0000-0000-0000032F0000}"/>
    <cellStyle name="Input 8 8 2" xfId="15037" xr:uid="{00000000-0005-0000-0000-0000042F0000}"/>
    <cellStyle name="Input 8 9" xfId="4871" xr:uid="{00000000-0005-0000-0000-0000052F0000}"/>
    <cellStyle name="Input 8 9 2" xfId="10560" xr:uid="{00000000-0005-0000-0000-0000062F0000}"/>
    <cellStyle name="Input 9" xfId="2142" xr:uid="{00000000-0005-0000-0000-0000072F0000}"/>
    <cellStyle name="Input 9 10" xfId="4168" xr:uid="{00000000-0005-0000-0000-0000082F0000}"/>
    <cellStyle name="Input 9 10 2" xfId="30264" xr:uid="{00000000-0005-0000-0000-0000092F0000}"/>
    <cellStyle name="Input 9 11" xfId="3752" xr:uid="{00000000-0005-0000-0000-00000A2F0000}"/>
    <cellStyle name="Input 9 11 2" xfId="29398" xr:uid="{00000000-0005-0000-0000-00000B2F0000}"/>
    <cellStyle name="Input 9 12" xfId="23464" xr:uid="{00000000-0005-0000-0000-00000C2F0000}"/>
    <cellStyle name="Input 9 2" xfId="3399" xr:uid="{00000000-0005-0000-0000-00000D2F0000}"/>
    <cellStyle name="Input 9 2 10" xfId="10223" xr:uid="{00000000-0005-0000-0000-00000E2F0000}"/>
    <cellStyle name="Input 9 2 10 2" xfId="29562" xr:uid="{00000000-0005-0000-0000-00000F2F0000}"/>
    <cellStyle name="Input 9 2 11" xfId="23694" xr:uid="{00000000-0005-0000-0000-0000102F0000}"/>
    <cellStyle name="Input 9 2 12" xfId="32452" xr:uid="{00000000-0005-0000-0000-00008E0A0000}"/>
    <cellStyle name="Input 9 2 2" xfId="6568" xr:uid="{00000000-0005-0000-0000-0000112F0000}"/>
    <cellStyle name="Input 9 2 2 2" xfId="12250" xr:uid="{00000000-0005-0000-0000-0000122F0000}"/>
    <cellStyle name="Input 9 2 2 3" xfId="36914" xr:uid="{00000000-0005-0000-0000-00008E0A0000}"/>
    <cellStyle name="Input 9 2 3" xfId="6090" xr:uid="{00000000-0005-0000-0000-0000132F0000}"/>
    <cellStyle name="Input 9 2 3 2" xfId="11773" xr:uid="{00000000-0005-0000-0000-0000142F0000}"/>
    <cellStyle name="Input 9 2 4" xfId="7011" xr:uid="{00000000-0005-0000-0000-0000152F0000}"/>
    <cellStyle name="Input 9 2 4 2" xfId="12687" xr:uid="{00000000-0005-0000-0000-0000162F0000}"/>
    <cellStyle name="Input 9 2 5" xfId="8604" xr:uid="{00000000-0005-0000-0000-0000172F0000}"/>
    <cellStyle name="Input 9 2 5 2" xfId="14269" xr:uid="{00000000-0005-0000-0000-0000182F0000}"/>
    <cellStyle name="Input 9 2 6" xfId="8977" xr:uid="{00000000-0005-0000-0000-0000192F0000}"/>
    <cellStyle name="Input 9 2 6 2" xfId="14642" xr:uid="{00000000-0005-0000-0000-00001A2F0000}"/>
    <cellStyle name="Input 9 2 7" xfId="9701" xr:uid="{00000000-0005-0000-0000-00001B2F0000}"/>
    <cellStyle name="Input 9 2 7 2" xfId="15356" xr:uid="{00000000-0005-0000-0000-00001C2F0000}"/>
    <cellStyle name="Input 9 2 8" xfId="5193" xr:uid="{00000000-0005-0000-0000-00001D2F0000}"/>
    <cellStyle name="Input 9 2 8 2" xfId="10879" xr:uid="{00000000-0005-0000-0000-00001E2F0000}"/>
    <cellStyle name="Input 9 2 9" xfId="4512" xr:uid="{00000000-0005-0000-0000-00001F2F0000}"/>
    <cellStyle name="Input 9 2 9 2" xfId="30245" xr:uid="{00000000-0005-0000-0000-0000202F0000}"/>
    <cellStyle name="Input 9 3" xfId="5810" xr:uid="{00000000-0005-0000-0000-0000212F0000}"/>
    <cellStyle name="Input 9 3 2" xfId="11493" xr:uid="{00000000-0005-0000-0000-0000222F0000}"/>
    <cellStyle name="Input 9 3 3" xfId="35340" xr:uid="{00000000-0005-0000-0000-0000262C0000}"/>
    <cellStyle name="Input 9 4" xfId="5573" xr:uid="{00000000-0005-0000-0000-0000232F0000}"/>
    <cellStyle name="Input 9 4 2" xfId="11256" xr:uid="{00000000-0005-0000-0000-0000242F0000}"/>
    <cellStyle name="Input 9 5" xfId="7462" xr:uid="{00000000-0005-0000-0000-0000252F0000}"/>
    <cellStyle name="Input 9 5 2" xfId="13137" xr:uid="{00000000-0005-0000-0000-0000262F0000}"/>
    <cellStyle name="Input 9 6" xfId="7991" xr:uid="{00000000-0005-0000-0000-0000272F0000}"/>
    <cellStyle name="Input 9 6 2" xfId="13664" xr:uid="{00000000-0005-0000-0000-0000282F0000}"/>
    <cellStyle name="Input 9 7" xfId="7426" xr:uid="{00000000-0005-0000-0000-0000292F0000}"/>
    <cellStyle name="Input 9 7 2" xfId="13101" xr:uid="{00000000-0005-0000-0000-00002A2F0000}"/>
    <cellStyle name="Input 9 8" xfId="9380" xr:uid="{00000000-0005-0000-0000-00002B2F0000}"/>
    <cellStyle name="Input 9 8 2" xfId="15038" xr:uid="{00000000-0005-0000-0000-00002C2F0000}"/>
    <cellStyle name="Input 9 9" xfId="4872" xr:uid="{00000000-0005-0000-0000-00002D2F0000}"/>
    <cellStyle name="Input 9 9 2" xfId="10561" xr:uid="{00000000-0005-0000-0000-00002E2F0000}"/>
    <cellStyle name="InputCells" xfId="2143" xr:uid="{00000000-0005-0000-0000-00002F2F0000}"/>
    <cellStyle name="InputCells 2" xfId="17493" xr:uid="{00000000-0005-0000-0000-0000302F0000}"/>
    <cellStyle name="InputCells12" xfId="17481" xr:uid="{00000000-0005-0000-0000-0000312F0000}"/>
    <cellStyle name="InputCells12 2" xfId="25890" xr:uid="{00000000-0005-0000-0000-0000322F0000}"/>
    <cellStyle name="InputCells12 2 2" xfId="29322" xr:uid="{00000000-0005-0000-0000-0000332F0000}"/>
    <cellStyle name="InputCells12 2 3" xfId="29899" xr:uid="{00000000-0005-0000-0000-0000342F0000}"/>
    <cellStyle name="InputCells12 3" xfId="28622" xr:uid="{00000000-0005-0000-0000-0000352F0000}"/>
    <cellStyle name="InputCells12 3 2" xfId="39449" xr:uid="{00000000-0005-0000-0000-000061120000}"/>
    <cellStyle name="InputCells12 3 3" xfId="36120" xr:uid="{00000000-0005-0000-0000-000061120000}"/>
    <cellStyle name="InputCells12 4" xfId="28767" xr:uid="{00000000-0005-0000-0000-0000362F0000}"/>
    <cellStyle name="InputCells12 4 2" xfId="39001" xr:uid="{00000000-0005-0000-0000-000062120000}"/>
    <cellStyle name="InputCells12 4 3" xfId="35667" xr:uid="{00000000-0005-0000-0000-000062120000}"/>
    <cellStyle name="InputCells12 5" xfId="26546" xr:uid="{00000000-0005-0000-0000-0000372F0000}"/>
    <cellStyle name="InputCells12 5 2" xfId="36915" xr:uid="{00000000-0005-0000-0000-0000900A0000}"/>
    <cellStyle name="InputCells12 6" xfId="37814" xr:uid="{00000000-0005-0000-0000-00003D120000}"/>
    <cellStyle name="InputCells12_BBorder_CRFReport-template" xfId="28261" xr:uid="{00000000-0005-0000-0000-0000382F0000}"/>
    <cellStyle name="Insatisfaisant" xfId="3725" xr:uid="{00000000-0005-0000-0000-0000392F0000}"/>
    <cellStyle name="IntCells" xfId="17482" xr:uid="{00000000-0005-0000-0000-00003A2F0000}"/>
    <cellStyle name="Jegyzet" xfId="40" xr:uid="{00000000-0005-0000-0000-00003B2F0000}"/>
    <cellStyle name="Jegyzet 10" xfId="4304" xr:uid="{00000000-0005-0000-0000-00003C2F0000}"/>
    <cellStyle name="Jegyzet 10 2" xfId="29233" xr:uid="{00000000-0005-0000-0000-00003D2F0000}"/>
    <cellStyle name="Jegyzet 11" xfId="23343" xr:uid="{00000000-0005-0000-0000-00003E2F0000}"/>
    <cellStyle name="Jegyzet 12" xfId="33931" xr:uid="{00000000-0005-0000-0000-000040120000}"/>
    <cellStyle name="Jegyzet 2" xfId="5421" xr:uid="{00000000-0005-0000-0000-00003F2F0000}"/>
    <cellStyle name="Jegyzet 2 2" xfId="11104" xr:uid="{00000000-0005-0000-0000-0000402F0000}"/>
    <cellStyle name="Jegyzet 2 3" xfId="23985" xr:uid="{00000000-0005-0000-0000-0000412F0000}"/>
    <cellStyle name="Jegyzet 2 4" xfId="36824" xr:uid="{00000000-0005-0000-0000-000040120000}"/>
    <cellStyle name="Jegyzet 3" xfId="6812" xr:uid="{00000000-0005-0000-0000-0000422F0000}"/>
    <cellStyle name="Jegyzet 3 2" xfId="12494" xr:uid="{00000000-0005-0000-0000-0000432F0000}"/>
    <cellStyle name="Jegyzet 3 3" xfId="24589" xr:uid="{00000000-0005-0000-0000-0000442F0000}"/>
    <cellStyle name="Jegyzet 4" xfId="8006" xr:uid="{00000000-0005-0000-0000-0000452F0000}"/>
    <cellStyle name="Jegyzet 4 2" xfId="13679" xr:uid="{00000000-0005-0000-0000-0000462F0000}"/>
    <cellStyle name="Jegyzet 4 3" xfId="24908" xr:uid="{00000000-0005-0000-0000-0000472F0000}"/>
    <cellStyle name="Jegyzet 5" xfId="7202" xr:uid="{00000000-0005-0000-0000-0000482F0000}"/>
    <cellStyle name="Jegyzet 5 2" xfId="12877" xr:uid="{00000000-0005-0000-0000-0000492F0000}"/>
    <cellStyle name="Jegyzet 5 3" xfId="24743" xr:uid="{00000000-0005-0000-0000-00004A2F0000}"/>
    <cellStyle name="Jegyzet 6" xfId="8408" xr:uid="{00000000-0005-0000-0000-00004B2F0000}"/>
    <cellStyle name="Jegyzet 6 2" xfId="14074" xr:uid="{00000000-0005-0000-0000-00004C2F0000}"/>
    <cellStyle name="Jegyzet 6 3" xfId="25035" xr:uid="{00000000-0005-0000-0000-00004D2F0000}"/>
    <cellStyle name="Jegyzet 7" xfId="9197" xr:uid="{00000000-0005-0000-0000-00004E2F0000}"/>
    <cellStyle name="Jegyzet 7 2" xfId="14857" xr:uid="{00000000-0005-0000-0000-00004F2F0000}"/>
    <cellStyle name="Jegyzet 7 3" xfId="25212" xr:uid="{00000000-0005-0000-0000-0000502F0000}"/>
    <cellStyle name="Jegyzet 8" xfId="4748" xr:uid="{00000000-0005-0000-0000-0000512F0000}"/>
    <cellStyle name="Jegyzet 8 2" xfId="10439" xr:uid="{00000000-0005-0000-0000-0000522F0000}"/>
    <cellStyle name="Jegyzet 8 3" xfId="23815" xr:uid="{00000000-0005-0000-0000-0000532F0000}"/>
    <cellStyle name="Jegyzet 9" xfId="3747" xr:uid="{00000000-0005-0000-0000-0000542F0000}"/>
    <cellStyle name="Jelölőszín (1)" xfId="41" xr:uid="{00000000-0005-0000-0000-0000552F0000}"/>
    <cellStyle name="Jelölőszín (2)" xfId="42" xr:uid="{00000000-0005-0000-0000-0000562F0000}"/>
    <cellStyle name="Jelölőszín (3)" xfId="43" xr:uid="{00000000-0005-0000-0000-0000572F0000}"/>
    <cellStyle name="Jelölőszín (4)" xfId="44" xr:uid="{00000000-0005-0000-0000-0000582F0000}"/>
    <cellStyle name="Jelölőszín (5)" xfId="45" xr:uid="{00000000-0005-0000-0000-0000592F0000}"/>
    <cellStyle name="Jelölőszín (6)" xfId="46" xr:uid="{00000000-0005-0000-0000-00005A2F0000}"/>
    <cellStyle name="Jó" xfId="47" xr:uid="{00000000-0005-0000-0000-00005B2F0000}"/>
    <cellStyle name="Kimenet" xfId="48" xr:uid="{00000000-0005-0000-0000-00005C2F0000}"/>
    <cellStyle name="Kimenet 10" xfId="4303" xr:uid="{00000000-0005-0000-0000-00005D2F0000}"/>
    <cellStyle name="Kimenet 10 2" xfId="28975" xr:uid="{00000000-0005-0000-0000-00005E2F0000}"/>
    <cellStyle name="Kimenet 11" xfId="33930" xr:uid="{00000000-0005-0000-0000-000048120000}"/>
    <cellStyle name="Kimenet 2" xfId="5422" xr:uid="{00000000-0005-0000-0000-00005F2F0000}"/>
    <cellStyle name="Kimenet 2 2" xfId="11105" xr:uid="{00000000-0005-0000-0000-0000602F0000}"/>
    <cellStyle name="Kimenet 2 2 2" xfId="38782" xr:uid="{00000000-0005-0000-0000-00006D120000}"/>
    <cellStyle name="Kimenet 2 3" xfId="35474" xr:uid="{00000000-0005-0000-0000-00006D120000}"/>
    <cellStyle name="Kimenet 3" xfId="6868" xr:uid="{00000000-0005-0000-0000-0000612F0000}"/>
    <cellStyle name="Kimenet 3 2" xfId="12549" xr:uid="{00000000-0005-0000-0000-0000622F0000}"/>
    <cellStyle name="Kimenet 3 3" xfId="36823" xr:uid="{00000000-0005-0000-0000-000048120000}"/>
    <cellStyle name="Kimenet 4" xfId="8002" xr:uid="{00000000-0005-0000-0000-0000632F0000}"/>
    <cellStyle name="Kimenet 4 2" xfId="13675" xr:uid="{00000000-0005-0000-0000-0000642F0000}"/>
    <cellStyle name="Kimenet 5" xfId="7203" xr:uid="{00000000-0005-0000-0000-0000652F0000}"/>
    <cellStyle name="Kimenet 5 2" xfId="12878" xr:uid="{00000000-0005-0000-0000-0000662F0000}"/>
    <cellStyle name="Kimenet 6" xfId="8407" xr:uid="{00000000-0005-0000-0000-0000672F0000}"/>
    <cellStyle name="Kimenet 6 2" xfId="14073" xr:uid="{00000000-0005-0000-0000-0000682F0000}"/>
    <cellStyle name="Kimenet 7" xfId="9198" xr:uid="{00000000-0005-0000-0000-0000692F0000}"/>
    <cellStyle name="Kimenet 7 2" xfId="14858" xr:uid="{00000000-0005-0000-0000-00006A2F0000}"/>
    <cellStyle name="Kimenet 8" xfId="4749" xr:uid="{00000000-0005-0000-0000-00006B2F0000}"/>
    <cellStyle name="Kimenet 8 2" xfId="10440" xr:uid="{00000000-0005-0000-0000-00006C2F0000}"/>
    <cellStyle name="Kimenet 9" xfId="3748" xr:uid="{00000000-0005-0000-0000-00006D2F0000}"/>
    <cellStyle name="Kimenet 9 2" xfId="30355" xr:uid="{00000000-0005-0000-0000-00006E2F0000}"/>
    <cellStyle name="ligne_titre_0" xfId="3248" xr:uid="{00000000-0005-0000-0000-00006F2F0000}"/>
    <cellStyle name="Linked Cell 10" xfId="2144" xr:uid="{00000000-0005-0000-0000-0000702F0000}"/>
    <cellStyle name="Linked Cell 11" xfId="32453" xr:uid="{00000000-0005-0000-0000-0000940A0000}"/>
    <cellStyle name="Linked Cell 12" xfId="32454" xr:uid="{00000000-0005-0000-0000-0000950A0000}"/>
    <cellStyle name="Linked Cell 13" xfId="32455" xr:uid="{00000000-0005-0000-0000-0000960A0000}"/>
    <cellStyle name="Linked Cell 14" xfId="32456" xr:uid="{00000000-0005-0000-0000-0000970A0000}"/>
    <cellStyle name="Linked Cell 15" xfId="32457" xr:uid="{00000000-0005-0000-0000-0000980A0000}"/>
    <cellStyle name="Linked Cell 16" xfId="32458" xr:uid="{00000000-0005-0000-0000-0000990A0000}"/>
    <cellStyle name="Linked Cell 17" xfId="32459" xr:uid="{00000000-0005-0000-0000-00009A0A0000}"/>
    <cellStyle name="Linked Cell 18" xfId="32460" xr:uid="{00000000-0005-0000-0000-00009B0A0000}"/>
    <cellStyle name="Linked Cell 19" xfId="32461" xr:uid="{00000000-0005-0000-0000-00009C0A0000}"/>
    <cellStyle name="Linked Cell 2" xfId="2145" xr:uid="{00000000-0005-0000-0000-0000712F0000}"/>
    <cellStyle name="Linked Cell 2 10" xfId="2146" xr:uid="{00000000-0005-0000-0000-0000722F0000}"/>
    <cellStyle name="Linked Cell 2 10 2" xfId="18610" xr:uid="{00000000-0005-0000-0000-0000732F0000}"/>
    <cellStyle name="Linked Cell 2 11" xfId="2147" xr:uid="{00000000-0005-0000-0000-0000742F0000}"/>
    <cellStyle name="Linked Cell 2 2" xfId="2148" xr:uid="{00000000-0005-0000-0000-0000752F0000}"/>
    <cellStyle name="Linked Cell 2 2 2" xfId="18611" xr:uid="{00000000-0005-0000-0000-0000762F0000}"/>
    <cellStyle name="Linked Cell 2 2 3" xfId="28262" xr:uid="{00000000-0005-0000-0000-0000772F0000}"/>
    <cellStyle name="Linked Cell 2 3" xfId="2149" xr:uid="{00000000-0005-0000-0000-0000782F0000}"/>
    <cellStyle name="Linked Cell 2 3 2" xfId="18612" xr:uid="{00000000-0005-0000-0000-0000792F0000}"/>
    <cellStyle name="Linked Cell 2 4" xfId="2150" xr:uid="{00000000-0005-0000-0000-00007A2F0000}"/>
    <cellStyle name="Linked Cell 2 4 2" xfId="18613" xr:uid="{00000000-0005-0000-0000-00007B2F0000}"/>
    <cellStyle name="Linked Cell 2 5" xfId="2151" xr:uid="{00000000-0005-0000-0000-00007C2F0000}"/>
    <cellStyle name="Linked Cell 2 5 2" xfId="18614" xr:uid="{00000000-0005-0000-0000-00007D2F0000}"/>
    <cellStyle name="Linked Cell 2 6" xfId="2152" xr:uid="{00000000-0005-0000-0000-00007E2F0000}"/>
    <cellStyle name="Linked Cell 2 6 2" xfId="18615" xr:uid="{00000000-0005-0000-0000-00007F2F0000}"/>
    <cellStyle name="Linked Cell 2 7" xfId="2153" xr:uid="{00000000-0005-0000-0000-0000802F0000}"/>
    <cellStyle name="Linked Cell 2 7 2" xfId="18616" xr:uid="{00000000-0005-0000-0000-0000812F0000}"/>
    <cellStyle name="Linked Cell 2 8" xfId="2154" xr:uid="{00000000-0005-0000-0000-0000822F0000}"/>
    <cellStyle name="Linked Cell 2 8 2" xfId="18617" xr:uid="{00000000-0005-0000-0000-0000832F0000}"/>
    <cellStyle name="Linked Cell 2 9" xfId="2155" xr:uid="{00000000-0005-0000-0000-0000842F0000}"/>
    <cellStyle name="Linked Cell 2 9 2" xfId="18618" xr:uid="{00000000-0005-0000-0000-0000852F0000}"/>
    <cellStyle name="Linked Cell 20" xfId="32462" xr:uid="{00000000-0005-0000-0000-0000A80A0000}"/>
    <cellStyle name="Linked Cell 21" xfId="32463" xr:uid="{00000000-0005-0000-0000-0000A90A0000}"/>
    <cellStyle name="Linked Cell 22" xfId="32464" xr:uid="{00000000-0005-0000-0000-0000AA0A0000}"/>
    <cellStyle name="Linked Cell 23" xfId="32465" xr:uid="{00000000-0005-0000-0000-0000AB0A0000}"/>
    <cellStyle name="Linked Cell 24" xfId="32466" xr:uid="{00000000-0005-0000-0000-0000AC0A0000}"/>
    <cellStyle name="Linked Cell 25" xfId="32467" xr:uid="{00000000-0005-0000-0000-0000AD0A0000}"/>
    <cellStyle name="Linked Cell 26" xfId="32468" xr:uid="{00000000-0005-0000-0000-0000AE0A0000}"/>
    <cellStyle name="Linked Cell 27" xfId="32469" xr:uid="{00000000-0005-0000-0000-0000AF0A0000}"/>
    <cellStyle name="Linked Cell 28" xfId="32470" xr:uid="{00000000-0005-0000-0000-0000B00A0000}"/>
    <cellStyle name="Linked Cell 29" xfId="32471" xr:uid="{00000000-0005-0000-0000-0000B10A0000}"/>
    <cellStyle name="Linked Cell 3" xfId="2156" xr:uid="{00000000-0005-0000-0000-0000862F0000}"/>
    <cellStyle name="Linked Cell 3 10" xfId="2157" xr:uid="{00000000-0005-0000-0000-0000872F0000}"/>
    <cellStyle name="Linked Cell 3 11" xfId="2158" xr:uid="{00000000-0005-0000-0000-0000882F0000}"/>
    <cellStyle name="Linked Cell 3 12" xfId="18619" xr:uid="{00000000-0005-0000-0000-0000892F0000}"/>
    <cellStyle name="Linked Cell 3 2" xfId="2159" xr:uid="{00000000-0005-0000-0000-00008A2F0000}"/>
    <cellStyle name="Linked Cell 3 2 2" xfId="32473" xr:uid="{00000000-0005-0000-0000-0000B30A0000}"/>
    <cellStyle name="Linked Cell 3 3" xfId="2160" xr:uid="{00000000-0005-0000-0000-00008B2F0000}"/>
    <cellStyle name="Linked Cell 3 4" xfId="2161" xr:uid="{00000000-0005-0000-0000-00008C2F0000}"/>
    <cellStyle name="Linked Cell 3 5" xfId="2162" xr:uid="{00000000-0005-0000-0000-00008D2F0000}"/>
    <cellStyle name="Linked Cell 3 6" xfId="2163" xr:uid="{00000000-0005-0000-0000-00008E2F0000}"/>
    <cellStyle name="Linked Cell 3 7" xfId="2164" xr:uid="{00000000-0005-0000-0000-00008F2F0000}"/>
    <cellStyle name="Linked Cell 3 8" xfId="2165" xr:uid="{00000000-0005-0000-0000-0000902F0000}"/>
    <cellStyle name="Linked Cell 3 9" xfId="2166" xr:uid="{00000000-0005-0000-0000-0000912F0000}"/>
    <cellStyle name="Linked Cell 30" xfId="32474" xr:uid="{00000000-0005-0000-0000-0000B50A0000}"/>
    <cellStyle name="Linked Cell 31" xfId="32475" xr:uid="{00000000-0005-0000-0000-0000B60A0000}"/>
    <cellStyle name="Linked Cell 32" xfId="32476" xr:uid="{00000000-0005-0000-0000-0000B70A0000}"/>
    <cellStyle name="Linked Cell 33" xfId="32477" xr:uid="{00000000-0005-0000-0000-0000B80A0000}"/>
    <cellStyle name="Linked Cell 34" xfId="32478" xr:uid="{00000000-0005-0000-0000-0000B90A0000}"/>
    <cellStyle name="Linked Cell 35" xfId="32479" xr:uid="{00000000-0005-0000-0000-0000BA0A0000}"/>
    <cellStyle name="Linked Cell 36" xfId="32480" xr:uid="{00000000-0005-0000-0000-0000BB0A0000}"/>
    <cellStyle name="Linked Cell 37" xfId="32481" xr:uid="{00000000-0005-0000-0000-0000BC0A0000}"/>
    <cellStyle name="Linked Cell 38" xfId="32482" xr:uid="{00000000-0005-0000-0000-0000BD0A0000}"/>
    <cellStyle name="Linked Cell 39" xfId="32483" xr:uid="{00000000-0005-0000-0000-0000BE0A0000}"/>
    <cellStyle name="Linked Cell 4" xfId="2167" xr:uid="{00000000-0005-0000-0000-0000922F0000}"/>
    <cellStyle name="Linked Cell 4 10" xfId="2168" xr:uid="{00000000-0005-0000-0000-0000932F0000}"/>
    <cellStyle name="Linked Cell 4 11" xfId="2169" xr:uid="{00000000-0005-0000-0000-0000942F0000}"/>
    <cellStyle name="Linked Cell 4 2" xfId="2170" xr:uid="{00000000-0005-0000-0000-0000952F0000}"/>
    <cellStyle name="Linked Cell 4 3" xfId="2171" xr:uid="{00000000-0005-0000-0000-0000962F0000}"/>
    <cellStyle name="Linked Cell 4 4" xfId="2172" xr:uid="{00000000-0005-0000-0000-0000972F0000}"/>
    <cellStyle name="Linked Cell 4 5" xfId="2173" xr:uid="{00000000-0005-0000-0000-0000982F0000}"/>
    <cellStyle name="Linked Cell 4 6" xfId="2174" xr:uid="{00000000-0005-0000-0000-0000992F0000}"/>
    <cellStyle name="Linked Cell 4 7" xfId="2175" xr:uid="{00000000-0005-0000-0000-00009A2F0000}"/>
    <cellStyle name="Linked Cell 4 8" xfId="2176" xr:uid="{00000000-0005-0000-0000-00009B2F0000}"/>
    <cellStyle name="Linked Cell 4 9" xfId="2177" xr:uid="{00000000-0005-0000-0000-00009C2F0000}"/>
    <cellStyle name="Linked Cell 40" xfId="32486" xr:uid="{00000000-0005-0000-0000-0000C10A0000}"/>
    <cellStyle name="Linked Cell 41" xfId="32487" xr:uid="{00000000-0005-0000-0000-0000C20A0000}"/>
    <cellStyle name="Linked Cell 5" xfId="2178" xr:uid="{00000000-0005-0000-0000-00009D2F0000}"/>
    <cellStyle name="Linked Cell 5 10" xfId="2179" xr:uid="{00000000-0005-0000-0000-00009E2F0000}"/>
    <cellStyle name="Linked Cell 5 11" xfId="2180" xr:uid="{00000000-0005-0000-0000-00009F2F0000}"/>
    <cellStyle name="Linked Cell 5 2" xfId="2181" xr:uid="{00000000-0005-0000-0000-0000A02F0000}"/>
    <cellStyle name="Linked Cell 5 3" xfId="2182" xr:uid="{00000000-0005-0000-0000-0000A12F0000}"/>
    <cellStyle name="Linked Cell 5 4" xfId="2183" xr:uid="{00000000-0005-0000-0000-0000A22F0000}"/>
    <cellStyle name="Linked Cell 5 5" xfId="2184" xr:uid="{00000000-0005-0000-0000-0000A32F0000}"/>
    <cellStyle name="Linked Cell 5 6" xfId="2185" xr:uid="{00000000-0005-0000-0000-0000A42F0000}"/>
    <cellStyle name="Linked Cell 5 7" xfId="2186" xr:uid="{00000000-0005-0000-0000-0000A52F0000}"/>
    <cellStyle name="Linked Cell 5 8" xfId="2187" xr:uid="{00000000-0005-0000-0000-0000A62F0000}"/>
    <cellStyle name="Linked Cell 5 9" xfId="2188" xr:uid="{00000000-0005-0000-0000-0000A72F0000}"/>
    <cellStyle name="Linked Cell 6" xfId="2189" xr:uid="{00000000-0005-0000-0000-0000A82F0000}"/>
    <cellStyle name="Linked Cell 6 10" xfId="2190" xr:uid="{00000000-0005-0000-0000-0000A92F0000}"/>
    <cellStyle name="Linked Cell 6 11" xfId="2191" xr:uid="{00000000-0005-0000-0000-0000AA2F0000}"/>
    <cellStyle name="Linked Cell 6 2" xfId="2192" xr:uid="{00000000-0005-0000-0000-0000AB2F0000}"/>
    <cellStyle name="Linked Cell 6 3" xfId="2193" xr:uid="{00000000-0005-0000-0000-0000AC2F0000}"/>
    <cellStyle name="Linked Cell 6 4" xfId="2194" xr:uid="{00000000-0005-0000-0000-0000AD2F0000}"/>
    <cellStyle name="Linked Cell 6 5" xfId="2195" xr:uid="{00000000-0005-0000-0000-0000AE2F0000}"/>
    <cellStyle name="Linked Cell 6 6" xfId="2196" xr:uid="{00000000-0005-0000-0000-0000AF2F0000}"/>
    <cellStyle name="Linked Cell 6 7" xfId="2197" xr:uid="{00000000-0005-0000-0000-0000B02F0000}"/>
    <cellStyle name="Linked Cell 6 8" xfId="2198" xr:uid="{00000000-0005-0000-0000-0000B12F0000}"/>
    <cellStyle name="Linked Cell 6 9" xfId="2199" xr:uid="{00000000-0005-0000-0000-0000B22F0000}"/>
    <cellStyle name="Linked Cell 7" xfId="2200" xr:uid="{00000000-0005-0000-0000-0000B32F0000}"/>
    <cellStyle name="Linked Cell 8" xfId="2201" xr:uid="{00000000-0005-0000-0000-0000B42F0000}"/>
    <cellStyle name="Linked Cell 9" xfId="2202" xr:uid="{00000000-0005-0000-0000-0000B52F0000}"/>
    <cellStyle name="Magyarázó szöveg" xfId="49" xr:uid="{00000000-0005-0000-0000-0000B62F0000}"/>
    <cellStyle name="Migliaia_IND_2005_ENEA" xfId="3674" xr:uid="{00000000-0005-0000-0000-0000B72F0000}"/>
    <cellStyle name="Milliers [0]_03tabmat" xfId="28263" xr:uid="{00000000-0005-0000-0000-0000B82F0000}"/>
    <cellStyle name="Milliers_03tabmat" xfId="28264" xr:uid="{00000000-0005-0000-0000-0000B92F0000}"/>
    <cellStyle name="Monétaire [0]_03tabmat" xfId="28265" xr:uid="{00000000-0005-0000-0000-0000BA2F0000}"/>
    <cellStyle name="Monétaire_03tabmat" xfId="28266" xr:uid="{00000000-0005-0000-0000-0000BB2F0000}"/>
    <cellStyle name="Neutral" xfId="1" builtinId="28"/>
    <cellStyle name="Neutral 10" xfId="2203" xr:uid="{00000000-0005-0000-0000-0000BD2F0000}"/>
    <cellStyle name="Neutral 11" xfId="32495" xr:uid="{00000000-0005-0000-0000-0000CC0A0000}"/>
    <cellStyle name="Neutral 11 2" xfId="36916" xr:uid="{00000000-0005-0000-0000-0000CC0A0000}"/>
    <cellStyle name="Neutral 11 3" xfId="34400" xr:uid="{00000000-0005-0000-0000-000092120000}"/>
    <cellStyle name="Neutral 12" xfId="32496" xr:uid="{00000000-0005-0000-0000-0000CD0A0000}"/>
    <cellStyle name="Neutral 13" xfId="32497" xr:uid="{00000000-0005-0000-0000-0000CE0A0000}"/>
    <cellStyle name="Neutral 14" xfId="32498" xr:uid="{00000000-0005-0000-0000-0000CF0A0000}"/>
    <cellStyle name="Neutral 15" xfId="32499" xr:uid="{00000000-0005-0000-0000-0000D00A0000}"/>
    <cellStyle name="Neutral 16" xfId="32500" xr:uid="{00000000-0005-0000-0000-0000D10A0000}"/>
    <cellStyle name="Neutral 17" xfId="32501" xr:uid="{00000000-0005-0000-0000-0000D20A0000}"/>
    <cellStyle name="Neutral 18" xfId="32502" xr:uid="{00000000-0005-0000-0000-0000D30A0000}"/>
    <cellStyle name="Neutral 19" xfId="32503" xr:uid="{00000000-0005-0000-0000-0000D40A0000}"/>
    <cellStyle name="Neutral 2" xfId="2204" xr:uid="{00000000-0005-0000-0000-0000BE2F0000}"/>
    <cellStyle name="Neutral 2 10" xfId="2205" xr:uid="{00000000-0005-0000-0000-0000BF2F0000}"/>
    <cellStyle name="Neutral 2 10 2" xfId="18620" xr:uid="{00000000-0005-0000-0000-0000C02F0000}"/>
    <cellStyle name="Neutral 2 11" xfId="2206" xr:uid="{00000000-0005-0000-0000-0000C12F0000}"/>
    <cellStyle name="Neutral 2 2" xfId="2207" xr:uid="{00000000-0005-0000-0000-0000C22F0000}"/>
    <cellStyle name="Neutral 2 2 2" xfId="18621" xr:uid="{00000000-0005-0000-0000-0000C32F0000}"/>
    <cellStyle name="Neutral 2 3" xfId="2208" xr:uid="{00000000-0005-0000-0000-0000C42F0000}"/>
    <cellStyle name="Neutral 2 3 2" xfId="18622" xr:uid="{00000000-0005-0000-0000-0000C52F0000}"/>
    <cellStyle name="Neutral 2 4" xfId="2209" xr:uid="{00000000-0005-0000-0000-0000C62F0000}"/>
    <cellStyle name="Neutral 2 4 2" xfId="18623" xr:uid="{00000000-0005-0000-0000-0000C72F0000}"/>
    <cellStyle name="Neutral 2 5" xfId="2210" xr:uid="{00000000-0005-0000-0000-0000C82F0000}"/>
    <cellStyle name="Neutral 2 5 2" xfId="18624" xr:uid="{00000000-0005-0000-0000-0000C92F0000}"/>
    <cellStyle name="Neutral 2 6" xfId="2211" xr:uid="{00000000-0005-0000-0000-0000CA2F0000}"/>
    <cellStyle name="Neutral 2 6 2" xfId="18625" xr:uid="{00000000-0005-0000-0000-0000CB2F0000}"/>
    <cellStyle name="Neutral 2 7" xfId="2212" xr:uid="{00000000-0005-0000-0000-0000CC2F0000}"/>
    <cellStyle name="Neutral 2 7 2" xfId="18626" xr:uid="{00000000-0005-0000-0000-0000CD2F0000}"/>
    <cellStyle name="Neutral 2 8" xfId="2213" xr:uid="{00000000-0005-0000-0000-0000CE2F0000}"/>
    <cellStyle name="Neutral 2 8 2" xfId="18627" xr:uid="{00000000-0005-0000-0000-0000CF2F0000}"/>
    <cellStyle name="Neutral 2 9" xfId="2214" xr:uid="{00000000-0005-0000-0000-0000D02F0000}"/>
    <cellStyle name="Neutral 2 9 2" xfId="18628" xr:uid="{00000000-0005-0000-0000-0000D12F0000}"/>
    <cellStyle name="Neutral 20" xfId="32506" xr:uid="{00000000-0005-0000-0000-0000E00A0000}"/>
    <cellStyle name="Neutral 21" xfId="32507" xr:uid="{00000000-0005-0000-0000-0000E10A0000}"/>
    <cellStyle name="Neutral 22" xfId="32508" xr:uid="{00000000-0005-0000-0000-0000E20A0000}"/>
    <cellStyle name="Neutral 23" xfId="32509" xr:uid="{00000000-0005-0000-0000-0000E30A0000}"/>
    <cellStyle name="Neutral 24" xfId="32510" xr:uid="{00000000-0005-0000-0000-0000E40A0000}"/>
    <cellStyle name="Neutral 25" xfId="32511" xr:uid="{00000000-0005-0000-0000-0000E50A0000}"/>
    <cellStyle name="Neutral 26" xfId="32512" xr:uid="{00000000-0005-0000-0000-0000E60A0000}"/>
    <cellStyle name="Neutral 27" xfId="32513" xr:uid="{00000000-0005-0000-0000-0000E70A0000}"/>
    <cellStyle name="Neutral 28" xfId="32514" xr:uid="{00000000-0005-0000-0000-0000E80A0000}"/>
    <cellStyle name="Neutral 29" xfId="32515" xr:uid="{00000000-0005-0000-0000-0000E90A0000}"/>
    <cellStyle name="Neutral 3" xfId="2215" xr:uid="{00000000-0005-0000-0000-0000D22F0000}"/>
    <cellStyle name="Neutral 3 10" xfId="2216" xr:uid="{00000000-0005-0000-0000-0000D32F0000}"/>
    <cellStyle name="Neutral 3 11" xfId="2217" xr:uid="{00000000-0005-0000-0000-0000D42F0000}"/>
    <cellStyle name="Neutral 3 12" xfId="16355" xr:uid="{00000000-0005-0000-0000-0000D52F0000}"/>
    <cellStyle name="Neutral 3 13" xfId="18629" xr:uid="{00000000-0005-0000-0000-0000D62F0000}"/>
    <cellStyle name="Neutral 3 2" xfId="2218" xr:uid="{00000000-0005-0000-0000-0000D72F0000}"/>
    <cellStyle name="Neutral 3 2 2" xfId="32517" xr:uid="{00000000-0005-0000-0000-0000EB0A0000}"/>
    <cellStyle name="Neutral 3 3" xfId="2219" xr:uid="{00000000-0005-0000-0000-0000D82F0000}"/>
    <cellStyle name="Neutral 3 3 2" xfId="32518" xr:uid="{00000000-0005-0000-0000-0000EC0A0000}"/>
    <cellStyle name="Neutral 3 4" xfId="2220" xr:uid="{00000000-0005-0000-0000-0000D92F0000}"/>
    <cellStyle name="Neutral 3 5" xfId="2221" xr:uid="{00000000-0005-0000-0000-0000DA2F0000}"/>
    <cellStyle name="Neutral 3 6" xfId="2222" xr:uid="{00000000-0005-0000-0000-0000DB2F0000}"/>
    <cellStyle name="Neutral 3 7" xfId="2223" xr:uid="{00000000-0005-0000-0000-0000DC2F0000}"/>
    <cellStyle name="Neutral 3 8" xfId="2224" xr:uid="{00000000-0005-0000-0000-0000DD2F0000}"/>
    <cellStyle name="Neutral 3 9" xfId="2225" xr:uid="{00000000-0005-0000-0000-0000DE2F0000}"/>
    <cellStyle name="Neutral 30" xfId="32519" xr:uid="{00000000-0005-0000-0000-0000EE0A0000}"/>
    <cellStyle name="Neutral 31" xfId="32520" xr:uid="{00000000-0005-0000-0000-0000EF0A0000}"/>
    <cellStyle name="Neutral 32" xfId="32521" xr:uid="{00000000-0005-0000-0000-0000F00A0000}"/>
    <cellStyle name="Neutral 33" xfId="32522" xr:uid="{00000000-0005-0000-0000-0000F10A0000}"/>
    <cellStyle name="Neutral 34" xfId="32523" xr:uid="{00000000-0005-0000-0000-0000F20A0000}"/>
    <cellStyle name="Neutral 35" xfId="32524" xr:uid="{00000000-0005-0000-0000-0000F30A0000}"/>
    <cellStyle name="Neutral 36" xfId="32525" xr:uid="{00000000-0005-0000-0000-0000F40A0000}"/>
    <cellStyle name="Neutral 37" xfId="32526" xr:uid="{00000000-0005-0000-0000-0000F50A0000}"/>
    <cellStyle name="Neutral 38" xfId="32527" xr:uid="{00000000-0005-0000-0000-0000F60A0000}"/>
    <cellStyle name="Neutral 39" xfId="32528" xr:uid="{00000000-0005-0000-0000-0000F70A0000}"/>
    <cellStyle name="Neutral 4" xfId="2226" xr:uid="{00000000-0005-0000-0000-0000DF2F0000}"/>
    <cellStyle name="Neutral 4 10" xfId="2227" xr:uid="{00000000-0005-0000-0000-0000E02F0000}"/>
    <cellStyle name="Neutral 4 11" xfId="2228" xr:uid="{00000000-0005-0000-0000-0000E12F0000}"/>
    <cellStyle name="Neutral 4 2" xfId="2229" xr:uid="{00000000-0005-0000-0000-0000E22F0000}"/>
    <cellStyle name="Neutral 4 3" xfId="2230" xr:uid="{00000000-0005-0000-0000-0000E32F0000}"/>
    <cellStyle name="Neutral 4 4" xfId="2231" xr:uid="{00000000-0005-0000-0000-0000E42F0000}"/>
    <cellStyle name="Neutral 4 5" xfId="2232" xr:uid="{00000000-0005-0000-0000-0000E52F0000}"/>
    <cellStyle name="Neutral 4 6" xfId="2233" xr:uid="{00000000-0005-0000-0000-0000E62F0000}"/>
    <cellStyle name="Neutral 4 7" xfId="2234" xr:uid="{00000000-0005-0000-0000-0000E72F0000}"/>
    <cellStyle name="Neutral 4 8" xfId="2235" xr:uid="{00000000-0005-0000-0000-0000E82F0000}"/>
    <cellStyle name="Neutral 4 9" xfId="2236" xr:uid="{00000000-0005-0000-0000-0000E92F0000}"/>
    <cellStyle name="Neutral 40" xfId="32530" xr:uid="{00000000-0005-0000-0000-0000FA0A0000}"/>
    <cellStyle name="Neutral 41" xfId="32531" xr:uid="{00000000-0005-0000-0000-0000FB0A0000}"/>
    <cellStyle name="Neutral 42" xfId="32532" xr:uid="{00000000-0005-0000-0000-0000FC0A0000}"/>
    <cellStyle name="Neutral 43" xfId="32533" xr:uid="{00000000-0005-0000-0000-0000FD0A0000}"/>
    <cellStyle name="Neutral 5" xfId="2237" xr:uid="{00000000-0005-0000-0000-0000EA2F0000}"/>
    <cellStyle name="Neutral 5 10" xfId="2238" xr:uid="{00000000-0005-0000-0000-0000EB2F0000}"/>
    <cellStyle name="Neutral 5 11" xfId="2239" xr:uid="{00000000-0005-0000-0000-0000EC2F0000}"/>
    <cellStyle name="Neutral 5 12" xfId="28045" xr:uid="{00000000-0005-0000-0000-0000ED2F0000}"/>
    <cellStyle name="Neutral 5 2" xfId="2240" xr:uid="{00000000-0005-0000-0000-0000EE2F0000}"/>
    <cellStyle name="Neutral 5 3" xfId="2241" xr:uid="{00000000-0005-0000-0000-0000EF2F0000}"/>
    <cellStyle name="Neutral 5 4" xfId="2242" xr:uid="{00000000-0005-0000-0000-0000F02F0000}"/>
    <cellStyle name="Neutral 5 5" xfId="2243" xr:uid="{00000000-0005-0000-0000-0000F12F0000}"/>
    <cellStyle name="Neutral 5 6" xfId="2244" xr:uid="{00000000-0005-0000-0000-0000F22F0000}"/>
    <cellStyle name="Neutral 5 7" xfId="2245" xr:uid="{00000000-0005-0000-0000-0000F32F0000}"/>
    <cellStyle name="Neutral 5 8" xfId="2246" xr:uid="{00000000-0005-0000-0000-0000F42F0000}"/>
    <cellStyle name="Neutral 5 9" xfId="2247" xr:uid="{00000000-0005-0000-0000-0000F52F0000}"/>
    <cellStyle name="Neutral 6" xfId="2248" xr:uid="{00000000-0005-0000-0000-0000F62F0000}"/>
    <cellStyle name="Neutral 6 10" xfId="2249" xr:uid="{00000000-0005-0000-0000-0000F72F0000}"/>
    <cellStyle name="Neutral 6 11" xfId="2250" xr:uid="{00000000-0005-0000-0000-0000F82F0000}"/>
    <cellStyle name="Neutral 6 2" xfId="2251" xr:uid="{00000000-0005-0000-0000-0000F92F0000}"/>
    <cellStyle name="Neutral 6 3" xfId="2252" xr:uid="{00000000-0005-0000-0000-0000FA2F0000}"/>
    <cellStyle name="Neutral 6 4" xfId="2253" xr:uid="{00000000-0005-0000-0000-0000FB2F0000}"/>
    <cellStyle name="Neutral 6 5" xfId="2254" xr:uid="{00000000-0005-0000-0000-0000FC2F0000}"/>
    <cellStyle name="Neutral 6 6" xfId="2255" xr:uid="{00000000-0005-0000-0000-0000FD2F0000}"/>
    <cellStyle name="Neutral 6 7" xfId="2256" xr:uid="{00000000-0005-0000-0000-0000FE2F0000}"/>
    <cellStyle name="Neutral 6 8" xfId="2257" xr:uid="{00000000-0005-0000-0000-0000FF2F0000}"/>
    <cellStyle name="Neutral 6 9" xfId="2258" xr:uid="{00000000-0005-0000-0000-000000300000}"/>
    <cellStyle name="Neutral 7" xfId="2259" xr:uid="{00000000-0005-0000-0000-000001300000}"/>
    <cellStyle name="Neutral 8" xfId="2260" xr:uid="{00000000-0005-0000-0000-000002300000}"/>
    <cellStyle name="Neutral 9" xfId="2261" xr:uid="{00000000-0005-0000-0000-000003300000}"/>
    <cellStyle name="Neutrale" xfId="3675" xr:uid="{00000000-0005-0000-0000-000004300000}"/>
    <cellStyle name="Neutre" xfId="3726" xr:uid="{00000000-0005-0000-0000-000005300000}"/>
    <cellStyle name="NewStyle" xfId="3676" xr:uid="{00000000-0005-0000-0000-000006300000}"/>
    <cellStyle name="Normal" xfId="0" builtinId="0"/>
    <cellStyle name="Normal 10" xfId="10" xr:uid="{00000000-0005-0000-0000-000008300000}"/>
    <cellStyle name="Normal 10 10" xfId="19496" xr:uid="{00000000-0005-0000-0000-000009300000}"/>
    <cellStyle name="Normal 10 10 2" xfId="22834" xr:uid="{00000000-0005-0000-0000-00000A300000}"/>
    <cellStyle name="Normal 10 10 3" xfId="27545" xr:uid="{00000000-0005-0000-0000-00000B300000}"/>
    <cellStyle name="Normal 10 11" xfId="19616" xr:uid="{00000000-0005-0000-0000-00000C300000}"/>
    <cellStyle name="Normal 10 11 2" xfId="22954" xr:uid="{00000000-0005-0000-0000-00000D300000}"/>
    <cellStyle name="Normal 10 11 3" xfId="27665" xr:uid="{00000000-0005-0000-0000-00000E300000}"/>
    <cellStyle name="Normal 10 12" xfId="19737" xr:uid="{00000000-0005-0000-0000-00000F300000}"/>
    <cellStyle name="Normal 10 12 2" xfId="23075" xr:uid="{00000000-0005-0000-0000-000010300000}"/>
    <cellStyle name="Normal 10 12 3" xfId="27786" xr:uid="{00000000-0005-0000-0000-000011300000}"/>
    <cellStyle name="Normal 10 13" xfId="19856" xr:uid="{00000000-0005-0000-0000-000012300000}"/>
    <cellStyle name="Normal 10 13 2" xfId="23194" xr:uid="{00000000-0005-0000-0000-000013300000}"/>
    <cellStyle name="Normal 10 13 3" xfId="27905" xr:uid="{00000000-0005-0000-0000-000014300000}"/>
    <cellStyle name="Normal 10 2" xfId="3635" xr:uid="{00000000-0005-0000-0000-000015300000}"/>
    <cellStyle name="Normal 10 2 2" xfId="17121" xr:uid="{00000000-0005-0000-0000-000016300000}"/>
    <cellStyle name="Normal 10 2 2 2" xfId="21069" xr:uid="{00000000-0005-0000-0000-000017300000}"/>
    <cellStyle name="Normal 10 2 2 2 2" xfId="28268" xr:uid="{00000000-0005-0000-0000-000018300000}"/>
    <cellStyle name="Normal 10 2 2 3" xfId="28267" xr:uid="{00000000-0005-0000-0000-000019300000}"/>
    <cellStyle name="Normal 10 2 2 4" xfId="26151" xr:uid="{00000000-0005-0000-0000-00001A300000}"/>
    <cellStyle name="Normal 10 2 3" xfId="17420" xr:uid="{00000000-0005-0000-0000-00001B300000}"/>
    <cellStyle name="Normal 10 2 3 2" xfId="32541" xr:uid="{00000000-0005-0000-0000-0000090B0000}"/>
    <cellStyle name="Normal 10 2 4" xfId="25485" xr:uid="{00000000-0005-0000-0000-00001C300000}"/>
    <cellStyle name="Normal 10 2 5" xfId="16356" xr:uid="{00000000-0005-0000-0000-00001D300000}"/>
    <cellStyle name="Normal 10 3" xfId="16357" xr:uid="{00000000-0005-0000-0000-00001E300000}"/>
    <cellStyle name="Normal 10 3 10" xfId="19857" xr:uid="{00000000-0005-0000-0000-00001F300000}"/>
    <cellStyle name="Normal 10 3 10 2" xfId="23195" xr:uid="{00000000-0005-0000-0000-000020300000}"/>
    <cellStyle name="Normal 10 3 10 3" xfId="27906" xr:uid="{00000000-0005-0000-0000-000021300000}"/>
    <cellStyle name="Normal 10 3 11" xfId="28269" xr:uid="{00000000-0005-0000-0000-000022300000}"/>
    <cellStyle name="Normal 10 3 2" xfId="17495" xr:uid="{00000000-0005-0000-0000-000023300000}"/>
    <cellStyle name="Normal 10 3 2 2" xfId="21859" xr:uid="{00000000-0005-0000-0000-000024300000}"/>
    <cellStyle name="Normal 10 3 2 3" xfId="26554" xr:uid="{00000000-0005-0000-0000-000025300000}"/>
    <cellStyle name="Normal 10 3 3" xfId="17631" xr:uid="{00000000-0005-0000-0000-000026300000}"/>
    <cellStyle name="Normal 10 3 3 2" xfId="21976" xr:uid="{00000000-0005-0000-0000-000027300000}"/>
    <cellStyle name="Normal 10 3 3 3" xfId="26679" xr:uid="{00000000-0005-0000-0000-000028300000}"/>
    <cellStyle name="Normal 10 3 4" xfId="17749" xr:uid="{00000000-0005-0000-0000-000029300000}"/>
    <cellStyle name="Normal 10 3 4 2" xfId="22095" xr:uid="{00000000-0005-0000-0000-00002A300000}"/>
    <cellStyle name="Normal 10 3 4 3" xfId="26798" xr:uid="{00000000-0005-0000-0000-00002B300000}"/>
    <cellStyle name="Normal 10 3 5" xfId="17867" xr:uid="{00000000-0005-0000-0000-00002C300000}"/>
    <cellStyle name="Normal 10 3 5 2" xfId="22213" xr:uid="{00000000-0005-0000-0000-00002D300000}"/>
    <cellStyle name="Normal 10 3 5 3" xfId="26917" xr:uid="{00000000-0005-0000-0000-00002E300000}"/>
    <cellStyle name="Normal 10 3 6" xfId="19375" xr:uid="{00000000-0005-0000-0000-00002F300000}"/>
    <cellStyle name="Normal 10 3 6 2" xfId="22713" xr:uid="{00000000-0005-0000-0000-000030300000}"/>
    <cellStyle name="Normal 10 3 6 3" xfId="27424" xr:uid="{00000000-0005-0000-0000-000031300000}"/>
    <cellStyle name="Normal 10 3 7" xfId="19497" xr:uid="{00000000-0005-0000-0000-000032300000}"/>
    <cellStyle name="Normal 10 3 7 2" xfId="22835" xr:uid="{00000000-0005-0000-0000-000033300000}"/>
    <cellStyle name="Normal 10 3 7 3" xfId="27546" xr:uid="{00000000-0005-0000-0000-000034300000}"/>
    <cellStyle name="Normal 10 3 8" xfId="19617" xr:uid="{00000000-0005-0000-0000-000035300000}"/>
    <cellStyle name="Normal 10 3 8 2" xfId="22955" xr:uid="{00000000-0005-0000-0000-000036300000}"/>
    <cellStyle name="Normal 10 3 8 3" xfId="27666" xr:uid="{00000000-0005-0000-0000-000037300000}"/>
    <cellStyle name="Normal 10 3 9" xfId="19738" xr:uid="{00000000-0005-0000-0000-000038300000}"/>
    <cellStyle name="Normal 10 3 9 2" xfId="23076" xr:uid="{00000000-0005-0000-0000-000039300000}"/>
    <cellStyle name="Normal 10 3 9 3" xfId="27787" xr:uid="{00000000-0005-0000-0000-00003A300000}"/>
    <cellStyle name="Normal 10 4" xfId="17430" xr:uid="{00000000-0005-0000-0000-00003B300000}"/>
    <cellStyle name="Normal 10 4 10" xfId="19739" xr:uid="{00000000-0005-0000-0000-00003C300000}"/>
    <cellStyle name="Normal 10 4 10 2" xfId="23077" xr:uid="{00000000-0005-0000-0000-00003D300000}"/>
    <cellStyle name="Normal 10 4 10 3" xfId="27788" xr:uid="{00000000-0005-0000-0000-00003E300000}"/>
    <cellStyle name="Normal 10 4 11" xfId="19858" xr:uid="{00000000-0005-0000-0000-00003F300000}"/>
    <cellStyle name="Normal 10 4 11 2" xfId="23196" xr:uid="{00000000-0005-0000-0000-000040300000}"/>
    <cellStyle name="Normal 10 4 11 3" xfId="27907" xr:uid="{00000000-0005-0000-0000-000041300000}"/>
    <cellStyle name="Normal 10 4 12" xfId="21823" xr:uid="{00000000-0005-0000-0000-000042300000}"/>
    <cellStyle name="Normal 10 4 13" xfId="26508" xr:uid="{00000000-0005-0000-0000-000043300000}"/>
    <cellStyle name="Normal 10 4 2" xfId="17496" xr:uid="{00000000-0005-0000-0000-000044300000}"/>
    <cellStyle name="Normal 10 4 2 2" xfId="21860" xr:uid="{00000000-0005-0000-0000-000045300000}"/>
    <cellStyle name="Normal 10 4 2 3" xfId="26555" xr:uid="{00000000-0005-0000-0000-000046300000}"/>
    <cellStyle name="Normal 10 4 3" xfId="17632" xr:uid="{00000000-0005-0000-0000-000047300000}"/>
    <cellStyle name="Normal 10 4 3 2" xfId="21977" xr:uid="{00000000-0005-0000-0000-000048300000}"/>
    <cellStyle name="Normal 10 4 3 3" xfId="26680" xr:uid="{00000000-0005-0000-0000-000049300000}"/>
    <cellStyle name="Normal 10 4 4" xfId="17750" xr:uid="{00000000-0005-0000-0000-00004A300000}"/>
    <cellStyle name="Normal 10 4 4 2" xfId="22096" xr:uid="{00000000-0005-0000-0000-00004B300000}"/>
    <cellStyle name="Normal 10 4 4 3" xfId="26799" xr:uid="{00000000-0005-0000-0000-00004C300000}"/>
    <cellStyle name="Normal 10 4 5" xfId="17868" xr:uid="{00000000-0005-0000-0000-00004D300000}"/>
    <cellStyle name="Normal 10 4 5 2" xfId="22214" xr:uid="{00000000-0005-0000-0000-00004E300000}"/>
    <cellStyle name="Normal 10 4 5 3" xfId="26918" xr:uid="{00000000-0005-0000-0000-00004F300000}"/>
    <cellStyle name="Normal 10 4 6" xfId="18630" xr:uid="{00000000-0005-0000-0000-000050300000}"/>
    <cellStyle name="Normal 10 4 7" xfId="19376" xr:uid="{00000000-0005-0000-0000-000051300000}"/>
    <cellStyle name="Normal 10 4 7 2" xfId="22714" xr:uid="{00000000-0005-0000-0000-000052300000}"/>
    <cellStyle name="Normal 10 4 7 3" xfId="27425" xr:uid="{00000000-0005-0000-0000-000053300000}"/>
    <cellStyle name="Normal 10 4 8" xfId="19498" xr:uid="{00000000-0005-0000-0000-000054300000}"/>
    <cellStyle name="Normal 10 4 8 2" xfId="22836" xr:uid="{00000000-0005-0000-0000-000055300000}"/>
    <cellStyle name="Normal 10 4 8 3" xfId="27547" xr:uid="{00000000-0005-0000-0000-000056300000}"/>
    <cellStyle name="Normal 10 4 9" xfId="19618" xr:uid="{00000000-0005-0000-0000-000057300000}"/>
    <cellStyle name="Normal 10 4 9 2" xfId="22956" xr:uid="{00000000-0005-0000-0000-000058300000}"/>
    <cellStyle name="Normal 10 4 9 3" xfId="27667" xr:uid="{00000000-0005-0000-0000-000059300000}"/>
    <cellStyle name="Normal 10 5" xfId="17494" xr:uid="{00000000-0005-0000-0000-00005A300000}"/>
    <cellStyle name="Normal 10 5 2" xfId="18631" xr:uid="{00000000-0005-0000-0000-00005B300000}"/>
    <cellStyle name="Normal 10 5 3" xfId="21858" xr:uid="{00000000-0005-0000-0000-00005C300000}"/>
    <cellStyle name="Normal 10 5 3 2" xfId="28270" xr:uid="{00000000-0005-0000-0000-00005D300000}"/>
    <cellStyle name="Normal 10 5 4" xfId="26553" xr:uid="{00000000-0005-0000-0000-00005E300000}"/>
    <cellStyle name="Normal 10 6" xfId="17630" xr:uid="{00000000-0005-0000-0000-00005F300000}"/>
    <cellStyle name="Normal 10 6 2" xfId="18632" xr:uid="{00000000-0005-0000-0000-000060300000}"/>
    <cellStyle name="Normal 10 6 3" xfId="21975" xr:uid="{00000000-0005-0000-0000-000061300000}"/>
    <cellStyle name="Normal 10 6 3 2" xfId="28271" xr:uid="{00000000-0005-0000-0000-000062300000}"/>
    <cellStyle name="Normal 10 6 4" xfId="26678" xr:uid="{00000000-0005-0000-0000-000063300000}"/>
    <cellStyle name="Normal 10 7" xfId="17748" xr:uid="{00000000-0005-0000-0000-000064300000}"/>
    <cellStyle name="Normal 10 7 2" xfId="18633" xr:uid="{00000000-0005-0000-0000-000065300000}"/>
    <cellStyle name="Normal 10 7 3" xfId="22094" xr:uid="{00000000-0005-0000-0000-000066300000}"/>
    <cellStyle name="Normal 10 7 3 2" xfId="28272" xr:uid="{00000000-0005-0000-0000-000067300000}"/>
    <cellStyle name="Normal 10 7 4" xfId="26797" xr:uid="{00000000-0005-0000-0000-000068300000}"/>
    <cellStyle name="Normal 10 8" xfId="17866" xr:uid="{00000000-0005-0000-0000-000069300000}"/>
    <cellStyle name="Normal 10 8 2" xfId="18634" xr:uid="{00000000-0005-0000-0000-00006A300000}"/>
    <cellStyle name="Normal 10 8 3" xfId="22212" xr:uid="{00000000-0005-0000-0000-00006B300000}"/>
    <cellStyle name="Normal 10 8 3 2" xfId="28273" xr:uid="{00000000-0005-0000-0000-00006C300000}"/>
    <cellStyle name="Normal 10 8 4" xfId="26916" xr:uid="{00000000-0005-0000-0000-00006D300000}"/>
    <cellStyle name="Normal 10 9" xfId="19374" xr:uid="{00000000-0005-0000-0000-00006E300000}"/>
    <cellStyle name="Normal 10 9 2" xfId="22712" xr:uid="{00000000-0005-0000-0000-00006F300000}"/>
    <cellStyle name="Normal 10 9 2 2" xfId="36568" xr:uid="{00000000-0005-0000-0000-0000C32D0000}"/>
    <cellStyle name="Normal 10 9 3" xfId="27423" xr:uid="{00000000-0005-0000-0000-000070300000}"/>
    <cellStyle name="Normal 11" xfId="2262" xr:uid="{00000000-0005-0000-0000-000071300000}"/>
    <cellStyle name="Normal 11 10" xfId="19377" xr:uid="{00000000-0005-0000-0000-000072300000}"/>
    <cellStyle name="Normal 11 10 2" xfId="22715" xr:uid="{00000000-0005-0000-0000-000073300000}"/>
    <cellStyle name="Normal 11 10 3" xfId="27426" xr:uid="{00000000-0005-0000-0000-000074300000}"/>
    <cellStyle name="Normal 11 11" xfId="19499" xr:uid="{00000000-0005-0000-0000-000075300000}"/>
    <cellStyle name="Normal 11 11 2" xfId="22837" xr:uid="{00000000-0005-0000-0000-000076300000}"/>
    <cellStyle name="Normal 11 11 3" xfId="27548" xr:uid="{00000000-0005-0000-0000-000077300000}"/>
    <cellStyle name="Normal 11 12" xfId="19619" xr:uid="{00000000-0005-0000-0000-000078300000}"/>
    <cellStyle name="Normal 11 12 2" xfId="22957" xr:uid="{00000000-0005-0000-0000-000079300000}"/>
    <cellStyle name="Normal 11 12 3" xfId="27668" xr:uid="{00000000-0005-0000-0000-00007A300000}"/>
    <cellStyle name="Normal 11 13" xfId="19740" xr:uid="{00000000-0005-0000-0000-00007B300000}"/>
    <cellStyle name="Normal 11 13 2" xfId="23078" xr:uid="{00000000-0005-0000-0000-00007C300000}"/>
    <cellStyle name="Normal 11 13 3" xfId="27789" xr:uid="{00000000-0005-0000-0000-00007D300000}"/>
    <cellStyle name="Normal 11 14" xfId="19859" xr:uid="{00000000-0005-0000-0000-00007E300000}"/>
    <cellStyle name="Normal 11 14 2" xfId="23197" xr:uid="{00000000-0005-0000-0000-00007F300000}"/>
    <cellStyle name="Normal 11 14 3" xfId="27908" xr:uid="{00000000-0005-0000-0000-000080300000}"/>
    <cellStyle name="Normal 11 15" xfId="19982" xr:uid="{00000000-0005-0000-0000-000081300000}"/>
    <cellStyle name="Normal 11 15 2" xfId="23318" xr:uid="{00000000-0005-0000-0000-000082300000}"/>
    <cellStyle name="Normal 11 15 3" xfId="28028" xr:uid="{00000000-0005-0000-0000-000083300000}"/>
    <cellStyle name="Normal 11 16" xfId="20004" xr:uid="{00000000-0005-0000-0000-000084300000}"/>
    <cellStyle name="Normal 11 16 2" xfId="25486" xr:uid="{00000000-0005-0000-0000-000085300000}"/>
    <cellStyle name="Normal 11 17" xfId="28274" xr:uid="{00000000-0005-0000-0000-000086300000}"/>
    <cellStyle name="Normal 11 18" xfId="23465" xr:uid="{00000000-0005-0000-0000-000087300000}"/>
    <cellStyle name="Normal 11 2" xfId="3400" xr:uid="{00000000-0005-0000-0000-000088300000}"/>
    <cellStyle name="Normal 11 2 10" xfId="19620" xr:uid="{00000000-0005-0000-0000-000089300000}"/>
    <cellStyle name="Normal 11 2 10 2" xfId="22958" xr:uid="{00000000-0005-0000-0000-00008A300000}"/>
    <cellStyle name="Normal 11 2 10 3" xfId="27669" xr:uid="{00000000-0005-0000-0000-00008B300000}"/>
    <cellStyle name="Normal 11 2 11" xfId="19741" xr:uid="{00000000-0005-0000-0000-00008C300000}"/>
    <cellStyle name="Normal 11 2 11 2" xfId="23079" xr:uid="{00000000-0005-0000-0000-00008D300000}"/>
    <cellStyle name="Normal 11 2 11 3" xfId="27790" xr:uid="{00000000-0005-0000-0000-00008E300000}"/>
    <cellStyle name="Normal 11 2 12" xfId="19860" xr:uid="{00000000-0005-0000-0000-00008F300000}"/>
    <cellStyle name="Normal 11 2 12 2" xfId="23198" xr:uid="{00000000-0005-0000-0000-000090300000}"/>
    <cellStyle name="Normal 11 2 12 3" xfId="27909" xr:uid="{00000000-0005-0000-0000-000091300000}"/>
    <cellStyle name="Normal 11 2 13" xfId="20005" xr:uid="{00000000-0005-0000-0000-000092300000}"/>
    <cellStyle name="Normal 11 2 13 2" xfId="25487" xr:uid="{00000000-0005-0000-0000-000093300000}"/>
    <cellStyle name="Normal 11 2 14" xfId="23695" xr:uid="{00000000-0005-0000-0000-000094300000}"/>
    <cellStyle name="Normal 11 2 2" xfId="16358" xr:uid="{00000000-0005-0000-0000-000095300000}"/>
    <cellStyle name="Normal 11 2 2 2" xfId="21070" xr:uid="{00000000-0005-0000-0000-000096300000}"/>
    <cellStyle name="Normal 11 2 2 3" xfId="20247" xr:uid="{00000000-0005-0000-0000-000097300000}"/>
    <cellStyle name="Normal 11 2 3" xfId="17123" xr:uid="{00000000-0005-0000-0000-000098300000}"/>
    <cellStyle name="Normal 11 2 3 2" xfId="21713" xr:uid="{00000000-0005-0000-0000-000099300000}"/>
    <cellStyle name="Normal 11 2 3 2 2" xfId="36917" xr:uid="{00000000-0005-0000-0000-0000130B0000}"/>
    <cellStyle name="Normal 11 2 3 3" xfId="26152" xr:uid="{00000000-0005-0000-0000-00009A300000}"/>
    <cellStyle name="Normal 11 2 3 4" xfId="32543" xr:uid="{00000000-0005-0000-0000-0000130B0000}"/>
    <cellStyle name="Normal 11 2 4" xfId="17498" xr:uid="{00000000-0005-0000-0000-00009B300000}"/>
    <cellStyle name="Normal 11 2 4 2" xfId="21862" xr:uid="{00000000-0005-0000-0000-00009C300000}"/>
    <cellStyle name="Normal 11 2 4 3" xfId="26557" xr:uid="{00000000-0005-0000-0000-00009D300000}"/>
    <cellStyle name="Normal 11 2 5" xfId="17634" xr:uid="{00000000-0005-0000-0000-00009E300000}"/>
    <cellStyle name="Normal 11 2 5 2" xfId="21979" xr:uid="{00000000-0005-0000-0000-00009F300000}"/>
    <cellStyle name="Normal 11 2 5 3" xfId="26682" xr:uid="{00000000-0005-0000-0000-0000A0300000}"/>
    <cellStyle name="Normal 11 2 6" xfId="17752" xr:uid="{00000000-0005-0000-0000-0000A1300000}"/>
    <cellStyle name="Normal 11 2 6 2" xfId="22098" xr:uid="{00000000-0005-0000-0000-0000A2300000}"/>
    <cellStyle name="Normal 11 2 6 3" xfId="26801" xr:uid="{00000000-0005-0000-0000-0000A3300000}"/>
    <cellStyle name="Normal 11 2 7" xfId="17870" xr:uid="{00000000-0005-0000-0000-0000A4300000}"/>
    <cellStyle name="Normal 11 2 7 2" xfId="22216" xr:uid="{00000000-0005-0000-0000-0000A5300000}"/>
    <cellStyle name="Normal 11 2 7 3" xfId="26920" xr:uid="{00000000-0005-0000-0000-0000A6300000}"/>
    <cellStyle name="Normal 11 2 8" xfId="19378" xr:uid="{00000000-0005-0000-0000-0000A7300000}"/>
    <cellStyle name="Normal 11 2 8 2" xfId="22716" xr:uid="{00000000-0005-0000-0000-0000A8300000}"/>
    <cellStyle name="Normal 11 2 8 3" xfId="27427" xr:uid="{00000000-0005-0000-0000-0000A9300000}"/>
    <cellStyle name="Normal 11 2 9" xfId="19500" xr:uid="{00000000-0005-0000-0000-0000AA300000}"/>
    <cellStyle name="Normal 11 2 9 2" xfId="22838" xr:uid="{00000000-0005-0000-0000-0000AB300000}"/>
    <cellStyle name="Normal 11 2 9 3" xfId="27549" xr:uid="{00000000-0005-0000-0000-0000AC300000}"/>
    <cellStyle name="Normal 11 3" xfId="16359" xr:uid="{00000000-0005-0000-0000-0000AD300000}"/>
    <cellStyle name="Normal 11 3 10" xfId="19861" xr:uid="{00000000-0005-0000-0000-0000AE300000}"/>
    <cellStyle name="Normal 11 3 10 2" xfId="23199" xr:uid="{00000000-0005-0000-0000-0000AF300000}"/>
    <cellStyle name="Normal 11 3 10 3" xfId="27910" xr:uid="{00000000-0005-0000-0000-0000B0300000}"/>
    <cellStyle name="Normal 11 3 11" xfId="20210" xr:uid="{00000000-0005-0000-0000-0000B1300000}"/>
    <cellStyle name="Normal 11 3 2" xfId="17499" xr:uid="{00000000-0005-0000-0000-0000B2300000}"/>
    <cellStyle name="Normal 11 3 2 2" xfId="21863" xr:uid="{00000000-0005-0000-0000-0000B3300000}"/>
    <cellStyle name="Normal 11 3 2 3" xfId="21071" xr:uid="{00000000-0005-0000-0000-0000B4300000}"/>
    <cellStyle name="Normal 11 3 2 4" xfId="26558" xr:uid="{00000000-0005-0000-0000-0000B5300000}"/>
    <cellStyle name="Normal 11 3 3" xfId="17635" xr:uid="{00000000-0005-0000-0000-0000B6300000}"/>
    <cellStyle name="Normal 11 3 3 2" xfId="21980" xr:uid="{00000000-0005-0000-0000-0000B7300000}"/>
    <cellStyle name="Normal 11 3 3 3" xfId="26683" xr:uid="{00000000-0005-0000-0000-0000B8300000}"/>
    <cellStyle name="Normal 11 3 4" xfId="17753" xr:uid="{00000000-0005-0000-0000-0000B9300000}"/>
    <cellStyle name="Normal 11 3 4 2" xfId="22099" xr:uid="{00000000-0005-0000-0000-0000BA300000}"/>
    <cellStyle name="Normal 11 3 4 3" xfId="26802" xr:uid="{00000000-0005-0000-0000-0000BB300000}"/>
    <cellStyle name="Normal 11 3 5" xfId="17871" xr:uid="{00000000-0005-0000-0000-0000BC300000}"/>
    <cellStyle name="Normal 11 3 5 2" xfId="22217" xr:uid="{00000000-0005-0000-0000-0000BD300000}"/>
    <cellStyle name="Normal 11 3 5 3" xfId="26921" xr:uid="{00000000-0005-0000-0000-0000BE300000}"/>
    <cellStyle name="Normal 11 3 6" xfId="19379" xr:uid="{00000000-0005-0000-0000-0000BF300000}"/>
    <cellStyle name="Normal 11 3 6 2" xfId="22717" xr:uid="{00000000-0005-0000-0000-0000C0300000}"/>
    <cellStyle name="Normal 11 3 6 3" xfId="27428" xr:uid="{00000000-0005-0000-0000-0000C1300000}"/>
    <cellStyle name="Normal 11 3 7" xfId="19501" xr:uid="{00000000-0005-0000-0000-0000C2300000}"/>
    <cellStyle name="Normal 11 3 7 2" xfId="22839" xr:uid="{00000000-0005-0000-0000-0000C3300000}"/>
    <cellStyle name="Normal 11 3 7 3" xfId="27550" xr:uid="{00000000-0005-0000-0000-0000C4300000}"/>
    <cellStyle name="Normal 11 3 8" xfId="19621" xr:uid="{00000000-0005-0000-0000-0000C5300000}"/>
    <cellStyle name="Normal 11 3 8 2" xfId="22959" xr:uid="{00000000-0005-0000-0000-0000C6300000}"/>
    <cellStyle name="Normal 11 3 8 3" xfId="27670" xr:uid="{00000000-0005-0000-0000-0000C7300000}"/>
    <cellStyle name="Normal 11 3 9" xfId="19742" xr:uid="{00000000-0005-0000-0000-0000C8300000}"/>
    <cellStyle name="Normal 11 3 9 2" xfId="23080" xr:uid="{00000000-0005-0000-0000-0000C9300000}"/>
    <cellStyle name="Normal 11 3 9 3" xfId="27791" xr:uid="{00000000-0005-0000-0000-0000CA300000}"/>
    <cellStyle name="Normal 11 4" xfId="16360" xr:uid="{00000000-0005-0000-0000-0000CB300000}"/>
    <cellStyle name="Normal 11 5" xfId="17122" xr:uid="{00000000-0005-0000-0000-0000CC300000}"/>
    <cellStyle name="Normal 11 5 2" xfId="18635" xr:uid="{00000000-0005-0000-0000-0000CD300000}"/>
    <cellStyle name="Normal 11 5 3" xfId="21712" xr:uid="{00000000-0005-0000-0000-0000CE300000}"/>
    <cellStyle name="Normal 11 5 4" xfId="26071" xr:uid="{00000000-0005-0000-0000-0000CF300000}"/>
    <cellStyle name="Normal 11 6" xfId="17497" xr:uid="{00000000-0005-0000-0000-0000D0300000}"/>
    <cellStyle name="Normal 11 6 2" xfId="18636" xr:uid="{00000000-0005-0000-0000-0000D1300000}"/>
    <cellStyle name="Normal 11 6 3" xfId="21861" xr:uid="{00000000-0005-0000-0000-0000D2300000}"/>
    <cellStyle name="Normal 11 6 4" xfId="26556" xr:uid="{00000000-0005-0000-0000-0000D3300000}"/>
    <cellStyle name="Normal 11 7" xfId="17633" xr:uid="{00000000-0005-0000-0000-0000D4300000}"/>
    <cellStyle name="Normal 11 7 2" xfId="18637" xr:uid="{00000000-0005-0000-0000-0000D5300000}"/>
    <cellStyle name="Normal 11 7 3" xfId="21978" xr:uid="{00000000-0005-0000-0000-0000D6300000}"/>
    <cellStyle name="Normal 11 7 4" xfId="26681" xr:uid="{00000000-0005-0000-0000-0000D7300000}"/>
    <cellStyle name="Normal 11 8" xfId="17751" xr:uid="{00000000-0005-0000-0000-0000D8300000}"/>
    <cellStyle name="Normal 11 8 2" xfId="18638" xr:uid="{00000000-0005-0000-0000-0000D9300000}"/>
    <cellStyle name="Normal 11 8 3" xfId="22097" xr:uid="{00000000-0005-0000-0000-0000DA300000}"/>
    <cellStyle name="Normal 11 8 4" xfId="26800" xr:uid="{00000000-0005-0000-0000-0000DB300000}"/>
    <cellStyle name="Normal 11 9" xfId="17869" xr:uid="{00000000-0005-0000-0000-0000DC300000}"/>
    <cellStyle name="Normal 11 9 2" xfId="22215" xr:uid="{00000000-0005-0000-0000-0000DD300000}"/>
    <cellStyle name="Normal 11 9 3" xfId="26919" xr:uid="{00000000-0005-0000-0000-0000DE300000}"/>
    <cellStyle name="Normal 12" xfId="2263" xr:uid="{00000000-0005-0000-0000-0000DF300000}"/>
    <cellStyle name="Normal 12 10" xfId="3401" xr:uid="{00000000-0005-0000-0000-0000E0300000}"/>
    <cellStyle name="Normal 12 10 2" xfId="17125" xr:uid="{00000000-0005-0000-0000-0000E1300000}"/>
    <cellStyle name="Normal 12 10 2 2" xfId="20248" xr:uid="{00000000-0005-0000-0000-0000E2300000}"/>
    <cellStyle name="Normal 12 10 2 3" xfId="26072" xr:uid="{00000000-0005-0000-0000-0000E3300000}"/>
    <cellStyle name="Normal 12 10 3" xfId="20007" xr:uid="{00000000-0005-0000-0000-0000E4300000}"/>
    <cellStyle name="Normal 12 10 3 2" xfId="25489" xr:uid="{00000000-0005-0000-0000-0000E5300000}"/>
    <cellStyle name="Normal 12 10 4" xfId="23696" xr:uid="{00000000-0005-0000-0000-0000E6300000}"/>
    <cellStyle name="Normal 12 11" xfId="16361" xr:uid="{00000000-0005-0000-0000-0000E7300000}"/>
    <cellStyle name="Normal 12 11 2" xfId="20287" xr:uid="{00000000-0005-0000-0000-0000E8300000}"/>
    <cellStyle name="Normal 12 11 3" xfId="20286" xr:uid="{00000000-0005-0000-0000-0000E9300000}"/>
    <cellStyle name="Normal 12 11 4" xfId="20211" xr:uid="{00000000-0005-0000-0000-0000EA300000}"/>
    <cellStyle name="Normal 12 12" xfId="17124" xr:uid="{00000000-0005-0000-0000-0000EB300000}"/>
    <cellStyle name="Normal 12 12 2" xfId="21714" xr:uid="{00000000-0005-0000-0000-0000EC300000}"/>
    <cellStyle name="Normal 12 12 3" xfId="26150" xr:uid="{00000000-0005-0000-0000-0000ED300000}"/>
    <cellStyle name="Normal 12 13" xfId="17500" xr:uid="{00000000-0005-0000-0000-0000EE300000}"/>
    <cellStyle name="Normal 12 13 2" xfId="21864" xr:uid="{00000000-0005-0000-0000-0000EF300000}"/>
    <cellStyle name="Normal 12 13 3" xfId="26559" xr:uid="{00000000-0005-0000-0000-0000F0300000}"/>
    <cellStyle name="Normal 12 14" xfId="17636" xr:uid="{00000000-0005-0000-0000-0000F1300000}"/>
    <cellStyle name="Normal 12 14 2" xfId="21981" xr:uid="{00000000-0005-0000-0000-0000F2300000}"/>
    <cellStyle name="Normal 12 14 3" xfId="26684" xr:uid="{00000000-0005-0000-0000-0000F3300000}"/>
    <cellStyle name="Normal 12 15" xfId="17754" xr:uid="{00000000-0005-0000-0000-0000F4300000}"/>
    <cellStyle name="Normal 12 15 2" xfId="22100" xr:uid="{00000000-0005-0000-0000-0000F5300000}"/>
    <cellStyle name="Normal 12 15 3" xfId="26803" xr:uid="{00000000-0005-0000-0000-0000F6300000}"/>
    <cellStyle name="Normal 12 16" xfId="17872" xr:uid="{00000000-0005-0000-0000-0000F7300000}"/>
    <cellStyle name="Normal 12 16 2" xfId="22218" xr:uid="{00000000-0005-0000-0000-0000F8300000}"/>
    <cellStyle name="Normal 12 16 3" xfId="26922" xr:uid="{00000000-0005-0000-0000-0000F9300000}"/>
    <cellStyle name="Normal 12 17" xfId="19380" xr:uid="{00000000-0005-0000-0000-0000FA300000}"/>
    <cellStyle name="Normal 12 17 2" xfId="22718" xr:uid="{00000000-0005-0000-0000-0000FB300000}"/>
    <cellStyle name="Normal 12 17 3" xfId="27429" xr:uid="{00000000-0005-0000-0000-0000FC300000}"/>
    <cellStyle name="Normal 12 18" xfId="19502" xr:uid="{00000000-0005-0000-0000-0000FD300000}"/>
    <cellStyle name="Normal 12 18 2" xfId="22840" xr:uid="{00000000-0005-0000-0000-0000FE300000}"/>
    <cellStyle name="Normal 12 18 3" xfId="27551" xr:uid="{00000000-0005-0000-0000-0000FF300000}"/>
    <cellStyle name="Normal 12 19" xfId="19622" xr:uid="{00000000-0005-0000-0000-000000310000}"/>
    <cellStyle name="Normal 12 19 2" xfId="22960" xr:uid="{00000000-0005-0000-0000-000001310000}"/>
    <cellStyle name="Normal 12 19 3" xfId="27671" xr:uid="{00000000-0005-0000-0000-000002310000}"/>
    <cellStyle name="Normal 12 2" xfId="2264" xr:uid="{00000000-0005-0000-0000-000003310000}"/>
    <cellStyle name="Normal 12 2 10" xfId="17637" xr:uid="{00000000-0005-0000-0000-000004310000}"/>
    <cellStyle name="Normal 12 2 10 2" xfId="21982" xr:uid="{00000000-0005-0000-0000-000005310000}"/>
    <cellStyle name="Normal 12 2 10 3" xfId="26685" xr:uid="{00000000-0005-0000-0000-000006310000}"/>
    <cellStyle name="Normal 12 2 11" xfId="17755" xr:uid="{00000000-0005-0000-0000-000007310000}"/>
    <cellStyle name="Normal 12 2 11 2" xfId="22101" xr:uid="{00000000-0005-0000-0000-000008310000}"/>
    <cellStyle name="Normal 12 2 11 3" xfId="26804" xr:uid="{00000000-0005-0000-0000-000009310000}"/>
    <cellStyle name="Normal 12 2 12" xfId="17873" xr:uid="{00000000-0005-0000-0000-00000A310000}"/>
    <cellStyle name="Normal 12 2 12 2" xfId="22219" xr:uid="{00000000-0005-0000-0000-00000B310000}"/>
    <cellStyle name="Normal 12 2 12 3" xfId="26923" xr:uid="{00000000-0005-0000-0000-00000C310000}"/>
    <cellStyle name="Normal 12 2 13" xfId="19381" xr:uid="{00000000-0005-0000-0000-00000D310000}"/>
    <cellStyle name="Normal 12 2 13 2" xfId="22719" xr:uid="{00000000-0005-0000-0000-00000E310000}"/>
    <cellStyle name="Normal 12 2 13 3" xfId="27430" xr:uid="{00000000-0005-0000-0000-00000F310000}"/>
    <cellStyle name="Normal 12 2 14" xfId="19503" xr:uid="{00000000-0005-0000-0000-000010310000}"/>
    <cellStyle name="Normal 12 2 14 2" xfId="22841" xr:uid="{00000000-0005-0000-0000-000011310000}"/>
    <cellStyle name="Normal 12 2 14 3" xfId="27552" xr:uid="{00000000-0005-0000-0000-000012310000}"/>
    <cellStyle name="Normal 12 2 15" xfId="19623" xr:uid="{00000000-0005-0000-0000-000013310000}"/>
    <cellStyle name="Normal 12 2 15 2" xfId="22961" xr:uid="{00000000-0005-0000-0000-000014310000}"/>
    <cellStyle name="Normal 12 2 15 3" xfId="27672" xr:uid="{00000000-0005-0000-0000-000015310000}"/>
    <cellStyle name="Normal 12 2 16" xfId="19744" xr:uid="{00000000-0005-0000-0000-000016310000}"/>
    <cellStyle name="Normal 12 2 16 2" xfId="23082" xr:uid="{00000000-0005-0000-0000-000017310000}"/>
    <cellStyle name="Normal 12 2 16 3" xfId="27793" xr:uid="{00000000-0005-0000-0000-000018310000}"/>
    <cellStyle name="Normal 12 2 17" xfId="19863" xr:uid="{00000000-0005-0000-0000-000019310000}"/>
    <cellStyle name="Normal 12 2 17 2" xfId="23201" xr:uid="{00000000-0005-0000-0000-00001A310000}"/>
    <cellStyle name="Normal 12 2 17 3" xfId="27912" xr:uid="{00000000-0005-0000-0000-00001B310000}"/>
    <cellStyle name="Normal 12 2 18" xfId="28276" xr:uid="{00000000-0005-0000-0000-00001C310000}"/>
    <cellStyle name="Normal 12 2 2" xfId="2265" xr:uid="{00000000-0005-0000-0000-00001D310000}"/>
    <cellStyle name="Normal 12 2 2 2" xfId="2266" xr:uid="{00000000-0005-0000-0000-00001E310000}"/>
    <cellStyle name="Normal 12 2 2 3" xfId="28277" xr:uid="{00000000-0005-0000-0000-00001F310000}"/>
    <cellStyle name="Normal 12 2 3" xfId="2267" xr:uid="{00000000-0005-0000-0000-000020310000}"/>
    <cellStyle name="Normal 12 2 4" xfId="2268" xr:uid="{00000000-0005-0000-0000-000021310000}"/>
    <cellStyle name="Normal 12 2 5" xfId="2269" xr:uid="{00000000-0005-0000-0000-000022310000}"/>
    <cellStyle name="Normal 12 2 6" xfId="2270" xr:uid="{00000000-0005-0000-0000-000023310000}"/>
    <cellStyle name="Normal 12 2 7" xfId="16362" xr:uid="{00000000-0005-0000-0000-000024310000}"/>
    <cellStyle name="Normal 12 2 8" xfId="16363" xr:uid="{00000000-0005-0000-0000-000025310000}"/>
    <cellStyle name="Normal 12 2 8 2" xfId="20288" xr:uid="{00000000-0005-0000-0000-000026310000}"/>
    <cellStyle name="Normal 12 2 9" xfId="17501" xr:uid="{00000000-0005-0000-0000-000027310000}"/>
    <cellStyle name="Normal 12 2 9 2" xfId="21865" xr:uid="{00000000-0005-0000-0000-000028310000}"/>
    <cellStyle name="Normal 12 2 9 3" xfId="26560" xr:uid="{00000000-0005-0000-0000-000029310000}"/>
    <cellStyle name="Normal 12 20" xfId="19743" xr:uid="{00000000-0005-0000-0000-00002A310000}"/>
    <cellStyle name="Normal 12 20 2" xfId="23081" xr:uid="{00000000-0005-0000-0000-00002B310000}"/>
    <cellStyle name="Normal 12 20 3" xfId="27792" xr:uid="{00000000-0005-0000-0000-00002C310000}"/>
    <cellStyle name="Normal 12 21" xfId="19862" xr:uid="{00000000-0005-0000-0000-00002D310000}"/>
    <cellStyle name="Normal 12 21 2" xfId="23200" xr:uid="{00000000-0005-0000-0000-00002E310000}"/>
    <cellStyle name="Normal 12 21 3" xfId="27911" xr:uid="{00000000-0005-0000-0000-00002F310000}"/>
    <cellStyle name="Normal 12 22" xfId="20006" xr:uid="{00000000-0005-0000-0000-000030310000}"/>
    <cellStyle name="Normal 12 22 2" xfId="25488" xr:uid="{00000000-0005-0000-0000-000031310000}"/>
    <cellStyle name="Normal 12 23" xfId="28275" xr:uid="{00000000-0005-0000-0000-000032310000}"/>
    <cellStyle name="Normal 12 24" xfId="23466" xr:uid="{00000000-0005-0000-0000-000033310000}"/>
    <cellStyle name="Normal 12 3" xfId="2271" xr:uid="{00000000-0005-0000-0000-000034310000}"/>
    <cellStyle name="Normal 12 3 10" xfId="17638" xr:uid="{00000000-0005-0000-0000-000035310000}"/>
    <cellStyle name="Normal 12 3 10 2" xfId="21983" xr:uid="{00000000-0005-0000-0000-000036310000}"/>
    <cellStyle name="Normal 12 3 10 3" xfId="26686" xr:uid="{00000000-0005-0000-0000-000037310000}"/>
    <cellStyle name="Normal 12 3 11" xfId="17756" xr:uid="{00000000-0005-0000-0000-000038310000}"/>
    <cellStyle name="Normal 12 3 11 2" xfId="22102" xr:uid="{00000000-0005-0000-0000-000039310000}"/>
    <cellStyle name="Normal 12 3 11 3" xfId="26805" xr:uid="{00000000-0005-0000-0000-00003A310000}"/>
    <cellStyle name="Normal 12 3 12" xfId="17874" xr:uid="{00000000-0005-0000-0000-00003B310000}"/>
    <cellStyle name="Normal 12 3 12 2" xfId="22220" xr:uid="{00000000-0005-0000-0000-00003C310000}"/>
    <cellStyle name="Normal 12 3 12 3" xfId="26924" xr:uid="{00000000-0005-0000-0000-00003D310000}"/>
    <cellStyle name="Normal 12 3 13" xfId="19382" xr:uid="{00000000-0005-0000-0000-00003E310000}"/>
    <cellStyle name="Normal 12 3 13 2" xfId="22720" xr:uid="{00000000-0005-0000-0000-00003F310000}"/>
    <cellStyle name="Normal 12 3 13 3" xfId="27431" xr:uid="{00000000-0005-0000-0000-000040310000}"/>
    <cellStyle name="Normal 12 3 14" xfId="19504" xr:uid="{00000000-0005-0000-0000-000041310000}"/>
    <cellStyle name="Normal 12 3 14 2" xfId="22842" xr:uid="{00000000-0005-0000-0000-000042310000}"/>
    <cellStyle name="Normal 12 3 14 3" xfId="27553" xr:uid="{00000000-0005-0000-0000-000043310000}"/>
    <cellStyle name="Normal 12 3 15" xfId="19624" xr:uid="{00000000-0005-0000-0000-000044310000}"/>
    <cellStyle name="Normal 12 3 15 2" xfId="22962" xr:uid="{00000000-0005-0000-0000-000045310000}"/>
    <cellStyle name="Normal 12 3 15 3" xfId="27673" xr:uid="{00000000-0005-0000-0000-000046310000}"/>
    <cellStyle name="Normal 12 3 16" xfId="19745" xr:uid="{00000000-0005-0000-0000-000047310000}"/>
    <cellStyle name="Normal 12 3 16 2" xfId="23083" xr:uid="{00000000-0005-0000-0000-000048310000}"/>
    <cellStyle name="Normal 12 3 16 3" xfId="27794" xr:uid="{00000000-0005-0000-0000-000049310000}"/>
    <cellStyle name="Normal 12 3 17" xfId="19864" xr:uid="{00000000-0005-0000-0000-00004A310000}"/>
    <cellStyle name="Normal 12 3 17 2" xfId="23202" xr:uid="{00000000-0005-0000-0000-00004B310000}"/>
    <cellStyle name="Normal 12 3 17 3" xfId="27913" xr:uid="{00000000-0005-0000-0000-00004C310000}"/>
    <cellStyle name="Normal 12 3 18" xfId="28278" xr:uid="{00000000-0005-0000-0000-00004D310000}"/>
    <cellStyle name="Normal 12 3 2" xfId="2272" xr:uid="{00000000-0005-0000-0000-00004E310000}"/>
    <cellStyle name="Normal 12 3 2 2" xfId="2273" xr:uid="{00000000-0005-0000-0000-00004F310000}"/>
    <cellStyle name="Normal 12 3 3" xfId="2274" xr:uid="{00000000-0005-0000-0000-000050310000}"/>
    <cellStyle name="Normal 12 3 4" xfId="2275" xr:uid="{00000000-0005-0000-0000-000051310000}"/>
    <cellStyle name="Normal 12 3 5" xfId="2276" xr:uid="{00000000-0005-0000-0000-000052310000}"/>
    <cellStyle name="Normal 12 3 6" xfId="2277" xr:uid="{00000000-0005-0000-0000-000053310000}"/>
    <cellStyle name="Normal 12 3 7" xfId="16364" xr:uid="{00000000-0005-0000-0000-000054310000}"/>
    <cellStyle name="Normal 12 3 8" xfId="16365" xr:uid="{00000000-0005-0000-0000-000055310000}"/>
    <cellStyle name="Normal 12 3 8 2" xfId="20289" xr:uid="{00000000-0005-0000-0000-000056310000}"/>
    <cellStyle name="Normal 12 3 9" xfId="17502" xr:uid="{00000000-0005-0000-0000-000057310000}"/>
    <cellStyle name="Normal 12 3 9 2" xfId="21866" xr:uid="{00000000-0005-0000-0000-000058310000}"/>
    <cellStyle name="Normal 12 3 9 3" xfId="26561" xr:uid="{00000000-0005-0000-0000-000059310000}"/>
    <cellStyle name="Normal 12 4" xfId="2278" xr:uid="{00000000-0005-0000-0000-00005A310000}"/>
    <cellStyle name="Normal 12 4 2" xfId="2279" xr:uid="{00000000-0005-0000-0000-00005B310000}"/>
    <cellStyle name="Normal 12 4 2 2" xfId="2280" xr:uid="{00000000-0005-0000-0000-00005C310000}"/>
    <cellStyle name="Normal 12 4 3" xfId="2281" xr:uid="{00000000-0005-0000-0000-00005D310000}"/>
    <cellStyle name="Normal 12 4 4" xfId="2282" xr:uid="{00000000-0005-0000-0000-00005E310000}"/>
    <cellStyle name="Normal 12 4 5" xfId="2283" xr:uid="{00000000-0005-0000-0000-00005F310000}"/>
    <cellStyle name="Normal 12 4 6" xfId="2284" xr:uid="{00000000-0005-0000-0000-000060310000}"/>
    <cellStyle name="Normal 12 4 7" xfId="16366" xr:uid="{00000000-0005-0000-0000-000061310000}"/>
    <cellStyle name="Normal 12 4 8" xfId="16367" xr:uid="{00000000-0005-0000-0000-000062310000}"/>
    <cellStyle name="Normal 12 4 8 2" xfId="20290" xr:uid="{00000000-0005-0000-0000-000063310000}"/>
    <cellStyle name="Normal 12 5" xfId="2285" xr:uid="{00000000-0005-0000-0000-000064310000}"/>
    <cellStyle name="Normal 12 5 2" xfId="2286" xr:uid="{00000000-0005-0000-0000-000065310000}"/>
    <cellStyle name="Normal 12 5 2 2" xfId="2287" xr:uid="{00000000-0005-0000-0000-000066310000}"/>
    <cellStyle name="Normal 12 5 3" xfId="2288" xr:uid="{00000000-0005-0000-0000-000067310000}"/>
    <cellStyle name="Normal 12 5 4" xfId="2289" xr:uid="{00000000-0005-0000-0000-000068310000}"/>
    <cellStyle name="Normal 12 5 5" xfId="2290" xr:uid="{00000000-0005-0000-0000-000069310000}"/>
    <cellStyle name="Normal 12 5 6" xfId="2291" xr:uid="{00000000-0005-0000-0000-00006A310000}"/>
    <cellStyle name="Normal 12 5 7" xfId="16368" xr:uid="{00000000-0005-0000-0000-00006B310000}"/>
    <cellStyle name="Normal 12 5 8" xfId="16369" xr:uid="{00000000-0005-0000-0000-00006C310000}"/>
    <cellStyle name="Normal 12 5 8 2" xfId="20291" xr:uid="{00000000-0005-0000-0000-00006D310000}"/>
    <cellStyle name="Normal 12 6" xfId="2292" xr:uid="{00000000-0005-0000-0000-00006E310000}"/>
    <cellStyle name="Normal 12 6 2" xfId="2293" xr:uid="{00000000-0005-0000-0000-00006F310000}"/>
    <cellStyle name="Normal 12 6 2 2" xfId="2294" xr:uid="{00000000-0005-0000-0000-000070310000}"/>
    <cellStyle name="Normal 12 6 3" xfId="2295" xr:uid="{00000000-0005-0000-0000-000071310000}"/>
    <cellStyle name="Normal 12 6 4" xfId="2296" xr:uid="{00000000-0005-0000-0000-000072310000}"/>
    <cellStyle name="Normal 12 6 5" xfId="2297" xr:uid="{00000000-0005-0000-0000-000073310000}"/>
    <cellStyle name="Normal 12 6 6" xfId="2298" xr:uid="{00000000-0005-0000-0000-000074310000}"/>
    <cellStyle name="Normal 12 6 7" xfId="16370" xr:uid="{00000000-0005-0000-0000-000075310000}"/>
    <cellStyle name="Normal 12 6 8" xfId="16371" xr:uid="{00000000-0005-0000-0000-000076310000}"/>
    <cellStyle name="Normal 12 6 8 2" xfId="20292" xr:uid="{00000000-0005-0000-0000-000077310000}"/>
    <cellStyle name="Normal 12 7" xfId="2299" xr:uid="{00000000-0005-0000-0000-000078310000}"/>
    <cellStyle name="Normal 12 8" xfId="2300" xr:uid="{00000000-0005-0000-0000-000079310000}"/>
    <cellStyle name="Normal 12 9" xfId="2301" xr:uid="{00000000-0005-0000-0000-00007A310000}"/>
    <cellStyle name="Normal 13" xfId="2302" xr:uid="{00000000-0005-0000-0000-00007B310000}"/>
    <cellStyle name="Normal 13 10" xfId="18639" xr:uid="{00000000-0005-0000-0000-00007C310000}"/>
    <cellStyle name="Normal 13 10 2" xfId="22573" xr:uid="{00000000-0005-0000-0000-00007D310000}"/>
    <cellStyle name="Normal 13 10 3" xfId="27285" xr:uid="{00000000-0005-0000-0000-00007E310000}"/>
    <cellStyle name="Normal 13 11" xfId="18640" xr:uid="{00000000-0005-0000-0000-00007F310000}"/>
    <cellStyle name="Normal 13 11 2" xfId="22574" xr:uid="{00000000-0005-0000-0000-000080310000}"/>
    <cellStyle name="Normal 13 11 3" xfId="27286" xr:uid="{00000000-0005-0000-0000-000081310000}"/>
    <cellStyle name="Normal 13 12" xfId="18641" xr:uid="{00000000-0005-0000-0000-000082310000}"/>
    <cellStyle name="Normal 13 13" xfId="18642" xr:uid="{00000000-0005-0000-0000-000083310000}"/>
    <cellStyle name="Normal 13 13 2" xfId="22575" xr:uid="{00000000-0005-0000-0000-000084310000}"/>
    <cellStyle name="Normal 13 13 3" xfId="27287" xr:uid="{00000000-0005-0000-0000-000085310000}"/>
    <cellStyle name="Normal 13 14" xfId="18643" xr:uid="{00000000-0005-0000-0000-000086310000}"/>
    <cellStyle name="Normal 13 14 2" xfId="22576" xr:uid="{00000000-0005-0000-0000-000087310000}"/>
    <cellStyle name="Normal 13 14 3" xfId="27288" xr:uid="{00000000-0005-0000-0000-000088310000}"/>
    <cellStyle name="Normal 13 15" xfId="18644" xr:uid="{00000000-0005-0000-0000-000089310000}"/>
    <cellStyle name="Normal 13 15 2" xfId="22577" xr:uid="{00000000-0005-0000-0000-00008A310000}"/>
    <cellStyle name="Normal 13 15 3" xfId="27289" xr:uid="{00000000-0005-0000-0000-00008B310000}"/>
    <cellStyle name="Normal 13 16" xfId="18645" xr:uid="{00000000-0005-0000-0000-00008C310000}"/>
    <cellStyle name="Normal 13 16 2" xfId="22578" xr:uid="{00000000-0005-0000-0000-00008D310000}"/>
    <cellStyle name="Normal 13 16 3" xfId="27290" xr:uid="{00000000-0005-0000-0000-00008E310000}"/>
    <cellStyle name="Normal 13 17" xfId="18646" xr:uid="{00000000-0005-0000-0000-00008F310000}"/>
    <cellStyle name="Normal 13 18" xfId="18647" xr:uid="{00000000-0005-0000-0000-000090310000}"/>
    <cellStyle name="Normal 13 19" xfId="18648" xr:uid="{00000000-0005-0000-0000-000091310000}"/>
    <cellStyle name="Normal 13 2" xfId="2303" xr:uid="{00000000-0005-0000-0000-000092310000}"/>
    <cellStyle name="Normal 13 2 10" xfId="32545" xr:uid="{00000000-0005-0000-0000-00002E0B0000}"/>
    <cellStyle name="Normal 13 2 2" xfId="18650" xr:uid="{00000000-0005-0000-0000-000093310000}"/>
    <cellStyle name="Normal 13 2 2 2" xfId="22579" xr:uid="{00000000-0005-0000-0000-000094310000}"/>
    <cellStyle name="Normal 13 2 2 3" xfId="27291" xr:uid="{00000000-0005-0000-0000-000095310000}"/>
    <cellStyle name="Normal 13 2 3" xfId="18651" xr:uid="{00000000-0005-0000-0000-000096310000}"/>
    <cellStyle name="Normal 13 2 3 2" xfId="22580" xr:uid="{00000000-0005-0000-0000-000097310000}"/>
    <cellStyle name="Normal 13 2 3 3" xfId="27292" xr:uid="{00000000-0005-0000-0000-000098310000}"/>
    <cellStyle name="Normal 13 2 4" xfId="18652" xr:uid="{00000000-0005-0000-0000-000099310000}"/>
    <cellStyle name="Normal 13 2 4 2" xfId="22581" xr:uid="{00000000-0005-0000-0000-00009A310000}"/>
    <cellStyle name="Normal 13 2 4 3" xfId="27293" xr:uid="{00000000-0005-0000-0000-00009B310000}"/>
    <cellStyle name="Normal 13 2 5" xfId="18653" xr:uid="{00000000-0005-0000-0000-00009C310000}"/>
    <cellStyle name="Normal 13 2 5 2" xfId="22582" xr:uid="{00000000-0005-0000-0000-00009D310000}"/>
    <cellStyle name="Normal 13 2 5 3" xfId="27294" xr:uid="{00000000-0005-0000-0000-00009E310000}"/>
    <cellStyle name="Normal 13 2 6" xfId="18654" xr:uid="{00000000-0005-0000-0000-00009F310000}"/>
    <cellStyle name="Normal 13 2 6 2" xfId="22583" xr:uid="{00000000-0005-0000-0000-0000A0310000}"/>
    <cellStyle name="Normal 13 2 6 3" xfId="27295" xr:uid="{00000000-0005-0000-0000-0000A1310000}"/>
    <cellStyle name="Normal 13 2 7" xfId="18655" xr:uid="{00000000-0005-0000-0000-0000A2310000}"/>
    <cellStyle name="Normal 13 2 7 2" xfId="22584" xr:uid="{00000000-0005-0000-0000-0000A3310000}"/>
    <cellStyle name="Normal 13 2 7 3" xfId="27296" xr:uid="{00000000-0005-0000-0000-0000A4310000}"/>
    <cellStyle name="Normal 13 2 8" xfId="18656" xr:uid="{00000000-0005-0000-0000-0000A5310000}"/>
    <cellStyle name="Normal 13 2 8 2" xfId="22585" xr:uid="{00000000-0005-0000-0000-0000A6310000}"/>
    <cellStyle name="Normal 13 2 8 3" xfId="27297" xr:uid="{00000000-0005-0000-0000-0000A7310000}"/>
    <cellStyle name="Normal 13 2 9" xfId="18649" xr:uid="{00000000-0005-0000-0000-0000A8310000}"/>
    <cellStyle name="Normal 13 20" xfId="18657" xr:uid="{00000000-0005-0000-0000-0000A9310000}"/>
    <cellStyle name="Normal 13 21" xfId="18658" xr:uid="{00000000-0005-0000-0000-0000AA310000}"/>
    <cellStyle name="Normal 13 22" xfId="18659" xr:uid="{00000000-0005-0000-0000-0000AB310000}"/>
    <cellStyle name="Normal 13 23" xfId="18660" xr:uid="{00000000-0005-0000-0000-0000AC310000}"/>
    <cellStyle name="Normal 13 24" xfId="18661" xr:uid="{00000000-0005-0000-0000-0000AD310000}"/>
    <cellStyle name="Normal 13 25" xfId="18662" xr:uid="{00000000-0005-0000-0000-0000AE310000}"/>
    <cellStyle name="Normal 13 26" xfId="18663" xr:uid="{00000000-0005-0000-0000-0000AF310000}"/>
    <cellStyle name="Normal 13 27" xfId="18664" xr:uid="{00000000-0005-0000-0000-0000B0310000}"/>
    <cellStyle name="Normal 13 28" xfId="18665" xr:uid="{00000000-0005-0000-0000-0000B1310000}"/>
    <cellStyle name="Normal 13 29" xfId="18666" xr:uid="{00000000-0005-0000-0000-0000B2310000}"/>
    <cellStyle name="Normal 13 3" xfId="2304" xr:uid="{00000000-0005-0000-0000-0000B3310000}"/>
    <cellStyle name="Normal 13 3 2" xfId="18667" xr:uid="{00000000-0005-0000-0000-0000B4310000}"/>
    <cellStyle name="Normal 13 3 2 2" xfId="22586" xr:uid="{00000000-0005-0000-0000-0000B5310000}"/>
    <cellStyle name="Normal 13 3 2 3" xfId="27298" xr:uid="{00000000-0005-0000-0000-0000B6310000}"/>
    <cellStyle name="Normal 13 30" xfId="18668" xr:uid="{00000000-0005-0000-0000-0000B7310000}"/>
    <cellStyle name="Normal 13 31" xfId="18669" xr:uid="{00000000-0005-0000-0000-0000B8310000}"/>
    <cellStyle name="Normal 13 32" xfId="18670" xr:uid="{00000000-0005-0000-0000-0000B9310000}"/>
    <cellStyle name="Normal 13 33" xfId="18671" xr:uid="{00000000-0005-0000-0000-0000BA310000}"/>
    <cellStyle name="Normal 13 34" xfId="18672" xr:uid="{00000000-0005-0000-0000-0000BB310000}"/>
    <cellStyle name="Normal 13 35" xfId="18673" xr:uid="{00000000-0005-0000-0000-0000BC310000}"/>
    <cellStyle name="Normal 13 36" xfId="18674" xr:uid="{00000000-0005-0000-0000-0000BD310000}"/>
    <cellStyle name="Normal 13 37" xfId="18675" xr:uid="{00000000-0005-0000-0000-0000BE310000}"/>
    <cellStyle name="Normal 13 38" xfId="18676" xr:uid="{00000000-0005-0000-0000-0000BF310000}"/>
    <cellStyle name="Normal 13 39" xfId="28279" xr:uid="{00000000-0005-0000-0000-0000C0310000}"/>
    <cellStyle name="Normal 13 4" xfId="16372" xr:uid="{00000000-0005-0000-0000-0000C1310000}"/>
    <cellStyle name="Normal 13 4 2" xfId="18677" xr:uid="{00000000-0005-0000-0000-0000C2310000}"/>
    <cellStyle name="Normal 13 4 2 2" xfId="22587" xr:uid="{00000000-0005-0000-0000-0000C3310000}"/>
    <cellStyle name="Normal 13 4 2 3" xfId="27299" xr:uid="{00000000-0005-0000-0000-0000C4310000}"/>
    <cellStyle name="Normal 13 5" xfId="18678" xr:uid="{00000000-0005-0000-0000-0000C5310000}"/>
    <cellStyle name="Normal 13 6" xfId="18679" xr:uid="{00000000-0005-0000-0000-0000C6310000}"/>
    <cellStyle name="Normal 13 7" xfId="18680" xr:uid="{00000000-0005-0000-0000-0000C7310000}"/>
    <cellStyle name="Normal 13 8" xfId="18681" xr:uid="{00000000-0005-0000-0000-0000C8310000}"/>
    <cellStyle name="Normal 13 9" xfId="18682" xr:uid="{00000000-0005-0000-0000-0000C9310000}"/>
    <cellStyle name="Normal 13 9 2" xfId="22588" xr:uid="{00000000-0005-0000-0000-0000CA310000}"/>
    <cellStyle name="Normal 13 9 3" xfId="27300" xr:uid="{00000000-0005-0000-0000-0000CB310000}"/>
    <cellStyle name="Normal 14" xfId="2305" xr:uid="{00000000-0005-0000-0000-0000CC310000}"/>
    <cellStyle name="Normal 14 10" xfId="2306" xr:uid="{00000000-0005-0000-0000-0000CD310000}"/>
    <cellStyle name="Normal 14 10 2" xfId="3403" xr:uid="{00000000-0005-0000-0000-0000CE310000}"/>
    <cellStyle name="Normal 14 10 2 2" xfId="20250" xr:uid="{00000000-0005-0000-0000-0000CF310000}"/>
    <cellStyle name="Normal 14 10 2 2 2" xfId="26073" xr:uid="{00000000-0005-0000-0000-0000D0310000}"/>
    <cellStyle name="Normal 14 10 2 3" xfId="20010" xr:uid="{00000000-0005-0000-0000-0000D1310000}"/>
    <cellStyle name="Normal 14 10 2 4" xfId="23698" xr:uid="{00000000-0005-0000-0000-0000D2310000}"/>
    <cellStyle name="Normal 14 10 3" xfId="18684" xr:uid="{00000000-0005-0000-0000-0000D3310000}"/>
    <cellStyle name="Normal 14 10 3 2" xfId="20213" xr:uid="{00000000-0005-0000-0000-0000D4310000}"/>
    <cellStyle name="Normal 14 10 3 3" xfId="27301" xr:uid="{00000000-0005-0000-0000-0000D5310000}"/>
    <cellStyle name="Normal 14 10 4" xfId="20009" xr:uid="{00000000-0005-0000-0000-0000D6310000}"/>
    <cellStyle name="Normal 14 10 4 2" xfId="25491" xr:uid="{00000000-0005-0000-0000-0000D7310000}"/>
    <cellStyle name="Normal 14 10 5" xfId="23468" xr:uid="{00000000-0005-0000-0000-0000D8310000}"/>
    <cellStyle name="Normal 14 11" xfId="3402" xr:uid="{00000000-0005-0000-0000-0000D9310000}"/>
    <cellStyle name="Normal 14 11 2" xfId="17127" xr:uid="{00000000-0005-0000-0000-0000DA310000}"/>
    <cellStyle name="Normal 14 11 2 2" xfId="20249" xr:uid="{00000000-0005-0000-0000-0000DB310000}"/>
    <cellStyle name="Normal 14 11 2 3" xfId="26154" xr:uid="{00000000-0005-0000-0000-0000DC310000}"/>
    <cellStyle name="Normal 14 11 3" xfId="18685" xr:uid="{00000000-0005-0000-0000-0000DD310000}"/>
    <cellStyle name="Normal 14 11 3 2" xfId="22589" xr:uid="{00000000-0005-0000-0000-0000DE310000}"/>
    <cellStyle name="Normal 14 11 3 3" xfId="27302" xr:uid="{00000000-0005-0000-0000-0000DF310000}"/>
    <cellStyle name="Normal 14 11 4" xfId="20011" xr:uid="{00000000-0005-0000-0000-0000E0310000}"/>
    <cellStyle name="Normal 14 11 4 2" xfId="25492" xr:uid="{00000000-0005-0000-0000-0000E1310000}"/>
    <cellStyle name="Normal 14 11 5" xfId="23697" xr:uid="{00000000-0005-0000-0000-0000E2310000}"/>
    <cellStyle name="Normal 14 12" xfId="16373" xr:uid="{00000000-0005-0000-0000-0000E3310000}"/>
    <cellStyle name="Normal 14 12 2" xfId="18686" xr:uid="{00000000-0005-0000-0000-0000E4310000}"/>
    <cellStyle name="Normal 14 12 2 2" xfId="22590" xr:uid="{00000000-0005-0000-0000-0000E5310000}"/>
    <cellStyle name="Normal 14 12 2 3" xfId="20293" xr:uid="{00000000-0005-0000-0000-0000E6310000}"/>
    <cellStyle name="Normal 14 12 2 4" xfId="27303" xr:uid="{00000000-0005-0000-0000-0000E7310000}"/>
    <cellStyle name="Normal 14 12 3" xfId="20212" xr:uid="{00000000-0005-0000-0000-0000E8310000}"/>
    <cellStyle name="Normal 14 13" xfId="16374" xr:uid="{00000000-0005-0000-0000-0000E9310000}"/>
    <cellStyle name="Normal 14 13 2" xfId="18687" xr:uid="{00000000-0005-0000-0000-0000EA310000}"/>
    <cellStyle name="Normal 14 13 2 2" xfId="22591" xr:uid="{00000000-0005-0000-0000-0000EB310000}"/>
    <cellStyle name="Normal 14 13 2 3" xfId="20294" xr:uid="{00000000-0005-0000-0000-0000EC310000}"/>
    <cellStyle name="Normal 14 13 2 4" xfId="27304" xr:uid="{00000000-0005-0000-0000-0000ED310000}"/>
    <cellStyle name="Normal 14 14" xfId="17126" xr:uid="{00000000-0005-0000-0000-0000EE310000}"/>
    <cellStyle name="Normal 14 14 2" xfId="18688" xr:uid="{00000000-0005-0000-0000-0000EF310000}"/>
    <cellStyle name="Normal 14 14 2 2" xfId="22592" xr:uid="{00000000-0005-0000-0000-0000F0310000}"/>
    <cellStyle name="Normal 14 14 2 3" xfId="27305" xr:uid="{00000000-0005-0000-0000-0000F1310000}"/>
    <cellStyle name="Normal 14 14 3" xfId="21715" xr:uid="{00000000-0005-0000-0000-0000F2310000}"/>
    <cellStyle name="Normal 14 14 4" xfId="26153" xr:uid="{00000000-0005-0000-0000-0000F3310000}"/>
    <cellStyle name="Normal 14 15" xfId="17503" xr:uid="{00000000-0005-0000-0000-0000F4310000}"/>
    <cellStyle name="Normal 14 15 2" xfId="18689" xr:uid="{00000000-0005-0000-0000-0000F5310000}"/>
    <cellStyle name="Normal 14 15 2 2" xfId="22593" xr:uid="{00000000-0005-0000-0000-0000F6310000}"/>
    <cellStyle name="Normal 14 15 2 3" xfId="27306" xr:uid="{00000000-0005-0000-0000-0000F7310000}"/>
    <cellStyle name="Normal 14 15 3" xfId="21867" xr:uid="{00000000-0005-0000-0000-0000F8310000}"/>
    <cellStyle name="Normal 14 15 4" xfId="26562" xr:uid="{00000000-0005-0000-0000-0000F9310000}"/>
    <cellStyle name="Normal 14 16" xfId="17639" xr:uid="{00000000-0005-0000-0000-0000FA310000}"/>
    <cellStyle name="Normal 14 16 2" xfId="21984" xr:uid="{00000000-0005-0000-0000-0000FB310000}"/>
    <cellStyle name="Normal 14 16 2 2" xfId="36918" xr:uid="{00000000-0005-0000-0000-0000580B0000}"/>
    <cellStyle name="Normal 14 16 3" xfId="26687" xr:uid="{00000000-0005-0000-0000-0000FC310000}"/>
    <cellStyle name="Normal 14 16 4" xfId="32547" xr:uid="{00000000-0005-0000-0000-0000580B0000}"/>
    <cellStyle name="Normal 14 17" xfId="17757" xr:uid="{00000000-0005-0000-0000-0000FD310000}"/>
    <cellStyle name="Normal 14 17 2" xfId="22103" xr:uid="{00000000-0005-0000-0000-0000FE310000}"/>
    <cellStyle name="Normal 14 17 3" xfId="26806" xr:uid="{00000000-0005-0000-0000-0000FF310000}"/>
    <cellStyle name="Normal 14 18" xfId="17875" xr:uid="{00000000-0005-0000-0000-000000320000}"/>
    <cellStyle name="Normal 14 18 2" xfId="22221" xr:uid="{00000000-0005-0000-0000-000001320000}"/>
    <cellStyle name="Normal 14 18 3" xfId="26925" xr:uid="{00000000-0005-0000-0000-000002320000}"/>
    <cellStyle name="Normal 14 19" xfId="18683" xr:uid="{00000000-0005-0000-0000-000003320000}"/>
    <cellStyle name="Normal 14 2" xfId="2307" xr:uid="{00000000-0005-0000-0000-000004320000}"/>
    <cellStyle name="Normal 14 2 10" xfId="17640" xr:uid="{00000000-0005-0000-0000-000005320000}"/>
    <cellStyle name="Normal 14 2 10 2" xfId="21985" xr:uid="{00000000-0005-0000-0000-000006320000}"/>
    <cellStyle name="Normal 14 2 10 3" xfId="26688" xr:uid="{00000000-0005-0000-0000-000007320000}"/>
    <cellStyle name="Normal 14 2 11" xfId="17758" xr:uid="{00000000-0005-0000-0000-000008320000}"/>
    <cellStyle name="Normal 14 2 11 2" xfId="22104" xr:uid="{00000000-0005-0000-0000-000009320000}"/>
    <cellStyle name="Normal 14 2 11 3" xfId="26807" xr:uid="{00000000-0005-0000-0000-00000A320000}"/>
    <cellStyle name="Normal 14 2 12" xfId="17876" xr:uid="{00000000-0005-0000-0000-00000B320000}"/>
    <cellStyle name="Normal 14 2 12 2" xfId="22222" xr:uid="{00000000-0005-0000-0000-00000C320000}"/>
    <cellStyle name="Normal 14 2 12 3" xfId="26926" xr:uid="{00000000-0005-0000-0000-00000D320000}"/>
    <cellStyle name="Normal 14 2 13" xfId="18690" xr:uid="{00000000-0005-0000-0000-00000E320000}"/>
    <cellStyle name="Normal 14 2 13 2" xfId="22594" xr:uid="{00000000-0005-0000-0000-00000F320000}"/>
    <cellStyle name="Normal 14 2 13 3" xfId="27307" xr:uid="{00000000-0005-0000-0000-000010320000}"/>
    <cellStyle name="Normal 14 2 14" xfId="19384" xr:uid="{00000000-0005-0000-0000-000011320000}"/>
    <cellStyle name="Normal 14 2 14 2" xfId="22722" xr:uid="{00000000-0005-0000-0000-000012320000}"/>
    <cellStyle name="Normal 14 2 14 3" xfId="27433" xr:uid="{00000000-0005-0000-0000-000013320000}"/>
    <cellStyle name="Normal 14 2 15" xfId="19506" xr:uid="{00000000-0005-0000-0000-000014320000}"/>
    <cellStyle name="Normal 14 2 15 2" xfId="22844" xr:uid="{00000000-0005-0000-0000-000015320000}"/>
    <cellStyle name="Normal 14 2 15 3" xfId="27555" xr:uid="{00000000-0005-0000-0000-000016320000}"/>
    <cellStyle name="Normal 14 2 16" xfId="19626" xr:uid="{00000000-0005-0000-0000-000017320000}"/>
    <cellStyle name="Normal 14 2 16 2" xfId="22964" xr:uid="{00000000-0005-0000-0000-000018320000}"/>
    <cellStyle name="Normal 14 2 16 3" xfId="27675" xr:uid="{00000000-0005-0000-0000-000019320000}"/>
    <cellStyle name="Normal 14 2 17" xfId="19747" xr:uid="{00000000-0005-0000-0000-00001A320000}"/>
    <cellStyle name="Normal 14 2 17 2" xfId="23085" xr:uid="{00000000-0005-0000-0000-00001B320000}"/>
    <cellStyle name="Normal 14 2 17 3" xfId="27796" xr:uid="{00000000-0005-0000-0000-00001C320000}"/>
    <cellStyle name="Normal 14 2 18" xfId="19866" xr:uid="{00000000-0005-0000-0000-00001D320000}"/>
    <cellStyle name="Normal 14 2 18 2" xfId="23204" xr:uid="{00000000-0005-0000-0000-00001E320000}"/>
    <cellStyle name="Normal 14 2 18 3" xfId="27915" xr:uid="{00000000-0005-0000-0000-00001F320000}"/>
    <cellStyle name="Normal 14 2 2" xfId="2308" xr:uid="{00000000-0005-0000-0000-000020320000}"/>
    <cellStyle name="Normal 14 2 2 2" xfId="2309" xr:uid="{00000000-0005-0000-0000-000021320000}"/>
    <cellStyle name="Normal 14 2 3" xfId="2310" xr:uid="{00000000-0005-0000-0000-000022320000}"/>
    <cellStyle name="Normal 14 2 4" xfId="2311" xr:uid="{00000000-0005-0000-0000-000023320000}"/>
    <cellStyle name="Normal 14 2 5" xfId="2312" xr:uid="{00000000-0005-0000-0000-000024320000}"/>
    <cellStyle name="Normal 14 2 6" xfId="2313" xr:uid="{00000000-0005-0000-0000-000025320000}"/>
    <cellStyle name="Normal 14 2 7" xfId="16375" xr:uid="{00000000-0005-0000-0000-000026320000}"/>
    <cellStyle name="Normal 14 2 8" xfId="16376" xr:uid="{00000000-0005-0000-0000-000027320000}"/>
    <cellStyle name="Normal 14 2 8 2" xfId="20295" xr:uid="{00000000-0005-0000-0000-000028320000}"/>
    <cellStyle name="Normal 14 2 8 3" xfId="32549" xr:uid="{00000000-0005-0000-0000-0000600B0000}"/>
    <cellStyle name="Normal 14 2 9" xfId="17504" xr:uid="{00000000-0005-0000-0000-000029320000}"/>
    <cellStyle name="Normal 14 2 9 2" xfId="21868" xr:uid="{00000000-0005-0000-0000-00002A320000}"/>
    <cellStyle name="Normal 14 2 9 2 2" xfId="36919" xr:uid="{00000000-0005-0000-0000-0000610B0000}"/>
    <cellStyle name="Normal 14 2 9 3" xfId="26563" xr:uid="{00000000-0005-0000-0000-00002B320000}"/>
    <cellStyle name="Normal 14 2 9 4" xfId="32548" xr:uid="{00000000-0005-0000-0000-0000610B0000}"/>
    <cellStyle name="Normal 14 20" xfId="19383" xr:uid="{00000000-0005-0000-0000-00002C320000}"/>
    <cellStyle name="Normal 14 20 2" xfId="22721" xr:uid="{00000000-0005-0000-0000-00002D320000}"/>
    <cellStyle name="Normal 14 20 3" xfId="27432" xr:uid="{00000000-0005-0000-0000-00002E320000}"/>
    <cellStyle name="Normal 14 21" xfId="19505" xr:uid="{00000000-0005-0000-0000-00002F320000}"/>
    <cellStyle name="Normal 14 21 2" xfId="22843" xr:uid="{00000000-0005-0000-0000-000030320000}"/>
    <cellStyle name="Normal 14 21 3" xfId="27554" xr:uid="{00000000-0005-0000-0000-000031320000}"/>
    <cellStyle name="Normal 14 22" xfId="19625" xr:uid="{00000000-0005-0000-0000-000032320000}"/>
    <cellStyle name="Normal 14 22 2" xfId="22963" xr:uid="{00000000-0005-0000-0000-000033320000}"/>
    <cellStyle name="Normal 14 22 3" xfId="27674" xr:uid="{00000000-0005-0000-0000-000034320000}"/>
    <cellStyle name="Normal 14 23" xfId="19746" xr:uid="{00000000-0005-0000-0000-000035320000}"/>
    <cellStyle name="Normal 14 23 2" xfId="23084" xr:uid="{00000000-0005-0000-0000-000036320000}"/>
    <cellStyle name="Normal 14 23 3" xfId="27795" xr:uid="{00000000-0005-0000-0000-000037320000}"/>
    <cellStyle name="Normal 14 24" xfId="19865" xr:uid="{00000000-0005-0000-0000-000038320000}"/>
    <cellStyle name="Normal 14 24 2" xfId="23203" xr:uid="{00000000-0005-0000-0000-000039320000}"/>
    <cellStyle name="Normal 14 24 3" xfId="27914" xr:uid="{00000000-0005-0000-0000-00003A320000}"/>
    <cellStyle name="Normal 14 25" xfId="20008" xr:uid="{00000000-0005-0000-0000-00003B320000}"/>
    <cellStyle name="Normal 14 25 2" xfId="25490" xr:uid="{00000000-0005-0000-0000-00003C320000}"/>
    <cellStyle name="Normal 14 26" xfId="28280" xr:uid="{00000000-0005-0000-0000-00003D320000}"/>
    <cellStyle name="Normal 14 27" xfId="23467" xr:uid="{00000000-0005-0000-0000-00003E320000}"/>
    <cellStyle name="Normal 14 3" xfId="2314" xr:uid="{00000000-0005-0000-0000-00003F320000}"/>
    <cellStyle name="Normal 14 3 10" xfId="17641" xr:uid="{00000000-0005-0000-0000-000040320000}"/>
    <cellStyle name="Normal 14 3 10 2" xfId="21986" xr:uid="{00000000-0005-0000-0000-000041320000}"/>
    <cellStyle name="Normal 14 3 10 3" xfId="26689" xr:uid="{00000000-0005-0000-0000-000042320000}"/>
    <cellStyle name="Normal 14 3 11" xfId="17759" xr:uid="{00000000-0005-0000-0000-000043320000}"/>
    <cellStyle name="Normal 14 3 11 2" xfId="22105" xr:uid="{00000000-0005-0000-0000-000044320000}"/>
    <cellStyle name="Normal 14 3 11 3" xfId="26808" xr:uid="{00000000-0005-0000-0000-000045320000}"/>
    <cellStyle name="Normal 14 3 12" xfId="17877" xr:uid="{00000000-0005-0000-0000-000046320000}"/>
    <cellStyle name="Normal 14 3 12 2" xfId="22223" xr:uid="{00000000-0005-0000-0000-000047320000}"/>
    <cellStyle name="Normal 14 3 12 3" xfId="26927" xr:uid="{00000000-0005-0000-0000-000048320000}"/>
    <cellStyle name="Normal 14 3 13" xfId="19385" xr:uid="{00000000-0005-0000-0000-000049320000}"/>
    <cellStyle name="Normal 14 3 13 2" xfId="22723" xr:uid="{00000000-0005-0000-0000-00004A320000}"/>
    <cellStyle name="Normal 14 3 13 3" xfId="27434" xr:uid="{00000000-0005-0000-0000-00004B320000}"/>
    <cellStyle name="Normal 14 3 14" xfId="19507" xr:uid="{00000000-0005-0000-0000-00004C320000}"/>
    <cellStyle name="Normal 14 3 14 2" xfId="22845" xr:uid="{00000000-0005-0000-0000-00004D320000}"/>
    <cellStyle name="Normal 14 3 14 3" xfId="27556" xr:uid="{00000000-0005-0000-0000-00004E320000}"/>
    <cellStyle name="Normal 14 3 15" xfId="19627" xr:uid="{00000000-0005-0000-0000-00004F320000}"/>
    <cellStyle name="Normal 14 3 15 2" xfId="22965" xr:uid="{00000000-0005-0000-0000-000050320000}"/>
    <cellStyle name="Normal 14 3 15 3" xfId="27676" xr:uid="{00000000-0005-0000-0000-000051320000}"/>
    <cellStyle name="Normal 14 3 16" xfId="19748" xr:uid="{00000000-0005-0000-0000-000052320000}"/>
    <cellStyle name="Normal 14 3 16 2" xfId="23086" xr:uid="{00000000-0005-0000-0000-000053320000}"/>
    <cellStyle name="Normal 14 3 16 3" xfId="27797" xr:uid="{00000000-0005-0000-0000-000054320000}"/>
    <cellStyle name="Normal 14 3 17" xfId="19867" xr:uid="{00000000-0005-0000-0000-000055320000}"/>
    <cellStyle name="Normal 14 3 17 2" xfId="23205" xr:uid="{00000000-0005-0000-0000-000056320000}"/>
    <cellStyle name="Normal 14 3 17 3" xfId="27916" xr:uid="{00000000-0005-0000-0000-000057320000}"/>
    <cellStyle name="Normal 14 3 2" xfId="2315" xr:uid="{00000000-0005-0000-0000-000058320000}"/>
    <cellStyle name="Normal 14 3 2 2" xfId="2316" xr:uid="{00000000-0005-0000-0000-000059320000}"/>
    <cellStyle name="Normal 14 3 3" xfId="2317" xr:uid="{00000000-0005-0000-0000-00005A320000}"/>
    <cellStyle name="Normal 14 3 4" xfId="2318" xr:uid="{00000000-0005-0000-0000-00005B320000}"/>
    <cellStyle name="Normal 14 3 5" xfId="2319" xr:uid="{00000000-0005-0000-0000-00005C320000}"/>
    <cellStyle name="Normal 14 3 6" xfId="2320" xr:uid="{00000000-0005-0000-0000-00005D320000}"/>
    <cellStyle name="Normal 14 3 7" xfId="16377" xr:uid="{00000000-0005-0000-0000-00005E320000}"/>
    <cellStyle name="Normal 14 3 8" xfId="16378" xr:uid="{00000000-0005-0000-0000-00005F320000}"/>
    <cellStyle name="Normal 14 3 8 2" xfId="20296" xr:uid="{00000000-0005-0000-0000-000060320000}"/>
    <cellStyle name="Normal 14 3 9" xfId="17505" xr:uid="{00000000-0005-0000-0000-000061320000}"/>
    <cellStyle name="Normal 14 3 9 2" xfId="21869" xr:uid="{00000000-0005-0000-0000-000062320000}"/>
    <cellStyle name="Normal 14 3 9 3" xfId="26564" xr:uid="{00000000-0005-0000-0000-000063320000}"/>
    <cellStyle name="Normal 14 4" xfId="2321" xr:uid="{00000000-0005-0000-0000-000064320000}"/>
    <cellStyle name="Normal 14 4 2" xfId="2322" xr:uid="{00000000-0005-0000-0000-000065320000}"/>
    <cellStyle name="Normal 14 4 2 2" xfId="2323" xr:uid="{00000000-0005-0000-0000-000066320000}"/>
    <cellStyle name="Normal 14 4 3" xfId="2324" xr:uid="{00000000-0005-0000-0000-000067320000}"/>
    <cellStyle name="Normal 14 4 4" xfId="2325" xr:uid="{00000000-0005-0000-0000-000068320000}"/>
    <cellStyle name="Normal 14 4 5" xfId="2326" xr:uid="{00000000-0005-0000-0000-000069320000}"/>
    <cellStyle name="Normal 14 4 6" xfId="2327" xr:uid="{00000000-0005-0000-0000-00006A320000}"/>
    <cellStyle name="Normal 14 4 7" xfId="16379" xr:uid="{00000000-0005-0000-0000-00006B320000}"/>
    <cellStyle name="Normal 14 4 8" xfId="16380" xr:uid="{00000000-0005-0000-0000-00006C320000}"/>
    <cellStyle name="Normal 14 4 8 2" xfId="20297" xr:uid="{00000000-0005-0000-0000-00006D320000}"/>
    <cellStyle name="Normal 14 4 9" xfId="18691" xr:uid="{00000000-0005-0000-0000-00006E320000}"/>
    <cellStyle name="Normal 14 4 9 2" xfId="22595" xr:uid="{00000000-0005-0000-0000-00006F320000}"/>
    <cellStyle name="Normal 14 4 9 3" xfId="27308" xr:uid="{00000000-0005-0000-0000-000070320000}"/>
    <cellStyle name="Normal 14 5" xfId="2328" xr:uid="{00000000-0005-0000-0000-000071320000}"/>
    <cellStyle name="Normal 14 5 2" xfId="2329" xr:uid="{00000000-0005-0000-0000-000072320000}"/>
    <cellStyle name="Normal 14 5 2 2" xfId="2330" xr:uid="{00000000-0005-0000-0000-000073320000}"/>
    <cellStyle name="Normal 14 5 3" xfId="2331" xr:uid="{00000000-0005-0000-0000-000074320000}"/>
    <cellStyle name="Normal 14 5 4" xfId="2332" xr:uid="{00000000-0005-0000-0000-000075320000}"/>
    <cellStyle name="Normal 14 5 5" xfId="2333" xr:uid="{00000000-0005-0000-0000-000076320000}"/>
    <cellStyle name="Normal 14 5 6" xfId="2334" xr:uid="{00000000-0005-0000-0000-000077320000}"/>
    <cellStyle name="Normal 14 5 7" xfId="16381" xr:uid="{00000000-0005-0000-0000-000078320000}"/>
    <cellStyle name="Normal 14 5 8" xfId="16382" xr:uid="{00000000-0005-0000-0000-000079320000}"/>
    <cellStyle name="Normal 14 5 8 2" xfId="20298" xr:uid="{00000000-0005-0000-0000-00007A320000}"/>
    <cellStyle name="Normal 14 5 9" xfId="18692" xr:uid="{00000000-0005-0000-0000-00007B320000}"/>
    <cellStyle name="Normal 14 5 9 2" xfId="22596" xr:uid="{00000000-0005-0000-0000-00007C320000}"/>
    <cellStyle name="Normal 14 5 9 3" xfId="27309" xr:uid="{00000000-0005-0000-0000-00007D320000}"/>
    <cellStyle name="Normal 14 6" xfId="2335" xr:uid="{00000000-0005-0000-0000-00007E320000}"/>
    <cellStyle name="Normal 14 6 2" xfId="2336" xr:uid="{00000000-0005-0000-0000-00007F320000}"/>
    <cellStyle name="Normal 14 6 2 2" xfId="2337" xr:uid="{00000000-0005-0000-0000-000080320000}"/>
    <cellStyle name="Normal 14 6 3" xfId="2338" xr:uid="{00000000-0005-0000-0000-000081320000}"/>
    <cellStyle name="Normal 14 6 4" xfId="2339" xr:uid="{00000000-0005-0000-0000-000082320000}"/>
    <cellStyle name="Normal 14 6 5" xfId="2340" xr:uid="{00000000-0005-0000-0000-000083320000}"/>
    <cellStyle name="Normal 14 6 6" xfId="2341" xr:uid="{00000000-0005-0000-0000-000084320000}"/>
    <cellStyle name="Normal 14 6 7" xfId="16383" xr:uid="{00000000-0005-0000-0000-000085320000}"/>
    <cellStyle name="Normal 14 6 8" xfId="16384" xr:uid="{00000000-0005-0000-0000-000086320000}"/>
    <cellStyle name="Normal 14 6 8 2" xfId="20299" xr:uid="{00000000-0005-0000-0000-000087320000}"/>
    <cellStyle name="Normal 14 7" xfId="2342" xr:uid="{00000000-0005-0000-0000-000088320000}"/>
    <cellStyle name="Normal 14 8" xfId="2343" xr:uid="{00000000-0005-0000-0000-000089320000}"/>
    <cellStyle name="Normal 14 8 2" xfId="3404" xr:uid="{00000000-0005-0000-0000-00008A320000}"/>
    <cellStyle name="Normal 14 8 2 2" xfId="20251" xr:uid="{00000000-0005-0000-0000-00008B320000}"/>
    <cellStyle name="Normal 14 8 2 2 2" xfId="26074" xr:uid="{00000000-0005-0000-0000-00008C320000}"/>
    <cellStyle name="Normal 14 8 2 3" xfId="20013" xr:uid="{00000000-0005-0000-0000-00008D320000}"/>
    <cellStyle name="Normal 14 8 2 4" xfId="23699" xr:uid="{00000000-0005-0000-0000-00008E320000}"/>
    <cellStyle name="Normal 14 8 3" xfId="18693" xr:uid="{00000000-0005-0000-0000-00008F320000}"/>
    <cellStyle name="Normal 14 8 3 2" xfId="22597" xr:uid="{00000000-0005-0000-0000-000090320000}"/>
    <cellStyle name="Normal 14 8 3 3" xfId="20214" xr:uid="{00000000-0005-0000-0000-000091320000}"/>
    <cellStyle name="Normal 14 8 4" xfId="20012" xr:uid="{00000000-0005-0000-0000-000092320000}"/>
    <cellStyle name="Normal 14 8 4 2" xfId="25493" xr:uid="{00000000-0005-0000-0000-000093320000}"/>
    <cellStyle name="Normal 14 8 5" xfId="23469" xr:uid="{00000000-0005-0000-0000-000094320000}"/>
    <cellStyle name="Normal 14 9" xfId="2344" xr:uid="{00000000-0005-0000-0000-000095320000}"/>
    <cellStyle name="Normal 14 9 2" xfId="3405" xr:uid="{00000000-0005-0000-0000-000096320000}"/>
    <cellStyle name="Normal 14 9 2 2" xfId="20252" xr:uid="{00000000-0005-0000-0000-000097320000}"/>
    <cellStyle name="Normal 14 9 2 2 2" xfId="26155" xr:uid="{00000000-0005-0000-0000-000098320000}"/>
    <cellStyle name="Normal 14 9 2 3" xfId="20015" xr:uid="{00000000-0005-0000-0000-000099320000}"/>
    <cellStyle name="Normal 14 9 2 4" xfId="23700" xr:uid="{00000000-0005-0000-0000-00009A320000}"/>
    <cellStyle name="Normal 14 9 3" xfId="18694" xr:uid="{00000000-0005-0000-0000-00009B320000}"/>
    <cellStyle name="Normal 14 9 3 2" xfId="22598" xr:uid="{00000000-0005-0000-0000-00009C320000}"/>
    <cellStyle name="Normal 14 9 3 3" xfId="20215" xr:uid="{00000000-0005-0000-0000-00009D320000}"/>
    <cellStyle name="Normal 14 9 4" xfId="20014" xr:uid="{00000000-0005-0000-0000-00009E320000}"/>
    <cellStyle name="Normal 14 9 4 2" xfId="25494" xr:uid="{00000000-0005-0000-0000-00009F320000}"/>
    <cellStyle name="Normal 14 9 5" xfId="23470" xr:uid="{00000000-0005-0000-0000-0000A0320000}"/>
    <cellStyle name="Normal 15" xfId="2345" xr:uid="{00000000-0005-0000-0000-0000A1320000}"/>
    <cellStyle name="Normal 15 10" xfId="2346" xr:uid="{00000000-0005-0000-0000-0000A2320000}"/>
    <cellStyle name="Normal 15 11" xfId="2347" xr:uid="{00000000-0005-0000-0000-0000A3320000}"/>
    <cellStyle name="Normal 15 12" xfId="16385" xr:uid="{00000000-0005-0000-0000-0000A4320000}"/>
    <cellStyle name="Normal 15 13" xfId="16386" xr:uid="{00000000-0005-0000-0000-0000A5320000}"/>
    <cellStyle name="Normal 15 13 2" xfId="20300" xr:uid="{00000000-0005-0000-0000-0000A6320000}"/>
    <cellStyle name="Normal 15 14" xfId="17506" xr:uid="{00000000-0005-0000-0000-0000A7320000}"/>
    <cellStyle name="Normal 15 14 2" xfId="21870" xr:uid="{00000000-0005-0000-0000-0000A8320000}"/>
    <cellStyle name="Normal 15 14 3" xfId="26565" xr:uid="{00000000-0005-0000-0000-0000A9320000}"/>
    <cellStyle name="Normal 15 15" xfId="17642" xr:uid="{00000000-0005-0000-0000-0000AA320000}"/>
    <cellStyle name="Normal 15 15 2" xfId="21987" xr:uid="{00000000-0005-0000-0000-0000AB320000}"/>
    <cellStyle name="Normal 15 15 3" xfId="26690" xr:uid="{00000000-0005-0000-0000-0000AC320000}"/>
    <cellStyle name="Normal 15 16" xfId="17760" xr:uid="{00000000-0005-0000-0000-0000AD320000}"/>
    <cellStyle name="Normal 15 16 2" xfId="22106" xr:uid="{00000000-0005-0000-0000-0000AE320000}"/>
    <cellStyle name="Normal 15 16 3" xfId="26809" xr:uid="{00000000-0005-0000-0000-0000AF320000}"/>
    <cellStyle name="Normal 15 17" xfId="17878" xr:uid="{00000000-0005-0000-0000-0000B0320000}"/>
    <cellStyle name="Normal 15 17 2" xfId="22224" xr:uid="{00000000-0005-0000-0000-0000B1320000}"/>
    <cellStyle name="Normal 15 17 3" xfId="26928" xr:uid="{00000000-0005-0000-0000-0000B2320000}"/>
    <cellStyle name="Normal 15 18" xfId="18695" xr:uid="{00000000-0005-0000-0000-0000B3320000}"/>
    <cellStyle name="Normal 15 19" xfId="19386" xr:uid="{00000000-0005-0000-0000-0000B4320000}"/>
    <cellStyle name="Normal 15 19 2" xfId="22724" xr:uid="{00000000-0005-0000-0000-0000B5320000}"/>
    <cellStyle name="Normal 15 19 3" xfId="27435" xr:uid="{00000000-0005-0000-0000-0000B6320000}"/>
    <cellStyle name="Normal 15 2" xfId="2348" xr:uid="{00000000-0005-0000-0000-0000B7320000}"/>
    <cellStyle name="Normal 15 2 10" xfId="17643" xr:uid="{00000000-0005-0000-0000-0000B8320000}"/>
    <cellStyle name="Normal 15 2 10 2" xfId="21988" xr:uid="{00000000-0005-0000-0000-0000B9320000}"/>
    <cellStyle name="Normal 15 2 10 3" xfId="26691" xr:uid="{00000000-0005-0000-0000-0000BA320000}"/>
    <cellStyle name="Normal 15 2 11" xfId="17761" xr:uid="{00000000-0005-0000-0000-0000BB320000}"/>
    <cellStyle name="Normal 15 2 11 2" xfId="22107" xr:uid="{00000000-0005-0000-0000-0000BC320000}"/>
    <cellStyle name="Normal 15 2 11 3" xfId="26810" xr:uid="{00000000-0005-0000-0000-0000BD320000}"/>
    <cellStyle name="Normal 15 2 12" xfId="17879" xr:uid="{00000000-0005-0000-0000-0000BE320000}"/>
    <cellStyle name="Normal 15 2 12 2" xfId="22225" xr:uid="{00000000-0005-0000-0000-0000BF320000}"/>
    <cellStyle name="Normal 15 2 12 3" xfId="26929" xr:uid="{00000000-0005-0000-0000-0000C0320000}"/>
    <cellStyle name="Normal 15 2 13" xfId="19387" xr:uid="{00000000-0005-0000-0000-0000C1320000}"/>
    <cellStyle name="Normal 15 2 13 2" xfId="22725" xr:uid="{00000000-0005-0000-0000-0000C2320000}"/>
    <cellStyle name="Normal 15 2 13 3" xfId="27436" xr:uid="{00000000-0005-0000-0000-0000C3320000}"/>
    <cellStyle name="Normal 15 2 14" xfId="19509" xr:uid="{00000000-0005-0000-0000-0000C4320000}"/>
    <cellStyle name="Normal 15 2 14 2" xfId="22847" xr:uid="{00000000-0005-0000-0000-0000C5320000}"/>
    <cellStyle name="Normal 15 2 14 3" xfId="27558" xr:uid="{00000000-0005-0000-0000-0000C6320000}"/>
    <cellStyle name="Normal 15 2 15" xfId="19629" xr:uid="{00000000-0005-0000-0000-0000C7320000}"/>
    <cellStyle name="Normal 15 2 15 2" xfId="22967" xr:uid="{00000000-0005-0000-0000-0000C8320000}"/>
    <cellStyle name="Normal 15 2 15 3" xfId="27678" xr:uid="{00000000-0005-0000-0000-0000C9320000}"/>
    <cellStyle name="Normal 15 2 16" xfId="19750" xr:uid="{00000000-0005-0000-0000-0000CA320000}"/>
    <cellStyle name="Normal 15 2 16 2" xfId="23088" xr:uid="{00000000-0005-0000-0000-0000CB320000}"/>
    <cellStyle name="Normal 15 2 16 3" xfId="27799" xr:uid="{00000000-0005-0000-0000-0000CC320000}"/>
    <cellStyle name="Normal 15 2 17" xfId="19869" xr:uid="{00000000-0005-0000-0000-0000CD320000}"/>
    <cellStyle name="Normal 15 2 17 2" xfId="23207" xr:uid="{00000000-0005-0000-0000-0000CE320000}"/>
    <cellStyle name="Normal 15 2 17 3" xfId="27918" xr:uid="{00000000-0005-0000-0000-0000CF320000}"/>
    <cellStyle name="Normal 15 2 2" xfId="2349" xr:uid="{00000000-0005-0000-0000-0000D0320000}"/>
    <cellStyle name="Normal 15 2 2 2" xfId="2350" xr:uid="{00000000-0005-0000-0000-0000D1320000}"/>
    <cellStyle name="Normal 15 2 3" xfId="2351" xr:uid="{00000000-0005-0000-0000-0000D2320000}"/>
    <cellStyle name="Normal 15 2 3 2" xfId="32550" xr:uid="{00000000-0005-0000-0000-00006C0B0000}"/>
    <cellStyle name="Normal 15 2 4" xfId="2352" xr:uid="{00000000-0005-0000-0000-0000D3320000}"/>
    <cellStyle name="Normal 15 2 5" xfId="2353" xr:uid="{00000000-0005-0000-0000-0000D4320000}"/>
    <cellStyle name="Normal 15 2 6" xfId="2354" xr:uid="{00000000-0005-0000-0000-0000D5320000}"/>
    <cellStyle name="Normal 15 2 7" xfId="16387" xr:uid="{00000000-0005-0000-0000-0000D6320000}"/>
    <cellStyle name="Normal 15 2 8" xfId="16388" xr:uid="{00000000-0005-0000-0000-0000D7320000}"/>
    <cellStyle name="Normal 15 2 8 2" xfId="20301" xr:uid="{00000000-0005-0000-0000-0000D8320000}"/>
    <cellStyle name="Normal 15 2 9" xfId="17507" xr:uid="{00000000-0005-0000-0000-0000D9320000}"/>
    <cellStyle name="Normal 15 2 9 2" xfId="21871" xr:uid="{00000000-0005-0000-0000-0000DA320000}"/>
    <cellStyle name="Normal 15 2 9 3" xfId="26566" xr:uid="{00000000-0005-0000-0000-0000DB320000}"/>
    <cellStyle name="Normal 15 20" xfId="19508" xr:uid="{00000000-0005-0000-0000-0000DC320000}"/>
    <cellStyle name="Normal 15 20 2" xfId="22846" xr:uid="{00000000-0005-0000-0000-0000DD320000}"/>
    <cellStyle name="Normal 15 20 3" xfId="27557" xr:uid="{00000000-0005-0000-0000-0000DE320000}"/>
    <cellStyle name="Normal 15 21" xfId="19628" xr:uid="{00000000-0005-0000-0000-0000DF320000}"/>
    <cellStyle name="Normal 15 21 2" xfId="22966" xr:uid="{00000000-0005-0000-0000-0000E0320000}"/>
    <cellStyle name="Normal 15 21 3" xfId="27677" xr:uid="{00000000-0005-0000-0000-0000E1320000}"/>
    <cellStyle name="Normal 15 22" xfId="19749" xr:uid="{00000000-0005-0000-0000-0000E2320000}"/>
    <cellStyle name="Normal 15 22 2" xfId="23087" xr:uid="{00000000-0005-0000-0000-0000E3320000}"/>
    <cellStyle name="Normal 15 22 3" xfId="27798" xr:uid="{00000000-0005-0000-0000-0000E4320000}"/>
    <cellStyle name="Normal 15 23" xfId="19868" xr:uid="{00000000-0005-0000-0000-0000E5320000}"/>
    <cellStyle name="Normal 15 23 2" xfId="23206" xr:uid="{00000000-0005-0000-0000-0000E6320000}"/>
    <cellStyle name="Normal 15 23 3" xfId="27917" xr:uid="{00000000-0005-0000-0000-0000E7320000}"/>
    <cellStyle name="Normal 15 24" xfId="28047" xr:uid="{00000000-0005-0000-0000-0000E8320000}"/>
    <cellStyle name="Normal 15 25" xfId="28281" xr:uid="{00000000-0005-0000-0000-0000E9320000}"/>
    <cellStyle name="Normal 15 3" xfId="2355" xr:uid="{00000000-0005-0000-0000-0000EA320000}"/>
    <cellStyle name="Normal 15 3 10" xfId="17644" xr:uid="{00000000-0005-0000-0000-0000EB320000}"/>
    <cellStyle name="Normal 15 3 10 2" xfId="21989" xr:uid="{00000000-0005-0000-0000-0000EC320000}"/>
    <cellStyle name="Normal 15 3 10 3" xfId="26692" xr:uid="{00000000-0005-0000-0000-0000ED320000}"/>
    <cellStyle name="Normal 15 3 11" xfId="17762" xr:uid="{00000000-0005-0000-0000-0000EE320000}"/>
    <cellStyle name="Normal 15 3 11 2" xfId="22108" xr:uid="{00000000-0005-0000-0000-0000EF320000}"/>
    <cellStyle name="Normal 15 3 11 3" xfId="26811" xr:uid="{00000000-0005-0000-0000-0000F0320000}"/>
    <cellStyle name="Normal 15 3 12" xfId="17880" xr:uid="{00000000-0005-0000-0000-0000F1320000}"/>
    <cellStyle name="Normal 15 3 12 2" xfId="22226" xr:uid="{00000000-0005-0000-0000-0000F2320000}"/>
    <cellStyle name="Normal 15 3 12 3" xfId="26930" xr:uid="{00000000-0005-0000-0000-0000F3320000}"/>
    <cellStyle name="Normal 15 3 13" xfId="19388" xr:uid="{00000000-0005-0000-0000-0000F4320000}"/>
    <cellStyle name="Normal 15 3 13 2" xfId="22726" xr:uid="{00000000-0005-0000-0000-0000F5320000}"/>
    <cellStyle name="Normal 15 3 13 3" xfId="27437" xr:uid="{00000000-0005-0000-0000-0000F6320000}"/>
    <cellStyle name="Normal 15 3 14" xfId="19510" xr:uid="{00000000-0005-0000-0000-0000F7320000}"/>
    <cellStyle name="Normal 15 3 14 2" xfId="22848" xr:uid="{00000000-0005-0000-0000-0000F8320000}"/>
    <cellStyle name="Normal 15 3 14 3" xfId="27559" xr:uid="{00000000-0005-0000-0000-0000F9320000}"/>
    <cellStyle name="Normal 15 3 15" xfId="19630" xr:uid="{00000000-0005-0000-0000-0000FA320000}"/>
    <cellStyle name="Normal 15 3 15 2" xfId="22968" xr:uid="{00000000-0005-0000-0000-0000FB320000}"/>
    <cellStyle name="Normal 15 3 15 3" xfId="27679" xr:uid="{00000000-0005-0000-0000-0000FC320000}"/>
    <cellStyle name="Normal 15 3 16" xfId="19751" xr:uid="{00000000-0005-0000-0000-0000FD320000}"/>
    <cellStyle name="Normal 15 3 16 2" xfId="23089" xr:uid="{00000000-0005-0000-0000-0000FE320000}"/>
    <cellStyle name="Normal 15 3 16 3" xfId="27800" xr:uid="{00000000-0005-0000-0000-0000FF320000}"/>
    <cellStyle name="Normal 15 3 17" xfId="19870" xr:uid="{00000000-0005-0000-0000-000000330000}"/>
    <cellStyle name="Normal 15 3 17 2" xfId="23208" xr:uid="{00000000-0005-0000-0000-000001330000}"/>
    <cellStyle name="Normal 15 3 17 3" xfId="27919" xr:uid="{00000000-0005-0000-0000-000002330000}"/>
    <cellStyle name="Normal 15 3 2" xfId="2356" xr:uid="{00000000-0005-0000-0000-000003330000}"/>
    <cellStyle name="Normal 15 3 2 2" xfId="2357" xr:uid="{00000000-0005-0000-0000-000004330000}"/>
    <cellStyle name="Normal 15 3 3" xfId="2358" xr:uid="{00000000-0005-0000-0000-000005330000}"/>
    <cellStyle name="Normal 15 3 4" xfId="2359" xr:uid="{00000000-0005-0000-0000-000006330000}"/>
    <cellStyle name="Normal 15 3 5" xfId="2360" xr:uid="{00000000-0005-0000-0000-000007330000}"/>
    <cellStyle name="Normal 15 3 6" xfId="2361" xr:uid="{00000000-0005-0000-0000-000008330000}"/>
    <cellStyle name="Normal 15 3 7" xfId="16389" xr:uid="{00000000-0005-0000-0000-000009330000}"/>
    <cellStyle name="Normal 15 3 8" xfId="16390" xr:uid="{00000000-0005-0000-0000-00000A330000}"/>
    <cellStyle name="Normal 15 3 8 2" xfId="20302" xr:uid="{00000000-0005-0000-0000-00000B330000}"/>
    <cellStyle name="Normal 15 3 9" xfId="17508" xr:uid="{00000000-0005-0000-0000-00000C330000}"/>
    <cellStyle name="Normal 15 3 9 2" xfId="21872" xr:uid="{00000000-0005-0000-0000-00000D330000}"/>
    <cellStyle name="Normal 15 3 9 3" xfId="26567" xr:uid="{00000000-0005-0000-0000-00000E330000}"/>
    <cellStyle name="Normal 15 4" xfId="2362" xr:uid="{00000000-0005-0000-0000-00000F330000}"/>
    <cellStyle name="Normal 15 4 2" xfId="2363" xr:uid="{00000000-0005-0000-0000-000010330000}"/>
    <cellStyle name="Normal 15 4 2 2" xfId="2364" xr:uid="{00000000-0005-0000-0000-000011330000}"/>
    <cellStyle name="Normal 15 4 3" xfId="2365" xr:uid="{00000000-0005-0000-0000-000012330000}"/>
    <cellStyle name="Normal 15 4 4" xfId="2366" xr:uid="{00000000-0005-0000-0000-000013330000}"/>
    <cellStyle name="Normal 15 4 5" xfId="2367" xr:uid="{00000000-0005-0000-0000-000014330000}"/>
    <cellStyle name="Normal 15 4 6" xfId="2368" xr:uid="{00000000-0005-0000-0000-000015330000}"/>
    <cellStyle name="Normal 15 4 7" xfId="16391" xr:uid="{00000000-0005-0000-0000-000016330000}"/>
    <cellStyle name="Normal 15 4 8" xfId="16392" xr:uid="{00000000-0005-0000-0000-000017330000}"/>
    <cellStyle name="Normal 15 4 8 2" xfId="20303" xr:uid="{00000000-0005-0000-0000-000018330000}"/>
    <cellStyle name="Normal 15 5" xfId="2369" xr:uid="{00000000-0005-0000-0000-000019330000}"/>
    <cellStyle name="Normal 15 5 2" xfId="2370" xr:uid="{00000000-0005-0000-0000-00001A330000}"/>
    <cellStyle name="Normal 15 5 2 2" xfId="2371" xr:uid="{00000000-0005-0000-0000-00001B330000}"/>
    <cellStyle name="Normal 15 5 3" xfId="2372" xr:uid="{00000000-0005-0000-0000-00001C330000}"/>
    <cellStyle name="Normal 15 5 4" xfId="2373" xr:uid="{00000000-0005-0000-0000-00001D330000}"/>
    <cellStyle name="Normal 15 5 5" xfId="2374" xr:uid="{00000000-0005-0000-0000-00001E330000}"/>
    <cellStyle name="Normal 15 5 6" xfId="2375" xr:uid="{00000000-0005-0000-0000-00001F330000}"/>
    <cellStyle name="Normal 15 5 7" xfId="16393" xr:uid="{00000000-0005-0000-0000-000020330000}"/>
    <cellStyle name="Normal 15 5 8" xfId="16394" xr:uid="{00000000-0005-0000-0000-000021330000}"/>
    <cellStyle name="Normal 15 5 8 2" xfId="20304" xr:uid="{00000000-0005-0000-0000-000022330000}"/>
    <cellStyle name="Normal 15 6" xfId="2376" xr:uid="{00000000-0005-0000-0000-000023330000}"/>
    <cellStyle name="Normal 15 6 2" xfId="2377" xr:uid="{00000000-0005-0000-0000-000024330000}"/>
    <cellStyle name="Normal 15 6 2 2" xfId="2378" xr:uid="{00000000-0005-0000-0000-000025330000}"/>
    <cellStyle name="Normal 15 6 3" xfId="2379" xr:uid="{00000000-0005-0000-0000-000026330000}"/>
    <cellStyle name="Normal 15 6 4" xfId="2380" xr:uid="{00000000-0005-0000-0000-000027330000}"/>
    <cellStyle name="Normal 15 6 5" xfId="2381" xr:uid="{00000000-0005-0000-0000-000028330000}"/>
    <cellStyle name="Normal 15 6 6" xfId="2382" xr:uid="{00000000-0005-0000-0000-000029330000}"/>
    <cellStyle name="Normal 15 6 7" xfId="16395" xr:uid="{00000000-0005-0000-0000-00002A330000}"/>
    <cellStyle name="Normal 15 6 8" xfId="16396" xr:uid="{00000000-0005-0000-0000-00002B330000}"/>
    <cellStyle name="Normal 15 6 8 2" xfId="20305" xr:uid="{00000000-0005-0000-0000-00002C330000}"/>
    <cellStyle name="Normal 15 7" xfId="2383" xr:uid="{00000000-0005-0000-0000-00002D330000}"/>
    <cellStyle name="Normal 15 7 2" xfId="2384" xr:uid="{00000000-0005-0000-0000-00002E330000}"/>
    <cellStyle name="Normal 15 7 3" xfId="32551" xr:uid="{00000000-0005-0000-0000-0000710B0000}"/>
    <cellStyle name="Normal 15 8" xfId="2385" xr:uid="{00000000-0005-0000-0000-00002F330000}"/>
    <cellStyle name="Normal 15 9" xfId="2386" xr:uid="{00000000-0005-0000-0000-000030330000}"/>
    <cellStyle name="Normal 16" xfId="2387" xr:uid="{00000000-0005-0000-0000-000031330000}"/>
    <cellStyle name="Normal 16 10" xfId="2388" xr:uid="{00000000-0005-0000-0000-000032330000}"/>
    <cellStyle name="Normal 16 11" xfId="2389" xr:uid="{00000000-0005-0000-0000-000033330000}"/>
    <cellStyle name="Normal 16 12" xfId="16397" xr:uid="{00000000-0005-0000-0000-000034330000}"/>
    <cellStyle name="Normal 16 13" xfId="16398" xr:uid="{00000000-0005-0000-0000-000035330000}"/>
    <cellStyle name="Normal 16 13 2" xfId="20306" xr:uid="{00000000-0005-0000-0000-000036330000}"/>
    <cellStyle name="Normal 16 14" xfId="17509" xr:uid="{00000000-0005-0000-0000-000037330000}"/>
    <cellStyle name="Normal 16 14 2" xfId="21873" xr:uid="{00000000-0005-0000-0000-000038330000}"/>
    <cellStyle name="Normal 16 14 3" xfId="26568" xr:uid="{00000000-0005-0000-0000-000039330000}"/>
    <cellStyle name="Normal 16 15" xfId="17645" xr:uid="{00000000-0005-0000-0000-00003A330000}"/>
    <cellStyle name="Normal 16 15 2" xfId="21990" xr:uid="{00000000-0005-0000-0000-00003B330000}"/>
    <cellStyle name="Normal 16 15 3" xfId="26693" xr:uid="{00000000-0005-0000-0000-00003C330000}"/>
    <cellStyle name="Normal 16 16" xfId="17763" xr:uid="{00000000-0005-0000-0000-00003D330000}"/>
    <cellStyle name="Normal 16 16 2" xfId="22109" xr:uid="{00000000-0005-0000-0000-00003E330000}"/>
    <cellStyle name="Normal 16 16 3" xfId="26812" xr:uid="{00000000-0005-0000-0000-00003F330000}"/>
    <cellStyle name="Normal 16 17" xfId="17881" xr:uid="{00000000-0005-0000-0000-000040330000}"/>
    <cellStyle name="Normal 16 17 2" xfId="22227" xr:uid="{00000000-0005-0000-0000-000041330000}"/>
    <cellStyle name="Normal 16 17 3" xfId="26931" xr:uid="{00000000-0005-0000-0000-000042330000}"/>
    <cellStyle name="Normal 16 18" xfId="18696" xr:uid="{00000000-0005-0000-0000-000043330000}"/>
    <cellStyle name="Normal 16 18 2" xfId="22599" xr:uid="{00000000-0005-0000-0000-000044330000}"/>
    <cellStyle name="Normal 16 18 3" xfId="27310" xr:uid="{00000000-0005-0000-0000-000045330000}"/>
    <cellStyle name="Normal 16 19" xfId="19389" xr:uid="{00000000-0005-0000-0000-000046330000}"/>
    <cellStyle name="Normal 16 19 2" xfId="22727" xr:uid="{00000000-0005-0000-0000-000047330000}"/>
    <cellStyle name="Normal 16 19 3" xfId="27438" xr:uid="{00000000-0005-0000-0000-000048330000}"/>
    <cellStyle name="Normal 16 2" xfId="2390" xr:uid="{00000000-0005-0000-0000-000049330000}"/>
    <cellStyle name="Normal 16 2 10" xfId="17646" xr:uid="{00000000-0005-0000-0000-00004A330000}"/>
    <cellStyle name="Normal 16 2 10 2" xfId="21991" xr:uid="{00000000-0005-0000-0000-00004B330000}"/>
    <cellStyle name="Normal 16 2 10 3" xfId="26694" xr:uid="{00000000-0005-0000-0000-00004C330000}"/>
    <cellStyle name="Normal 16 2 11" xfId="17764" xr:uid="{00000000-0005-0000-0000-00004D330000}"/>
    <cellStyle name="Normal 16 2 11 2" xfId="22110" xr:uid="{00000000-0005-0000-0000-00004E330000}"/>
    <cellStyle name="Normal 16 2 11 3" xfId="26813" xr:uid="{00000000-0005-0000-0000-00004F330000}"/>
    <cellStyle name="Normal 16 2 12" xfId="17882" xr:uid="{00000000-0005-0000-0000-000050330000}"/>
    <cellStyle name="Normal 16 2 12 2" xfId="22228" xr:uid="{00000000-0005-0000-0000-000051330000}"/>
    <cellStyle name="Normal 16 2 12 3" xfId="26932" xr:uid="{00000000-0005-0000-0000-000052330000}"/>
    <cellStyle name="Normal 16 2 13" xfId="19390" xr:uid="{00000000-0005-0000-0000-000053330000}"/>
    <cellStyle name="Normal 16 2 13 2" xfId="22728" xr:uid="{00000000-0005-0000-0000-000054330000}"/>
    <cellStyle name="Normal 16 2 13 3" xfId="27439" xr:uid="{00000000-0005-0000-0000-000055330000}"/>
    <cellStyle name="Normal 16 2 14" xfId="19512" xr:uid="{00000000-0005-0000-0000-000056330000}"/>
    <cellStyle name="Normal 16 2 14 2" xfId="22850" xr:uid="{00000000-0005-0000-0000-000057330000}"/>
    <cellStyle name="Normal 16 2 14 3" xfId="27561" xr:uid="{00000000-0005-0000-0000-000058330000}"/>
    <cellStyle name="Normal 16 2 15" xfId="19632" xr:uid="{00000000-0005-0000-0000-000059330000}"/>
    <cellStyle name="Normal 16 2 15 2" xfId="22970" xr:uid="{00000000-0005-0000-0000-00005A330000}"/>
    <cellStyle name="Normal 16 2 15 3" xfId="27681" xr:uid="{00000000-0005-0000-0000-00005B330000}"/>
    <cellStyle name="Normal 16 2 16" xfId="19753" xr:uid="{00000000-0005-0000-0000-00005C330000}"/>
    <cellStyle name="Normal 16 2 16 2" xfId="23091" xr:uid="{00000000-0005-0000-0000-00005D330000}"/>
    <cellStyle name="Normal 16 2 16 3" xfId="27802" xr:uid="{00000000-0005-0000-0000-00005E330000}"/>
    <cellStyle name="Normal 16 2 17" xfId="19872" xr:uid="{00000000-0005-0000-0000-00005F330000}"/>
    <cellStyle name="Normal 16 2 17 2" xfId="23210" xr:uid="{00000000-0005-0000-0000-000060330000}"/>
    <cellStyle name="Normal 16 2 17 3" xfId="27921" xr:uid="{00000000-0005-0000-0000-000061330000}"/>
    <cellStyle name="Normal 16 2 2" xfId="2391" xr:uid="{00000000-0005-0000-0000-000062330000}"/>
    <cellStyle name="Normal 16 2 2 2" xfId="2392" xr:uid="{00000000-0005-0000-0000-000063330000}"/>
    <cellStyle name="Normal 16 2 3" xfId="2393" xr:uid="{00000000-0005-0000-0000-000064330000}"/>
    <cellStyle name="Normal 16 2 3 2" xfId="32552" xr:uid="{00000000-0005-0000-0000-0000750B0000}"/>
    <cellStyle name="Normal 16 2 4" xfId="2394" xr:uid="{00000000-0005-0000-0000-000065330000}"/>
    <cellStyle name="Normal 16 2 5" xfId="2395" xr:uid="{00000000-0005-0000-0000-000066330000}"/>
    <cellStyle name="Normal 16 2 6" xfId="2396" xr:uid="{00000000-0005-0000-0000-000067330000}"/>
    <cellStyle name="Normal 16 2 7" xfId="16399" xr:uid="{00000000-0005-0000-0000-000068330000}"/>
    <cellStyle name="Normal 16 2 8" xfId="16400" xr:uid="{00000000-0005-0000-0000-000069330000}"/>
    <cellStyle name="Normal 16 2 8 2" xfId="20307" xr:uid="{00000000-0005-0000-0000-00006A330000}"/>
    <cellStyle name="Normal 16 2 9" xfId="17510" xr:uid="{00000000-0005-0000-0000-00006B330000}"/>
    <cellStyle name="Normal 16 2 9 2" xfId="21874" xr:uid="{00000000-0005-0000-0000-00006C330000}"/>
    <cellStyle name="Normal 16 2 9 3" xfId="26569" xr:uid="{00000000-0005-0000-0000-00006D330000}"/>
    <cellStyle name="Normal 16 20" xfId="19511" xr:uid="{00000000-0005-0000-0000-00006E330000}"/>
    <cellStyle name="Normal 16 20 2" xfId="22849" xr:uid="{00000000-0005-0000-0000-00006F330000}"/>
    <cellStyle name="Normal 16 20 3" xfId="27560" xr:uid="{00000000-0005-0000-0000-000070330000}"/>
    <cellStyle name="Normal 16 21" xfId="19631" xr:uid="{00000000-0005-0000-0000-000071330000}"/>
    <cellStyle name="Normal 16 21 2" xfId="22969" xr:uid="{00000000-0005-0000-0000-000072330000}"/>
    <cellStyle name="Normal 16 21 3" xfId="27680" xr:uid="{00000000-0005-0000-0000-000073330000}"/>
    <cellStyle name="Normal 16 22" xfId="19752" xr:uid="{00000000-0005-0000-0000-000074330000}"/>
    <cellStyle name="Normal 16 22 2" xfId="23090" xr:uid="{00000000-0005-0000-0000-000075330000}"/>
    <cellStyle name="Normal 16 22 3" xfId="27801" xr:uid="{00000000-0005-0000-0000-000076330000}"/>
    <cellStyle name="Normal 16 23" xfId="19871" xr:uid="{00000000-0005-0000-0000-000077330000}"/>
    <cellStyle name="Normal 16 23 2" xfId="23209" xr:uid="{00000000-0005-0000-0000-000078330000}"/>
    <cellStyle name="Normal 16 23 3" xfId="27920" xr:uid="{00000000-0005-0000-0000-000079330000}"/>
    <cellStyle name="Normal 16 24" xfId="28046" xr:uid="{00000000-0005-0000-0000-00007A330000}"/>
    <cellStyle name="Normal 16 25" xfId="28282" xr:uid="{00000000-0005-0000-0000-00007B330000}"/>
    <cellStyle name="Normal 16 3" xfId="2397" xr:uid="{00000000-0005-0000-0000-00007C330000}"/>
    <cellStyle name="Normal 16 3 10" xfId="17647" xr:uid="{00000000-0005-0000-0000-00007D330000}"/>
    <cellStyle name="Normal 16 3 10 2" xfId="21992" xr:uid="{00000000-0005-0000-0000-00007E330000}"/>
    <cellStyle name="Normal 16 3 10 3" xfId="26695" xr:uid="{00000000-0005-0000-0000-00007F330000}"/>
    <cellStyle name="Normal 16 3 11" xfId="17765" xr:uid="{00000000-0005-0000-0000-000080330000}"/>
    <cellStyle name="Normal 16 3 11 2" xfId="22111" xr:uid="{00000000-0005-0000-0000-000081330000}"/>
    <cellStyle name="Normal 16 3 11 3" xfId="26814" xr:uid="{00000000-0005-0000-0000-000082330000}"/>
    <cellStyle name="Normal 16 3 12" xfId="17883" xr:uid="{00000000-0005-0000-0000-000083330000}"/>
    <cellStyle name="Normal 16 3 12 2" xfId="22229" xr:uid="{00000000-0005-0000-0000-000084330000}"/>
    <cellStyle name="Normal 16 3 12 3" xfId="26933" xr:uid="{00000000-0005-0000-0000-000085330000}"/>
    <cellStyle name="Normal 16 3 13" xfId="19391" xr:uid="{00000000-0005-0000-0000-000086330000}"/>
    <cellStyle name="Normal 16 3 13 2" xfId="22729" xr:uid="{00000000-0005-0000-0000-000087330000}"/>
    <cellStyle name="Normal 16 3 13 3" xfId="27440" xr:uid="{00000000-0005-0000-0000-000088330000}"/>
    <cellStyle name="Normal 16 3 14" xfId="19513" xr:uid="{00000000-0005-0000-0000-000089330000}"/>
    <cellStyle name="Normal 16 3 14 2" xfId="22851" xr:uid="{00000000-0005-0000-0000-00008A330000}"/>
    <cellStyle name="Normal 16 3 14 3" xfId="27562" xr:uid="{00000000-0005-0000-0000-00008B330000}"/>
    <cellStyle name="Normal 16 3 15" xfId="19633" xr:uid="{00000000-0005-0000-0000-00008C330000}"/>
    <cellStyle name="Normal 16 3 15 2" xfId="22971" xr:uid="{00000000-0005-0000-0000-00008D330000}"/>
    <cellStyle name="Normal 16 3 15 3" xfId="27682" xr:uid="{00000000-0005-0000-0000-00008E330000}"/>
    <cellStyle name="Normal 16 3 16" xfId="19754" xr:uid="{00000000-0005-0000-0000-00008F330000}"/>
    <cellStyle name="Normal 16 3 16 2" xfId="23092" xr:uid="{00000000-0005-0000-0000-000090330000}"/>
    <cellStyle name="Normal 16 3 16 3" xfId="27803" xr:uid="{00000000-0005-0000-0000-000091330000}"/>
    <cellStyle name="Normal 16 3 17" xfId="19873" xr:uid="{00000000-0005-0000-0000-000092330000}"/>
    <cellStyle name="Normal 16 3 17 2" xfId="23211" xr:uid="{00000000-0005-0000-0000-000093330000}"/>
    <cellStyle name="Normal 16 3 17 3" xfId="27922" xr:uid="{00000000-0005-0000-0000-000094330000}"/>
    <cellStyle name="Normal 16 3 2" xfId="2398" xr:uid="{00000000-0005-0000-0000-000095330000}"/>
    <cellStyle name="Normal 16 3 2 2" xfId="2399" xr:uid="{00000000-0005-0000-0000-000096330000}"/>
    <cellStyle name="Normal 16 3 3" xfId="2400" xr:uid="{00000000-0005-0000-0000-000097330000}"/>
    <cellStyle name="Normal 16 3 4" xfId="2401" xr:uid="{00000000-0005-0000-0000-000098330000}"/>
    <cellStyle name="Normal 16 3 5" xfId="2402" xr:uid="{00000000-0005-0000-0000-000099330000}"/>
    <cellStyle name="Normal 16 3 6" xfId="2403" xr:uid="{00000000-0005-0000-0000-00009A330000}"/>
    <cellStyle name="Normal 16 3 7" xfId="16401" xr:uid="{00000000-0005-0000-0000-00009B330000}"/>
    <cellStyle name="Normal 16 3 8" xfId="16402" xr:uid="{00000000-0005-0000-0000-00009C330000}"/>
    <cellStyle name="Normal 16 3 8 2" xfId="20308" xr:uid="{00000000-0005-0000-0000-00009D330000}"/>
    <cellStyle name="Normal 16 3 9" xfId="17511" xr:uid="{00000000-0005-0000-0000-00009E330000}"/>
    <cellStyle name="Normal 16 3 9 2" xfId="21875" xr:uid="{00000000-0005-0000-0000-00009F330000}"/>
    <cellStyle name="Normal 16 3 9 3" xfId="26570" xr:uid="{00000000-0005-0000-0000-0000A0330000}"/>
    <cellStyle name="Normal 16 4" xfId="2404" xr:uid="{00000000-0005-0000-0000-0000A1330000}"/>
    <cellStyle name="Normal 16 4 2" xfId="2405" xr:uid="{00000000-0005-0000-0000-0000A2330000}"/>
    <cellStyle name="Normal 16 4 2 2" xfId="2406" xr:uid="{00000000-0005-0000-0000-0000A3330000}"/>
    <cellStyle name="Normal 16 4 3" xfId="2407" xr:uid="{00000000-0005-0000-0000-0000A4330000}"/>
    <cellStyle name="Normal 16 4 4" xfId="2408" xr:uid="{00000000-0005-0000-0000-0000A5330000}"/>
    <cellStyle name="Normal 16 4 5" xfId="2409" xr:uid="{00000000-0005-0000-0000-0000A6330000}"/>
    <cellStyle name="Normal 16 4 6" xfId="2410" xr:uid="{00000000-0005-0000-0000-0000A7330000}"/>
    <cellStyle name="Normal 16 4 7" xfId="16403" xr:uid="{00000000-0005-0000-0000-0000A8330000}"/>
    <cellStyle name="Normal 16 4 8" xfId="16404" xr:uid="{00000000-0005-0000-0000-0000A9330000}"/>
    <cellStyle name="Normal 16 4 8 2" xfId="20309" xr:uid="{00000000-0005-0000-0000-0000AA330000}"/>
    <cellStyle name="Normal 16 5" xfId="2411" xr:uid="{00000000-0005-0000-0000-0000AB330000}"/>
    <cellStyle name="Normal 16 5 2" xfId="2412" xr:uid="{00000000-0005-0000-0000-0000AC330000}"/>
    <cellStyle name="Normal 16 5 2 2" xfId="2413" xr:uid="{00000000-0005-0000-0000-0000AD330000}"/>
    <cellStyle name="Normal 16 5 3" xfId="2414" xr:uid="{00000000-0005-0000-0000-0000AE330000}"/>
    <cellStyle name="Normal 16 5 4" xfId="2415" xr:uid="{00000000-0005-0000-0000-0000AF330000}"/>
    <cellStyle name="Normal 16 5 5" xfId="2416" xr:uid="{00000000-0005-0000-0000-0000B0330000}"/>
    <cellStyle name="Normal 16 5 6" xfId="2417" xr:uid="{00000000-0005-0000-0000-0000B1330000}"/>
    <cellStyle name="Normal 16 5 7" xfId="16405" xr:uid="{00000000-0005-0000-0000-0000B2330000}"/>
    <cellStyle name="Normal 16 5 8" xfId="16406" xr:uid="{00000000-0005-0000-0000-0000B3330000}"/>
    <cellStyle name="Normal 16 5 8 2" xfId="20310" xr:uid="{00000000-0005-0000-0000-0000B4330000}"/>
    <cellStyle name="Normal 16 6" xfId="2418" xr:uid="{00000000-0005-0000-0000-0000B5330000}"/>
    <cellStyle name="Normal 16 6 2" xfId="2419" xr:uid="{00000000-0005-0000-0000-0000B6330000}"/>
    <cellStyle name="Normal 16 6 2 2" xfId="2420" xr:uid="{00000000-0005-0000-0000-0000B7330000}"/>
    <cellStyle name="Normal 16 6 3" xfId="2421" xr:uid="{00000000-0005-0000-0000-0000B8330000}"/>
    <cellStyle name="Normal 16 6 4" xfId="2422" xr:uid="{00000000-0005-0000-0000-0000B9330000}"/>
    <cellStyle name="Normal 16 6 5" xfId="2423" xr:uid="{00000000-0005-0000-0000-0000BA330000}"/>
    <cellStyle name="Normal 16 6 6" xfId="2424" xr:uid="{00000000-0005-0000-0000-0000BB330000}"/>
    <cellStyle name="Normal 16 6 7" xfId="16407" xr:uid="{00000000-0005-0000-0000-0000BC330000}"/>
    <cellStyle name="Normal 16 6 8" xfId="16408" xr:uid="{00000000-0005-0000-0000-0000BD330000}"/>
    <cellStyle name="Normal 16 6 8 2" xfId="20311" xr:uid="{00000000-0005-0000-0000-0000BE330000}"/>
    <cellStyle name="Normal 16 7" xfId="2425" xr:uid="{00000000-0005-0000-0000-0000BF330000}"/>
    <cellStyle name="Normal 16 7 2" xfId="2426" xr:uid="{00000000-0005-0000-0000-0000C0330000}"/>
    <cellStyle name="Normal 16 7 3" xfId="32553" xr:uid="{00000000-0005-0000-0000-00007A0B0000}"/>
    <cellStyle name="Normal 16 8" xfId="2427" xr:uid="{00000000-0005-0000-0000-0000C1330000}"/>
    <cellStyle name="Normal 16 9" xfId="2428" xr:uid="{00000000-0005-0000-0000-0000C2330000}"/>
    <cellStyle name="Normal 17" xfId="2429" xr:uid="{00000000-0005-0000-0000-0000C3330000}"/>
    <cellStyle name="Normal 17 10" xfId="2430" xr:uid="{00000000-0005-0000-0000-0000C4330000}"/>
    <cellStyle name="Normal 17 11" xfId="2431" xr:uid="{00000000-0005-0000-0000-0000C5330000}"/>
    <cellStyle name="Normal 17 12" xfId="16409" xr:uid="{00000000-0005-0000-0000-0000C6330000}"/>
    <cellStyle name="Normal 17 13" xfId="16410" xr:uid="{00000000-0005-0000-0000-0000C7330000}"/>
    <cellStyle name="Normal 17 13 2" xfId="20312" xr:uid="{00000000-0005-0000-0000-0000C8330000}"/>
    <cellStyle name="Normal 17 14" xfId="17512" xr:uid="{00000000-0005-0000-0000-0000C9330000}"/>
    <cellStyle name="Normal 17 14 2" xfId="21876" xr:uid="{00000000-0005-0000-0000-0000CA330000}"/>
    <cellStyle name="Normal 17 14 3" xfId="26571" xr:uid="{00000000-0005-0000-0000-0000CB330000}"/>
    <cellStyle name="Normal 17 15" xfId="17648" xr:uid="{00000000-0005-0000-0000-0000CC330000}"/>
    <cellStyle name="Normal 17 15 2" xfId="21993" xr:uid="{00000000-0005-0000-0000-0000CD330000}"/>
    <cellStyle name="Normal 17 15 3" xfId="26696" xr:uid="{00000000-0005-0000-0000-0000CE330000}"/>
    <cellStyle name="Normal 17 16" xfId="17766" xr:uid="{00000000-0005-0000-0000-0000CF330000}"/>
    <cellStyle name="Normal 17 16 2" xfId="22112" xr:uid="{00000000-0005-0000-0000-0000D0330000}"/>
    <cellStyle name="Normal 17 16 3" xfId="26815" xr:uid="{00000000-0005-0000-0000-0000D1330000}"/>
    <cellStyle name="Normal 17 17" xfId="17884" xr:uid="{00000000-0005-0000-0000-0000D2330000}"/>
    <cellStyle name="Normal 17 17 2" xfId="22230" xr:uid="{00000000-0005-0000-0000-0000D3330000}"/>
    <cellStyle name="Normal 17 17 3" xfId="26934" xr:uid="{00000000-0005-0000-0000-0000D4330000}"/>
    <cellStyle name="Normal 17 18" xfId="18697" xr:uid="{00000000-0005-0000-0000-0000D5330000}"/>
    <cellStyle name="Normal 17 18 2" xfId="22600" xr:uid="{00000000-0005-0000-0000-0000D6330000}"/>
    <cellStyle name="Normal 17 18 3" xfId="27311" xr:uid="{00000000-0005-0000-0000-0000D7330000}"/>
    <cellStyle name="Normal 17 19" xfId="19392" xr:uid="{00000000-0005-0000-0000-0000D8330000}"/>
    <cellStyle name="Normal 17 19 2" xfId="22730" xr:uid="{00000000-0005-0000-0000-0000D9330000}"/>
    <cellStyle name="Normal 17 19 3" xfId="27441" xr:uid="{00000000-0005-0000-0000-0000DA330000}"/>
    <cellStyle name="Normal 17 2" xfId="2432" xr:uid="{00000000-0005-0000-0000-0000DB330000}"/>
    <cellStyle name="Normal 17 2 10" xfId="17649" xr:uid="{00000000-0005-0000-0000-0000DC330000}"/>
    <cellStyle name="Normal 17 2 10 2" xfId="21994" xr:uid="{00000000-0005-0000-0000-0000DD330000}"/>
    <cellStyle name="Normal 17 2 10 3" xfId="26697" xr:uid="{00000000-0005-0000-0000-0000DE330000}"/>
    <cellStyle name="Normal 17 2 11" xfId="17767" xr:uid="{00000000-0005-0000-0000-0000DF330000}"/>
    <cellStyle name="Normal 17 2 11 2" xfId="22113" xr:uid="{00000000-0005-0000-0000-0000E0330000}"/>
    <cellStyle name="Normal 17 2 11 3" xfId="26816" xr:uid="{00000000-0005-0000-0000-0000E1330000}"/>
    <cellStyle name="Normal 17 2 12" xfId="17885" xr:uid="{00000000-0005-0000-0000-0000E2330000}"/>
    <cellStyle name="Normal 17 2 12 2" xfId="22231" xr:uid="{00000000-0005-0000-0000-0000E3330000}"/>
    <cellStyle name="Normal 17 2 12 3" xfId="26935" xr:uid="{00000000-0005-0000-0000-0000E4330000}"/>
    <cellStyle name="Normal 17 2 13" xfId="19393" xr:uid="{00000000-0005-0000-0000-0000E5330000}"/>
    <cellStyle name="Normal 17 2 13 2" xfId="22731" xr:uid="{00000000-0005-0000-0000-0000E6330000}"/>
    <cellStyle name="Normal 17 2 13 3" xfId="27442" xr:uid="{00000000-0005-0000-0000-0000E7330000}"/>
    <cellStyle name="Normal 17 2 14" xfId="19515" xr:uid="{00000000-0005-0000-0000-0000E8330000}"/>
    <cellStyle name="Normal 17 2 14 2" xfId="22853" xr:uid="{00000000-0005-0000-0000-0000E9330000}"/>
    <cellStyle name="Normal 17 2 14 3" xfId="27564" xr:uid="{00000000-0005-0000-0000-0000EA330000}"/>
    <cellStyle name="Normal 17 2 15" xfId="19635" xr:uid="{00000000-0005-0000-0000-0000EB330000}"/>
    <cellStyle name="Normal 17 2 15 2" xfId="22973" xr:uid="{00000000-0005-0000-0000-0000EC330000}"/>
    <cellStyle name="Normal 17 2 15 3" xfId="27684" xr:uid="{00000000-0005-0000-0000-0000ED330000}"/>
    <cellStyle name="Normal 17 2 16" xfId="19756" xr:uid="{00000000-0005-0000-0000-0000EE330000}"/>
    <cellStyle name="Normal 17 2 16 2" xfId="23094" xr:uid="{00000000-0005-0000-0000-0000EF330000}"/>
    <cellStyle name="Normal 17 2 16 3" xfId="27805" xr:uid="{00000000-0005-0000-0000-0000F0330000}"/>
    <cellStyle name="Normal 17 2 17" xfId="19875" xr:uid="{00000000-0005-0000-0000-0000F1330000}"/>
    <cellStyle name="Normal 17 2 17 2" xfId="23213" xr:uid="{00000000-0005-0000-0000-0000F2330000}"/>
    <cellStyle name="Normal 17 2 17 3" xfId="27924" xr:uid="{00000000-0005-0000-0000-0000F3330000}"/>
    <cellStyle name="Normal 17 2 2" xfId="2433" xr:uid="{00000000-0005-0000-0000-0000F4330000}"/>
    <cellStyle name="Normal 17 2 2 2" xfId="2434" xr:uid="{00000000-0005-0000-0000-0000F5330000}"/>
    <cellStyle name="Normal 17 2 3" xfId="2435" xr:uid="{00000000-0005-0000-0000-0000F6330000}"/>
    <cellStyle name="Normal 17 2 3 2" xfId="32554" xr:uid="{00000000-0005-0000-0000-0000830B0000}"/>
    <cellStyle name="Normal 17 2 4" xfId="2436" xr:uid="{00000000-0005-0000-0000-0000F7330000}"/>
    <cellStyle name="Normal 17 2 5" xfId="2437" xr:uid="{00000000-0005-0000-0000-0000F8330000}"/>
    <cellStyle name="Normal 17 2 6" xfId="2438" xr:uid="{00000000-0005-0000-0000-0000F9330000}"/>
    <cellStyle name="Normal 17 2 7" xfId="16411" xr:uid="{00000000-0005-0000-0000-0000FA330000}"/>
    <cellStyle name="Normal 17 2 8" xfId="16412" xr:uid="{00000000-0005-0000-0000-0000FB330000}"/>
    <cellStyle name="Normal 17 2 8 2" xfId="20313" xr:uid="{00000000-0005-0000-0000-0000FC330000}"/>
    <cellStyle name="Normal 17 2 9" xfId="17513" xr:uid="{00000000-0005-0000-0000-0000FD330000}"/>
    <cellStyle name="Normal 17 2 9 2" xfId="21877" xr:uid="{00000000-0005-0000-0000-0000FE330000}"/>
    <cellStyle name="Normal 17 2 9 3" xfId="26572" xr:uid="{00000000-0005-0000-0000-0000FF330000}"/>
    <cellStyle name="Normal 17 20" xfId="19514" xr:uid="{00000000-0005-0000-0000-000000340000}"/>
    <cellStyle name="Normal 17 20 2" xfId="22852" xr:uid="{00000000-0005-0000-0000-000001340000}"/>
    <cellStyle name="Normal 17 20 3" xfId="27563" xr:uid="{00000000-0005-0000-0000-000002340000}"/>
    <cellStyle name="Normal 17 21" xfId="19634" xr:uid="{00000000-0005-0000-0000-000003340000}"/>
    <cellStyle name="Normal 17 21 2" xfId="22972" xr:uid="{00000000-0005-0000-0000-000004340000}"/>
    <cellStyle name="Normal 17 21 3" xfId="27683" xr:uid="{00000000-0005-0000-0000-000005340000}"/>
    <cellStyle name="Normal 17 22" xfId="19755" xr:uid="{00000000-0005-0000-0000-000006340000}"/>
    <cellStyle name="Normal 17 22 2" xfId="23093" xr:uid="{00000000-0005-0000-0000-000007340000}"/>
    <cellStyle name="Normal 17 22 3" xfId="27804" xr:uid="{00000000-0005-0000-0000-000008340000}"/>
    <cellStyle name="Normal 17 23" xfId="19874" xr:uid="{00000000-0005-0000-0000-000009340000}"/>
    <cellStyle name="Normal 17 23 2" xfId="23212" xr:uid="{00000000-0005-0000-0000-00000A340000}"/>
    <cellStyle name="Normal 17 23 3" xfId="27923" xr:uid="{00000000-0005-0000-0000-00000B340000}"/>
    <cellStyle name="Normal 17 24" xfId="28283" xr:uid="{00000000-0005-0000-0000-00000C340000}"/>
    <cellStyle name="Normal 17 3" xfId="2439" xr:uid="{00000000-0005-0000-0000-00000D340000}"/>
    <cellStyle name="Normal 17 3 10" xfId="17650" xr:uid="{00000000-0005-0000-0000-00000E340000}"/>
    <cellStyle name="Normal 17 3 10 2" xfId="21995" xr:uid="{00000000-0005-0000-0000-00000F340000}"/>
    <cellStyle name="Normal 17 3 10 3" xfId="26698" xr:uid="{00000000-0005-0000-0000-000010340000}"/>
    <cellStyle name="Normal 17 3 11" xfId="17768" xr:uid="{00000000-0005-0000-0000-000011340000}"/>
    <cellStyle name="Normal 17 3 11 2" xfId="22114" xr:uid="{00000000-0005-0000-0000-000012340000}"/>
    <cellStyle name="Normal 17 3 11 3" xfId="26817" xr:uid="{00000000-0005-0000-0000-000013340000}"/>
    <cellStyle name="Normal 17 3 12" xfId="17886" xr:uid="{00000000-0005-0000-0000-000014340000}"/>
    <cellStyle name="Normal 17 3 12 2" xfId="22232" xr:uid="{00000000-0005-0000-0000-000015340000}"/>
    <cellStyle name="Normal 17 3 12 3" xfId="26936" xr:uid="{00000000-0005-0000-0000-000016340000}"/>
    <cellStyle name="Normal 17 3 13" xfId="19394" xr:uid="{00000000-0005-0000-0000-000017340000}"/>
    <cellStyle name="Normal 17 3 13 2" xfId="22732" xr:uid="{00000000-0005-0000-0000-000018340000}"/>
    <cellStyle name="Normal 17 3 13 3" xfId="27443" xr:uid="{00000000-0005-0000-0000-000019340000}"/>
    <cellStyle name="Normal 17 3 14" xfId="19516" xr:uid="{00000000-0005-0000-0000-00001A340000}"/>
    <cellStyle name="Normal 17 3 14 2" xfId="22854" xr:uid="{00000000-0005-0000-0000-00001B340000}"/>
    <cellStyle name="Normal 17 3 14 3" xfId="27565" xr:uid="{00000000-0005-0000-0000-00001C340000}"/>
    <cellStyle name="Normal 17 3 15" xfId="19636" xr:uid="{00000000-0005-0000-0000-00001D340000}"/>
    <cellStyle name="Normal 17 3 15 2" xfId="22974" xr:uid="{00000000-0005-0000-0000-00001E340000}"/>
    <cellStyle name="Normal 17 3 15 3" xfId="27685" xr:uid="{00000000-0005-0000-0000-00001F340000}"/>
    <cellStyle name="Normal 17 3 16" xfId="19757" xr:uid="{00000000-0005-0000-0000-000020340000}"/>
    <cellStyle name="Normal 17 3 16 2" xfId="23095" xr:uid="{00000000-0005-0000-0000-000021340000}"/>
    <cellStyle name="Normal 17 3 16 3" xfId="27806" xr:uid="{00000000-0005-0000-0000-000022340000}"/>
    <cellStyle name="Normal 17 3 17" xfId="19876" xr:uid="{00000000-0005-0000-0000-000023340000}"/>
    <cellStyle name="Normal 17 3 17 2" xfId="23214" xr:uid="{00000000-0005-0000-0000-000024340000}"/>
    <cellStyle name="Normal 17 3 17 3" xfId="27925" xr:uid="{00000000-0005-0000-0000-000025340000}"/>
    <cellStyle name="Normal 17 3 2" xfId="2440" xr:uid="{00000000-0005-0000-0000-000026340000}"/>
    <cellStyle name="Normal 17 3 2 2" xfId="2441" xr:uid="{00000000-0005-0000-0000-000027340000}"/>
    <cellStyle name="Normal 17 3 3" xfId="2442" xr:uid="{00000000-0005-0000-0000-000028340000}"/>
    <cellStyle name="Normal 17 3 4" xfId="2443" xr:uid="{00000000-0005-0000-0000-000029340000}"/>
    <cellStyle name="Normal 17 3 5" xfId="2444" xr:uid="{00000000-0005-0000-0000-00002A340000}"/>
    <cellStyle name="Normal 17 3 6" xfId="2445" xr:uid="{00000000-0005-0000-0000-00002B340000}"/>
    <cellStyle name="Normal 17 3 7" xfId="16413" xr:uid="{00000000-0005-0000-0000-00002C340000}"/>
    <cellStyle name="Normal 17 3 8" xfId="16414" xr:uid="{00000000-0005-0000-0000-00002D340000}"/>
    <cellStyle name="Normal 17 3 8 2" xfId="20314" xr:uid="{00000000-0005-0000-0000-00002E340000}"/>
    <cellStyle name="Normal 17 3 9" xfId="17514" xr:uid="{00000000-0005-0000-0000-00002F340000}"/>
    <cellStyle name="Normal 17 3 9 2" xfId="21878" xr:uid="{00000000-0005-0000-0000-000030340000}"/>
    <cellStyle name="Normal 17 3 9 3" xfId="26573" xr:uid="{00000000-0005-0000-0000-000031340000}"/>
    <cellStyle name="Normal 17 4" xfId="2446" xr:uid="{00000000-0005-0000-0000-000032340000}"/>
    <cellStyle name="Normal 17 4 2" xfId="2447" xr:uid="{00000000-0005-0000-0000-000033340000}"/>
    <cellStyle name="Normal 17 4 2 2" xfId="2448" xr:uid="{00000000-0005-0000-0000-000034340000}"/>
    <cellStyle name="Normal 17 4 3" xfId="2449" xr:uid="{00000000-0005-0000-0000-000035340000}"/>
    <cellStyle name="Normal 17 4 4" xfId="2450" xr:uid="{00000000-0005-0000-0000-000036340000}"/>
    <cellStyle name="Normal 17 4 5" xfId="2451" xr:uid="{00000000-0005-0000-0000-000037340000}"/>
    <cellStyle name="Normal 17 4 6" xfId="2452" xr:uid="{00000000-0005-0000-0000-000038340000}"/>
    <cellStyle name="Normal 17 4 7" xfId="16415" xr:uid="{00000000-0005-0000-0000-000039340000}"/>
    <cellStyle name="Normal 17 4 8" xfId="16416" xr:uid="{00000000-0005-0000-0000-00003A340000}"/>
    <cellStyle name="Normal 17 4 8 2" xfId="20315" xr:uid="{00000000-0005-0000-0000-00003B340000}"/>
    <cellStyle name="Normal 17 5" xfId="2453" xr:uid="{00000000-0005-0000-0000-00003C340000}"/>
    <cellStyle name="Normal 17 5 2" xfId="2454" xr:uid="{00000000-0005-0000-0000-00003D340000}"/>
    <cellStyle name="Normal 17 5 2 2" xfId="2455" xr:uid="{00000000-0005-0000-0000-00003E340000}"/>
    <cellStyle name="Normal 17 5 3" xfId="2456" xr:uid="{00000000-0005-0000-0000-00003F340000}"/>
    <cellStyle name="Normal 17 5 4" xfId="2457" xr:uid="{00000000-0005-0000-0000-000040340000}"/>
    <cellStyle name="Normal 17 5 5" xfId="2458" xr:uid="{00000000-0005-0000-0000-000041340000}"/>
    <cellStyle name="Normal 17 5 6" xfId="2459" xr:uid="{00000000-0005-0000-0000-000042340000}"/>
    <cellStyle name="Normal 17 5 7" xfId="16417" xr:uid="{00000000-0005-0000-0000-000043340000}"/>
    <cellStyle name="Normal 17 5 8" xfId="16418" xr:uid="{00000000-0005-0000-0000-000044340000}"/>
    <cellStyle name="Normal 17 5 8 2" xfId="20316" xr:uid="{00000000-0005-0000-0000-000045340000}"/>
    <cellStyle name="Normal 17 6" xfId="2460" xr:uid="{00000000-0005-0000-0000-000046340000}"/>
    <cellStyle name="Normal 17 6 2" xfId="2461" xr:uid="{00000000-0005-0000-0000-000047340000}"/>
    <cellStyle name="Normal 17 6 2 2" xfId="2462" xr:uid="{00000000-0005-0000-0000-000048340000}"/>
    <cellStyle name="Normal 17 6 3" xfId="2463" xr:uid="{00000000-0005-0000-0000-000049340000}"/>
    <cellStyle name="Normal 17 6 4" xfId="2464" xr:uid="{00000000-0005-0000-0000-00004A340000}"/>
    <cellStyle name="Normal 17 6 5" xfId="2465" xr:uid="{00000000-0005-0000-0000-00004B340000}"/>
    <cellStyle name="Normal 17 6 6" xfId="2466" xr:uid="{00000000-0005-0000-0000-00004C340000}"/>
    <cellStyle name="Normal 17 6 7" xfId="16419" xr:uid="{00000000-0005-0000-0000-00004D340000}"/>
    <cellStyle name="Normal 17 6 8" xfId="16420" xr:uid="{00000000-0005-0000-0000-00004E340000}"/>
    <cellStyle name="Normal 17 6 8 2" xfId="20317" xr:uid="{00000000-0005-0000-0000-00004F340000}"/>
    <cellStyle name="Normal 17 7" xfId="2467" xr:uid="{00000000-0005-0000-0000-000050340000}"/>
    <cellStyle name="Normal 17 7 2" xfId="2468" xr:uid="{00000000-0005-0000-0000-000051340000}"/>
    <cellStyle name="Normal 17 8" xfId="2469" xr:uid="{00000000-0005-0000-0000-000052340000}"/>
    <cellStyle name="Normal 17 9" xfId="2470" xr:uid="{00000000-0005-0000-0000-000053340000}"/>
    <cellStyle name="Normal 18" xfId="2471" xr:uid="{00000000-0005-0000-0000-000054340000}"/>
    <cellStyle name="Normal 18 10" xfId="19517" xr:uid="{00000000-0005-0000-0000-000055340000}"/>
    <cellStyle name="Normal 18 10 2" xfId="22855" xr:uid="{00000000-0005-0000-0000-000056340000}"/>
    <cellStyle name="Normal 18 10 3" xfId="27566" xr:uid="{00000000-0005-0000-0000-000057340000}"/>
    <cellStyle name="Normal 18 11" xfId="19637" xr:uid="{00000000-0005-0000-0000-000058340000}"/>
    <cellStyle name="Normal 18 11 2" xfId="22975" xr:uid="{00000000-0005-0000-0000-000059340000}"/>
    <cellStyle name="Normal 18 11 3" xfId="27686" xr:uid="{00000000-0005-0000-0000-00005A340000}"/>
    <cellStyle name="Normal 18 12" xfId="19758" xr:uid="{00000000-0005-0000-0000-00005B340000}"/>
    <cellStyle name="Normal 18 12 2" xfId="23096" xr:uid="{00000000-0005-0000-0000-00005C340000}"/>
    <cellStyle name="Normal 18 12 3" xfId="27807" xr:uid="{00000000-0005-0000-0000-00005D340000}"/>
    <cellStyle name="Normal 18 13" xfId="19877" xr:uid="{00000000-0005-0000-0000-00005E340000}"/>
    <cellStyle name="Normal 18 13 2" xfId="23215" xr:uid="{00000000-0005-0000-0000-00005F340000}"/>
    <cellStyle name="Normal 18 13 3" xfId="27926" xr:uid="{00000000-0005-0000-0000-000060340000}"/>
    <cellStyle name="Normal 18 14" xfId="20016" xr:uid="{00000000-0005-0000-0000-000061340000}"/>
    <cellStyle name="Normal 18 14 2" xfId="25495" xr:uid="{00000000-0005-0000-0000-000062340000}"/>
    <cellStyle name="Normal 18 15" xfId="28284" xr:uid="{00000000-0005-0000-0000-000063340000}"/>
    <cellStyle name="Normal 18 16" xfId="23471" xr:uid="{00000000-0005-0000-0000-000064340000}"/>
    <cellStyle name="Normal 18 2" xfId="3406" xr:uid="{00000000-0005-0000-0000-000065340000}"/>
    <cellStyle name="Normal 18 2 10" xfId="19878" xr:uid="{00000000-0005-0000-0000-000066340000}"/>
    <cellStyle name="Normal 18 2 10 2" xfId="23216" xr:uid="{00000000-0005-0000-0000-000067340000}"/>
    <cellStyle name="Normal 18 2 10 3" xfId="27927" xr:uid="{00000000-0005-0000-0000-000068340000}"/>
    <cellStyle name="Normal 18 2 11" xfId="20017" xr:uid="{00000000-0005-0000-0000-000069340000}"/>
    <cellStyle name="Normal 18 2 11 2" xfId="26075" xr:uid="{00000000-0005-0000-0000-00006A340000}"/>
    <cellStyle name="Normal 18 2 11 3" xfId="36921" xr:uid="{00000000-0005-0000-0000-00008C0B0000}"/>
    <cellStyle name="Normal 18 2 12" xfId="23701" xr:uid="{00000000-0005-0000-0000-00006B340000}"/>
    <cellStyle name="Normal 18 2 13" xfId="32556" xr:uid="{00000000-0005-0000-0000-00008C0B0000}"/>
    <cellStyle name="Normal 18 2 2" xfId="17516" xr:uid="{00000000-0005-0000-0000-00006C340000}"/>
    <cellStyle name="Normal 18 2 2 2" xfId="20253" xr:uid="{00000000-0005-0000-0000-00006D340000}"/>
    <cellStyle name="Normal 18 2 2 3" xfId="26575" xr:uid="{00000000-0005-0000-0000-00006E340000}"/>
    <cellStyle name="Normal 18 2 3" xfId="17652" xr:uid="{00000000-0005-0000-0000-00006F340000}"/>
    <cellStyle name="Normal 18 2 3 2" xfId="21997" xr:uid="{00000000-0005-0000-0000-000070340000}"/>
    <cellStyle name="Normal 18 2 3 3" xfId="26700" xr:uid="{00000000-0005-0000-0000-000071340000}"/>
    <cellStyle name="Normal 18 2 4" xfId="17770" xr:uid="{00000000-0005-0000-0000-000072340000}"/>
    <cellStyle name="Normal 18 2 4 2" xfId="22116" xr:uid="{00000000-0005-0000-0000-000073340000}"/>
    <cellStyle name="Normal 18 2 4 3" xfId="26819" xr:uid="{00000000-0005-0000-0000-000074340000}"/>
    <cellStyle name="Normal 18 2 5" xfId="17888" xr:uid="{00000000-0005-0000-0000-000075340000}"/>
    <cellStyle name="Normal 18 2 5 2" xfId="22234" xr:uid="{00000000-0005-0000-0000-000076340000}"/>
    <cellStyle name="Normal 18 2 5 3" xfId="26938" xr:uid="{00000000-0005-0000-0000-000077340000}"/>
    <cellStyle name="Normal 18 2 6" xfId="19396" xr:uid="{00000000-0005-0000-0000-000078340000}"/>
    <cellStyle name="Normal 18 2 6 2" xfId="22734" xr:uid="{00000000-0005-0000-0000-000079340000}"/>
    <cellStyle name="Normal 18 2 6 3" xfId="27445" xr:uid="{00000000-0005-0000-0000-00007A340000}"/>
    <cellStyle name="Normal 18 2 7" xfId="19518" xr:uid="{00000000-0005-0000-0000-00007B340000}"/>
    <cellStyle name="Normal 18 2 7 2" xfId="22856" xr:uid="{00000000-0005-0000-0000-00007C340000}"/>
    <cellStyle name="Normal 18 2 7 3" xfId="27567" xr:uid="{00000000-0005-0000-0000-00007D340000}"/>
    <cellStyle name="Normal 18 2 8" xfId="19638" xr:uid="{00000000-0005-0000-0000-00007E340000}"/>
    <cellStyle name="Normal 18 2 8 2" xfId="22976" xr:uid="{00000000-0005-0000-0000-00007F340000}"/>
    <cellStyle name="Normal 18 2 8 3" xfId="27687" xr:uid="{00000000-0005-0000-0000-000080340000}"/>
    <cellStyle name="Normal 18 2 9" xfId="19759" xr:uid="{00000000-0005-0000-0000-000081340000}"/>
    <cellStyle name="Normal 18 2 9 2" xfId="23097" xr:uid="{00000000-0005-0000-0000-000082340000}"/>
    <cellStyle name="Normal 18 2 9 3" xfId="27808" xr:uid="{00000000-0005-0000-0000-000083340000}"/>
    <cellStyle name="Normal 18 3" xfId="17431" xr:uid="{00000000-0005-0000-0000-000084340000}"/>
    <cellStyle name="Normal 18 3 10" xfId="19879" xr:uid="{00000000-0005-0000-0000-000085340000}"/>
    <cellStyle name="Normal 18 3 10 2" xfId="23217" xr:uid="{00000000-0005-0000-0000-000086340000}"/>
    <cellStyle name="Normal 18 3 10 3" xfId="27928" xr:uid="{00000000-0005-0000-0000-000087340000}"/>
    <cellStyle name="Normal 18 3 11" xfId="20216" xr:uid="{00000000-0005-0000-0000-000088340000}"/>
    <cellStyle name="Normal 18 3 12" xfId="26509" xr:uid="{00000000-0005-0000-0000-000089340000}"/>
    <cellStyle name="Normal 18 3 2" xfId="17517" xr:uid="{00000000-0005-0000-0000-00008A340000}"/>
    <cellStyle name="Normal 18 3 2 2" xfId="21880" xr:uid="{00000000-0005-0000-0000-00008B340000}"/>
    <cellStyle name="Normal 18 3 2 3" xfId="26576" xr:uid="{00000000-0005-0000-0000-00008C340000}"/>
    <cellStyle name="Normal 18 3 3" xfId="17653" xr:uid="{00000000-0005-0000-0000-00008D340000}"/>
    <cellStyle name="Normal 18 3 3 2" xfId="21998" xr:uid="{00000000-0005-0000-0000-00008E340000}"/>
    <cellStyle name="Normal 18 3 3 3" xfId="26701" xr:uid="{00000000-0005-0000-0000-00008F340000}"/>
    <cellStyle name="Normal 18 3 4" xfId="17771" xr:uid="{00000000-0005-0000-0000-000090340000}"/>
    <cellStyle name="Normal 18 3 4 2" xfId="22117" xr:uid="{00000000-0005-0000-0000-000091340000}"/>
    <cellStyle name="Normal 18 3 4 3" xfId="26820" xr:uid="{00000000-0005-0000-0000-000092340000}"/>
    <cellStyle name="Normal 18 3 5" xfId="17889" xr:uid="{00000000-0005-0000-0000-000093340000}"/>
    <cellStyle name="Normal 18 3 5 2" xfId="22235" xr:uid="{00000000-0005-0000-0000-000094340000}"/>
    <cellStyle name="Normal 18 3 5 3" xfId="26939" xr:uid="{00000000-0005-0000-0000-000095340000}"/>
    <cellStyle name="Normal 18 3 6" xfId="19397" xr:uid="{00000000-0005-0000-0000-000096340000}"/>
    <cellStyle name="Normal 18 3 6 2" xfId="22735" xr:uid="{00000000-0005-0000-0000-000097340000}"/>
    <cellStyle name="Normal 18 3 6 3" xfId="27446" xr:uid="{00000000-0005-0000-0000-000098340000}"/>
    <cellStyle name="Normal 18 3 7" xfId="19519" xr:uid="{00000000-0005-0000-0000-000099340000}"/>
    <cellStyle name="Normal 18 3 7 2" xfId="22857" xr:uid="{00000000-0005-0000-0000-00009A340000}"/>
    <cellStyle name="Normal 18 3 7 3" xfId="27568" xr:uid="{00000000-0005-0000-0000-00009B340000}"/>
    <cellStyle name="Normal 18 3 8" xfId="19639" xr:uid="{00000000-0005-0000-0000-00009C340000}"/>
    <cellStyle name="Normal 18 3 8 2" xfId="22977" xr:uid="{00000000-0005-0000-0000-00009D340000}"/>
    <cellStyle name="Normal 18 3 8 3" xfId="27688" xr:uid="{00000000-0005-0000-0000-00009E340000}"/>
    <cellStyle name="Normal 18 3 9" xfId="19760" xr:uid="{00000000-0005-0000-0000-00009F340000}"/>
    <cellStyle name="Normal 18 3 9 2" xfId="23098" xr:uid="{00000000-0005-0000-0000-0000A0340000}"/>
    <cellStyle name="Normal 18 3 9 3" xfId="27809" xr:uid="{00000000-0005-0000-0000-0000A1340000}"/>
    <cellStyle name="Normal 18 4" xfId="17515" xr:uid="{00000000-0005-0000-0000-0000A2340000}"/>
    <cellStyle name="Normal 18 4 2" xfId="21879" xr:uid="{00000000-0005-0000-0000-0000A3340000}"/>
    <cellStyle name="Normal 18 4 2 2" xfId="36920" xr:uid="{00000000-0005-0000-0000-00008E0B0000}"/>
    <cellStyle name="Normal 18 4 3" xfId="26574" xr:uid="{00000000-0005-0000-0000-0000A4340000}"/>
    <cellStyle name="Normal 18 4 4" xfId="32555" xr:uid="{00000000-0005-0000-0000-00008E0B0000}"/>
    <cellStyle name="Normal 18 5" xfId="17651" xr:uid="{00000000-0005-0000-0000-0000A5340000}"/>
    <cellStyle name="Normal 18 5 2" xfId="21996" xr:uid="{00000000-0005-0000-0000-0000A6340000}"/>
    <cellStyle name="Normal 18 5 3" xfId="26699" xr:uid="{00000000-0005-0000-0000-0000A7340000}"/>
    <cellStyle name="Normal 18 6" xfId="17769" xr:uid="{00000000-0005-0000-0000-0000A8340000}"/>
    <cellStyle name="Normal 18 6 2" xfId="22115" xr:uid="{00000000-0005-0000-0000-0000A9340000}"/>
    <cellStyle name="Normal 18 6 3" xfId="26818" xr:uid="{00000000-0005-0000-0000-0000AA340000}"/>
    <cellStyle name="Normal 18 7" xfId="17887" xr:uid="{00000000-0005-0000-0000-0000AB340000}"/>
    <cellStyle name="Normal 18 7 2" xfId="22233" xr:uid="{00000000-0005-0000-0000-0000AC340000}"/>
    <cellStyle name="Normal 18 7 3" xfId="26937" xr:uid="{00000000-0005-0000-0000-0000AD340000}"/>
    <cellStyle name="Normal 18 8" xfId="18698" xr:uid="{00000000-0005-0000-0000-0000AE340000}"/>
    <cellStyle name="Normal 18 8 2" xfId="22601" xr:uid="{00000000-0005-0000-0000-0000AF340000}"/>
    <cellStyle name="Normal 18 8 3" xfId="27312" xr:uid="{00000000-0005-0000-0000-0000B0340000}"/>
    <cellStyle name="Normal 18 9" xfId="19395" xr:uid="{00000000-0005-0000-0000-0000B1340000}"/>
    <cellStyle name="Normal 18 9 2" xfId="22733" xr:uid="{00000000-0005-0000-0000-0000B2340000}"/>
    <cellStyle name="Normal 18 9 3" xfId="27444" xr:uid="{00000000-0005-0000-0000-0000B3340000}"/>
    <cellStyle name="Normal 19" xfId="2472" xr:uid="{00000000-0005-0000-0000-0000B4340000}"/>
    <cellStyle name="Normal 19 10" xfId="2473" xr:uid="{00000000-0005-0000-0000-0000B5340000}"/>
    <cellStyle name="Normal 19 11" xfId="2474" xr:uid="{00000000-0005-0000-0000-0000B6340000}"/>
    <cellStyle name="Normal 19 12" xfId="16421" xr:uid="{00000000-0005-0000-0000-0000B7340000}"/>
    <cellStyle name="Normal 19 13" xfId="16422" xr:uid="{00000000-0005-0000-0000-0000B8340000}"/>
    <cellStyle name="Normal 19 13 2" xfId="20318" xr:uid="{00000000-0005-0000-0000-0000B9340000}"/>
    <cellStyle name="Normal 19 14" xfId="17518" xr:uid="{00000000-0005-0000-0000-0000BA340000}"/>
    <cellStyle name="Normal 19 14 2" xfId="21881" xr:uid="{00000000-0005-0000-0000-0000BB340000}"/>
    <cellStyle name="Normal 19 14 3" xfId="26577" xr:uid="{00000000-0005-0000-0000-0000BC340000}"/>
    <cellStyle name="Normal 19 15" xfId="17654" xr:uid="{00000000-0005-0000-0000-0000BD340000}"/>
    <cellStyle name="Normal 19 15 2" xfId="21999" xr:uid="{00000000-0005-0000-0000-0000BE340000}"/>
    <cellStyle name="Normal 19 15 3" xfId="26702" xr:uid="{00000000-0005-0000-0000-0000BF340000}"/>
    <cellStyle name="Normal 19 16" xfId="17772" xr:uid="{00000000-0005-0000-0000-0000C0340000}"/>
    <cellStyle name="Normal 19 16 2" xfId="22118" xr:uid="{00000000-0005-0000-0000-0000C1340000}"/>
    <cellStyle name="Normal 19 16 3" xfId="26821" xr:uid="{00000000-0005-0000-0000-0000C2340000}"/>
    <cellStyle name="Normal 19 17" xfId="17890" xr:uid="{00000000-0005-0000-0000-0000C3340000}"/>
    <cellStyle name="Normal 19 17 2" xfId="22236" xr:uid="{00000000-0005-0000-0000-0000C4340000}"/>
    <cellStyle name="Normal 19 17 3" xfId="26940" xr:uid="{00000000-0005-0000-0000-0000C5340000}"/>
    <cellStyle name="Normal 19 18" xfId="19398" xr:uid="{00000000-0005-0000-0000-0000C6340000}"/>
    <cellStyle name="Normal 19 18 2" xfId="22736" xr:uid="{00000000-0005-0000-0000-0000C7340000}"/>
    <cellStyle name="Normal 19 18 3" xfId="27447" xr:uid="{00000000-0005-0000-0000-0000C8340000}"/>
    <cellStyle name="Normal 19 19" xfId="19520" xr:uid="{00000000-0005-0000-0000-0000C9340000}"/>
    <cellStyle name="Normal 19 19 2" xfId="22858" xr:uid="{00000000-0005-0000-0000-0000CA340000}"/>
    <cellStyle name="Normal 19 19 3" xfId="27569" xr:uid="{00000000-0005-0000-0000-0000CB340000}"/>
    <cellStyle name="Normal 19 2" xfId="2475" xr:uid="{00000000-0005-0000-0000-0000CC340000}"/>
    <cellStyle name="Normal 19 2 10" xfId="17655" xr:uid="{00000000-0005-0000-0000-0000CD340000}"/>
    <cellStyle name="Normal 19 2 10 2" xfId="22000" xr:uid="{00000000-0005-0000-0000-0000CE340000}"/>
    <cellStyle name="Normal 19 2 10 3" xfId="26703" xr:uid="{00000000-0005-0000-0000-0000CF340000}"/>
    <cellStyle name="Normal 19 2 11" xfId="17773" xr:uid="{00000000-0005-0000-0000-0000D0340000}"/>
    <cellStyle name="Normal 19 2 11 2" xfId="22119" xr:uid="{00000000-0005-0000-0000-0000D1340000}"/>
    <cellStyle name="Normal 19 2 11 3" xfId="26822" xr:uid="{00000000-0005-0000-0000-0000D2340000}"/>
    <cellStyle name="Normal 19 2 12" xfId="17891" xr:uid="{00000000-0005-0000-0000-0000D3340000}"/>
    <cellStyle name="Normal 19 2 12 2" xfId="22237" xr:uid="{00000000-0005-0000-0000-0000D4340000}"/>
    <cellStyle name="Normal 19 2 12 3" xfId="26941" xr:uid="{00000000-0005-0000-0000-0000D5340000}"/>
    <cellStyle name="Normal 19 2 13" xfId="19399" xr:uid="{00000000-0005-0000-0000-0000D6340000}"/>
    <cellStyle name="Normal 19 2 13 2" xfId="22737" xr:uid="{00000000-0005-0000-0000-0000D7340000}"/>
    <cellStyle name="Normal 19 2 13 3" xfId="27448" xr:uid="{00000000-0005-0000-0000-0000D8340000}"/>
    <cellStyle name="Normal 19 2 14" xfId="19521" xr:uid="{00000000-0005-0000-0000-0000D9340000}"/>
    <cellStyle name="Normal 19 2 14 2" xfId="22859" xr:uid="{00000000-0005-0000-0000-0000DA340000}"/>
    <cellStyle name="Normal 19 2 14 3" xfId="27570" xr:uid="{00000000-0005-0000-0000-0000DB340000}"/>
    <cellStyle name="Normal 19 2 15" xfId="19641" xr:uid="{00000000-0005-0000-0000-0000DC340000}"/>
    <cellStyle name="Normal 19 2 15 2" xfId="22979" xr:uid="{00000000-0005-0000-0000-0000DD340000}"/>
    <cellStyle name="Normal 19 2 15 3" xfId="27690" xr:uid="{00000000-0005-0000-0000-0000DE340000}"/>
    <cellStyle name="Normal 19 2 16" xfId="19762" xr:uid="{00000000-0005-0000-0000-0000DF340000}"/>
    <cellStyle name="Normal 19 2 16 2" xfId="23100" xr:uid="{00000000-0005-0000-0000-0000E0340000}"/>
    <cellStyle name="Normal 19 2 16 3" xfId="27811" xr:uid="{00000000-0005-0000-0000-0000E1340000}"/>
    <cellStyle name="Normal 19 2 17" xfId="19881" xr:uid="{00000000-0005-0000-0000-0000E2340000}"/>
    <cellStyle name="Normal 19 2 17 2" xfId="23219" xr:uid="{00000000-0005-0000-0000-0000E3340000}"/>
    <cellStyle name="Normal 19 2 17 3" xfId="27930" xr:uid="{00000000-0005-0000-0000-0000E4340000}"/>
    <cellStyle name="Normal 19 2 2" xfId="2476" xr:uid="{00000000-0005-0000-0000-0000E5340000}"/>
    <cellStyle name="Normal 19 2 2 2" xfId="2477" xr:uid="{00000000-0005-0000-0000-0000E6340000}"/>
    <cellStyle name="Normal 19 2 3" xfId="2478" xr:uid="{00000000-0005-0000-0000-0000E7340000}"/>
    <cellStyle name="Normal 19 2 4" xfId="2479" xr:uid="{00000000-0005-0000-0000-0000E8340000}"/>
    <cellStyle name="Normal 19 2 5" xfId="2480" xr:uid="{00000000-0005-0000-0000-0000E9340000}"/>
    <cellStyle name="Normal 19 2 6" xfId="2481" xr:uid="{00000000-0005-0000-0000-0000EA340000}"/>
    <cellStyle name="Normal 19 2 7" xfId="16423" xr:uid="{00000000-0005-0000-0000-0000EB340000}"/>
    <cellStyle name="Normal 19 2 8" xfId="16424" xr:uid="{00000000-0005-0000-0000-0000EC340000}"/>
    <cellStyle name="Normal 19 2 8 2" xfId="20319" xr:uid="{00000000-0005-0000-0000-0000ED340000}"/>
    <cellStyle name="Normal 19 2 9" xfId="17519" xr:uid="{00000000-0005-0000-0000-0000EE340000}"/>
    <cellStyle name="Normal 19 2 9 2" xfId="21882" xr:uid="{00000000-0005-0000-0000-0000EF340000}"/>
    <cellStyle name="Normal 19 2 9 3" xfId="26578" xr:uid="{00000000-0005-0000-0000-0000F0340000}"/>
    <cellStyle name="Normal 19 20" xfId="19640" xr:uid="{00000000-0005-0000-0000-0000F1340000}"/>
    <cellStyle name="Normal 19 20 2" xfId="22978" xr:uid="{00000000-0005-0000-0000-0000F2340000}"/>
    <cellStyle name="Normal 19 20 3" xfId="27689" xr:uid="{00000000-0005-0000-0000-0000F3340000}"/>
    <cellStyle name="Normal 19 21" xfId="19761" xr:uid="{00000000-0005-0000-0000-0000F4340000}"/>
    <cellStyle name="Normal 19 21 2" xfId="23099" xr:uid="{00000000-0005-0000-0000-0000F5340000}"/>
    <cellStyle name="Normal 19 21 3" xfId="27810" xr:uid="{00000000-0005-0000-0000-0000F6340000}"/>
    <cellStyle name="Normal 19 22" xfId="19880" xr:uid="{00000000-0005-0000-0000-0000F7340000}"/>
    <cellStyle name="Normal 19 22 2" xfId="23218" xr:uid="{00000000-0005-0000-0000-0000F8340000}"/>
    <cellStyle name="Normal 19 22 3" xfId="27929" xr:uid="{00000000-0005-0000-0000-0000F9340000}"/>
    <cellStyle name="Normal 19 23" xfId="28285" xr:uid="{00000000-0005-0000-0000-0000FA340000}"/>
    <cellStyle name="Normal 19 3" xfId="2482" xr:uid="{00000000-0005-0000-0000-0000FB340000}"/>
    <cellStyle name="Normal 19 3 10" xfId="17656" xr:uid="{00000000-0005-0000-0000-0000FC340000}"/>
    <cellStyle name="Normal 19 3 10 2" xfId="22001" xr:uid="{00000000-0005-0000-0000-0000FD340000}"/>
    <cellStyle name="Normal 19 3 10 3" xfId="26704" xr:uid="{00000000-0005-0000-0000-0000FE340000}"/>
    <cellStyle name="Normal 19 3 11" xfId="17774" xr:uid="{00000000-0005-0000-0000-0000FF340000}"/>
    <cellStyle name="Normal 19 3 11 2" xfId="22120" xr:uid="{00000000-0005-0000-0000-000000350000}"/>
    <cellStyle name="Normal 19 3 11 3" xfId="26823" xr:uid="{00000000-0005-0000-0000-000001350000}"/>
    <cellStyle name="Normal 19 3 12" xfId="17892" xr:uid="{00000000-0005-0000-0000-000002350000}"/>
    <cellStyle name="Normal 19 3 12 2" xfId="22238" xr:uid="{00000000-0005-0000-0000-000003350000}"/>
    <cellStyle name="Normal 19 3 12 3" xfId="26942" xr:uid="{00000000-0005-0000-0000-000004350000}"/>
    <cellStyle name="Normal 19 3 13" xfId="19400" xr:uid="{00000000-0005-0000-0000-000005350000}"/>
    <cellStyle name="Normal 19 3 13 2" xfId="22738" xr:uid="{00000000-0005-0000-0000-000006350000}"/>
    <cellStyle name="Normal 19 3 13 3" xfId="27449" xr:uid="{00000000-0005-0000-0000-000007350000}"/>
    <cellStyle name="Normal 19 3 14" xfId="19522" xr:uid="{00000000-0005-0000-0000-000008350000}"/>
    <cellStyle name="Normal 19 3 14 2" xfId="22860" xr:uid="{00000000-0005-0000-0000-000009350000}"/>
    <cellStyle name="Normal 19 3 14 3" xfId="27571" xr:uid="{00000000-0005-0000-0000-00000A350000}"/>
    <cellStyle name="Normal 19 3 15" xfId="19642" xr:uid="{00000000-0005-0000-0000-00000B350000}"/>
    <cellStyle name="Normal 19 3 15 2" xfId="22980" xr:uid="{00000000-0005-0000-0000-00000C350000}"/>
    <cellStyle name="Normal 19 3 15 3" xfId="27691" xr:uid="{00000000-0005-0000-0000-00000D350000}"/>
    <cellStyle name="Normal 19 3 16" xfId="19763" xr:uid="{00000000-0005-0000-0000-00000E350000}"/>
    <cellStyle name="Normal 19 3 16 2" xfId="23101" xr:uid="{00000000-0005-0000-0000-00000F350000}"/>
    <cellStyle name="Normal 19 3 16 3" xfId="27812" xr:uid="{00000000-0005-0000-0000-000010350000}"/>
    <cellStyle name="Normal 19 3 17" xfId="19882" xr:uid="{00000000-0005-0000-0000-000011350000}"/>
    <cellStyle name="Normal 19 3 17 2" xfId="23220" xr:uid="{00000000-0005-0000-0000-000012350000}"/>
    <cellStyle name="Normal 19 3 17 3" xfId="27931" xr:uid="{00000000-0005-0000-0000-000013350000}"/>
    <cellStyle name="Normal 19 3 2" xfId="2483" xr:uid="{00000000-0005-0000-0000-000014350000}"/>
    <cellStyle name="Normal 19 3 2 2" xfId="2484" xr:uid="{00000000-0005-0000-0000-000015350000}"/>
    <cellStyle name="Normal 19 3 3" xfId="2485" xr:uid="{00000000-0005-0000-0000-000016350000}"/>
    <cellStyle name="Normal 19 3 4" xfId="2486" xr:uid="{00000000-0005-0000-0000-000017350000}"/>
    <cellStyle name="Normal 19 3 5" xfId="2487" xr:uid="{00000000-0005-0000-0000-000018350000}"/>
    <cellStyle name="Normal 19 3 6" xfId="2488" xr:uid="{00000000-0005-0000-0000-000019350000}"/>
    <cellStyle name="Normal 19 3 7" xfId="16425" xr:uid="{00000000-0005-0000-0000-00001A350000}"/>
    <cellStyle name="Normal 19 3 8" xfId="16426" xr:uid="{00000000-0005-0000-0000-00001B350000}"/>
    <cellStyle name="Normal 19 3 8 2" xfId="20320" xr:uid="{00000000-0005-0000-0000-00001C350000}"/>
    <cellStyle name="Normal 19 3 9" xfId="17520" xr:uid="{00000000-0005-0000-0000-00001D350000}"/>
    <cellStyle name="Normal 19 3 9 2" xfId="21883" xr:uid="{00000000-0005-0000-0000-00001E350000}"/>
    <cellStyle name="Normal 19 3 9 3" xfId="26579" xr:uid="{00000000-0005-0000-0000-00001F350000}"/>
    <cellStyle name="Normal 19 4" xfId="2489" xr:uid="{00000000-0005-0000-0000-000020350000}"/>
    <cellStyle name="Normal 19 4 2" xfId="2490" xr:uid="{00000000-0005-0000-0000-000021350000}"/>
    <cellStyle name="Normal 19 4 2 2" xfId="2491" xr:uid="{00000000-0005-0000-0000-000022350000}"/>
    <cellStyle name="Normal 19 4 3" xfId="2492" xr:uid="{00000000-0005-0000-0000-000023350000}"/>
    <cellStyle name="Normal 19 4 4" xfId="2493" xr:uid="{00000000-0005-0000-0000-000024350000}"/>
    <cellStyle name="Normal 19 4 5" xfId="2494" xr:uid="{00000000-0005-0000-0000-000025350000}"/>
    <cellStyle name="Normal 19 4 6" xfId="2495" xr:uid="{00000000-0005-0000-0000-000026350000}"/>
    <cellStyle name="Normal 19 4 7" xfId="16427" xr:uid="{00000000-0005-0000-0000-000027350000}"/>
    <cellStyle name="Normal 19 4 8" xfId="16428" xr:uid="{00000000-0005-0000-0000-000028350000}"/>
    <cellStyle name="Normal 19 4 8 2" xfId="20321" xr:uid="{00000000-0005-0000-0000-000029350000}"/>
    <cellStyle name="Normal 19 5" xfId="2496" xr:uid="{00000000-0005-0000-0000-00002A350000}"/>
    <cellStyle name="Normal 19 5 2" xfId="2497" xr:uid="{00000000-0005-0000-0000-00002B350000}"/>
    <cellStyle name="Normal 19 5 2 2" xfId="2498" xr:uid="{00000000-0005-0000-0000-00002C350000}"/>
    <cellStyle name="Normal 19 5 3" xfId="2499" xr:uid="{00000000-0005-0000-0000-00002D350000}"/>
    <cellStyle name="Normal 19 5 4" xfId="2500" xr:uid="{00000000-0005-0000-0000-00002E350000}"/>
    <cellStyle name="Normal 19 5 5" xfId="2501" xr:uid="{00000000-0005-0000-0000-00002F350000}"/>
    <cellStyle name="Normal 19 5 6" xfId="2502" xr:uid="{00000000-0005-0000-0000-000030350000}"/>
    <cellStyle name="Normal 19 5 7" xfId="16429" xr:uid="{00000000-0005-0000-0000-000031350000}"/>
    <cellStyle name="Normal 19 5 8" xfId="16430" xr:uid="{00000000-0005-0000-0000-000032350000}"/>
    <cellStyle name="Normal 19 5 8 2" xfId="20322" xr:uid="{00000000-0005-0000-0000-000033350000}"/>
    <cellStyle name="Normal 19 6" xfId="2503" xr:uid="{00000000-0005-0000-0000-000034350000}"/>
    <cellStyle name="Normal 19 6 2" xfId="2504" xr:uid="{00000000-0005-0000-0000-000035350000}"/>
    <cellStyle name="Normal 19 6 2 2" xfId="2505" xr:uid="{00000000-0005-0000-0000-000036350000}"/>
    <cellStyle name="Normal 19 6 3" xfId="2506" xr:uid="{00000000-0005-0000-0000-000037350000}"/>
    <cellStyle name="Normal 19 6 4" xfId="2507" xr:uid="{00000000-0005-0000-0000-000038350000}"/>
    <cellStyle name="Normal 19 6 5" xfId="2508" xr:uid="{00000000-0005-0000-0000-000039350000}"/>
    <cellStyle name="Normal 19 6 6" xfId="2509" xr:uid="{00000000-0005-0000-0000-00003A350000}"/>
    <cellStyle name="Normal 19 6 7" xfId="16431" xr:uid="{00000000-0005-0000-0000-00003B350000}"/>
    <cellStyle name="Normal 19 6 8" xfId="16432" xr:uid="{00000000-0005-0000-0000-00003C350000}"/>
    <cellStyle name="Normal 19 6 8 2" xfId="20323" xr:uid="{00000000-0005-0000-0000-00003D350000}"/>
    <cellStyle name="Normal 19 7" xfId="2510" xr:uid="{00000000-0005-0000-0000-00003E350000}"/>
    <cellStyle name="Normal 19 7 2" xfId="2511" xr:uid="{00000000-0005-0000-0000-00003F350000}"/>
    <cellStyle name="Normal 19 8" xfId="2512" xr:uid="{00000000-0005-0000-0000-000040350000}"/>
    <cellStyle name="Normal 19 9" xfId="2513" xr:uid="{00000000-0005-0000-0000-000041350000}"/>
    <cellStyle name="Normal 2" xfId="11" xr:uid="{00000000-0005-0000-0000-000042350000}"/>
    <cellStyle name="Normál 2" xfId="50" xr:uid="{00000000-0005-0000-0000-000043350000}"/>
    <cellStyle name="Normal 2 10" xfId="2514" xr:uid="{00000000-0005-0000-0000-000044350000}"/>
    <cellStyle name="Normal 2 10 2" xfId="16434" xr:uid="{00000000-0005-0000-0000-000045350000}"/>
    <cellStyle name="Normal 2 10 2 2" xfId="17128" xr:uid="{00000000-0005-0000-0000-000046350000}"/>
    <cellStyle name="Normal 2 10 2 2 2" xfId="21716" xr:uid="{00000000-0005-0000-0000-000047350000}"/>
    <cellStyle name="Normal 2 10 2 2 3" xfId="26156" xr:uid="{00000000-0005-0000-0000-000048350000}"/>
    <cellStyle name="Normal 2 10 2 3" xfId="21072" xr:uid="{00000000-0005-0000-0000-000049350000}"/>
    <cellStyle name="Normal 2 10 2 4" xfId="25496" xr:uid="{00000000-0005-0000-0000-00004A350000}"/>
    <cellStyle name="Normal 2 10 3" xfId="28286" xr:uid="{00000000-0005-0000-0000-00004B350000}"/>
    <cellStyle name="Normal 2 11" xfId="2515" xr:uid="{00000000-0005-0000-0000-00004C350000}"/>
    <cellStyle name="Normal 2 12" xfId="2516" xr:uid="{00000000-0005-0000-0000-00004D350000}"/>
    <cellStyle name="Normal 2 13" xfId="2517" xr:uid="{00000000-0005-0000-0000-00004E350000}"/>
    <cellStyle name="Normal 2 14" xfId="2518" xr:uid="{00000000-0005-0000-0000-00004F350000}"/>
    <cellStyle name="Normal 2 15" xfId="2519" xr:uid="{00000000-0005-0000-0000-000050350000}"/>
    <cellStyle name="Normal 2 16" xfId="2520" xr:uid="{00000000-0005-0000-0000-000051350000}"/>
    <cellStyle name="Normal 2 17" xfId="2521" xr:uid="{00000000-0005-0000-0000-000052350000}"/>
    <cellStyle name="Normal 2 18" xfId="3267" xr:uid="{00000000-0005-0000-0000-000053350000}"/>
    <cellStyle name="Normal 2 18 2" xfId="18700" xr:uid="{00000000-0005-0000-0000-000054350000}"/>
    <cellStyle name="Normal 2 18 2 2" xfId="22602" xr:uid="{00000000-0005-0000-0000-000055350000}"/>
    <cellStyle name="Normal 2 18 2 3" xfId="20324" xr:uid="{00000000-0005-0000-0000-000056350000}"/>
    <cellStyle name="Normal 2 18 2 4" xfId="32557" xr:uid="{00000000-0005-0000-0000-00009B0B0000}"/>
    <cellStyle name="Normal 2 18 3" xfId="20018" xr:uid="{00000000-0005-0000-0000-000057350000}"/>
    <cellStyle name="Normal 2 18 3 2" xfId="25497" xr:uid="{00000000-0005-0000-0000-000058350000}"/>
    <cellStyle name="Normal 2 18 3 2 2" xfId="36923" xr:uid="{00000000-0005-0000-0000-00009C0B0000}"/>
    <cellStyle name="Normal 2 18 3 3" xfId="32558" xr:uid="{00000000-0005-0000-0000-00009C0B0000}"/>
    <cellStyle name="Normal 2 18 4" xfId="16435" xr:uid="{00000000-0005-0000-0000-000059350000}"/>
    <cellStyle name="Normal 2 18 4 2" xfId="36922" xr:uid="{00000000-0005-0000-0000-00009D0B0000}"/>
    <cellStyle name="Normal 2 18 4 3" xfId="36570" xr:uid="{00000000-0005-0000-0000-0000C52D0000}"/>
    <cellStyle name="Normal 2 19" xfId="3744" xr:uid="{00000000-0005-0000-0000-00005A350000}"/>
    <cellStyle name="Normal 2 19 2" xfId="20325" xr:uid="{00000000-0005-0000-0000-00005B350000}"/>
    <cellStyle name="Normal 2 19 2 2" xfId="32559" xr:uid="{00000000-0005-0000-0000-00009F0B0000}"/>
    <cellStyle name="Normal 2 19 3" xfId="20207" xr:uid="{00000000-0005-0000-0000-00005C350000}"/>
    <cellStyle name="Normal 2 19 4" xfId="16436" xr:uid="{00000000-0005-0000-0000-00005D350000}"/>
    <cellStyle name="Normal 2 2" xfId="2522" xr:uid="{00000000-0005-0000-0000-00005E350000}"/>
    <cellStyle name="Normal 2 2 10" xfId="2523" xr:uid="{00000000-0005-0000-0000-00005F350000}"/>
    <cellStyle name="Normal 2 2 10 2" xfId="18701" xr:uid="{00000000-0005-0000-0000-000060350000}"/>
    <cellStyle name="Normal 2 2 10 2 2" xfId="22603" xr:uid="{00000000-0005-0000-0000-000061350000}"/>
    <cellStyle name="Normal 2 2 10 2 3" xfId="27313" xr:uid="{00000000-0005-0000-0000-000062350000}"/>
    <cellStyle name="Normal 2 2 11" xfId="2524" xr:uid="{00000000-0005-0000-0000-000063350000}"/>
    <cellStyle name="Normal 2 2 11 2" xfId="3407" xr:uid="{00000000-0005-0000-0000-000064350000}"/>
    <cellStyle name="Normal 2 2 11 2 2" xfId="20254" xr:uid="{00000000-0005-0000-0000-000065350000}"/>
    <cellStyle name="Normal 2 2 11 2 2 2" xfId="26157" xr:uid="{00000000-0005-0000-0000-000066350000}"/>
    <cellStyle name="Normal 2 2 11 2 3" xfId="20020" xr:uid="{00000000-0005-0000-0000-000067350000}"/>
    <cellStyle name="Normal 2 2 11 2 4" xfId="23702" xr:uid="{00000000-0005-0000-0000-000068350000}"/>
    <cellStyle name="Normal 2 2 11 3" xfId="18702" xr:uid="{00000000-0005-0000-0000-000069350000}"/>
    <cellStyle name="Normal 2 2 11 3 2" xfId="20217" xr:uid="{00000000-0005-0000-0000-00006A350000}"/>
    <cellStyle name="Normal 2 2 11 3 3" xfId="27314" xr:uid="{00000000-0005-0000-0000-00006B350000}"/>
    <cellStyle name="Normal 2 2 11 4" xfId="20019" xr:uid="{00000000-0005-0000-0000-00006C350000}"/>
    <cellStyle name="Normal 2 2 11 4 2" xfId="25499" xr:uid="{00000000-0005-0000-0000-00006D350000}"/>
    <cellStyle name="Normal 2 2 11 5" xfId="23473" xr:uid="{00000000-0005-0000-0000-00006E350000}"/>
    <cellStyle name="Normal 2 2 12" xfId="2525" xr:uid="{00000000-0005-0000-0000-00006F350000}"/>
    <cellStyle name="Normal 2 2 12 2" xfId="18703" xr:uid="{00000000-0005-0000-0000-000070350000}"/>
    <cellStyle name="Normal 2 2 12 2 2" xfId="22604" xr:uid="{00000000-0005-0000-0000-000071350000}"/>
    <cellStyle name="Normal 2 2 12 2 3" xfId="27315" xr:uid="{00000000-0005-0000-0000-000072350000}"/>
    <cellStyle name="Normal 2 2 13" xfId="3249" xr:uid="{00000000-0005-0000-0000-000073350000}"/>
    <cellStyle name="Normal 2 2 13 2" xfId="18704" xr:uid="{00000000-0005-0000-0000-000074350000}"/>
    <cellStyle name="Normal 2 2 13 2 2" xfId="20237" xr:uid="{00000000-0005-0000-0000-000075350000}"/>
    <cellStyle name="Normal 2 2 13 2 3" xfId="27316" xr:uid="{00000000-0005-0000-0000-000076350000}"/>
    <cellStyle name="Normal 2 2 13 3" xfId="20021" xr:uid="{00000000-0005-0000-0000-000077350000}"/>
    <cellStyle name="Normal 2 2 13 3 2" xfId="26076" xr:uid="{00000000-0005-0000-0000-000078350000}"/>
    <cellStyle name="Normal 2 2 13 4" xfId="23562" xr:uid="{00000000-0005-0000-0000-000079350000}"/>
    <cellStyle name="Normal 2 2 14" xfId="4169" xr:uid="{00000000-0005-0000-0000-00007A350000}"/>
    <cellStyle name="Normal 2 2 14 2" xfId="21884" xr:uid="{00000000-0005-0000-0000-00007B350000}"/>
    <cellStyle name="Normal 2 2 14 2 2" xfId="26581" xr:uid="{00000000-0005-0000-0000-00007C350000}"/>
    <cellStyle name="Normal 2 2 14 2 3" xfId="36571" xr:uid="{00000000-0005-0000-0000-0000C62D0000}"/>
    <cellStyle name="Normal 2 2 14 3" xfId="23472" xr:uid="{00000000-0005-0000-0000-00007D350000}"/>
    <cellStyle name="Normal 2 2 14 4" xfId="17521" xr:uid="{00000000-0005-0000-0000-00007E350000}"/>
    <cellStyle name="Normal 2 2 15" xfId="3727" xr:uid="{00000000-0005-0000-0000-00007F350000}"/>
    <cellStyle name="Normal 2 2 15 2" xfId="22003" xr:uid="{00000000-0005-0000-0000-000080350000}"/>
    <cellStyle name="Normal 2 2 15 2 2" xfId="36924" xr:uid="{00000000-0005-0000-0000-0000A60B0000}"/>
    <cellStyle name="Normal 2 2 15 3" xfId="26706" xr:uid="{00000000-0005-0000-0000-000081350000}"/>
    <cellStyle name="Normal 2 2 15 4" xfId="17657" xr:uid="{00000000-0005-0000-0000-000082350000}"/>
    <cellStyle name="Normal 2 2 15 5" xfId="32560" xr:uid="{00000000-0005-0000-0000-0000A60B0000}"/>
    <cellStyle name="Normal 2 2 16" xfId="17776" xr:uid="{00000000-0005-0000-0000-000083350000}"/>
    <cellStyle name="Normal 2 2 16 2" xfId="22122" xr:uid="{00000000-0005-0000-0000-000084350000}"/>
    <cellStyle name="Normal 2 2 16 3" xfId="26825" xr:uid="{00000000-0005-0000-0000-000085350000}"/>
    <cellStyle name="Normal 2 2 17" xfId="17894" xr:uid="{00000000-0005-0000-0000-000086350000}"/>
    <cellStyle name="Normal 2 2 17 2" xfId="22240" xr:uid="{00000000-0005-0000-0000-000087350000}"/>
    <cellStyle name="Normal 2 2 17 3" xfId="26944" xr:uid="{00000000-0005-0000-0000-000088350000}"/>
    <cellStyle name="Normal 2 2 18" xfId="19402" xr:uid="{00000000-0005-0000-0000-000089350000}"/>
    <cellStyle name="Normal 2 2 18 2" xfId="22740" xr:uid="{00000000-0005-0000-0000-00008A350000}"/>
    <cellStyle name="Normal 2 2 18 3" xfId="27451" xr:uid="{00000000-0005-0000-0000-00008B350000}"/>
    <cellStyle name="Normal 2 2 19" xfId="19524" xr:uid="{00000000-0005-0000-0000-00008C350000}"/>
    <cellStyle name="Normal 2 2 19 2" xfId="22862" xr:uid="{00000000-0005-0000-0000-00008D350000}"/>
    <cellStyle name="Normal 2 2 19 3" xfId="27573" xr:uid="{00000000-0005-0000-0000-00008E350000}"/>
    <cellStyle name="Normal 2 2 2" xfId="2526" xr:uid="{00000000-0005-0000-0000-00008F350000}"/>
    <cellStyle name="Normal 2 2 2 2" xfId="2527" xr:uid="{00000000-0005-0000-0000-000090350000}"/>
    <cellStyle name="Normal 2 2 2 2 10" xfId="19723" xr:uid="{00000000-0005-0000-0000-000091350000}"/>
    <cellStyle name="Normal 2 2 2 2 10 2" xfId="23061" xr:uid="{00000000-0005-0000-0000-000092350000}"/>
    <cellStyle name="Normal 2 2 2 2 10 3" xfId="27772" xr:uid="{00000000-0005-0000-0000-000093350000}"/>
    <cellStyle name="Normal 2 2 2 2 11" xfId="19844" xr:uid="{00000000-0005-0000-0000-000094350000}"/>
    <cellStyle name="Normal 2 2 2 2 11 2" xfId="23182" xr:uid="{00000000-0005-0000-0000-000095350000}"/>
    <cellStyle name="Normal 2 2 2 2 11 3" xfId="27893" xr:uid="{00000000-0005-0000-0000-000096350000}"/>
    <cellStyle name="Normal 2 2 2 2 12" xfId="19963" xr:uid="{00000000-0005-0000-0000-000097350000}"/>
    <cellStyle name="Normal 2 2 2 2 12 2" xfId="23301" xr:uid="{00000000-0005-0000-0000-000098350000}"/>
    <cellStyle name="Normal 2 2 2 2 12 3" xfId="28012" xr:uid="{00000000-0005-0000-0000-000099350000}"/>
    <cellStyle name="Normal 2 2 2 2 13" xfId="20022" xr:uid="{00000000-0005-0000-0000-00009A350000}"/>
    <cellStyle name="Normal 2 2 2 2 13 2" xfId="25500" xr:uid="{00000000-0005-0000-0000-00009B350000}"/>
    <cellStyle name="Normal 2 2 2 2 13 3" xfId="36926" xr:uid="{00000000-0005-0000-0000-0000A80B0000}"/>
    <cellStyle name="Normal 2 2 2 2 14" xfId="28287" xr:uid="{00000000-0005-0000-0000-00009C350000}"/>
    <cellStyle name="Normal 2 2 2 2 15" xfId="23474" xr:uid="{00000000-0005-0000-0000-00009D350000}"/>
    <cellStyle name="Normal 2 2 2 2 16" xfId="32562" xr:uid="{00000000-0005-0000-0000-0000A80B0000}"/>
    <cellStyle name="Normal 2 2 2 2 2" xfId="3408" xr:uid="{00000000-0005-0000-0000-00009E350000}"/>
    <cellStyle name="Normal 2 2 2 2 2 2" xfId="20255" xr:uid="{00000000-0005-0000-0000-00009F350000}"/>
    <cellStyle name="Normal 2 2 2 2 2 2 2" xfId="25501" xr:uid="{00000000-0005-0000-0000-0000A0350000}"/>
    <cellStyle name="Normal 2 2 2 2 2 3" xfId="21073" xr:uid="{00000000-0005-0000-0000-0000A1350000}"/>
    <cellStyle name="Normal 2 2 2 2 2 4" xfId="20023" xr:uid="{00000000-0005-0000-0000-0000A2350000}"/>
    <cellStyle name="Normal 2 2 2 2 2 5" xfId="23703" xr:uid="{00000000-0005-0000-0000-0000A3350000}"/>
    <cellStyle name="Normal 2 2 2 2 2 6" xfId="16437" xr:uid="{00000000-0005-0000-0000-0000A4350000}"/>
    <cellStyle name="Normal 2 2 2 2 3" xfId="17129" xr:uid="{00000000-0005-0000-0000-0000A5350000}"/>
    <cellStyle name="Normal 2 2 2 2 3 2" xfId="20218" xr:uid="{00000000-0005-0000-0000-0000A6350000}"/>
    <cellStyle name="Normal 2 2 2 2 3 3" xfId="26077" xr:uid="{00000000-0005-0000-0000-0000A7350000}"/>
    <cellStyle name="Normal 2 2 2 2 4" xfId="17604" xr:uid="{00000000-0005-0000-0000-0000A8350000}"/>
    <cellStyle name="Normal 2 2 2 2 4 2" xfId="21960" xr:uid="{00000000-0005-0000-0000-0000A9350000}"/>
    <cellStyle name="Normal 2 2 2 2 4 3" xfId="26659" xr:uid="{00000000-0005-0000-0000-0000AA350000}"/>
    <cellStyle name="Normal 2 2 2 2 5" xfId="17736" xr:uid="{00000000-0005-0000-0000-0000AB350000}"/>
    <cellStyle name="Normal 2 2 2 2 5 2" xfId="22082" xr:uid="{00000000-0005-0000-0000-0000AC350000}"/>
    <cellStyle name="Normal 2 2 2 2 5 3" xfId="26785" xr:uid="{00000000-0005-0000-0000-0000AD350000}"/>
    <cellStyle name="Normal 2 2 2 2 6" xfId="17854" xr:uid="{00000000-0005-0000-0000-0000AE350000}"/>
    <cellStyle name="Normal 2 2 2 2 6 2" xfId="22200" xr:uid="{00000000-0005-0000-0000-0000AF350000}"/>
    <cellStyle name="Normal 2 2 2 2 6 3" xfId="26904" xr:uid="{00000000-0005-0000-0000-0000B0350000}"/>
    <cellStyle name="Normal 2 2 2 2 7" xfId="17973" xr:uid="{00000000-0005-0000-0000-0000B1350000}"/>
    <cellStyle name="Normal 2 2 2 2 7 2" xfId="22318" xr:uid="{00000000-0005-0000-0000-0000B2350000}"/>
    <cellStyle name="Normal 2 2 2 2 7 3" xfId="27023" xr:uid="{00000000-0005-0000-0000-0000B3350000}"/>
    <cellStyle name="Normal 2 2 2 2 8" xfId="19481" xr:uid="{00000000-0005-0000-0000-0000B4350000}"/>
    <cellStyle name="Normal 2 2 2 2 8 2" xfId="22819" xr:uid="{00000000-0005-0000-0000-0000B5350000}"/>
    <cellStyle name="Normal 2 2 2 2 8 3" xfId="27530" xr:uid="{00000000-0005-0000-0000-0000B6350000}"/>
    <cellStyle name="Normal 2 2 2 2 9" xfId="19603" xr:uid="{00000000-0005-0000-0000-0000B7350000}"/>
    <cellStyle name="Normal 2 2 2 2 9 2" xfId="22941" xr:uid="{00000000-0005-0000-0000-0000B8350000}"/>
    <cellStyle name="Normal 2 2 2 2 9 3" xfId="27652" xr:uid="{00000000-0005-0000-0000-0000B9350000}"/>
    <cellStyle name="Normal 2 2 2 3" xfId="2528" xr:uid="{00000000-0005-0000-0000-0000BA350000}"/>
    <cellStyle name="Normal 2 2 2 3 10" xfId="19845" xr:uid="{00000000-0005-0000-0000-0000BB350000}"/>
    <cellStyle name="Normal 2 2 2 3 10 2" xfId="23183" xr:uid="{00000000-0005-0000-0000-0000BC350000}"/>
    <cellStyle name="Normal 2 2 2 3 10 3" xfId="27894" xr:uid="{00000000-0005-0000-0000-0000BD350000}"/>
    <cellStyle name="Normal 2 2 2 3 11" xfId="19964" xr:uid="{00000000-0005-0000-0000-0000BE350000}"/>
    <cellStyle name="Normal 2 2 2 3 11 2" xfId="23302" xr:uid="{00000000-0005-0000-0000-0000BF350000}"/>
    <cellStyle name="Normal 2 2 2 3 11 3" xfId="28013" xr:uid="{00000000-0005-0000-0000-0000C0350000}"/>
    <cellStyle name="Normal 2 2 2 3 12" xfId="20024" xr:uid="{00000000-0005-0000-0000-0000C1350000}"/>
    <cellStyle name="Normal 2 2 2 3 12 2" xfId="25502" xr:uid="{00000000-0005-0000-0000-0000C2350000}"/>
    <cellStyle name="Normal 2 2 2 3 13" xfId="28288" xr:uid="{00000000-0005-0000-0000-0000C3350000}"/>
    <cellStyle name="Normal 2 2 2 3 14" xfId="23475" xr:uid="{00000000-0005-0000-0000-0000C4350000}"/>
    <cellStyle name="Normal 2 2 2 3 2" xfId="3409" xr:uid="{00000000-0005-0000-0000-0000C5350000}"/>
    <cellStyle name="Normal 2 2 2 3 2 2" xfId="20256" xr:uid="{00000000-0005-0000-0000-0000C6350000}"/>
    <cellStyle name="Normal 2 2 2 3 2 2 2" xfId="26158" xr:uid="{00000000-0005-0000-0000-0000C7350000}"/>
    <cellStyle name="Normal 2 2 2 3 2 3" xfId="20025" xr:uid="{00000000-0005-0000-0000-0000C8350000}"/>
    <cellStyle name="Normal 2 2 2 3 2 4" xfId="23704" xr:uid="{00000000-0005-0000-0000-0000C9350000}"/>
    <cellStyle name="Normal 2 2 2 3 3" xfId="17605" xr:uid="{00000000-0005-0000-0000-0000CA350000}"/>
    <cellStyle name="Normal 2 2 2 3 3 2" xfId="20219" xr:uid="{00000000-0005-0000-0000-0000CB350000}"/>
    <cellStyle name="Normal 2 2 2 3 3 3" xfId="26660" xr:uid="{00000000-0005-0000-0000-0000CC350000}"/>
    <cellStyle name="Normal 2 2 2 3 4" xfId="17737" xr:uid="{00000000-0005-0000-0000-0000CD350000}"/>
    <cellStyle name="Normal 2 2 2 3 4 2" xfId="22083" xr:uid="{00000000-0005-0000-0000-0000CE350000}"/>
    <cellStyle name="Normal 2 2 2 3 4 3" xfId="26786" xr:uid="{00000000-0005-0000-0000-0000CF350000}"/>
    <cellStyle name="Normal 2 2 2 3 5" xfId="17855" xr:uid="{00000000-0005-0000-0000-0000D0350000}"/>
    <cellStyle name="Normal 2 2 2 3 5 2" xfId="22201" xr:uid="{00000000-0005-0000-0000-0000D1350000}"/>
    <cellStyle name="Normal 2 2 2 3 5 3" xfId="26905" xr:uid="{00000000-0005-0000-0000-0000D2350000}"/>
    <cellStyle name="Normal 2 2 2 3 6" xfId="17974" xr:uid="{00000000-0005-0000-0000-0000D3350000}"/>
    <cellStyle name="Normal 2 2 2 3 6 2" xfId="22319" xr:uid="{00000000-0005-0000-0000-0000D4350000}"/>
    <cellStyle name="Normal 2 2 2 3 6 3" xfId="27024" xr:uid="{00000000-0005-0000-0000-0000D5350000}"/>
    <cellStyle name="Normal 2 2 2 3 7" xfId="19482" xr:uid="{00000000-0005-0000-0000-0000D6350000}"/>
    <cellStyle name="Normal 2 2 2 3 7 2" xfId="22820" xr:uid="{00000000-0005-0000-0000-0000D7350000}"/>
    <cellStyle name="Normal 2 2 2 3 7 3" xfId="27531" xr:uid="{00000000-0005-0000-0000-0000D8350000}"/>
    <cellStyle name="Normal 2 2 2 3 8" xfId="19604" xr:uid="{00000000-0005-0000-0000-0000D9350000}"/>
    <cellStyle name="Normal 2 2 2 3 8 2" xfId="22942" xr:uid="{00000000-0005-0000-0000-0000DA350000}"/>
    <cellStyle name="Normal 2 2 2 3 8 3" xfId="27653" xr:uid="{00000000-0005-0000-0000-0000DB350000}"/>
    <cellStyle name="Normal 2 2 2 3 9" xfId="19724" xr:uid="{00000000-0005-0000-0000-0000DC350000}"/>
    <cellStyle name="Normal 2 2 2 3 9 2" xfId="23062" xr:uid="{00000000-0005-0000-0000-0000DD350000}"/>
    <cellStyle name="Normal 2 2 2 3 9 3" xfId="27773" xr:uid="{00000000-0005-0000-0000-0000DE350000}"/>
    <cellStyle name="Normal 2 2 2 4" xfId="2529" xr:uid="{00000000-0005-0000-0000-0000DF350000}"/>
    <cellStyle name="Normal 2 2 2 4 10" xfId="19846" xr:uid="{00000000-0005-0000-0000-0000E0350000}"/>
    <cellStyle name="Normal 2 2 2 4 10 2" xfId="23184" xr:uid="{00000000-0005-0000-0000-0000E1350000}"/>
    <cellStyle name="Normal 2 2 2 4 10 3" xfId="27895" xr:uid="{00000000-0005-0000-0000-0000E2350000}"/>
    <cellStyle name="Normal 2 2 2 4 11" xfId="19965" xr:uid="{00000000-0005-0000-0000-0000E3350000}"/>
    <cellStyle name="Normal 2 2 2 4 11 2" xfId="23303" xr:uid="{00000000-0005-0000-0000-0000E4350000}"/>
    <cellStyle name="Normal 2 2 2 4 11 3" xfId="28014" xr:uid="{00000000-0005-0000-0000-0000E5350000}"/>
    <cellStyle name="Normal 2 2 2 4 12" xfId="20026" xr:uid="{00000000-0005-0000-0000-0000E6350000}"/>
    <cellStyle name="Normal 2 2 2 4 12 2" xfId="25503" xr:uid="{00000000-0005-0000-0000-0000E7350000}"/>
    <cellStyle name="Normal 2 2 2 4 12 3" xfId="36925" xr:uid="{00000000-0005-0000-0000-0000AA0B0000}"/>
    <cellStyle name="Normal 2 2 2 4 13" xfId="28289" xr:uid="{00000000-0005-0000-0000-0000E8350000}"/>
    <cellStyle name="Normal 2 2 2 4 14" xfId="23476" xr:uid="{00000000-0005-0000-0000-0000E9350000}"/>
    <cellStyle name="Normal 2 2 2 4 15" xfId="32561" xr:uid="{00000000-0005-0000-0000-0000AA0B0000}"/>
    <cellStyle name="Normal 2 2 2 4 2" xfId="3410" xr:uid="{00000000-0005-0000-0000-0000EA350000}"/>
    <cellStyle name="Normal 2 2 2 4 2 2" xfId="20257" xr:uid="{00000000-0005-0000-0000-0000EB350000}"/>
    <cellStyle name="Normal 2 2 2 4 2 2 2" xfId="26078" xr:uid="{00000000-0005-0000-0000-0000EC350000}"/>
    <cellStyle name="Normal 2 2 2 4 2 3" xfId="20027" xr:uid="{00000000-0005-0000-0000-0000ED350000}"/>
    <cellStyle name="Normal 2 2 2 4 2 4" xfId="23705" xr:uid="{00000000-0005-0000-0000-0000EE350000}"/>
    <cellStyle name="Normal 2 2 2 4 3" xfId="17606" xr:uid="{00000000-0005-0000-0000-0000EF350000}"/>
    <cellStyle name="Normal 2 2 2 4 3 2" xfId="20220" xr:uid="{00000000-0005-0000-0000-0000F0350000}"/>
    <cellStyle name="Normal 2 2 2 4 3 3" xfId="26661" xr:uid="{00000000-0005-0000-0000-0000F1350000}"/>
    <cellStyle name="Normal 2 2 2 4 4" xfId="17738" xr:uid="{00000000-0005-0000-0000-0000F2350000}"/>
    <cellStyle name="Normal 2 2 2 4 4 2" xfId="22084" xr:uid="{00000000-0005-0000-0000-0000F3350000}"/>
    <cellStyle name="Normal 2 2 2 4 4 3" xfId="26787" xr:uid="{00000000-0005-0000-0000-0000F4350000}"/>
    <cellStyle name="Normal 2 2 2 4 5" xfId="17856" xr:uid="{00000000-0005-0000-0000-0000F5350000}"/>
    <cellStyle name="Normal 2 2 2 4 5 2" xfId="22202" xr:uid="{00000000-0005-0000-0000-0000F6350000}"/>
    <cellStyle name="Normal 2 2 2 4 5 3" xfId="26906" xr:uid="{00000000-0005-0000-0000-0000F7350000}"/>
    <cellStyle name="Normal 2 2 2 4 6" xfId="17975" xr:uid="{00000000-0005-0000-0000-0000F8350000}"/>
    <cellStyle name="Normal 2 2 2 4 6 2" xfId="22320" xr:uid="{00000000-0005-0000-0000-0000F9350000}"/>
    <cellStyle name="Normal 2 2 2 4 6 3" xfId="27025" xr:uid="{00000000-0005-0000-0000-0000FA350000}"/>
    <cellStyle name="Normal 2 2 2 4 7" xfId="19483" xr:uid="{00000000-0005-0000-0000-0000FB350000}"/>
    <cellStyle name="Normal 2 2 2 4 7 2" xfId="22821" xr:uid="{00000000-0005-0000-0000-0000FC350000}"/>
    <cellStyle name="Normal 2 2 2 4 7 3" xfId="27532" xr:uid="{00000000-0005-0000-0000-0000FD350000}"/>
    <cellStyle name="Normal 2 2 2 4 8" xfId="19605" xr:uid="{00000000-0005-0000-0000-0000FE350000}"/>
    <cellStyle name="Normal 2 2 2 4 8 2" xfId="22943" xr:uid="{00000000-0005-0000-0000-0000FF350000}"/>
    <cellStyle name="Normal 2 2 2 4 8 3" xfId="27654" xr:uid="{00000000-0005-0000-0000-000000360000}"/>
    <cellStyle name="Normal 2 2 2 4 9" xfId="19725" xr:uid="{00000000-0005-0000-0000-000001360000}"/>
    <cellStyle name="Normal 2 2 2 4 9 2" xfId="23063" xr:uid="{00000000-0005-0000-0000-000002360000}"/>
    <cellStyle name="Normal 2 2 2 4 9 3" xfId="27774" xr:uid="{00000000-0005-0000-0000-000003360000}"/>
    <cellStyle name="Normal 2 2 2 5" xfId="2530" xr:uid="{00000000-0005-0000-0000-000004360000}"/>
    <cellStyle name="Normal 2 2 2 5 10" xfId="19847" xr:uid="{00000000-0005-0000-0000-000005360000}"/>
    <cellStyle name="Normal 2 2 2 5 10 2" xfId="23185" xr:uid="{00000000-0005-0000-0000-000006360000}"/>
    <cellStyle name="Normal 2 2 2 5 10 3" xfId="27896" xr:uid="{00000000-0005-0000-0000-000007360000}"/>
    <cellStyle name="Normal 2 2 2 5 11" xfId="19966" xr:uid="{00000000-0005-0000-0000-000008360000}"/>
    <cellStyle name="Normal 2 2 2 5 11 2" xfId="23304" xr:uid="{00000000-0005-0000-0000-000009360000}"/>
    <cellStyle name="Normal 2 2 2 5 11 3" xfId="28015" xr:uid="{00000000-0005-0000-0000-00000A360000}"/>
    <cellStyle name="Normal 2 2 2 5 12" xfId="20028" xr:uid="{00000000-0005-0000-0000-00000B360000}"/>
    <cellStyle name="Normal 2 2 2 5 12 2" xfId="25504" xr:uid="{00000000-0005-0000-0000-00000C360000}"/>
    <cellStyle name="Normal 2 2 2 5 13" xfId="28290" xr:uid="{00000000-0005-0000-0000-00000D360000}"/>
    <cellStyle name="Normal 2 2 2 5 14" xfId="23477" xr:uid="{00000000-0005-0000-0000-00000E360000}"/>
    <cellStyle name="Normal 2 2 2 5 2" xfId="3411" xr:uid="{00000000-0005-0000-0000-00000F360000}"/>
    <cellStyle name="Normal 2 2 2 5 2 2" xfId="20258" xr:uid="{00000000-0005-0000-0000-000010360000}"/>
    <cellStyle name="Normal 2 2 2 5 2 2 2" xfId="26159" xr:uid="{00000000-0005-0000-0000-000011360000}"/>
    <cellStyle name="Normal 2 2 2 5 2 3" xfId="20029" xr:uid="{00000000-0005-0000-0000-000012360000}"/>
    <cellStyle name="Normal 2 2 2 5 2 4" xfId="23706" xr:uid="{00000000-0005-0000-0000-000013360000}"/>
    <cellStyle name="Normal 2 2 2 5 3" xfId="17607" xr:uid="{00000000-0005-0000-0000-000014360000}"/>
    <cellStyle name="Normal 2 2 2 5 3 2" xfId="20221" xr:uid="{00000000-0005-0000-0000-000015360000}"/>
    <cellStyle name="Normal 2 2 2 5 3 3" xfId="26662" xr:uid="{00000000-0005-0000-0000-000016360000}"/>
    <cellStyle name="Normal 2 2 2 5 4" xfId="17739" xr:uid="{00000000-0005-0000-0000-000017360000}"/>
    <cellStyle name="Normal 2 2 2 5 4 2" xfId="22085" xr:uid="{00000000-0005-0000-0000-000018360000}"/>
    <cellStyle name="Normal 2 2 2 5 4 3" xfId="26788" xr:uid="{00000000-0005-0000-0000-000019360000}"/>
    <cellStyle name="Normal 2 2 2 5 5" xfId="17857" xr:uid="{00000000-0005-0000-0000-00001A360000}"/>
    <cellStyle name="Normal 2 2 2 5 5 2" xfId="22203" xr:uid="{00000000-0005-0000-0000-00001B360000}"/>
    <cellStyle name="Normal 2 2 2 5 5 3" xfId="26907" xr:uid="{00000000-0005-0000-0000-00001C360000}"/>
    <cellStyle name="Normal 2 2 2 5 6" xfId="17976" xr:uid="{00000000-0005-0000-0000-00001D360000}"/>
    <cellStyle name="Normal 2 2 2 5 6 2" xfId="22321" xr:uid="{00000000-0005-0000-0000-00001E360000}"/>
    <cellStyle name="Normal 2 2 2 5 6 3" xfId="27026" xr:uid="{00000000-0005-0000-0000-00001F360000}"/>
    <cellStyle name="Normal 2 2 2 5 7" xfId="19484" xr:uid="{00000000-0005-0000-0000-000020360000}"/>
    <cellStyle name="Normal 2 2 2 5 7 2" xfId="22822" xr:uid="{00000000-0005-0000-0000-000021360000}"/>
    <cellStyle name="Normal 2 2 2 5 7 3" xfId="27533" xr:uid="{00000000-0005-0000-0000-000022360000}"/>
    <cellStyle name="Normal 2 2 2 5 8" xfId="19606" xr:uid="{00000000-0005-0000-0000-000023360000}"/>
    <cellStyle name="Normal 2 2 2 5 8 2" xfId="22944" xr:uid="{00000000-0005-0000-0000-000024360000}"/>
    <cellStyle name="Normal 2 2 2 5 8 3" xfId="27655" xr:uid="{00000000-0005-0000-0000-000025360000}"/>
    <cellStyle name="Normal 2 2 2 5 9" xfId="19726" xr:uid="{00000000-0005-0000-0000-000026360000}"/>
    <cellStyle name="Normal 2 2 2 5 9 2" xfId="23064" xr:uid="{00000000-0005-0000-0000-000027360000}"/>
    <cellStyle name="Normal 2 2 2 5 9 3" xfId="27775" xr:uid="{00000000-0005-0000-0000-000028360000}"/>
    <cellStyle name="Normal 2 2 2 6" xfId="2531" xr:uid="{00000000-0005-0000-0000-000029360000}"/>
    <cellStyle name="Normal 2 2 2 6 10" xfId="19848" xr:uid="{00000000-0005-0000-0000-00002A360000}"/>
    <cellStyle name="Normal 2 2 2 6 10 2" xfId="23186" xr:uid="{00000000-0005-0000-0000-00002B360000}"/>
    <cellStyle name="Normal 2 2 2 6 10 3" xfId="27897" xr:uid="{00000000-0005-0000-0000-00002C360000}"/>
    <cellStyle name="Normal 2 2 2 6 11" xfId="19967" xr:uid="{00000000-0005-0000-0000-00002D360000}"/>
    <cellStyle name="Normal 2 2 2 6 11 2" xfId="23305" xr:uid="{00000000-0005-0000-0000-00002E360000}"/>
    <cellStyle name="Normal 2 2 2 6 11 3" xfId="28016" xr:uid="{00000000-0005-0000-0000-00002F360000}"/>
    <cellStyle name="Normal 2 2 2 6 12" xfId="20030" xr:uid="{00000000-0005-0000-0000-000030360000}"/>
    <cellStyle name="Normal 2 2 2 6 12 2" xfId="25505" xr:uid="{00000000-0005-0000-0000-000031360000}"/>
    <cellStyle name="Normal 2 2 2 6 13" xfId="28291" xr:uid="{00000000-0005-0000-0000-000032360000}"/>
    <cellStyle name="Normal 2 2 2 6 14" xfId="23478" xr:uid="{00000000-0005-0000-0000-000033360000}"/>
    <cellStyle name="Normal 2 2 2 6 2" xfId="3412" xr:uid="{00000000-0005-0000-0000-000034360000}"/>
    <cellStyle name="Normal 2 2 2 6 2 2" xfId="20259" xr:uid="{00000000-0005-0000-0000-000035360000}"/>
    <cellStyle name="Normal 2 2 2 6 2 2 2" xfId="26079" xr:uid="{00000000-0005-0000-0000-000036360000}"/>
    <cellStyle name="Normal 2 2 2 6 2 3" xfId="20031" xr:uid="{00000000-0005-0000-0000-000037360000}"/>
    <cellStyle name="Normal 2 2 2 6 2 4" xfId="23707" xr:uid="{00000000-0005-0000-0000-000038360000}"/>
    <cellStyle name="Normal 2 2 2 6 3" xfId="17608" xr:uid="{00000000-0005-0000-0000-000039360000}"/>
    <cellStyle name="Normal 2 2 2 6 3 2" xfId="20222" xr:uid="{00000000-0005-0000-0000-00003A360000}"/>
    <cellStyle name="Normal 2 2 2 6 3 3" xfId="26663" xr:uid="{00000000-0005-0000-0000-00003B360000}"/>
    <cellStyle name="Normal 2 2 2 6 4" xfId="17740" xr:uid="{00000000-0005-0000-0000-00003C360000}"/>
    <cellStyle name="Normal 2 2 2 6 4 2" xfId="22086" xr:uid="{00000000-0005-0000-0000-00003D360000}"/>
    <cellStyle name="Normal 2 2 2 6 4 3" xfId="26789" xr:uid="{00000000-0005-0000-0000-00003E360000}"/>
    <cellStyle name="Normal 2 2 2 6 5" xfId="17858" xr:uid="{00000000-0005-0000-0000-00003F360000}"/>
    <cellStyle name="Normal 2 2 2 6 5 2" xfId="22204" xr:uid="{00000000-0005-0000-0000-000040360000}"/>
    <cellStyle name="Normal 2 2 2 6 5 3" xfId="26908" xr:uid="{00000000-0005-0000-0000-000041360000}"/>
    <cellStyle name="Normal 2 2 2 6 6" xfId="17977" xr:uid="{00000000-0005-0000-0000-000042360000}"/>
    <cellStyle name="Normal 2 2 2 6 6 2" xfId="22322" xr:uid="{00000000-0005-0000-0000-000043360000}"/>
    <cellStyle name="Normal 2 2 2 6 6 3" xfId="27027" xr:uid="{00000000-0005-0000-0000-000044360000}"/>
    <cellStyle name="Normal 2 2 2 6 7" xfId="19485" xr:uid="{00000000-0005-0000-0000-000045360000}"/>
    <cellStyle name="Normal 2 2 2 6 7 2" xfId="22823" xr:uid="{00000000-0005-0000-0000-000046360000}"/>
    <cellStyle name="Normal 2 2 2 6 7 3" xfId="27534" xr:uid="{00000000-0005-0000-0000-000047360000}"/>
    <cellStyle name="Normal 2 2 2 6 8" xfId="19607" xr:uid="{00000000-0005-0000-0000-000048360000}"/>
    <cellStyle name="Normal 2 2 2 6 8 2" xfId="22945" xr:uid="{00000000-0005-0000-0000-000049360000}"/>
    <cellStyle name="Normal 2 2 2 6 8 3" xfId="27656" xr:uid="{00000000-0005-0000-0000-00004A360000}"/>
    <cellStyle name="Normal 2 2 2 6 9" xfId="19727" xr:uid="{00000000-0005-0000-0000-00004B360000}"/>
    <cellStyle name="Normal 2 2 2 6 9 2" xfId="23065" xr:uid="{00000000-0005-0000-0000-00004C360000}"/>
    <cellStyle name="Normal 2 2 2 6 9 3" xfId="27776" xr:uid="{00000000-0005-0000-0000-00004D360000}"/>
    <cellStyle name="Normal 2 2 2 7" xfId="2532" xr:uid="{00000000-0005-0000-0000-00004E360000}"/>
    <cellStyle name="Normal 2 2 2 7 2" xfId="3413" xr:uid="{00000000-0005-0000-0000-00004F360000}"/>
    <cellStyle name="Normal 2 2 2 7 2 2" xfId="20260" xr:uid="{00000000-0005-0000-0000-000050360000}"/>
    <cellStyle name="Normal 2 2 2 7 2 2 2" xfId="26160" xr:uid="{00000000-0005-0000-0000-000051360000}"/>
    <cellStyle name="Normal 2 2 2 7 2 3" xfId="20033" xr:uid="{00000000-0005-0000-0000-000052360000}"/>
    <cellStyle name="Normal 2 2 2 7 2 3 2" xfId="28293" xr:uid="{00000000-0005-0000-0000-000053360000}"/>
    <cellStyle name="Normal 2 2 2 7 2 4" xfId="23708" xr:uid="{00000000-0005-0000-0000-000054360000}"/>
    <cellStyle name="Normal 2 2 2 7 3" xfId="20223" xr:uid="{00000000-0005-0000-0000-000055360000}"/>
    <cellStyle name="Normal 2 2 2 7 3 2" xfId="25506" xr:uid="{00000000-0005-0000-0000-000056360000}"/>
    <cellStyle name="Normal 2 2 2 7 4" xfId="20032" xr:uid="{00000000-0005-0000-0000-000057360000}"/>
    <cellStyle name="Normal 2 2 2 7 4 2" xfId="28292" xr:uid="{00000000-0005-0000-0000-000058360000}"/>
    <cellStyle name="Normal 2 2 2 7 5" xfId="23479" xr:uid="{00000000-0005-0000-0000-000059360000}"/>
    <cellStyle name="Normal 2 2 2 8" xfId="2533" xr:uid="{00000000-0005-0000-0000-00005A360000}"/>
    <cellStyle name="Normal 2 2 2 8 2" xfId="3414" xr:uid="{00000000-0005-0000-0000-00005B360000}"/>
    <cellStyle name="Normal 2 2 2 8 2 2" xfId="20261" xr:uid="{00000000-0005-0000-0000-00005C360000}"/>
    <cellStyle name="Normal 2 2 2 8 2 2 2" xfId="26080" xr:uid="{00000000-0005-0000-0000-00005D360000}"/>
    <cellStyle name="Normal 2 2 2 8 2 3" xfId="20035" xr:uid="{00000000-0005-0000-0000-00005E360000}"/>
    <cellStyle name="Normal 2 2 2 8 2 4" xfId="23709" xr:uid="{00000000-0005-0000-0000-00005F360000}"/>
    <cellStyle name="Normal 2 2 2 8 3" xfId="20224" xr:uid="{00000000-0005-0000-0000-000060360000}"/>
    <cellStyle name="Normal 2 2 2 8 3 2" xfId="25507" xr:uid="{00000000-0005-0000-0000-000061360000}"/>
    <cellStyle name="Normal 2 2 2 8 4" xfId="20034" xr:uid="{00000000-0005-0000-0000-000062360000}"/>
    <cellStyle name="Normal 2 2 2 8 5" xfId="23480" xr:uid="{00000000-0005-0000-0000-000063360000}"/>
    <cellStyle name="Normal 2 2 2 9" xfId="3677" xr:uid="{00000000-0005-0000-0000-000064360000}"/>
    <cellStyle name="Normal 2 2 2 9 2" xfId="22605" xr:uid="{00000000-0005-0000-0000-000065360000}"/>
    <cellStyle name="Normal 2 2 2 9 2 2" xfId="27317" xr:uid="{00000000-0005-0000-0000-000066360000}"/>
    <cellStyle name="Normal 2 2 2 9 2 3" xfId="34411" xr:uid="{00000000-0005-0000-0000-000009160000}"/>
    <cellStyle name="Normal 2 2 2 9 3" xfId="23802" xr:uid="{00000000-0005-0000-0000-000067360000}"/>
    <cellStyle name="Normal 2 2 2 9 4" xfId="18705" xr:uid="{00000000-0005-0000-0000-000068360000}"/>
    <cellStyle name="Normal 2 2 20" xfId="19644" xr:uid="{00000000-0005-0000-0000-000069360000}"/>
    <cellStyle name="Normal 2 2 20 2" xfId="22982" xr:uid="{00000000-0005-0000-0000-00006A360000}"/>
    <cellStyle name="Normal 2 2 20 3" xfId="27693" xr:uid="{00000000-0005-0000-0000-00006B360000}"/>
    <cellStyle name="Normal 2 2 21" xfId="19765" xr:uid="{00000000-0005-0000-0000-00006C360000}"/>
    <cellStyle name="Normal 2 2 21 2" xfId="23103" xr:uid="{00000000-0005-0000-0000-00006D360000}"/>
    <cellStyle name="Normal 2 2 21 3" xfId="27814" xr:uid="{00000000-0005-0000-0000-00006E360000}"/>
    <cellStyle name="Normal 2 2 22" xfId="19884" xr:uid="{00000000-0005-0000-0000-00006F360000}"/>
    <cellStyle name="Normal 2 2 22 2" xfId="23222" xr:uid="{00000000-0005-0000-0000-000070360000}"/>
    <cellStyle name="Normal 2 2 22 3" xfId="27933" xr:uid="{00000000-0005-0000-0000-000071360000}"/>
    <cellStyle name="Normal 2 2 23" xfId="19976" xr:uid="{00000000-0005-0000-0000-000072360000}"/>
    <cellStyle name="Normal 2 2 23 2" xfId="23314" xr:uid="{00000000-0005-0000-0000-000073360000}"/>
    <cellStyle name="Normal 2 2 23 3" xfId="28025" xr:uid="{00000000-0005-0000-0000-000074360000}"/>
    <cellStyle name="Normal 2 2 24" xfId="25498" xr:uid="{00000000-0005-0000-0000-000075360000}"/>
    <cellStyle name="Normal 2 2 25" xfId="23337" xr:uid="{00000000-0005-0000-0000-000076360000}"/>
    <cellStyle name="Normal 2 2 3" xfId="2534" xr:uid="{00000000-0005-0000-0000-000077360000}"/>
    <cellStyle name="Normal 2 2 3 2" xfId="16438" xr:uid="{00000000-0005-0000-0000-000078360000}"/>
    <cellStyle name="Normal 2 2 3 2 2" xfId="28295" xr:uid="{00000000-0005-0000-0000-000079360000}"/>
    <cellStyle name="Normal 2 2 3 2 2 2" xfId="36928" xr:uid="{00000000-0005-0000-0000-0000AC0B0000}"/>
    <cellStyle name="Normal 2 2 3 2 3" xfId="28294" xr:uid="{00000000-0005-0000-0000-00007A360000}"/>
    <cellStyle name="Normal 2 2 3 2 4" xfId="32564" xr:uid="{00000000-0005-0000-0000-0000AC0B0000}"/>
    <cellStyle name="Normal 2 2 3 3" xfId="18706" xr:uid="{00000000-0005-0000-0000-00007B360000}"/>
    <cellStyle name="Normal 2 2 3 3 2" xfId="22606" xr:uid="{00000000-0005-0000-0000-00007C360000}"/>
    <cellStyle name="Normal 2 2 3 3 2 2" xfId="36927" xr:uid="{00000000-0005-0000-0000-0000AD0B0000}"/>
    <cellStyle name="Normal 2 2 3 3 3" xfId="27318" xr:uid="{00000000-0005-0000-0000-00007D360000}"/>
    <cellStyle name="Normal 2 2 3 3 4" xfId="32563" xr:uid="{00000000-0005-0000-0000-0000AD0B0000}"/>
    <cellStyle name="Normal 2 2 4" xfId="2535" xr:uid="{00000000-0005-0000-0000-00007E360000}"/>
    <cellStyle name="Normal 2 2 4 2" xfId="18707" xr:uid="{00000000-0005-0000-0000-00007F360000}"/>
    <cellStyle name="Normal 2 2 4 2 2" xfId="22607" xr:uid="{00000000-0005-0000-0000-000080360000}"/>
    <cellStyle name="Normal 2 2 4 2 2 2" xfId="28297" xr:uid="{00000000-0005-0000-0000-000081360000}"/>
    <cellStyle name="Normal 2 2 4 2 3" xfId="28296" xr:uid="{00000000-0005-0000-0000-000082360000}"/>
    <cellStyle name="Normal 2 2 4 2 4" xfId="27319" xr:uid="{00000000-0005-0000-0000-000083360000}"/>
    <cellStyle name="Normal 2 2 4 3" xfId="32565" xr:uid="{00000000-0005-0000-0000-0000B00B0000}"/>
    <cellStyle name="Normal 2 2 5" xfId="2536" xr:uid="{00000000-0005-0000-0000-000084360000}"/>
    <cellStyle name="Normal 2 2 5 2" xfId="18708" xr:uid="{00000000-0005-0000-0000-000085360000}"/>
    <cellStyle name="Normal 2 2 5 2 2" xfId="22608" xr:uid="{00000000-0005-0000-0000-000086360000}"/>
    <cellStyle name="Normal 2 2 5 2 2 2" xfId="28299" xr:uid="{00000000-0005-0000-0000-000087360000}"/>
    <cellStyle name="Normal 2 2 5 2 3" xfId="28298" xr:uid="{00000000-0005-0000-0000-000088360000}"/>
    <cellStyle name="Normal 2 2 5 2 4" xfId="27320" xr:uid="{00000000-0005-0000-0000-000089360000}"/>
    <cellStyle name="Normal 2 2 6" xfId="2537" xr:uid="{00000000-0005-0000-0000-00008A360000}"/>
    <cellStyle name="Normal 2 2 6 2" xfId="18709" xr:uid="{00000000-0005-0000-0000-00008B360000}"/>
    <cellStyle name="Normal 2 2 6 2 2" xfId="22609" xr:uid="{00000000-0005-0000-0000-00008C360000}"/>
    <cellStyle name="Normal 2 2 6 2 2 2" xfId="28301" xr:uid="{00000000-0005-0000-0000-00008D360000}"/>
    <cellStyle name="Normal 2 2 6 2 3" xfId="28300" xr:uid="{00000000-0005-0000-0000-00008E360000}"/>
    <cellStyle name="Normal 2 2 6 2 4" xfId="27321" xr:uid="{00000000-0005-0000-0000-00008F360000}"/>
    <cellStyle name="Normal 2 2 7" xfId="2538" xr:uid="{00000000-0005-0000-0000-000090360000}"/>
    <cellStyle name="Normal 2 2 7 2" xfId="18710" xr:uid="{00000000-0005-0000-0000-000091360000}"/>
    <cellStyle name="Normal 2 2 7 2 2" xfId="22610" xr:uid="{00000000-0005-0000-0000-000092360000}"/>
    <cellStyle name="Normal 2 2 7 2 3" xfId="27322" xr:uid="{00000000-0005-0000-0000-000093360000}"/>
    <cellStyle name="Normal 2 2 7 3" xfId="28302" xr:uid="{00000000-0005-0000-0000-000094360000}"/>
    <cellStyle name="Normal 2 2 8" xfId="2539" xr:uid="{00000000-0005-0000-0000-000095360000}"/>
    <cellStyle name="Normal 2 2 8 2" xfId="18711" xr:uid="{00000000-0005-0000-0000-000096360000}"/>
    <cellStyle name="Normal 2 2 8 2 2" xfId="22611" xr:uid="{00000000-0005-0000-0000-000097360000}"/>
    <cellStyle name="Normal 2 2 8 2 3" xfId="27323" xr:uid="{00000000-0005-0000-0000-000098360000}"/>
    <cellStyle name="Normal 2 2 9" xfId="2540" xr:uid="{00000000-0005-0000-0000-000099360000}"/>
    <cellStyle name="Normal 2 2 9 2" xfId="18712" xr:uid="{00000000-0005-0000-0000-00009A360000}"/>
    <cellStyle name="Normal 2 2 9 2 2" xfId="22612" xr:uid="{00000000-0005-0000-0000-00009B360000}"/>
    <cellStyle name="Normal 2 2 9 2 3" xfId="27324" xr:uid="{00000000-0005-0000-0000-00009C360000}"/>
    <cellStyle name="Normal 2 2_Copy of Commissioning date correction" xfId="2541" xr:uid="{00000000-0005-0000-0000-00009D360000}"/>
    <cellStyle name="Normal 2 20" xfId="3697" xr:uid="{00000000-0005-0000-0000-00009E360000}"/>
    <cellStyle name="Normal 2 20 2" xfId="20204" xr:uid="{00000000-0005-0000-0000-00009F360000}"/>
    <cellStyle name="Normal 2 20 2 2" xfId="36929" xr:uid="{00000000-0005-0000-0000-0000B70B0000}"/>
    <cellStyle name="Normal 2 20 3" xfId="26580" xr:uid="{00000000-0005-0000-0000-0000A0360000}"/>
    <cellStyle name="Normal 2 20 4" xfId="32566" xr:uid="{00000000-0005-0000-0000-0000B70B0000}"/>
    <cellStyle name="Normal 2 21" xfId="4378" xr:uid="{00000000-0005-0000-0000-0000A1360000}"/>
    <cellStyle name="Normal 2 21 2" xfId="22002" xr:uid="{00000000-0005-0000-0000-0000A2360000}"/>
    <cellStyle name="Normal 2 21 3" xfId="20235" xr:uid="{00000000-0005-0000-0000-0000A3360000}"/>
    <cellStyle name="Normal 2 21 4" xfId="26705" xr:uid="{00000000-0005-0000-0000-0000A4360000}"/>
    <cellStyle name="Normal 2 22" xfId="17775" xr:uid="{00000000-0005-0000-0000-0000A5360000}"/>
    <cellStyle name="Normal 2 22 2" xfId="22121" xr:uid="{00000000-0005-0000-0000-0000A6360000}"/>
    <cellStyle name="Normal 2 22 2 2" xfId="36930" xr:uid="{00000000-0005-0000-0000-0000B90B0000}"/>
    <cellStyle name="Normal 2 22 3" xfId="26824" xr:uid="{00000000-0005-0000-0000-0000A7360000}"/>
    <cellStyle name="Normal 2 22 4" xfId="32567" xr:uid="{00000000-0005-0000-0000-0000B90B0000}"/>
    <cellStyle name="Normal 2 23" xfId="17893" xr:uid="{00000000-0005-0000-0000-0000A8360000}"/>
    <cellStyle name="Normal 2 23 2" xfId="22239" xr:uid="{00000000-0005-0000-0000-0000A9360000}"/>
    <cellStyle name="Normal 2 23 2 2" xfId="36931" xr:uid="{00000000-0005-0000-0000-0000BA0B0000}"/>
    <cellStyle name="Normal 2 23 3" xfId="26943" xr:uid="{00000000-0005-0000-0000-0000AA360000}"/>
    <cellStyle name="Normal 2 23 4" xfId="32568" xr:uid="{00000000-0005-0000-0000-0000BA0B0000}"/>
    <cellStyle name="Normal 2 24" xfId="18699" xr:uid="{00000000-0005-0000-0000-0000AB360000}"/>
    <cellStyle name="Normal 2 24 2" xfId="32569" xr:uid="{00000000-0005-0000-0000-0000BB0B0000}"/>
    <cellStyle name="Normal 2 25" xfId="19370" xr:uid="{00000000-0005-0000-0000-0000AC360000}"/>
    <cellStyle name="Normal 2 25 2" xfId="32570" xr:uid="{00000000-0005-0000-0000-0000BC0B0000}"/>
    <cellStyle name="Normal 2 26" xfId="19369" xr:uid="{00000000-0005-0000-0000-0000AD360000}"/>
    <cellStyle name="Normal 2 26 2" xfId="32571" xr:uid="{00000000-0005-0000-0000-0000BD0B0000}"/>
    <cellStyle name="Normal 2 27" xfId="19371" xr:uid="{00000000-0005-0000-0000-0000AE360000}"/>
    <cellStyle name="Normal 2 27 2" xfId="32572" xr:uid="{00000000-0005-0000-0000-0000BE0B0000}"/>
    <cellStyle name="Normal 2 28" xfId="19401" xr:uid="{00000000-0005-0000-0000-0000AF360000}"/>
    <cellStyle name="Normal 2 28 2" xfId="22739" xr:uid="{00000000-0005-0000-0000-0000B0360000}"/>
    <cellStyle name="Normal 2 28 2 2" xfId="36932" xr:uid="{00000000-0005-0000-0000-0000BF0B0000}"/>
    <cellStyle name="Normal 2 28 3" xfId="27450" xr:uid="{00000000-0005-0000-0000-0000B1360000}"/>
    <cellStyle name="Normal 2 28 4" xfId="32573" xr:uid="{00000000-0005-0000-0000-0000BF0B0000}"/>
    <cellStyle name="Normal 2 29" xfId="19523" xr:uid="{00000000-0005-0000-0000-0000B2360000}"/>
    <cellStyle name="Normal 2 29 2" xfId="22861" xr:uid="{00000000-0005-0000-0000-0000B3360000}"/>
    <cellStyle name="Normal 2 29 2 2" xfId="36933" xr:uid="{00000000-0005-0000-0000-0000C00B0000}"/>
    <cellStyle name="Normal 2 29 3" xfId="27572" xr:uid="{00000000-0005-0000-0000-0000B4360000}"/>
    <cellStyle name="Normal 2 29 4" xfId="32574" xr:uid="{00000000-0005-0000-0000-0000C00B0000}"/>
    <cellStyle name="Normal 2 3" xfId="2542" xr:uid="{00000000-0005-0000-0000-0000B5360000}"/>
    <cellStyle name="Normal 2 3 10" xfId="18713" xr:uid="{00000000-0005-0000-0000-0000B6360000}"/>
    <cellStyle name="Normal 2 3 10 2" xfId="22613" xr:uid="{00000000-0005-0000-0000-0000B7360000}"/>
    <cellStyle name="Normal 2 3 10 3" xfId="27325" xr:uid="{00000000-0005-0000-0000-0000B8360000}"/>
    <cellStyle name="Normal 2 3 11" xfId="18714" xr:uid="{00000000-0005-0000-0000-0000B9360000}"/>
    <cellStyle name="Normal 2 3 11 2" xfId="22614" xr:uid="{00000000-0005-0000-0000-0000BA360000}"/>
    <cellStyle name="Normal 2 3 11 3" xfId="27326" xr:uid="{00000000-0005-0000-0000-0000BB360000}"/>
    <cellStyle name="Normal 2 3 12" xfId="18715" xr:uid="{00000000-0005-0000-0000-0000BC360000}"/>
    <cellStyle name="Normal 2 3 12 2" xfId="22615" xr:uid="{00000000-0005-0000-0000-0000BD360000}"/>
    <cellStyle name="Normal 2 3 12 3" xfId="27327" xr:uid="{00000000-0005-0000-0000-0000BE360000}"/>
    <cellStyle name="Normal 2 3 13" xfId="18716" xr:uid="{00000000-0005-0000-0000-0000BF360000}"/>
    <cellStyle name="Normal 2 3 13 2" xfId="22616" xr:uid="{00000000-0005-0000-0000-0000C0360000}"/>
    <cellStyle name="Normal 2 3 13 3" xfId="27328" xr:uid="{00000000-0005-0000-0000-0000C1360000}"/>
    <cellStyle name="Normal 2 3 14" xfId="19403" xr:uid="{00000000-0005-0000-0000-0000C2360000}"/>
    <cellStyle name="Normal 2 3 14 2" xfId="22741" xr:uid="{00000000-0005-0000-0000-0000C3360000}"/>
    <cellStyle name="Normal 2 3 14 2 2" xfId="36572" xr:uid="{00000000-0005-0000-0000-0000C72D0000}"/>
    <cellStyle name="Normal 2 3 14 3" xfId="27452" xr:uid="{00000000-0005-0000-0000-0000C4360000}"/>
    <cellStyle name="Normal 2 3 15" xfId="19525" xr:uid="{00000000-0005-0000-0000-0000C5360000}"/>
    <cellStyle name="Normal 2 3 15 2" xfId="22863" xr:uid="{00000000-0005-0000-0000-0000C6360000}"/>
    <cellStyle name="Normal 2 3 15 3" xfId="27574" xr:uid="{00000000-0005-0000-0000-0000C7360000}"/>
    <cellStyle name="Normal 2 3 16" xfId="19645" xr:uid="{00000000-0005-0000-0000-0000C8360000}"/>
    <cellStyle name="Normal 2 3 16 2" xfId="22983" xr:uid="{00000000-0005-0000-0000-0000C9360000}"/>
    <cellStyle name="Normal 2 3 16 3" xfId="27694" xr:uid="{00000000-0005-0000-0000-0000CA360000}"/>
    <cellStyle name="Normal 2 3 17" xfId="19766" xr:uid="{00000000-0005-0000-0000-0000CB360000}"/>
    <cellStyle name="Normal 2 3 17 2" xfId="23104" xr:uid="{00000000-0005-0000-0000-0000CC360000}"/>
    <cellStyle name="Normal 2 3 17 3" xfId="27815" xr:uid="{00000000-0005-0000-0000-0000CD360000}"/>
    <cellStyle name="Normal 2 3 18" xfId="19885" xr:uid="{00000000-0005-0000-0000-0000CE360000}"/>
    <cellStyle name="Normal 2 3 18 2" xfId="23223" xr:uid="{00000000-0005-0000-0000-0000CF360000}"/>
    <cellStyle name="Normal 2 3 18 3" xfId="27934" xr:uid="{00000000-0005-0000-0000-0000D0360000}"/>
    <cellStyle name="Normal 2 3 19" xfId="28303" xr:uid="{00000000-0005-0000-0000-0000D1360000}"/>
    <cellStyle name="Normal 2 3 2" xfId="2543" xr:uid="{00000000-0005-0000-0000-0000D2360000}"/>
    <cellStyle name="Normal 2 3 2 2" xfId="3416" xr:uid="{00000000-0005-0000-0000-0000D3360000}"/>
    <cellStyle name="Normal 2 3 2 2 2" xfId="20263" xr:uid="{00000000-0005-0000-0000-0000D4360000}"/>
    <cellStyle name="Normal 2 3 2 2 2 2" xfId="26161" xr:uid="{00000000-0005-0000-0000-0000D5360000}"/>
    <cellStyle name="Normal 2 3 2 2 3" xfId="20037" xr:uid="{00000000-0005-0000-0000-0000D6360000}"/>
    <cellStyle name="Normal 2 3 2 2 3 2" xfId="28304" xr:uid="{00000000-0005-0000-0000-0000D7360000}"/>
    <cellStyle name="Normal 2 3 2 2 4" xfId="23711" xr:uid="{00000000-0005-0000-0000-0000D8360000}"/>
    <cellStyle name="Normal 2 3 2 3" xfId="18717" xr:uid="{00000000-0005-0000-0000-0000D9360000}"/>
    <cellStyle name="Normal 2 3 2 3 2" xfId="20226" xr:uid="{00000000-0005-0000-0000-0000DA360000}"/>
    <cellStyle name="Normal 2 3 2 3 3" xfId="27329" xr:uid="{00000000-0005-0000-0000-0000DB360000}"/>
    <cellStyle name="Normal 2 3 2 4" xfId="20036" xr:uid="{00000000-0005-0000-0000-0000DC360000}"/>
    <cellStyle name="Normal 2 3 2 4 2" xfId="28099" xr:uid="{00000000-0005-0000-0000-0000DD360000}"/>
    <cellStyle name="Normal 2 3 2 5" xfId="25508" xr:uid="{00000000-0005-0000-0000-0000DE360000}"/>
    <cellStyle name="Normal 2 3 2 6" xfId="23482" xr:uid="{00000000-0005-0000-0000-0000DF360000}"/>
    <cellStyle name="Normal 2 3 3" xfId="2544" xr:uid="{00000000-0005-0000-0000-0000E0360000}"/>
    <cellStyle name="Normal 2 3 3 2" xfId="18718" xr:uid="{00000000-0005-0000-0000-0000E1360000}"/>
    <cellStyle name="Normal 2 3 3 2 2" xfId="22617" xr:uid="{00000000-0005-0000-0000-0000E2360000}"/>
    <cellStyle name="Normal 2 3 3 2 3" xfId="27330" xr:uid="{00000000-0005-0000-0000-0000E3360000}"/>
    <cellStyle name="Normal 2 3 3 3" xfId="28305" xr:uid="{00000000-0005-0000-0000-0000E4360000}"/>
    <cellStyle name="Normal 2 3 4" xfId="3415" xr:uid="{00000000-0005-0000-0000-0000E5360000}"/>
    <cellStyle name="Normal 2 3 4 2" xfId="17130" xr:uid="{00000000-0005-0000-0000-0000E6360000}"/>
    <cellStyle name="Normal 2 3 4 2 2" xfId="20262" xr:uid="{00000000-0005-0000-0000-0000E7360000}"/>
    <cellStyle name="Normal 2 3 4 2 3" xfId="26081" xr:uid="{00000000-0005-0000-0000-0000E8360000}"/>
    <cellStyle name="Normal 2 3 4 3" xfId="18719" xr:uid="{00000000-0005-0000-0000-0000E9360000}"/>
    <cellStyle name="Normal 2 3 4 3 2" xfId="22618" xr:uid="{00000000-0005-0000-0000-0000EA360000}"/>
    <cellStyle name="Normal 2 3 4 3 3" xfId="27331" xr:uid="{00000000-0005-0000-0000-0000EB360000}"/>
    <cellStyle name="Normal 2 3 4 4" xfId="20038" xr:uid="{00000000-0005-0000-0000-0000EC360000}"/>
    <cellStyle name="Normal 2 3 4 4 2" xfId="25509" xr:uid="{00000000-0005-0000-0000-0000ED360000}"/>
    <cellStyle name="Normal 2 3 4 5" xfId="28306" xr:uid="{00000000-0005-0000-0000-0000EE360000}"/>
    <cellStyle name="Normal 2 3 4 6" xfId="23710" xr:uid="{00000000-0005-0000-0000-0000EF360000}"/>
    <cellStyle name="Normal 2 3 5" xfId="4170" xr:uid="{00000000-0005-0000-0000-0000F0360000}"/>
    <cellStyle name="Normal 2 3 5 2" xfId="18720" xr:uid="{00000000-0005-0000-0000-0000F1360000}"/>
    <cellStyle name="Normal 2 3 5 2 2" xfId="22619" xr:uid="{00000000-0005-0000-0000-0000F2360000}"/>
    <cellStyle name="Normal 2 3 5 2 3" xfId="27332" xr:uid="{00000000-0005-0000-0000-0000F3360000}"/>
    <cellStyle name="Normal 2 3 5 3" xfId="20225" xr:uid="{00000000-0005-0000-0000-0000F4360000}"/>
    <cellStyle name="Normal 2 3 5 3 2" xfId="28307" xr:uid="{00000000-0005-0000-0000-0000F5360000}"/>
    <cellStyle name="Normal 2 3 5 4" xfId="23481" xr:uid="{00000000-0005-0000-0000-0000F6360000}"/>
    <cellStyle name="Normal 2 3 6" xfId="17658" xr:uid="{00000000-0005-0000-0000-0000F7360000}"/>
    <cellStyle name="Normal 2 3 6 2" xfId="18721" xr:uid="{00000000-0005-0000-0000-0000F8360000}"/>
    <cellStyle name="Normal 2 3 6 2 2" xfId="22620" xr:uid="{00000000-0005-0000-0000-0000F9360000}"/>
    <cellStyle name="Normal 2 3 6 2 3" xfId="27333" xr:uid="{00000000-0005-0000-0000-0000FA360000}"/>
    <cellStyle name="Normal 2 3 6 3" xfId="22004" xr:uid="{00000000-0005-0000-0000-0000FB360000}"/>
    <cellStyle name="Normal 2 3 6 4" xfId="26707" xr:uid="{00000000-0005-0000-0000-0000FC360000}"/>
    <cellStyle name="Normal 2 3 7" xfId="17777" xr:uid="{00000000-0005-0000-0000-0000FD360000}"/>
    <cellStyle name="Normal 2 3 7 2" xfId="18722" xr:uid="{00000000-0005-0000-0000-0000FE360000}"/>
    <cellStyle name="Normal 2 3 7 2 2" xfId="22621" xr:uid="{00000000-0005-0000-0000-0000FF360000}"/>
    <cellStyle name="Normal 2 3 7 2 3" xfId="27334" xr:uid="{00000000-0005-0000-0000-000000370000}"/>
    <cellStyle name="Normal 2 3 7 3" xfId="22123" xr:uid="{00000000-0005-0000-0000-000001370000}"/>
    <cellStyle name="Normal 2 3 7 4" xfId="26826" xr:uid="{00000000-0005-0000-0000-000002370000}"/>
    <cellStyle name="Normal 2 3 8" xfId="17895" xr:uid="{00000000-0005-0000-0000-000003370000}"/>
    <cellStyle name="Normal 2 3 8 2" xfId="18723" xr:uid="{00000000-0005-0000-0000-000004370000}"/>
    <cellStyle name="Normal 2 3 8 2 2" xfId="22622" xr:uid="{00000000-0005-0000-0000-000005370000}"/>
    <cellStyle name="Normal 2 3 8 2 3" xfId="27335" xr:uid="{00000000-0005-0000-0000-000006370000}"/>
    <cellStyle name="Normal 2 3 8 3" xfId="22241" xr:uid="{00000000-0005-0000-0000-000007370000}"/>
    <cellStyle name="Normal 2 3 8 4" xfId="26945" xr:uid="{00000000-0005-0000-0000-000008370000}"/>
    <cellStyle name="Normal 2 3 9" xfId="18724" xr:uid="{00000000-0005-0000-0000-000009370000}"/>
    <cellStyle name="Normal 2 3 9 2" xfId="22623" xr:uid="{00000000-0005-0000-0000-00000A370000}"/>
    <cellStyle name="Normal 2 3 9 3" xfId="27336" xr:uid="{00000000-0005-0000-0000-00000B370000}"/>
    <cellStyle name="Normal 2 30" xfId="19643" xr:uid="{00000000-0005-0000-0000-00000C370000}"/>
    <cellStyle name="Normal 2 30 2" xfId="22981" xr:uid="{00000000-0005-0000-0000-00000D370000}"/>
    <cellStyle name="Normal 2 30 2 2" xfId="36934" xr:uid="{00000000-0005-0000-0000-0000CE0B0000}"/>
    <cellStyle name="Normal 2 30 3" xfId="27692" xr:uid="{00000000-0005-0000-0000-00000E370000}"/>
    <cellStyle name="Normal 2 30 4" xfId="32575" xr:uid="{00000000-0005-0000-0000-0000CE0B0000}"/>
    <cellStyle name="Normal 2 31" xfId="19764" xr:uid="{00000000-0005-0000-0000-00000F370000}"/>
    <cellStyle name="Normal 2 31 2" xfId="23102" xr:uid="{00000000-0005-0000-0000-000010370000}"/>
    <cellStyle name="Normal 2 31 2 2" xfId="36935" xr:uid="{00000000-0005-0000-0000-0000CF0B0000}"/>
    <cellStyle name="Normal 2 31 3" xfId="27813" xr:uid="{00000000-0005-0000-0000-000011370000}"/>
    <cellStyle name="Normal 2 31 4" xfId="32576" xr:uid="{00000000-0005-0000-0000-0000CF0B0000}"/>
    <cellStyle name="Normal 2 32" xfId="19883" xr:uid="{00000000-0005-0000-0000-000012370000}"/>
    <cellStyle name="Normal 2 32 2" xfId="23221" xr:uid="{00000000-0005-0000-0000-000013370000}"/>
    <cellStyle name="Normal 2 32 2 2" xfId="36936" xr:uid="{00000000-0005-0000-0000-0000D00B0000}"/>
    <cellStyle name="Normal 2 32 3" xfId="27932" xr:uid="{00000000-0005-0000-0000-000014370000}"/>
    <cellStyle name="Normal 2 32 4" xfId="32577" xr:uid="{00000000-0005-0000-0000-0000D00B0000}"/>
    <cellStyle name="Normal 2 33" xfId="21172" xr:uid="{00000000-0005-0000-0000-000015370000}"/>
    <cellStyle name="Normal 2 33 2" xfId="32578" xr:uid="{00000000-0005-0000-0000-0000D10B0000}"/>
    <cellStyle name="Normal 2 34" xfId="21134" xr:uid="{00000000-0005-0000-0000-000016370000}"/>
    <cellStyle name="Normal 2 34 2" xfId="25445" xr:uid="{00000000-0005-0000-0000-000017370000}"/>
    <cellStyle name="Normal 2 35" xfId="25380" xr:uid="{00000000-0005-0000-0000-000018370000}"/>
    <cellStyle name="Normal 2 35 2" xfId="35715" xr:uid="{00000000-0005-0000-0000-00007C160000}"/>
    <cellStyle name="Normal 2 35 3" xfId="34452" xr:uid="{00000000-0005-0000-0000-00004B160000}"/>
    <cellStyle name="Normal 2 36" xfId="28802" xr:uid="{00000000-0005-0000-0000-000019370000}"/>
    <cellStyle name="Normal 2 37" xfId="29943" xr:uid="{00000000-0005-0000-0000-00001A370000}"/>
    <cellStyle name="Normal 2 38" xfId="28989" xr:uid="{00000000-0005-0000-0000-00001B370000}"/>
    <cellStyle name="Normal 2 38 2" xfId="36937" xr:uid="{00000000-0005-0000-0000-0000D60B0000}"/>
    <cellStyle name="Normal 2 38 3" xfId="34746" xr:uid="{00000000-0005-0000-0000-0000CB150000}"/>
    <cellStyle name="Normal 2 39" xfId="29183" xr:uid="{00000000-0005-0000-0000-00001C370000}"/>
    <cellStyle name="Normal 2 39 2" xfId="36938" xr:uid="{00000000-0005-0000-0000-0000D70B0000}"/>
    <cellStyle name="Normal 2 39 3" xfId="36569" xr:uid="{00000000-0005-0000-0000-0000C42D0000}"/>
    <cellStyle name="Normal 2 4" xfId="2545" xr:uid="{00000000-0005-0000-0000-00001D370000}"/>
    <cellStyle name="Normal 2 4 10" xfId="18725" xr:uid="{00000000-0005-0000-0000-00001E370000}"/>
    <cellStyle name="Normal 2 4 10 2" xfId="22624" xr:uid="{00000000-0005-0000-0000-00001F370000}"/>
    <cellStyle name="Normal 2 4 10 3" xfId="27337" xr:uid="{00000000-0005-0000-0000-000020370000}"/>
    <cellStyle name="Normal 2 4 11" xfId="18726" xr:uid="{00000000-0005-0000-0000-000021370000}"/>
    <cellStyle name="Normal 2 4 11 2" xfId="22625" xr:uid="{00000000-0005-0000-0000-000022370000}"/>
    <cellStyle name="Normal 2 4 11 3" xfId="27338" xr:uid="{00000000-0005-0000-0000-000023370000}"/>
    <cellStyle name="Normal 2 4 12" xfId="18727" xr:uid="{00000000-0005-0000-0000-000024370000}"/>
    <cellStyle name="Normal 2 4 12 2" xfId="22626" xr:uid="{00000000-0005-0000-0000-000025370000}"/>
    <cellStyle name="Normal 2 4 12 3" xfId="27339" xr:uid="{00000000-0005-0000-0000-000026370000}"/>
    <cellStyle name="Normal 2 4 13" xfId="18728" xr:uid="{00000000-0005-0000-0000-000027370000}"/>
    <cellStyle name="Normal 2 4 13 2" xfId="22627" xr:uid="{00000000-0005-0000-0000-000028370000}"/>
    <cellStyle name="Normal 2 4 13 3" xfId="27340" xr:uid="{00000000-0005-0000-0000-000029370000}"/>
    <cellStyle name="Normal 2 4 2" xfId="2546" xr:uid="{00000000-0005-0000-0000-00002A370000}"/>
    <cellStyle name="Normal 2 4 2 2" xfId="16439" xr:uid="{00000000-0005-0000-0000-00002B370000}"/>
    <cellStyle name="Normal 2 4 2 2 2" xfId="28308" xr:uid="{00000000-0005-0000-0000-00002C370000}"/>
    <cellStyle name="Normal 2 4 2 3" xfId="18729" xr:uid="{00000000-0005-0000-0000-00002D370000}"/>
    <cellStyle name="Normal 2 4 2 3 2" xfId="22628" xr:uid="{00000000-0005-0000-0000-00002E370000}"/>
    <cellStyle name="Normal 2 4 2 3 3" xfId="27341" xr:uid="{00000000-0005-0000-0000-00002F370000}"/>
    <cellStyle name="Normal 2 4 3" xfId="2547" xr:uid="{00000000-0005-0000-0000-000030370000}"/>
    <cellStyle name="Normal 2 4 3 2" xfId="18730" xr:uid="{00000000-0005-0000-0000-000031370000}"/>
    <cellStyle name="Normal 2 4 3 2 2" xfId="22629" xr:uid="{00000000-0005-0000-0000-000032370000}"/>
    <cellStyle name="Normal 2 4 3 2 3" xfId="27342" xr:uid="{00000000-0005-0000-0000-000033370000}"/>
    <cellStyle name="Normal 2 4 4" xfId="2548" xr:uid="{00000000-0005-0000-0000-000034370000}"/>
    <cellStyle name="Normal 2 4 4 2" xfId="18731" xr:uid="{00000000-0005-0000-0000-000035370000}"/>
    <cellStyle name="Normal 2 4 4 2 2" xfId="22630" xr:uid="{00000000-0005-0000-0000-000036370000}"/>
    <cellStyle name="Normal 2 4 4 2 3" xfId="20595" xr:uid="{00000000-0005-0000-0000-000037370000}"/>
    <cellStyle name="Normal 2 4 4 2 4" xfId="27343" xr:uid="{00000000-0005-0000-0000-000038370000}"/>
    <cellStyle name="Normal 2 4 5" xfId="2549" xr:uid="{00000000-0005-0000-0000-000039370000}"/>
    <cellStyle name="Normal 2 4 5 2" xfId="18732" xr:uid="{00000000-0005-0000-0000-00003A370000}"/>
    <cellStyle name="Normal 2 4 5 2 2" xfId="22631" xr:uid="{00000000-0005-0000-0000-00003B370000}"/>
    <cellStyle name="Normal 2 4 5 2 3" xfId="20596" xr:uid="{00000000-0005-0000-0000-00003C370000}"/>
    <cellStyle name="Normal 2 4 5 2 4" xfId="27344" xr:uid="{00000000-0005-0000-0000-00003D370000}"/>
    <cellStyle name="Normal 2 4 6" xfId="2550" xr:uid="{00000000-0005-0000-0000-00003E370000}"/>
    <cellStyle name="Normal 2 4 6 2" xfId="18733" xr:uid="{00000000-0005-0000-0000-00003F370000}"/>
    <cellStyle name="Normal 2 4 6 2 2" xfId="22632" xr:uid="{00000000-0005-0000-0000-000040370000}"/>
    <cellStyle name="Normal 2 4 6 2 3" xfId="20597" xr:uid="{00000000-0005-0000-0000-000041370000}"/>
    <cellStyle name="Normal 2 4 6 2 4" xfId="27345" xr:uid="{00000000-0005-0000-0000-000042370000}"/>
    <cellStyle name="Normal 2 4 7" xfId="16440" xr:uid="{00000000-0005-0000-0000-000043370000}"/>
    <cellStyle name="Normal 2 4 7 2" xfId="18734" xr:uid="{00000000-0005-0000-0000-000044370000}"/>
    <cellStyle name="Normal 2 4 7 2 2" xfId="22633" xr:uid="{00000000-0005-0000-0000-000045370000}"/>
    <cellStyle name="Normal 2 4 7 2 3" xfId="27346" xr:uid="{00000000-0005-0000-0000-000046370000}"/>
    <cellStyle name="Normal 2 4 8" xfId="16441" xr:uid="{00000000-0005-0000-0000-000047370000}"/>
    <cellStyle name="Normal 2 4 8 2" xfId="18735" xr:uid="{00000000-0005-0000-0000-000048370000}"/>
    <cellStyle name="Normal 2 4 8 2 2" xfId="22634" xr:uid="{00000000-0005-0000-0000-000049370000}"/>
    <cellStyle name="Normal 2 4 8 2 3" xfId="27347" xr:uid="{00000000-0005-0000-0000-00004A370000}"/>
    <cellStyle name="Normal 2 4 9" xfId="18736" xr:uid="{00000000-0005-0000-0000-00004B370000}"/>
    <cellStyle name="Normal 2 4 9 2" xfId="22635" xr:uid="{00000000-0005-0000-0000-00004C370000}"/>
    <cellStyle name="Normal 2 4 9 3" xfId="27348" xr:uid="{00000000-0005-0000-0000-00004D370000}"/>
    <cellStyle name="Normal 2 40" xfId="29234" xr:uid="{00000000-0005-0000-0000-00004E370000}"/>
    <cellStyle name="Normal 2 41" xfId="23332" xr:uid="{00000000-0005-0000-0000-00004F370000}"/>
    <cellStyle name="Normal 2 41 2" xfId="32579" xr:uid="{00000000-0005-0000-0000-0000E60B0000}"/>
    <cellStyle name="Normal 2 42" xfId="16433" xr:uid="{00000000-0005-0000-0000-000050370000}"/>
    <cellStyle name="Normal 2 42 2" xfId="32580" xr:uid="{00000000-0005-0000-0000-0000E70B0000}"/>
    <cellStyle name="Normal 2 43" xfId="32581" xr:uid="{00000000-0005-0000-0000-0000E80B0000}"/>
    <cellStyle name="Normal 2 44" xfId="32582" xr:uid="{00000000-0005-0000-0000-0000E90B0000}"/>
    <cellStyle name="Normal 2 45" xfId="30726" xr:uid="{00000000-0005-0000-0000-0000910B0000}"/>
    <cellStyle name="Normal 2 5" xfId="2551" xr:uid="{00000000-0005-0000-0000-000051370000}"/>
    <cellStyle name="Normal 2 5 10" xfId="32584" xr:uid="{00000000-0005-0000-0000-0000EB0B0000}"/>
    <cellStyle name="Normal 2 5 11" xfId="32585" xr:uid="{00000000-0005-0000-0000-0000EC0B0000}"/>
    <cellStyle name="Normal 2 5 12" xfId="32586" xr:uid="{00000000-0005-0000-0000-0000ED0B0000}"/>
    <cellStyle name="Normal 2 5 13" xfId="32587" xr:uid="{00000000-0005-0000-0000-0000EE0B0000}"/>
    <cellStyle name="Normal 2 5 14" xfId="32588" xr:uid="{00000000-0005-0000-0000-0000EF0B0000}"/>
    <cellStyle name="Normal 2 5 15" xfId="32589" xr:uid="{00000000-0005-0000-0000-0000F00B0000}"/>
    <cellStyle name="Normal 2 5 16" xfId="32583" xr:uid="{00000000-0005-0000-0000-0000F10B0000}"/>
    <cellStyle name="Normal 2 5 2" xfId="2552" xr:uid="{00000000-0005-0000-0000-000052370000}"/>
    <cellStyle name="Normal 2 5 2 2" xfId="16442" xr:uid="{00000000-0005-0000-0000-000053370000}"/>
    <cellStyle name="Normal 2 5 2 2 2" xfId="17131" xr:uid="{00000000-0005-0000-0000-000054370000}"/>
    <cellStyle name="Normal 2 5 2 2 2 2" xfId="21717" xr:uid="{00000000-0005-0000-0000-000055370000}"/>
    <cellStyle name="Normal 2 5 2 2 2 3" xfId="26162" xr:uid="{00000000-0005-0000-0000-000056370000}"/>
    <cellStyle name="Normal 2 5 2 2 3" xfId="17522" xr:uid="{00000000-0005-0000-0000-000057370000}"/>
    <cellStyle name="Normal 2 5 2 2 4" xfId="21074" xr:uid="{00000000-0005-0000-0000-000058370000}"/>
    <cellStyle name="Normal 2 5 2 2 5" xfId="25510" xr:uid="{00000000-0005-0000-0000-000059370000}"/>
    <cellStyle name="Normal 2 5 2 3" xfId="17432" xr:uid="{00000000-0005-0000-0000-00005A370000}"/>
    <cellStyle name="Normal 2 5 3" xfId="2553" xr:uid="{00000000-0005-0000-0000-00005B370000}"/>
    <cellStyle name="Normal 2 5 4" xfId="2554" xr:uid="{00000000-0005-0000-0000-00005C370000}"/>
    <cellStyle name="Normal 2 5 4 2" xfId="20598" xr:uid="{00000000-0005-0000-0000-00005D370000}"/>
    <cellStyle name="Normal 2 5 5" xfId="2555" xr:uid="{00000000-0005-0000-0000-00005E370000}"/>
    <cellStyle name="Normal 2 5 5 2" xfId="20599" xr:uid="{00000000-0005-0000-0000-00005F370000}"/>
    <cellStyle name="Normal 2 5 6" xfId="2556" xr:uid="{00000000-0005-0000-0000-000060370000}"/>
    <cellStyle name="Normal 2 5 6 2" xfId="20600" xr:uid="{00000000-0005-0000-0000-000061370000}"/>
    <cellStyle name="Normal 2 5 7" xfId="16443" xr:uid="{00000000-0005-0000-0000-000062370000}"/>
    <cellStyle name="Normal 2 5 8" xfId="16444" xr:uid="{00000000-0005-0000-0000-000063370000}"/>
    <cellStyle name="Normal 2 5 8 2" xfId="32590" xr:uid="{00000000-0005-0000-0000-0000F80B0000}"/>
    <cellStyle name="Normal 2 5 9" xfId="32591" xr:uid="{00000000-0005-0000-0000-0000F90B0000}"/>
    <cellStyle name="Normal 2 6" xfId="2557" xr:uid="{00000000-0005-0000-0000-000064370000}"/>
    <cellStyle name="Normal 2 6 10" xfId="32593" xr:uid="{00000000-0005-0000-0000-0000FB0B0000}"/>
    <cellStyle name="Normal 2 6 11" xfId="32594" xr:uid="{00000000-0005-0000-0000-0000FC0B0000}"/>
    <cellStyle name="Normal 2 6 12" xfId="32595" xr:uid="{00000000-0005-0000-0000-0000FD0B0000}"/>
    <cellStyle name="Normal 2 6 13" xfId="32596" xr:uid="{00000000-0005-0000-0000-0000FE0B0000}"/>
    <cellStyle name="Normal 2 6 14" xfId="32597" xr:uid="{00000000-0005-0000-0000-0000FF0B0000}"/>
    <cellStyle name="Normal 2 6 15" xfId="32598" xr:uid="{00000000-0005-0000-0000-0000000C0000}"/>
    <cellStyle name="Normal 2 6 16" xfId="32592" xr:uid="{00000000-0005-0000-0000-0000010C0000}"/>
    <cellStyle name="Normal 2 6 2" xfId="2558" xr:uid="{00000000-0005-0000-0000-000065370000}"/>
    <cellStyle name="Normal 2 6 2 2" xfId="28309" xr:uid="{00000000-0005-0000-0000-000066370000}"/>
    <cellStyle name="Normal 2 6 2 2 2" xfId="36573" xr:uid="{00000000-0005-0000-0000-0000C82D0000}"/>
    <cellStyle name="Normal 2 6 3" xfId="2559" xr:uid="{00000000-0005-0000-0000-000067370000}"/>
    <cellStyle name="Normal 2 6 4" xfId="2560" xr:uid="{00000000-0005-0000-0000-000068370000}"/>
    <cellStyle name="Normal 2 6 4 2" xfId="20601" xr:uid="{00000000-0005-0000-0000-000069370000}"/>
    <cellStyle name="Normal 2 6 5" xfId="2561" xr:uid="{00000000-0005-0000-0000-00006A370000}"/>
    <cellStyle name="Normal 2 6 5 2" xfId="20602" xr:uid="{00000000-0005-0000-0000-00006B370000}"/>
    <cellStyle name="Normal 2 6 6" xfId="2562" xr:uid="{00000000-0005-0000-0000-00006C370000}"/>
    <cellStyle name="Normal 2 6 6 2" xfId="20603" xr:uid="{00000000-0005-0000-0000-00006D370000}"/>
    <cellStyle name="Normal 2 6 7" xfId="16445" xr:uid="{00000000-0005-0000-0000-00006E370000}"/>
    <cellStyle name="Normal 2 6 8" xfId="16446" xr:uid="{00000000-0005-0000-0000-00006F370000}"/>
    <cellStyle name="Normal 2 6 8 2" xfId="17132" xr:uid="{00000000-0005-0000-0000-000070370000}"/>
    <cellStyle name="Normal 2 6 8 2 2" xfId="21718" xr:uid="{00000000-0005-0000-0000-000071370000}"/>
    <cellStyle name="Normal 2 6 8 2 3" xfId="26082" xr:uid="{00000000-0005-0000-0000-000072370000}"/>
    <cellStyle name="Normal 2 6 8 3" xfId="21075" xr:uid="{00000000-0005-0000-0000-000073370000}"/>
    <cellStyle name="Normal 2 6 8 3 2" xfId="36939" xr:uid="{00000000-0005-0000-0000-0000080C0000}"/>
    <cellStyle name="Normal 2 6 8 4" xfId="25511" xr:uid="{00000000-0005-0000-0000-000074370000}"/>
    <cellStyle name="Normal 2 6 8 5" xfId="32599" xr:uid="{00000000-0005-0000-0000-0000080C0000}"/>
    <cellStyle name="Normal 2 6 9" xfId="28098" xr:uid="{00000000-0005-0000-0000-000075370000}"/>
    <cellStyle name="Normal 2 6 9 2" xfId="32600" xr:uid="{00000000-0005-0000-0000-0000090C0000}"/>
    <cellStyle name="Normal 2 7" xfId="2563" xr:uid="{00000000-0005-0000-0000-000076370000}"/>
    <cellStyle name="Normal 2 7 2" xfId="2564" xr:uid="{00000000-0005-0000-0000-000077370000}"/>
    <cellStyle name="Normal 2 7 2 2" xfId="28310" xr:uid="{00000000-0005-0000-0000-000078370000}"/>
    <cellStyle name="Normal 2 7 3" xfId="2565" xr:uid="{00000000-0005-0000-0000-000079370000}"/>
    <cellStyle name="Normal 2 7 4" xfId="2566" xr:uid="{00000000-0005-0000-0000-00007A370000}"/>
    <cellStyle name="Normal 2 7 4 2" xfId="20604" xr:uid="{00000000-0005-0000-0000-00007B370000}"/>
    <cellStyle name="Normal 2 7 5" xfId="2567" xr:uid="{00000000-0005-0000-0000-00007C370000}"/>
    <cellStyle name="Normal 2 7 5 2" xfId="20605" xr:uid="{00000000-0005-0000-0000-00007D370000}"/>
    <cellStyle name="Normal 2 7 6" xfId="2568" xr:uid="{00000000-0005-0000-0000-00007E370000}"/>
    <cellStyle name="Normal 2 7 6 2" xfId="20606" xr:uid="{00000000-0005-0000-0000-00007F370000}"/>
    <cellStyle name="Normal 2 7 7" xfId="16447" xr:uid="{00000000-0005-0000-0000-000080370000}"/>
    <cellStyle name="Normal 2 8" xfId="2569" xr:uid="{00000000-0005-0000-0000-000081370000}"/>
    <cellStyle name="Normal 2 8 2" xfId="2570" xr:uid="{00000000-0005-0000-0000-000082370000}"/>
    <cellStyle name="Normal 2 8 2 2" xfId="28311" xr:uid="{00000000-0005-0000-0000-000083370000}"/>
    <cellStyle name="Normal 2 8 3" xfId="2571" xr:uid="{00000000-0005-0000-0000-000084370000}"/>
    <cellStyle name="Normal 2 8 4" xfId="2572" xr:uid="{00000000-0005-0000-0000-000085370000}"/>
    <cellStyle name="Normal 2 8 4 2" xfId="20607" xr:uid="{00000000-0005-0000-0000-000086370000}"/>
    <cellStyle name="Normal 2 8 5" xfId="2573" xr:uid="{00000000-0005-0000-0000-000087370000}"/>
    <cellStyle name="Normal 2 8 5 2" xfId="20608" xr:uid="{00000000-0005-0000-0000-000088370000}"/>
    <cellStyle name="Normal 2 8 6" xfId="2574" xr:uid="{00000000-0005-0000-0000-000089370000}"/>
    <cellStyle name="Normal 2 8 6 2" xfId="20609" xr:uid="{00000000-0005-0000-0000-00008A370000}"/>
    <cellStyle name="Normal 2 8 7" xfId="16448" xr:uid="{00000000-0005-0000-0000-00008B370000}"/>
    <cellStyle name="Normal 2 9" xfId="2575" xr:uid="{00000000-0005-0000-0000-00008C370000}"/>
    <cellStyle name="Normal 2 9 2" xfId="16449" xr:uid="{00000000-0005-0000-0000-00008D370000}"/>
    <cellStyle name="Normal 2 9 2 2" xfId="17133" xr:uid="{00000000-0005-0000-0000-00008E370000}"/>
    <cellStyle name="Normal 2 9 2 2 2" xfId="21719" xr:uid="{00000000-0005-0000-0000-00008F370000}"/>
    <cellStyle name="Normal 2 9 2 2 2 2" xfId="28313" xr:uid="{00000000-0005-0000-0000-000090370000}"/>
    <cellStyle name="Normal 2 9 2 2 3" xfId="26163" xr:uid="{00000000-0005-0000-0000-000091370000}"/>
    <cellStyle name="Normal 2 9 2 3" xfId="21076" xr:uid="{00000000-0005-0000-0000-000092370000}"/>
    <cellStyle name="Normal 2 9 2 3 2" xfId="28312" xr:uid="{00000000-0005-0000-0000-000093370000}"/>
    <cellStyle name="Normal 2 9 2 4" xfId="25512" xr:uid="{00000000-0005-0000-0000-000094370000}"/>
    <cellStyle name="Normal 2_Copy of Commissioning date correction" xfId="2576" xr:uid="{00000000-0005-0000-0000-000095370000}"/>
    <cellStyle name="Normal 20" xfId="2577" xr:uid="{00000000-0005-0000-0000-000096370000}"/>
    <cellStyle name="Normal 20 10" xfId="17659" xr:uid="{00000000-0005-0000-0000-000097370000}"/>
    <cellStyle name="Normal 20 10 2" xfId="22005" xr:uid="{00000000-0005-0000-0000-000098370000}"/>
    <cellStyle name="Normal 20 10 3" xfId="26708" xr:uid="{00000000-0005-0000-0000-000099370000}"/>
    <cellStyle name="Normal 20 11" xfId="17778" xr:uid="{00000000-0005-0000-0000-00009A370000}"/>
    <cellStyle name="Normal 20 11 2" xfId="22124" xr:uid="{00000000-0005-0000-0000-00009B370000}"/>
    <cellStyle name="Normal 20 11 3" xfId="26827" xr:uid="{00000000-0005-0000-0000-00009C370000}"/>
    <cellStyle name="Normal 20 12" xfId="17896" xr:uid="{00000000-0005-0000-0000-00009D370000}"/>
    <cellStyle name="Normal 20 12 2" xfId="22242" xr:uid="{00000000-0005-0000-0000-00009E370000}"/>
    <cellStyle name="Normal 20 12 3" xfId="26946" xr:uid="{00000000-0005-0000-0000-00009F370000}"/>
    <cellStyle name="Normal 20 13" xfId="18737" xr:uid="{00000000-0005-0000-0000-0000A0370000}"/>
    <cellStyle name="Normal 20 14" xfId="19404" xr:uid="{00000000-0005-0000-0000-0000A1370000}"/>
    <cellStyle name="Normal 20 14 2" xfId="22742" xr:uid="{00000000-0005-0000-0000-0000A2370000}"/>
    <cellStyle name="Normal 20 14 3" xfId="27453" xr:uid="{00000000-0005-0000-0000-0000A3370000}"/>
    <cellStyle name="Normal 20 15" xfId="19526" xr:uid="{00000000-0005-0000-0000-0000A4370000}"/>
    <cellStyle name="Normal 20 15 2" xfId="22864" xr:uid="{00000000-0005-0000-0000-0000A5370000}"/>
    <cellStyle name="Normal 20 15 3" xfId="27575" xr:uid="{00000000-0005-0000-0000-0000A6370000}"/>
    <cellStyle name="Normal 20 16" xfId="19646" xr:uid="{00000000-0005-0000-0000-0000A7370000}"/>
    <cellStyle name="Normal 20 16 2" xfId="22984" xr:uid="{00000000-0005-0000-0000-0000A8370000}"/>
    <cellStyle name="Normal 20 16 3" xfId="27695" xr:uid="{00000000-0005-0000-0000-0000A9370000}"/>
    <cellStyle name="Normal 20 17" xfId="19767" xr:uid="{00000000-0005-0000-0000-0000AA370000}"/>
    <cellStyle name="Normal 20 17 2" xfId="23105" xr:uid="{00000000-0005-0000-0000-0000AB370000}"/>
    <cellStyle name="Normal 20 17 3" xfId="27816" xr:uid="{00000000-0005-0000-0000-0000AC370000}"/>
    <cellStyle name="Normal 20 18" xfId="19886" xr:uid="{00000000-0005-0000-0000-0000AD370000}"/>
    <cellStyle name="Normal 20 18 2" xfId="23224" xr:uid="{00000000-0005-0000-0000-0000AE370000}"/>
    <cellStyle name="Normal 20 18 3" xfId="27935" xr:uid="{00000000-0005-0000-0000-0000AF370000}"/>
    <cellStyle name="Normal 20 19" xfId="28314" xr:uid="{00000000-0005-0000-0000-0000B0370000}"/>
    <cellStyle name="Normal 20 2" xfId="2578" xr:uid="{00000000-0005-0000-0000-0000B1370000}"/>
    <cellStyle name="Normal 20 2 10" xfId="17660" xr:uid="{00000000-0005-0000-0000-0000B2370000}"/>
    <cellStyle name="Normal 20 2 10 2" xfId="22006" xr:uid="{00000000-0005-0000-0000-0000B3370000}"/>
    <cellStyle name="Normal 20 2 10 3" xfId="26709" xr:uid="{00000000-0005-0000-0000-0000B4370000}"/>
    <cellStyle name="Normal 20 2 11" xfId="17779" xr:uid="{00000000-0005-0000-0000-0000B5370000}"/>
    <cellStyle name="Normal 20 2 11 2" xfId="22125" xr:uid="{00000000-0005-0000-0000-0000B6370000}"/>
    <cellStyle name="Normal 20 2 11 3" xfId="26828" xr:uid="{00000000-0005-0000-0000-0000B7370000}"/>
    <cellStyle name="Normal 20 2 12" xfId="17897" xr:uid="{00000000-0005-0000-0000-0000B8370000}"/>
    <cellStyle name="Normal 20 2 12 2" xfId="22243" xr:uid="{00000000-0005-0000-0000-0000B9370000}"/>
    <cellStyle name="Normal 20 2 12 3" xfId="26947" xr:uid="{00000000-0005-0000-0000-0000BA370000}"/>
    <cellStyle name="Normal 20 2 13" xfId="19405" xr:uid="{00000000-0005-0000-0000-0000BB370000}"/>
    <cellStyle name="Normal 20 2 13 2" xfId="22743" xr:uid="{00000000-0005-0000-0000-0000BC370000}"/>
    <cellStyle name="Normal 20 2 13 3" xfId="27454" xr:uid="{00000000-0005-0000-0000-0000BD370000}"/>
    <cellStyle name="Normal 20 2 14" xfId="19527" xr:uid="{00000000-0005-0000-0000-0000BE370000}"/>
    <cellStyle name="Normal 20 2 14 2" xfId="22865" xr:uid="{00000000-0005-0000-0000-0000BF370000}"/>
    <cellStyle name="Normal 20 2 14 3" xfId="27576" xr:uid="{00000000-0005-0000-0000-0000C0370000}"/>
    <cellStyle name="Normal 20 2 15" xfId="19647" xr:uid="{00000000-0005-0000-0000-0000C1370000}"/>
    <cellStyle name="Normal 20 2 15 2" xfId="22985" xr:uid="{00000000-0005-0000-0000-0000C2370000}"/>
    <cellStyle name="Normal 20 2 15 3" xfId="27696" xr:uid="{00000000-0005-0000-0000-0000C3370000}"/>
    <cellStyle name="Normal 20 2 16" xfId="19768" xr:uid="{00000000-0005-0000-0000-0000C4370000}"/>
    <cellStyle name="Normal 20 2 16 2" xfId="23106" xr:uid="{00000000-0005-0000-0000-0000C5370000}"/>
    <cellStyle name="Normal 20 2 16 3" xfId="27817" xr:uid="{00000000-0005-0000-0000-0000C6370000}"/>
    <cellStyle name="Normal 20 2 17" xfId="19887" xr:uid="{00000000-0005-0000-0000-0000C7370000}"/>
    <cellStyle name="Normal 20 2 17 2" xfId="23225" xr:uid="{00000000-0005-0000-0000-0000C8370000}"/>
    <cellStyle name="Normal 20 2 17 3" xfId="27936" xr:uid="{00000000-0005-0000-0000-0000C9370000}"/>
    <cellStyle name="Normal 20 2 18" xfId="32601" xr:uid="{00000000-0005-0000-0000-00000F0C0000}"/>
    <cellStyle name="Normal 20 2 2" xfId="2579" xr:uid="{00000000-0005-0000-0000-0000CA370000}"/>
    <cellStyle name="Normal 20 2 2 2" xfId="2580" xr:uid="{00000000-0005-0000-0000-0000CB370000}"/>
    <cellStyle name="Normal 20 2 3" xfId="2581" xr:uid="{00000000-0005-0000-0000-0000CC370000}"/>
    <cellStyle name="Normal 20 2 4" xfId="2582" xr:uid="{00000000-0005-0000-0000-0000CD370000}"/>
    <cellStyle name="Normal 20 2 5" xfId="2583" xr:uid="{00000000-0005-0000-0000-0000CE370000}"/>
    <cellStyle name="Normal 20 2 6" xfId="2584" xr:uid="{00000000-0005-0000-0000-0000CF370000}"/>
    <cellStyle name="Normal 20 2 7" xfId="16450" xr:uid="{00000000-0005-0000-0000-0000D0370000}"/>
    <cellStyle name="Normal 20 2 8" xfId="16451" xr:uid="{00000000-0005-0000-0000-0000D1370000}"/>
    <cellStyle name="Normal 20 2 8 2" xfId="20326" xr:uid="{00000000-0005-0000-0000-0000D2370000}"/>
    <cellStyle name="Normal 20 2 9" xfId="17524" xr:uid="{00000000-0005-0000-0000-0000D3370000}"/>
    <cellStyle name="Normal 20 2 9 2" xfId="21886" xr:uid="{00000000-0005-0000-0000-0000D4370000}"/>
    <cellStyle name="Normal 20 2 9 3" xfId="26583" xr:uid="{00000000-0005-0000-0000-0000D5370000}"/>
    <cellStyle name="Normal 20 3" xfId="2585" xr:uid="{00000000-0005-0000-0000-0000D6370000}"/>
    <cellStyle name="Normal 20 3 10" xfId="17661" xr:uid="{00000000-0005-0000-0000-0000D7370000}"/>
    <cellStyle name="Normal 20 3 10 2" xfId="22007" xr:uid="{00000000-0005-0000-0000-0000D8370000}"/>
    <cellStyle name="Normal 20 3 10 3" xfId="26710" xr:uid="{00000000-0005-0000-0000-0000D9370000}"/>
    <cellStyle name="Normal 20 3 11" xfId="17780" xr:uid="{00000000-0005-0000-0000-0000DA370000}"/>
    <cellStyle name="Normal 20 3 11 2" xfId="22126" xr:uid="{00000000-0005-0000-0000-0000DB370000}"/>
    <cellStyle name="Normal 20 3 11 3" xfId="26829" xr:uid="{00000000-0005-0000-0000-0000DC370000}"/>
    <cellStyle name="Normal 20 3 12" xfId="17898" xr:uid="{00000000-0005-0000-0000-0000DD370000}"/>
    <cellStyle name="Normal 20 3 12 2" xfId="22244" xr:uid="{00000000-0005-0000-0000-0000DE370000}"/>
    <cellStyle name="Normal 20 3 12 3" xfId="26948" xr:uid="{00000000-0005-0000-0000-0000DF370000}"/>
    <cellStyle name="Normal 20 3 13" xfId="19406" xr:uid="{00000000-0005-0000-0000-0000E0370000}"/>
    <cellStyle name="Normal 20 3 13 2" xfId="22744" xr:uid="{00000000-0005-0000-0000-0000E1370000}"/>
    <cellStyle name="Normal 20 3 13 3" xfId="27455" xr:uid="{00000000-0005-0000-0000-0000E2370000}"/>
    <cellStyle name="Normal 20 3 14" xfId="19528" xr:uid="{00000000-0005-0000-0000-0000E3370000}"/>
    <cellStyle name="Normal 20 3 14 2" xfId="22866" xr:uid="{00000000-0005-0000-0000-0000E4370000}"/>
    <cellStyle name="Normal 20 3 14 3" xfId="27577" xr:uid="{00000000-0005-0000-0000-0000E5370000}"/>
    <cellStyle name="Normal 20 3 15" xfId="19648" xr:uid="{00000000-0005-0000-0000-0000E6370000}"/>
    <cellStyle name="Normal 20 3 15 2" xfId="22986" xr:uid="{00000000-0005-0000-0000-0000E7370000}"/>
    <cellStyle name="Normal 20 3 15 3" xfId="27697" xr:uid="{00000000-0005-0000-0000-0000E8370000}"/>
    <cellStyle name="Normal 20 3 16" xfId="19769" xr:uid="{00000000-0005-0000-0000-0000E9370000}"/>
    <cellStyle name="Normal 20 3 16 2" xfId="23107" xr:uid="{00000000-0005-0000-0000-0000EA370000}"/>
    <cellStyle name="Normal 20 3 16 3" xfId="27818" xr:uid="{00000000-0005-0000-0000-0000EB370000}"/>
    <cellStyle name="Normal 20 3 17" xfId="19888" xr:uid="{00000000-0005-0000-0000-0000EC370000}"/>
    <cellStyle name="Normal 20 3 17 2" xfId="23226" xr:uid="{00000000-0005-0000-0000-0000ED370000}"/>
    <cellStyle name="Normal 20 3 17 3" xfId="27937" xr:uid="{00000000-0005-0000-0000-0000EE370000}"/>
    <cellStyle name="Normal 20 3 18" xfId="32602" xr:uid="{00000000-0005-0000-0000-0000100C0000}"/>
    <cellStyle name="Normal 20 3 2" xfId="2586" xr:uid="{00000000-0005-0000-0000-0000EF370000}"/>
    <cellStyle name="Normal 20 3 2 2" xfId="2587" xr:uid="{00000000-0005-0000-0000-0000F0370000}"/>
    <cellStyle name="Normal 20 3 3" xfId="2588" xr:uid="{00000000-0005-0000-0000-0000F1370000}"/>
    <cellStyle name="Normal 20 3 4" xfId="2589" xr:uid="{00000000-0005-0000-0000-0000F2370000}"/>
    <cellStyle name="Normal 20 3 5" xfId="2590" xr:uid="{00000000-0005-0000-0000-0000F3370000}"/>
    <cellStyle name="Normal 20 3 6" xfId="2591" xr:uid="{00000000-0005-0000-0000-0000F4370000}"/>
    <cellStyle name="Normal 20 3 7" xfId="16452" xr:uid="{00000000-0005-0000-0000-0000F5370000}"/>
    <cellStyle name="Normal 20 3 8" xfId="16453" xr:uid="{00000000-0005-0000-0000-0000F6370000}"/>
    <cellStyle name="Normal 20 3 8 2" xfId="20327" xr:uid="{00000000-0005-0000-0000-0000F7370000}"/>
    <cellStyle name="Normal 20 3 9" xfId="17525" xr:uid="{00000000-0005-0000-0000-0000F8370000}"/>
    <cellStyle name="Normal 20 3 9 2" xfId="21887" xr:uid="{00000000-0005-0000-0000-0000F9370000}"/>
    <cellStyle name="Normal 20 3 9 3" xfId="26584" xr:uid="{00000000-0005-0000-0000-0000FA370000}"/>
    <cellStyle name="Normal 20 4" xfId="2592" xr:uid="{00000000-0005-0000-0000-0000FB370000}"/>
    <cellStyle name="Normal 20 4 2" xfId="2593" xr:uid="{00000000-0005-0000-0000-0000FC370000}"/>
    <cellStyle name="Normal 20 4 2 2" xfId="2594" xr:uid="{00000000-0005-0000-0000-0000FD370000}"/>
    <cellStyle name="Normal 20 4 3" xfId="2595" xr:uid="{00000000-0005-0000-0000-0000FE370000}"/>
    <cellStyle name="Normal 20 4 4" xfId="2596" xr:uid="{00000000-0005-0000-0000-0000FF370000}"/>
    <cellStyle name="Normal 20 4 5" xfId="2597" xr:uid="{00000000-0005-0000-0000-000000380000}"/>
    <cellStyle name="Normal 20 4 6" xfId="2598" xr:uid="{00000000-0005-0000-0000-000001380000}"/>
    <cellStyle name="Normal 20 4 7" xfId="16454" xr:uid="{00000000-0005-0000-0000-000002380000}"/>
    <cellStyle name="Normal 20 4 8" xfId="16455" xr:uid="{00000000-0005-0000-0000-000003380000}"/>
    <cellStyle name="Normal 20 4 8 2" xfId="20328" xr:uid="{00000000-0005-0000-0000-000004380000}"/>
    <cellStyle name="Normal 20 5" xfId="2599" xr:uid="{00000000-0005-0000-0000-000005380000}"/>
    <cellStyle name="Normal 20 5 2" xfId="2600" xr:uid="{00000000-0005-0000-0000-000006380000}"/>
    <cellStyle name="Normal 20 5 2 2" xfId="2601" xr:uid="{00000000-0005-0000-0000-000007380000}"/>
    <cellStyle name="Normal 20 5 3" xfId="2602" xr:uid="{00000000-0005-0000-0000-000008380000}"/>
    <cellStyle name="Normal 20 5 4" xfId="2603" xr:uid="{00000000-0005-0000-0000-000009380000}"/>
    <cellStyle name="Normal 20 5 5" xfId="2604" xr:uid="{00000000-0005-0000-0000-00000A380000}"/>
    <cellStyle name="Normal 20 5 6" xfId="2605" xr:uid="{00000000-0005-0000-0000-00000B380000}"/>
    <cellStyle name="Normal 20 5 7" xfId="16456" xr:uid="{00000000-0005-0000-0000-00000C380000}"/>
    <cellStyle name="Normal 20 5 8" xfId="16457" xr:uid="{00000000-0005-0000-0000-00000D380000}"/>
    <cellStyle name="Normal 20 5 8 2" xfId="20329" xr:uid="{00000000-0005-0000-0000-00000E380000}"/>
    <cellStyle name="Normal 20 6" xfId="2606" xr:uid="{00000000-0005-0000-0000-00000F380000}"/>
    <cellStyle name="Normal 20 6 2" xfId="2607" xr:uid="{00000000-0005-0000-0000-000010380000}"/>
    <cellStyle name="Normal 20 6 2 2" xfId="2608" xr:uid="{00000000-0005-0000-0000-000011380000}"/>
    <cellStyle name="Normal 20 6 3" xfId="2609" xr:uid="{00000000-0005-0000-0000-000012380000}"/>
    <cellStyle name="Normal 20 6 4" xfId="2610" xr:uid="{00000000-0005-0000-0000-000013380000}"/>
    <cellStyle name="Normal 20 6 5" xfId="2611" xr:uid="{00000000-0005-0000-0000-000014380000}"/>
    <cellStyle name="Normal 20 6 6" xfId="2612" xr:uid="{00000000-0005-0000-0000-000015380000}"/>
    <cellStyle name="Normal 20 6 7" xfId="16458" xr:uid="{00000000-0005-0000-0000-000016380000}"/>
    <cellStyle name="Normal 20 6 8" xfId="16459" xr:uid="{00000000-0005-0000-0000-000017380000}"/>
    <cellStyle name="Normal 20 6 8 2" xfId="20330" xr:uid="{00000000-0005-0000-0000-000018380000}"/>
    <cellStyle name="Normal 20 7" xfId="16460" xr:uid="{00000000-0005-0000-0000-000019380000}"/>
    <cellStyle name="Normal 20 8" xfId="16461" xr:uid="{00000000-0005-0000-0000-00001A380000}"/>
    <cellStyle name="Normal 20 8 2" xfId="20331" xr:uid="{00000000-0005-0000-0000-00001B380000}"/>
    <cellStyle name="Normal 20 9" xfId="17523" xr:uid="{00000000-0005-0000-0000-00001C380000}"/>
    <cellStyle name="Normal 20 9 2" xfId="21885" xr:uid="{00000000-0005-0000-0000-00001D380000}"/>
    <cellStyle name="Normal 20 9 3" xfId="26582" xr:uid="{00000000-0005-0000-0000-00001E380000}"/>
    <cellStyle name="Normal 21" xfId="2613" xr:uid="{00000000-0005-0000-0000-00001F380000}"/>
    <cellStyle name="Normal 21 10" xfId="17662" xr:uid="{00000000-0005-0000-0000-000020380000}"/>
    <cellStyle name="Normal 21 10 2" xfId="22008" xr:uid="{00000000-0005-0000-0000-000021380000}"/>
    <cellStyle name="Normal 21 10 3" xfId="26711" xr:uid="{00000000-0005-0000-0000-000022380000}"/>
    <cellStyle name="Normal 21 11" xfId="17781" xr:uid="{00000000-0005-0000-0000-000023380000}"/>
    <cellStyle name="Normal 21 11 2" xfId="22127" xr:uid="{00000000-0005-0000-0000-000024380000}"/>
    <cellStyle name="Normal 21 11 3" xfId="26830" xr:uid="{00000000-0005-0000-0000-000025380000}"/>
    <cellStyle name="Normal 21 12" xfId="17899" xr:uid="{00000000-0005-0000-0000-000026380000}"/>
    <cellStyle name="Normal 21 12 2" xfId="22245" xr:uid="{00000000-0005-0000-0000-000027380000}"/>
    <cellStyle name="Normal 21 12 3" xfId="26949" xr:uid="{00000000-0005-0000-0000-000028380000}"/>
    <cellStyle name="Normal 21 13" xfId="19407" xr:uid="{00000000-0005-0000-0000-000029380000}"/>
    <cellStyle name="Normal 21 13 2" xfId="22745" xr:uid="{00000000-0005-0000-0000-00002A380000}"/>
    <cellStyle name="Normal 21 13 3" xfId="27456" xr:uid="{00000000-0005-0000-0000-00002B380000}"/>
    <cellStyle name="Normal 21 14" xfId="19529" xr:uid="{00000000-0005-0000-0000-00002C380000}"/>
    <cellStyle name="Normal 21 14 2" xfId="22867" xr:uid="{00000000-0005-0000-0000-00002D380000}"/>
    <cellStyle name="Normal 21 14 3" xfId="27578" xr:uid="{00000000-0005-0000-0000-00002E380000}"/>
    <cellStyle name="Normal 21 15" xfId="19649" xr:uid="{00000000-0005-0000-0000-00002F380000}"/>
    <cellStyle name="Normal 21 15 2" xfId="22987" xr:uid="{00000000-0005-0000-0000-000030380000}"/>
    <cellStyle name="Normal 21 15 3" xfId="27698" xr:uid="{00000000-0005-0000-0000-000031380000}"/>
    <cellStyle name="Normal 21 16" xfId="19770" xr:uid="{00000000-0005-0000-0000-000032380000}"/>
    <cellStyle name="Normal 21 16 2" xfId="23108" xr:uid="{00000000-0005-0000-0000-000033380000}"/>
    <cellStyle name="Normal 21 16 3" xfId="27819" xr:uid="{00000000-0005-0000-0000-000034380000}"/>
    <cellStyle name="Normal 21 17" xfId="19889" xr:uid="{00000000-0005-0000-0000-000035380000}"/>
    <cellStyle name="Normal 21 17 2" xfId="23227" xr:uid="{00000000-0005-0000-0000-000036380000}"/>
    <cellStyle name="Normal 21 17 3" xfId="27938" xr:uid="{00000000-0005-0000-0000-000037380000}"/>
    <cellStyle name="Normal 21 18" xfId="28315" xr:uid="{00000000-0005-0000-0000-000038380000}"/>
    <cellStyle name="Normal 21 2" xfId="2614" xr:uid="{00000000-0005-0000-0000-000039380000}"/>
    <cellStyle name="Normal 21 2 10" xfId="17663" xr:uid="{00000000-0005-0000-0000-00003A380000}"/>
    <cellStyle name="Normal 21 2 10 2" xfId="22009" xr:uid="{00000000-0005-0000-0000-00003B380000}"/>
    <cellStyle name="Normal 21 2 10 3" xfId="26712" xr:uid="{00000000-0005-0000-0000-00003C380000}"/>
    <cellStyle name="Normal 21 2 11" xfId="17782" xr:uid="{00000000-0005-0000-0000-00003D380000}"/>
    <cellStyle name="Normal 21 2 11 2" xfId="22128" xr:uid="{00000000-0005-0000-0000-00003E380000}"/>
    <cellStyle name="Normal 21 2 11 3" xfId="26831" xr:uid="{00000000-0005-0000-0000-00003F380000}"/>
    <cellStyle name="Normal 21 2 12" xfId="17900" xr:uid="{00000000-0005-0000-0000-000040380000}"/>
    <cellStyle name="Normal 21 2 12 2" xfId="22246" xr:uid="{00000000-0005-0000-0000-000041380000}"/>
    <cellStyle name="Normal 21 2 12 3" xfId="26950" xr:uid="{00000000-0005-0000-0000-000042380000}"/>
    <cellStyle name="Normal 21 2 13" xfId="19408" xr:uid="{00000000-0005-0000-0000-000043380000}"/>
    <cellStyle name="Normal 21 2 13 2" xfId="22746" xr:uid="{00000000-0005-0000-0000-000044380000}"/>
    <cellStyle name="Normal 21 2 13 3" xfId="27457" xr:uid="{00000000-0005-0000-0000-000045380000}"/>
    <cellStyle name="Normal 21 2 14" xfId="19530" xr:uid="{00000000-0005-0000-0000-000046380000}"/>
    <cellStyle name="Normal 21 2 14 2" xfId="22868" xr:uid="{00000000-0005-0000-0000-000047380000}"/>
    <cellStyle name="Normal 21 2 14 3" xfId="27579" xr:uid="{00000000-0005-0000-0000-000048380000}"/>
    <cellStyle name="Normal 21 2 15" xfId="19650" xr:uid="{00000000-0005-0000-0000-000049380000}"/>
    <cellStyle name="Normal 21 2 15 2" xfId="22988" xr:uid="{00000000-0005-0000-0000-00004A380000}"/>
    <cellStyle name="Normal 21 2 15 3" xfId="27699" xr:uid="{00000000-0005-0000-0000-00004B380000}"/>
    <cellStyle name="Normal 21 2 16" xfId="19771" xr:uid="{00000000-0005-0000-0000-00004C380000}"/>
    <cellStyle name="Normal 21 2 16 2" xfId="23109" xr:uid="{00000000-0005-0000-0000-00004D380000}"/>
    <cellStyle name="Normal 21 2 16 3" xfId="27820" xr:uid="{00000000-0005-0000-0000-00004E380000}"/>
    <cellStyle name="Normal 21 2 17" xfId="19890" xr:uid="{00000000-0005-0000-0000-00004F380000}"/>
    <cellStyle name="Normal 21 2 17 2" xfId="23228" xr:uid="{00000000-0005-0000-0000-000050380000}"/>
    <cellStyle name="Normal 21 2 17 3" xfId="27939" xr:uid="{00000000-0005-0000-0000-000051380000}"/>
    <cellStyle name="Normal 21 2 18" xfId="32604" xr:uid="{00000000-0005-0000-0000-0000130C0000}"/>
    <cellStyle name="Normal 21 2 2" xfId="2615" xr:uid="{00000000-0005-0000-0000-000052380000}"/>
    <cellStyle name="Normal 21 2 2 2" xfId="2616" xr:uid="{00000000-0005-0000-0000-000053380000}"/>
    <cellStyle name="Normal 21 2 3" xfId="2617" xr:uid="{00000000-0005-0000-0000-000054380000}"/>
    <cellStyle name="Normal 21 2 4" xfId="2618" xr:uid="{00000000-0005-0000-0000-000055380000}"/>
    <cellStyle name="Normal 21 2 5" xfId="2619" xr:uid="{00000000-0005-0000-0000-000056380000}"/>
    <cellStyle name="Normal 21 2 6" xfId="2620" xr:uid="{00000000-0005-0000-0000-000057380000}"/>
    <cellStyle name="Normal 21 2 7" xfId="16462" xr:uid="{00000000-0005-0000-0000-000058380000}"/>
    <cellStyle name="Normal 21 2 8" xfId="16463" xr:uid="{00000000-0005-0000-0000-000059380000}"/>
    <cellStyle name="Normal 21 2 8 2" xfId="20332" xr:uid="{00000000-0005-0000-0000-00005A380000}"/>
    <cellStyle name="Normal 21 2 9" xfId="17527" xr:uid="{00000000-0005-0000-0000-00005B380000}"/>
    <cellStyle name="Normal 21 2 9 2" xfId="21889" xr:uid="{00000000-0005-0000-0000-00005C380000}"/>
    <cellStyle name="Normal 21 2 9 3" xfId="26586" xr:uid="{00000000-0005-0000-0000-00005D380000}"/>
    <cellStyle name="Normal 21 3" xfId="2621" xr:uid="{00000000-0005-0000-0000-00005E380000}"/>
    <cellStyle name="Normal 21 3 10" xfId="17664" xr:uid="{00000000-0005-0000-0000-00005F380000}"/>
    <cellStyle name="Normal 21 3 10 2" xfId="22010" xr:uid="{00000000-0005-0000-0000-000060380000}"/>
    <cellStyle name="Normal 21 3 10 3" xfId="26713" xr:uid="{00000000-0005-0000-0000-000061380000}"/>
    <cellStyle name="Normal 21 3 11" xfId="17783" xr:uid="{00000000-0005-0000-0000-000062380000}"/>
    <cellStyle name="Normal 21 3 11 2" xfId="22129" xr:uid="{00000000-0005-0000-0000-000063380000}"/>
    <cellStyle name="Normal 21 3 11 3" xfId="26832" xr:uid="{00000000-0005-0000-0000-000064380000}"/>
    <cellStyle name="Normal 21 3 12" xfId="17901" xr:uid="{00000000-0005-0000-0000-000065380000}"/>
    <cellStyle name="Normal 21 3 12 2" xfId="22247" xr:uid="{00000000-0005-0000-0000-000066380000}"/>
    <cellStyle name="Normal 21 3 12 3" xfId="26951" xr:uid="{00000000-0005-0000-0000-000067380000}"/>
    <cellStyle name="Normal 21 3 13" xfId="19409" xr:uid="{00000000-0005-0000-0000-000068380000}"/>
    <cellStyle name="Normal 21 3 13 2" xfId="22747" xr:uid="{00000000-0005-0000-0000-000069380000}"/>
    <cellStyle name="Normal 21 3 13 3" xfId="27458" xr:uid="{00000000-0005-0000-0000-00006A380000}"/>
    <cellStyle name="Normal 21 3 14" xfId="19531" xr:uid="{00000000-0005-0000-0000-00006B380000}"/>
    <cellStyle name="Normal 21 3 14 2" xfId="22869" xr:uid="{00000000-0005-0000-0000-00006C380000}"/>
    <cellStyle name="Normal 21 3 14 3" xfId="27580" xr:uid="{00000000-0005-0000-0000-00006D380000}"/>
    <cellStyle name="Normal 21 3 15" xfId="19651" xr:uid="{00000000-0005-0000-0000-00006E380000}"/>
    <cellStyle name="Normal 21 3 15 2" xfId="22989" xr:uid="{00000000-0005-0000-0000-00006F380000}"/>
    <cellStyle name="Normal 21 3 15 3" xfId="27700" xr:uid="{00000000-0005-0000-0000-000070380000}"/>
    <cellStyle name="Normal 21 3 16" xfId="19772" xr:uid="{00000000-0005-0000-0000-000071380000}"/>
    <cellStyle name="Normal 21 3 16 2" xfId="23110" xr:uid="{00000000-0005-0000-0000-000072380000}"/>
    <cellStyle name="Normal 21 3 16 3" xfId="27821" xr:uid="{00000000-0005-0000-0000-000073380000}"/>
    <cellStyle name="Normal 21 3 17" xfId="19891" xr:uid="{00000000-0005-0000-0000-000074380000}"/>
    <cellStyle name="Normal 21 3 17 2" xfId="23229" xr:uid="{00000000-0005-0000-0000-000075380000}"/>
    <cellStyle name="Normal 21 3 17 3" xfId="27940" xr:uid="{00000000-0005-0000-0000-000076380000}"/>
    <cellStyle name="Normal 21 3 2" xfId="2622" xr:uid="{00000000-0005-0000-0000-000077380000}"/>
    <cellStyle name="Normal 21 3 2 2" xfId="2623" xr:uid="{00000000-0005-0000-0000-000078380000}"/>
    <cellStyle name="Normal 21 3 3" xfId="2624" xr:uid="{00000000-0005-0000-0000-000079380000}"/>
    <cellStyle name="Normal 21 3 4" xfId="2625" xr:uid="{00000000-0005-0000-0000-00007A380000}"/>
    <cellStyle name="Normal 21 3 5" xfId="2626" xr:uid="{00000000-0005-0000-0000-00007B380000}"/>
    <cellStyle name="Normal 21 3 6" xfId="2627" xr:uid="{00000000-0005-0000-0000-00007C380000}"/>
    <cellStyle name="Normal 21 3 7" xfId="16464" xr:uid="{00000000-0005-0000-0000-00007D380000}"/>
    <cellStyle name="Normal 21 3 8" xfId="16465" xr:uid="{00000000-0005-0000-0000-00007E380000}"/>
    <cellStyle name="Normal 21 3 8 2" xfId="20333" xr:uid="{00000000-0005-0000-0000-00007F380000}"/>
    <cellStyle name="Normal 21 3 9" xfId="17528" xr:uid="{00000000-0005-0000-0000-000080380000}"/>
    <cellStyle name="Normal 21 3 9 2" xfId="21890" xr:uid="{00000000-0005-0000-0000-000081380000}"/>
    <cellStyle name="Normal 21 3 9 3" xfId="26587" xr:uid="{00000000-0005-0000-0000-000082380000}"/>
    <cellStyle name="Normal 21 4" xfId="2628" xr:uid="{00000000-0005-0000-0000-000083380000}"/>
    <cellStyle name="Normal 21 4 2" xfId="2629" xr:uid="{00000000-0005-0000-0000-000084380000}"/>
    <cellStyle name="Normal 21 4 2 2" xfId="2630" xr:uid="{00000000-0005-0000-0000-000085380000}"/>
    <cellStyle name="Normal 21 4 3" xfId="2631" xr:uid="{00000000-0005-0000-0000-000086380000}"/>
    <cellStyle name="Normal 21 4 4" xfId="2632" xr:uid="{00000000-0005-0000-0000-000087380000}"/>
    <cellStyle name="Normal 21 4 5" xfId="2633" xr:uid="{00000000-0005-0000-0000-000088380000}"/>
    <cellStyle name="Normal 21 4 6" xfId="2634" xr:uid="{00000000-0005-0000-0000-000089380000}"/>
    <cellStyle name="Normal 21 4 7" xfId="16466" xr:uid="{00000000-0005-0000-0000-00008A380000}"/>
    <cellStyle name="Normal 21 4 8" xfId="16467" xr:uid="{00000000-0005-0000-0000-00008B380000}"/>
    <cellStyle name="Normal 21 4 8 2" xfId="20334" xr:uid="{00000000-0005-0000-0000-00008C380000}"/>
    <cellStyle name="Normal 21 4 9" xfId="32603" xr:uid="{00000000-0005-0000-0000-0000160C0000}"/>
    <cellStyle name="Normal 21 5" xfId="2635" xr:uid="{00000000-0005-0000-0000-00008D380000}"/>
    <cellStyle name="Normal 21 5 2" xfId="2636" xr:uid="{00000000-0005-0000-0000-00008E380000}"/>
    <cellStyle name="Normal 21 5 2 2" xfId="2637" xr:uid="{00000000-0005-0000-0000-00008F380000}"/>
    <cellStyle name="Normal 21 5 3" xfId="2638" xr:uid="{00000000-0005-0000-0000-000090380000}"/>
    <cellStyle name="Normal 21 5 4" xfId="2639" xr:uid="{00000000-0005-0000-0000-000091380000}"/>
    <cellStyle name="Normal 21 5 5" xfId="2640" xr:uid="{00000000-0005-0000-0000-000092380000}"/>
    <cellStyle name="Normal 21 5 6" xfId="2641" xr:uid="{00000000-0005-0000-0000-000093380000}"/>
    <cellStyle name="Normal 21 5 7" xfId="16468" xr:uid="{00000000-0005-0000-0000-000094380000}"/>
    <cellStyle name="Normal 21 5 8" xfId="16469" xr:uid="{00000000-0005-0000-0000-000095380000}"/>
    <cellStyle name="Normal 21 5 8 2" xfId="20335" xr:uid="{00000000-0005-0000-0000-000096380000}"/>
    <cellStyle name="Normal 21 6" xfId="2642" xr:uid="{00000000-0005-0000-0000-000097380000}"/>
    <cellStyle name="Normal 21 6 2" xfId="2643" xr:uid="{00000000-0005-0000-0000-000098380000}"/>
    <cellStyle name="Normal 21 6 2 2" xfId="2644" xr:uid="{00000000-0005-0000-0000-000099380000}"/>
    <cellStyle name="Normal 21 6 3" xfId="2645" xr:uid="{00000000-0005-0000-0000-00009A380000}"/>
    <cellStyle name="Normal 21 6 4" xfId="2646" xr:uid="{00000000-0005-0000-0000-00009B380000}"/>
    <cellStyle name="Normal 21 6 5" xfId="2647" xr:uid="{00000000-0005-0000-0000-00009C380000}"/>
    <cellStyle name="Normal 21 6 6" xfId="2648" xr:uid="{00000000-0005-0000-0000-00009D380000}"/>
    <cellStyle name="Normal 21 6 7" xfId="16470" xr:uid="{00000000-0005-0000-0000-00009E380000}"/>
    <cellStyle name="Normal 21 6 8" xfId="16471" xr:uid="{00000000-0005-0000-0000-00009F380000}"/>
    <cellStyle name="Normal 21 6 8 2" xfId="20336" xr:uid="{00000000-0005-0000-0000-0000A0380000}"/>
    <cellStyle name="Normal 21 7" xfId="16472" xr:uid="{00000000-0005-0000-0000-0000A1380000}"/>
    <cellStyle name="Normal 21 8" xfId="16473" xr:uid="{00000000-0005-0000-0000-0000A2380000}"/>
    <cellStyle name="Normal 21 8 2" xfId="20337" xr:uid="{00000000-0005-0000-0000-0000A3380000}"/>
    <cellStyle name="Normal 21 9" xfId="17526" xr:uid="{00000000-0005-0000-0000-0000A4380000}"/>
    <cellStyle name="Normal 21 9 2" xfId="21888" xr:uid="{00000000-0005-0000-0000-0000A5380000}"/>
    <cellStyle name="Normal 21 9 3" xfId="26585" xr:uid="{00000000-0005-0000-0000-0000A6380000}"/>
    <cellStyle name="Normal 21_Scen_XBase" xfId="32605" xr:uid="{00000000-0005-0000-0000-0000170C0000}"/>
    <cellStyle name="Normal 22" xfId="2649" xr:uid="{00000000-0005-0000-0000-0000A7380000}"/>
    <cellStyle name="Normal 22 10" xfId="2650" xr:uid="{00000000-0005-0000-0000-0000A8380000}"/>
    <cellStyle name="Normal 22 11" xfId="16474" xr:uid="{00000000-0005-0000-0000-0000A9380000}"/>
    <cellStyle name="Normal 22 12" xfId="16475" xr:uid="{00000000-0005-0000-0000-0000AA380000}"/>
    <cellStyle name="Normal 22 12 2" xfId="20338" xr:uid="{00000000-0005-0000-0000-0000AB380000}"/>
    <cellStyle name="Normal 22 13" xfId="17529" xr:uid="{00000000-0005-0000-0000-0000AC380000}"/>
    <cellStyle name="Normal 22 13 2" xfId="21891" xr:uid="{00000000-0005-0000-0000-0000AD380000}"/>
    <cellStyle name="Normal 22 13 3" xfId="26588" xr:uid="{00000000-0005-0000-0000-0000AE380000}"/>
    <cellStyle name="Normal 22 14" xfId="17665" xr:uid="{00000000-0005-0000-0000-0000AF380000}"/>
    <cellStyle name="Normal 22 14 2" xfId="22011" xr:uid="{00000000-0005-0000-0000-0000B0380000}"/>
    <cellStyle name="Normal 22 14 3" xfId="26714" xr:uid="{00000000-0005-0000-0000-0000B1380000}"/>
    <cellStyle name="Normal 22 15" xfId="17784" xr:uid="{00000000-0005-0000-0000-0000B2380000}"/>
    <cellStyle name="Normal 22 15 2" xfId="22130" xr:uid="{00000000-0005-0000-0000-0000B3380000}"/>
    <cellStyle name="Normal 22 15 3" xfId="26833" xr:uid="{00000000-0005-0000-0000-0000B4380000}"/>
    <cellStyle name="Normal 22 16" xfId="17902" xr:uid="{00000000-0005-0000-0000-0000B5380000}"/>
    <cellStyle name="Normal 22 16 2" xfId="22248" xr:uid="{00000000-0005-0000-0000-0000B6380000}"/>
    <cellStyle name="Normal 22 16 3" xfId="26952" xr:uid="{00000000-0005-0000-0000-0000B7380000}"/>
    <cellStyle name="Normal 22 17" xfId="19410" xr:uid="{00000000-0005-0000-0000-0000B8380000}"/>
    <cellStyle name="Normal 22 17 2" xfId="22748" xr:uid="{00000000-0005-0000-0000-0000B9380000}"/>
    <cellStyle name="Normal 22 17 3" xfId="27459" xr:uid="{00000000-0005-0000-0000-0000BA380000}"/>
    <cellStyle name="Normal 22 18" xfId="19532" xr:uid="{00000000-0005-0000-0000-0000BB380000}"/>
    <cellStyle name="Normal 22 18 2" xfId="22870" xr:uid="{00000000-0005-0000-0000-0000BC380000}"/>
    <cellStyle name="Normal 22 18 3" xfId="27581" xr:uid="{00000000-0005-0000-0000-0000BD380000}"/>
    <cellStyle name="Normal 22 19" xfId="19652" xr:uid="{00000000-0005-0000-0000-0000BE380000}"/>
    <cellStyle name="Normal 22 19 2" xfId="22990" xr:uid="{00000000-0005-0000-0000-0000BF380000}"/>
    <cellStyle name="Normal 22 19 3" xfId="27701" xr:uid="{00000000-0005-0000-0000-0000C0380000}"/>
    <cellStyle name="Normal 22 2" xfId="2651" xr:uid="{00000000-0005-0000-0000-0000C1380000}"/>
    <cellStyle name="Normal 22 2 10" xfId="17666" xr:uid="{00000000-0005-0000-0000-0000C2380000}"/>
    <cellStyle name="Normal 22 2 10 2" xfId="22012" xr:uid="{00000000-0005-0000-0000-0000C3380000}"/>
    <cellStyle name="Normal 22 2 10 3" xfId="26715" xr:uid="{00000000-0005-0000-0000-0000C4380000}"/>
    <cellStyle name="Normal 22 2 11" xfId="17785" xr:uid="{00000000-0005-0000-0000-0000C5380000}"/>
    <cellStyle name="Normal 22 2 11 2" xfId="22131" xr:uid="{00000000-0005-0000-0000-0000C6380000}"/>
    <cellStyle name="Normal 22 2 11 3" xfId="26834" xr:uid="{00000000-0005-0000-0000-0000C7380000}"/>
    <cellStyle name="Normal 22 2 12" xfId="17903" xr:uid="{00000000-0005-0000-0000-0000C8380000}"/>
    <cellStyle name="Normal 22 2 12 2" xfId="22249" xr:uid="{00000000-0005-0000-0000-0000C9380000}"/>
    <cellStyle name="Normal 22 2 12 3" xfId="26953" xr:uid="{00000000-0005-0000-0000-0000CA380000}"/>
    <cellStyle name="Normal 22 2 13" xfId="19411" xr:uid="{00000000-0005-0000-0000-0000CB380000}"/>
    <cellStyle name="Normal 22 2 13 2" xfId="22749" xr:uid="{00000000-0005-0000-0000-0000CC380000}"/>
    <cellStyle name="Normal 22 2 13 3" xfId="27460" xr:uid="{00000000-0005-0000-0000-0000CD380000}"/>
    <cellStyle name="Normal 22 2 14" xfId="19533" xr:uid="{00000000-0005-0000-0000-0000CE380000}"/>
    <cellStyle name="Normal 22 2 14 2" xfId="22871" xr:uid="{00000000-0005-0000-0000-0000CF380000}"/>
    <cellStyle name="Normal 22 2 14 3" xfId="27582" xr:uid="{00000000-0005-0000-0000-0000D0380000}"/>
    <cellStyle name="Normal 22 2 15" xfId="19653" xr:uid="{00000000-0005-0000-0000-0000D1380000}"/>
    <cellStyle name="Normal 22 2 15 2" xfId="22991" xr:uid="{00000000-0005-0000-0000-0000D2380000}"/>
    <cellStyle name="Normal 22 2 15 3" xfId="27702" xr:uid="{00000000-0005-0000-0000-0000D3380000}"/>
    <cellStyle name="Normal 22 2 16" xfId="19774" xr:uid="{00000000-0005-0000-0000-0000D4380000}"/>
    <cellStyle name="Normal 22 2 16 2" xfId="23112" xr:uid="{00000000-0005-0000-0000-0000D5380000}"/>
    <cellStyle name="Normal 22 2 16 3" xfId="27823" xr:uid="{00000000-0005-0000-0000-0000D6380000}"/>
    <cellStyle name="Normal 22 2 17" xfId="19893" xr:uid="{00000000-0005-0000-0000-0000D7380000}"/>
    <cellStyle name="Normal 22 2 17 2" xfId="23231" xr:uid="{00000000-0005-0000-0000-0000D8380000}"/>
    <cellStyle name="Normal 22 2 17 3" xfId="27942" xr:uid="{00000000-0005-0000-0000-0000D9380000}"/>
    <cellStyle name="Normal 22 2 2" xfId="2652" xr:uid="{00000000-0005-0000-0000-0000DA380000}"/>
    <cellStyle name="Normal 22 2 2 2" xfId="2653" xr:uid="{00000000-0005-0000-0000-0000DB380000}"/>
    <cellStyle name="Normal 22 2 3" xfId="2654" xr:uid="{00000000-0005-0000-0000-0000DC380000}"/>
    <cellStyle name="Normal 22 2 4" xfId="2655" xr:uid="{00000000-0005-0000-0000-0000DD380000}"/>
    <cellStyle name="Normal 22 2 5" xfId="2656" xr:uid="{00000000-0005-0000-0000-0000DE380000}"/>
    <cellStyle name="Normal 22 2 6" xfId="2657" xr:uid="{00000000-0005-0000-0000-0000DF380000}"/>
    <cellStyle name="Normal 22 2 7" xfId="16476" xr:uid="{00000000-0005-0000-0000-0000E0380000}"/>
    <cellStyle name="Normal 22 2 8" xfId="16477" xr:uid="{00000000-0005-0000-0000-0000E1380000}"/>
    <cellStyle name="Normal 22 2 8 2" xfId="20339" xr:uid="{00000000-0005-0000-0000-0000E2380000}"/>
    <cellStyle name="Normal 22 2 9" xfId="17530" xr:uid="{00000000-0005-0000-0000-0000E3380000}"/>
    <cellStyle name="Normal 22 2 9 2" xfId="21892" xr:uid="{00000000-0005-0000-0000-0000E4380000}"/>
    <cellStyle name="Normal 22 2 9 3" xfId="26589" xr:uid="{00000000-0005-0000-0000-0000E5380000}"/>
    <cellStyle name="Normal 22 20" xfId="19773" xr:uid="{00000000-0005-0000-0000-0000E6380000}"/>
    <cellStyle name="Normal 22 20 2" xfId="23111" xr:uid="{00000000-0005-0000-0000-0000E7380000}"/>
    <cellStyle name="Normal 22 20 3" xfId="27822" xr:uid="{00000000-0005-0000-0000-0000E8380000}"/>
    <cellStyle name="Normal 22 21" xfId="19892" xr:uid="{00000000-0005-0000-0000-0000E9380000}"/>
    <cellStyle name="Normal 22 21 2" xfId="23230" xr:uid="{00000000-0005-0000-0000-0000EA380000}"/>
    <cellStyle name="Normal 22 21 3" xfId="27941" xr:uid="{00000000-0005-0000-0000-0000EB380000}"/>
    <cellStyle name="Normal 22 22" xfId="28316" xr:uid="{00000000-0005-0000-0000-0000EC380000}"/>
    <cellStyle name="Normal 22 3" xfId="2658" xr:uid="{00000000-0005-0000-0000-0000ED380000}"/>
    <cellStyle name="Normal 22 3 10" xfId="17667" xr:uid="{00000000-0005-0000-0000-0000EE380000}"/>
    <cellStyle name="Normal 22 3 10 2" xfId="22013" xr:uid="{00000000-0005-0000-0000-0000EF380000}"/>
    <cellStyle name="Normal 22 3 10 3" xfId="26716" xr:uid="{00000000-0005-0000-0000-0000F0380000}"/>
    <cellStyle name="Normal 22 3 11" xfId="17786" xr:uid="{00000000-0005-0000-0000-0000F1380000}"/>
    <cellStyle name="Normal 22 3 11 2" xfId="22132" xr:uid="{00000000-0005-0000-0000-0000F2380000}"/>
    <cellStyle name="Normal 22 3 11 3" xfId="26835" xr:uid="{00000000-0005-0000-0000-0000F3380000}"/>
    <cellStyle name="Normal 22 3 12" xfId="17904" xr:uid="{00000000-0005-0000-0000-0000F4380000}"/>
    <cellStyle name="Normal 22 3 12 2" xfId="22250" xr:uid="{00000000-0005-0000-0000-0000F5380000}"/>
    <cellStyle name="Normal 22 3 12 3" xfId="26954" xr:uid="{00000000-0005-0000-0000-0000F6380000}"/>
    <cellStyle name="Normal 22 3 13" xfId="19412" xr:uid="{00000000-0005-0000-0000-0000F7380000}"/>
    <cellStyle name="Normal 22 3 13 2" xfId="22750" xr:uid="{00000000-0005-0000-0000-0000F8380000}"/>
    <cellStyle name="Normal 22 3 13 3" xfId="27461" xr:uid="{00000000-0005-0000-0000-0000F9380000}"/>
    <cellStyle name="Normal 22 3 14" xfId="19534" xr:uid="{00000000-0005-0000-0000-0000FA380000}"/>
    <cellStyle name="Normal 22 3 14 2" xfId="22872" xr:uid="{00000000-0005-0000-0000-0000FB380000}"/>
    <cellStyle name="Normal 22 3 14 3" xfId="27583" xr:uid="{00000000-0005-0000-0000-0000FC380000}"/>
    <cellStyle name="Normal 22 3 15" xfId="19654" xr:uid="{00000000-0005-0000-0000-0000FD380000}"/>
    <cellStyle name="Normal 22 3 15 2" xfId="22992" xr:uid="{00000000-0005-0000-0000-0000FE380000}"/>
    <cellStyle name="Normal 22 3 15 3" xfId="27703" xr:uid="{00000000-0005-0000-0000-0000FF380000}"/>
    <cellStyle name="Normal 22 3 16" xfId="19775" xr:uid="{00000000-0005-0000-0000-000000390000}"/>
    <cellStyle name="Normal 22 3 16 2" xfId="23113" xr:uid="{00000000-0005-0000-0000-000001390000}"/>
    <cellStyle name="Normal 22 3 16 3" xfId="27824" xr:uid="{00000000-0005-0000-0000-000002390000}"/>
    <cellStyle name="Normal 22 3 17" xfId="19894" xr:uid="{00000000-0005-0000-0000-000003390000}"/>
    <cellStyle name="Normal 22 3 17 2" xfId="23232" xr:uid="{00000000-0005-0000-0000-000004390000}"/>
    <cellStyle name="Normal 22 3 17 3" xfId="27943" xr:uid="{00000000-0005-0000-0000-000005390000}"/>
    <cellStyle name="Normal 22 3 2" xfId="2659" xr:uid="{00000000-0005-0000-0000-000006390000}"/>
    <cellStyle name="Normal 22 3 2 2" xfId="2660" xr:uid="{00000000-0005-0000-0000-000007390000}"/>
    <cellStyle name="Normal 22 3 3" xfId="2661" xr:uid="{00000000-0005-0000-0000-000008390000}"/>
    <cellStyle name="Normal 22 3 4" xfId="2662" xr:uid="{00000000-0005-0000-0000-000009390000}"/>
    <cellStyle name="Normal 22 3 5" xfId="2663" xr:uid="{00000000-0005-0000-0000-00000A390000}"/>
    <cellStyle name="Normal 22 3 6" xfId="2664" xr:uid="{00000000-0005-0000-0000-00000B390000}"/>
    <cellStyle name="Normal 22 3 7" xfId="16478" xr:uid="{00000000-0005-0000-0000-00000C390000}"/>
    <cellStyle name="Normal 22 3 8" xfId="16479" xr:uid="{00000000-0005-0000-0000-00000D390000}"/>
    <cellStyle name="Normal 22 3 8 2" xfId="20340" xr:uid="{00000000-0005-0000-0000-00000E390000}"/>
    <cellStyle name="Normal 22 3 9" xfId="17531" xr:uid="{00000000-0005-0000-0000-00000F390000}"/>
    <cellStyle name="Normal 22 3 9 2" xfId="21893" xr:uid="{00000000-0005-0000-0000-000010390000}"/>
    <cellStyle name="Normal 22 3 9 3" xfId="26590" xr:uid="{00000000-0005-0000-0000-000011390000}"/>
    <cellStyle name="Normal 22 4" xfId="2665" xr:uid="{00000000-0005-0000-0000-000012390000}"/>
    <cellStyle name="Normal 22 4 2" xfId="2666" xr:uid="{00000000-0005-0000-0000-000013390000}"/>
    <cellStyle name="Normal 22 4 2 2" xfId="2667" xr:uid="{00000000-0005-0000-0000-000014390000}"/>
    <cellStyle name="Normal 22 4 3" xfId="2668" xr:uid="{00000000-0005-0000-0000-000015390000}"/>
    <cellStyle name="Normal 22 4 4" xfId="2669" xr:uid="{00000000-0005-0000-0000-000016390000}"/>
    <cellStyle name="Normal 22 4 5" xfId="2670" xr:uid="{00000000-0005-0000-0000-000017390000}"/>
    <cellStyle name="Normal 22 4 6" xfId="2671" xr:uid="{00000000-0005-0000-0000-000018390000}"/>
    <cellStyle name="Normal 22 4 7" xfId="16480" xr:uid="{00000000-0005-0000-0000-000019390000}"/>
    <cellStyle name="Normal 22 4 8" xfId="16481" xr:uid="{00000000-0005-0000-0000-00001A390000}"/>
    <cellStyle name="Normal 22 4 8 2" xfId="20341" xr:uid="{00000000-0005-0000-0000-00001B390000}"/>
    <cellStyle name="Normal 22 5" xfId="2672" xr:uid="{00000000-0005-0000-0000-00001C390000}"/>
    <cellStyle name="Normal 22 5 2" xfId="2673" xr:uid="{00000000-0005-0000-0000-00001D390000}"/>
    <cellStyle name="Normal 22 5 2 2" xfId="2674" xr:uid="{00000000-0005-0000-0000-00001E390000}"/>
    <cellStyle name="Normal 22 5 3" xfId="2675" xr:uid="{00000000-0005-0000-0000-00001F390000}"/>
    <cellStyle name="Normal 22 5 4" xfId="2676" xr:uid="{00000000-0005-0000-0000-000020390000}"/>
    <cellStyle name="Normal 22 5 5" xfId="2677" xr:uid="{00000000-0005-0000-0000-000021390000}"/>
    <cellStyle name="Normal 22 5 6" xfId="2678" xr:uid="{00000000-0005-0000-0000-000022390000}"/>
    <cellStyle name="Normal 22 5 7" xfId="16482" xr:uid="{00000000-0005-0000-0000-000023390000}"/>
    <cellStyle name="Normal 22 5 8" xfId="16483" xr:uid="{00000000-0005-0000-0000-000024390000}"/>
    <cellStyle name="Normal 22 5 8 2" xfId="20342" xr:uid="{00000000-0005-0000-0000-000025390000}"/>
    <cellStyle name="Normal 22 6" xfId="2679" xr:uid="{00000000-0005-0000-0000-000026390000}"/>
    <cellStyle name="Normal 22 6 2" xfId="2680" xr:uid="{00000000-0005-0000-0000-000027390000}"/>
    <cellStyle name="Normal 22 6 2 2" xfId="2681" xr:uid="{00000000-0005-0000-0000-000028390000}"/>
    <cellStyle name="Normal 22 6 3" xfId="2682" xr:uid="{00000000-0005-0000-0000-000029390000}"/>
    <cellStyle name="Normal 22 6 4" xfId="2683" xr:uid="{00000000-0005-0000-0000-00002A390000}"/>
    <cellStyle name="Normal 22 6 5" xfId="2684" xr:uid="{00000000-0005-0000-0000-00002B390000}"/>
    <cellStyle name="Normal 22 6 6" xfId="2685" xr:uid="{00000000-0005-0000-0000-00002C390000}"/>
    <cellStyle name="Normal 22 6 7" xfId="16484" xr:uid="{00000000-0005-0000-0000-00002D390000}"/>
    <cellStyle name="Normal 22 6 8" xfId="16485" xr:uid="{00000000-0005-0000-0000-00002E390000}"/>
    <cellStyle name="Normal 22 6 8 2" xfId="20343" xr:uid="{00000000-0005-0000-0000-00002F390000}"/>
    <cellStyle name="Normal 22 7" xfId="2686" xr:uid="{00000000-0005-0000-0000-000030390000}"/>
    <cellStyle name="Normal 22 8" xfId="2687" xr:uid="{00000000-0005-0000-0000-000031390000}"/>
    <cellStyle name="Normal 22 9" xfId="2688" xr:uid="{00000000-0005-0000-0000-000032390000}"/>
    <cellStyle name="Normal 23" xfId="2689" xr:uid="{00000000-0005-0000-0000-000033390000}"/>
    <cellStyle name="Normal 23 10" xfId="17668" xr:uid="{00000000-0005-0000-0000-000034390000}"/>
    <cellStyle name="Normal 23 10 2" xfId="22014" xr:uid="{00000000-0005-0000-0000-000035390000}"/>
    <cellStyle name="Normal 23 10 3" xfId="26717" xr:uid="{00000000-0005-0000-0000-000036390000}"/>
    <cellStyle name="Normal 23 11" xfId="17787" xr:uid="{00000000-0005-0000-0000-000037390000}"/>
    <cellStyle name="Normal 23 11 2" xfId="22133" xr:uid="{00000000-0005-0000-0000-000038390000}"/>
    <cellStyle name="Normal 23 11 3" xfId="26836" xr:uid="{00000000-0005-0000-0000-000039390000}"/>
    <cellStyle name="Normal 23 12" xfId="17905" xr:uid="{00000000-0005-0000-0000-00003A390000}"/>
    <cellStyle name="Normal 23 12 2" xfId="22251" xr:uid="{00000000-0005-0000-0000-00003B390000}"/>
    <cellStyle name="Normal 23 12 3" xfId="26955" xr:uid="{00000000-0005-0000-0000-00003C390000}"/>
    <cellStyle name="Normal 23 13" xfId="19413" xr:uid="{00000000-0005-0000-0000-00003D390000}"/>
    <cellStyle name="Normal 23 13 2" xfId="22751" xr:uid="{00000000-0005-0000-0000-00003E390000}"/>
    <cellStyle name="Normal 23 13 3" xfId="27462" xr:uid="{00000000-0005-0000-0000-00003F390000}"/>
    <cellStyle name="Normal 23 14" xfId="19535" xr:uid="{00000000-0005-0000-0000-000040390000}"/>
    <cellStyle name="Normal 23 14 2" xfId="22873" xr:uid="{00000000-0005-0000-0000-000041390000}"/>
    <cellStyle name="Normal 23 14 3" xfId="27584" xr:uid="{00000000-0005-0000-0000-000042390000}"/>
    <cellStyle name="Normal 23 15" xfId="19655" xr:uid="{00000000-0005-0000-0000-000043390000}"/>
    <cellStyle name="Normal 23 15 2" xfId="22993" xr:uid="{00000000-0005-0000-0000-000044390000}"/>
    <cellStyle name="Normal 23 15 3" xfId="27704" xr:uid="{00000000-0005-0000-0000-000045390000}"/>
    <cellStyle name="Normal 23 16" xfId="19776" xr:uid="{00000000-0005-0000-0000-000046390000}"/>
    <cellStyle name="Normal 23 16 2" xfId="23114" xr:uid="{00000000-0005-0000-0000-000047390000}"/>
    <cellStyle name="Normal 23 16 3" xfId="27825" xr:uid="{00000000-0005-0000-0000-000048390000}"/>
    <cellStyle name="Normal 23 17" xfId="19895" xr:uid="{00000000-0005-0000-0000-000049390000}"/>
    <cellStyle name="Normal 23 17 2" xfId="23233" xr:uid="{00000000-0005-0000-0000-00004A390000}"/>
    <cellStyle name="Normal 23 17 3" xfId="27944" xr:uid="{00000000-0005-0000-0000-00004B390000}"/>
    <cellStyle name="Normal 23 18" xfId="28317" xr:uid="{00000000-0005-0000-0000-00004C390000}"/>
    <cellStyle name="Normal 23 2" xfId="2690" xr:uid="{00000000-0005-0000-0000-00004D390000}"/>
    <cellStyle name="Normal 23 2 10" xfId="17669" xr:uid="{00000000-0005-0000-0000-00004E390000}"/>
    <cellStyle name="Normal 23 2 10 2" xfId="22015" xr:uid="{00000000-0005-0000-0000-00004F390000}"/>
    <cellStyle name="Normal 23 2 10 3" xfId="26718" xr:uid="{00000000-0005-0000-0000-000050390000}"/>
    <cellStyle name="Normal 23 2 11" xfId="17788" xr:uid="{00000000-0005-0000-0000-000051390000}"/>
    <cellStyle name="Normal 23 2 11 2" xfId="22134" xr:uid="{00000000-0005-0000-0000-000052390000}"/>
    <cellStyle name="Normal 23 2 11 3" xfId="26837" xr:uid="{00000000-0005-0000-0000-000053390000}"/>
    <cellStyle name="Normal 23 2 12" xfId="17906" xr:uid="{00000000-0005-0000-0000-000054390000}"/>
    <cellStyle name="Normal 23 2 12 2" xfId="22252" xr:uid="{00000000-0005-0000-0000-000055390000}"/>
    <cellStyle name="Normal 23 2 12 3" xfId="26956" xr:uid="{00000000-0005-0000-0000-000056390000}"/>
    <cellStyle name="Normal 23 2 13" xfId="19414" xr:uid="{00000000-0005-0000-0000-000057390000}"/>
    <cellStyle name="Normal 23 2 13 2" xfId="22752" xr:uid="{00000000-0005-0000-0000-000058390000}"/>
    <cellStyle name="Normal 23 2 13 3" xfId="27463" xr:uid="{00000000-0005-0000-0000-000059390000}"/>
    <cellStyle name="Normal 23 2 14" xfId="19536" xr:uid="{00000000-0005-0000-0000-00005A390000}"/>
    <cellStyle name="Normal 23 2 14 2" xfId="22874" xr:uid="{00000000-0005-0000-0000-00005B390000}"/>
    <cellStyle name="Normal 23 2 14 3" xfId="27585" xr:uid="{00000000-0005-0000-0000-00005C390000}"/>
    <cellStyle name="Normal 23 2 15" xfId="19656" xr:uid="{00000000-0005-0000-0000-00005D390000}"/>
    <cellStyle name="Normal 23 2 15 2" xfId="22994" xr:uid="{00000000-0005-0000-0000-00005E390000}"/>
    <cellStyle name="Normal 23 2 15 3" xfId="27705" xr:uid="{00000000-0005-0000-0000-00005F390000}"/>
    <cellStyle name="Normal 23 2 16" xfId="19777" xr:uid="{00000000-0005-0000-0000-000060390000}"/>
    <cellStyle name="Normal 23 2 16 2" xfId="23115" xr:uid="{00000000-0005-0000-0000-000061390000}"/>
    <cellStyle name="Normal 23 2 16 3" xfId="27826" xr:uid="{00000000-0005-0000-0000-000062390000}"/>
    <cellStyle name="Normal 23 2 17" xfId="19896" xr:uid="{00000000-0005-0000-0000-000063390000}"/>
    <cellStyle name="Normal 23 2 17 2" xfId="23234" xr:uid="{00000000-0005-0000-0000-000064390000}"/>
    <cellStyle name="Normal 23 2 17 3" xfId="27945" xr:uid="{00000000-0005-0000-0000-000065390000}"/>
    <cellStyle name="Normal 23 2 2" xfId="2691" xr:uid="{00000000-0005-0000-0000-000066390000}"/>
    <cellStyle name="Normal 23 2 2 2" xfId="2692" xr:uid="{00000000-0005-0000-0000-000067390000}"/>
    <cellStyle name="Normal 23 2 3" xfId="2693" xr:uid="{00000000-0005-0000-0000-000068390000}"/>
    <cellStyle name="Normal 23 2 4" xfId="2694" xr:uid="{00000000-0005-0000-0000-000069390000}"/>
    <cellStyle name="Normal 23 2 5" xfId="2695" xr:uid="{00000000-0005-0000-0000-00006A390000}"/>
    <cellStyle name="Normal 23 2 6" xfId="2696" xr:uid="{00000000-0005-0000-0000-00006B390000}"/>
    <cellStyle name="Normal 23 2 7" xfId="16486" xr:uid="{00000000-0005-0000-0000-00006C390000}"/>
    <cellStyle name="Normal 23 2 8" xfId="16487" xr:uid="{00000000-0005-0000-0000-00006D390000}"/>
    <cellStyle name="Normal 23 2 8 2" xfId="20344" xr:uid="{00000000-0005-0000-0000-00006E390000}"/>
    <cellStyle name="Normal 23 2 9" xfId="17533" xr:uid="{00000000-0005-0000-0000-00006F390000}"/>
    <cellStyle name="Normal 23 2 9 2" xfId="21895" xr:uid="{00000000-0005-0000-0000-000070390000}"/>
    <cellStyle name="Normal 23 2 9 3" xfId="26592" xr:uid="{00000000-0005-0000-0000-000071390000}"/>
    <cellStyle name="Normal 23 3" xfId="2697" xr:uid="{00000000-0005-0000-0000-000072390000}"/>
    <cellStyle name="Normal 23 3 10" xfId="17670" xr:uid="{00000000-0005-0000-0000-000073390000}"/>
    <cellStyle name="Normal 23 3 10 2" xfId="22016" xr:uid="{00000000-0005-0000-0000-000074390000}"/>
    <cellStyle name="Normal 23 3 10 3" xfId="26719" xr:uid="{00000000-0005-0000-0000-000075390000}"/>
    <cellStyle name="Normal 23 3 11" xfId="17789" xr:uid="{00000000-0005-0000-0000-000076390000}"/>
    <cellStyle name="Normal 23 3 11 2" xfId="22135" xr:uid="{00000000-0005-0000-0000-000077390000}"/>
    <cellStyle name="Normal 23 3 11 3" xfId="26838" xr:uid="{00000000-0005-0000-0000-000078390000}"/>
    <cellStyle name="Normal 23 3 12" xfId="17907" xr:uid="{00000000-0005-0000-0000-000079390000}"/>
    <cellStyle name="Normal 23 3 12 2" xfId="22253" xr:uid="{00000000-0005-0000-0000-00007A390000}"/>
    <cellStyle name="Normal 23 3 12 3" xfId="26957" xr:uid="{00000000-0005-0000-0000-00007B390000}"/>
    <cellStyle name="Normal 23 3 13" xfId="19415" xr:uid="{00000000-0005-0000-0000-00007C390000}"/>
    <cellStyle name="Normal 23 3 13 2" xfId="22753" xr:uid="{00000000-0005-0000-0000-00007D390000}"/>
    <cellStyle name="Normal 23 3 13 3" xfId="27464" xr:uid="{00000000-0005-0000-0000-00007E390000}"/>
    <cellStyle name="Normal 23 3 14" xfId="19537" xr:uid="{00000000-0005-0000-0000-00007F390000}"/>
    <cellStyle name="Normal 23 3 14 2" xfId="22875" xr:uid="{00000000-0005-0000-0000-000080390000}"/>
    <cellStyle name="Normal 23 3 14 3" xfId="27586" xr:uid="{00000000-0005-0000-0000-000081390000}"/>
    <cellStyle name="Normal 23 3 15" xfId="19657" xr:uid="{00000000-0005-0000-0000-000082390000}"/>
    <cellStyle name="Normal 23 3 15 2" xfId="22995" xr:uid="{00000000-0005-0000-0000-000083390000}"/>
    <cellStyle name="Normal 23 3 15 3" xfId="27706" xr:uid="{00000000-0005-0000-0000-000084390000}"/>
    <cellStyle name="Normal 23 3 16" xfId="19778" xr:uid="{00000000-0005-0000-0000-000085390000}"/>
    <cellStyle name="Normal 23 3 16 2" xfId="23116" xr:uid="{00000000-0005-0000-0000-000086390000}"/>
    <cellStyle name="Normal 23 3 16 3" xfId="27827" xr:uid="{00000000-0005-0000-0000-000087390000}"/>
    <cellStyle name="Normal 23 3 17" xfId="19897" xr:uid="{00000000-0005-0000-0000-000088390000}"/>
    <cellStyle name="Normal 23 3 17 2" xfId="23235" xr:uid="{00000000-0005-0000-0000-000089390000}"/>
    <cellStyle name="Normal 23 3 17 3" xfId="27946" xr:uid="{00000000-0005-0000-0000-00008A390000}"/>
    <cellStyle name="Normal 23 3 2" xfId="2698" xr:uid="{00000000-0005-0000-0000-00008B390000}"/>
    <cellStyle name="Normal 23 3 2 2" xfId="2699" xr:uid="{00000000-0005-0000-0000-00008C390000}"/>
    <cellStyle name="Normal 23 3 3" xfId="2700" xr:uid="{00000000-0005-0000-0000-00008D390000}"/>
    <cellStyle name="Normal 23 3 4" xfId="2701" xr:uid="{00000000-0005-0000-0000-00008E390000}"/>
    <cellStyle name="Normal 23 3 5" xfId="2702" xr:uid="{00000000-0005-0000-0000-00008F390000}"/>
    <cellStyle name="Normal 23 3 6" xfId="2703" xr:uid="{00000000-0005-0000-0000-000090390000}"/>
    <cellStyle name="Normal 23 3 7" xfId="16488" xr:uid="{00000000-0005-0000-0000-000091390000}"/>
    <cellStyle name="Normal 23 3 8" xfId="16489" xr:uid="{00000000-0005-0000-0000-000092390000}"/>
    <cellStyle name="Normal 23 3 8 2" xfId="20345" xr:uid="{00000000-0005-0000-0000-000093390000}"/>
    <cellStyle name="Normal 23 3 9" xfId="17534" xr:uid="{00000000-0005-0000-0000-000094390000}"/>
    <cellStyle name="Normal 23 3 9 2" xfId="21896" xr:uid="{00000000-0005-0000-0000-000095390000}"/>
    <cellStyle name="Normal 23 3 9 3" xfId="26593" xr:uid="{00000000-0005-0000-0000-000096390000}"/>
    <cellStyle name="Normal 23 4" xfId="2704" xr:uid="{00000000-0005-0000-0000-000097390000}"/>
    <cellStyle name="Normal 23 4 2" xfId="2705" xr:uid="{00000000-0005-0000-0000-000098390000}"/>
    <cellStyle name="Normal 23 4 2 2" xfId="2706" xr:uid="{00000000-0005-0000-0000-000099390000}"/>
    <cellStyle name="Normal 23 4 3" xfId="2707" xr:uid="{00000000-0005-0000-0000-00009A390000}"/>
    <cellStyle name="Normal 23 4 4" xfId="2708" xr:uid="{00000000-0005-0000-0000-00009B390000}"/>
    <cellStyle name="Normal 23 4 5" xfId="2709" xr:uid="{00000000-0005-0000-0000-00009C390000}"/>
    <cellStyle name="Normal 23 4 6" xfId="2710" xr:uid="{00000000-0005-0000-0000-00009D390000}"/>
    <cellStyle name="Normal 23 4 7" xfId="16490" xr:uid="{00000000-0005-0000-0000-00009E390000}"/>
    <cellStyle name="Normal 23 4 8" xfId="16491" xr:uid="{00000000-0005-0000-0000-00009F390000}"/>
    <cellStyle name="Normal 23 4 8 2" xfId="20346" xr:uid="{00000000-0005-0000-0000-0000A0390000}"/>
    <cellStyle name="Normal 23 5" xfId="2711" xr:uid="{00000000-0005-0000-0000-0000A1390000}"/>
    <cellStyle name="Normal 23 5 2" xfId="2712" xr:uid="{00000000-0005-0000-0000-0000A2390000}"/>
    <cellStyle name="Normal 23 5 2 2" xfId="2713" xr:uid="{00000000-0005-0000-0000-0000A3390000}"/>
    <cellStyle name="Normal 23 5 3" xfId="2714" xr:uid="{00000000-0005-0000-0000-0000A4390000}"/>
    <cellStyle name="Normal 23 5 4" xfId="2715" xr:uid="{00000000-0005-0000-0000-0000A5390000}"/>
    <cellStyle name="Normal 23 5 5" xfId="2716" xr:uid="{00000000-0005-0000-0000-0000A6390000}"/>
    <cellStyle name="Normal 23 5 6" xfId="2717" xr:uid="{00000000-0005-0000-0000-0000A7390000}"/>
    <cellStyle name="Normal 23 5 7" xfId="16492" xr:uid="{00000000-0005-0000-0000-0000A8390000}"/>
    <cellStyle name="Normal 23 5 8" xfId="16493" xr:uid="{00000000-0005-0000-0000-0000A9390000}"/>
    <cellStyle name="Normal 23 5 8 2" xfId="20347" xr:uid="{00000000-0005-0000-0000-0000AA390000}"/>
    <cellStyle name="Normal 23 6" xfId="2718" xr:uid="{00000000-0005-0000-0000-0000AB390000}"/>
    <cellStyle name="Normal 23 6 2" xfId="2719" xr:uid="{00000000-0005-0000-0000-0000AC390000}"/>
    <cellStyle name="Normal 23 6 2 2" xfId="2720" xr:uid="{00000000-0005-0000-0000-0000AD390000}"/>
    <cellStyle name="Normal 23 6 3" xfId="2721" xr:uid="{00000000-0005-0000-0000-0000AE390000}"/>
    <cellStyle name="Normal 23 6 4" xfId="2722" xr:uid="{00000000-0005-0000-0000-0000AF390000}"/>
    <cellStyle name="Normal 23 6 5" xfId="2723" xr:uid="{00000000-0005-0000-0000-0000B0390000}"/>
    <cellStyle name="Normal 23 6 6" xfId="2724" xr:uid="{00000000-0005-0000-0000-0000B1390000}"/>
    <cellStyle name="Normal 23 6 7" xfId="16494" xr:uid="{00000000-0005-0000-0000-0000B2390000}"/>
    <cellStyle name="Normal 23 6 8" xfId="16495" xr:uid="{00000000-0005-0000-0000-0000B3390000}"/>
    <cellStyle name="Normal 23 6 8 2" xfId="20348" xr:uid="{00000000-0005-0000-0000-0000B4390000}"/>
    <cellStyle name="Normal 23 7" xfId="16496" xr:uid="{00000000-0005-0000-0000-0000B5390000}"/>
    <cellStyle name="Normal 23 8" xfId="16497" xr:uid="{00000000-0005-0000-0000-0000B6390000}"/>
    <cellStyle name="Normal 23 8 2" xfId="20349" xr:uid="{00000000-0005-0000-0000-0000B7390000}"/>
    <cellStyle name="Normal 23 9" xfId="17532" xr:uid="{00000000-0005-0000-0000-0000B8390000}"/>
    <cellStyle name="Normal 23 9 2" xfId="21894" xr:uid="{00000000-0005-0000-0000-0000B9390000}"/>
    <cellStyle name="Normal 23 9 3" xfId="26591" xr:uid="{00000000-0005-0000-0000-0000BA390000}"/>
    <cellStyle name="Normal 24" xfId="2725" xr:uid="{00000000-0005-0000-0000-0000BB390000}"/>
    <cellStyle name="Normal 24 10" xfId="2726" xr:uid="{00000000-0005-0000-0000-0000BC390000}"/>
    <cellStyle name="Normal 24 10 2" xfId="32606" xr:uid="{00000000-0005-0000-0000-0000200C0000}"/>
    <cellStyle name="Normal 24 11" xfId="2727" xr:uid="{00000000-0005-0000-0000-0000BD390000}"/>
    <cellStyle name="Normal 24 11 2" xfId="32607" xr:uid="{00000000-0005-0000-0000-0000210C0000}"/>
    <cellStyle name="Normal 24 12" xfId="16498" xr:uid="{00000000-0005-0000-0000-0000BE390000}"/>
    <cellStyle name="Normal 24 12 2" xfId="32608" xr:uid="{00000000-0005-0000-0000-0000220C0000}"/>
    <cellStyle name="Normal 24 13" xfId="16499" xr:uid="{00000000-0005-0000-0000-0000BF390000}"/>
    <cellStyle name="Normal 24 13 2" xfId="20350" xr:uid="{00000000-0005-0000-0000-0000C0390000}"/>
    <cellStyle name="Normal 24 13 3" xfId="32609" xr:uid="{00000000-0005-0000-0000-0000230C0000}"/>
    <cellStyle name="Normal 24 14" xfId="17535" xr:uid="{00000000-0005-0000-0000-0000C1390000}"/>
    <cellStyle name="Normal 24 14 2" xfId="21897" xr:uid="{00000000-0005-0000-0000-0000C2390000}"/>
    <cellStyle name="Normal 24 14 2 2" xfId="36940" xr:uid="{00000000-0005-0000-0000-0000240C0000}"/>
    <cellStyle name="Normal 24 14 3" xfId="26594" xr:uid="{00000000-0005-0000-0000-0000C3390000}"/>
    <cellStyle name="Normal 24 14 4" xfId="32610" xr:uid="{00000000-0005-0000-0000-0000240C0000}"/>
    <cellStyle name="Normal 24 15" xfId="17671" xr:uid="{00000000-0005-0000-0000-0000C4390000}"/>
    <cellStyle name="Normal 24 15 2" xfId="22017" xr:uid="{00000000-0005-0000-0000-0000C5390000}"/>
    <cellStyle name="Normal 24 15 2 2" xfId="36941" xr:uid="{00000000-0005-0000-0000-0000250C0000}"/>
    <cellStyle name="Normal 24 15 3" xfId="26720" xr:uid="{00000000-0005-0000-0000-0000C6390000}"/>
    <cellStyle name="Normal 24 15 4" xfId="32611" xr:uid="{00000000-0005-0000-0000-0000250C0000}"/>
    <cellStyle name="Normal 24 16" xfId="17790" xr:uid="{00000000-0005-0000-0000-0000C7390000}"/>
    <cellStyle name="Normal 24 16 2" xfId="22136" xr:uid="{00000000-0005-0000-0000-0000C8390000}"/>
    <cellStyle name="Normal 24 16 2 2" xfId="36942" xr:uid="{00000000-0005-0000-0000-0000260C0000}"/>
    <cellStyle name="Normal 24 16 3" xfId="26839" xr:uid="{00000000-0005-0000-0000-0000C9390000}"/>
    <cellStyle name="Normal 24 16 4" xfId="32612" xr:uid="{00000000-0005-0000-0000-0000260C0000}"/>
    <cellStyle name="Normal 24 17" xfId="17908" xr:uid="{00000000-0005-0000-0000-0000CA390000}"/>
    <cellStyle name="Normal 24 17 2" xfId="22254" xr:uid="{00000000-0005-0000-0000-0000CB390000}"/>
    <cellStyle name="Normal 24 17 2 2" xfId="36943" xr:uid="{00000000-0005-0000-0000-0000270C0000}"/>
    <cellStyle name="Normal 24 17 3" xfId="26958" xr:uid="{00000000-0005-0000-0000-0000CC390000}"/>
    <cellStyle name="Normal 24 17 4" xfId="32613" xr:uid="{00000000-0005-0000-0000-0000270C0000}"/>
    <cellStyle name="Normal 24 18" xfId="19416" xr:uid="{00000000-0005-0000-0000-0000CD390000}"/>
    <cellStyle name="Normal 24 18 2" xfId="22754" xr:uid="{00000000-0005-0000-0000-0000CE390000}"/>
    <cellStyle name="Normal 24 18 2 2" xfId="36944" xr:uid="{00000000-0005-0000-0000-0000280C0000}"/>
    <cellStyle name="Normal 24 18 3" xfId="27465" xr:uid="{00000000-0005-0000-0000-0000CF390000}"/>
    <cellStyle name="Normal 24 18 4" xfId="32614" xr:uid="{00000000-0005-0000-0000-0000280C0000}"/>
    <cellStyle name="Normal 24 19" xfId="19538" xr:uid="{00000000-0005-0000-0000-0000D0390000}"/>
    <cellStyle name="Normal 24 19 2" xfId="22876" xr:uid="{00000000-0005-0000-0000-0000D1390000}"/>
    <cellStyle name="Normal 24 19 2 2" xfId="36945" xr:uid="{00000000-0005-0000-0000-0000290C0000}"/>
    <cellStyle name="Normal 24 19 3" xfId="27587" xr:uid="{00000000-0005-0000-0000-0000D2390000}"/>
    <cellStyle name="Normal 24 19 4" xfId="32615" xr:uid="{00000000-0005-0000-0000-0000290C0000}"/>
    <cellStyle name="Normal 24 2" xfId="2728" xr:uid="{00000000-0005-0000-0000-0000D3390000}"/>
    <cellStyle name="Normal 24 2 10" xfId="17672" xr:uid="{00000000-0005-0000-0000-0000D4390000}"/>
    <cellStyle name="Normal 24 2 10 2" xfId="22018" xr:uid="{00000000-0005-0000-0000-0000D5390000}"/>
    <cellStyle name="Normal 24 2 10 3" xfId="26721" xr:uid="{00000000-0005-0000-0000-0000D6390000}"/>
    <cellStyle name="Normal 24 2 11" xfId="17791" xr:uid="{00000000-0005-0000-0000-0000D7390000}"/>
    <cellStyle name="Normal 24 2 11 2" xfId="22137" xr:uid="{00000000-0005-0000-0000-0000D8390000}"/>
    <cellStyle name="Normal 24 2 11 3" xfId="26840" xr:uid="{00000000-0005-0000-0000-0000D9390000}"/>
    <cellStyle name="Normal 24 2 12" xfId="17909" xr:uid="{00000000-0005-0000-0000-0000DA390000}"/>
    <cellStyle name="Normal 24 2 12 2" xfId="22255" xr:uid="{00000000-0005-0000-0000-0000DB390000}"/>
    <cellStyle name="Normal 24 2 12 3" xfId="26959" xr:uid="{00000000-0005-0000-0000-0000DC390000}"/>
    <cellStyle name="Normal 24 2 13" xfId="19417" xr:uid="{00000000-0005-0000-0000-0000DD390000}"/>
    <cellStyle name="Normal 24 2 13 2" xfId="22755" xr:uid="{00000000-0005-0000-0000-0000DE390000}"/>
    <cellStyle name="Normal 24 2 13 3" xfId="27466" xr:uid="{00000000-0005-0000-0000-0000DF390000}"/>
    <cellStyle name="Normal 24 2 14" xfId="19539" xr:uid="{00000000-0005-0000-0000-0000E0390000}"/>
    <cellStyle name="Normal 24 2 14 2" xfId="22877" xr:uid="{00000000-0005-0000-0000-0000E1390000}"/>
    <cellStyle name="Normal 24 2 14 3" xfId="27588" xr:uid="{00000000-0005-0000-0000-0000E2390000}"/>
    <cellStyle name="Normal 24 2 15" xfId="19659" xr:uid="{00000000-0005-0000-0000-0000E3390000}"/>
    <cellStyle name="Normal 24 2 15 2" xfId="22997" xr:uid="{00000000-0005-0000-0000-0000E4390000}"/>
    <cellStyle name="Normal 24 2 15 3" xfId="27708" xr:uid="{00000000-0005-0000-0000-0000E5390000}"/>
    <cellStyle name="Normal 24 2 16" xfId="19780" xr:uid="{00000000-0005-0000-0000-0000E6390000}"/>
    <cellStyle name="Normal 24 2 16 2" xfId="23118" xr:uid="{00000000-0005-0000-0000-0000E7390000}"/>
    <cellStyle name="Normal 24 2 16 3" xfId="27829" xr:uid="{00000000-0005-0000-0000-0000E8390000}"/>
    <cellStyle name="Normal 24 2 17" xfId="19899" xr:uid="{00000000-0005-0000-0000-0000E9390000}"/>
    <cellStyle name="Normal 24 2 17 2" xfId="23237" xr:uid="{00000000-0005-0000-0000-0000EA390000}"/>
    <cellStyle name="Normal 24 2 17 3" xfId="27948" xr:uid="{00000000-0005-0000-0000-0000EB390000}"/>
    <cellStyle name="Normal 24 2 18" xfId="32616" xr:uid="{00000000-0005-0000-0000-00002A0C0000}"/>
    <cellStyle name="Normal 24 2 2" xfId="2729" xr:uid="{00000000-0005-0000-0000-0000EC390000}"/>
    <cellStyle name="Normal 24 2 2 2" xfId="2730" xr:uid="{00000000-0005-0000-0000-0000ED390000}"/>
    <cellStyle name="Normal 24 2 3" xfId="2731" xr:uid="{00000000-0005-0000-0000-0000EE390000}"/>
    <cellStyle name="Normal 24 2 4" xfId="2732" xr:uid="{00000000-0005-0000-0000-0000EF390000}"/>
    <cellStyle name="Normal 24 2 5" xfId="2733" xr:uid="{00000000-0005-0000-0000-0000F0390000}"/>
    <cellStyle name="Normal 24 2 6" xfId="2734" xr:uid="{00000000-0005-0000-0000-0000F1390000}"/>
    <cellStyle name="Normal 24 2 7" xfId="16500" xr:uid="{00000000-0005-0000-0000-0000F2390000}"/>
    <cellStyle name="Normal 24 2 8" xfId="16501" xr:uid="{00000000-0005-0000-0000-0000F3390000}"/>
    <cellStyle name="Normal 24 2 8 2" xfId="20351" xr:uid="{00000000-0005-0000-0000-0000F4390000}"/>
    <cellStyle name="Normal 24 2 9" xfId="17536" xr:uid="{00000000-0005-0000-0000-0000F5390000}"/>
    <cellStyle name="Normal 24 2 9 2" xfId="21898" xr:uid="{00000000-0005-0000-0000-0000F6390000}"/>
    <cellStyle name="Normal 24 2 9 3" xfId="26595" xr:uid="{00000000-0005-0000-0000-0000F7390000}"/>
    <cellStyle name="Normal 24 20" xfId="19658" xr:uid="{00000000-0005-0000-0000-0000F8390000}"/>
    <cellStyle name="Normal 24 20 2" xfId="22996" xr:uid="{00000000-0005-0000-0000-0000F9390000}"/>
    <cellStyle name="Normal 24 20 2 2" xfId="36946" xr:uid="{00000000-0005-0000-0000-00002B0C0000}"/>
    <cellStyle name="Normal 24 20 3" xfId="27707" xr:uid="{00000000-0005-0000-0000-0000FA390000}"/>
    <cellStyle name="Normal 24 20 4" xfId="32617" xr:uid="{00000000-0005-0000-0000-00002B0C0000}"/>
    <cellStyle name="Normal 24 21" xfId="19779" xr:uid="{00000000-0005-0000-0000-0000FB390000}"/>
    <cellStyle name="Normal 24 21 2" xfId="23117" xr:uid="{00000000-0005-0000-0000-0000FC390000}"/>
    <cellStyle name="Normal 24 21 3" xfId="27828" xr:uid="{00000000-0005-0000-0000-0000FD390000}"/>
    <cellStyle name="Normal 24 22" xfId="19898" xr:uid="{00000000-0005-0000-0000-0000FE390000}"/>
    <cellStyle name="Normal 24 22 2" xfId="23236" xr:uid="{00000000-0005-0000-0000-0000FF390000}"/>
    <cellStyle name="Normal 24 22 3" xfId="27947" xr:uid="{00000000-0005-0000-0000-0000003A0000}"/>
    <cellStyle name="Normal 24 23" xfId="28318" xr:uid="{00000000-0005-0000-0000-0000013A0000}"/>
    <cellStyle name="Normal 24 3" xfId="2735" xr:uid="{00000000-0005-0000-0000-0000023A0000}"/>
    <cellStyle name="Normal 24 3 10" xfId="17673" xr:uid="{00000000-0005-0000-0000-0000033A0000}"/>
    <cellStyle name="Normal 24 3 10 2" xfId="22019" xr:uid="{00000000-0005-0000-0000-0000043A0000}"/>
    <cellStyle name="Normal 24 3 10 3" xfId="26722" xr:uid="{00000000-0005-0000-0000-0000053A0000}"/>
    <cellStyle name="Normal 24 3 11" xfId="17792" xr:uid="{00000000-0005-0000-0000-0000063A0000}"/>
    <cellStyle name="Normal 24 3 11 2" xfId="22138" xr:uid="{00000000-0005-0000-0000-0000073A0000}"/>
    <cellStyle name="Normal 24 3 11 3" xfId="26841" xr:uid="{00000000-0005-0000-0000-0000083A0000}"/>
    <cellStyle name="Normal 24 3 12" xfId="17910" xr:uid="{00000000-0005-0000-0000-0000093A0000}"/>
    <cellStyle name="Normal 24 3 12 2" xfId="22256" xr:uid="{00000000-0005-0000-0000-00000A3A0000}"/>
    <cellStyle name="Normal 24 3 12 3" xfId="26960" xr:uid="{00000000-0005-0000-0000-00000B3A0000}"/>
    <cellStyle name="Normal 24 3 13" xfId="19418" xr:uid="{00000000-0005-0000-0000-00000C3A0000}"/>
    <cellStyle name="Normal 24 3 13 2" xfId="22756" xr:uid="{00000000-0005-0000-0000-00000D3A0000}"/>
    <cellStyle name="Normal 24 3 13 3" xfId="27467" xr:uid="{00000000-0005-0000-0000-00000E3A0000}"/>
    <cellStyle name="Normal 24 3 14" xfId="19540" xr:uid="{00000000-0005-0000-0000-00000F3A0000}"/>
    <cellStyle name="Normal 24 3 14 2" xfId="22878" xr:uid="{00000000-0005-0000-0000-0000103A0000}"/>
    <cellStyle name="Normal 24 3 14 3" xfId="27589" xr:uid="{00000000-0005-0000-0000-0000113A0000}"/>
    <cellStyle name="Normal 24 3 15" xfId="19660" xr:uid="{00000000-0005-0000-0000-0000123A0000}"/>
    <cellStyle name="Normal 24 3 15 2" xfId="22998" xr:uid="{00000000-0005-0000-0000-0000133A0000}"/>
    <cellStyle name="Normal 24 3 15 3" xfId="27709" xr:uid="{00000000-0005-0000-0000-0000143A0000}"/>
    <cellStyle name="Normal 24 3 16" xfId="19781" xr:uid="{00000000-0005-0000-0000-0000153A0000}"/>
    <cellStyle name="Normal 24 3 16 2" xfId="23119" xr:uid="{00000000-0005-0000-0000-0000163A0000}"/>
    <cellStyle name="Normal 24 3 16 3" xfId="27830" xr:uid="{00000000-0005-0000-0000-0000173A0000}"/>
    <cellStyle name="Normal 24 3 17" xfId="19900" xr:uid="{00000000-0005-0000-0000-0000183A0000}"/>
    <cellStyle name="Normal 24 3 17 2" xfId="23238" xr:uid="{00000000-0005-0000-0000-0000193A0000}"/>
    <cellStyle name="Normal 24 3 17 3" xfId="27949" xr:uid="{00000000-0005-0000-0000-00001A3A0000}"/>
    <cellStyle name="Normal 24 3 18" xfId="32618" xr:uid="{00000000-0005-0000-0000-00002C0C0000}"/>
    <cellStyle name="Normal 24 3 2" xfId="2736" xr:uid="{00000000-0005-0000-0000-00001B3A0000}"/>
    <cellStyle name="Normal 24 3 2 2" xfId="2737" xr:uid="{00000000-0005-0000-0000-00001C3A0000}"/>
    <cellStyle name="Normal 24 3 3" xfId="2738" xr:uid="{00000000-0005-0000-0000-00001D3A0000}"/>
    <cellStyle name="Normal 24 3 4" xfId="2739" xr:uid="{00000000-0005-0000-0000-00001E3A0000}"/>
    <cellStyle name="Normal 24 3 5" xfId="2740" xr:uid="{00000000-0005-0000-0000-00001F3A0000}"/>
    <cellStyle name="Normal 24 3 6" xfId="2741" xr:uid="{00000000-0005-0000-0000-0000203A0000}"/>
    <cellStyle name="Normal 24 3 7" xfId="16502" xr:uid="{00000000-0005-0000-0000-0000213A0000}"/>
    <cellStyle name="Normal 24 3 8" xfId="16503" xr:uid="{00000000-0005-0000-0000-0000223A0000}"/>
    <cellStyle name="Normal 24 3 8 2" xfId="20352" xr:uid="{00000000-0005-0000-0000-0000233A0000}"/>
    <cellStyle name="Normal 24 3 9" xfId="17537" xr:uid="{00000000-0005-0000-0000-0000243A0000}"/>
    <cellStyle name="Normal 24 3 9 2" xfId="21899" xr:uid="{00000000-0005-0000-0000-0000253A0000}"/>
    <cellStyle name="Normal 24 3 9 3" xfId="26596" xr:uid="{00000000-0005-0000-0000-0000263A0000}"/>
    <cellStyle name="Normal 24 4" xfId="2742" xr:uid="{00000000-0005-0000-0000-0000273A0000}"/>
    <cellStyle name="Normal 24 4 2" xfId="2743" xr:uid="{00000000-0005-0000-0000-0000283A0000}"/>
    <cellStyle name="Normal 24 4 2 2" xfId="2744" xr:uid="{00000000-0005-0000-0000-0000293A0000}"/>
    <cellStyle name="Normal 24 4 3" xfId="2745" xr:uid="{00000000-0005-0000-0000-00002A3A0000}"/>
    <cellStyle name="Normal 24 4 4" xfId="2746" xr:uid="{00000000-0005-0000-0000-00002B3A0000}"/>
    <cellStyle name="Normal 24 4 5" xfId="2747" xr:uid="{00000000-0005-0000-0000-00002C3A0000}"/>
    <cellStyle name="Normal 24 4 6" xfId="2748" xr:uid="{00000000-0005-0000-0000-00002D3A0000}"/>
    <cellStyle name="Normal 24 4 7" xfId="16504" xr:uid="{00000000-0005-0000-0000-00002E3A0000}"/>
    <cellStyle name="Normal 24 4 8" xfId="16505" xr:uid="{00000000-0005-0000-0000-00002F3A0000}"/>
    <cellStyle name="Normal 24 4 8 2" xfId="20353" xr:uid="{00000000-0005-0000-0000-0000303A0000}"/>
    <cellStyle name="Normal 24 4 9" xfId="32619" xr:uid="{00000000-0005-0000-0000-00002D0C0000}"/>
    <cellStyle name="Normal 24 5" xfId="2749" xr:uid="{00000000-0005-0000-0000-0000313A0000}"/>
    <cellStyle name="Normal 24 5 2" xfId="2750" xr:uid="{00000000-0005-0000-0000-0000323A0000}"/>
    <cellStyle name="Normal 24 5 2 2" xfId="2751" xr:uid="{00000000-0005-0000-0000-0000333A0000}"/>
    <cellStyle name="Normal 24 5 3" xfId="2752" xr:uid="{00000000-0005-0000-0000-0000343A0000}"/>
    <cellStyle name="Normal 24 5 4" xfId="2753" xr:uid="{00000000-0005-0000-0000-0000353A0000}"/>
    <cellStyle name="Normal 24 5 5" xfId="2754" xr:uid="{00000000-0005-0000-0000-0000363A0000}"/>
    <cellStyle name="Normal 24 5 6" xfId="2755" xr:uid="{00000000-0005-0000-0000-0000373A0000}"/>
    <cellStyle name="Normal 24 5 7" xfId="16506" xr:uid="{00000000-0005-0000-0000-0000383A0000}"/>
    <cellStyle name="Normal 24 5 8" xfId="16507" xr:uid="{00000000-0005-0000-0000-0000393A0000}"/>
    <cellStyle name="Normal 24 5 8 2" xfId="20354" xr:uid="{00000000-0005-0000-0000-00003A3A0000}"/>
    <cellStyle name="Normal 24 5 9" xfId="32620" xr:uid="{00000000-0005-0000-0000-00002E0C0000}"/>
    <cellStyle name="Normal 24 6" xfId="2756" xr:uid="{00000000-0005-0000-0000-00003B3A0000}"/>
    <cellStyle name="Normal 24 6 2" xfId="2757" xr:uid="{00000000-0005-0000-0000-00003C3A0000}"/>
    <cellStyle name="Normal 24 6 2 2" xfId="2758" xr:uid="{00000000-0005-0000-0000-00003D3A0000}"/>
    <cellStyle name="Normal 24 6 3" xfId="2759" xr:uid="{00000000-0005-0000-0000-00003E3A0000}"/>
    <cellStyle name="Normal 24 6 4" xfId="2760" xr:uid="{00000000-0005-0000-0000-00003F3A0000}"/>
    <cellStyle name="Normal 24 6 5" xfId="2761" xr:uid="{00000000-0005-0000-0000-0000403A0000}"/>
    <cellStyle name="Normal 24 6 6" xfId="2762" xr:uid="{00000000-0005-0000-0000-0000413A0000}"/>
    <cellStyle name="Normal 24 6 7" xfId="16508" xr:uid="{00000000-0005-0000-0000-0000423A0000}"/>
    <cellStyle name="Normal 24 6 8" xfId="16509" xr:uid="{00000000-0005-0000-0000-0000433A0000}"/>
    <cellStyle name="Normal 24 6 8 2" xfId="20355" xr:uid="{00000000-0005-0000-0000-0000443A0000}"/>
    <cellStyle name="Normal 24 6 9" xfId="32621" xr:uid="{00000000-0005-0000-0000-00002F0C0000}"/>
    <cellStyle name="Normal 24 7" xfId="2763" xr:uid="{00000000-0005-0000-0000-0000453A0000}"/>
    <cellStyle name="Normal 24 7 2" xfId="2764" xr:uid="{00000000-0005-0000-0000-0000463A0000}"/>
    <cellStyle name="Normal 24 7 3" xfId="32622" xr:uid="{00000000-0005-0000-0000-0000300C0000}"/>
    <cellStyle name="Normal 24 8" xfId="2765" xr:uid="{00000000-0005-0000-0000-0000473A0000}"/>
    <cellStyle name="Normal 24 8 2" xfId="32623" xr:uid="{00000000-0005-0000-0000-0000310C0000}"/>
    <cellStyle name="Normal 24 9" xfId="2766" xr:uid="{00000000-0005-0000-0000-0000483A0000}"/>
    <cellStyle name="Normal 24 9 2" xfId="32624" xr:uid="{00000000-0005-0000-0000-0000320C0000}"/>
    <cellStyle name="Normal 25" xfId="2767" xr:uid="{00000000-0005-0000-0000-0000493A0000}"/>
    <cellStyle name="Normal 25 10" xfId="17911" xr:uid="{00000000-0005-0000-0000-00004A3A0000}"/>
    <cellStyle name="Normal 25 10 2" xfId="22257" xr:uid="{00000000-0005-0000-0000-00004B3A0000}"/>
    <cellStyle name="Normal 25 10 3" xfId="26961" xr:uid="{00000000-0005-0000-0000-00004C3A0000}"/>
    <cellStyle name="Normal 25 11" xfId="19419" xr:uid="{00000000-0005-0000-0000-00004D3A0000}"/>
    <cellStyle name="Normal 25 11 2" xfId="22757" xr:uid="{00000000-0005-0000-0000-00004E3A0000}"/>
    <cellStyle name="Normal 25 11 3" xfId="27468" xr:uid="{00000000-0005-0000-0000-00004F3A0000}"/>
    <cellStyle name="Normal 25 12" xfId="19541" xr:uid="{00000000-0005-0000-0000-0000503A0000}"/>
    <cellStyle name="Normal 25 12 2" xfId="22879" xr:uid="{00000000-0005-0000-0000-0000513A0000}"/>
    <cellStyle name="Normal 25 12 3" xfId="27590" xr:uid="{00000000-0005-0000-0000-0000523A0000}"/>
    <cellStyle name="Normal 25 13" xfId="19661" xr:uid="{00000000-0005-0000-0000-0000533A0000}"/>
    <cellStyle name="Normal 25 13 2" xfId="22999" xr:uid="{00000000-0005-0000-0000-0000543A0000}"/>
    <cellStyle name="Normal 25 13 3" xfId="27710" xr:uid="{00000000-0005-0000-0000-0000553A0000}"/>
    <cellStyle name="Normal 25 14" xfId="19782" xr:uid="{00000000-0005-0000-0000-0000563A0000}"/>
    <cellStyle name="Normal 25 14 2" xfId="23120" xr:uid="{00000000-0005-0000-0000-0000573A0000}"/>
    <cellStyle name="Normal 25 14 3" xfId="27831" xr:uid="{00000000-0005-0000-0000-0000583A0000}"/>
    <cellStyle name="Normal 25 15" xfId="19901" xr:uid="{00000000-0005-0000-0000-0000593A0000}"/>
    <cellStyle name="Normal 25 15 2" xfId="23239" xr:uid="{00000000-0005-0000-0000-00005A3A0000}"/>
    <cellStyle name="Normal 25 15 3" xfId="27950" xr:uid="{00000000-0005-0000-0000-00005B3A0000}"/>
    <cellStyle name="Normal 25 16" xfId="20039" xr:uid="{00000000-0005-0000-0000-00005C3A0000}"/>
    <cellStyle name="Normal 25 16 2" xfId="28319" xr:uid="{00000000-0005-0000-0000-00005D3A0000}"/>
    <cellStyle name="Normal 25 2" xfId="2768" xr:uid="{00000000-0005-0000-0000-00005E3A0000}"/>
    <cellStyle name="Normal 25 2 10" xfId="19783" xr:uid="{00000000-0005-0000-0000-00005F3A0000}"/>
    <cellStyle name="Normal 25 2 10 2" xfId="23121" xr:uid="{00000000-0005-0000-0000-0000603A0000}"/>
    <cellStyle name="Normal 25 2 10 3" xfId="27832" xr:uid="{00000000-0005-0000-0000-0000613A0000}"/>
    <cellStyle name="Normal 25 2 11" xfId="19902" xr:uid="{00000000-0005-0000-0000-0000623A0000}"/>
    <cellStyle name="Normal 25 2 11 2" xfId="23240" xr:uid="{00000000-0005-0000-0000-0000633A0000}"/>
    <cellStyle name="Normal 25 2 11 3" xfId="27951" xr:uid="{00000000-0005-0000-0000-0000643A0000}"/>
    <cellStyle name="Normal 25 2 2" xfId="2769" xr:uid="{00000000-0005-0000-0000-0000653A0000}"/>
    <cellStyle name="Normal 25 2 3" xfId="17539" xr:uid="{00000000-0005-0000-0000-0000663A0000}"/>
    <cellStyle name="Normal 25 2 3 2" xfId="21901" xr:uid="{00000000-0005-0000-0000-0000673A0000}"/>
    <cellStyle name="Normal 25 2 3 3" xfId="26598" xr:uid="{00000000-0005-0000-0000-0000683A0000}"/>
    <cellStyle name="Normal 25 2 4" xfId="17675" xr:uid="{00000000-0005-0000-0000-0000693A0000}"/>
    <cellStyle name="Normal 25 2 4 2" xfId="22021" xr:uid="{00000000-0005-0000-0000-00006A3A0000}"/>
    <cellStyle name="Normal 25 2 4 3" xfId="26724" xr:uid="{00000000-0005-0000-0000-00006B3A0000}"/>
    <cellStyle name="Normal 25 2 5" xfId="17794" xr:uid="{00000000-0005-0000-0000-00006C3A0000}"/>
    <cellStyle name="Normal 25 2 5 2" xfId="22140" xr:uid="{00000000-0005-0000-0000-00006D3A0000}"/>
    <cellStyle name="Normal 25 2 5 3" xfId="26843" xr:uid="{00000000-0005-0000-0000-00006E3A0000}"/>
    <cellStyle name="Normal 25 2 6" xfId="17912" xr:uid="{00000000-0005-0000-0000-00006F3A0000}"/>
    <cellStyle name="Normal 25 2 6 2" xfId="22258" xr:uid="{00000000-0005-0000-0000-0000703A0000}"/>
    <cellStyle name="Normal 25 2 6 3" xfId="26962" xr:uid="{00000000-0005-0000-0000-0000713A0000}"/>
    <cellStyle name="Normal 25 2 7" xfId="19420" xr:uid="{00000000-0005-0000-0000-0000723A0000}"/>
    <cellStyle name="Normal 25 2 7 2" xfId="22758" xr:uid="{00000000-0005-0000-0000-0000733A0000}"/>
    <cellStyle name="Normal 25 2 7 3" xfId="27469" xr:uid="{00000000-0005-0000-0000-0000743A0000}"/>
    <cellStyle name="Normal 25 2 8" xfId="19542" xr:uid="{00000000-0005-0000-0000-0000753A0000}"/>
    <cellStyle name="Normal 25 2 8 2" xfId="22880" xr:uid="{00000000-0005-0000-0000-0000763A0000}"/>
    <cellStyle name="Normal 25 2 8 3" xfId="27591" xr:uid="{00000000-0005-0000-0000-0000773A0000}"/>
    <cellStyle name="Normal 25 2 9" xfId="19662" xr:uid="{00000000-0005-0000-0000-0000783A0000}"/>
    <cellStyle name="Normal 25 2 9 2" xfId="23000" xr:uid="{00000000-0005-0000-0000-0000793A0000}"/>
    <cellStyle name="Normal 25 2 9 3" xfId="27711" xr:uid="{00000000-0005-0000-0000-00007A3A0000}"/>
    <cellStyle name="Normal 25 3" xfId="2770" xr:uid="{00000000-0005-0000-0000-00007B3A0000}"/>
    <cellStyle name="Normal 25 3 10" xfId="19903" xr:uid="{00000000-0005-0000-0000-00007C3A0000}"/>
    <cellStyle name="Normal 25 3 10 2" xfId="23241" xr:uid="{00000000-0005-0000-0000-00007D3A0000}"/>
    <cellStyle name="Normal 25 3 10 3" xfId="27952" xr:uid="{00000000-0005-0000-0000-00007E3A0000}"/>
    <cellStyle name="Normal 25 3 2" xfId="17540" xr:uid="{00000000-0005-0000-0000-00007F3A0000}"/>
    <cellStyle name="Normal 25 3 2 2" xfId="21902" xr:uid="{00000000-0005-0000-0000-0000803A0000}"/>
    <cellStyle name="Normal 25 3 2 3" xfId="26599" xr:uid="{00000000-0005-0000-0000-0000813A0000}"/>
    <cellStyle name="Normal 25 3 3" xfId="17676" xr:uid="{00000000-0005-0000-0000-0000823A0000}"/>
    <cellStyle name="Normal 25 3 3 2" xfId="22022" xr:uid="{00000000-0005-0000-0000-0000833A0000}"/>
    <cellStyle name="Normal 25 3 3 3" xfId="26725" xr:uid="{00000000-0005-0000-0000-0000843A0000}"/>
    <cellStyle name="Normal 25 3 4" xfId="17795" xr:uid="{00000000-0005-0000-0000-0000853A0000}"/>
    <cellStyle name="Normal 25 3 4 2" xfId="22141" xr:uid="{00000000-0005-0000-0000-0000863A0000}"/>
    <cellStyle name="Normal 25 3 4 3" xfId="26844" xr:uid="{00000000-0005-0000-0000-0000873A0000}"/>
    <cellStyle name="Normal 25 3 5" xfId="17913" xr:uid="{00000000-0005-0000-0000-0000883A0000}"/>
    <cellStyle name="Normal 25 3 5 2" xfId="22259" xr:uid="{00000000-0005-0000-0000-0000893A0000}"/>
    <cellStyle name="Normal 25 3 5 3" xfId="26963" xr:uid="{00000000-0005-0000-0000-00008A3A0000}"/>
    <cellStyle name="Normal 25 3 6" xfId="19421" xr:uid="{00000000-0005-0000-0000-00008B3A0000}"/>
    <cellStyle name="Normal 25 3 6 2" xfId="22759" xr:uid="{00000000-0005-0000-0000-00008C3A0000}"/>
    <cellStyle name="Normal 25 3 6 3" xfId="27470" xr:uid="{00000000-0005-0000-0000-00008D3A0000}"/>
    <cellStyle name="Normal 25 3 7" xfId="19543" xr:uid="{00000000-0005-0000-0000-00008E3A0000}"/>
    <cellStyle name="Normal 25 3 7 2" xfId="22881" xr:uid="{00000000-0005-0000-0000-00008F3A0000}"/>
    <cellStyle name="Normal 25 3 7 3" xfId="27592" xr:uid="{00000000-0005-0000-0000-0000903A0000}"/>
    <cellStyle name="Normal 25 3 8" xfId="19663" xr:uid="{00000000-0005-0000-0000-0000913A0000}"/>
    <cellStyle name="Normal 25 3 8 2" xfId="23001" xr:uid="{00000000-0005-0000-0000-0000923A0000}"/>
    <cellStyle name="Normal 25 3 8 3" xfId="27712" xr:uid="{00000000-0005-0000-0000-0000933A0000}"/>
    <cellStyle name="Normal 25 3 9" xfId="19784" xr:uid="{00000000-0005-0000-0000-0000943A0000}"/>
    <cellStyle name="Normal 25 3 9 2" xfId="23122" xr:uid="{00000000-0005-0000-0000-0000953A0000}"/>
    <cellStyle name="Normal 25 3 9 3" xfId="27833" xr:uid="{00000000-0005-0000-0000-0000963A0000}"/>
    <cellStyle name="Normal 25 4" xfId="2771" xr:uid="{00000000-0005-0000-0000-0000973A0000}"/>
    <cellStyle name="Normal 25 5" xfId="2772" xr:uid="{00000000-0005-0000-0000-0000983A0000}"/>
    <cellStyle name="Normal 25 6" xfId="2773" xr:uid="{00000000-0005-0000-0000-0000993A0000}"/>
    <cellStyle name="Normal 25 7" xfId="17538" xr:uid="{00000000-0005-0000-0000-00009A3A0000}"/>
    <cellStyle name="Normal 25 7 2" xfId="21900" xr:uid="{00000000-0005-0000-0000-00009B3A0000}"/>
    <cellStyle name="Normal 25 7 3" xfId="26597" xr:uid="{00000000-0005-0000-0000-00009C3A0000}"/>
    <cellStyle name="Normal 25 8" xfId="17674" xr:uid="{00000000-0005-0000-0000-00009D3A0000}"/>
    <cellStyle name="Normal 25 8 2" xfId="22020" xr:uid="{00000000-0005-0000-0000-00009E3A0000}"/>
    <cellStyle name="Normal 25 8 3" xfId="26723" xr:uid="{00000000-0005-0000-0000-00009F3A0000}"/>
    <cellStyle name="Normal 25 9" xfId="17793" xr:uid="{00000000-0005-0000-0000-0000A03A0000}"/>
    <cellStyle name="Normal 25 9 2" xfId="22139" xr:uid="{00000000-0005-0000-0000-0000A13A0000}"/>
    <cellStyle name="Normal 25 9 3" xfId="26842" xr:uid="{00000000-0005-0000-0000-0000A23A0000}"/>
    <cellStyle name="Normal 26" xfId="2774" xr:uid="{00000000-0005-0000-0000-0000A33A0000}"/>
    <cellStyle name="Normal 26 10" xfId="19664" xr:uid="{00000000-0005-0000-0000-0000A43A0000}"/>
    <cellStyle name="Normal 26 10 2" xfId="23002" xr:uid="{00000000-0005-0000-0000-0000A53A0000}"/>
    <cellStyle name="Normal 26 10 3" xfId="27713" xr:uid="{00000000-0005-0000-0000-0000A63A0000}"/>
    <cellStyle name="Normal 26 11" xfId="19785" xr:uid="{00000000-0005-0000-0000-0000A73A0000}"/>
    <cellStyle name="Normal 26 11 2" xfId="23123" xr:uid="{00000000-0005-0000-0000-0000A83A0000}"/>
    <cellStyle name="Normal 26 11 3" xfId="27834" xr:uid="{00000000-0005-0000-0000-0000A93A0000}"/>
    <cellStyle name="Normal 26 12" xfId="19904" xr:uid="{00000000-0005-0000-0000-0000AA3A0000}"/>
    <cellStyle name="Normal 26 12 2" xfId="23242" xr:uid="{00000000-0005-0000-0000-0000AB3A0000}"/>
    <cellStyle name="Normal 26 12 3" xfId="27953" xr:uid="{00000000-0005-0000-0000-0000AC3A0000}"/>
    <cellStyle name="Normal 26 13" xfId="28320" xr:uid="{00000000-0005-0000-0000-0000AD3A0000}"/>
    <cellStyle name="Normal 26 2" xfId="17433" xr:uid="{00000000-0005-0000-0000-0000AE3A0000}"/>
    <cellStyle name="Normal 26 2 10" xfId="19905" xr:uid="{00000000-0005-0000-0000-0000AF3A0000}"/>
    <cellStyle name="Normal 26 2 10 2" xfId="23243" xr:uid="{00000000-0005-0000-0000-0000B03A0000}"/>
    <cellStyle name="Normal 26 2 10 3" xfId="27954" xr:uid="{00000000-0005-0000-0000-0000B13A0000}"/>
    <cellStyle name="Normal 26 2 11" xfId="21824" xr:uid="{00000000-0005-0000-0000-0000B23A0000}"/>
    <cellStyle name="Normal 26 2 11 2" xfId="36948" xr:uid="{00000000-0005-0000-0000-0000360C0000}"/>
    <cellStyle name="Normal 26 2 12" xfId="26510" xr:uid="{00000000-0005-0000-0000-0000B33A0000}"/>
    <cellStyle name="Normal 26 2 13" xfId="32626" xr:uid="{00000000-0005-0000-0000-0000360C0000}"/>
    <cellStyle name="Normal 26 2 2" xfId="17542" xr:uid="{00000000-0005-0000-0000-0000B43A0000}"/>
    <cellStyle name="Normal 26 2 2 2" xfId="21904" xr:uid="{00000000-0005-0000-0000-0000B53A0000}"/>
    <cellStyle name="Normal 26 2 2 3" xfId="26601" xr:uid="{00000000-0005-0000-0000-0000B63A0000}"/>
    <cellStyle name="Normal 26 2 3" xfId="17678" xr:uid="{00000000-0005-0000-0000-0000B73A0000}"/>
    <cellStyle name="Normal 26 2 3 2" xfId="22024" xr:uid="{00000000-0005-0000-0000-0000B83A0000}"/>
    <cellStyle name="Normal 26 2 3 3" xfId="26727" xr:uid="{00000000-0005-0000-0000-0000B93A0000}"/>
    <cellStyle name="Normal 26 2 4" xfId="17797" xr:uid="{00000000-0005-0000-0000-0000BA3A0000}"/>
    <cellStyle name="Normal 26 2 4 2" xfId="22143" xr:uid="{00000000-0005-0000-0000-0000BB3A0000}"/>
    <cellStyle name="Normal 26 2 4 3" xfId="26846" xr:uid="{00000000-0005-0000-0000-0000BC3A0000}"/>
    <cellStyle name="Normal 26 2 5" xfId="17915" xr:uid="{00000000-0005-0000-0000-0000BD3A0000}"/>
    <cellStyle name="Normal 26 2 5 2" xfId="22261" xr:uid="{00000000-0005-0000-0000-0000BE3A0000}"/>
    <cellStyle name="Normal 26 2 5 3" xfId="26965" xr:uid="{00000000-0005-0000-0000-0000BF3A0000}"/>
    <cellStyle name="Normal 26 2 6" xfId="19423" xr:uid="{00000000-0005-0000-0000-0000C03A0000}"/>
    <cellStyle name="Normal 26 2 6 2" xfId="22761" xr:uid="{00000000-0005-0000-0000-0000C13A0000}"/>
    <cellStyle name="Normal 26 2 6 3" xfId="27472" xr:uid="{00000000-0005-0000-0000-0000C23A0000}"/>
    <cellStyle name="Normal 26 2 7" xfId="19545" xr:uid="{00000000-0005-0000-0000-0000C33A0000}"/>
    <cellStyle name="Normal 26 2 7 2" xfId="22883" xr:uid="{00000000-0005-0000-0000-0000C43A0000}"/>
    <cellStyle name="Normal 26 2 7 3" xfId="27594" xr:uid="{00000000-0005-0000-0000-0000C53A0000}"/>
    <cellStyle name="Normal 26 2 8" xfId="19665" xr:uid="{00000000-0005-0000-0000-0000C63A0000}"/>
    <cellStyle name="Normal 26 2 8 2" xfId="23003" xr:uid="{00000000-0005-0000-0000-0000C73A0000}"/>
    <cellStyle name="Normal 26 2 8 3" xfId="27714" xr:uid="{00000000-0005-0000-0000-0000C83A0000}"/>
    <cellStyle name="Normal 26 2 9" xfId="19786" xr:uid="{00000000-0005-0000-0000-0000C93A0000}"/>
    <cellStyle name="Normal 26 2 9 2" xfId="23124" xr:uid="{00000000-0005-0000-0000-0000CA3A0000}"/>
    <cellStyle name="Normal 26 2 9 3" xfId="27835" xr:uid="{00000000-0005-0000-0000-0000CB3A0000}"/>
    <cellStyle name="Normal 26 3" xfId="17434" xr:uid="{00000000-0005-0000-0000-0000CC3A0000}"/>
    <cellStyle name="Normal 26 3 10" xfId="19906" xr:uid="{00000000-0005-0000-0000-0000CD3A0000}"/>
    <cellStyle name="Normal 26 3 10 2" xfId="23244" xr:uid="{00000000-0005-0000-0000-0000CE3A0000}"/>
    <cellStyle name="Normal 26 3 10 3" xfId="27955" xr:uid="{00000000-0005-0000-0000-0000CF3A0000}"/>
    <cellStyle name="Normal 26 3 11" xfId="21825" xr:uid="{00000000-0005-0000-0000-0000D03A0000}"/>
    <cellStyle name="Normal 26 3 11 2" xfId="36947" xr:uid="{00000000-0005-0000-0000-0000370C0000}"/>
    <cellStyle name="Normal 26 3 12" xfId="26511" xr:uid="{00000000-0005-0000-0000-0000D13A0000}"/>
    <cellStyle name="Normal 26 3 13" xfId="32625" xr:uid="{00000000-0005-0000-0000-0000370C0000}"/>
    <cellStyle name="Normal 26 3 2" xfId="17543" xr:uid="{00000000-0005-0000-0000-0000D23A0000}"/>
    <cellStyle name="Normal 26 3 2 2" xfId="21905" xr:uid="{00000000-0005-0000-0000-0000D33A0000}"/>
    <cellStyle name="Normal 26 3 2 3" xfId="26602" xr:uid="{00000000-0005-0000-0000-0000D43A0000}"/>
    <cellStyle name="Normal 26 3 3" xfId="17679" xr:uid="{00000000-0005-0000-0000-0000D53A0000}"/>
    <cellStyle name="Normal 26 3 3 2" xfId="22025" xr:uid="{00000000-0005-0000-0000-0000D63A0000}"/>
    <cellStyle name="Normal 26 3 3 3" xfId="26728" xr:uid="{00000000-0005-0000-0000-0000D73A0000}"/>
    <cellStyle name="Normal 26 3 4" xfId="17798" xr:uid="{00000000-0005-0000-0000-0000D83A0000}"/>
    <cellStyle name="Normal 26 3 4 2" xfId="22144" xr:uid="{00000000-0005-0000-0000-0000D93A0000}"/>
    <cellStyle name="Normal 26 3 4 3" xfId="26847" xr:uid="{00000000-0005-0000-0000-0000DA3A0000}"/>
    <cellStyle name="Normal 26 3 5" xfId="17916" xr:uid="{00000000-0005-0000-0000-0000DB3A0000}"/>
    <cellStyle name="Normal 26 3 5 2" xfId="22262" xr:uid="{00000000-0005-0000-0000-0000DC3A0000}"/>
    <cellStyle name="Normal 26 3 5 3" xfId="26966" xr:uid="{00000000-0005-0000-0000-0000DD3A0000}"/>
    <cellStyle name="Normal 26 3 6" xfId="19424" xr:uid="{00000000-0005-0000-0000-0000DE3A0000}"/>
    <cellStyle name="Normal 26 3 6 2" xfId="22762" xr:uid="{00000000-0005-0000-0000-0000DF3A0000}"/>
    <cellStyle name="Normal 26 3 6 3" xfId="27473" xr:uid="{00000000-0005-0000-0000-0000E03A0000}"/>
    <cellStyle name="Normal 26 3 7" xfId="19546" xr:uid="{00000000-0005-0000-0000-0000E13A0000}"/>
    <cellStyle name="Normal 26 3 7 2" xfId="22884" xr:uid="{00000000-0005-0000-0000-0000E23A0000}"/>
    <cellStyle name="Normal 26 3 7 3" xfId="27595" xr:uid="{00000000-0005-0000-0000-0000E33A0000}"/>
    <cellStyle name="Normal 26 3 8" xfId="19666" xr:uid="{00000000-0005-0000-0000-0000E43A0000}"/>
    <cellStyle name="Normal 26 3 8 2" xfId="23004" xr:uid="{00000000-0005-0000-0000-0000E53A0000}"/>
    <cellStyle name="Normal 26 3 8 3" xfId="27715" xr:uid="{00000000-0005-0000-0000-0000E63A0000}"/>
    <cellStyle name="Normal 26 3 9" xfId="19787" xr:uid="{00000000-0005-0000-0000-0000E73A0000}"/>
    <cellStyle name="Normal 26 3 9 2" xfId="23125" xr:uid="{00000000-0005-0000-0000-0000E83A0000}"/>
    <cellStyle name="Normal 26 3 9 3" xfId="27836" xr:uid="{00000000-0005-0000-0000-0000E93A0000}"/>
    <cellStyle name="Normal 26 4" xfId="17541" xr:uid="{00000000-0005-0000-0000-0000EA3A0000}"/>
    <cellStyle name="Normal 26 4 2" xfId="21903" xr:uid="{00000000-0005-0000-0000-0000EB3A0000}"/>
    <cellStyle name="Normal 26 4 3" xfId="26600" xr:uid="{00000000-0005-0000-0000-0000EC3A0000}"/>
    <cellStyle name="Normal 26 5" xfId="17677" xr:uid="{00000000-0005-0000-0000-0000ED3A0000}"/>
    <cellStyle name="Normal 26 5 2" xfId="22023" xr:uid="{00000000-0005-0000-0000-0000EE3A0000}"/>
    <cellStyle name="Normal 26 5 3" xfId="26726" xr:uid="{00000000-0005-0000-0000-0000EF3A0000}"/>
    <cellStyle name="Normal 26 6" xfId="17796" xr:uid="{00000000-0005-0000-0000-0000F03A0000}"/>
    <cellStyle name="Normal 26 6 2" xfId="22142" xr:uid="{00000000-0005-0000-0000-0000F13A0000}"/>
    <cellStyle name="Normal 26 6 3" xfId="26845" xr:uid="{00000000-0005-0000-0000-0000F23A0000}"/>
    <cellStyle name="Normal 26 7" xfId="17914" xr:uid="{00000000-0005-0000-0000-0000F33A0000}"/>
    <cellStyle name="Normal 26 7 2" xfId="22260" xr:uid="{00000000-0005-0000-0000-0000F43A0000}"/>
    <cellStyle name="Normal 26 7 3" xfId="26964" xr:uid="{00000000-0005-0000-0000-0000F53A0000}"/>
    <cellStyle name="Normal 26 8" xfId="19422" xr:uid="{00000000-0005-0000-0000-0000F63A0000}"/>
    <cellStyle name="Normal 26 8 2" xfId="22760" xr:uid="{00000000-0005-0000-0000-0000F73A0000}"/>
    <cellStyle name="Normal 26 8 3" xfId="27471" xr:uid="{00000000-0005-0000-0000-0000F83A0000}"/>
    <cellStyle name="Normal 26 9" xfId="19544" xr:uid="{00000000-0005-0000-0000-0000F93A0000}"/>
    <cellStyle name="Normal 26 9 2" xfId="22882" xr:uid="{00000000-0005-0000-0000-0000FA3A0000}"/>
    <cellStyle name="Normal 26 9 3" xfId="27593" xr:uid="{00000000-0005-0000-0000-0000FB3A0000}"/>
    <cellStyle name="Normal 27" xfId="2775" xr:uid="{00000000-0005-0000-0000-0000FC3A0000}"/>
    <cellStyle name="Normal 27 10" xfId="19667" xr:uid="{00000000-0005-0000-0000-0000FD3A0000}"/>
    <cellStyle name="Normal 27 10 2" xfId="23005" xr:uid="{00000000-0005-0000-0000-0000FE3A0000}"/>
    <cellStyle name="Normal 27 10 3" xfId="27716" xr:uid="{00000000-0005-0000-0000-0000FF3A0000}"/>
    <cellStyle name="Normal 27 11" xfId="19788" xr:uid="{00000000-0005-0000-0000-0000003B0000}"/>
    <cellStyle name="Normal 27 11 2" xfId="23126" xr:uid="{00000000-0005-0000-0000-0000013B0000}"/>
    <cellStyle name="Normal 27 11 3" xfId="27837" xr:uid="{00000000-0005-0000-0000-0000023B0000}"/>
    <cellStyle name="Normal 27 12" xfId="19907" xr:uid="{00000000-0005-0000-0000-0000033B0000}"/>
    <cellStyle name="Normal 27 12 2" xfId="23245" xr:uid="{00000000-0005-0000-0000-0000043B0000}"/>
    <cellStyle name="Normal 27 12 3" xfId="27956" xr:uid="{00000000-0005-0000-0000-0000053B0000}"/>
    <cellStyle name="Normal 27 13" xfId="28321" xr:uid="{00000000-0005-0000-0000-0000063B0000}"/>
    <cellStyle name="Normal 27 2" xfId="17435" xr:uid="{00000000-0005-0000-0000-0000073B0000}"/>
    <cellStyle name="Normal 27 2 10" xfId="19908" xr:uid="{00000000-0005-0000-0000-0000083B0000}"/>
    <cellStyle name="Normal 27 2 10 2" xfId="23246" xr:uid="{00000000-0005-0000-0000-0000093B0000}"/>
    <cellStyle name="Normal 27 2 10 3" xfId="27957" xr:uid="{00000000-0005-0000-0000-00000A3B0000}"/>
    <cellStyle name="Normal 27 2 11" xfId="21826" xr:uid="{00000000-0005-0000-0000-00000B3B0000}"/>
    <cellStyle name="Normal 27 2 11 2" xfId="36949" xr:uid="{00000000-0005-0000-0000-0000390C0000}"/>
    <cellStyle name="Normal 27 2 12" xfId="26512" xr:uid="{00000000-0005-0000-0000-00000C3B0000}"/>
    <cellStyle name="Normal 27 2 13" xfId="32627" xr:uid="{00000000-0005-0000-0000-0000390C0000}"/>
    <cellStyle name="Normal 27 2 2" xfId="17545" xr:uid="{00000000-0005-0000-0000-00000D3B0000}"/>
    <cellStyle name="Normal 27 2 2 2" xfId="21907" xr:uid="{00000000-0005-0000-0000-00000E3B0000}"/>
    <cellStyle name="Normal 27 2 2 3" xfId="26604" xr:uid="{00000000-0005-0000-0000-00000F3B0000}"/>
    <cellStyle name="Normal 27 2 3" xfId="17681" xr:uid="{00000000-0005-0000-0000-0000103B0000}"/>
    <cellStyle name="Normal 27 2 3 2" xfId="22027" xr:uid="{00000000-0005-0000-0000-0000113B0000}"/>
    <cellStyle name="Normal 27 2 3 3" xfId="26730" xr:uid="{00000000-0005-0000-0000-0000123B0000}"/>
    <cellStyle name="Normal 27 2 4" xfId="17800" xr:uid="{00000000-0005-0000-0000-0000133B0000}"/>
    <cellStyle name="Normal 27 2 4 2" xfId="22146" xr:uid="{00000000-0005-0000-0000-0000143B0000}"/>
    <cellStyle name="Normal 27 2 4 3" xfId="26849" xr:uid="{00000000-0005-0000-0000-0000153B0000}"/>
    <cellStyle name="Normal 27 2 5" xfId="17918" xr:uid="{00000000-0005-0000-0000-0000163B0000}"/>
    <cellStyle name="Normal 27 2 5 2" xfId="22264" xr:uid="{00000000-0005-0000-0000-0000173B0000}"/>
    <cellStyle name="Normal 27 2 5 3" xfId="26968" xr:uid="{00000000-0005-0000-0000-0000183B0000}"/>
    <cellStyle name="Normal 27 2 6" xfId="19426" xr:uid="{00000000-0005-0000-0000-0000193B0000}"/>
    <cellStyle name="Normal 27 2 6 2" xfId="22764" xr:uid="{00000000-0005-0000-0000-00001A3B0000}"/>
    <cellStyle name="Normal 27 2 6 3" xfId="27475" xr:uid="{00000000-0005-0000-0000-00001B3B0000}"/>
    <cellStyle name="Normal 27 2 7" xfId="19548" xr:uid="{00000000-0005-0000-0000-00001C3B0000}"/>
    <cellStyle name="Normal 27 2 7 2" xfId="22886" xr:uid="{00000000-0005-0000-0000-00001D3B0000}"/>
    <cellStyle name="Normal 27 2 7 3" xfId="27597" xr:uid="{00000000-0005-0000-0000-00001E3B0000}"/>
    <cellStyle name="Normal 27 2 8" xfId="19668" xr:uid="{00000000-0005-0000-0000-00001F3B0000}"/>
    <cellStyle name="Normal 27 2 8 2" xfId="23006" xr:uid="{00000000-0005-0000-0000-0000203B0000}"/>
    <cellStyle name="Normal 27 2 8 3" xfId="27717" xr:uid="{00000000-0005-0000-0000-0000213B0000}"/>
    <cellStyle name="Normal 27 2 9" xfId="19789" xr:uid="{00000000-0005-0000-0000-0000223B0000}"/>
    <cellStyle name="Normal 27 2 9 2" xfId="23127" xr:uid="{00000000-0005-0000-0000-0000233B0000}"/>
    <cellStyle name="Normal 27 2 9 3" xfId="27838" xr:uid="{00000000-0005-0000-0000-0000243B0000}"/>
    <cellStyle name="Normal 27 3" xfId="17436" xr:uid="{00000000-0005-0000-0000-0000253B0000}"/>
    <cellStyle name="Normal 27 3 10" xfId="19909" xr:uid="{00000000-0005-0000-0000-0000263B0000}"/>
    <cellStyle name="Normal 27 3 10 2" xfId="23247" xr:uid="{00000000-0005-0000-0000-0000273B0000}"/>
    <cellStyle name="Normal 27 3 10 3" xfId="27958" xr:uid="{00000000-0005-0000-0000-0000283B0000}"/>
    <cellStyle name="Normal 27 3 11" xfId="21827" xr:uid="{00000000-0005-0000-0000-0000293B0000}"/>
    <cellStyle name="Normal 27 3 12" xfId="26513" xr:uid="{00000000-0005-0000-0000-00002A3B0000}"/>
    <cellStyle name="Normal 27 3 2" xfId="17546" xr:uid="{00000000-0005-0000-0000-00002B3B0000}"/>
    <cellStyle name="Normal 27 3 2 2" xfId="21908" xr:uid="{00000000-0005-0000-0000-00002C3B0000}"/>
    <cellStyle name="Normal 27 3 2 3" xfId="26605" xr:uid="{00000000-0005-0000-0000-00002D3B0000}"/>
    <cellStyle name="Normal 27 3 3" xfId="17682" xr:uid="{00000000-0005-0000-0000-00002E3B0000}"/>
    <cellStyle name="Normal 27 3 3 2" xfId="22028" xr:uid="{00000000-0005-0000-0000-00002F3B0000}"/>
    <cellStyle name="Normal 27 3 3 3" xfId="26731" xr:uid="{00000000-0005-0000-0000-0000303B0000}"/>
    <cellStyle name="Normal 27 3 4" xfId="17801" xr:uid="{00000000-0005-0000-0000-0000313B0000}"/>
    <cellStyle name="Normal 27 3 4 2" xfId="22147" xr:uid="{00000000-0005-0000-0000-0000323B0000}"/>
    <cellStyle name="Normal 27 3 4 3" xfId="26850" xr:uid="{00000000-0005-0000-0000-0000333B0000}"/>
    <cellStyle name="Normal 27 3 5" xfId="17919" xr:uid="{00000000-0005-0000-0000-0000343B0000}"/>
    <cellStyle name="Normal 27 3 5 2" xfId="22265" xr:uid="{00000000-0005-0000-0000-0000353B0000}"/>
    <cellStyle name="Normal 27 3 5 3" xfId="26969" xr:uid="{00000000-0005-0000-0000-0000363B0000}"/>
    <cellStyle name="Normal 27 3 6" xfId="19427" xr:uid="{00000000-0005-0000-0000-0000373B0000}"/>
    <cellStyle name="Normal 27 3 6 2" xfId="22765" xr:uid="{00000000-0005-0000-0000-0000383B0000}"/>
    <cellStyle name="Normal 27 3 6 3" xfId="27476" xr:uid="{00000000-0005-0000-0000-0000393B0000}"/>
    <cellStyle name="Normal 27 3 7" xfId="19549" xr:uid="{00000000-0005-0000-0000-00003A3B0000}"/>
    <cellStyle name="Normal 27 3 7 2" xfId="22887" xr:uid="{00000000-0005-0000-0000-00003B3B0000}"/>
    <cellStyle name="Normal 27 3 7 3" xfId="27598" xr:uid="{00000000-0005-0000-0000-00003C3B0000}"/>
    <cellStyle name="Normal 27 3 8" xfId="19669" xr:uid="{00000000-0005-0000-0000-00003D3B0000}"/>
    <cellStyle name="Normal 27 3 8 2" xfId="23007" xr:uid="{00000000-0005-0000-0000-00003E3B0000}"/>
    <cellStyle name="Normal 27 3 8 3" xfId="27718" xr:uid="{00000000-0005-0000-0000-00003F3B0000}"/>
    <cellStyle name="Normal 27 3 9" xfId="19790" xr:uid="{00000000-0005-0000-0000-0000403B0000}"/>
    <cellStyle name="Normal 27 3 9 2" xfId="23128" xr:uid="{00000000-0005-0000-0000-0000413B0000}"/>
    <cellStyle name="Normal 27 3 9 3" xfId="27839" xr:uid="{00000000-0005-0000-0000-0000423B0000}"/>
    <cellStyle name="Normal 27 4" xfId="17544" xr:uid="{00000000-0005-0000-0000-0000433B0000}"/>
    <cellStyle name="Normal 27 4 2" xfId="21906" xr:uid="{00000000-0005-0000-0000-0000443B0000}"/>
    <cellStyle name="Normal 27 4 3" xfId="26603" xr:uid="{00000000-0005-0000-0000-0000453B0000}"/>
    <cellStyle name="Normal 27 5" xfId="17680" xr:uid="{00000000-0005-0000-0000-0000463B0000}"/>
    <cellStyle name="Normal 27 5 2" xfId="22026" xr:uid="{00000000-0005-0000-0000-0000473B0000}"/>
    <cellStyle name="Normal 27 5 3" xfId="26729" xr:uid="{00000000-0005-0000-0000-0000483B0000}"/>
    <cellStyle name="Normal 27 6" xfId="17799" xr:uid="{00000000-0005-0000-0000-0000493B0000}"/>
    <cellStyle name="Normal 27 6 2" xfId="22145" xr:uid="{00000000-0005-0000-0000-00004A3B0000}"/>
    <cellStyle name="Normal 27 6 3" xfId="26848" xr:uid="{00000000-0005-0000-0000-00004B3B0000}"/>
    <cellStyle name="Normal 27 7" xfId="17917" xr:uid="{00000000-0005-0000-0000-00004C3B0000}"/>
    <cellStyle name="Normal 27 7 2" xfId="22263" xr:uid="{00000000-0005-0000-0000-00004D3B0000}"/>
    <cellStyle name="Normal 27 7 3" xfId="26967" xr:uid="{00000000-0005-0000-0000-00004E3B0000}"/>
    <cellStyle name="Normal 27 8" xfId="19425" xr:uid="{00000000-0005-0000-0000-00004F3B0000}"/>
    <cellStyle name="Normal 27 8 2" xfId="22763" xr:uid="{00000000-0005-0000-0000-0000503B0000}"/>
    <cellStyle name="Normal 27 8 3" xfId="27474" xr:uid="{00000000-0005-0000-0000-0000513B0000}"/>
    <cellStyle name="Normal 27 9" xfId="19547" xr:uid="{00000000-0005-0000-0000-0000523B0000}"/>
    <cellStyle name="Normal 27 9 2" xfId="22885" xr:uid="{00000000-0005-0000-0000-0000533B0000}"/>
    <cellStyle name="Normal 27 9 3" xfId="27596" xr:uid="{00000000-0005-0000-0000-0000543B0000}"/>
    <cellStyle name="Normal 28" xfId="3271" xr:uid="{00000000-0005-0000-0000-0000553B0000}"/>
    <cellStyle name="Normal 28 10" xfId="19670" xr:uid="{00000000-0005-0000-0000-0000563B0000}"/>
    <cellStyle name="Normal 28 10 2" xfId="23008" xr:uid="{00000000-0005-0000-0000-0000573B0000}"/>
    <cellStyle name="Normal 28 10 3" xfId="27719" xr:uid="{00000000-0005-0000-0000-0000583B0000}"/>
    <cellStyle name="Normal 28 11" xfId="19791" xr:uid="{00000000-0005-0000-0000-0000593B0000}"/>
    <cellStyle name="Normal 28 11 2" xfId="23129" xr:uid="{00000000-0005-0000-0000-00005A3B0000}"/>
    <cellStyle name="Normal 28 11 3" xfId="27840" xr:uid="{00000000-0005-0000-0000-00005B3B0000}"/>
    <cellStyle name="Normal 28 12" xfId="19910" xr:uid="{00000000-0005-0000-0000-00005C3B0000}"/>
    <cellStyle name="Normal 28 12 2" xfId="23248" xr:uid="{00000000-0005-0000-0000-00005D3B0000}"/>
    <cellStyle name="Normal 28 12 3" xfId="27959" xr:uid="{00000000-0005-0000-0000-00005E3B0000}"/>
    <cellStyle name="Normal 28 13" xfId="20040" xr:uid="{00000000-0005-0000-0000-00005F3B0000}"/>
    <cellStyle name="Normal 28 13 2" xfId="25513" xr:uid="{00000000-0005-0000-0000-0000603B0000}"/>
    <cellStyle name="Normal 28 14" xfId="16510" xr:uid="{00000000-0005-0000-0000-0000613B0000}"/>
    <cellStyle name="Normal 28 2" xfId="17437" xr:uid="{00000000-0005-0000-0000-0000623B0000}"/>
    <cellStyle name="Normal 28 2 10" xfId="19911" xr:uid="{00000000-0005-0000-0000-0000633B0000}"/>
    <cellStyle name="Normal 28 2 10 2" xfId="23249" xr:uid="{00000000-0005-0000-0000-0000643B0000}"/>
    <cellStyle name="Normal 28 2 10 3" xfId="27960" xr:uid="{00000000-0005-0000-0000-0000653B0000}"/>
    <cellStyle name="Normal 28 2 11" xfId="21828" xr:uid="{00000000-0005-0000-0000-0000663B0000}"/>
    <cellStyle name="Normal 28 2 11 2" xfId="28322" xr:uid="{00000000-0005-0000-0000-0000673B0000}"/>
    <cellStyle name="Normal 28 2 12" xfId="20357" xr:uid="{00000000-0005-0000-0000-0000683B0000}"/>
    <cellStyle name="Normal 28 2 13" xfId="26514" xr:uid="{00000000-0005-0000-0000-0000693B0000}"/>
    <cellStyle name="Normal 28 2 2" xfId="17548" xr:uid="{00000000-0005-0000-0000-00006A3B0000}"/>
    <cellStyle name="Normal 28 2 2 2" xfId="21910" xr:uid="{00000000-0005-0000-0000-00006B3B0000}"/>
    <cellStyle name="Normal 28 2 2 3" xfId="26607" xr:uid="{00000000-0005-0000-0000-00006C3B0000}"/>
    <cellStyle name="Normal 28 2 3" xfId="17684" xr:uid="{00000000-0005-0000-0000-00006D3B0000}"/>
    <cellStyle name="Normal 28 2 3 2" xfId="22030" xr:uid="{00000000-0005-0000-0000-00006E3B0000}"/>
    <cellStyle name="Normal 28 2 3 3" xfId="26733" xr:uid="{00000000-0005-0000-0000-00006F3B0000}"/>
    <cellStyle name="Normal 28 2 4" xfId="17803" xr:uid="{00000000-0005-0000-0000-0000703B0000}"/>
    <cellStyle name="Normal 28 2 4 2" xfId="22149" xr:uid="{00000000-0005-0000-0000-0000713B0000}"/>
    <cellStyle name="Normal 28 2 4 3" xfId="26852" xr:uid="{00000000-0005-0000-0000-0000723B0000}"/>
    <cellStyle name="Normal 28 2 5" xfId="17921" xr:uid="{00000000-0005-0000-0000-0000733B0000}"/>
    <cellStyle name="Normal 28 2 5 2" xfId="22267" xr:uid="{00000000-0005-0000-0000-0000743B0000}"/>
    <cellStyle name="Normal 28 2 5 3" xfId="26971" xr:uid="{00000000-0005-0000-0000-0000753B0000}"/>
    <cellStyle name="Normal 28 2 6" xfId="19429" xr:uid="{00000000-0005-0000-0000-0000763B0000}"/>
    <cellStyle name="Normal 28 2 6 2" xfId="22767" xr:uid="{00000000-0005-0000-0000-0000773B0000}"/>
    <cellStyle name="Normal 28 2 6 3" xfId="27478" xr:uid="{00000000-0005-0000-0000-0000783B0000}"/>
    <cellStyle name="Normal 28 2 7" xfId="19551" xr:uid="{00000000-0005-0000-0000-0000793B0000}"/>
    <cellStyle name="Normal 28 2 7 2" xfId="22889" xr:uid="{00000000-0005-0000-0000-00007A3B0000}"/>
    <cellStyle name="Normal 28 2 7 3" xfId="27600" xr:uid="{00000000-0005-0000-0000-00007B3B0000}"/>
    <cellStyle name="Normal 28 2 8" xfId="19671" xr:uid="{00000000-0005-0000-0000-00007C3B0000}"/>
    <cellStyle name="Normal 28 2 8 2" xfId="23009" xr:uid="{00000000-0005-0000-0000-00007D3B0000}"/>
    <cellStyle name="Normal 28 2 8 3" xfId="27720" xr:uid="{00000000-0005-0000-0000-00007E3B0000}"/>
    <cellStyle name="Normal 28 2 9" xfId="19792" xr:uid="{00000000-0005-0000-0000-00007F3B0000}"/>
    <cellStyle name="Normal 28 2 9 2" xfId="23130" xr:uid="{00000000-0005-0000-0000-0000803B0000}"/>
    <cellStyle name="Normal 28 2 9 3" xfId="27841" xr:uid="{00000000-0005-0000-0000-0000813B0000}"/>
    <cellStyle name="Normal 28 3" xfId="17438" xr:uid="{00000000-0005-0000-0000-0000823B0000}"/>
    <cellStyle name="Normal 28 3 10" xfId="19912" xr:uid="{00000000-0005-0000-0000-0000833B0000}"/>
    <cellStyle name="Normal 28 3 10 2" xfId="23250" xr:uid="{00000000-0005-0000-0000-0000843B0000}"/>
    <cellStyle name="Normal 28 3 10 3" xfId="27961" xr:uid="{00000000-0005-0000-0000-0000853B0000}"/>
    <cellStyle name="Normal 28 3 11" xfId="21829" xr:uid="{00000000-0005-0000-0000-0000863B0000}"/>
    <cellStyle name="Normal 28 3 12" xfId="20356" xr:uid="{00000000-0005-0000-0000-0000873B0000}"/>
    <cellStyle name="Normal 28 3 13" xfId="26515" xr:uid="{00000000-0005-0000-0000-0000883B0000}"/>
    <cellStyle name="Normal 28 3 2" xfId="17549" xr:uid="{00000000-0005-0000-0000-0000893B0000}"/>
    <cellStyle name="Normal 28 3 2 2" xfId="21911" xr:uid="{00000000-0005-0000-0000-00008A3B0000}"/>
    <cellStyle name="Normal 28 3 2 3" xfId="26608" xr:uid="{00000000-0005-0000-0000-00008B3B0000}"/>
    <cellStyle name="Normal 28 3 3" xfId="17685" xr:uid="{00000000-0005-0000-0000-00008C3B0000}"/>
    <cellStyle name="Normal 28 3 3 2" xfId="22031" xr:uid="{00000000-0005-0000-0000-00008D3B0000}"/>
    <cellStyle name="Normal 28 3 3 3" xfId="26734" xr:uid="{00000000-0005-0000-0000-00008E3B0000}"/>
    <cellStyle name="Normal 28 3 4" xfId="17804" xr:uid="{00000000-0005-0000-0000-00008F3B0000}"/>
    <cellStyle name="Normal 28 3 4 2" xfId="22150" xr:uid="{00000000-0005-0000-0000-0000903B0000}"/>
    <cellStyle name="Normal 28 3 4 3" xfId="26853" xr:uid="{00000000-0005-0000-0000-0000913B0000}"/>
    <cellStyle name="Normal 28 3 5" xfId="17922" xr:uid="{00000000-0005-0000-0000-0000923B0000}"/>
    <cellStyle name="Normal 28 3 5 2" xfId="22268" xr:uid="{00000000-0005-0000-0000-0000933B0000}"/>
    <cellStyle name="Normal 28 3 5 3" xfId="26972" xr:uid="{00000000-0005-0000-0000-0000943B0000}"/>
    <cellStyle name="Normal 28 3 6" xfId="19430" xr:uid="{00000000-0005-0000-0000-0000953B0000}"/>
    <cellStyle name="Normal 28 3 6 2" xfId="22768" xr:uid="{00000000-0005-0000-0000-0000963B0000}"/>
    <cellStyle name="Normal 28 3 6 3" xfId="27479" xr:uid="{00000000-0005-0000-0000-0000973B0000}"/>
    <cellStyle name="Normal 28 3 7" xfId="19552" xr:uid="{00000000-0005-0000-0000-0000983B0000}"/>
    <cellStyle name="Normal 28 3 7 2" xfId="22890" xr:uid="{00000000-0005-0000-0000-0000993B0000}"/>
    <cellStyle name="Normal 28 3 7 3" xfId="27601" xr:uid="{00000000-0005-0000-0000-00009A3B0000}"/>
    <cellStyle name="Normal 28 3 8" xfId="19672" xr:uid="{00000000-0005-0000-0000-00009B3B0000}"/>
    <cellStyle name="Normal 28 3 8 2" xfId="23010" xr:uid="{00000000-0005-0000-0000-00009C3B0000}"/>
    <cellStyle name="Normal 28 3 8 3" xfId="27721" xr:uid="{00000000-0005-0000-0000-00009D3B0000}"/>
    <cellStyle name="Normal 28 3 9" xfId="19793" xr:uid="{00000000-0005-0000-0000-00009E3B0000}"/>
    <cellStyle name="Normal 28 3 9 2" xfId="23131" xr:uid="{00000000-0005-0000-0000-00009F3B0000}"/>
    <cellStyle name="Normal 28 3 9 3" xfId="27842" xr:uid="{00000000-0005-0000-0000-0000A03B0000}"/>
    <cellStyle name="Normal 28 4" xfId="17547" xr:uid="{00000000-0005-0000-0000-0000A13B0000}"/>
    <cellStyle name="Normal 28 4 2" xfId="21909" xr:uid="{00000000-0005-0000-0000-0000A23B0000}"/>
    <cellStyle name="Normal 28 4 3" xfId="26606" xr:uid="{00000000-0005-0000-0000-0000A33B0000}"/>
    <cellStyle name="Normal 28 5" xfId="17683" xr:uid="{00000000-0005-0000-0000-0000A43B0000}"/>
    <cellStyle name="Normal 28 5 2" xfId="22029" xr:uid="{00000000-0005-0000-0000-0000A53B0000}"/>
    <cellStyle name="Normal 28 5 3" xfId="26732" xr:uid="{00000000-0005-0000-0000-0000A63B0000}"/>
    <cellStyle name="Normal 28 6" xfId="17802" xr:uid="{00000000-0005-0000-0000-0000A73B0000}"/>
    <cellStyle name="Normal 28 6 2" xfId="22148" xr:uid="{00000000-0005-0000-0000-0000A83B0000}"/>
    <cellStyle name="Normal 28 6 3" xfId="26851" xr:uid="{00000000-0005-0000-0000-0000A93B0000}"/>
    <cellStyle name="Normal 28 7" xfId="17920" xr:uid="{00000000-0005-0000-0000-0000AA3B0000}"/>
    <cellStyle name="Normal 28 7 2" xfId="22266" xr:uid="{00000000-0005-0000-0000-0000AB3B0000}"/>
    <cellStyle name="Normal 28 7 3" xfId="26970" xr:uid="{00000000-0005-0000-0000-0000AC3B0000}"/>
    <cellStyle name="Normal 28 8" xfId="19428" xr:uid="{00000000-0005-0000-0000-0000AD3B0000}"/>
    <cellStyle name="Normal 28 8 2" xfId="22766" xr:uid="{00000000-0005-0000-0000-0000AE3B0000}"/>
    <cellStyle name="Normal 28 8 3" xfId="27477" xr:uid="{00000000-0005-0000-0000-0000AF3B0000}"/>
    <cellStyle name="Normal 28 9" xfId="19550" xr:uid="{00000000-0005-0000-0000-0000B03B0000}"/>
    <cellStyle name="Normal 28 9 2" xfId="22888" xr:uid="{00000000-0005-0000-0000-0000B13B0000}"/>
    <cellStyle name="Normal 28 9 3" xfId="27599" xr:uid="{00000000-0005-0000-0000-0000B23B0000}"/>
    <cellStyle name="Normal 29" xfId="3272" xr:uid="{00000000-0005-0000-0000-0000B33B0000}"/>
    <cellStyle name="Normal 29 10" xfId="19673" xr:uid="{00000000-0005-0000-0000-0000B43B0000}"/>
    <cellStyle name="Normal 29 10 2" xfId="23011" xr:uid="{00000000-0005-0000-0000-0000B53B0000}"/>
    <cellStyle name="Normal 29 10 3" xfId="27722" xr:uid="{00000000-0005-0000-0000-0000B63B0000}"/>
    <cellStyle name="Normal 29 11" xfId="19794" xr:uid="{00000000-0005-0000-0000-0000B73B0000}"/>
    <cellStyle name="Normal 29 11 2" xfId="23132" xr:uid="{00000000-0005-0000-0000-0000B83B0000}"/>
    <cellStyle name="Normal 29 11 3" xfId="27843" xr:uid="{00000000-0005-0000-0000-0000B93B0000}"/>
    <cellStyle name="Normal 29 12" xfId="19913" xr:uid="{00000000-0005-0000-0000-0000BA3B0000}"/>
    <cellStyle name="Normal 29 12 2" xfId="23251" xr:uid="{00000000-0005-0000-0000-0000BB3B0000}"/>
    <cellStyle name="Normal 29 12 3" xfId="27962" xr:uid="{00000000-0005-0000-0000-0000BC3B0000}"/>
    <cellStyle name="Normal 29 13" xfId="20041" xr:uid="{00000000-0005-0000-0000-0000BD3B0000}"/>
    <cellStyle name="Normal 29 13 2" xfId="25514" xr:uid="{00000000-0005-0000-0000-0000BE3B0000}"/>
    <cellStyle name="Normal 29 14" xfId="16511" xr:uid="{00000000-0005-0000-0000-0000BF3B0000}"/>
    <cellStyle name="Normal 29 2" xfId="17439" xr:uid="{00000000-0005-0000-0000-0000C03B0000}"/>
    <cellStyle name="Normal 29 2 10" xfId="19914" xr:uid="{00000000-0005-0000-0000-0000C13B0000}"/>
    <cellStyle name="Normal 29 2 10 2" xfId="23252" xr:uid="{00000000-0005-0000-0000-0000C23B0000}"/>
    <cellStyle name="Normal 29 2 10 3" xfId="27963" xr:uid="{00000000-0005-0000-0000-0000C33B0000}"/>
    <cellStyle name="Normal 29 2 11" xfId="21830" xr:uid="{00000000-0005-0000-0000-0000C43B0000}"/>
    <cellStyle name="Normal 29 2 12" xfId="20359" xr:uid="{00000000-0005-0000-0000-0000C53B0000}"/>
    <cellStyle name="Normal 29 2 13" xfId="26516" xr:uid="{00000000-0005-0000-0000-0000C63B0000}"/>
    <cellStyle name="Normal 29 2 2" xfId="17551" xr:uid="{00000000-0005-0000-0000-0000C73B0000}"/>
    <cellStyle name="Normal 29 2 2 2" xfId="21913" xr:uid="{00000000-0005-0000-0000-0000C83B0000}"/>
    <cellStyle name="Normal 29 2 2 3" xfId="26610" xr:uid="{00000000-0005-0000-0000-0000C93B0000}"/>
    <cellStyle name="Normal 29 2 3" xfId="17687" xr:uid="{00000000-0005-0000-0000-0000CA3B0000}"/>
    <cellStyle name="Normal 29 2 3 2" xfId="22033" xr:uid="{00000000-0005-0000-0000-0000CB3B0000}"/>
    <cellStyle name="Normal 29 2 3 3" xfId="26736" xr:uid="{00000000-0005-0000-0000-0000CC3B0000}"/>
    <cellStyle name="Normal 29 2 4" xfId="17806" xr:uid="{00000000-0005-0000-0000-0000CD3B0000}"/>
    <cellStyle name="Normal 29 2 4 2" xfId="22152" xr:uid="{00000000-0005-0000-0000-0000CE3B0000}"/>
    <cellStyle name="Normal 29 2 4 3" xfId="26855" xr:uid="{00000000-0005-0000-0000-0000CF3B0000}"/>
    <cellStyle name="Normal 29 2 5" xfId="17924" xr:uid="{00000000-0005-0000-0000-0000D03B0000}"/>
    <cellStyle name="Normal 29 2 5 2" xfId="22270" xr:uid="{00000000-0005-0000-0000-0000D13B0000}"/>
    <cellStyle name="Normal 29 2 5 3" xfId="26974" xr:uid="{00000000-0005-0000-0000-0000D23B0000}"/>
    <cellStyle name="Normal 29 2 6" xfId="19432" xr:uid="{00000000-0005-0000-0000-0000D33B0000}"/>
    <cellStyle name="Normal 29 2 6 2" xfId="22770" xr:uid="{00000000-0005-0000-0000-0000D43B0000}"/>
    <cellStyle name="Normal 29 2 6 3" xfId="27481" xr:uid="{00000000-0005-0000-0000-0000D53B0000}"/>
    <cellStyle name="Normal 29 2 7" xfId="19554" xr:uid="{00000000-0005-0000-0000-0000D63B0000}"/>
    <cellStyle name="Normal 29 2 7 2" xfId="22892" xr:uid="{00000000-0005-0000-0000-0000D73B0000}"/>
    <cellStyle name="Normal 29 2 7 3" xfId="27603" xr:uid="{00000000-0005-0000-0000-0000D83B0000}"/>
    <cellStyle name="Normal 29 2 8" xfId="19674" xr:uid="{00000000-0005-0000-0000-0000D93B0000}"/>
    <cellStyle name="Normal 29 2 8 2" xfId="23012" xr:uid="{00000000-0005-0000-0000-0000DA3B0000}"/>
    <cellStyle name="Normal 29 2 8 3" xfId="27723" xr:uid="{00000000-0005-0000-0000-0000DB3B0000}"/>
    <cellStyle name="Normal 29 2 9" xfId="19795" xr:uid="{00000000-0005-0000-0000-0000DC3B0000}"/>
    <cellStyle name="Normal 29 2 9 2" xfId="23133" xr:uid="{00000000-0005-0000-0000-0000DD3B0000}"/>
    <cellStyle name="Normal 29 2 9 3" xfId="27844" xr:uid="{00000000-0005-0000-0000-0000DE3B0000}"/>
    <cellStyle name="Normal 29 3" xfId="17440" xr:uid="{00000000-0005-0000-0000-0000DF3B0000}"/>
    <cellStyle name="Normal 29 3 10" xfId="19915" xr:uid="{00000000-0005-0000-0000-0000E03B0000}"/>
    <cellStyle name="Normal 29 3 10 2" xfId="23253" xr:uid="{00000000-0005-0000-0000-0000E13B0000}"/>
    <cellStyle name="Normal 29 3 10 3" xfId="27964" xr:uid="{00000000-0005-0000-0000-0000E23B0000}"/>
    <cellStyle name="Normal 29 3 11" xfId="21831" xr:uid="{00000000-0005-0000-0000-0000E33B0000}"/>
    <cellStyle name="Normal 29 3 12" xfId="20358" xr:uid="{00000000-0005-0000-0000-0000E43B0000}"/>
    <cellStyle name="Normal 29 3 13" xfId="26517" xr:uid="{00000000-0005-0000-0000-0000E53B0000}"/>
    <cellStyle name="Normal 29 3 2" xfId="17552" xr:uid="{00000000-0005-0000-0000-0000E63B0000}"/>
    <cellStyle name="Normal 29 3 2 2" xfId="21914" xr:uid="{00000000-0005-0000-0000-0000E73B0000}"/>
    <cellStyle name="Normal 29 3 2 3" xfId="26611" xr:uid="{00000000-0005-0000-0000-0000E83B0000}"/>
    <cellStyle name="Normal 29 3 3" xfId="17688" xr:uid="{00000000-0005-0000-0000-0000E93B0000}"/>
    <cellStyle name="Normal 29 3 3 2" xfId="22034" xr:uid="{00000000-0005-0000-0000-0000EA3B0000}"/>
    <cellStyle name="Normal 29 3 3 3" xfId="26737" xr:uid="{00000000-0005-0000-0000-0000EB3B0000}"/>
    <cellStyle name="Normal 29 3 4" xfId="17807" xr:uid="{00000000-0005-0000-0000-0000EC3B0000}"/>
    <cellStyle name="Normal 29 3 4 2" xfId="22153" xr:uid="{00000000-0005-0000-0000-0000ED3B0000}"/>
    <cellStyle name="Normal 29 3 4 3" xfId="26856" xr:uid="{00000000-0005-0000-0000-0000EE3B0000}"/>
    <cellStyle name="Normal 29 3 5" xfId="17925" xr:uid="{00000000-0005-0000-0000-0000EF3B0000}"/>
    <cellStyle name="Normal 29 3 5 2" xfId="22271" xr:uid="{00000000-0005-0000-0000-0000F03B0000}"/>
    <cellStyle name="Normal 29 3 5 3" xfId="26975" xr:uid="{00000000-0005-0000-0000-0000F13B0000}"/>
    <cellStyle name="Normal 29 3 6" xfId="19433" xr:uid="{00000000-0005-0000-0000-0000F23B0000}"/>
    <cellStyle name="Normal 29 3 6 2" xfId="22771" xr:uid="{00000000-0005-0000-0000-0000F33B0000}"/>
    <cellStyle name="Normal 29 3 6 3" xfId="27482" xr:uid="{00000000-0005-0000-0000-0000F43B0000}"/>
    <cellStyle name="Normal 29 3 7" xfId="19555" xr:uid="{00000000-0005-0000-0000-0000F53B0000}"/>
    <cellStyle name="Normal 29 3 7 2" xfId="22893" xr:uid="{00000000-0005-0000-0000-0000F63B0000}"/>
    <cellStyle name="Normal 29 3 7 3" xfId="27604" xr:uid="{00000000-0005-0000-0000-0000F73B0000}"/>
    <cellStyle name="Normal 29 3 8" xfId="19675" xr:uid="{00000000-0005-0000-0000-0000F83B0000}"/>
    <cellStyle name="Normal 29 3 8 2" xfId="23013" xr:uid="{00000000-0005-0000-0000-0000F93B0000}"/>
    <cellStyle name="Normal 29 3 8 3" xfId="27724" xr:uid="{00000000-0005-0000-0000-0000FA3B0000}"/>
    <cellStyle name="Normal 29 3 9" xfId="19796" xr:uid="{00000000-0005-0000-0000-0000FB3B0000}"/>
    <cellStyle name="Normal 29 3 9 2" xfId="23134" xr:uid="{00000000-0005-0000-0000-0000FC3B0000}"/>
    <cellStyle name="Normal 29 3 9 3" xfId="27845" xr:uid="{00000000-0005-0000-0000-0000FD3B0000}"/>
    <cellStyle name="Normal 29 4" xfId="17550" xr:uid="{00000000-0005-0000-0000-0000FE3B0000}"/>
    <cellStyle name="Normal 29 4 2" xfId="21912" xr:uid="{00000000-0005-0000-0000-0000FF3B0000}"/>
    <cellStyle name="Normal 29 4 3" xfId="26609" xr:uid="{00000000-0005-0000-0000-0000003C0000}"/>
    <cellStyle name="Normal 29 5" xfId="17686" xr:uid="{00000000-0005-0000-0000-0000013C0000}"/>
    <cellStyle name="Normal 29 5 2" xfId="22032" xr:uid="{00000000-0005-0000-0000-0000023C0000}"/>
    <cellStyle name="Normal 29 5 3" xfId="26735" xr:uid="{00000000-0005-0000-0000-0000033C0000}"/>
    <cellStyle name="Normal 29 6" xfId="17805" xr:uid="{00000000-0005-0000-0000-0000043C0000}"/>
    <cellStyle name="Normal 29 6 2" xfId="22151" xr:uid="{00000000-0005-0000-0000-0000053C0000}"/>
    <cellStyle name="Normal 29 6 3" xfId="26854" xr:uid="{00000000-0005-0000-0000-0000063C0000}"/>
    <cellStyle name="Normal 29 7" xfId="17923" xr:uid="{00000000-0005-0000-0000-0000073C0000}"/>
    <cellStyle name="Normal 29 7 2" xfId="22269" xr:uid="{00000000-0005-0000-0000-0000083C0000}"/>
    <cellStyle name="Normal 29 7 3" xfId="26973" xr:uid="{00000000-0005-0000-0000-0000093C0000}"/>
    <cellStyle name="Normal 29 8" xfId="19431" xr:uid="{00000000-0005-0000-0000-00000A3C0000}"/>
    <cellStyle name="Normal 29 8 2" xfId="22769" xr:uid="{00000000-0005-0000-0000-00000B3C0000}"/>
    <cellStyle name="Normal 29 8 3" xfId="27480" xr:uid="{00000000-0005-0000-0000-00000C3C0000}"/>
    <cellStyle name="Normal 29 9" xfId="19553" xr:uid="{00000000-0005-0000-0000-00000D3C0000}"/>
    <cellStyle name="Normal 29 9 2" xfId="22891" xr:uid="{00000000-0005-0000-0000-00000E3C0000}"/>
    <cellStyle name="Normal 29 9 3" xfId="27602" xr:uid="{00000000-0005-0000-0000-00000F3C0000}"/>
    <cellStyle name="Normal 3" xfId="2" xr:uid="{00000000-0005-0000-0000-0000103C0000}"/>
    <cellStyle name="Normal 3 10" xfId="3417" xr:uid="{00000000-0005-0000-0000-0000113C0000}"/>
    <cellStyle name="Normal 3 10 2" xfId="18738" xr:uid="{00000000-0005-0000-0000-0000123C0000}"/>
    <cellStyle name="Normal 3 10 2 2" xfId="22636" xr:uid="{00000000-0005-0000-0000-0000133C0000}"/>
    <cellStyle name="Normal 3 10 2 3" xfId="20264" xr:uid="{00000000-0005-0000-0000-0000143C0000}"/>
    <cellStyle name="Normal 3 10 3" xfId="20042" xr:uid="{00000000-0005-0000-0000-0000153C0000}"/>
    <cellStyle name="Normal 3 10 3 2" xfId="26857" xr:uid="{00000000-0005-0000-0000-0000163C0000}"/>
    <cellStyle name="Normal 3 10 4" xfId="23712" xr:uid="{00000000-0005-0000-0000-0000173C0000}"/>
    <cellStyle name="Normal 3 11" xfId="17926" xr:uid="{00000000-0005-0000-0000-0000183C0000}"/>
    <cellStyle name="Normal 3 11 2" xfId="18739" xr:uid="{00000000-0005-0000-0000-0000193C0000}"/>
    <cellStyle name="Normal 3 11 3" xfId="20205" xr:uid="{00000000-0005-0000-0000-00001A3C0000}"/>
    <cellStyle name="Normal 3 11 4" xfId="26976" xr:uid="{00000000-0005-0000-0000-00001B3C0000}"/>
    <cellStyle name="Normal 3 12" xfId="18740" xr:uid="{00000000-0005-0000-0000-00001C3C0000}"/>
    <cellStyle name="Normal 3 13" xfId="18741" xr:uid="{00000000-0005-0000-0000-00001D3C0000}"/>
    <cellStyle name="Normal 3 13 2" xfId="32629" xr:uid="{00000000-0005-0000-0000-0000410C0000}"/>
    <cellStyle name="Normal 3 14" xfId="19434" xr:uid="{00000000-0005-0000-0000-00001E3C0000}"/>
    <cellStyle name="Normal 3 14 2" xfId="22772" xr:uid="{00000000-0005-0000-0000-00001F3C0000}"/>
    <cellStyle name="Normal 3 14 2 2" xfId="36950" xr:uid="{00000000-0005-0000-0000-0000420C0000}"/>
    <cellStyle name="Normal 3 14 3" xfId="27483" xr:uid="{00000000-0005-0000-0000-0000203C0000}"/>
    <cellStyle name="Normal 3 14 4" xfId="32630" xr:uid="{00000000-0005-0000-0000-0000420C0000}"/>
    <cellStyle name="Normal 3 15" xfId="19556" xr:uid="{00000000-0005-0000-0000-0000213C0000}"/>
    <cellStyle name="Normal 3 15 2" xfId="22894" xr:uid="{00000000-0005-0000-0000-0000223C0000}"/>
    <cellStyle name="Normal 3 15 2 2" xfId="36951" xr:uid="{00000000-0005-0000-0000-0000430C0000}"/>
    <cellStyle name="Normal 3 15 3" xfId="27605" xr:uid="{00000000-0005-0000-0000-0000233C0000}"/>
    <cellStyle name="Normal 3 15 4" xfId="32631" xr:uid="{00000000-0005-0000-0000-0000430C0000}"/>
    <cellStyle name="Normal 3 16" xfId="19676" xr:uid="{00000000-0005-0000-0000-0000243C0000}"/>
    <cellStyle name="Normal 3 16 2" xfId="23014" xr:uid="{00000000-0005-0000-0000-0000253C0000}"/>
    <cellStyle name="Normal 3 16 2 2" xfId="36952" xr:uid="{00000000-0005-0000-0000-0000440C0000}"/>
    <cellStyle name="Normal 3 16 3" xfId="27725" xr:uid="{00000000-0005-0000-0000-0000263C0000}"/>
    <cellStyle name="Normal 3 16 4" xfId="32632" xr:uid="{00000000-0005-0000-0000-0000440C0000}"/>
    <cellStyle name="Normal 3 17" xfId="19797" xr:uid="{00000000-0005-0000-0000-0000273C0000}"/>
    <cellStyle name="Normal 3 17 2" xfId="23135" xr:uid="{00000000-0005-0000-0000-0000283C0000}"/>
    <cellStyle name="Normal 3 17 2 2" xfId="36953" xr:uid="{00000000-0005-0000-0000-0000450C0000}"/>
    <cellStyle name="Normal 3 17 3" xfId="27846" xr:uid="{00000000-0005-0000-0000-0000293C0000}"/>
    <cellStyle name="Normal 3 17 4" xfId="32633" xr:uid="{00000000-0005-0000-0000-0000450C0000}"/>
    <cellStyle name="Normal 3 18" xfId="19916" xr:uid="{00000000-0005-0000-0000-00002A3C0000}"/>
    <cellStyle name="Normal 3 18 2" xfId="23254" xr:uid="{00000000-0005-0000-0000-00002B3C0000}"/>
    <cellStyle name="Normal 3 18 2 2" xfId="36954" xr:uid="{00000000-0005-0000-0000-0000460C0000}"/>
    <cellStyle name="Normal 3 18 3" xfId="27965" xr:uid="{00000000-0005-0000-0000-00002C3C0000}"/>
    <cellStyle name="Normal 3 18 4" xfId="32634" xr:uid="{00000000-0005-0000-0000-0000460C0000}"/>
    <cellStyle name="Normal 3 19" xfId="23338" xr:uid="{00000000-0005-0000-0000-00002D3C0000}"/>
    <cellStyle name="Normal 3 19 2" xfId="32635" xr:uid="{00000000-0005-0000-0000-0000470C0000}"/>
    <cellStyle name="Normal 3 2" xfId="2776" xr:uid="{00000000-0005-0000-0000-00002E3C0000}"/>
    <cellStyle name="Normal 3 2 10" xfId="17927" xr:uid="{00000000-0005-0000-0000-00002F3C0000}"/>
    <cellStyle name="Normal 3 2 10 2" xfId="22272" xr:uid="{00000000-0005-0000-0000-0000303C0000}"/>
    <cellStyle name="Normal 3 2 10 2 2" xfId="36574" xr:uid="{00000000-0005-0000-0000-0000CA2D0000}"/>
    <cellStyle name="Normal 3 2 10 3" xfId="26977" xr:uid="{00000000-0005-0000-0000-0000313C0000}"/>
    <cellStyle name="Normal 3 2 10 3 2" xfId="36955" xr:uid="{00000000-0005-0000-0000-0000490C0000}"/>
    <cellStyle name="Normal 3 2 10 4" xfId="32636" xr:uid="{00000000-0005-0000-0000-0000490C0000}"/>
    <cellStyle name="Normal 3 2 11" xfId="19435" xr:uid="{00000000-0005-0000-0000-0000323C0000}"/>
    <cellStyle name="Normal 3 2 11 2" xfId="22773" xr:uid="{00000000-0005-0000-0000-0000333C0000}"/>
    <cellStyle name="Normal 3 2 11 3" xfId="27484" xr:uid="{00000000-0005-0000-0000-0000343C0000}"/>
    <cellStyle name="Normal 3 2 12" xfId="19557" xr:uid="{00000000-0005-0000-0000-0000353C0000}"/>
    <cellStyle name="Normal 3 2 12 2" xfId="22895" xr:uid="{00000000-0005-0000-0000-0000363C0000}"/>
    <cellStyle name="Normal 3 2 12 3" xfId="27606" xr:uid="{00000000-0005-0000-0000-0000373C0000}"/>
    <cellStyle name="Normal 3 2 13" xfId="19677" xr:uid="{00000000-0005-0000-0000-0000383C0000}"/>
    <cellStyle name="Normal 3 2 13 2" xfId="23015" xr:uid="{00000000-0005-0000-0000-0000393C0000}"/>
    <cellStyle name="Normal 3 2 13 3" xfId="27726" xr:uid="{00000000-0005-0000-0000-00003A3C0000}"/>
    <cellStyle name="Normal 3 2 14" xfId="19798" xr:uid="{00000000-0005-0000-0000-00003B3C0000}"/>
    <cellStyle name="Normal 3 2 14 2" xfId="23136" xr:uid="{00000000-0005-0000-0000-00003C3C0000}"/>
    <cellStyle name="Normal 3 2 14 3" xfId="27847" xr:uid="{00000000-0005-0000-0000-00003D3C0000}"/>
    <cellStyle name="Normal 3 2 15" xfId="19917" xr:uid="{00000000-0005-0000-0000-00003E3C0000}"/>
    <cellStyle name="Normal 3 2 15 2" xfId="23255" xr:uid="{00000000-0005-0000-0000-00003F3C0000}"/>
    <cellStyle name="Normal 3 2 15 3" xfId="27966" xr:uid="{00000000-0005-0000-0000-0000403C0000}"/>
    <cellStyle name="Normal 3 2 16" xfId="19977" xr:uid="{00000000-0005-0000-0000-0000413C0000}"/>
    <cellStyle name="Normal 3 2 16 2" xfId="23315" xr:uid="{00000000-0005-0000-0000-0000423C0000}"/>
    <cellStyle name="Normal 3 2 16 3" xfId="28026" xr:uid="{00000000-0005-0000-0000-0000433C0000}"/>
    <cellStyle name="Normal 3 2 17" xfId="20043" xr:uid="{00000000-0005-0000-0000-0000443C0000}"/>
    <cellStyle name="Normal 3 2 17 2" xfId="25515" xr:uid="{00000000-0005-0000-0000-0000453C0000}"/>
    <cellStyle name="Normal 3 2 18" xfId="28323" xr:uid="{00000000-0005-0000-0000-0000463C0000}"/>
    <cellStyle name="Normal 3 2 19" xfId="23483" xr:uid="{00000000-0005-0000-0000-0000473C0000}"/>
    <cellStyle name="Normal 3 2 2" xfId="2777" xr:uid="{00000000-0005-0000-0000-0000483C0000}"/>
    <cellStyle name="Normal 3 2 2 2" xfId="28100" xr:uid="{00000000-0005-0000-0000-0000493C0000}"/>
    <cellStyle name="Normal 3 2 2 2 2" xfId="32638" xr:uid="{00000000-0005-0000-0000-00004B0C0000}"/>
    <cellStyle name="Normal 3 2 2 3" xfId="28324" xr:uid="{00000000-0005-0000-0000-00004A3C0000}"/>
    <cellStyle name="Normal 3 2 2 3 2" xfId="32637" xr:uid="{00000000-0005-0000-0000-00004C0C0000}"/>
    <cellStyle name="Normal 3 2 2 4" xfId="30435" xr:uid="{00000000-0005-0000-0000-00004B3C0000}"/>
    <cellStyle name="Normal 3 2 3" xfId="2778" xr:uid="{00000000-0005-0000-0000-00004C3C0000}"/>
    <cellStyle name="Normal 3 2 3 2" xfId="16512" xr:uid="{00000000-0005-0000-0000-00004D3C0000}"/>
    <cellStyle name="Normal 3 2 3 2 2" xfId="17135" xr:uid="{00000000-0005-0000-0000-00004E3C0000}"/>
    <cellStyle name="Normal 3 2 3 2 2 2" xfId="21720" xr:uid="{00000000-0005-0000-0000-00004F3C0000}"/>
    <cellStyle name="Normal 3 2 3 2 2 3" xfId="26217" xr:uid="{00000000-0005-0000-0000-0000503C0000}"/>
    <cellStyle name="Normal 3 2 3 2 3" xfId="20360" xr:uid="{00000000-0005-0000-0000-0000513C0000}"/>
    <cellStyle name="Normal 3 2 3 2 3 2" xfId="36956" xr:uid="{00000000-0005-0000-0000-00004E0C0000}"/>
    <cellStyle name="Normal 3 2 3 2 4" xfId="25516" xr:uid="{00000000-0005-0000-0000-0000523C0000}"/>
    <cellStyle name="Normal 3 2 3 2 5" xfId="32639" xr:uid="{00000000-0005-0000-0000-00004E0C0000}"/>
    <cellStyle name="Normal 3 2 3 3" xfId="28325" xr:uid="{00000000-0005-0000-0000-0000533C0000}"/>
    <cellStyle name="Normal 3 2 4" xfId="2779" xr:uid="{00000000-0005-0000-0000-0000543C0000}"/>
    <cellStyle name="Normal 3 2 5" xfId="3418" xr:uid="{00000000-0005-0000-0000-0000553C0000}"/>
    <cellStyle name="Normal 3 2 5 2" xfId="18742" xr:uid="{00000000-0005-0000-0000-0000563C0000}"/>
    <cellStyle name="Normal 3 2 5 2 2" xfId="22637" xr:uid="{00000000-0005-0000-0000-0000573C0000}"/>
    <cellStyle name="Normal 3 2 5 2 3" xfId="20265" xr:uid="{00000000-0005-0000-0000-0000583C0000}"/>
    <cellStyle name="Normal 3 2 5 3" xfId="21077" xr:uid="{00000000-0005-0000-0000-0000593C0000}"/>
    <cellStyle name="Normal 3 2 5 4" xfId="20044" xr:uid="{00000000-0005-0000-0000-00005A3C0000}"/>
    <cellStyle name="Normal 3 2 5 4 2" xfId="28326" xr:uid="{00000000-0005-0000-0000-00005B3C0000}"/>
    <cellStyle name="Normal 3 2 5 5" xfId="23713" xr:uid="{00000000-0005-0000-0000-00005C3C0000}"/>
    <cellStyle name="Normal 3 2 5 6" xfId="16513" xr:uid="{00000000-0005-0000-0000-00005D3C0000}"/>
    <cellStyle name="Normal 3 2 6" xfId="17134" xr:uid="{00000000-0005-0000-0000-00005E3C0000}"/>
    <cellStyle name="Normal 3 2 6 2" xfId="18743" xr:uid="{00000000-0005-0000-0000-00005F3C0000}"/>
    <cellStyle name="Normal 3 2 6 3" xfId="20227" xr:uid="{00000000-0005-0000-0000-0000603C0000}"/>
    <cellStyle name="Normal 3 2 6 4" xfId="26216" xr:uid="{00000000-0005-0000-0000-0000613C0000}"/>
    <cellStyle name="Normal 3 2 7" xfId="17553" xr:uid="{00000000-0005-0000-0000-0000623C0000}"/>
    <cellStyle name="Normal 3 2 7 2" xfId="18744" xr:uid="{00000000-0005-0000-0000-0000633C0000}"/>
    <cellStyle name="Normal 3 2 7 3" xfId="21915" xr:uid="{00000000-0005-0000-0000-0000643C0000}"/>
    <cellStyle name="Normal 3 2 7 4" xfId="26613" xr:uid="{00000000-0005-0000-0000-0000653C0000}"/>
    <cellStyle name="Normal 3 2 8" xfId="17690" xr:uid="{00000000-0005-0000-0000-0000663C0000}"/>
    <cellStyle name="Normal 3 2 8 2" xfId="18745" xr:uid="{00000000-0005-0000-0000-0000673C0000}"/>
    <cellStyle name="Normal 3 2 8 3" xfId="22036" xr:uid="{00000000-0005-0000-0000-0000683C0000}"/>
    <cellStyle name="Normal 3 2 8 4" xfId="26739" xr:uid="{00000000-0005-0000-0000-0000693C0000}"/>
    <cellStyle name="Normal 3 2 9" xfId="17808" xr:uid="{00000000-0005-0000-0000-00006A3C0000}"/>
    <cellStyle name="Normal 3 2 9 2" xfId="22154" xr:uid="{00000000-0005-0000-0000-00006B3C0000}"/>
    <cellStyle name="Normal 3 2 9 3" xfId="26858" xr:uid="{00000000-0005-0000-0000-00006C3C0000}"/>
    <cellStyle name="Normal 3 2 9 3 2" xfId="36575" xr:uid="{00000000-0005-0000-0000-0000CB2D0000}"/>
    <cellStyle name="Normal 3 2 9 4" xfId="32640" xr:uid="{00000000-0005-0000-0000-0000550C0000}"/>
    <cellStyle name="Normal 3 2_ELC" xfId="32641" xr:uid="{00000000-0005-0000-0000-0000570C0000}"/>
    <cellStyle name="Normal 3 20" xfId="32642" xr:uid="{00000000-0005-0000-0000-0000580C0000}"/>
    <cellStyle name="Normal 3 21" xfId="32643" xr:uid="{00000000-0005-0000-0000-0000590C0000}"/>
    <cellStyle name="Normal 3 22" xfId="32644" xr:uid="{00000000-0005-0000-0000-00005A0C0000}"/>
    <cellStyle name="Normal 3 23" xfId="32645" xr:uid="{00000000-0005-0000-0000-00005B0C0000}"/>
    <cellStyle name="Normal 3 24" xfId="32646" xr:uid="{00000000-0005-0000-0000-00005C0C0000}"/>
    <cellStyle name="Normal 3 25" xfId="32647" xr:uid="{00000000-0005-0000-0000-00005D0C0000}"/>
    <cellStyle name="Normal 3 26" xfId="32648" xr:uid="{00000000-0005-0000-0000-00005E0C0000}"/>
    <cellStyle name="Normal 3 27" xfId="32628" xr:uid="{00000000-0005-0000-0000-00005F0C0000}"/>
    <cellStyle name="Normal 3 3" xfId="2780" xr:uid="{00000000-0005-0000-0000-00006D3C0000}"/>
    <cellStyle name="Normal 3 3 10" xfId="19558" xr:uid="{00000000-0005-0000-0000-00006E3C0000}"/>
    <cellStyle name="Normal 3 3 10 2" xfId="22896" xr:uid="{00000000-0005-0000-0000-00006F3C0000}"/>
    <cellStyle name="Normal 3 3 10 3" xfId="27607" xr:uid="{00000000-0005-0000-0000-0000703C0000}"/>
    <cellStyle name="Normal 3 3 11" xfId="19678" xr:uid="{00000000-0005-0000-0000-0000713C0000}"/>
    <cellStyle name="Normal 3 3 11 2" xfId="23016" xr:uid="{00000000-0005-0000-0000-0000723C0000}"/>
    <cellStyle name="Normal 3 3 11 3" xfId="27727" xr:uid="{00000000-0005-0000-0000-0000733C0000}"/>
    <cellStyle name="Normal 3 3 12" xfId="19799" xr:uid="{00000000-0005-0000-0000-0000743C0000}"/>
    <cellStyle name="Normal 3 3 12 2" xfId="23137" xr:uid="{00000000-0005-0000-0000-0000753C0000}"/>
    <cellStyle name="Normal 3 3 12 3" xfId="27848" xr:uid="{00000000-0005-0000-0000-0000763C0000}"/>
    <cellStyle name="Normal 3 3 13" xfId="19918" xr:uid="{00000000-0005-0000-0000-0000773C0000}"/>
    <cellStyle name="Normal 3 3 13 2" xfId="23256" xr:uid="{00000000-0005-0000-0000-0000783C0000}"/>
    <cellStyle name="Normal 3 3 13 3" xfId="27967" xr:uid="{00000000-0005-0000-0000-0000793C0000}"/>
    <cellStyle name="Normal 3 3 2" xfId="16514" xr:uid="{00000000-0005-0000-0000-00007A3C0000}"/>
    <cellStyle name="Normal 3 3 2 2" xfId="18746" xr:uid="{00000000-0005-0000-0000-00007B3C0000}"/>
    <cellStyle name="Normal 3 3 3" xfId="17554" xr:uid="{00000000-0005-0000-0000-00007C3C0000}"/>
    <cellStyle name="Normal 3 3 3 2" xfId="18747" xr:uid="{00000000-0005-0000-0000-00007D3C0000}"/>
    <cellStyle name="Normal 3 3 3 3" xfId="21916" xr:uid="{00000000-0005-0000-0000-00007E3C0000}"/>
    <cellStyle name="Normal 3 3 3 4" xfId="26614" xr:uid="{00000000-0005-0000-0000-00007F3C0000}"/>
    <cellStyle name="Normal 3 3 4" xfId="17691" xr:uid="{00000000-0005-0000-0000-0000803C0000}"/>
    <cellStyle name="Normal 3 3 4 2" xfId="18748" xr:uid="{00000000-0005-0000-0000-0000813C0000}"/>
    <cellStyle name="Normal 3 3 4 3" xfId="22037" xr:uid="{00000000-0005-0000-0000-0000823C0000}"/>
    <cellStyle name="Normal 3 3 4 4" xfId="26740" xr:uid="{00000000-0005-0000-0000-0000833C0000}"/>
    <cellStyle name="Normal 3 3 5" xfId="17809" xr:uid="{00000000-0005-0000-0000-0000843C0000}"/>
    <cellStyle name="Normal 3 3 5 2" xfId="18749" xr:uid="{00000000-0005-0000-0000-0000853C0000}"/>
    <cellStyle name="Normal 3 3 5 3" xfId="22155" xr:uid="{00000000-0005-0000-0000-0000863C0000}"/>
    <cellStyle name="Normal 3 3 5 4" xfId="26859" xr:uid="{00000000-0005-0000-0000-0000873C0000}"/>
    <cellStyle name="Normal 3 3 6" xfId="17928" xr:uid="{00000000-0005-0000-0000-0000883C0000}"/>
    <cellStyle name="Normal 3 3 6 2" xfId="18750" xr:uid="{00000000-0005-0000-0000-0000893C0000}"/>
    <cellStyle name="Normal 3 3 6 3" xfId="22273" xr:uid="{00000000-0005-0000-0000-00008A3C0000}"/>
    <cellStyle name="Normal 3 3 6 4" xfId="26978" xr:uid="{00000000-0005-0000-0000-00008B3C0000}"/>
    <cellStyle name="Normal 3 3 7" xfId="18751" xr:uid="{00000000-0005-0000-0000-00008C3C0000}"/>
    <cellStyle name="Normal 3 3 8" xfId="18752" xr:uid="{00000000-0005-0000-0000-00008D3C0000}"/>
    <cellStyle name="Normal 3 3 9" xfId="19436" xr:uid="{00000000-0005-0000-0000-00008E3C0000}"/>
    <cellStyle name="Normal 3 3 9 2" xfId="22774" xr:uid="{00000000-0005-0000-0000-00008F3C0000}"/>
    <cellStyle name="Normal 3 3 9 2 2" xfId="36576" xr:uid="{00000000-0005-0000-0000-0000CD2D0000}"/>
    <cellStyle name="Normal 3 3 9 3" xfId="27485" xr:uid="{00000000-0005-0000-0000-0000903C0000}"/>
    <cellStyle name="Normal 3 4" xfId="2781" xr:uid="{00000000-0005-0000-0000-0000913C0000}"/>
    <cellStyle name="Normal 3 4 2" xfId="16515" xr:uid="{00000000-0005-0000-0000-0000923C0000}"/>
    <cellStyle name="Normal 3 4 2 2" xfId="28327" xr:uid="{00000000-0005-0000-0000-0000933C0000}"/>
    <cellStyle name="Normal 3 4 3" xfId="16516" xr:uid="{00000000-0005-0000-0000-0000943C0000}"/>
    <cellStyle name="Normal 3 4 4" xfId="18753" xr:uid="{00000000-0005-0000-0000-0000953C0000}"/>
    <cellStyle name="Normal 3 4 5" xfId="18754" xr:uid="{00000000-0005-0000-0000-0000963C0000}"/>
    <cellStyle name="Normal 3 4 6" xfId="18755" xr:uid="{00000000-0005-0000-0000-0000973C0000}"/>
    <cellStyle name="Normal 3 4 7" xfId="18756" xr:uid="{00000000-0005-0000-0000-0000983C0000}"/>
    <cellStyle name="Normal 3 4 8" xfId="18757" xr:uid="{00000000-0005-0000-0000-0000993C0000}"/>
    <cellStyle name="Normal 3 4 9" xfId="28101" xr:uid="{00000000-0005-0000-0000-00009A3C0000}"/>
    <cellStyle name="Normal 3 5" xfId="2782" xr:uid="{00000000-0005-0000-0000-00009B3C0000}"/>
    <cellStyle name="Normal 3 5 2" xfId="16517" xr:uid="{00000000-0005-0000-0000-00009C3C0000}"/>
    <cellStyle name="Normal 3 5 2 2" xfId="18758" xr:uid="{00000000-0005-0000-0000-00009D3C0000}"/>
    <cellStyle name="Normal 3 5 3" xfId="18759" xr:uid="{00000000-0005-0000-0000-00009E3C0000}"/>
    <cellStyle name="Normal 3 5 4" xfId="18760" xr:uid="{00000000-0005-0000-0000-00009F3C0000}"/>
    <cellStyle name="Normal 3 5 5" xfId="18761" xr:uid="{00000000-0005-0000-0000-0000A03C0000}"/>
    <cellStyle name="Normal 3 5 6" xfId="18762" xr:uid="{00000000-0005-0000-0000-0000A13C0000}"/>
    <cellStyle name="Normal 3 5 7" xfId="18763" xr:uid="{00000000-0005-0000-0000-0000A23C0000}"/>
    <cellStyle name="Normal 3 5 8" xfId="18764" xr:uid="{00000000-0005-0000-0000-0000A33C0000}"/>
    <cellStyle name="Normal 3 6" xfId="2783" xr:uid="{00000000-0005-0000-0000-0000A43C0000}"/>
    <cellStyle name="Normal 3 7" xfId="2784" xr:uid="{00000000-0005-0000-0000-0000A53C0000}"/>
    <cellStyle name="Normal 3 7 2" xfId="17984" xr:uid="{00000000-0005-0000-0000-0000A63C0000}"/>
    <cellStyle name="Normal 3 7 2 2" xfId="22329" xr:uid="{00000000-0005-0000-0000-0000A73C0000}"/>
    <cellStyle name="Normal 3 7 2 3" xfId="27034" xr:uid="{00000000-0005-0000-0000-0000A83C0000}"/>
    <cellStyle name="Normal 3 7 3" xfId="18765" xr:uid="{00000000-0005-0000-0000-0000A93C0000}"/>
    <cellStyle name="Normal 3 7 4" xfId="21820" xr:uid="{00000000-0005-0000-0000-0000AA3C0000}"/>
    <cellStyle name="Normal 3 7 4 2" xfId="26503" xr:uid="{00000000-0005-0000-0000-0000AB3C0000}"/>
    <cellStyle name="Normal 3 7 5" xfId="28328" xr:uid="{00000000-0005-0000-0000-0000AC3C0000}"/>
    <cellStyle name="Normal 3 7 6" xfId="17421" xr:uid="{00000000-0005-0000-0000-0000AD3C0000}"/>
    <cellStyle name="Normal 3 8" xfId="3250" xr:uid="{00000000-0005-0000-0000-0000AE3C0000}"/>
    <cellStyle name="Normal 3 8 2" xfId="18766" xr:uid="{00000000-0005-0000-0000-0000AF3C0000}"/>
    <cellStyle name="Normal 3 8 2 2" xfId="22638" xr:uid="{00000000-0005-0000-0000-0000B03C0000}"/>
    <cellStyle name="Normal 3 8 2 3" xfId="20238" xr:uid="{00000000-0005-0000-0000-0000B13C0000}"/>
    <cellStyle name="Normal 3 8 3" xfId="20045" xr:uid="{00000000-0005-0000-0000-0000B23C0000}"/>
    <cellStyle name="Normal 3 8 3 2" xfId="26612" xr:uid="{00000000-0005-0000-0000-0000B33C0000}"/>
    <cellStyle name="Normal 3 8 4" xfId="23563" xr:uid="{00000000-0005-0000-0000-0000B43C0000}"/>
    <cellStyle name="Normal 3 9" xfId="3268" xr:uid="{00000000-0005-0000-0000-0000B53C0000}"/>
    <cellStyle name="Normal 3 9 2" xfId="18767" xr:uid="{00000000-0005-0000-0000-0000B63C0000}"/>
    <cellStyle name="Normal 3 9 2 2" xfId="22639" xr:uid="{00000000-0005-0000-0000-0000B73C0000}"/>
    <cellStyle name="Normal 3 9 2 3" xfId="20243" xr:uid="{00000000-0005-0000-0000-0000B83C0000}"/>
    <cellStyle name="Normal 3 9 3" xfId="22035" xr:uid="{00000000-0005-0000-0000-0000B93C0000}"/>
    <cellStyle name="Normal 3 9 3 2" xfId="26738" xr:uid="{00000000-0005-0000-0000-0000BA3C0000}"/>
    <cellStyle name="Normal 3 9 4" xfId="20046" xr:uid="{00000000-0005-0000-0000-0000BB3C0000}"/>
    <cellStyle name="Normal 3 9 5" xfId="23573" xr:uid="{00000000-0005-0000-0000-0000BC3C0000}"/>
    <cellStyle name="Normal 3 9 6" xfId="17689" xr:uid="{00000000-0005-0000-0000-0000BD3C0000}"/>
    <cellStyle name="Normal 3_Copy of Commissioning date correction" xfId="2785" xr:uid="{00000000-0005-0000-0000-0000BE3C0000}"/>
    <cellStyle name="Normal 30" xfId="3273" xr:uid="{00000000-0005-0000-0000-0000BF3C0000}"/>
    <cellStyle name="Normal 30 10" xfId="19679" xr:uid="{00000000-0005-0000-0000-0000C03C0000}"/>
    <cellStyle name="Normal 30 10 2" xfId="23017" xr:uid="{00000000-0005-0000-0000-0000C13C0000}"/>
    <cellStyle name="Normal 30 10 3" xfId="27728" xr:uid="{00000000-0005-0000-0000-0000C23C0000}"/>
    <cellStyle name="Normal 30 11" xfId="19800" xr:uid="{00000000-0005-0000-0000-0000C33C0000}"/>
    <cellStyle name="Normal 30 11 2" xfId="23138" xr:uid="{00000000-0005-0000-0000-0000C43C0000}"/>
    <cellStyle name="Normal 30 11 3" xfId="27849" xr:uid="{00000000-0005-0000-0000-0000C53C0000}"/>
    <cellStyle name="Normal 30 12" xfId="19919" xr:uid="{00000000-0005-0000-0000-0000C63C0000}"/>
    <cellStyle name="Normal 30 12 2" xfId="23257" xr:uid="{00000000-0005-0000-0000-0000C73C0000}"/>
    <cellStyle name="Normal 30 12 3" xfId="27968" xr:uid="{00000000-0005-0000-0000-0000C83C0000}"/>
    <cellStyle name="Normal 30 13" xfId="20047" xr:uid="{00000000-0005-0000-0000-0000C93C0000}"/>
    <cellStyle name="Normal 30 13 2" xfId="25517" xr:uid="{00000000-0005-0000-0000-0000CA3C0000}"/>
    <cellStyle name="Normal 30 14" xfId="16518" xr:uid="{00000000-0005-0000-0000-0000CB3C0000}"/>
    <cellStyle name="Normal 30 2" xfId="17441" xr:uid="{00000000-0005-0000-0000-0000CC3C0000}"/>
    <cellStyle name="Normal 30 2 10" xfId="19920" xr:uid="{00000000-0005-0000-0000-0000CD3C0000}"/>
    <cellStyle name="Normal 30 2 10 2" xfId="23258" xr:uid="{00000000-0005-0000-0000-0000CE3C0000}"/>
    <cellStyle name="Normal 30 2 10 3" xfId="27969" xr:uid="{00000000-0005-0000-0000-0000CF3C0000}"/>
    <cellStyle name="Normal 30 2 11" xfId="21832" xr:uid="{00000000-0005-0000-0000-0000D03C0000}"/>
    <cellStyle name="Normal 30 2 12" xfId="20362" xr:uid="{00000000-0005-0000-0000-0000D13C0000}"/>
    <cellStyle name="Normal 30 2 13" xfId="26518" xr:uid="{00000000-0005-0000-0000-0000D23C0000}"/>
    <cellStyle name="Normal 30 2 2" xfId="17556" xr:uid="{00000000-0005-0000-0000-0000D33C0000}"/>
    <cellStyle name="Normal 30 2 2 2" xfId="21918" xr:uid="{00000000-0005-0000-0000-0000D43C0000}"/>
    <cellStyle name="Normal 30 2 2 3" xfId="20740" xr:uid="{00000000-0005-0000-0000-0000D53C0000}"/>
    <cellStyle name="Normal 30 2 2 4" xfId="26616" xr:uid="{00000000-0005-0000-0000-0000D63C0000}"/>
    <cellStyle name="Normal 30 2 3" xfId="17693" xr:uid="{00000000-0005-0000-0000-0000D73C0000}"/>
    <cellStyle name="Normal 30 2 3 2" xfId="22039" xr:uid="{00000000-0005-0000-0000-0000D83C0000}"/>
    <cellStyle name="Normal 30 2 3 3" xfId="26742" xr:uid="{00000000-0005-0000-0000-0000D93C0000}"/>
    <cellStyle name="Normal 30 2 4" xfId="17811" xr:uid="{00000000-0005-0000-0000-0000DA3C0000}"/>
    <cellStyle name="Normal 30 2 4 2" xfId="22157" xr:uid="{00000000-0005-0000-0000-0000DB3C0000}"/>
    <cellStyle name="Normal 30 2 4 3" xfId="26861" xr:uid="{00000000-0005-0000-0000-0000DC3C0000}"/>
    <cellStyle name="Normal 30 2 5" xfId="17930" xr:uid="{00000000-0005-0000-0000-0000DD3C0000}"/>
    <cellStyle name="Normal 30 2 5 2" xfId="22275" xr:uid="{00000000-0005-0000-0000-0000DE3C0000}"/>
    <cellStyle name="Normal 30 2 5 3" xfId="26980" xr:uid="{00000000-0005-0000-0000-0000DF3C0000}"/>
    <cellStyle name="Normal 30 2 6" xfId="19438" xr:uid="{00000000-0005-0000-0000-0000E03C0000}"/>
    <cellStyle name="Normal 30 2 6 2" xfId="22776" xr:uid="{00000000-0005-0000-0000-0000E13C0000}"/>
    <cellStyle name="Normal 30 2 6 3" xfId="27487" xr:uid="{00000000-0005-0000-0000-0000E23C0000}"/>
    <cellStyle name="Normal 30 2 7" xfId="19560" xr:uid="{00000000-0005-0000-0000-0000E33C0000}"/>
    <cellStyle name="Normal 30 2 7 2" xfId="22898" xr:uid="{00000000-0005-0000-0000-0000E43C0000}"/>
    <cellStyle name="Normal 30 2 7 3" xfId="27609" xr:uid="{00000000-0005-0000-0000-0000E53C0000}"/>
    <cellStyle name="Normal 30 2 8" xfId="19680" xr:uid="{00000000-0005-0000-0000-0000E63C0000}"/>
    <cellStyle name="Normal 30 2 8 2" xfId="23018" xr:uid="{00000000-0005-0000-0000-0000E73C0000}"/>
    <cellStyle name="Normal 30 2 8 3" xfId="27729" xr:uid="{00000000-0005-0000-0000-0000E83C0000}"/>
    <cellStyle name="Normal 30 2 9" xfId="19801" xr:uid="{00000000-0005-0000-0000-0000E93C0000}"/>
    <cellStyle name="Normal 30 2 9 2" xfId="23139" xr:uid="{00000000-0005-0000-0000-0000EA3C0000}"/>
    <cellStyle name="Normal 30 2 9 3" xfId="27850" xr:uid="{00000000-0005-0000-0000-0000EB3C0000}"/>
    <cellStyle name="Normal 30 3" xfId="17442" xr:uid="{00000000-0005-0000-0000-0000EC3C0000}"/>
    <cellStyle name="Normal 30 3 10" xfId="19921" xr:uid="{00000000-0005-0000-0000-0000ED3C0000}"/>
    <cellStyle name="Normal 30 3 10 2" xfId="23259" xr:uid="{00000000-0005-0000-0000-0000EE3C0000}"/>
    <cellStyle name="Normal 30 3 10 3" xfId="27970" xr:uid="{00000000-0005-0000-0000-0000EF3C0000}"/>
    <cellStyle name="Normal 30 3 11" xfId="21833" xr:uid="{00000000-0005-0000-0000-0000F03C0000}"/>
    <cellStyle name="Normal 30 3 12" xfId="20739" xr:uid="{00000000-0005-0000-0000-0000F13C0000}"/>
    <cellStyle name="Normal 30 3 13" xfId="26519" xr:uid="{00000000-0005-0000-0000-0000F23C0000}"/>
    <cellStyle name="Normal 30 3 2" xfId="17557" xr:uid="{00000000-0005-0000-0000-0000F33C0000}"/>
    <cellStyle name="Normal 30 3 2 2" xfId="21919" xr:uid="{00000000-0005-0000-0000-0000F43C0000}"/>
    <cellStyle name="Normal 30 3 2 3" xfId="26617" xr:uid="{00000000-0005-0000-0000-0000F53C0000}"/>
    <cellStyle name="Normal 30 3 3" xfId="17694" xr:uid="{00000000-0005-0000-0000-0000F63C0000}"/>
    <cellStyle name="Normal 30 3 3 2" xfId="22040" xr:uid="{00000000-0005-0000-0000-0000F73C0000}"/>
    <cellStyle name="Normal 30 3 3 3" xfId="26743" xr:uid="{00000000-0005-0000-0000-0000F83C0000}"/>
    <cellStyle name="Normal 30 3 4" xfId="17812" xr:uid="{00000000-0005-0000-0000-0000F93C0000}"/>
    <cellStyle name="Normal 30 3 4 2" xfId="22158" xr:uid="{00000000-0005-0000-0000-0000FA3C0000}"/>
    <cellStyle name="Normal 30 3 4 3" xfId="26862" xr:uid="{00000000-0005-0000-0000-0000FB3C0000}"/>
    <cellStyle name="Normal 30 3 5" xfId="17931" xr:uid="{00000000-0005-0000-0000-0000FC3C0000}"/>
    <cellStyle name="Normal 30 3 5 2" xfId="22276" xr:uid="{00000000-0005-0000-0000-0000FD3C0000}"/>
    <cellStyle name="Normal 30 3 5 3" xfId="26981" xr:uid="{00000000-0005-0000-0000-0000FE3C0000}"/>
    <cellStyle name="Normal 30 3 6" xfId="19439" xr:uid="{00000000-0005-0000-0000-0000FF3C0000}"/>
    <cellStyle name="Normal 30 3 6 2" xfId="22777" xr:uid="{00000000-0005-0000-0000-0000003D0000}"/>
    <cellStyle name="Normal 30 3 6 3" xfId="27488" xr:uid="{00000000-0005-0000-0000-0000013D0000}"/>
    <cellStyle name="Normal 30 3 7" xfId="19561" xr:uid="{00000000-0005-0000-0000-0000023D0000}"/>
    <cellStyle name="Normal 30 3 7 2" xfId="22899" xr:uid="{00000000-0005-0000-0000-0000033D0000}"/>
    <cellStyle name="Normal 30 3 7 3" xfId="27610" xr:uid="{00000000-0005-0000-0000-0000043D0000}"/>
    <cellStyle name="Normal 30 3 8" xfId="19681" xr:uid="{00000000-0005-0000-0000-0000053D0000}"/>
    <cellStyle name="Normal 30 3 8 2" xfId="23019" xr:uid="{00000000-0005-0000-0000-0000063D0000}"/>
    <cellStyle name="Normal 30 3 8 3" xfId="27730" xr:uid="{00000000-0005-0000-0000-0000073D0000}"/>
    <cellStyle name="Normal 30 3 9" xfId="19802" xr:uid="{00000000-0005-0000-0000-0000083D0000}"/>
    <cellStyle name="Normal 30 3 9 2" xfId="23140" xr:uid="{00000000-0005-0000-0000-0000093D0000}"/>
    <cellStyle name="Normal 30 3 9 3" xfId="27851" xr:uid="{00000000-0005-0000-0000-00000A3D0000}"/>
    <cellStyle name="Normal 30 4" xfId="17555" xr:uid="{00000000-0005-0000-0000-00000B3D0000}"/>
    <cellStyle name="Normal 30 4 2" xfId="21917" xr:uid="{00000000-0005-0000-0000-00000C3D0000}"/>
    <cellStyle name="Normal 30 4 3" xfId="20361" xr:uid="{00000000-0005-0000-0000-00000D3D0000}"/>
    <cellStyle name="Normal 30 4 4" xfId="26615" xr:uid="{00000000-0005-0000-0000-00000E3D0000}"/>
    <cellStyle name="Normal 30 5" xfId="17692" xr:uid="{00000000-0005-0000-0000-00000F3D0000}"/>
    <cellStyle name="Normal 30 5 2" xfId="22038" xr:uid="{00000000-0005-0000-0000-0000103D0000}"/>
    <cellStyle name="Normal 30 5 3" xfId="26741" xr:uid="{00000000-0005-0000-0000-0000113D0000}"/>
    <cellStyle name="Normal 30 6" xfId="17810" xr:uid="{00000000-0005-0000-0000-0000123D0000}"/>
    <cellStyle name="Normal 30 6 2" xfId="22156" xr:uid="{00000000-0005-0000-0000-0000133D0000}"/>
    <cellStyle name="Normal 30 6 3" xfId="26860" xr:uid="{00000000-0005-0000-0000-0000143D0000}"/>
    <cellStyle name="Normal 30 7" xfId="17929" xr:uid="{00000000-0005-0000-0000-0000153D0000}"/>
    <cellStyle name="Normal 30 7 2" xfId="22274" xr:uid="{00000000-0005-0000-0000-0000163D0000}"/>
    <cellStyle name="Normal 30 7 3" xfId="26979" xr:uid="{00000000-0005-0000-0000-0000173D0000}"/>
    <cellStyle name="Normal 30 8" xfId="19437" xr:uid="{00000000-0005-0000-0000-0000183D0000}"/>
    <cellStyle name="Normal 30 8 2" xfId="22775" xr:uid="{00000000-0005-0000-0000-0000193D0000}"/>
    <cellStyle name="Normal 30 8 3" xfId="27486" xr:uid="{00000000-0005-0000-0000-00001A3D0000}"/>
    <cellStyle name="Normal 30 9" xfId="19559" xr:uid="{00000000-0005-0000-0000-00001B3D0000}"/>
    <cellStyle name="Normal 30 9 2" xfId="22897" xr:uid="{00000000-0005-0000-0000-00001C3D0000}"/>
    <cellStyle name="Normal 30 9 3" xfId="27608" xr:uid="{00000000-0005-0000-0000-00001D3D0000}"/>
    <cellStyle name="Normal 31" xfId="3274" xr:uid="{00000000-0005-0000-0000-00001E3D0000}"/>
    <cellStyle name="Normal 31 10" xfId="19682" xr:uid="{00000000-0005-0000-0000-00001F3D0000}"/>
    <cellStyle name="Normal 31 10 2" xfId="23020" xr:uid="{00000000-0005-0000-0000-0000203D0000}"/>
    <cellStyle name="Normal 31 10 3" xfId="27731" xr:uid="{00000000-0005-0000-0000-0000213D0000}"/>
    <cellStyle name="Normal 31 11" xfId="19803" xr:uid="{00000000-0005-0000-0000-0000223D0000}"/>
    <cellStyle name="Normal 31 11 2" xfId="23141" xr:uid="{00000000-0005-0000-0000-0000233D0000}"/>
    <cellStyle name="Normal 31 11 3" xfId="27852" xr:uid="{00000000-0005-0000-0000-0000243D0000}"/>
    <cellStyle name="Normal 31 12" xfId="19922" xr:uid="{00000000-0005-0000-0000-0000253D0000}"/>
    <cellStyle name="Normal 31 12 2" xfId="23260" xr:uid="{00000000-0005-0000-0000-0000263D0000}"/>
    <cellStyle name="Normal 31 12 3" xfId="27971" xr:uid="{00000000-0005-0000-0000-0000273D0000}"/>
    <cellStyle name="Normal 31 13" xfId="19983" xr:uid="{00000000-0005-0000-0000-0000283D0000}"/>
    <cellStyle name="Normal 31 13 2" xfId="19994" xr:uid="{00000000-0005-0000-0000-0000293D0000}"/>
    <cellStyle name="Normal 31 13 3" xfId="25837" xr:uid="{00000000-0005-0000-0000-00002A3D0000}"/>
    <cellStyle name="Normal 31 14" xfId="20048" xr:uid="{00000000-0005-0000-0000-00002B3D0000}"/>
    <cellStyle name="Normal 31 14 2" xfId="25518" xr:uid="{00000000-0005-0000-0000-00002C3D0000}"/>
    <cellStyle name="Normal 31 15" xfId="28329" xr:uid="{00000000-0005-0000-0000-00002D3D0000}"/>
    <cellStyle name="Normal 31 16" xfId="16519" xr:uid="{00000000-0005-0000-0000-00002E3D0000}"/>
    <cellStyle name="Normal 31 2" xfId="17136" xr:uid="{00000000-0005-0000-0000-00002F3D0000}"/>
    <cellStyle name="Normal 31 2 10" xfId="19923" xr:uid="{00000000-0005-0000-0000-0000303D0000}"/>
    <cellStyle name="Normal 31 2 10 2" xfId="23261" xr:uid="{00000000-0005-0000-0000-0000313D0000}"/>
    <cellStyle name="Normal 31 2 10 3" xfId="27972" xr:uid="{00000000-0005-0000-0000-0000323D0000}"/>
    <cellStyle name="Normal 31 2 11" xfId="21721" xr:uid="{00000000-0005-0000-0000-0000333D0000}"/>
    <cellStyle name="Normal 31 2 12" xfId="20785" xr:uid="{00000000-0005-0000-0000-0000343D0000}"/>
    <cellStyle name="Normal 31 2 13" xfId="26218" xr:uid="{00000000-0005-0000-0000-0000353D0000}"/>
    <cellStyle name="Normal 31 2 13 2" xfId="36957" xr:uid="{00000000-0005-0000-0000-00007E0C0000}"/>
    <cellStyle name="Normal 31 2 14" xfId="32649" xr:uid="{00000000-0005-0000-0000-00007E0C0000}"/>
    <cellStyle name="Normal 31 2 2" xfId="17559" xr:uid="{00000000-0005-0000-0000-0000363D0000}"/>
    <cellStyle name="Normal 31 2 2 2" xfId="21921" xr:uid="{00000000-0005-0000-0000-0000373D0000}"/>
    <cellStyle name="Normal 31 2 2 3" xfId="26619" xr:uid="{00000000-0005-0000-0000-0000383D0000}"/>
    <cellStyle name="Normal 31 2 3" xfId="17696" xr:uid="{00000000-0005-0000-0000-0000393D0000}"/>
    <cellStyle name="Normal 31 2 3 2" xfId="22042" xr:uid="{00000000-0005-0000-0000-00003A3D0000}"/>
    <cellStyle name="Normal 31 2 3 3" xfId="26745" xr:uid="{00000000-0005-0000-0000-00003B3D0000}"/>
    <cellStyle name="Normal 31 2 4" xfId="17814" xr:uid="{00000000-0005-0000-0000-00003C3D0000}"/>
    <cellStyle name="Normal 31 2 4 2" xfId="22160" xr:uid="{00000000-0005-0000-0000-00003D3D0000}"/>
    <cellStyle name="Normal 31 2 4 3" xfId="26864" xr:uid="{00000000-0005-0000-0000-00003E3D0000}"/>
    <cellStyle name="Normal 31 2 5" xfId="17933" xr:uid="{00000000-0005-0000-0000-00003F3D0000}"/>
    <cellStyle name="Normal 31 2 5 2" xfId="22278" xr:uid="{00000000-0005-0000-0000-0000403D0000}"/>
    <cellStyle name="Normal 31 2 5 3" xfId="26983" xr:uid="{00000000-0005-0000-0000-0000413D0000}"/>
    <cellStyle name="Normal 31 2 6" xfId="19441" xr:uid="{00000000-0005-0000-0000-0000423D0000}"/>
    <cellStyle name="Normal 31 2 6 2" xfId="22779" xr:uid="{00000000-0005-0000-0000-0000433D0000}"/>
    <cellStyle name="Normal 31 2 6 3" xfId="27490" xr:uid="{00000000-0005-0000-0000-0000443D0000}"/>
    <cellStyle name="Normal 31 2 7" xfId="19563" xr:uid="{00000000-0005-0000-0000-0000453D0000}"/>
    <cellStyle name="Normal 31 2 7 2" xfId="22901" xr:uid="{00000000-0005-0000-0000-0000463D0000}"/>
    <cellStyle name="Normal 31 2 7 3" xfId="27612" xr:uid="{00000000-0005-0000-0000-0000473D0000}"/>
    <cellStyle name="Normal 31 2 8" xfId="19683" xr:uid="{00000000-0005-0000-0000-0000483D0000}"/>
    <cellStyle name="Normal 31 2 8 2" xfId="23021" xr:uid="{00000000-0005-0000-0000-0000493D0000}"/>
    <cellStyle name="Normal 31 2 8 3" xfId="27732" xr:uid="{00000000-0005-0000-0000-00004A3D0000}"/>
    <cellStyle name="Normal 31 2 9" xfId="19804" xr:uid="{00000000-0005-0000-0000-00004B3D0000}"/>
    <cellStyle name="Normal 31 2 9 2" xfId="23142" xr:uid="{00000000-0005-0000-0000-00004C3D0000}"/>
    <cellStyle name="Normal 31 2 9 3" xfId="27853" xr:uid="{00000000-0005-0000-0000-00004D3D0000}"/>
    <cellStyle name="Normal 31 3" xfId="17443" xr:uid="{00000000-0005-0000-0000-00004E3D0000}"/>
    <cellStyle name="Normal 31 3 10" xfId="19924" xr:uid="{00000000-0005-0000-0000-00004F3D0000}"/>
    <cellStyle name="Normal 31 3 10 2" xfId="23262" xr:uid="{00000000-0005-0000-0000-0000503D0000}"/>
    <cellStyle name="Normal 31 3 10 3" xfId="27973" xr:uid="{00000000-0005-0000-0000-0000513D0000}"/>
    <cellStyle name="Normal 31 3 11" xfId="20770" xr:uid="{00000000-0005-0000-0000-0000523D0000}"/>
    <cellStyle name="Normal 31 3 12" xfId="26520" xr:uid="{00000000-0005-0000-0000-0000533D0000}"/>
    <cellStyle name="Normal 31 3 2" xfId="17560" xr:uid="{00000000-0005-0000-0000-0000543D0000}"/>
    <cellStyle name="Normal 31 3 2 2" xfId="21922" xr:uid="{00000000-0005-0000-0000-0000553D0000}"/>
    <cellStyle name="Normal 31 3 2 3" xfId="26620" xr:uid="{00000000-0005-0000-0000-0000563D0000}"/>
    <cellStyle name="Normal 31 3 3" xfId="17697" xr:uid="{00000000-0005-0000-0000-0000573D0000}"/>
    <cellStyle name="Normal 31 3 3 2" xfId="22043" xr:uid="{00000000-0005-0000-0000-0000583D0000}"/>
    <cellStyle name="Normal 31 3 3 3" xfId="26746" xr:uid="{00000000-0005-0000-0000-0000593D0000}"/>
    <cellStyle name="Normal 31 3 4" xfId="17815" xr:uid="{00000000-0005-0000-0000-00005A3D0000}"/>
    <cellStyle name="Normal 31 3 4 2" xfId="22161" xr:uid="{00000000-0005-0000-0000-00005B3D0000}"/>
    <cellStyle name="Normal 31 3 4 3" xfId="26865" xr:uid="{00000000-0005-0000-0000-00005C3D0000}"/>
    <cellStyle name="Normal 31 3 5" xfId="17934" xr:uid="{00000000-0005-0000-0000-00005D3D0000}"/>
    <cellStyle name="Normal 31 3 5 2" xfId="22279" xr:uid="{00000000-0005-0000-0000-00005E3D0000}"/>
    <cellStyle name="Normal 31 3 5 3" xfId="26984" xr:uid="{00000000-0005-0000-0000-00005F3D0000}"/>
    <cellStyle name="Normal 31 3 6" xfId="19442" xr:uid="{00000000-0005-0000-0000-0000603D0000}"/>
    <cellStyle name="Normal 31 3 6 2" xfId="22780" xr:uid="{00000000-0005-0000-0000-0000613D0000}"/>
    <cellStyle name="Normal 31 3 6 3" xfId="27491" xr:uid="{00000000-0005-0000-0000-0000623D0000}"/>
    <cellStyle name="Normal 31 3 7" xfId="19564" xr:uid="{00000000-0005-0000-0000-0000633D0000}"/>
    <cellStyle name="Normal 31 3 7 2" xfId="22902" xr:uid="{00000000-0005-0000-0000-0000643D0000}"/>
    <cellStyle name="Normal 31 3 7 3" xfId="27613" xr:uid="{00000000-0005-0000-0000-0000653D0000}"/>
    <cellStyle name="Normal 31 3 8" xfId="19684" xr:uid="{00000000-0005-0000-0000-0000663D0000}"/>
    <cellStyle name="Normal 31 3 8 2" xfId="23022" xr:uid="{00000000-0005-0000-0000-0000673D0000}"/>
    <cellStyle name="Normal 31 3 8 3" xfId="27733" xr:uid="{00000000-0005-0000-0000-0000683D0000}"/>
    <cellStyle name="Normal 31 3 9" xfId="19805" xr:uid="{00000000-0005-0000-0000-0000693D0000}"/>
    <cellStyle name="Normal 31 3 9 2" xfId="23143" xr:uid="{00000000-0005-0000-0000-00006A3D0000}"/>
    <cellStyle name="Normal 31 3 9 3" xfId="27854" xr:uid="{00000000-0005-0000-0000-00006B3D0000}"/>
    <cellStyle name="Normal 31 4" xfId="17558" xr:uid="{00000000-0005-0000-0000-00006C3D0000}"/>
    <cellStyle name="Normal 31 4 2" xfId="21920" xr:uid="{00000000-0005-0000-0000-00006D3D0000}"/>
    <cellStyle name="Normal 31 4 3" xfId="20592" xr:uid="{00000000-0005-0000-0000-00006E3D0000}"/>
    <cellStyle name="Normal 31 4 4" xfId="26618" xr:uid="{00000000-0005-0000-0000-00006F3D0000}"/>
    <cellStyle name="Normal 31 5" xfId="17695" xr:uid="{00000000-0005-0000-0000-0000703D0000}"/>
    <cellStyle name="Normal 31 5 2" xfId="22041" xr:uid="{00000000-0005-0000-0000-0000713D0000}"/>
    <cellStyle name="Normal 31 5 3" xfId="26744" xr:uid="{00000000-0005-0000-0000-0000723D0000}"/>
    <cellStyle name="Normal 31 6" xfId="17813" xr:uid="{00000000-0005-0000-0000-0000733D0000}"/>
    <cellStyle name="Normal 31 6 2" xfId="22159" xr:uid="{00000000-0005-0000-0000-0000743D0000}"/>
    <cellStyle name="Normal 31 6 3" xfId="26863" xr:uid="{00000000-0005-0000-0000-0000753D0000}"/>
    <cellStyle name="Normal 31 7" xfId="17932" xr:uid="{00000000-0005-0000-0000-0000763D0000}"/>
    <cellStyle name="Normal 31 7 2" xfId="22277" xr:uid="{00000000-0005-0000-0000-0000773D0000}"/>
    <cellStyle name="Normal 31 7 3" xfId="26982" xr:uid="{00000000-0005-0000-0000-0000783D0000}"/>
    <cellStyle name="Normal 31 8" xfId="19440" xr:uid="{00000000-0005-0000-0000-0000793D0000}"/>
    <cellStyle name="Normal 31 8 2" xfId="22778" xr:uid="{00000000-0005-0000-0000-00007A3D0000}"/>
    <cellStyle name="Normal 31 8 3" xfId="27489" xr:uid="{00000000-0005-0000-0000-00007B3D0000}"/>
    <cellStyle name="Normal 31 9" xfId="19562" xr:uid="{00000000-0005-0000-0000-00007C3D0000}"/>
    <cellStyle name="Normal 31 9 2" xfId="22900" xr:uid="{00000000-0005-0000-0000-00007D3D0000}"/>
    <cellStyle name="Normal 31 9 3" xfId="27611" xr:uid="{00000000-0005-0000-0000-00007E3D0000}"/>
    <cellStyle name="Normal 32" xfId="3275" xr:uid="{00000000-0005-0000-0000-00007F3D0000}"/>
    <cellStyle name="Normal 32 10" xfId="19685" xr:uid="{00000000-0005-0000-0000-0000803D0000}"/>
    <cellStyle name="Normal 32 10 2" xfId="23023" xr:uid="{00000000-0005-0000-0000-0000813D0000}"/>
    <cellStyle name="Normal 32 10 3" xfId="27734" xr:uid="{00000000-0005-0000-0000-0000823D0000}"/>
    <cellStyle name="Normal 32 11" xfId="19806" xr:uid="{00000000-0005-0000-0000-0000833D0000}"/>
    <cellStyle name="Normal 32 11 2" xfId="23144" xr:uid="{00000000-0005-0000-0000-0000843D0000}"/>
    <cellStyle name="Normal 32 11 3" xfId="27855" xr:uid="{00000000-0005-0000-0000-0000853D0000}"/>
    <cellStyle name="Normal 32 12" xfId="19925" xr:uid="{00000000-0005-0000-0000-0000863D0000}"/>
    <cellStyle name="Normal 32 12 2" xfId="23263" xr:uid="{00000000-0005-0000-0000-0000873D0000}"/>
    <cellStyle name="Normal 32 12 3" xfId="27974" xr:uid="{00000000-0005-0000-0000-0000883D0000}"/>
    <cellStyle name="Normal 32 13" xfId="21674" xr:uid="{00000000-0005-0000-0000-0000893D0000}"/>
    <cellStyle name="Normal 32 13 2" xfId="26070" xr:uid="{00000000-0005-0000-0000-00008A3D0000}"/>
    <cellStyle name="Normal 32 14" xfId="20049" xr:uid="{00000000-0005-0000-0000-00008B3D0000}"/>
    <cellStyle name="Normal 32 14 2" xfId="28330" xr:uid="{00000000-0005-0000-0000-00008C3D0000}"/>
    <cellStyle name="Normal 32 15" xfId="17083" xr:uid="{00000000-0005-0000-0000-00008D3D0000}"/>
    <cellStyle name="Normal 32 2" xfId="17444" xr:uid="{00000000-0005-0000-0000-00008E3D0000}"/>
    <cellStyle name="Normal 32 2 10" xfId="19926" xr:uid="{00000000-0005-0000-0000-00008F3D0000}"/>
    <cellStyle name="Normal 32 2 10 2" xfId="23264" xr:uid="{00000000-0005-0000-0000-0000903D0000}"/>
    <cellStyle name="Normal 32 2 10 3" xfId="27975" xr:uid="{00000000-0005-0000-0000-0000913D0000}"/>
    <cellStyle name="Normal 32 2 11" xfId="21834" xr:uid="{00000000-0005-0000-0000-0000923D0000}"/>
    <cellStyle name="Normal 32 2 12" xfId="20788" xr:uid="{00000000-0005-0000-0000-0000933D0000}"/>
    <cellStyle name="Normal 32 2 13" xfId="26521" xr:uid="{00000000-0005-0000-0000-0000943D0000}"/>
    <cellStyle name="Normal 32 2 2" xfId="17562" xr:uid="{00000000-0005-0000-0000-0000953D0000}"/>
    <cellStyle name="Normal 32 2 2 2" xfId="21924" xr:uid="{00000000-0005-0000-0000-0000963D0000}"/>
    <cellStyle name="Normal 32 2 2 3" xfId="26622" xr:uid="{00000000-0005-0000-0000-0000973D0000}"/>
    <cellStyle name="Normal 32 2 3" xfId="17699" xr:uid="{00000000-0005-0000-0000-0000983D0000}"/>
    <cellStyle name="Normal 32 2 3 2" xfId="22045" xr:uid="{00000000-0005-0000-0000-0000993D0000}"/>
    <cellStyle name="Normal 32 2 3 3" xfId="26748" xr:uid="{00000000-0005-0000-0000-00009A3D0000}"/>
    <cellStyle name="Normal 32 2 4" xfId="17817" xr:uid="{00000000-0005-0000-0000-00009B3D0000}"/>
    <cellStyle name="Normal 32 2 4 2" xfId="22163" xr:uid="{00000000-0005-0000-0000-00009C3D0000}"/>
    <cellStyle name="Normal 32 2 4 3" xfId="26867" xr:uid="{00000000-0005-0000-0000-00009D3D0000}"/>
    <cellStyle name="Normal 32 2 5" xfId="17936" xr:uid="{00000000-0005-0000-0000-00009E3D0000}"/>
    <cellStyle name="Normal 32 2 5 2" xfId="22281" xr:uid="{00000000-0005-0000-0000-00009F3D0000}"/>
    <cellStyle name="Normal 32 2 5 3" xfId="26986" xr:uid="{00000000-0005-0000-0000-0000A03D0000}"/>
    <cellStyle name="Normal 32 2 6" xfId="19444" xr:uid="{00000000-0005-0000-0000-0000A13D0000}"/>
    <cellStyle name="Normal 32 2 6 2" xfId="22782" xr:uid="{00000000-0005-0000-0000-0000A23D0000}"/>
    <cellStyle name="Normal 32 2 6 3" xfId="27493" xr:uid="{00000000-0005-0000-0000-0000A33D0000}"/>
    <cellStyle name="Normal 32 2 7" xfId="19566" xr:uid="{00000000-0005-0000-0000-0000A43D0000}"/>
    <cellStyle name="Normal 32 2 7 2" xfId="22904" xr:uid="{00000000-0005-0000-0000-0000A53D0000}"/>
    <cellStyle name="Normal 32 2 7 3" xfId="27615" xr:uid="{00000000-0005-0000-0000-0000A63D0000}"/>
    <cellStyle name="Normal 32 2 8" xfId="19686" xr:uid="{00000000-0005-0000-0000-0000A73D0000}"/>
    <cellStyle name="Normal 32 2 8 2" xfId="23024" xr:uid="{00000000-0005-0000-0000-0000A83D0000}"/>
    <cellStyle name="Normal 32 2 8 3" xfId="27735" xr:uid="{00000000-0005-0000-0000-0000A93D0000}"/>
    <cellStyle name="Normal 32 2 9" xfId="19807" xr:uid="{00000000-0005-0000-0000-0000AA3D0000}"/>
    <cellStyle name="Normal 32 2 9 2" xfId="23145" xr:uid="{00000000-0005-0000-0000-0000AB3D0000}"/>
    <cellStyle name="Normal 32 2 9 3" xfId="27856" xr:uid="{00000000-0005-0000-0000-0000AC3D0000}"/>
    <cellStyle name="Normal 32 3" xfId="17445" xr:uid="{00000000-0005-0000-0000-0000AD3D0000}"/>
    <cellStyle name="Normal 32 3 10" xfId="19927" xr:uid="{00000000-0005-0000-0000-0000AE3D0000}"/>
    <cellStyle name="Normal 32 3 10 2" xfId="23265" xr:uid="{00000000-0005-0000-0000-0000AF3D0000}"/>
    <cellStyle name="Normal 32 3 10 3" xfId="27976" xr:uid="{00000000-0005-0000-0000-0000B03D0000}"/>
    <cellStyle name="Normal 32 3 11" xfId="21835" xr:uid="{00000000-0005-0000-0000-0000B13D0000}"/>
    <cellStyle name="Normal 32 3 12" xfId="20610" xr:uid="{00000000-0005-0000-0000-0000B23D0000}"/>
    <cellStyle name="Normal 32 3 13" xfId="26522" xr:uid="{00000000-0005-0000-0000-0000B33D0000}"/>
    <cellStyle name="Normal 32 3 2" xfId="17563" xr:uid="{00000000-0005-0000-0000-0000B43D0000}"/>
    <cellStyle name="Normal 32 3 2 2" xfId="21925" xr:uid="{00000000-0005-0000-0000-0000B53D0000}"/>
    <cellStyle name="Normal 32 3 2 3" xfId="26623" xr:uid="{00000000-0005-0000-0000-0000B63D0000}"/>
    <cellStyle name="Normal 32 3 3" xfId="17700" xr:uid="{00000000-0005-0000-0000-0000B73D0000}"/>
    <cellStyle name="Normal 32 3 3 2" xfId="22046" xr:uid="{00000000-0005-0000-0000-0000B83D0000}"/>
    <cellStyle name="Normal 32 3 3 3" xfId="26749" xr:uid="{00000000-0005-0000-0000-0000B93D0000}"/>
    <cellStyle name="Normal 32 3 4" xfId="17818" xr:uid="{00000000-0005-0000-0000-0000BA3D0000}"/>
    <cellStyle name="Normal 32 3 4 2" xfId="22164" xr:uid="{00000000-0005-0000-0000-0000BB3D0000}"/>
    <cellStyle name="Normal 32 3 4 3" xfId="26868" xr:uid="{00000000-0005-0000-0000-0000BC3D0000}"/>
    <cellStyle name="Normal 32 3 5" xfId="17937" xr:uid="{00000000-0005-0000-0000-0000BD3D0000}"/>
    <cellStyle name="Normal 32 3 5 2" xfId="22282" xr:uid="{00000000-0005-0000-0000-0000BE3D0000}"/>
    <cellStyle name="Normal 32 3 5 3" xfId="26987" xr:uid="{00000000-0005-0000-0000-0000BF3D0000}"/>
    <cellStyle name="Normal 32 3 6" xfId="19445" xr:uid="{00000000-0005-0000-0000-0000C03D0000}"/>
    <cellStyle name="Normal 32 3 6 2" xfId="22783" xr:uid="{00000000-0005-0000-0000-0000C13D0000}"/>
    <cellStyle name="Normal 32 3 6 3" xfId="27494" xr:uid="{00000000-0005-0000-0000-0000C23D0000}"/>
    <cellStyle name="Normal 32 3 7" xfId="19567" xr:uid="{00000000-0005-0000-0000-0000C33D0000}"/>
    <cellStyle name="Normal 32 3 7 2" xfId="22905" xr:uid="{00000000-0005-0000-0000-0000C43D0000}"/>
    <cellStyle name="Normal 32 3 7 3" xfId="27616" xr:uid="{00000000-0005-0000-0000-0000C53D0000}"/>
    <cellStyle name="Normal 32 3 8" xfId="19687" xr:uid="{00000000-0005-0000-0000-0000C63D0000}"/>
    <cellStyle name="Normal 32 3 8 2" xfId="23025" xr:uid="{00000000-0005-0000-0000-0000C73D0000}"/>
    <cellStyle name="Normal 32 3 8 3" xfId="27736" xr:uid="{00000000-0005-0000-0000-0000C83D0000}"/>
    <cellStyle name="Normal 32 3 9" xfId="19808" xr:uid="{00000000-0005-0000-0000-0000C93D0000}"/>
    <cellStyle name="Normal 32 3 9 2" xfId="23146" xr:uid="{00000000-0005-0000-0000-0000CA3D0000}"/>
    <cellStyle name="Normal 32 3 9 3" xfId="27857" xr:uid="{00000000-0005-0000-0000-0000CB3D0000}"/>
    <cellStyle name="Normal 32 4" xfId="17561" xr:uid="{00000000-0005-0000-0000-0000CC3D0000}"/>
    <cellStyle name="Normal 32 4 2" xfId="21923" xr:uid="{00000000-0005-0000-0000-0000CD3D0000}"/>
    <cellStyle name="Normal 32 4 3" xfId="26621" xr:uid="{00000000-0005-0000-0000-0000CE3D0000}"/>
    <cellStyle name="Normal 32 5" xfId="17698" xr:uid="{00000000-0005-0000-0000-0000CF3D0000}"/>
    <cellStyle name="Normal 32 5 2" xfId="22044" xr:uid="{00000000-0005-0000-0000-0000D03D0000}"/>
    <cellStyle name="Normal 32 5 3" xfId="26747" xr:uid="{00000000-0005-0000-0000-0000D13D0000}"/>
    <cellStyle name="Normal 32 6" xfId="17816" xr:uid="{00000000-0005-0000-0000-0000D23D0000}"/>
    <cellStyle name="Normal 32 6 2" xfId="22162" xr:uid="{00000000-0005-0000-0000-0000D33D0000}"/>
    <cellStyle name="Normal 32 6 3" xfId="26866" xr:uid="{00000000-0005-0000-0000-0000D43D0000}"/>
    <cellStyle name="Normal 32 7" xfId="17935" xr:uid="{00000000-0005-0000-0000-0000D53D0000}"/>
    <cellStyle name="Normal 32 7 2" xfId="22280" xr:uid="{00000000-0005-0000-0000-0000D63D0000}"/>
    <cellStyle name="Normal 32 7 3" xfId="26985" xr:uid="{00000000-0005-0000-0000-0000D73D0000}"/>
    <cellStyle name="Normal 32 8" xfId="19443" xr:uid="{00000000-0005-0000-0000-0000D83D0000}"/>
    <cellStyle name="Normal 32 8 2" xfId="22781" xr:uid="{00000000-0005-0000-0000-0000D93D0000}"/>
    <cellStyle name="Normal 32 8 3" xfId="27492" xr:uid="{00000000-0005-0000-0000-0000DA3D0000}"/>
    <cellStyle name="Normal 32 9" xfId="19565" xr:uid="{00000000-0005-0000-0000-0000DB3D0000}"/>
    <cellStyle name="Normal 32 9 2" xfId="22903" xr:uid="{00000000-0005-0000-0000-0000DC3D0000}"/>
    <cellStyle name="Normal 32 9 3" xfId="27614" xr:uid="{00000000-0005-0000-0000-0000DD3D0000}"/>
    <cellStyle name="Normal 33" xfId="3276" xr:uid="{00000000-0005-0000-0000-0000DE3D0000}"/>
    <cellStyle name="Normal 33 10" xfId="19928" xr:uid="{00000000-0005-0000-0000-0000DF3D0000}"/>
    <cellStyle name="Normal 33 10 2" xfId="23266" xr:uid="{00000000-0005-0000-0000-0000E03D0000}"/>
    <cellStyle name="Normal 33 10 2 2" xfId="36958" xr:uid="{00000000-0005-0000-0000-0000820C0000}"/>
    <cellStyle name="Normal 33 10 3" xfId="27977" xr:uid="{00000000-0005-0000-0000-0000E13D0000}"/>
    <cellStyle name="Normal 33 10 4" xfId="32651" xr:uid="{00000000-0005-0000-0000-0000820C0000}"/>
    <cellStyle name="Normal 33 11" xfId="21836" xr:uid="{00000000-0005-0000-0000-0000E23D0000}"/>
    <cellStyle name="Normal 33 11 2" xfId="26523" xr:uid="{00000000-0005-0000-0000-0000E33D0000}"/>
    <cellStyle name="Normal 33 11 2 2" xfId="36959" xr:uid="{00000000-0005-0000-0000-0000830C0000}"/>
    <cellStyle name="Normal 33 11 3" xfId="32652" xr:uid="{00000000-0005-0000-0000-0000830C0000}"/>
    <cellStyle name="Normal 33 12" xfId="20050" xr:uid="{00000000-0005-0000-0000-0000E43D0000}"/>
    <cellStyle name="Normal 33 12 2" xfId="28331" xr:uid="{00000000-0005-0000-0000-0000E53D0000}"/>
    <cellStyle name="Normal 33 12 2 2" xfId="36960" xr:uid="{00000000-0005-0000-0000-0000840C0000}"/>
    <cellStyle name="Normal 33 12 3" xfId="32653" xr:uid="{00000000-0005-0000-0000-0000840C0000}"/>
    <cellStyle name="Normal 33 13" xfId="17446" xr:uid="{00000000-0005-0000-0000-0000E63D0000}"/>
    <cellStyle name="Normal 33 13 2" xfId="32654" xr:uid="{00000000-0005-0000-0000-0000850C0000}"/>
    <cellStyle name="Normal 33 14" xfId="32650" xr:uid="{00000000-0005-0000-0000-0000810C0000}"/>
    <cellStyle name="Normal 33 2" xfId="17564" xr:uid="{00000000-0005-0000-0000-0000E73D0000}"/>
    <cellStyle name="Normal 33 2 2" xfId="21926" xr:uid="{00000000-0005-0000-0000-0000E83D0000}"/>
    <cellStyle name="Normal 33 2 3" xfId="20789" xr:uid="{00000000-0005-0000-0000-0000E93D0000}"/>
    <cellStyle name="Normal 33 2 4" xfId="26624" xr:uid="{00000000-0005-0000-0000-0000EA3D0000}"/>
    <cellStyle name="Normal 33 2 4 2" xfId="36961" xr:uid="{00000000-0005-0000-0000-0000860C0000}"/>
    <cellStyle name="Normal 33 2 5" xfId="32655" xr:uid="{00000000-0005-0000-0000-0000860C0000}"/>
    <cellStyle name="Normal 33 3" xfId="17701" xr:uid="{00000000-0005-0000-0000-0000EB3D0000}"/>
    <cellStyle name="Normal 33 3 2" xfId="22047" xr:uid="{00000000-0005-0000-0000-0000EC3D0000}"/>
    <cellStyle name="Normal 33 3 3" xfId="20736" xr:uid="{00000000-0005-0000-0000-0000ED3D0000}"/>
    <cellStyle name="Normal 33 3 4" xfId="26750" xr:uid="{00000000-0005-0000-0000-0000EE3D0000}"/>
    <cellStyle name="Normal 33 3 4 2" xfId="36962" xr:uid="{00000000-0005-0000-0000-0000870C0000}"/>
    <cellStyle name="Normal 33 3 5" xfId="32656" xr:uid="{00000000-0005-0000-0000-0000870C0000}"/>
    <cellStyle name="Normal 33 4" xfId="17819" xr:uid="{00000000-0005-0000-0000-0000EF3D0000}"/>
    <cellStyle name="Normal 33 4 2" xfId="22165" xr:uid="{00000000-0005-0000-0000-0000F03D0000}"/>
    <cellStyle name="Normal 33 4 2 2" xfId="36963" xr:uid="{00000000-0005-0000-0000-0000880C0000}"/>
    <cellStyle name="Normal 33 4 3" xfId="26869" xr:uid="{00000000-0005-0000-0000-0000F13D0000}"/>
    <cellStyle name="Normal 33 4 4" xfId="32657" xr:uid="{00000000-0005-0000-0000-0000880C0000}"/>
    <cellStyle name="Normal 33 5" xfId="17938" xr:uid="{00000000-0005-0000-0000-0000F23D0000}"/>
    <cellStyle name="Normal 33 5 2" xfId="22283" xr:uid="{00000000-0005-0000-0000-0000F33D0000}"/>
    <cellStyle name="Normal 33 5 2 2" xfId="36964" xr:uid="{00000000-0005-0000-0000-0000890C0000}"/>
    <cellStyle name="Normal 33 5 3" xfId="26988" xr:uid="{00000000-0005-0000-0000-0000F43D0000}"/>
    <cellStyle name="Normal 33 5 4" xfId="32658" xr:uid="{00000000-0005-0000-0000-0000890C0000}"/>
    <cellStyle name="Normal 33 6" xfId="19446" xr:uid="{00000000-0005-0000-0000-0000F53D0000}"/>
    <cellStyle name="Normal 33 6 2" xfId="22784" xr:uid="{00000000-0005-0000-0000-0000F63D0000}"/>
    <cellStyle name="Normal 33 6 2 2" xfId="36965" xr:uid="{00000000-0005-0000-0000-00008A0C0000}"/>
    <cellStyle name="Normal 33 6 3" xfId="27495" xr:uid="{00000000-0005-0000-0000-0000F73D0000}"/>
    <cellStyle name="Normal 33 6 4" xfId="32659" xr:uid="{00000000-0005-0000-0000-00008A0C0000}"/>
    <cellStyle name="Normal 33 7" xfId="19568" xr:uid="{00000000-0005-0000-0000-0000F83D0000}"/>
    <cellStyle name="Normal 33 7 2" xfId="22906" xr:uid="{00000000-0005-0000-0000-0000F93D0000}"/>
    <cellStyle name="Normal 33 7 2 2" xfId="36966" xr:uid="{00000000-0005-0000-0000-00008B0C0000}"/>
    <cellStyle name="Normal 33 7 3" xfId="27617" xr:uid="{00000000-0005-0000-0000-0000FA3D0000}"/>
    <cellStyle name="Normal 33 7 4" xfId="32660" xr:uid="{00000000-0005-0000-0000-00008B0C0000}"/>
    <cellStyle name="Normal 33 8" xfId="19688" xr:uid="{00000000-0005-0000-0000-0000FB3D0000}"/>
    <cellStyle name="Normal 33 8 2" xfId="23026" xr:uid="{00000000-0005-0000-0000-0000FC3D0000}"/>
    <cellStyle name="Normal 33 8 2 2" xfId="36967" xr:uid="{00000000-0005-0000-0000-00008C0C0000}"/>
    <cellStyle name="Normal 33 8 3" xfId="27737" xr:uid="{00000000-0005-0000-0000-0000FD3D0000}"/>
    <cellStyle name="Normal 33 8 4" xfId="32661" xr:uid="{00000000-0005-0000-0000-00008C0C0000}"/>
    <cellStyle name="Normal 33 9" xfId="19809" xr:uid="{00000000-0005-0000-0000-0000FE3D0000}"/>
    <cellStyle name="Normal 33 9 2" xfId="23147" xr:uid="{00000000-0005-0000-0000-0000FF3D0000}"/>
    <cellStyle name="Normal 33 9 2 2" xfId="36968" xr:uid="{00000000-0005-0000-0000-00008D0C0000}"/>
    <cellStyle name="Normal 33 9 3" xfId="27858" xr:uid="{00000000-0005-0000-0000-0000003E0000}"/>
    <cellStyle name="Normal 33 9 4" xfId="32662" xr:uid="{00000000-0005-0000-0000-00008D0C0000}"/>
    <cellStyle name="Normal 33_Scen_XBase" xfId="32663" xr:uid="{00000000-0005-0000-0000-00008E0C0000}"/>
    <cellStyle name="Normal 34" xfId="3277" xr:uid="{00000000-0005-0000-0000-0000013E0000}"/>
    <cellStyle name="Normal 34 10" xfId="19689" xr:uid="{00000000-0005-0000-0000-0000023E0000}"/>
    <cellStyle name="Normal 34 10 2" xfId="23027" xr:uid="{00000000-0005-0000-0000-0000033E0000}"/>
    <cellStyle name="Normal 34 10 3" xfId="27738" xr:uid="{00000000-0005-0000-0000-0000043E0000}"/>
    <cellStyle name="Normal 34 11" xfId="19810" xr:uid="{00000000-0005-0000-0000-0000053E0000}"/>
    <cellStyle name="Normal 34 11 2" xfId="23148" xr:uid="{00000000-0005-0000-0000-0000063E0000}"/>
    <cellStyle name="Normal 34 11 3" xfId="27859" xr:uid="{00000000-0005-0000-0000-0000073E0000}"/>
    <cellStyle name="Normal 34 12" xfId="19929" xr:uid="{00000000-0005-0000-0000-0000083E0000}"/>
    <cellStyle name="Normal 34 12 2" xfId="23267" xr:uid="{00000000-0005-0000-0000-0000093E0000}"/>
    <cellStyle name="Normal 34 12 3" xfId="27978" xr:uid="{00000000-0005-0000-0000-00000A3E0000}"/>
    <cellStyle name="Normal 34 13" xfId="21837" xr:uid="{00000000-0005-0000-0000-00000B3E0000}"/>
    <cellStyle name="Normal 34 13 2" xfId="26524" xr:uid="{00000000-0005-0000-0000-00000C3E0000}"/>
    <cellStyle name="Normal 34 14" xfId="20051" xr:uid="{00000000-0005-0000-0000-00000D3E0000}"/>
    <cellStyle name="Normal 34 14 2" xfId="28332" xr:uid="{00000000-0005-0000-0000-00000E3E0000}"/>
    <cellStyle name="Normal 34 15" xfId="17447" xr:uid="{00000000-0005-0000-0000-00000F3E0000}"/>
    <cellStyle name="Normal 34 2" xfId="17448" xr:uid="{00000000-0005-0000-0000-0000103E0000}"/>
    <cellStyle name="Normal 34 2 10" xfId="19930" xr:uid="{00000000-0005-0000-0000-0000113E0000}"/>
    <cellStyle name="Normal 34 2 10 2" xfId="23268" xr:uid="{00000000-0005-0000-0000-0000123E0000}"/>
    <cellStyle name="Normal 34 2 10 3" xfId="27979" xr:uid="{00000000-0005-0000-0000-0000133E0000}"/>
    <cellStyle name="Normal 34 2 11" xfId="21838" xr:uid="{00000000-0005-0000-0000-0000143E0000}"/>
    <cellStyle name="Normal 34 2 12" xfId="20790" xr:uid="{00000000-0005-0000-0000-0000153E0000}"/>
    <cellStyle name="Normal 34 2 13" xfId="26525" xr:uid="{00000000-0005-0000-0000-0000163E0000}"/>
    <cellStyle name="Normal 34 2 2" xfId="17566" xr:uid="{00000000-0005-0000-0000-0000173E0000}"/>
    <cellStyle name="Normal 34 2 2 2" xfId="21928" xr:uid="{00000000-0005-0000-0000-0000183E0000}"/>
    <cellStyle name="Normal 34 2 2 3" xfId="26626" xr:uid="{00000000-0005-0000-0000-0000193E0000}"/>
    <cellStyle name="Normal 34 2 3" xfId="17703" xr:uid="{00000000-0005-0000-0000-00001A3E0000}"/>
    <cellStyle name="Normal 34 2 3 2" xfId="22049" xr:uid="{00000000-0005-0000-0000-00001B3E0000}"/>
    <cellStyle name="Normal 34 2 3 3" xfId="26752" xr:uid="{00000000-0005-0000-0000-00001C3E0000}"/>
    <cellStyle name="Normal 34 2 4" xfId="17821" xr:uid="{00000000-0005-0000-0000-00001D3E0000}"/>
    <cellStyle name="Normal 34 2 4 2" xfId="22167" xr:uid="{00000000-0005-0000-0000-00001E3E0000}"/>
    <cellStyle name="Normal 34 2 4 3" xfId="26871" xr:uid="{00000000-0005-0000-0000-00001F3E0000}"/>
    <cellStyle name="Normal 34 2 5" xfId="17940" xr:uid="{00000000-0005-0000-0000-0000203E0000}"/>
    <cellStyle name="Normal 34 2 5 2" xfId="22285" xr:uid="{00000000-0005-0000-0000-0000213E0000}"/>
    <cellStyle name="Normal 34 2 5 3" xfId="26990" xr:uid="{00000000-0005-0000-0000-0000223E0000}"/>
    <cellStyle name="Normal 34 2 6" xfId="19448" xr:uid="{00000000-0005-0000-0000-0000233E0000}"/>
    <cellStyle name="Normal 34 2 6 2" xfId="22786" xr:uid="{00000000-0005-0000-0000-0000243E0000}"/>
    <cellStyle name="Normal 34 2 6 3" xfId="27497" xr:uid="{00000000-0005-0000-0000-0000253E0000}"/>
    <cellStyle name="Normal 34 2 7" xfId="19570" xr:uid="{00000000-0005-0000-0000-0000263E0000}"/>
    <cellStyle name="Normal 34 2 7 2" xfId="22908" xr:uid="{00000000-0005-0000-0000-0000273E0000}"/>
    <cellStyle name="Normal 34 2 7 3" xfId="27619" xr:uid="{00000000-0005-0000-0000-0000283E0000}"/>
    <cellStyle name="Normal 34 2 8" xfId="19690" xr:uid="{00000000-0005-0000-0000-0000293E0000}"/>
    <cellStyle name="Normal 34 2 8 2" xfId="23028" xr:uid="{00000000-0005-0000-0000-00002A3E0000}"/>
    <cellStyle name="Normal 34 2 8 3" xfId="27739" xr:uid="{00000000-0005-0000-0000-00002B3E0000}"/>
    <cellStyle name="Normal 34 2 9" xfId="19811" xr:uid="{00000000-0005-0000-0000-00002C3E0000}"/>
    <cellStyle name="Normal 34 2 9 2" xfId="23149" xr:uid="{00000000-0005-0000-0000-00002D3E0000}"/>
    <cellStyle name="Normal 34 2 9 3" xfId="27860" xr:uid="{00000000-0005-0000-0000-00002E3E0000}"/>
    <cellStyle name="Normal 34 3" xfId="17449" xr:uid="{00000000-0005-0000-0000-00002F3E0000}"/>
    <cellStyle name="Normal 34 3 10" xfId="19931" xr:uid="{00000000-0005-0000-0000-0000303E0000}"/>
    <cellStyle name="Normal 34 3 10 2" xfId="23269" xr:uid="{00000000-0005-0000-0000-0000313E0000}"/>
    <cellStyle name="Normal 34 3 10 3" xfId="27980" xr:uid="{00000000-0005-0000-0000-0000323E0000}"/>
    <cellStyle name="Normal 34 3 11" xfId="21839" xr:uid="{00000000-0005-0000-0000-0000333E0000}"/>
    <cellStyle name="Normal 34 3 12" xfId="20737" xr:uid="{00000000-0005-0000-0000-0000343E0000}"/>
    <cellStyle name="Normal 34 3 13" xfId="26526" xr:uid="{00000000-0005-0000-0000-0000353E0000}"/>
    <cellStyle name="Normal 34 3 2" xfId="17567" xr:uid="{00000000-0005-0000-0000-0000363E0000}"/>
    <cellStyle name="Normal 34 3 2 2" xfId="21929" xr:uid="{00000000-0005-0000-0000-0000373E0000}"/>
    <cellStyle name="Normal 34 3 2 3" xfId="26627" xr:uid="{00000000-0005-0000-0000-0000383E0000}"/>
    <cellStyle name="Normal 34 3 3" xfId="17704" xr:uid="{00000000-0005-0000-0000-0000393E0000}"/>
    <cellStyle name="Normal 34 3 3 2" xfId="22050" xr:uid="{00000000-0005-0000-0000-00003A3E0000}"/>
    <cellStyle name="Normal 34 3 3 3" xfId="26753" xr:uid="{00000000-0005-0000-0000-00003B3E0000}"/>
    <cellStyle name="Normal 34 3 4" xfId="17822" xr:uid="{00000000-0005-0000-0000-00003C3E0000}"/>
    <cellStyle name="Normal 34 3 4 2" xfId="22168" xr:uid="{00000000-0005-0000-0000-00003D3E0000}"/>
    <cellStyle name="Normal 34 3 4 3" xfId="26872" xr:uid="{00000000-0005-0000-0000-00003E3E0000}"/>
    <cellStyle name="Normal 34 3 5" xfId="17941" xr:uid="{00000000-0005-0000-0000-00003F3E0000}"/>
    <cellStyle name="Normal 34 3 5 2" xfId="22286" xr:uid="{00000000-0005-0000-0000-0000403E0000}"/>
    <cellStyle name="Normal 34 3 5 3" xfId="26991" xr:uid="{00000000-0005-0000-0000-0000413E0000}"/>
    <cellStyle name="Normal 34 3 6" xfId="19449" xr:uid="{00000000-0005-0000-0000-0000423E0000}"/>
    <cellStyle name="Normal 34 3 6 2" xfId="22787" xr:uid="{00000000-0005-0000-0000-0000433E0000}"/>
    <cellStyle name="Normal 34 3 6 3" xfId="27498" xr:uid="{00000000-0005-0000-0000-0000443E0000}"/>
    <cellStyle name="Normal 34 3 7" xfId="19571" xr:uid="{00000000-0005-0000-0000-0000453E0000}"/>
    <cellStyle name="Normal 34 3 7 2" xfId="22909" xr:uid="{00000000-0005-0000-0000-0000463E0000}"/>
    <cellStyle name="Normal 34 3 7 3" xfId="27620" xr:uid="{00000000-0005-0000-0000-0000473E0000}"/>
    <cellStyle name="Normal 34 3 8" xfId="19691" xr:uid="{00000000-0005-0000-0000-0000483E0000}"/>
    <cellStyle name="Normal 34 3 8 2" xfId="23029" xr:uid="{00000000-0005-0000-0000-0000493E0000}"/>
    <cellStyle name="Normal 34 3 8 3" xfId="27740" xr:uid="{00000000-0005-0000-0000-00004A3E0000}"/>
    <cellStyle name="Normal 34 3 9" xfId="19812" xr:uid="{00000000-0005-0000-0000-00004B3E0000}"/>
    <cellStyle name="Normal 34 3 9 2" xfId="23150" xr:uid="{00000000-0005-0000-0000-00004C3E0000}"/>
    <cellStyle name="Normal 34 3 9 3" xfId="27861" xr:uid="{00000000-0005-0000-0000-00004D3E0000}"/>
    <cellStyle name="Normal 34 4" xfId="17565" xr:uid="{00000000-0005-0000-0000-00004E3E0000}"/>
    <cellStyle name="Normal 34 4 2" xfId="21927" xr:uid="{00000000-0005-0000-0000-00004F3E0000}"/>
    <cellStyle name="Normal 34 4 3" xfId="26625" xr:uid="{00000000-0005-0000-0000-0000503E0000}"/>
    <cellStyle name="Normal 34 5" xfId="17702" xr:uid="{00000000-0005-0000-0000-0000513E0000}"/>
    <cellStyle name="Normal 34 5 2" xfId="22048" xr:uid="{00000000-0005-0000-0000-0000523E0000}"/>
    <cellStyle name="Normal 34 5 3" xfId="26751" xr:uid="{00000000-0005-0000-0000-0000533E0000}"/>
    <cellStyle name="Normal 34 6" xfId="17820" xr:uid="{00000000-0005-0000-0000-0000543E0000}"/>
    <cellStyle name="Normal 34 6 2" xfId="22166" xr:uid="{00000000-0005-0000-0000-0000553E0000}"/>
    <cellStyle name="Normal 34 6 3" xfId="26870" xr:uid="{00000000-0005-0000-0000-0000563E0000}"/>
    <cellStyle name="Normal 34 7" xfId="17939" xr:uid="{00000000-0005-0000-0000-0000573E0000}"/>
    <cellStyle name="Normal 34 7 2" xfId="22284" xr:uid="{00000000-0005-0000-0000-0000583E0000}"/>
    <cellStyle name="Normal 34 7 3" xfId="26989" xr:uid="{00000000-0005-0000-0000-0000593E0000}"/>
    <cellStyle name="Normal 34 8" xfId="19447" xr:uid="{00000000-0005-0000-0000-00005A3E0000}"/>
    <cellStyle name="Normal 34 8 2" xfId="22785" xr:uid="{00000000-0005-0000-0000-00005B3E0000}"/>
    <cellStyle name="Normal 34 8 3" xfId="27496" xr:uid="{00000000-0005-0000-0000-00005C3E0000}"/>
    <cellStyle name="Normal 34 9" xfId="19569" xr:uid="{00000000-0005-0000-0000-00005D3E0000}"/>
    <cellStyle name="Normal 34 9 2" xfId="22907" xr:uid="{00000000-0005-0000-0000-00005E3E0000}"/>
    <cellStyle name="Normal 34 9 3" xfId="27618" xr:uid="{00000000-0005-0000-0000-00005F3E0000}"/>
    <cellStyle name="Normal 35" xfId="3278" xr:uid="{00000000-0005-0000-0000-0000603E0000}"/>
    <cellStyle name="Normal 35 10" xfId="19692" xr:uid="{00000000-0005-0000-0000-0000613E0000}"/>
    <cellStyle name="Normal 35 10 2" xfId="23030" xr:uid="{00000000-0005-0000-0000-0000623E0000}"/>
    <cellStyle name="Normal 35 10 3" xfId="27741" xr:uid="{00000000-0005-0000-0000-0000633E0000}"/>
    <cellStyle name="Normal 35 11" xfId="19813" xr:uid="{00000000-0005-0000-0000-0000643E0000}"/>
    <cellStyle name="Normal 35 11 2" xfId="23151" xr:uid="{00000000-0005-0000-0000-0000653E0000}"/>
    <cellStyle name="Normal 35 11 3" xfId="27862" xr:uid="{00000000-0005-0000-0000-0000663E0000}"/>
    <cellStyle name="Normal 35 12" xfId="19932" xr:uid="{00000000-0005-0000-0000-0000673E0000}"/>
    <cellStyle name="Normal 35 12 2" xfId="23270" xr:uid="{00000000-0005-0000-0000-0000683E0000}"/>
    <cellStyle name="Normal 35 12 3" xfId="27981" xr:uid="{00000000-0005-0000-0000-0000693E0000}"/>
    <cellStyle name="Normal 35 13" xfId="21840" xr:uid="{00000000-0005-0000-0000-00006A3E0000}"/>
    <cellStyle name="Normal 35 13 2" xfId="26527" xr:uid="{00000000-0005-0000-0000-00006B3E0000}"/>
    <cellStyle name="Normal 35 14" xfId="20052" xr:uid="{00000000-0005-0000-0000-00006C3E0000}"/>
    <cellStyle name="Normal 35 14 2" xfId="28333" xr:uid="{00000000-0005-0000-0000-00006D3E0000}"/>
    <cellStyle name="Normal 35 15" xfId="17450" xr:uid="{00000000-0005-0000-0000-00006E3E0000}"/>
    <cellStyle name="Normal 35 2" xfId="17451" xr:uid="{00000000-0005-0000-0000-00006F3E0000}"/>
    <cellStyle name="Normal 35 2 10" xfId="19933" xr:uid="{00000000-0005-0000-0000-0000703E0000}"/>
    <cellStyle name="Normal 35 2 10 2" xfId="23271" xr:uid="{00000000-0005-0000-0000-0000713E0000}"/>
    <cellStyle name="Normal 35 2 10 3" xfId="27982" xr:uid="{00000000-0005-0000-0000-0000723E0000}"/>
    <cellStyle name="Normal 35 2 11" xfId="21841" xr:uid="{00000000-0005-0000-0000-0000733E0000}"/>
    <cellStyle name="Normal 35 2 11 2" xfId="28334" xr:uid="{00000000-0005-0000-0000-0000743E0000}"/>
    <cellStyle name="Normal 35 2 12" xfId="20791" xr:uid="{00000000-0005-0000-0000-0000753E0000}"/>
    <cellStyle name="Normal 35 2 13" xfId="26528" xr:uid="{00000000-0005-0000-0000-0000763E0000}"/>
    <cellStyle name="Normal 35 2 2" xfId="17569" xr:uid="{00000000-0005-0000-0000-0000773E0000}"/>
    <cellStyle name="Normal 35 2 2 2" xfId="21931" xr:uid="{00000000-0005-0000-0000-0000783E0000}"/>
    <cellStyle name="Normal 35 2 2 3" xfId="26629" xr:uid="{00000000-0005-0000-0000-0000793E0000}"/>
    <cellStyle name="Normal 35 2 3" xfId="17706" xr:uid="{00000000-0005-0000-0000-00007A3E0000}"/>
    <cellStyle name="Normal 35 2 3 2" xfId="22052" xr:uid="{00000000-0005-0000-0000-00007B3E0000}"/>
    <cellStyle name="Normal 35 2 3 3" xfId="26755" xr:uid="{00000000-0005-0000-0000-00007C3E0000}"/>
    <cellStyle name="Normal 35 2 4" xfId="17824" xr:uid="{00000000-0005-0000-0000-00007D3E0000}"/>
    <cellStyle name="Normal 35 2 4 2" xfId="22170" xr:uid="{00000000-0005-0000-0000-00007E3E0000}"/>
    <cellStyle name="Normal 35 2 4 3" xfId="26874" xr:uid="{00000000-0005-0000-0000-00007F3E0000}"/>
    <cellStyle name="Normal 35 2 5" xfId="17943" xr:uid="{00000000-0005-0000-0000-0000803E0000}"/>
    <cellStyle name="Normal 35 2 5 2" xfId="22288" xr:uid="{00000000-0005-0000-0000-0000813E0000}"/>
    <cellStyle name="Normal 35 2 5 3" xfId="26993" xr:uid="{00000000-0005-0000-0000-0000823E0000}"/>
    <cellStyle name="Normal 35 2 6" xfId="19451" xr:uid="{00000000-0005-0000-0000-0000833E0000}"/>
    <cellStyle name="Normal 35 2 6 2" xfId="22789" xr:uid="{00000000-0005-0000-0000-0000843E0000}"/>
    <cellStyle name="Normal 35 2 6 3" xfId="27500" xr:uid="{00000000-0005-0000-0000-0000853E0000}"/>
    <cellStyle name="Normal 35 2 7" xfId="19573" xr:uid="{00000000-0005-0000-0000-0000863E0000}"/>
    <cellStyle name="Normal 35 2 7 2" xfId="22911" xr:uid="{00000000-0005-0000-0000-0000873E0000}"/>
    <cellStyle name="Normal 35 2 7 3" xfId="27622" xr:uid="{00000000-0005-0000-0000-0000883E0000}"/>
    <cellStyle name="Normal 35 2 8" xfId="19693" xr:uid="{00000000-0005-0000-0000-0000893E0000}"/>
    <cellStyle name="Normal 35 2 8 2" xfId="23031" xr:uid="{00000000-0005-0000-0000-00008A3E0000}"/>
    <cellStyle name="Normal 35 2 8 3" xfId="27742" xr:uid="{00000000-0005-0000-0000-00008B3E0000}"/>
    <cellStyle name="Normal 35 2 9" xfId="19814" xr:uid="{00000000-0005-0000-0000-00008C3E0000}"/>
    <cellStyle name="Normal 35 2 9 2" xfId="23152" xr:uid="{00000000-0005-0000-0000-00008D3E0000}"/>
    <cellStyle name="Normal 35 2 9 3" xfId="27863" xr:uid="{00000000-0005-0000-0000-00008E3E0000}"/>
    <cellStyle name="Normal 35 3" xfId="17452" xr:uid="{00000000-0005-0000-0000-00008F3E0000}"/>
    <cellStyle name="Normal 35 3 10" xfId="19934" xr:uid="{00000000-0005-0000-0000-0000903E0000}"/>
    <cellStyle name="Normal 35 3 10 2" xfId="23272" xr:uid="{00000000-0005-0000-0000-0000913E0000}"/>
    <cellStyle name="Normal 35 3 10 3" xfId="27983" xr:uid="{00000000-0005-0000-0000-0000923E0000}"/>
    <cellStyle name="Normal 35 3 11" xfId="21842" xr:uid="{00000000-0005-0000-0000-0000933E0000}"/>
    <cellStyle name="Normal 35 3 12" xfId="20738" xr:uid="{00000000-0005-0000-0000-0000943E0000}"/>
    <cellStyle name="Normal 35 3 13" xfId="26529" xr:uid="{00000000-0005-0000-0000-0000953E0000}"/>
    <cellStyle name="Normal 35 3 2" xfId="17570" xr:uid="{00000000-0005-0000-0000-0000963E0000}"/>
    <cellStyle name="Normal 35 3 2 2" xfId="21932" xr:uid="{00000000-0005-0000-0000-0000973E0000}"/>
    <cellStyle name="Normal 35 3 2 3" xfId="26630" xr:uid="{00000000-0005-0000-0000-0000983E0000}"/>
    <cellStyle name="Normal 35 3 3" xfId="17707" xr:uid="{00000000-0005-0000-0000-0000993E0000}"/>
    <cellStyle name="Normal 35 3 3 2" xfId="22053" xr:uid="{00000000-0005-0000-0000-00009A3E0000}"/>
    <cellStyle name="Normal 35 3 3 3" xfId="26756" xr:uid="{00000000-0005-0000-0000-00009B3E0000}"/>
    <cellStyle name="Normal 35 3 4" xfId="17825" xr:uid="{00000000-0005-0000-0000-00009C3E0000}"/>
    <cellStyle name="Normal 35 3 4 2" xfId="22171" xr:uid="{00000000-0005-0000-0000-00009D3E0000}"/>
    <cellStyle name="Normal 35 3 4 3" xfId="26875" xr:uid="{00000000-0005-0000-0000-00009E3E0000}"/>
    <cellStyle name="Normal 35 3 5" xfId="17944" xr:uid="{00000000-0005-0000-0000-00009F3E0000}"/>
    <cellStyle name="Normal 35 3 5 2" xfId="22289" xr:uid="{00000000-0005-0000-0000-0000A03E0000}"/>
    <cellStyle name="Normal 35 3 5 3" xfId="26994" xr:uid="{00000000-0005-0000-0000-0000A13E0000}"/>
    <cellStyle name="Normal 35 3 6" xfId="19452" xr:uid="{00000000-0005-0000-0000-0000A23E0000}"/>
    <cellStyle name="Normal 35 3 6 2" xfId="22790" xr:uid="{00000000-0005-0000-0000-0000A33E0000}"/>
    <cellStyle name="Normal 35 3 6 3" xfId="27501" xr:uid="{00000000-0005-0000-0000-0000A43E0000}"/>
    <cellStyle name="Normal 35 3 7" xfId="19574" xr:uid="{00000000-0005-0000-0000-0000A53E0000}"/>
    <cellStyle name="Normal 35 3 7 2" xfId="22912" xr:uid="{00000000-0005-0000-0000-0000A63E0000}"/>
    <cellStyle name="Normal 35 3 7 3" xfId="27623" xr:uid="{00000000-0005-0000-0000-0000A73E0000}"/>
    <cellStyle name="Normal 35 3 8" xfId="19694" xr:uid="{00000000-0005-0000-0000-0000A83E0000}"/>
    <cellStyle name="Normal 35 3 8 2" xfId="23032" xr:uid="{00000000-0005-0000-0000-0000A93E0000}"/>
    <cellStyle name="Normal 35 3 8 3" xfId="27743" xr:uid="{00000000-0005-0000-0000-0000AA3E0000}"/>
    <cellStyle name="Normal 35 3 9" xfId="19815" xr:uid="{00000000-0005-0000-0000-0000AB3E0000}"/>
    <cellStyle name="Normal 35 3 9 2" xfId="23153" xr:uid="{00000000-0005-0000-0000-0000AC3E0000}"/>
    <cellStyle name="Normal 35 3 9 3" xfId="27864" xr:uid="{00000000-0005-0000-0000-0000AD3E0000}"/>
    <cellStyle name="Normal 35 4" xfId="17568" xr:uid="{00000000-0005-0000-0000-0000AE3E0000}"/>
    <cellStyle name="Normal 35 4 2" xfId="21930" xr:uid="{00000000-0005-0000-0000-0000AF3E0000}"/>
    <cellStyle name="Normal 35 4 3" xfId="26628" xr:uid="{00000000-0005-0000-0000-0000B03E0000}"/>
    <cellStyle name="Normal 35 5" xfId="17705" xr:uid="{00000000-0005-0000-0000-0000B13E0000}"/>
    <cellStyle name="Normal 35 5 2" xfId="22051" xr:uid="{00000000-0005-0000-0000-0000B23E0000}"/>
    <cellStyle name="Normal 35 5 3" xfId="26754" xr:uid="{00000000-0005-0000-0000-0000B33E0000}"/>
    <cellStyle name="Normal 35 6" xfId="17823" xr:uid="{00000000-0005-0000-0000-0000B43E0000}"/>
    <cellStyle name="Normal 35 6 2" xfId="22169" xr:uid="{00000000-0005-0000-0000-0000B53E0000}"/>
    <cellStyle name="Normal 35 6 3" xfId="26873" xr:uid="{00000000-0005-0000-0000-0000B63E0000}"/>
    <cellStyle name="Normal 35 7" xfId="17942" xr:uid="{00000000-0005-0000-0000-0000B73E0000}"/>
    <cellStyle name="Normal 35 7 2" xfId="22287" xr:uid="{00000000-0005-0000-0000-0000B83E0000}"/>
    <cellStyle name="Normal 35 7 3" xfId="26992" xr:uid="{00000000-0005-0000-0000-0000B93E0000}"/>
    <cellStyle name="Normal 35 8" xfId="19450" xr:uid="{00000000-0005-0000-0000-0000BA3E0000}"/>
    <cellStyle name="Normal 35 8 2" xfId="22788" xr:uid="{00000000-0005-0000-0000-0000BB3E0000}"/>
    <cellStyle name="Normal 35 8 3" xfId="27499" xr:uid="{00000000-0005-0000-0000-0000BC3E0000}"/>
    <cellStyle name="Normal 35 9" xfId="19572" xr:uid="{00000000-0005-0000-0000-0000BD3E0000}"/>
    <cellStyle name="Normal 35 9 2" xfId="22910" xr:uid="{00000000-0005-0000-0000-0000BE3E0000}"/>
    <cellStyle name="Normal 35 9 3" xfId="27621" xr:uid="{00000000-0005-0000-0000-0000BF3E0000}"/>
    <cellStyle name="Normal 36" xfId="59" xr:uid="{00000000-0005-0000-0000-0000C03E0000}"/>
    <cellStyle name="Normal 36 10" xfId="19849" xr:uid="{00000000-0005-0000-0000-0000C13E0000}"/>
    <cellStyle name="Normal 36 10 2" xfId="23187" xr:uid="{00000000-0005-0000-0000-0000C23E0000}"/>
    <cellStyle name="Normal 36 10 3" xfId="27898" xr:uid="{00000000-0005-0000-0000-0000C33E0000}"/>
    <cellStyle name="Normal 36 11" xfId="19969" xr:uid="{00000000-0005-0000-0000-0000C43E0000}"/>
    <cellStyle name="Normal 36 11 2" xfId="23307" xr:uid="{00000000-0005-0000-0000-0000C53E0000}"/>
    <cellStyle name="Normal 36 11 3" xfId="28018" xr:uid="{00000000-0005-0000-0000-0000C63E0000}"/>
    <cellStyle name="Normal 36 12" xfId="21843" xr:uid="{00000000-0005-0000-0000-0000C73E0000}"/>
    <cellStyle name="Normal 36 12 2" xfId="28335" xr:uid="{00000000-0005-0000-0000-0000C83E0000}"/>
    <cellStyle name="Normal 36 13" xfId="20053" xr:uid="{00000000-0005-0000-0000-0000C93E0000}"/>
    <cellStyle name="Normal 36 13 2" xfId="28377" xr:uid="{00000000-0005-0000-0000-0000CA3E0000}"/>
    <cellStyle name="Normal 36 14" xfId="26530" xr:uid="{00000000-0005-0000-0000-0000CB3E0000}"/>
    <cellStyle name="Normal 36 15" xfId="17453" xr:uid="{00000000-0005-0000-0000-0000CC3E0000}"/>
    <cellStyle name="Normal 36 2" xfId="3751" xr:uid="{00000000-0005-0000-0000-0000CD3E0000}"/>
    <cellStyle name="Normal 36 2 10" xfId="19972" xr:uid="{00000000-0005-0000-0000-0000CE3E0000}"/>
    <cellStyle name="Normal 36 2 10 2" xfId="23310" xr:uid="{00000000-0005-0000-0000-0000CF3E0000}"/>
    <cellStyle name="Normal 36 2 10 3" xfId="28021" xr:uid="{00000000-0005-0000-0000-0000D03E0000}"/>
    <cellStyle name="Normal 36 2 11" xfId="21853" xr:uid="{00000000-0005-0000-0000-0000D13E0000}"/>
    <cellStyle name="Normal 36 2 12" xfId="20936" xr:uid="{00000000-0005-0000-0000-0000D23E0000}"/>
    <cellStyle name="Normal 36 2 13" xfId="26547" xr:uid="{00000000-0005-0000-0000-0000D33E0000}"/>
    <cellStyle name="Normal 36 2 14" xfId="17483" xr:uid="{00000000-0005-0000-0000-0000D43E0000}"/>
    <cellStyle name="Normal 36 2 2" xfId="17624" xr:uid="{00000000-0005-0000-0000-0000D53E0000}"/>
    <cellStyle name="Normal 36 2 2 2" xfId="21970" xr:uid="{00000000-0005-0000-0000-0000D63E0000}"/>
    <cellStyle name="Normal 36 2 2 3" xfId="26673" xr:uid="{00000000-0005-0000-0000-0000D73E0000}"/>
    <cellStyle name="Normal 36 2 3" xfId="17744" xr:uid="{00000000-0005-0000-0000-0000D83E0000}"/>
    <cellStyle name="Normal 36 2 3 2" xfId="22090" xr:uid="{00000000-0005-0000-0000-0000D93E0000}"/>
    <cellStyle name="Normal 36 2 3 3" xfId="26793" xr:uid="{00000000-0005-0000-0000-0000DA3E0000}"/>
    <cellStyle name="Normal 36 2 4" xfId="17862" xr:uid="{00000000-0005-0000-0000-0000DB3E0000}"/>
    <cellStyle name="Normal 36 2 4 2" xfId="22208" xr:uid="{00000000-0005-0000-0000-0000DC3E0000}"/>
    <cellStyle name="Normal 36 2 4 3" xfId="26912" xr:uid="{00000000-0005-0000-0000-0000DD3E0000}"/>
    <cellStyle name="Normal 36 2 5" xfId="17981" xr:uid="{00000000-0005-0000-0000-0000DE3E0000}"/>
    <cellStyle name="Normal 36 2 5 2" xfId="22326" xr:uid="{00000000-0005-0000-0000-0000DF3E0000}"/>
    <cellStyle name="Normal 36 2 5 3" xfId="27031" xr:uid="{00000000-0005-0000-0000-0000E03E0000}"/>
    <cellStyle name="Normal 36 2 6" xfId="19490" xr:uid="{00000000-0005-0000-0000-0000E13E0000}"/>
    <cellStyle name="Normal 36 2 6 2" xfId="22828" xr:uid="{00000000-0005-0000-0000-0000E23E0000}"/>
    <cellStyle name="Normal 36 2 6 3" xfId="27539" xr:uid="{00000000-0005-0000-0000-0000E33E0000}"/>
    <cellStyle name="Normal 36 2 7" xfId="19612" xr:uid="{00000000-0005-0000-0000-0000E43E0000}"/>
    <cellStyle name="Normal 36 2 7 2" xfId="22950" xr:uid="{00000000-0005-0000-0000-0000E53E0000}"/>
    <cellStyle name="Normal 36 2 7 3" xfId="27661" xr:uid="{00000000-0005-0000-0000-0000E63E0000}"/>
    <cellStyle name="Normal 36 2 8" xfId="19732" xr:uid="{00000000-0005-0000-0000-0000E73E0000}"/>
    <cellStyle name="Normal 36 2 8 2" xfId="23070" xr:uid="{00000000-0005-0000-0000-0000E83E0000}"/>
    <cellStyle name="Normal 36 2 8 3" xfId="27781" xr:uid="{00000000-0005-0000-0000-0000E93E0000}"/>
    <cellStyle name="Normal 36 2 9" xfId="19852" xr:uid="{00000000-0005-0000-0000-0000EA3E0000}"/>
    <cellStyle name="Normal 36 2 9 2" xfId="23190" xr:uid="{00000000-0005-0000-0000-0000EB3E0000}"/>
    <cellStyle name="Normal 36 2 9 3" xfId="27901" xr:uid="{00000000-0005-0000-0000-0000EC3E0000}"/>
    <cellStyle name="Normal 36 3" xfId="17621" xr:uid="{00000000-0005-0000-0000-0000ED3E0000}"/>
    <cellStyle name="Normal 36 3 2" xfId="21967" xr:uid="{00000000-0005-0000-0000-0000EE3E0000}"/>
    <cellStyle name="Normal 36 3 3" xfId="26670" xr:uid="{00000000-0005-0000-0000-0000EF3E0000}"/>
    <cellStyle name="Normal 36 4" xfId="17741" xr:uid="{00000000-0005-0000-0000-0000F03E0000}"/>
    <cellStyle name="Normal 36 4 2" xfId="22087" xr:uid="{00000000-0005-0000-0000-0000F13E0000}"/>
    <cellStyle name="Normal 36 4 3" xfId="26790" xr:uid="{00000000-0005-0000-0000-0000F23E0000}"/>
    <cellStyle name="Normal 36 5" xfId="17859" xr:uid="{00000000-0005-0000-0000-0000F33E0000}"/>
    <cellStyle name="Normal 36 5 2" xfId="22205" xr:uid="{00000000-0005-0000-0000-0000F43E0000}"/>
    <cellStyle name="Normal 36 5 3" xfId="26909" xr:uid="{00000000-0005-0000-0000-0000F53E0000}"/>
    <cellStyle name="Normal 36 6" xfId="17978" xr:uid="{00000000-0005-0000-0000-0000F63E0000}"/>
    <cellStyle name="Normal 36 6 2" xfId="22323" xr:uid="{00000000-0005-0000-0000-0000F73E0000}"/>
    <cellStyle name="Normal 36 6 3" xfId="27028" xr:uid="{00000000-0005-0000-0000-0000F83E0000}"/>
    <cellStyle name="Normal 36 7" xfId="19487" xr:uid="{00000000-0005-0000-0000-0000F93E0000}"/>
    <cellStyle name="Normal 36 7 2" xfId="22825" xr:uid="{00000000-0005-0000-0000-0000FA3E0000}"/>
    <cellStyle name="Normal 36 7 3" xfId="27536" xr:uid="{00000000-0005-0000-0000-0000FB3E0000}"/>
    <cellStyle name="Normal 36 8" xfId="19609" xr:uid="{00000000-0005-0000-0000-0000FC3E0000}"/>
    <cellStyle name="Normal 36 8 2" xfId="22947" xr:uid="{00000000-0005-0000-0000-0000FD3E0000}"/>
    <cellStyle name="Normal 36 8 3" xfId="27658" xr:uid="{00000000-0005-0000-0000-0000FE3E0000}"/>
    <cellStyle name="Normal 36 9" xfId="19729" xr:uid="{00000000-0005-0000-0000-0000FF3E0000}"/>
    <cellStyle name="Normal 36 9 2" xfId="23067" xr:uid="{00000000-0005-0000-0000-0000003F0000}"/>
    <cellStyle name="Normal 36 9 3" xfId="27778" xr:uid="{00000000-0005-0000-0000-0000013F0000}"/>
    <cellStyle name="Normal 37" xfId="3629" xr:uid="{00000000-0005-0000-0000-0000023F0000}"/>
    <cellStyle name="Normal 37 10" xfId="19695" xr:uid="{00000000-0005-0000-0000-0000033F0000}"/>
    <cellStyle name="Normal 37 10 2" xfId="23033" xr:uid="{00000000-0005-0000-0000-0000043F0000}"/>
    <cellStyle name="Normal 37 10 3" xfId="27744" xr:uid="{00000000-0005-0000-0000-0000053F0000}"/>
    <cellStyle name="Normal 37 11" xfId="19816" xr:uid="{00000000-0005-0000-0000-0000063F0000}"/>
    <cellStyle name="Normal 37 11 2" xfId="23154" xr:uid="{00000000-0005-0000-0000-0000073F0000}"/>
    <cellStyle name="Normal 37 11 3" xfId="27865" xr:uid="{00000000-0005-0000-0000-0000083F0000}"/>
    <cellStyle name="Normal 37 12" xfId="19935" xr:uid="{00000000-0005-0000-0000-0000093F0000}"/>
    <cellStyle name="Normal 37 12 2" xfId="23273" xr:uid="{00000000-0005-0000-0000-00000A3F0000}"/>
    <cellStyle name="Normal 37 12 3" xfId="27984" xr:uid="{00000000-0005-0000-0000-00000B3F0000}"/>
    <cellStyle name="Normal 37 13" xfId="21844" xr:uid="{00000000-0005-0000-0000-00000C3F0000}"/>
    <cellStyle name="Normal 37 13 2" xfId="26531" xr:uid="{00000000-0005-0000-0000-00000D3F0000}"/>
    <cellStyle name="Normal 37 14" xfId="20054" xr:uid="{00000000-0005-0000-0000-00000E3F0000}"/>
    <cellStyle name="Normal 37 15" xfId="17454" xr:uid="{00000000-0005-0000-0000-00000F3F0000}"/>
    <cellStyle name="Normal 37 2" xfId="4716" xr:uid="{00000000-0005-0000-0000-0000103F0000}"/>
    <cellStyle name="Normal 37 2 10" xfId="19936" xr:uid="{00000000-0005-0000-0000-0000113F0000}"/>
    <cellStyle name="Normal 37 2 10 2" xfId="23274" xr:uid="{00000000-0005-0000-0000-0000123F0000}"/>
    <cellStyle name="Normal 37 2 10 3" xfId="27985" xr:uid="{00000000-0005-0000-0000-0000133F0000}"/>
    <cellStyle name="Normal 37 2 11" xfId="21845" xr:uid="{00000000-0005-0000-0000-0000143F0000}"/>
    <cellStyle name="Normal 37 2 12" xfId="20937" xr:uid="{00000000-0005-0000-0000-0000153F0000}"/>
    <cellStyle name="Normal 37 2 13" xfId="26532" xr:uid="{00000000-0005-0000-0000-0000163F0000}"/>
    <cellStyle name="Normal 37 2 14" xfId="17455" xr:uid="{00000000-0005-0000-0000-0000173F0000}"/>
    <cellStyle name="Normal 37 2 2" xfId="17572" xr:uid="{00000000-0005-0000-0000-0000183F0000}"/>
    <cellStyle name="Normal 37 2 2 2" xfId="21934" xr:uid="{00000000-0005-0000-0000-0000193F0000}"/>
    <cellStyle name="Normal 37 2 2 3" xfId="26632" xr:uid="{00000000-0005-0000-0000-00001A3F0000}"/>
    <cellStyle name="Normal 37 2 3" xfId="17709" xr:uid="{00000000-0005-0000-0000-00001B3F0000}"/>
    <cellStyle name="Normal 37 2 3 2" xfId="22055" xr:uid="{00000000-0005-0000-0000-00001C3F0000}"/>
    <cellStyle name="Normal 37 2 3 3" xfId="26758" xr:uid="{00000000-0005-0000-0000-00001D3F0000}"/>
    <cellStyle name="Normal 37 2 4" xfId="17827" xr:uid="{00000000-0005-0000-0000-00001E3F0000}"/>
    <cellStyle name="Normal 37 2 4 2" xfId="22173" xr:uid="{00000000-0005-0000-0000-00001F3F0000}"/>
    <cellStyle name="Normal 37 2 4 3" xfId="26877" xr:uid="{00000000-0005-0000-0000-0000203F0000}"/>
    <cellStyle name="Normal 37 2 5" xfId="17946" xr:uid="{00000000-0005-0000-0000-0000213F0000}"/>
    <cellStyle name="Normal 37 2 5 2" xfId="22291" xr:uid="{00000000-0005-0000-0000-0000223F0000}"/>
    <cellStyle name="Normal 37 2 5 3" xfId="26996" xr:uid="{00000000-0005-0000-0000-0000233F0000}"/>
    <cellStyle name="Normal 37 2 6" xfId="19454" xr:uid="{00000000-0005-0000-0000-0000243F0000}"/>
    <cellStyle name="Normal 37 2 6 2" xfId="22792" xr:uid="{00000000-0005-0000-0000-0000253F0000}"/>
    <cellStyle name="Normal 37 2 6 3" xfId="27503" xr:uid="{00000000-0005-0000-0000-0000263F0000}"/>
    <cellStyle name="Normal 37 2 7" xfId="19576" xr:uid="{00000000-0005-0000-0000-0000273F0000}"/>
    <cellStyle name="Normal 37 2 7 2" xfId="22914" xr:uid="{00000000-0005-0000-0000-0000283F0000}"/>
    <cellStyle name="Normal 37 2 7 3" xfId="27625" xr:uid="{00000000-0005-0000-0000-0000293F0000}"/>
    <cellStyle name="Normal 37 2 8" xfId="19696" xr:uid="{00000000-0005-0000-0000-00002A3F0000}"/>
    <cellStyle name="Normal 37 2 8 2" xfId="23034" xr:uid="{00000000-0005-0000-0000-00002B3F0000}"/>
    <cellStyle name="Normal 37 2 8 3" xfId="27745" xr:uid="{00000000-0005-0000-0000-00002C3F0000}"/>
    <cellStyle name="Normal 37 2 9" xfId="19817" xr:uid="{00000000-0005-0000-0000-00002D3F0000}"/>
    <cellStyle name="Normal 37 2 9 2" xfId="23155" xr:uid="{00000000-0005-0000-0000-00002E3F0000}"/>
    <cellStyle name="Normal 37 2 9 3" xfId="27866" xr:uid="{00000000-0005-0000-0000-00002F3F0000}"/>
    <cellStyle name="Normal 37 3" xfId="17456" xr:uid="{00000000-0005-0000-0000-0000303F0000}"/>
    <cellStyle name="Normal 37 3 10" xfId="19937" xr:uid="{00000000-0005-0000-0000-0000313F0000}"/>
    <cellStyle name="Normal 37 3 10 2" xfId="23275" xr:uid="{00000000-0005-0000-0000-0000323F0000}"/>
    <cellStyle name="Normal 37 3 10 3" xfId="27986" xr:uid="{00000000-0005-0000-0000-0000333F0000}"/>
    <cellStyle name="Normal 37 3 11" xfId="21846" xr:uid="{00000000-0005-0000-0000-0000343F0000}"/>
    <cellStyle name="Normal 37 3 12" xfId="26533" xr:uid="{00000000-0005-0000-0000-0000353F0000}"/>
    <cellStyle name="Normal 37 3 2" xfId="17573" xr:uid="{00000000-0005-0000-0000-0000363F0000}"/>
    <cellStyle name="Normal 37 3 2 2" xfId="21935" xr:uid="{00000000-0005-0000-0000-0000373F0000}"/>
    <cellStyle name="Normal 37 3 2 3" xfId="26633" xr:uid="{00000000-0005-0000-0000-0000383F0000}"/>
    <cellStyle name="Normal 37 3 3" xfId="17710" xr:uid="{00000000-0005-0000-0000-0000393F0000}"/>
    <cellStyle name="Normal 37 3 3 2" xfId="22056" xr:uid="{00000000-0005-0000-0000-00003A3F0000}"/>
    <cellStyle name="Normal 37 3 3 3" xfId="26759" xr:uid="{00000000-0005-0000-0000-00003B3F0000}"/>
    <cellStyle name="Normal 37 3 4" xfId="17828" xr:uid="{00000000-0005-0000-0000-00003C3F0000}"/>
    <cellStyle name="Normal 37 3 4 2" xfId="22174" xr:uid="{00000000-0005-0000-0000-00003D3F0000}"/>
    <cellStyle name="Normal 37 3 4 3" xfId="26878" xr:uid="{00000000-0005-0000-0000-00003E3F0000}"/>
    <cellStyle name="Normal 37 3 5" xfId="17947" xr:uid="{00000000-0005-0000-0000-00003F3F0000}"/>
    <cellStyle name="Normal 37 3 5 2" xfId="22292" xr:uid="{00000000-0005-0000-0000-0000403F0000}"/>
    <cellStyle name="Normal 37 3 5 3" xfId="26997" xr:uid="{00000000-0005-0000-0000-0000413F0000}"/>
    <cellStyle name="Normal 37 3 6" xfId="19455" xr:uid="{00000000-0005-0000-0000-0000423F0000}"/>
    <cellStyle name="Normal 37 3 6 2" xfId="22793" xr:uid="{00000000-0005-0000-0000-0000433F0000}"/>
    <cellStyle name="Normal 37 3 6 3" xfId="27504" xr:uid="{00000000-0005-0000-0000-0000443F0000}"/>
    <cellStyle name="Normal 37 3 7" xfId="19577" xr:uid="{00000000-0005-0000-0000-0000453F0000}"/>
    <cellStyle name="Normal 37 3 7 2" xfId="22915" xr:uid="{00000000-0005-0000-0000-0000463F0000}"/>
    <cellStyle name="Normal 37 3 7 3" xfId="27626" xr:uid="{00000000-0005-0000-0000-0000473F0000}"/>
    <cellStyle name="Normal 37 3 8" xfId="19697" xr:uid="{00000000-0005-0000-0000-0000483F0000}"/>
    <cellStyle name="Normal 37 3 8 2" xfId="23035" xr:uid="{00000000-0005-0000-0000-0000493F0000}"/>
    <cellStyle name="Normal 37 3 8 3" xfId="27746" xr:uid="{00000000-0005-0000-0000-00004A3F0000}"/>
    <cellStyle name="Normal 37 3 9" xfId="19818" xr:uid="{00000000-0005-0000-0000-00004B3F0000}"/>
    <cellStyle name="Normal 37 3 9 2" xfId="23156" xr:uid="{00000000-0005-0000-0000-00004C3F0000}"/>
    <cellStyle name="Normal 37 3 9 3" xfId="27867" xr:uid="{00000000-0005-0000-0000-00004D3F0000}"/>
    <cellStyle name="Normal 37 4" xfId="17571" xr:uid="{00000000-0005-0000-0000-00004E3F0000}"/>
    <cellStyle name="Normal 37 4 2" xfId="21933" xr:uid="{00000000-0005-0000-0000-00004F3F0000}"/>
    <cellStyle name="Normal 37 4 3" xfId="26631" xr:uid="{00000000-0005-0000-0000-0000503F0000}"/>
    <cellStyle name="Normal 37 5" xfId="17708" xr:uid="{00000000-0005-0000-0000-0000513F0000}"/>
    <cellStyle name="Normal 37 5 2" xfId="22054" xr:uid="{00000000-0005-0000-0000-0000523F0000}"/>
    <cellStyle name="Normal 37 5 3" xfId="26757" xr:uid="{00000000-0005-0000-0000-0000533F0000}"/>
    <cellStyle name="Normal 37 6" xfId="17826" xr:uid="{00000000-0005-0000-0000-0000543F0000}"/>
    <cellStyle name="Normal 37 6 2" xfId="22172" xr:uid="{00000000-0005-0000-0000-0000553F0000}"/>
    <cellStyle name="Normal 37 6 3" xfId="26876" xr:uid="{00000000-0005-0000-0000-0000563F0000}"/>
    <cellStyle name="Normal 37 7" xfId="17945" xr:uid="{00000000-0005-0000-0000-0000573F0000}"/>
    <cellStyle name="Normal 37 7 2" xfId="22290" xr:uid="{00000000-0005-0000-0000-0000583F0000}"/>
    <cellStyle name="Normal 37 7 3" xfId="26995" xr:uid="{00000000-0005-0000-0000-0000593F0000}"/>
    <cellStyle name="Normal 37 8" xfId="19453" xr:uid="{00000000-0005-0000-0000-00005A3F0000}"/>
    <cellStyle name="Normal 37 8 2" xfId="22791" xr:uid="{00000000-0005-0000-0000-00005B3F0000}"/>
    <cellStyle name="Normal 37 8 3" xfId="27502" xr:uid="{00000000-0005-0000-0000-00005C3F0000}"/>
    <cellStyle name="Normal 37 9" xfId="19575" xr:uid="{00000000-0005-0000-0000-00005D3F0000}"/>
    <cellStyle name="Normal 37 9 2" xfId="22913" xr:uid="{00000000-0005-0000-0000-00005E3F0000}"/>
    <cellStyle name="Normal 37 9 3" xfId="27624" xr:uid="{00000000-0005-0000-0000-00005F3F0000}"/>
    <cellStyle name="Normal 38" xfId="3640" xr:uid="{00000000-0005-0000-0000-0000603F0000}"/>
    <cellStyle name="Normal 38 10" xfId="19698" xr:uid="{00000000-0005-0000-0000-0000613F0000}"/>
    <cellStyle name="Normal 38 10 2" xfId="23036" xr:uid="{00000000-0005-0000-0000-0000623F0000}"/>
    <cellStyle name="Normal 38 10 3" xfId="27747" xr:uid="{00000000-0005-0000-0000-0000633F0000}"/>
    <cellStyle name="Normal 38 11" xfId="19819" xr:uid="{00000000-0005-0000-0000-0000643F0000}"/>
    <cellStyle name="Normal 38 11 2" xfId="23157" xr:uid="{00000000-0005-0000-0000-0000653F0000}"/>
    <cellStyle name="Normal 38 11 3" xfId="27868" xr:uid="{00000000-0005-0000-0000-0000663F0000}"/>
    <cellStyle name="Normal 38 12" xfId="19938" xr:uid="{00000000-0005-0000-0000-0000673F0000}"/>
    <cellStyle name="Normal 38 12 2" xfId="23276" xr:uid="{00000000-0005-0000-0000-0000683F0000}"/>
    <cellStyle name="Normal 38 12 3" xfId="27987" xr:uid="{00000000-0005-0000-0000-0000693F0000}"/>
    <cellStyle name="Normal 38 13" xfId="20202" xr:uid="{00000000-0005-0000-0000-00006A3F0000}"/>
    <cellStyle name="Normal 38 13 2" xfId="26534" xr:uid="{00000000-0005-0000-0000-00006B3F0000}"/>
    <cellStyle name="Normal 38 14" xfId="17457" xr:uid="{00000000-0005-0000-0000-00006C3F0000}"/>
    <cellStyle name="Normal 38 2" xfId="4717" xr:uid="{00000000-0005-0000-0000-00006D3F0000}"/>
    <cellStyle name="Normal 38 2 10" xfId="19939" xr:uid="{00000000-0005-0000-0000-00006E3F0000}"/>
    <cellStyle name="Normal 38 2 10 2" xfId="23277" xr:uid="{00000000-0005-0000-0000-00006F3F0000}"/>
    <cellStyle name="Normal 38 2 10 3" xfId="27988" xr:uid="{00000000-0005-0000-0000-0000703F0000}"/>
    <cellStyle name="Normal 38 2 11" xfId="21847" xr:uid="{00000000-0005-0000-0000-0000713F0000}"/>
    <cellStyle name="Normal 38 2 12" xfId="20938" xr:uid="{00000000-0005-0000-0000-0000723F0000}"/>
    <cellStyle name="Normal 38 2 13" xfId="26535" xr:uid="{00000000-0005-0000-0000-0000733F0000}"/>
    <cellStyle name="Normal 38 2 14" xfId="17458" xr:uid="{00000000-0005-0000-0000-0000743F0000}"/>
    <cellStyle name="Normal 38 2 2" xfId="17575" xr:uid="{00000000-0005-0000-0000-0000753F0000}"/>
    <cellStyle name="Normal 38 2 2 2" xfId="21937" xr:uid="{00000000-0005-0000-0000-0000763F0000}"/>
    <cellStyle name="Normal 38 2 2 3" xfId="26635" xr:uid="{00000000-0005-0000-0000-0000773F0000}"/>
    <cellStyle name="Normal 38 2 3" xfId="17712" xr:uid="{00000000-0005-0000-0000-0000783F0000}"/>
    <cellStyle name="Normal 38 2 3 2" xfId="22058" xr:uid="{00000000-0005-0000-0000-0000793F0000}"/>
    <cellStyle name="Normal 38 2 3 3" xfId="26761" xr:uid="{00000000-0005-0000-0000-00007A3F0000}"/>
    <cellStyle name="Normal 38 2 4" xfId="17830" xr:uid="{00000000-0005-0000-0000-00007B3F0000}"/>
    <cellStyle name="Normal 38 2 4 2" xfId="22176" xr:uid="{00000000-0005-0000-0000-00007C3F0000}"/>
    <cellStyle name="Normal 38 2 4 3" xfId="26880" xr:uid="{00000000-0005-0000-0000-00007D3F0000}"/>
    <cellStyle name="Normal 38 2 5" xfId="17949" xr:uid="{00000000-0005-0000-0000-00007E3F0000}"/>
    <cellStyle name="Normal 38 2 5 2" xfId="22294" xr:uid="{00000000-0005-0000-0000-00007F3F0000}"/>
    <cellStyle name="Normal 38 2 5 3" xfId="26999" xr:uid="{00000000-0005-0000-0000-0000803F0000}"/>
    <cellStyle name="Normal 38 2 6" xfId="19457" xr:uid="{00000000-0005-0000-0000-0000813F0000}"/>
    <cellStyle name="Normal 38 2 6 2" xfId="22795" xr:uid="{00000000-0005-0000-0000-0000823F0000}"/>
    <cellStyle name="Normal 38 2 6 3" xfId="27506" xr:uid="{00000000-0005-0000-0000-0000833F0000}"/>
    <cellStyle name="Normal 38 2 7" xfId="19579" xr:uid="{00000000-0005-0000-0000-0000843F0000}"/>
    <cellStyle name="Normal 38 2 7 2" xfId="22917" xr:uid="{00000000-0005-0000-0000-0000853F0000}"/>
    <cellStyle name="Normal 38 2 7 3" xfId="27628" xr:uid="{00000000-0005-0000-0000-0000863F0000}"/>
    <cellStyle name="Normal 38 2 8" xfId="19699" xr:uid="{00000000-0005-0000-0000-0000873F0000}"/>
    <cellStyle name="Normal 38 2 8 2" xfId="23037" xr:uid="{00000000-0005-0000-0000-0000883F0000}"/>
    <cellStyle name="Normal 38 2 8 3" xfId="27748" xr:uid="{00000000-0005-0000-0000-0000893F0000}"/>
    <cellStyle name="Normal 38 2 9" xfId="19820" xr:uid="{00000000-0005-0000-0000-00008A3F0000}"/>
    <cellStyle name="Normal 38 2 9 2" xfId="23158" xr:uid="{00000000-0005-0000-0000-00008B3F0000}"/>
    <cellStyle name="Normal 38 2 9 3" xfId="27869" xr:uid="{00000000-0005-0000-0000-00008C3F0000}"/>
    <cellStyle name="Normal 38 3" xfId="17459" xr:uid="{00000000-0005-0000-0000-00008D3F0000}"/>
    <cellStyle name="Normal 38 3 10" xfId="19940" xr:uid="{00000000-0005-0000-0000-00008E3F0000}"/>
    <cellStyle name="Normal 38 3 10 2" xfId="23278" xr:uid="{00000000-0005-0000-0000-00008F3F0000}"/>
    <cellStyle name="Normal 38 3 10 3" xfId="27989" xr:uid="{00000000-0005-0000-0000-0000903F0000}"/>
    <cellStyle name="Normal 38 3 11" xfId="21848" xr:uid="{00000000-0005-0000-0000-0000913F0000}"/>
    <cellStyle name="Normal 38 3 12" xfId="20839" xr:uid="{00000000-0005-0000-0000-0000923F0000}"/>
    <cellStyle name="Normal 38 3 13" xfId="26536" xr:uid="{00000000-0005-0000-0000-0000933F0000}"/>
    <cellStyle name="Normal 38 3 2" xfId="17576" xr:uid="{00000000-0005-0000-0000-0000943F0000}"/>
    <cellStyle name="Normal 38 3 2 2" xfId="21938" xr:uid="{00000000-0005-0000-0000-0000953F0000}"/>
    <cellStyle name="Normal 38 3 2 3" xfId="26636" xr:uid="{00000000-0005-0000-0000-0000963F0000}"/>
    <cellStyle name="Normal 38 3 3" xfId="17713" xr:uid="{00000000-0005-0000-0000-0000973F0000}"/>
    <cellStyle name="Normal 38 3 3 2" xfId="22059" xr:uid="{00000000-0005-0000-0000-0000983F0000}"/>
    <cellStyle name="Normal 38 3 3 3" xfId="26762" xr:uid="{00000000-0005-0000-0000-0000993F0000}"/>
    <cellStyle name="Normal 38 3 4" xfId="17831" xr:uid="{00000000-0005-0000-0000-00009A3F0000}"/>
    <cellStyle name="Normal 38 3 4 2" xfId="22177" xr:uid="{00000000-0005-0000-0000-00009B3F0000}"/>
    <cellStyle name="Normal 38 3 4 3" xfId="26881" xr:uid="{00000000-0005-0000-0000-00009C3F0000}"/>
    <cellStyle name="Normal 38 3 5" xfId="17950" xr:uid="{00000000-0005-0000-0000-00009D3F0000}"/>
    <cellStyle name="Normal 38 3 5 2" xfId="22295" xr:uid="{00000000-0005-0000-0000-00009E3F0000}"/>
    <cellStyle name="Normal 38 3 5 3" xfId="27000" xr:uid="{00000000-0005-0000-0000-00009F3F0000}"/>
    <cellStyle name="Normal 38 3 6" xfId="19458" xr:uid="{00000000-0005-0000-0000-0000A03F0000}"/>
    <cellStyle name="Normal 38 3 6 2" xfId="22796" xr:uid="{00000000-0005-0000-0000-0000A13F0000}"/>
    <cellStyle name="Normal 38 3 6 3" xfId="27507" xr:uid="{00000000-0005-0000-0000-0000A23F0000}"/>
    <cellStyle name="Normal 38 3 7" xfId="19580" xr:uid="{00000000-0005-0000-0000-0000A33F0000}"/>
    <cellStyle name="Normal 38 3 7 2" xfId="22918" xr:uid="{00000000-0005-0000-0000-0000A43F0000}"/>
    <cellStyle name="Normal 38 3 7 3" xfId="27629" xr:uid="{00000000-0005-0000-0000-0000A53F0000}"/>
    <cellStyle name="Normal 38 3 8" xfId="19700" xr:uid="{00000000-0005-0000-0000-0000A63F0000}"/>
    <cellStyle name="Normal 38 3 8 2" xfId="23038" xr:uid="{00000000-0005-0000-0000-0000A73F0000}"/>
    <cellStyle name="Normal 38 3 8 3" xfId="27749" xr:uid="{00000000-0005-0000-0000-0000A83F0000}"/>
    <cellStyle name="Normal 38 3 9" xfId="19821" xr:uid="{00000000-0005-0000-0000-0000A93F0000}"/>
    <cellStyle name="Normal 38 3 9 2" xfId="23159" xr:uid="{00000000-0005-0000-0000-0000AA3F0000}"/>
    <cellStyle name="Normal 38 3 9 3" xfId="27870" xr:uid="{00000000-0005-0000-0000-0000AB3F0000}"/>
    <cellStyle name="Normal 38 4" xfId="17574" xr:uid="{00000000-0005-0000-0000-0000AC3F0000}"/>
    <cellStyle name="Normal 38 4 2" xfId="21936" xr:uid="{00000000-0005-0000-0000-0000AD3F0000}"/>
    <cellStyle name="Normal 38 4 3" xfId="26634" xr:uid="{00000000-0005-0000-0000-0000AE3F0000}"/>
    <cellStyle name="Normal 38 5" xfId="17711" xr:uid="{00000000-0005-0000-0000-0000AF3F0000}"/>
    <cellStyle name="Normal 38 5 2" xfId="22057" xr:uid="{00000000-0005-0000-0000-0000B03F0000}"/>
    <cellStyle name="Normal 38 5 3" xfId="26760" xr:uid="{00000000-0005-0000-0000-0000B13F0000}"/>
    <cellStyle name="Normal 38 6" xfId="17829" xr:uid="{00000000-0005-0000-0000-0000B23F0000}"/>
    <cellStyle name="Normal 38 6 2" xfId="22175" xr:uid="{00000000-0005-0000-0000-0000B33F0000}"/>
    <cellStyle name="Normal 38 6 3" xfId="26879" xr:uid="{00000000-0005-0000-0000-0000B43F0000}"/>
    <cellStyle name="Normal 38 7" xfId="17948" xr:uid="{00000000-0005-0000-0000-0000B53F0000}"/>
    <cellStyle name="Normal 38 7 2" xfId="22293" xr:uid="{00000000-0005-0000-0000-0000B63F0000}"/>
    <cellStyle name="Normal 38 7 3" xfId="26998" xr:uid="{00000000-0005-0000-0000-0000B73F0000}"/>
    <cellStyle name="Normal 38 8" xfId="19456" xr:uid="{00000000-0005-0000-0000-0000B83F0000}"/>
    <cellStyle name="Normal 38 8 2" xfId="22794" xr:uid="{00000000-0005-0000-0000-0000B93F0000}"/>
    <cellStyle name="Normal 38 8 3" xfId="27505" xr:uid="{00000000-0005-0000-0000-0000BA3F0000}"/>
    <cellStyle name="Normal 38 9" xfId="19578" xr:uid="{00000000-0005-0000-0000-0000BB3F0000}"/>
    <cellStyle name="Normal 38 9 2" xfId="22916" xr:uid="{00000000-0005-0000-0000-0000BC3F0000}"/>
    <cellStyle name="Normal 38 9 3" xfId="27627" xr:uid="{00000000-0005-0000-0000-0000BD3F0000}"/>
    <cellStyle name="Normal 39" xfId="3694" xr:uid="{00000000-0005-0000-0000-0000BE3F0000}"/>
    <cellStyle name="Normal 39 10" xfId="19701" xr:uid="{00000000-0005-0000-0000-0000BF3F0000}"/>
    <cellStyle name="Normal 39 10 2" xfId="23039" xr:uid="{00000000-0005-0000-0000-0000C03F0000}"/>
    <cellStyle name="Normal 39 10 3" xfId="27750" xr:uid="{00000000-0005-0000-0000-0000C13F0000}"/>
    <cellStyle name="Normal 39 11" xfId="19822" xr:uid="{00000000-0005-0000-0000-0000C23F0000}"/>
    <cellStyle name="Normal 39 11 2" xfId="23160" xr:uid="{00000000-0005-0000-0000-0000C33F0000}"/>
    <cellStyle name="Normal 39 11 3" xfId="27871" xr:uid="{00000000-0005-0000-0000-0000C43F0000}"/>
    <cellStyle name="Normal 39 12" xfId="19941" xr:uid="{00000000-0005-0000-0000-0000C53F0000}"/>
    <cellStyle name="Normal 39 12 2" xfId="23279" xr:uid="{00000000-0005-0000-0000-0000C63F0000}"/>
    <cellStyle name="Normal 39 12 3" xfId="27990" xr:uid="{00000000-0005-0000-0000-0000C73F0000}"/>
    <cellStyle name="Normal 39 13" xfId="21849" xr:uid="{00000000-0005-0000-0000-0000C83F0000}"/>
    <cellStyle name="Normal 39 13 2" xfId="26537" xr:uid="{00000000-0005-0000-0000-0000C93F0000}"/>
    <cellStyle name="Normal 39 14" xfId="19990" xr:uid="{00000000-0005-0000-0000-0000CA3F0000}"/>
    <cellStyle name="Normal 39 15" xfId="17460" xr:uid="{00000000-0005-0000-0000-0000CB3F0000}"/>
    <cellStyle name="Normal 39 2" xfId="4725" xr:uid="{00000000-0005-0000-0000-0000CC3F0000}"/>
    <cellStyle name="Normal 39 2 10" xfId="19942" xr:uid="{00000000-0005-0000-0000-0000CD3F0000}"/>
    <cellStyle name="Normal 39 2 10 2" xfId="23280" xr:uid="{00000000-0005-0000-0000-0000CE3F0000}"/>
    <cellStyle name="Normal 39 2 10 3" xfId="27991" xr:uid="{00000000-0005-0000-0000-0000CF3F0000}"/>
    <cellStyle name="Normal 39 2 11" xfId="21850" xr:uid="{00000000-0005-0000-0000-0000D03F0000}"/>
    <cellStyle name="Normal 39 2 12" xfId="26538" xr:uid="{00000000-0005-0000-0000-0000D13F0000}"/>
    <cellStyle name="Normal 39 2 13" xfId="17461" xr:uid="{00000000-0005-0000-0000-0000D23F0000}"/>
    <cellStyle name="Normal 39 2 2" xfId="17578" xr:uid="{00000000-0005-0000-0000-0000D33F0000}"/>
    <cellStyle name="Normal 39 2 2 2" xfId="21940" xr:uid="{00000000-0005-0000-0000-0000D43F0000}"/>
    <cellStyle name="Normal 39 2 2 3" xfId="26638" xr:uid="{00000000-0005-0000-0000-0000D53F0000}"/>
    <cellStyle name="Normal 39 2 3" xfId="17715" xr:uid="{00000000-0005-0000-0000-0000D63F0000}"/>
    <cellStyle name="Normal 39 2 3 2" xfId="22061" xr:uid="{00000000-0005-0000-0000-0000D73F0000}"/>
    <cellStyle name="Normal 39 2 3 3" xfId="26764" xr:uid="{00000000-0005-0000-0000-0000D83F0000}"/>
    <cellStyle name="Normal 39 2 4" xfId="17833" xr:uid="{00000000-0005-0000-0000-0000D93F0000}"/>
    <cellStyle name="Normal 39 2 4 2" xfId="22179" xr:uid="{00000000-0005-0000-0000-0000DA3F0000}"/>
    <cellStyle name="Normal 39 2 4 3" xfId="26883" xr:uid="{00000000-0005-0000-0000-0000DB3F0000}"/>
    <cellStyle name="Normal 39 2 5" xfId="17952" xr:uid="{00000000-0005-0000-0000-0000DC3F0000}"/>
    <cellStyle name="Normal 39 2 5 2" xfId="22297" xr:uid="{00000000-0005-0000-0000-0000DD3F0000}"/>
    <cellStyle name="Normal 39 2 5 3" xfId="27002" xr:uid="{00000000-0005-0000-0000-0000DE3F0000}"/>
    <cellStyle name="Normal 39 2 6" xfId="19460" xr:uid="{00000000-0005-0000-0000-0000DF3F0000}"/>
    <cellStyle name="Normal 39 2 6 2" xfId="22798" xr:uid="{00000000-0005-0000-0000-0000E03F0000}"/>
    <cellStyle name="Normal 39 2 6 3" xfId="27509" xr:uid="{00000000-0005-0000-0000-0000E13F0000}"/>
    <cellStyle name="Normal 39 2 7" xfId="19582" xr:uid="{00000000-0005-0000-0000-0000E23F0000}"/>
    <cellStyle name="Normal 39 2 7 2" xfId="22920" xr:uid="{00000000-0005-0000-0000-0000E33F0000}"/>
    <cellStyle name="Normal 39 2 7 3" xfId="27631" xr:uid="{00000000-0005-0000-0000-0000E43F0000}"/>
    <cellStyle name="Normal 39 2 8" xfId="19702" xr:uid="{00000000-0005-0000-0000-0000E53F0000}"/>
    <cellStyle name="Normal 39 2 8 2" xfId="23040" xr:uid="{00000000-0005-0000-0000-0000E63F0000}"/>
    <cellStyle name="Normal 39 2 8 3" xfId="27751" xr:uid="{00000000-0005-0000-0000-0000E73F0000}"/>
    <cellStyle name="Normal 39 2 9" xfId="19823" xr:uid="{00000000-0005-0000-0000-0000E83F0000}"/>
    <cellStyle name="Normal 39 2 9 2" xfId="23161" xr:uid="{00000000-0005-0000-0000-0000E93F0000}"/>
    <cellStyle name="Normal 39 2 9 3" xfId="27872" xr:uid="{00000000-0005-0000-0000-0000EA3F0000}"/>
    <cellStyle name="Normal 39 3" xfId="17462" xr:uid="{00000000-0005-0000-0000-0000EB3F0000}"/>
    <cellStyle name="Normal 39 3 10" xfId="19943" xr:uid="{00000000-0005-0000-0000-0000EC3F0000}"/>
    <cellStyle name="Normal 39 3 10 2" xfId="23281" xr:uid="{00000000-0005-0000-0000-0000ED3F0000}"/>
    <cellStyle name="Normal 39 3 10 3" xfId="27992" xr:uid="{00000000-0005-0000-0000-0000EE3F0000}"/>
    <cellStyle name="Normal 39 3 11" xfId="21851" xr:uid="{00000000-0005-0000-0000-0000EF3F0000}"/>
    <cellStyle name="Normal 39 3 12" xfId="26539" xr:uid="{00000000-0005-0000-0000-0000F03F0000}"/>
    <cellStyle name="Normal 39 3 2" xfId="17579" xr:uid="{00000000-0005-0000-0000-0000F13F0000}"/>
    <cellStyle name="Normal 39 3 2 2" xfId="21941" xr:uid="{00000000-0005-0000-0000-0000F23F0000}"/>
    <cellStyle name="Normal 39 3 2 3" xfId="26639" xr:uid="{00000000-0005-0000-0000-0000F33F0000}"/>
    <cellStyle name="Normal 39 3 3" xfId="17716" xr:uid="{00000000-0005-0000-0000-0000F43F0000}"/>
    <cellStyle name="Normal 39 3 3 2" xfId="22062" xr:uid="{00000000-0005-0000-0000-0000F53F0000}"/>
    <cellStyle name="Normal 39 3 3 3" xfId="26765" xr:uid="{00000000-0005-0000-0000-0000F63F0000}"/>
    <cellStyle name="Normal 39 3 4" xfId="17834" xr:uid="{00000000-0005-0000-0000-0000F73F0000}"/>
    <cellStyle name="Normal 39 3 4 2" xfId="22180" xr:uid="{00000000-0005-0000-0000-0000F83F0000}"/>
    <cellStyle name="Normal 39 3 4 3" xfId="26884" xr:uid="{00000000-0005-0000-0000-0000F93F0000}"/>
    <cellStyle name="Normal 39 3 5" xfId="17953" xr:uid="{00000000-0005-0000-0000-0000FA3F0000}"/>
    <cellStyle name="Normal 39 3 5 2" xfId="22298" xr:uid="{00000000-0005-0000-0000-0000FB3F0000}"/>
    <cellStyle name="Normal 39 3 5 3" xfId="27003" xr:uid="{00000000-0005-0000-0000-0000FC3F0000}"/>
    <cellStyle name="Normal 39 3 6" xfId="19461" xr:uid="{00000000-0005-0000-0000-0000FD3F0000}"/>
    <cellStyle name="Normal 39 3 6 2" xfId="22799" xr:uid="{00000000-0005-0000-0000-0000FE3F0000}"/>
    <cellStyle name="Normal 39 3 6 3" xfId="27510" xr:uid="{00000000-0005-0000-0000-0000FF3F0000}"/>
    <cellStyle name="Normal 39 3 7" xfId="19583" xr:uid="{00000000-0005-0000-0000-000000400000}"/>
    <cellStyle name="Normal 39 3 7 2" xfId="22921" xr:uid="{00000000-0005-0000-0000-000001400000}"/>
    <cellStyle name="Normal 39 3 7 3" xfId="27632" xr:uid="{00000000-0005-0000-0000-000002400000}"/>
    <cellStyle name="Normal 39 3 8" xfId="19703" xr:uid="{00000000-0005-0000-0000-000003400000}"/>
    <cellStyle name="Normal 39 3 8 2" xfId="23041" xr:uid="{00000000-0005-0000-0000-000004400000}"/>
    <cellStyle name="Normal 39 3 8 3" xfId="27752" xr:uid="{00000000-0005-0000-0000-000005400000}"/>
    <cellStyle name="Normal 39 3 9" xfId="19824" xr:uid="{00000000-0005-0000-0000-000006400000}"/>
    <cellStyle name="Normal 39 3 9 2" xfId="23162" xr:uid="{00000000-0005-0000-0000-000007400000}"/>
    <cellStyle name="Normal 39 3 9 3" xfId="27873" xr:uid="{00000000-0005-0000-0000-000008400000}"/>
    <cellStyle name="Normal 39 4" xfId="17577" xr:uid="{00000000-0005-0000-0000-000009400000}"/>
    <cellStyle name="Normal 39 4 2" xfId="21939" xr:uid="{00000000-0005-0000-0000-00000A400000}"/>
    <cellStyle name="Normal 39 4 3" xfId="26637" xr:uid="{00000000-0005-0000-0000-00000B400000}"/>
    <cellStyle name="Normal 39 5" xfId="17714" xr:uid="{00000000-0005-0000-0000-00000C400000}"/>
    <cellStyle name="Normal 39 5 2" xfId="22060" xr:uid="{00000000-0005-0000-0000-00000D400000}"/>
    <cellStyle name="Normal 39 5 3" xfId="26763" xr:uid="{00000000-0005-0000-0000-00000E400000}"/>
    <cellStyle name="Normal 39 6" xfId="17832" xr:uid="{00000000-0005-0000-0000-00000F400000}"/>
    <cellStyle name="Normal 39 6 2" xfId="22178" xr:uid="{00000000-0005-0000-0000-000010400000}"/>
    <cellStyle name="Normal 39 6 3" xfId="26882" xr:uid="{00000000-0005-0000-0000-000011400000}"/>
    <cellStyle name="Normal 39 7" xfId="17951" xr:uid="{00000000-0005-0000-0000-000012400000}"/>
    <cellStyle name="Normal 39 7 2" xfId="22296" xr:uid="{00000000-0005-0000-0000-000013400000}"/>
    <cellStyle name="Normal 39 7 3" xfId="27001" xr:uid="{00000000-0005-0000-0000-000014400000}"/>
    <cellStyle name="Normal 39 8" xfId="19459" xr:uid="{00000000-0005-0000-0000-000015400000}"/>
    <cellStyle name="Normal 39 8 2" xfId="22797" xr:uid="{00000000-0005-0000-0000-000016400000}"/>
    <cellStyle name="Normal 39 8 3" xfId="27508" xr:uid="{00000000-0005-0000-0000-000017400000}"/>
    <cellStyle name="Normal 39 9" xfId="19581" xr:uid="{00000000-0005-0000-0000-000018400000}"/>
    <cellStyle name="Normal 39 9 2" xfId="22919" xr:uid="{00000000-0005-0000-0000-000019400000}"/>
    <cellStyle name="Normal 39 9 3" xfId="27630" xr:uid="{00000000-0005-0000-0000-00001A400000}"/>
    <cellStyle name="Normal 4" xfId="9" xr:uid="{00000000-0005-0000-0000-00001B400000}"/>
    <cellStyle name="Normal 4 10" xfId="2786" xr:uid="{00000000-0005-0000-0000-00001C400000}"/>
    <cellStyle name="Normal 4 11" xfId="2787" xr:uid="{00000000-0005-0000-0000-00001D400000}"/>
    <cellStyle name="Normal 4 11 2" xfId="3419" xr:uid="{00000000-0005-0000-0000-00001E400000}"/>
    <cellStyle name="Normal 4 11 2 2" xfId="4513" xr:uid="{00000000-0005-0000-0000-00001F400000}"/>
    <cellStyle name="Normal 4 11 2 2 2" xfId="20741" xr:uid="{00000000-0005-0000-0000-000020400000}"/>
    <cellStyle name="Normal 4 11 2 3" xfId="16520" xr:uid="{00000000-0005-0000-0000-000021400000}"/>
    <cellStyle name="Normal 4 11 2 3 2" xfId="21125" xr:uid="{00000000-0005-0000-0000-000022400000}"/>
    <cellStyle name="Normal 4 11 2 4" xfId="25519" xr:uid="{00000000-0005-0000-0000-000023400000}"/>
    <cellStyle name="Normal 4 11 2 5" xfId="28385" xr:uid="{00000000-0005-0000-0000-000024400000}"/>
    <cellStyle name="Normal 4 11 3" xfId="18768" xr:uid="{00000000-0005-0000-0000-000025400000}"/>
    <cellStyle name="Normal 4 12" xfId="2788" xr:uid="{00000000-0005-0000-0000-000026400000}"/>
    <cellStyle name="Normal 4 13" xfId="2789" xr:uid="{00000000-0005-0000-0000-000027400000}"/>
    <cellStyle name="Normal 4 13 2" xfId="18769" xr:uid="{00000000-0005-0000-0000-000028400000}"/>
    <cellStyle name="Normal 4 13 2 2" xfId="32665" xr:uid="{00000000-0005-0000-0000-0000940C0000}"/>
    <cellStyle name="Normal 4 13 3" xfId="32664" xr:uid="{00000000-0005-0000-0000-0000950C0000}"/>
    <cellStyle name="Normal 4 14" xfId="2790" xr:uid="{00000000-0005-0000-0000-000029400000}"/>
    <cellStyle name="Normal 4 15" xfId="2791" xr:uid="{00000000-0005-0000-0000-00002A400000}"/>
    <cellStyle name="Normal 4 16" xfId="2792" xr:uid="{00000000-0005-0000-0000-00002B400000}"/>
    <cellStyle name="Normal 4 17" xfId="2793" xr:uid="{00000000-0005-0000-0000-00002C400000}"/>
    <cellStyle name="Normal 4 18" xfId="2794" xr:uid="{00000000-0005-0000-0000-00002D400000}"/>
    <cellStyle name="Normal 4 19" xfId="2795" xr:uid="{00000000-0005-0000-0000-00002E400000}"/>
    <cellStyle name="Normal 4 19 2" xfId="2796" xr:uid="{00000000-0005-0000-0000-00002F400000}"/>
    <cellStyle name="Normal 4 19 3" xfId="3420" xr:uid="{00000000-0005-0000-0000-000030400000}"/>
    <cellStyle name="Normal 4 19 3 2" xfId="4514" xr:uid="{00000000-0005-0000-0000-000031400000}"/>
    <cellStyle name="Normal 4 19 3 2 2" xfId="20742" xr:uid="{00000000-0005-0000-0000-000032400000}"/>
    <cellStyle name="Normal 4 19 3 3" xfId="16521" xr:uid="{00000000-0005-0000-0000-000033400000}"/>
    <cellStyle name="Normal 4 19 3 3 2" xfId="21126" xr:uid="{00000000-0005-0000-0000-000034400000}"/>
    <cellStyle name="Normal 4 19 3 4" xfId="25520" xr:uid="{00000000-0005-0000-0000-000035400000}"/>
    <cellStyle name="Normal 4 19 3 5" xfId="28386" xr:uid="{00000000-0005-0000-0000-000036400000}"/>
    <cellStyle name="Normal 4 2" xfId="2797" xr:uid="{00000000-0005-0000-0000-000037400000}"/>
    <cellStyle name="Normal 4 2 10" xfId="17836" xr:uid="{00000000-0005-0000-0000-000038400000}"/>
    <cellStyle name="Normal 4 2 10 2" xfId="22182" xr:uid="{00000000-0005-0000-0000-000039400000}"/>
    <cellStyle name="Normal 4 2 10 2 2" xfId="36969" xr:uid="{00000000-0005-0000-0000-0000970C0000}"/>
    <cellStyle name="Normal 4 2 10 3" xfId="26886" xr:uid="{00000000-0005-0000-0000-00003A400000}"/>
    <cellStyle name="Normal 4 2 10 4" xfId="32666" xr:uid="{00000000-0005-0000-0000-0000970C0000}"/>
    <cellStyle name="Normal 4 2 11" xfId="17955" xr:uid="{00000000-0005-0000-0000-00003B400000}"/>
    <cellStyle name="Normal 4 2 11 2" xfId="22300" xr:uid="{00000000-0005-0000-0000-00003C400000}"/>
    <cellStyle name="Normal 4 2 11 3" xfId="27005" xr:uid="{00000000-0005-0000-0000-00003D400000}"/>
    <cellStyle name="Normal 4 2 12" xfId="18770" xr:uid="{00000000-0005-0000-0000-00003E400000}"/>
    <cellStyle name="Normal 4 2 13" xfId="19463" xr:uid="{00000000-0005-0000-0000-00003F400000}"/>
    <cellStyle name="Normal 4 2 13 2" xfId="22801" xr:uid="{00000000-0005-0000-0000-000040400000}"/>
    <cellStyle name="Normal 4 2 13 3" xfId="27512" xr:uid="{00000000-0005-0000-0000-000041400000}"/>
    <cellStyle name="Normal 4 2 14" xfId="19585" xr:uid="{00000000-0005-0000-0000-000042400000}"/>
    <cellStyle name="Normal 4 2 14 2" xfId="22923" xr:uid="{00000000-0005-0000-0000-000043400000}"/>
    <cellStyle name="Normal 4 2 14 3" xfId="27634" xr:uid="{00000000-0005-0000-0000-000044400000}"/>
    <cellStyle name="Normal 4 2 15" xfId="19705" xr:uid="{00000000-0005-0000-0000-000045400000}"/>
    <cellStyle name="Normal 4 2 15 2" xfId="23043" xr:uid="{00000000-0005-0000-0000-000046400000}"/>
    <cellStyle name="Normal 4 2 15 3" xfId="27754" xr:uid="{00000000-0005-0000-0000-000047400000}"/>
    <cellStyle name="Normal 4 2 16" xfId="19826" xr:uid="{00000000-0005-0000-0000-000048400000}"/>
    <cellStyle name="Normal 4 2 16 2" xfId="23164" xr:uid="{00000000-0005-0000-0000-000049400000}"/>
    <cellStyle name="Normal 4 2 16 3" xfId="27875" xr:uid="{00000000-0005-0000-0000-00004A400000}"/>
    <cellStyle name="Normal 4 2 17" xfId="19945" xr:uid="{00000000-0005-0000-0000-00004B400000}"/>
    <cellStyle name="Normal 4 2 17 2" xfId="23283" xr:uid="{00000000-0005-0000-0000-00004C400000}"/>
    <cellStyle name="Normal 4 2 17 3" xfId="27994" xr:uid="{00000000-0005-0000-0000-00004D400000}"/>
    <cellStyle name="Normal 4 2 18" xfId="19978" xr:uid="{00000000-0005-0000-0000-00004E400000}"/>
    <cellStyle name="Normal 4 2 18 2" xfId="23316" xr:uid="{00000000-0005-0000-0000-00004F400000}"/>
    <cellStyle name="Normal 4 2 18 3" xfId="28027" xr:uid="{00000000-0005-0000-0000-000050400000}"/>
    <cellStyle name="Normal 4 2 19" xfId="19988" xr:uid="{00000000-0005-0000-0000-000051400000}"/>
    <cellStyle name="Normal 4 2 19 2" xfId="23322" xr:uid="{00000000-0005-0000-0000-000052400000}"/>
    <cellStyle name="Normal 4 2 19 3" xfId="25521" xr:uid="{00000000-0005-0000-0000-000053400000}"/>
    <cellStyle name="Normal 4 2 2" xfId="2798" xr:uid="{00000000-0005-0000-0000-000054400000}"/>
    <cellStyle name="Normal 4 2 2 10" xfId="18772" xr:uid="{00000000-0005-0000-0000-000055400000}"/>
    <cellStyle name="Normal 4 2 2 10 2" xfId="22640" xr:uid="{00000000-0005-0000-0000-000056400000}"/>
    <cellStyle name="Normal 4 2 2 10 3" xfId="27349" xr:uid="{00000000-0005-0000-0000-000057400000}"/>
    <cellStyle name="Normal 4 2 2 11" xfId="18773" xr:uid="{00000000-0005-0000-0000-000058400000}"/>
    <cellStyle name="Normal 4 2 2 11 2" xfId="22641" xr:uid="{00000000-0005-0000-0000-000059400000}"/>
    <cellStyle name="Normal 4 2 2 11 3" xfId="27350" xr:uid="{00000000-0005-0000-0000-00005A400000}"/>
    <cellStyle name="Normal 4 2 2 12" xfId="18774" xr:uid="{00000000-0005-0000-0000-00005B400000}"/>
    <cellStyle name="Normal 4 2 2 12 2" xfId="22642" xr:uid="{00000000-0005-0000-0000-00005C400000}"/>
    <cellStyle name="Normal 4 2 2 12 3" xfId="27351" xr:uid="{00000000-0005-0000-0000-00005D400000}"/>
    <cellStyle name="Normal 4 2 2 13" xfId="18775" xr:uid="{00000000-0005-0000-0000-00005E400000}"/>
    <cellStyle name="Normal 4 2 2 13 2" xfId="22643" xr:uid="{00000000-0005-0000-0000-00005F400000}"/>
    <cellStyle name="Normal 4 2 2 13 3" xfId="27352" xr:uid="{00000000-0005-0000-0000-000060400000}"/>
    <cellStyle name="Normal 4 2 2 14" xfId="18771" xr:uid="{00000000-0005-0000-0000-000061400000}"/>
    <cellStyle name="Normal 4 2 2 15" xfId="28102" xr:uid="{00000000-0005-0000-0000-000062400000}"/>
    <cellStyle name="Normal 4 2 2 16" xfId="28338" xr:uid="{00000000-0005-0000-0000-000063400000}"/>
    <cellStyle name="Normal 4 2 2 2" xfId="3422" xr:uid="{00000000-0005-0000-0000-000064400000}"/>
    <cellStyle name="Normal 4 2 2 2 10" xfId="18777" xr:uid="{00000000-0005-0000-0000-000065400000}"/>
    <cellStyle name="Normal 4 2 2 2 11" xfId="18778" xr:uid="{00000000-0005-0000-0000-000066400000}"/>
    <cellStyle name="Normal 4 2 2 2 12" xfId="18779" xr:uid="{00000000-0005-0000-0000-000067400000}"/>
    <cellStyle name="Normal 4 2 2 2 13" xfId="18780" xr:uid="{00000000-0005-0000-0000-000068400000}"/>
    <cellStyle name="Normal 4 2 2 2 14" xfId="18776" xr:uid="{00000000-0005-0000-0000-000069400000}"/>
    <cellStyle name="Normal 4 2 2 2 14 2" xfId="22644" xr:uid="{00000000-0005-0000-0000-00006A400000}"/>
    <cellStyle name="Normal 4 2 2 2 14 3" xfId="27353" xr:uid="{00000000-0005-0000-0000-00006B400000}"/>
    <cellStyle name="Normal 4 2 2 2 15" xfId="25522" xr:uid="{00000000-0005-0000-0000-00006C400000}"/>
    <cellStyle name="Normal 4 2 2 2 16" xfId="28387" xr:uid="{00000000-0005-0000-0000-00006D400000}"/>
    <cellStyle name="Normal 4 2 2 2 2" xfId="4515" xr:uid="{00000000-0005-0000-0000-00006E400000}"/>
    <cellStyle name="Normal 4 2 2 2 2 2" xfId="18781" xr:uid="{00000000-0005-0000-0000-00006F400000}"/>
    <cellStyle name="Normal 4 2 2 2 2 2 2" xfId="22645" xr:uid="{00000000-0005-0000-0000-000070400000}"/>
    <cellStyle name="Normal 4 2 2 2 2 2 3" xfId="20743" xr:uid="{00000000-0005-0000-0000-000071400000}"/>
    <cellStyle name="Normal 4 2 2 2 3" xfId="16522" xr:uid="{00000000-0005-0000-0000-000072400000}"/>
    <cellStyle name="Normal 4 2 2 2 3 2" xfId="18782" xr:uid="{00000000-0005-0000-0000-000073400000}"/>
    <cellStyle name="Normal 4 2 2 2 3 2 2" xfId="22646" xr:uid="{00000000-0005-0000-0000-000074400000}"/>
    <cellStyle name="Normal 4 2 2 2 3 2 3" xfId="21127" xr:uid="{00000000-0005-0000-0000-000075400000}"/>
    <cellStyle name="Normal 4 2 2 2 4" xfId="18783" xr:uid="{00000000-0005-0000-0000-000076400000}"/>
    <cellStyle name="Normal 4 2 2 2 5" xfId="18784" xr:uid="{00000000-0005-0000-0000-000077400000}"/>
    <cellStyle name="Normal 4 2 2 2 6" xfId="18785" xr:uid="{00000000-0005-0000-0000-000078400000}"/>
    <cellStyle name="Normal 4 2 2 2 7" xfId="18786" xr:uid="{00000000-0005-0000-0000-000079400000}"/>
    <cellStyle name="Normal 4 2 2 2 8" xfId="18787" xr:uid="{00000000-0005-0000-0000-00007A400000}"/>
    <cellStyle name="Normal 4 2 2 2 9" xfId="18788" xr:uid="{00000000-0005-0000-0000-00007B400000}"/>
    <cellStyle name="Normal 4 2 2 3" xfId="18789" xr:uid="{00000000-0005-0000-0000-00007C400000}"/>
    <cellStyle name="Normal 4 2 2 3 2" xfId="22647" xr:uid="{00000000-0005-0000-0000-00007D400000}"/>
    <cellStyle name="Normal 4 2 2 3 3" xfId="27354" xr:uid="{00000000-0005-0000-0000-00007E400000}"/>
    <cellStyle name="Normal 4 2 2 4" xfId="18790" xr:uid="{00000000-0005-0000-0000-00007F400000}"/>
    <cellStyle name="Normal 4 2 2 4 2" xfId="22648" xr:uid="{00000000-0005-0000-0000-000080400000}"/>
    <cellStyle name="Normal 4 2 2 4 3" xfId="27355" xr:uid="{00000000-0005-0000-0000-000081400000}"/>
    <cellStyle name="Normal 4 2 2 5" xfId="18791" xr:uid="{00000000-0005-0000-0000-000082400000}"/>
    <cellStyle name="Normal 4 2 2 5 2" xfId="22649" xr:uid="{00000000-0005-0000-0000-000083400000}"/>
    <cellStyle name="Normal 4 2 2 5 3" xfId="27356" xr:uid="{00000000-0005-0000-0000-000084400000}"/>
    <cellStyle name="Normal 4 2 2 6" xfId="18792" xr:uid="{00000000-0005-0000-0000-000085400000}"/>
    <cellStyle name="Normal 4 2 2 6 2" xfId="22650" xr:uid="{00000000-0005-0000-0000-000086400000}"/>
    <cellStyle name="Normal 4 2 2 6 3" xfId="27357" xr:uid="{00000000-0005-0000-0000-000087400000}"/>
    <cellStyle name="Normal 4 2 2 7" xfId="18793" xr:uid="{00000000-0005-0000-0000-000088400000}"/>
    <cellStyle name="Normal 4 2 2 7 2" xfId="22651" xr:uid="{00000000-0005-0000-0000-000089400000}"/>
    <cellStyle name="Normal 4 2 2 7 3" xfId="27358" xr:uid="{00000000-0005-0000-0000-00008A400000}"/>
    <cellStyle name="Normal 4 2 2 8" xfId="18794" xr:uid="{00000000-0005-0000-0000-00008B400000}"/>
    <cellStyle name="Normal 4 2 2 8 2" xfId="22652" xr:uid="{00000000-0005-0000-0000-00008C400000}"/>
    <cellStyle name="Normal 4 2 2 8 3" xfId="27359" xr:uid="{00000000-0005-0000-0000-00008D400000}"/>
    <cellStyle name="Normal 4 2 2 9" xfId="18795" xr:uid="{00000000-0005-0000-0000-00008E400000}"/>
    <cellStyle name="Normal 4 2 2 9 2" xfId="22653" xr:uid="{00000000-0005-0000-0000-00008F400000}"/>
    <cellStyle name="Normal 4 2 2 9 3" xfId="27360" xr:uid="{00000000-0005-0000-0000-000090400000}"/>
    <cellStyle name="Normal 4 2 20" xfId="20055" xr:uid="{00000000-0005-0000-0000-000091400000}"/>
    <cellStyle name="Normal 4 2 20 2" xfId="28337" xr:uid="{00000000-0005-0000-0000-000092400000}"/>
    <cellStyle name="Normal 4 2 21" xfId="23484" xr:uid="{00000000-0005-0000-0000-000093400000}"/>
    <cellStyle name="Normal 4 2 3" xfId="2799" xr:uid="{00000000-0005-0000-0000-000094400000}"/>
    <cellStyle name="Normal 4 2 3 2" xfId="3423" xr:uid="{00000000-0005-0000-0000-000095400000}"/>
    <cellStyle name="Normal 4 2 3 2 2" xfId="4516" xr:uid="{00000000-0005-0000-0000-000096400000}"/>
    <cellStyle name="Normal 4 2 3 2 2 2" xfId="20744" xr:uid="{00000000-0005-0000-0000-000097400000}"/>
    <cellStyle name="Normal 4 2 3 2 2 2 2" xfId="28339" xr:uid="{00000000-0005-0000-0000-000098400000}"/>
    <cellStyle name="Normal 4 2 3 2 3" xfId="16523" xr:uid="{00000000-0005-0000-0000-000099400000}"/>
    <cellStyle name="Normal 4 2 3 2 3 2" xfId="21128" xr:uid="{00000000-0005-0000-0000-00009A400000}"/>
    <cellStyle name="Normal 4 2 3 2 4" xfId="28123" xr:uid="{00000000-0005-0000-0000-00009B400000}"/>
    <cellStyle name="Normal 4 2 3 2 5" xfId="25523" xr:uid="{00000000-0005-0000-0000-00009C400000}"/>
    <cellStyle name="Normal 4 2 3 2 6" xfId="28388" xr:uid="{00000000-0005-0000-0000-00009D400000}"/>
    <cellStyle name="Normal 4 2 3 3" xfId="18796" xr:uid="{00000000-0005-0000-0000-00009E400000}"/>
    <cellStyle name="Normal 4 2 3 3 2" xfId="32667" xr:uid="{00000000-0005-0000-0000-0000B30C0000}"/>
    <cellStyle name="Normal 4 2 4" xfId="2800" xr:uid="{00000000-0005-0000-0000-00009F400000}"/>
    <cellStyle name="Normal 4 2 4 2" xfId="3424" xr:uid="{00000000-0005-0000-0000-0000A0400000}"/>
    <cellStyle name="Normal 4 2 4 2 2" xfId="4517" xr:uid="{00000000-0005-0000-0000-0000A1400000}"/>
    <cellStyle name="Normal 4 2 4 2 2 2" xfId="20363" xr:uid="{00000000-0005-0000-0000-0000A2400000}"/>
    <cellStyle name="Normal 4 2 4 2 2 3" xfId="26220" xr:uid="{00000000-0005-0000-0000-0000A3400000}"/>
    <cellStyle name="Normal 4 2 4 2 2 4" xfId="17138" xr:uid="{00000000-0005-0000-0000-0000A4400000}"/>
    <cellStyle name="Normal 4 2 4 2 3" xfId="20056" xr:uid="{00000000-0005-0000-0000-0000A5400000}"/>
    <cellStyle name="Normal 4 2 4 2 3 2" xfId="25524" xr:uid="{00000000-0005-0000-0000-0000A6400000}"/>
    <cellStyle name="Normal 4 2 4 2 4" xfId="28389" xr:uid="{00000000-0005-0000-0000-0000A7400000}"/>
    <cellStyle name="Normal 4 2 4 2 5" xfId="16524" xr:uid="{00000000-0005-0000-0000-0000A8400000}"/>
    <cellStyle name="Normal 4 2 4 3" xfId="18797" xr:uid="{00000000-0005-0000-0000-0000A9400000}"/>
    <cellStyle name="Normal 4 2 5" xfId="3421" xr:uid="{00000000-0005-0000-0000-0000AA400000}"/>
    <cellStyle name="Normal 4 2 5 2" xfId="16526" xr:uid="{00000000-0005-0000-0000-0000AB400000}"/>
    <cellStyle name="Normal 4 2 5 2 2" xfId="20745" xr:uid="{00000000-0005-0000-0000-0000AC400000}"/>
    <cellStyle name="Normal 4 2 5 2 3" xfId="20365" xr:uid="{00000000-0005-0000-0000-0000AD400000}"/>
    <cellStyle name="Normal 4 2 5 2 4" xfId="20266" xr:uid="{00000000-0005-0000-0000-0000AE400000}"/>
    <cellStyle name="Normal 4 2 5 3" xfId="16527" xr:uid="{00000000-0005-0000-0000-0000AF400000}"/>
    <cellStyle name="Normal 4 2 5 3 2" xfId="21129" xr:uid="{00000000-0005-0000-0000-0000B0400000}"/>
    <cellStyle name="Normal 4 2 5 4" xfId="18798" xr:uid="{00000000-0005-0000-0000-0000B1400000}"/>
    <cellStyle name="Normal 4 2 5 4 2" xfId="22654" xr:uid="{00000000-0005-0000-0000-0000B2400000}"/>
    <cellStyle name="Normal 4 2 5 4 3" xfId="20364" xr:uid="{00000000-0005-0000-0000-0000B3400000}"/>
    <cellStyle name="Normal 4 2 5 5" xfId="20057" xr:uid="{00000000-0005-0000-0000-0000B4400000}"/>
    <cellStyle name="Normal 4 2 5 5 2" xfId="25525" xr:uid="{00000000-0005-0000-0000-0000B5400000}"/>
    <cellStyle name="Normal 4 2 5 6" xfId="23714" xr:uid="{00000000-0005-0000-0000-0000B6400000}"/>
    <cellStyle name="Normal 4 2 5 7" xfId="16525" xr:uid="{00000000-0005-0000-0000-0000B7400000}"/>
    <cellStyle name="Normal 4 2 6" xfId="16528" xr:uid="{00000000-0005-0000-0000-0000B8400000}"/>
    <cellStyle name="Normal 4 2 6 2" xfId="18799" xr:uid="{00000000-0005-0000-0000-0000B9400000}"/>
    <cellStyle name="Normal 4 2 6 2 2" xfId="22655" xr:uid="{00000000-0005-0000-0000-0000BA400000}"/>
    <cellStyle name="Normal 4 2 6 2 3" xfId="21078" xr:uid="{00000000-0005-0000-0000-0000BB400000}"/>
    <cellStyle name="Normal 4 2 6 3" xfId="20228" xr:uid="{00000000-0005-0000-0000-0000BC400000}"/>
    <cellStyle name="Normal 4 2 7" xfId="17137" xr:uid="{00000000-0005-0000-0000-0000BD400000}"/>
    <cellStyle name="Normal 4 2 7 2" xfId="18800" xr:uid="{00000000-0005-0000-0000-0000BE400000}"/>
    <cellStyle name="Normal 4 2 7 3" xfId="21722" xr:uid="{00000000-0005-0000-0000-0000BF400000}"/>
    <cellStyle name="Normal 4 2 7 4" xfId="26219" xr:uid="{00000000-0005-0000-0000-0000C0400000}"/>
    <cellStyle name="Normal 4 2 8" xfId="17581" xr:uid="{00000000-0005-0000-0000-0000C1400000}"/>
    <cellStyle name="Normal 4 2 8 2" xfId="18801" xr:uid="{00000000-0005-0000-0000-0000C2400000}"/>
    <cellStyle name="Normal 4 2 8 3" xfId="21943" xr:uid="{00000000-0005-0000-0000-0000C3400000}"/>
    <cellStyle name="Normal 4 2 8 4" xfId="26641" xr:uid="{00000000-0005-0000-0000-0000C4400000}"/>
    <cellStyle name="Normal 4 2 9" xfId="17718" xr:uid="{00000000-0005-0000-0000-0000C5400000}"/>
    <cellStyle name="Normal 4 2 9 2" xfId="22064" xr:uid="{00000000-0005-0000-0000-0000C6400000}"/>
    <cellStyle name="Normal 4 2 9 2 2" xfId="36577" xr:uid="{00000000-0005-0000-0000-0000CE2D0000}"/>
    <cellStyle name="Normal 4 2 9 3" xfId="26767" xr:uid="{00000000-0005-0000-0000-0000C7400000}"/>
    <cellStyle name="Normal 4 2 9 4" xfId="32668" xr:uid="{00000000-0005-0000-0000-0000B90C0000}"/>
    <cellStyle name="Normal 4 2_Scen_XBase" xfId="32669" xr:uid="{00000000-0005-0000-0000-0000BA0C0000}"/>
    <cellStyle name="Normal 4 20" xfId="2801" xr:uid="{00000000-0005-0000-0000-0000C8400000}"/>
    <cellStyle name="Normal 4 20 2" xfId="2802" xr:uid="{00000000-0005-0000-0000-0000C9400000}"/>
    <cellStyle name="Normal 4 20 3" xfId="3425" xr:uid="{00000000-0005-0000-0000-0000CA400000}"/>
    <cellStyle name="Normal 4 20 3 2" xfId="4518" xr:uid="{00000000-0005-0000-0000-0000CB400000}"/>
    <cellStyle name="Normal 4 20 3 2 2" xfId="20746" xr:uid="{00000000-0005-0000-0000-0000CC400000}"/>
    <cellStyle name="Normal 4 20 3 3" xfId="16529" xr:uid="{00000000-0005-0000-0000-0000CD400000}"/>
    <cellStyle name="Normal 4 20 3 3 2" xfId="21130" xr:uid="{00000000-0005-0000-0000-0000CE400000}"/>
    <cellStyle name="Normal 4 20 3 4" xfId="25526" xr:uid="{00000000-0005-0000-0000-0000CF400000}"/>
    <cellStyle name="Normal 4 20 3 5" xfId="28390" xr:uid="{00000000-0005-0000-0000-0000D0400000}"/>
    <cellStyle name="Normal 4 21" xfId="2803" xr:uid="{00000000-0005-0000-0000-0000D1400000}"/>
    <cellStyle name="Normal 4 22" xfId="2804" xr:uid="{00000000-0005-0000-0000-0000D2400000}"/>
    <cellStyle name="Normal 4 23" xfId="2805" xr:uid="{00000000-0005-0000-0000-0000D3400000}"/>
    <cellStyle name="Normal 4 24" xfId="2806" xr:uid="{00000000-0005-0000-0000-0000D4400000}"/>
    <cellStyle name="Normal 4 25" xfId="2807" xr:uid="{00000000-0005-0000-0000-0000D5400000}"/>
    <cellStyle name="Normal 4 26" xfId="16530" xr:uid="{00000000-0005-0000-0000-0000D6400000}"/>
    <cellStyle name="Normal 4 27" xfId="17419" xr:uid="{00000000-0005-0000-0000-0000D7400000}"/>
    <cellStyle name="Normal 4 27 2" xfId="17983" xr:uid="{00000000-0005-0000-0000-0000D8400000}"/>
    <cellStyle name="Normal 4 27 2 2" xfId="22328" xr:uid="{00000000-0005-0000-0000-0000D9400000}"/>
    <cellStyle name="Normal 4 27 2 3" xfId="27033" xr:uid="{00000000-0005-0000-0000-0000DA400000}"/>
    <cellStyle name="Normal 4 27 3" xfId="21819" xr:uid="{00000000-0005-0000-0000-0000DB400000}"/>
    <cellStyle name="Normal 4 27 4" xfId="26502" xr:uid="{00000000-0005-0000-0000-0000DC400000}"/>
    <cellStyle name="Normal 4 28" xfId="17580" xr:uid="{00000000-0005-0000-0000-0000DD400000}"/>
    <cellStyle name="Normal 4 28 2" xfId="21942" xr:uid="{00000000-0005-0000-0000-0000DE400000}"/>
    <cellStyle name="Normal 4 28 3" xfId="26640" xr:uid="{00000000-0005-0000-0000-0000DF400000}"/>
    <cellStyle name="Normal 4 29" xfId="17717" xr:uid="{00000000-0005-0000-0000-0000E0400000}"/>
    <cellStyle name="Normal 4 29 2" xfId="22063" xr:uid="{00000000-0005-0000-0000-0000E1400000}"/>
    <cellStyle name="Normal 4 29 3" xfId="26766" xr:uid="{00000000-0005-0000-0000-0000E2400000}"/>
    <cellStyle name="Normal 4 3" xfId="2808" xr:uid="{00000000-0005-0000-0000-0000E3400000}"/>
    <cellStyle name="Normal 4 3 10" xfId="19586" xr:uid="{00000000-0005-0000-0000-0000E4400000}"/>
    <cellStyle name="Normal 4 3 10 2" xfId="22924" xr:uid="{00000000-0005-0000-0000-0000E5400000}"/>
    <cellStyle name="Normal 4 3 10 3" xfId="27635" xr:uid="{00000000-0005-0000-0000-0000E6400000}"/>
    <cellStyle name="Normal 4 3 11" xfId="19706" xr:uid="{00000000-0005-0000-0000-0000E7400000}"/>
    <cellStyle name="Normal 4 3 11 2" xfId="23044" xr:uid="{00000000-0005-0000-0000-0000E8400000}"/>
    <cellStyle name="Normal 4 3 11 3" xfId="27755" xr:uid="{00000000-0005-0000-0000-0000E9400000}"/>
    <cellStyle name="Normal 4 3 12" xfId="19827" xr:uid="{00000000-0005-0000-0000-0000EA400000}"/>
    <cellStyle name="Normal 4 3 12 2" xfId="23165" xr:uid="{00000000-0005-0000-0000-0000EB400000}"/>
    <cellStyle name="Normal 4 3 12 3" xfId="27876" xr:uid="{00000000-0005-0000-0000-0000EC400000}"/>
    <cellStyle name="Normal 4 3 13" xfId="19946" xr:uid="{00000000-0005-0000-0000-0000ED400000}"/>
    <cellStyle name="Normal 4 3 13 2" xfId="23284" xr:uid="{00000000-0005-0000-0000-0000EE400000}"/>
    <cellStyle name="Normal 4 3 13 3" xfId="27995" xr:uid="{00000000-0005-0000-0000-0000EF400000}"/>
    <cellStyle name="Normal 4 3 2" xfId="16531" xr:uid="{00000000-0005-0000-0000-0000F0400000}"/>
    <cellStyle name="Normal 4 3 2 2" xfId="18802" xr:uid="{00000000-0005-0000-0000-0000F1400000}"/>
    <cellStyle name="Normal 4 3 3" xfId="16532" xr:uid="{00000000-0005-0000-0000-0000F2400000}"/>
    <cellStyle name="Normal 4 3 3 2" xfId="17139" xr:uid="{00000000-0005-0000-0000-0000F3400000}"/>
    <cellStyle name="Normal 4 3 3 2 2" xfId="21723" xr:uid="{00000000-0005-0000-0000-0000F4400000}"/>
    <cellStyle name="Normal 4 3 3 2 3" xfId="26221" xr:uid="{00000000-0005-0000-0000-0000F5400000}"/>
    <cellStyle name="Normal 4 3 3 3" xfId="18803" xr:uid="{00000000-0005-0000-0000-0000F6400000}"/>
    <cellStyle name="Normal 4 3 3 4" xfId="21079" xr:uid="{00000000-0005-0000-0000-0000F7400000}"/>
    <cellStyle name="Normal 4 3 3 5" xfId="25527" xr:uid="{00000000-0005-0000-0000-0000F8400000}"/>
    <cellStyle name="Normal 4 3 4" xfId="17582" xr:uid="{00000000-0005-0000-0000-0000F9400000}"/>
    <cellStyle name="Normal 4 3 4 2" xfId="18804" xr:uid="{00000000-0005-0000-0000-0000FA400000}"/>
    <cellStyle name="Normal 4 3 4 3" xfId="21944" xr:uid="{00000000-0005-0000-0000-0000FB400000}"/>
    <cellStyle name="Normal 4 3 4 4" xfId="26642" xr:uid="{00000000-0005-0000-0000-0000FC400000}"/>
    <cellStyle name="Normal 4 3 5" xfId="17719" xr:uid="{00000000-0005-0000-0000-0000FD400000}"/>
    <cellStyle name="Normal 4 3 5 2" xfId="18805" xr:uid="{00000000-0005-0000-0000-0000FE400000}"/>
    <cellStyle name="Normal 4 3 5 3" xfId="22065" xr:uid="{00000000-0005-0000-0000-0000FF400000}"/>
    <cellStyle name="Normal 4 3 5 4" xfId="26768" xr:uid="{00000000-0005-0000-0000-000000410000}"/>
    <cellStyle name="Normal 4 3 6" xfId="17837" xr:uid="{00000000-0005-0000-0000-000001410000}"/>
    <cellStyle name="Normal 4 3 6 2" xfId="18806" xr:uid="{00000000-0005-0000-0000-000002410000}"/>
    <cellStyle name="Normal 4 3 6 3" xfId="22183" xr:uid="{00000000-0005-0000-0000-000003410000}"/>
    <cellStyle name="Normal 4 3 6 4" xfId="26887" xr:uid="{00000000-0005-0000-0000-000004410000}"/>
    <cellStyle name="Normal 4 3 7" xfId="17956" xr:uid="{00000000-0005-0000-0000-000005410000}"/>
    <cellStyle name="Normal 4 3 7 2" xfId="18807" xr:uid="{00000000-0005-0000-0000-000006410000}"/>
    <cellStyle name="Normal 4 3 7 3" xfId="22301" xr:uid="{00000000-0005-0000-0000-000007410000}"/>
    <cellStyle name="Normal 4 3 7 4" xfId="27006" xr:uid="{00000000-0005-0000-0000-000008410000}"/>
    <cellStyle name="Normal 4 3 8" xfId="18808" xr:uid="{00000000-0005-0000-0000-000009410000}"/>
    <cellStyle name="Normal 4 3 9" xfId="19464" xr:uid="{00000000-0005-0000-0000-00000A410000}"/>
    <cellStyle name="Normal 4 3 9 2" xfId="22802" xr:uid="{00000000-0005-0000-0000-00000B410000}"/>
    <cellStyle name="Normal 4 3 9 2 2" xfId="36970" xr:uid="{00000000-0005-0000-0000-0000C30C0000}"/>
    <cellStyle name="Normal 4 3 9 3" xfId="27513" xr:uid="{00000000-0005-0000-0000-00000C410000}"/>
    <cellStyle name="Normal 4 3 9 4" xfId="32670" xr:uid="{00000000-0005-0000-0000-0000C30C0000}"/>
    <cellStyle name="Normal 4 3_Scen_XBase" xfId="32671" xr:uid="{00000000-0005-0000-0000-0000C40C0000}"/>
    <cellStyle name="Normal 4 30" xfId="17835" xr:uid="{00000000-0005-0000-0000-00000D410000}"/>
    <cellStyle name="Normal 4 30 2" xfId="22181" xr:uid="{00000000-0005-0000-0000-00000E410000}"/>
    <cellStyle name="Normal 4 30 3" xfId="26885" xr:uid="{00000000-0005-0000-0000-00000F410000}"/>
    <cellStyle name="Normal 4 31" xfId="17954" xr:uid="{00000000-0005-0000-0000-000010410000}"/>
    <cellStyle name="Normal 4 31 2" xfId="22299" xr:uid="{00000000-0005-0000-0000-000011410000}"/>
    <cellStyle name="Normal 4 31 3" xfId="27004" xr:uid="{00000000-0005-0000-0000-000012410000}"/>
    <cellStyle name="Normal 4 32" xfId="19462" xr:uid="{00000000-0005-0000-0000-000013410000}"/>
    <cellStyle name="Normal 4 32 2" xfId="22800" xr:uid="{00000000-0005-0000-0000-000014410000}"/>
    <cellStyle name="Normal 4 32 3" xfId="27511" xr:uid="{00000000-0005-0000-0000-000015410000}"/>
    <cellStyle name="Normal 4 33" xfId="19584" xr:uid="{00000000-0005-0000-0000-000016410000}"/>
    <cellStyle name="Normal 4 33 2" xfId="22922" xr:uid="{00000000-0005-0000-0000-000017410000}"/>
    <cellStyle name="Normal 4 33 3" xfId="27633" xr:uid="{00000000-0005-0000-0000-000018410000}"/>
    <cellStyle name="Normal 4 34" xfId="19704" xr:uid="{00000000-0005-0000-0000-000019410000}"/>
    <cellStyle name="Normal 4 34 2" xfId="23042" xr:uid="{00000000-0005-0000-0000-00001A410000}"/>
    <cellStyle name="Normal 4 34 3" xfId="27753" xr:uid="{00000000-0005-0000-0000-00001B410000}"/>
    <cellStyle name="Normal 4 35" xfId="19825" xr:uid="{00000000-0005-0000-0000-00001C410000}"/>
    <cellStyle name="Normal 4 35 2" xfId="23163" xr:uid="{00000000-0005-0000-0000-00001D410000}"/>
    <cellStyle name="Normal 4 35 3" xfId="27874" xr:uid="{00000000-0005-0000-0000-00001E410000}"/>
    <cellStyle name="Normal 4 36" xfId="19944" xr:uid="{00000000-0005-0000-0000-00001F410000}"/>
    <cellStyle name="Normal 4 36 2" xfId="23282" xr:uid="{00000000-0005-0000-0000-000020410000}"/>
    <cellStyle name="Normal 4 36 3" xfId="27993" xr:uid="{00000000-0005-0000-0000-000021410000}"/>
    <cellStyle name="Normal 4 37" xfId="19991" xr:uid="{00000000-0005-0000-0000-000022410000}"/>
    <cellStyle name="Normal 4 37 2" xfId="28336" xr:uid="{00000000-0005-0000-0000-000023410000}"/>
    <cellStyle name="Normal 4 4" xfId="2809" xr:uid="{00000000-0005-0000-0000-000024410000}"/>
    <cellStyle name="Normal 4 4 2" xfId="16533" xr:uid="{00000000-0005-0000-0000-000025410000}"/>
    <cellStyle name="Normal 4 4 2 2" xfId="18809" xr:uid="{00000000-0005-0000-0000-000026410000}"/>
    <cellStyle name="Normal 4 4 3" xfId="18810" xr:uid="{00000000-0005-0000-0000-000027410000}"/>
    <cellStyle name="Normal 4 4 4" xfId="18811" xr:uid="{00000000-0005-0000-0000-000028410000}"/>
    <cellStyle name="Normal 4 4 5" xfId="18812" xr:uid="{00000000-0005-0000-0000-000029410000}"/>
    <cellStyle name="Normal 4 4 6" xfId="18813" xr:uid="{00000000-0005-0000-0000-00002A410000}"/>
    <cellStyle name="Normal 4 4 7" xfId="18814" xr:uid="{00000000-0005-0000-0000-00002B410000}"/>
    <cellStyle name="Normal 4 4 8" xfId="18815" xr:uid="{00000000-0005-0000-0000-00002C410000}"/>
    <cellStyle name="Normal 4 5" xfId="2810" xr:uid="{00000000-0005-0000-0000-00002D410000}"/>
    <cellStyle name="Normal 4 5 2" xfId="16534" xr:uid="{00000000-0005-0000-0000-00002E410000}"/>
    <cellStyle name="Normal 4 5 2 2" xfId="17140" xr:uid="{00000000-0005-0000-0000-00002F410000}"/>
    <cellStyle name="Normal 4 5 2 2 2" xfId="21724" xr:uid="{00000000-0005-0000-0000-000030410000}"/>
    <cellStyle name="Normal 4 5 2 2 3" xfId="26222" xr:uid="{00000000-0005-0000-0000-000031410000}"/>
    <cellStyle name="Normal 4 5 2 3" xfId="18816" xr:uid="{00000000-0005-0000-0000-000032410000}"/>
    <cellStyle name="Normal 4 5 2 4" xfId="21080" xr:uid="{00000000-0005-0000-0000-000033410000}"/>
    <cellStyle name="Normal 4 5 2 5" xfId="25528" xr:uid="{00000000-0005-0000-0000-000034410000}"/>
    <cellStyle name="Normal 4 5 3" xfId="18817" xr:uid="{00000000-0005-0000-0000-000035410000}"/>
    <cellStyle name="Normal 4 5 4" xfId="18818" xr:uid="{00000000-0005-0000-0000-000036410000}"/>
    <cellStyle name="Normal 4 5 5" xfId="18819" xr:uid="{00000000-0005-0000-0000-000037410000}"/>
    <cellStyle name="Normal 4 5 6" xfId="18820" xr:uid="{00000000-0005-0000-0000-000038410000}"/>
    <cellStyle name="Normal 4 5 7" xfId="18821" xr:uid="{00000000-0005-0000-0000-000039410000}"/>
    <cellStyle name="Normal 4 5 8" xfId="18822" xr:uid="{00000000-0005-0000-0000-00003A410000}"/>
    <cellStyle name="Normal 4 5 9" xfId="28340" xr:uid="{00000000-0005-0000-0000-00003B410000}"/>
    <cellStyle name="Normal 4 6" xfId="2811" xr:uid="{00000000-0005-0000-0000-00003C410000}"/>
    <cellStyle name="Normal 4 6 2" xfId="16535" xr:uid="{00000000-0005-0000-0000-00003D410000}"/>
    <cellStyle name="Normal 4 6 2 2" xfId="17141" xr:uid="{00000000-0005-0000-0000-00003E410000}"/>
    <cellStyle name="Normal 4 6 2 2 2" xfId="21725" xr:uid="{00000000-0005-0000-0000-00003F410000}"/>
    <cellStyle name="Normal 4 6 2 2 3" xfId="26223" xr:uid="{00000000-0005-0000-0000-000040410000}"/>
    <cellStyle name="Normal 4 6 2 3" xfId="21081" xr:uid="{00000000-0005-0000-0000-000041410000}"/>
    <cellStyle name="Normal 4 6 2 3 2" xfId="36971" xr:uid="{00000000-0005-0000-0000-0000D60C0000}"/>
    <cellStyle name="Normal 4 6 2 4" xfId="25529" xr:uid="{00000000-0005-0000-0000-000042410000}"/>
    <cellStyle name="Normal 4 6 2 5" xfId="32672" xr:uid="{00000000-0005-0000-0000-0000D60C0000}"/>
    <cellStyle name="Normal 4 6 3" xfId="32673" xr:uid="{00000000-0005-0000-0000-0000D70C0000}"/>
    <cellStyle name="Normal 4 7" xfId="2812" xr:uid="{00000000-0005-0000-0000-000043410000}"/>
    <cellStyle name="Normal 4 8" xfId="2813" xr:uid="{00000000-0005-0000-0000-000044410000}"/>
    <cellStyle name="Normal 4 8 2" xfId="28341" xr:uid="{00000000-0005-0000-0000-000045410000}"/>
    <cellStyle name="Normal 4 9" xfId="2814" xr:uid="{00000000-0005-0000-0000-000046410000}"/>
    <cellStyle name="Normal 4_ELC" xfId="32674" xr:uid="{00000000-0005-0000-0000-0000DB0C0000}"/>
    <cellStyle name="Normal 40" xfId="17484" xr:uid="{00000000-0005-0000-0000-000048410000}"/>
    <cellStyle name="Normal 40 10" xfId="19971" xr:uid="{00000000-0005-0000-0000-000049410000}"/>
    <cellStyle name="Normal 40 10 2" xfId="23309" xr:uid="{00000000-0005-0000-0000-00004A410000}"/>
    <cellStyle name="Normal 40 10 3" xfId="28020" xr:uid="{00000000-0005-0000-0000-00004B410000}"/>
    <cellStyle name="Normal 40 11" xfId="21854" xr:uid="{00000000-0005-0000-0000-00004C410000}"/>
    <cellStyle name="Normal 40 12" xfId="21116" xr:uid="{00000000-0005-0000-0000-00004D410000}"/>
    <cellStyle name="Normal 40 13" xfId="26548" xr:uid="{00000000-0005-0000-0000-00004E410000}"/>
    <cellStyle name="Normal 40 2" xfId="17623" xr:uid="{00000000-0005-0000-0000-00004F410000}"/>
    <cellStyle name="Normal 40 2 2" xfId="21969" xr:uid="{00000000-0005-0000-0000-000050410000}"/>
    <cellStyle name="Normal 40 2 3" xfId="26672" xr:uid="{00000000-0005-0000-0000-000051410000}"/>
    <cellStyle name="Normal 40 3" xfId="17743" xr:uid="{00000000-0005-0000-0000-000052410000}"/>
    <cellStyle name="Normal 40 3 2" xfId="22089" xr:uid="{00000000-0005-0000-0000-000053410000}"/>
    <cellStyle name="Normal 40 3 3" xfId="26792" xr:uid="{00000000-0005-0000-0000-000054410000}"/>
    <cellStyle name="Normal 40 4" xfId="17861" xr:uid="{00000000-0005-0000-0000-000055410000}"/>
    <cellStyle name="Normal 40 4 2" xfId="22207" xr:uid="{00000000-0005-0000-0000-000056410000}"/>
    <cellStyle name="Normal 40 4 3" xfId="26911" xr:uid="{00000000-0005-0000-0000-000057410000}"/>
    <cellStyle name="Normal 40 5" xfId="17980" xr:uid="{00000000-0005-0000-0000-000058410000}"/>
    <cellStyle name="Normal 40 5 2" xfId="22325" xr:uid="{00000000-0005-0000-0000-000059410000}"/>
    <cellStyle name="Normal 40 5 3" xfId="27030" xr:uid="{00000000-0005-0000-0000-00005A410000}"/>
    <cellStyle name="Normal 40 6" xfId="19489" xr:uid="{00000000-0005-0000-0000-00005B410000}"/>
    <cellStyle name="Normal 40 6 2" xfId="22827" xr:uid="{00000000-0005-0000-0000-00005C410000}"/>
    <cellStyle name="Normal 40 6 3" xfId="27538" xr:uid="{00000000-0005-0000-0000-00005D410000}"/>
    <cellStyle name="Normal 40 7" xfId="19611" xr:uid="{00000000-0005-0000-0000-00005E410000}"/>
    <cellStyle name="Normal 40 7 2" xfId="22949" xr:uid="{00000000-0005-0000-0000-00005F410000}"/>
    <cellStyle name="Normal 40 7 3" xfId="27660" xr:uid="{00000000-0005-0000-0000-000060410000}"/>
    <cellStyle name="Normal 40 8" xfId="19731" xr:uid="{00000000-0005-0000-0000-000061410000}"/>
    <cellStyle name="Normal 40 8 2" xfId="23069" xr:uid="{00000000-0005-0000-0000-000062410000}"/>
    <cellStyle name="Normal 40 8 3" xfId="27780" xr:uid="{00000000-0005-0000-0000-000063410000}"/>
    <cellStyle name="Normal 40 9" xfId="19851" xr:uid="{00000000-0005-0000-0000-000064410000}"/>
    <cellStyle name="Normal 40 9 2" xfId="23189" xr:uid="{00000000-0005-0000-0000-000065410000}"/>
    <cellStyle name="Normal 40 9 3" xfId="27900" xr:uid="{00000000-0005-0000-0000-000066410000}"/>
    <cellStyle name="Normal 41" xfId="17985" xr:uid="{00000000-0005-0000-0000-000067410000}"/>
    <cellStyle name="Normal 41 2" xfId="22330" xr:uid="{00000000-0005-0000-0000-000068410000}"/>
    <cellStyle name="Normal 41 3" xfId="21117" xr:uid="{00000000-0005-0000-0000-000069410000}"/>
    <cellStyle name="Normal 41 4" xfId="27035" xr:uid="{00000000-0005-0000-0000-00006A410000}"/>
    <cellStyle name="Normal 42" xfId="19984" xr:uid="{00000000-0005-0000-0000-00006B410000}"/>
    <cellStyle name="Normal 42 2" xfId="19993" xr:uid="{00000000-0005-0000-0000-00006C410000}"/>
    <cellStyle name="Normal 42 3" xfId="25836" xr:uid="{00000000-0005-0000-0000-00006D410000}"/>
    <cellStyle name="Normal 43" xfId="19986" xr:uid="{00000000-0005-0000-0000-00006E410000}"/>
    <cellStyle name="Normal 43 2" xfId="23320" xr:uid="{00000000-0005-0000-0000-00006F410000}"/>
    <cellStyle name="Normal 43 3" xfId="21119" xr:uid="{00000000-0005-0000-0000-000070410000}"/>
    <cellStyle name="Normal 43 4" xfId="25446" xr:uid="{00000000-0005-0000-0000-000071410000}"/>
    <cellStyle name="Normal 44" xfId="19987" xr:uid="{00000000-0005-0000-0000-000072410000}"/>
    <cellStyle name="Normal 44 2" xfId="23321" xr:uid="{00000000-0005-0000-0000-000073410000}"/>
    <cellStyle name="Normal 44 3" xfId="21120" xr:uid="{00000000-0005-0000-0000-000074410000}"/>
    <cellStyle name="Normal 44 4" xfId="25378" xr:uid="{00000000-0005-0000-0000-000075410000}"/>
    <cellStyle name="Normal 45" xfId="23323" xr:uid="{00000000-0005-0000-0000-000076410000}"/>
    <cellStyle name="Normal 45 2" xfId="36450" xr:uid="{00000000-0005-0000-0000-0000731B0000}"/>
    <cellStyle name="Normal 45 3" xfId="37882" xr:uid="{00000000-0005-0000-0000-00000C1B0000}"/>
    <cellStyle name="Normal 46" xfId="23327" xr:uid="{00000000-0005-0000-0000-000077410000}"/>
    <cellStyle name="Normal 46 2" xfId="36454" xr:uid="{00000000-0005-0000-0000-0000741B0000}"/>
    <cellStyle name="Normal 46 3" xfId="37886" xr:uid="{00000000-0005-0000-0000-00000D1B0000}"/>
    <cellStyle name="Normal 47" xfId="23328" xr:uid="{00000000-0005-0000-0000-000078410000}"/>
    <cellStyle name="Normal 47 2" xfId="36455" xr:uid="{00000000-0005-0000-0000-0000751B0000}"/>
    <cellStyle name="Normal 47 3" xfId="37887" xr:uid="{00000000-0005-0000-0000-00000E1B0000}"/>
    <cellStyle name="Normal 48" xfId="19989" xr:uid="{00000000-0005-0000-0000-000079410000}"/>
    <cellStyle name="Normal 49" xfId="23329" xr:uid="{00000000-0005-0000-0000-00007A410000}"/>
    <cellStyle name="Normal 5" xfId="2815" xr:uid="{00000000-0005-0000-0000-00007B410000}"/>
    <cellStyle name="Normal 5 10" xfId="17583" xr:uid="{00000000-0005-0000-0000-00007C410000}"/>
    <cellStyle name="Normal 5 10 2" xfId="18823" xr:uid="{00000000-0005-0000-0000-00007D410000}"/>
    <cellStyle name="Normal 5 10 3" xfId="21945" xr:uid="{00000000-0005-0000-0000-00007E410000}"/>
    <cellStyle name="Normal 5 10 3 2" xfId="32676" xr:uid="{00000000-0005-0000-0000-0000E00C0000}"/>
    <cellStyle name="Normal 5 10 4" xfId="26643" xr:uid="{00000000-0005-0000-0000-00007F410000}"/>
    <cellStyle name="Normal 5 11" xfId="17720" xr:uid="{00000000-0005-0000-0000-000080410000}"/>
    <cellStyle name="Normal 5 11 2" xfId="18824" xr:uid="{00000000-0005-0000-0000-000081410000}"/>
    <cellStyle name="Normal 5 11 3" xfId="22066" xr:uid="{00000000-0005-0000-0000-000082410000}"/>
    <cellStyle name="Normal 5 11 4" xfId="26769" xr:uid="{00000000-0005-0000-0000-000083410000}"/>
    <cellStyle name="Normal 5 12" xfId="17838" xr:uid="{00000000-0005-0000-0000-000084410000}"/>
    <cellStyle name="Normal 5 12 2" xfId="18825" xr:uid="{00000000-0005-0000-0000-000085410000}"/>
    <cellStyle name="Normal 5 12 3" xfId="22184" xr:uid="{00000000-0005-0000-0000-000086410000}"/>
    <cellStyle name="Normal 5 12 4" xfId="26888" xr:uid="{00000000-0005-0000-0000-000087410000}"/>
    <cellStyle name="Normal 5 13" xfId="17957" xr:uid="{00000000-0005-0000-0000-000088410000}"/>
    <cellStyle name="Normal 5 13 2" xfId="22302" xr:uid="{00000000-0005-0000-0000-000089410000}"/>
    <cellStyle name="Normal 5 13 2 2" xfId="36972" xr:uid="{00000000-0005-0000-0000-0000E30C0000}"/>
    <cellStyle name="Normal 5 13 3" xfId="27007" xr:uid="{00000000-0005-0000-0000-00008A410000}"/>
    <cellStyle name="Normal 5 13 4" xfId="32677" xr:uid="{00000000-0005-0000-0000-0000E30C0000}"/>
    <cellStyle name="Normal 5 14" xfId="19465" xr:uid="{00000000-0005-0000-0000-00008B410000}"/>
    <cellStyle name="Normal 5 14 2" xfId="22803" xr:uid="{00000000-0005-0000-0000-00008C410000}"/>
    <cellStyle name="Normal 5 14 2 2" xfId="36973" xr:uid="{00000000-0005-0000-0000-0000E40C0000}"/>
    <cellStyle name="Normal 5 14 3" xfId="27514" xr:uid="{00000000-0005-0000-0000-00008D410000}"/>
    <cellStyle name="Normal 5 14 4" xfId="32678" xr:uid="{00000000-0005-0000-0000-0000E40C0000}"/>
    <cellStyle name="Normal 5 15" xfId="19587" xr:uid="{00000000-0005-0000-0000-00008E410000}"/>
    <cellStyle name="Normal 5 15 2" xfId="22925" xr:uid="{00000000-0005-0000-0000-00008F410000}"/>
    <cellStyle name="Normal 5 15 3" xfId="27636" xr:uid="{00000000-0005-0000-0000-000090410000}"/>
    <cellStyle name="Normal 5 16" xfId="19707" xr:uid="{00000000-0005-0000-0000-000091410000}"/>
    <cellStyle name="Normal 5 16 2" xfId="23045" xr:uid="{00000000-0005-0000-0000-000092410000}"/>
    <cellStyle name="Normal 5 16 3" xfId="27756" xr:uid="{00000000-0005-0000-0000-000093410000}"/>
    <cellStyle name="Normal 5 17" xfId="19828" xr:uid="{00000000-0005-0000-0000-000094410000}"/>
    <cellStyle name="Normal 5 17 2" xfId="23166" xr:uid="{00000000-0005-0000-0000-000095410000}"/>
    <cellStyle name="Normal 5 17 3" xfId="27877" xr:uid="{00000000-0005-0000-0000-000096410000}"/>
    <cellStyle name="Normal 5 18" xfId="19947" xr:uid="{00000000-0005-0000-0000-000097410000}"/>
    <cellStyle name="Normal 5 18 2" xfId="23285" xr:uid="{00000000-0005-0000-0000-000098410000}"/>
    <cellStyle name="Normal 5 18 3" xfId="27996" xr:uid="{00000000-0005-0000-0000-000099410000}"/>
    <cellStyle name="Normal 5 19" xfId="19995" xr:uid="{00000000-0005-0000-0000-00009A410000}"/>
    <cellStyle name="Normal 5 19 2" xfId="25530" xr:uid="{00000000-0005-0000-0000-00009B410000}"/>
    <cellStyle name="Normal 5 2" xfId="2816" xr:uid="{00000000-0005-0000-0000-00009C410000}"/>
    <cellStyle name="Normal 5 2 10" xfId="19588" xr:uid="{00000000-0005-0000-0000-00009D410000}"/>
    <cellStyle name="Normal 5 2 10 2" xfId="22926" xr:uid="{00000000-0005-0000-0000-00009E410000}"/>
    <cellStyle name="Normal 5 2 10 3" xfId="27637" xr:uid="{00000000-0005-0000-0000-00009F410000}"/>
    <cellStyle name="Normal 5 2 11" xfId="19708" xr:uid="{00000000-0005-0000-0000-0000A0410000}"/>
    <cellStyle name="Normal 5 2 11 2" xfId="23046" xr:uid="{00000000-0005-0000-0000-0000A1410000}"/>
    <cellStyle name="Normal 5 2 11 2 2" xfId="36974" xr:uid="{00000000-0005-0000-0000-0000E70C0000}"/>
    <cellStyle name="Normal 5 2 11 3" xfId="27757" xr:uid="{00000000-0005-0000-0000-0000A2410000}"/>
    <cellStyle name="Normal 5 2 11 4" xfId="32679" xr:uid="{00000000-0005-0000-0000-0000E70C0000}"/>
    <cellStyle name="Normal 5 2 12" xfId="19829" xr:uid="{00000000-0005-0000-0000-0000A3410000}"/>
    <cellStyle name="Normal 5 2 12 2" xfId="23167" xr:uid="{00000000-0005-0000-0000-0000A4410000}"/>
    <cellStyle name="Normal 5 2 12 3" xfId="27878" xr:uid="{00000000-0005-0000-0000-0000A5410000}"/>
    <cellStyle name="Normal 5 2 13" xfId="19948" xr:uid="{00000000-0005-0000-0000-0000A6410000}"/>
    <cellStyle name="Normal 5 2 13 2" xfId="23286" xr:uid="{00000000-0005-0000-0000-0000A7410000}"/>
    <cellStyle name="Normal 5 2 13 3" xfId="27997" xr:uid="{00000000-0005-0000-0000-0000A8410000}"/>
    <cellStyle name="Normal 5 2 14" xfId="20058" xr:uid="{00000000-0005-0000-0000-0000A9410000}"/>
    <cellStyle name="Normal 5 2 14 2" xfId="28104" xr:uid="{00000000-0005-0000-0000-0000AA410000}"/>
    <cellStyle name="Normal 5 2 15" xfId="25531" xr:uid="{00000000-0005-0000-0000-0000AB410000}"/>
    <cellStyle name="Normal 5 2 16" xfId="23486" xr:uid="{00000000-0005-0000-0000-0000AC410000}"/>
    <cellStyle name="Normal 5 2 2" xfId="3252" xr:uid="{00000000-0005-0000-0000-0000AD410000}"/>
    <cellStyle name="Normal 5 2 2 10" xfId="18827" xr:uid="{00000000-0005-0000-0000-0000AE410000}"/>
    <cellStyle name="Normal 5 2 2 10 2" xfId="22656" xr:uid="{00000000-0005-0000-0000-0000AF410000}"/>
    <cellStyle name="Normal 5 2 2 10 3" xfId="27361" xr:uid="{00000000-0005-0000-0000-0000B0410000}"/>
    <cellStyle name="Normal 5 2 2 11" xfId="18828" xr:uid="{00000000-0005-0000-0000-0000B1410000}"/>
    <cellStyle name="Normal 5 2 2 11 2" xfId="22657" xr:uid="{00000000-0005-0000-0000-0000B2410000}"/>
    <cellStyle name="Normal 5 2 2 11 3" xfId="27362" xr:uid="{00000000-0005-0000-0000-0000B3410000}"/>
    <cellStyle name="Normal 5 2 2 12" xfId="18829" xr:uid="{00000000-0005-0000-0000-0000B4410000}"/>
    <cellStyle name="Normal 5 2 2 12 2" xfId="22658" xr:uid="{00000000-0005-0000-0000-0000B5410000}"/>
    <cellStyle name="Normal 5 2 2 12 3" xfId="27363" xr:uid="{00000000-0005-0000-0000-0000B6410000}"/>
    <cellStyle name="Normal 5 2 2 13" xfId="18830" xr:uid="{00000000-0005-0000-0000-0000B7410000}"/>
    <cellStyle name="Normal 5 2 2 13 2" xfId="22659" xr:uid="{00000000-0005-0000-0000-0000B8410000}"/>
    <cellStyle name="Normal 5 2 2 13 3" xfId="27364" xr:uid="{00000000-0005-0000-0000-0000B9410000}"/>
    <cellStyle name="Normal 5 2 2 14" xfId="18826" xr:uid="{00000000-0005-0000-0000-0000BA410000}"/>
    <cellStyle name="Normal 5 2 2 15" xfId="20059" xr:uid="{00000000-0005-0000-0000-0000BB410000}"/>
    <cellStyle name="Normal 5 2 2 15 2" xfId="25532" xr:uid="{00000000-0005-0000-0000-0000BC410000}"/>
    <cellStyle name="Normal 5 2 2 16" xfId="23565" xr:uid="{00000000-0005-0000-0000-0000BD410000}"/>
    <cellStyle name="Normal 5 2 2 17" xfId="16536" xr:uid="{00000000-0005-0000-0000-0000BE410000}"/>
    <cellStyle name="Normal 5 2 2 2" xfId="18831" xr:uid="{00000000-0005-0000-0000-0000BF410000}"/>
    <cellStyle name="Normal 5 2 2 2 10" xfId="18832" xr:uid="{00000000-0005-0000-0000-0000C0410000}"/>
    <cellStyle name="Normal 5 2 2 2 11" xfId="18833" xr:uid="{00000000-0005-0000-0000-0000C1410000}"/>
    <cellStyle name="Normal 5 2 2 2 12" xfId="18834" xr:uid="{00000000-0005-0000-0000-0000C2410000}"/>
    <cellStyle name="Normal 5 2 2 2 13" xfId="18835" xr:uid="{00000000-0005-0000-0000-0000C3410000}"/>
    <cellStyle name="Normal 5 2 2 2 14" xfId="20240" xr:uid="{00000000-0005-0000-0000-0000C4410000}"/>
    <cellStyle name="Normal 5 2 2 2 15" xfId="27365" xr:uid="{00000000-0005-0000-0000-0000C5410000}"/>
    <cellStyle name="Normal 5 2 2 2 2" xfId="18836" xr:uid="{00000000-0005-0000-0000-0000C6410000}"/>
    <cellStyle name="Normal 5 2 2 2 3" xfId="18837" xr:uid="{00000000-0005-0000-0000-0000C7410000}"/>
    <cellStyle name="Normal 5 2 2 2 4" xfId="18838" xr:uid="{00000000-0005-0000-0000-0000C8410000}"/>
    <cellStyle name="Normal 5 2 2 2 5" xfId="18839" xr:uid="{00000000-0005-0000-0000-0000C9410000}"/>
    <cellStyle name="Normal 5 2 2 2 6" xfId="18840" xr:uid="{00000000-0005-0000-0000-0000CA410000}"/>
    <cellStyle name="Normal 5 2 2 2 7" xfId="18841" xr:uid="{00000000-0005-0000-0000-0000CB410000}"/>
    <cellStyle name="Normal 5 2 2 2 8" xfId="18842" xr:uid="{00000000-0005-0000-0000-0000CC410000}"/>
    <cellStyle name="Normal 5 2 2 2 9" xfId="18843" xr:uid="{00000000-0005-0000-0000-0000CD410000}"/>
    <cellStyle name="Normal 5 2 2 3" xfId="18844" xr:uid="{00000000-0005-0000-0000-0000CE410000}"/>
    <cellStyle name="Normal 5 2 2 3 2" xfId="22660" xr:uid="{00000000-0005-0000-0000-0000CF410000}"/>
    <cellStyle name="Normal 5 2 2 3 3" xfId="21082" xr:uid="{00000000-0005-0000-0000-0000D0410000}"/>
    <cellStyle name="Normal 5 2 2 3 4" xfId="27366" xr:uid="{00000000-0005-0000-0000-0000D1410000}"/>
    <cellStyle name="Normal 5 2 2 4" xfId="18845" xr:uid="{00000000-0005-0000-0000-0000D2410000}"/>
    <cellStyle name="Normal 5 2 2 4 2" xfId="22661" xr:uid="{00000000-0005-0000-0000-0000D3410000}"/>
    <cellStyle name="Normal 5 2 2 4 3" xfId="27367" xr:uid="{00000000-0005-0000-0000-0000D4410000}"/>
    <cellStyle name="Normal 5 2 2 5" xfId="18846" xr:uid="{00000000-0005-0000-0000-0000D5410000}"/>
    <cellStyle name="Normal 5 2 2 5 2" xfId="22662" xr:uid="{00000000-0005-0000-0000-0000D6410000}"/>
    <cellStyle name="Normal 5 2 2 5 3" xfId="27368" xr:uid="{00000000-0005-0000-0000-0000D7410000}"/>
    <cellStyle name="Normal 5 2 2 6" xfId="18847" xr:uid="{00000000-0005-0000-0000-0000D8410000}"/>
    <cellStyle name="Normal 5 2 2 6 2" xfId="22663" xr:uid="{00000000-0005-0000-0000-0000D9410000}"/>
    <cellStyle name="Normal 5 2 2 6 3" xfId="27369" xr:uid="{00000000-0005-0000-0000-0000DA410000}"/>
    <cellStyle name="Normal 5 2 2 7" xfId="18848" xr:uid="{00000000-0005-0000-0000-0000DB410000}"/>
    <cellStyle name="Normal 5 2 2 7 2" xfId="22664" xr:uid="{00000000-0005-0000-0000-0000DC410000}"/>
    <cellStyle name="Normal 5 2 2 7 3" xfId="27370" xr:uid="{00000000-0005-0000-0000-0000DD410000}"/>
    <cellStyle name="Normal 5 2 2 8" xfId="18849" xr:uid="{00000000-0005-0000-0000-0000DE410000}"/>
    <cellStyle name="Normal 5 2 2 8 2" xfId="22665" xr:uid="{00000000-0005-0000-0000-0000DF410000}"/>
    <cellStyle name="Normal 5 2 2 8 3" xfId="27371" xr:uid="{00000000-0005-0000-0000-0000E0410000}"/>
    <cellStyle name="Normal 5 2 2 9" xfId="18850" xr:uid="{00000000-0005-0000-0000-0000E1410000}"/>
    <cellStyle name="Normal 5 2 2 9 2" xfId="22666" xr:uid="{00000000-0005-0000-0000-0000E2410000}"/>
    <cellStyle name="Normal 5 2 2 9 3" xfId="27372" xr:uid="{00000000-0005-0000-0000-0000E3410000}"/>
    <cellStyle name="Normal 5 2 3" xfId="3427" xr:uid="{00000000-0005-0000-0000-0000E4410000}"/>
    <cellStyle name="Normal 5 2 3 2" xfId="20268" xr:uid="{00000000-0005-0000-0000-0000E5410000}"/>
    <cellStyle name="Normal 5 2 3 2 2" xfId="25533" xr:uid="{00000000-0005-0000-0000-0000E6410000}"/>
    <cellStyle name="Normal 5 2 3 3" xfId="21083" xr:uid="{00000000-0005-0000-0000-0000E7410000}"/>
    <cellStyle name="Normal 5 2 3 4" xfId="20060" xr:uid="{00000000-0005-0000-0000-0000E8410000}"/>
    <cellStyle name="Normal 5 2 3 5" xfId="23716" xr:uid="{00000000-0005-0000-0000-0000E9410000}"/>
    <cellStyle name="Normal 5 2 3 6" xfId="16537" xr:uid="{00000000-0005-0000-0000-0000EA410000}"/>
    <cellStyle name="Normal 5 2 4" xfId="17143" xr:uid="{00000000-0005-0000-0000-0000EB410000}"/>
    <cellStyle name="Normal 5 2 4 2" xfId="18851" xr:uid="{00000000-0005-0000-0000-0000EC410000}"/>
    <cellStyle name="Normal 5 2 4 3" xfId="20230" xr:uid="{00000000-0005-0000-0000-0000ED410000}"/>
    <cellStyle name="Normal 5 2 4 4" xfId="26225" xr:uid="{00000000-0005-0000-0000-0000EE410000}"/>
    <cellStyle name="Normal 5 2 5" xfId="17584" xr:uid="{00000000-0005-0000-0000-0000EF410000}"/>
    <cellStyle name="Normal 5 2 5 2" xfId="18852" xr:uid="{00000000-0005-0000-0000-0000F0410000}"/>
    <cellStyle name="Normal 5 2 5 3" xfId="21946" xr:uid="{00000000-0005-0000-0000-0000F1410000}"/>
    <cellStyle name="Normal 5 2 5 4" xfId="26644" xr:uid="{00000000-0005-0000-0000-0000F2410000}"/>
    <cellStyle name="Normal 5 2 6" xfId="17721" xr:uid="{00000000-0005-0000-0000-0000F3410000}"/>
    <cellStyle name="Normal 5 2 6 2" xfId="18853" xr:uid="{00000000-0005-0000-0000-0000F4410000}"/>
    <cellStyle name="Normal 5 2 6 3" xfId="22067" xr:uid="{00000000-0005-0000-0000-0000F5410000}"/>
    <cellStyle name="Normal 5 2 6 4" xfId="26770" xr:uid="{00000000-0005-0000-0000-0000F6410000}"/>
    <cellStyle name="Normal 5 2 7" xfId="17839" xr:uid="{00000000-0005-0000-0000-0000F7410000}"/>
    <cellStyle name="Normal 5 2 7 2" xfId="18854" xr:uid="{00000000-0005-0000-0000-0000F8410000}"/>
    <cellStyle name="Normal 5 2 7 3" xfId="22185" xr:uid="{00000000-0005-0000-0000-0000F9410000}"/>
    <cellStyle name="Normal 5 2 7 4" xfId="26889" xr:uid="{00000000-0005-0000-0000-0000FA410000}"/>
    <cellStyle name="Normal 5 2 8" xfId="17958" xr:uid="{00000000-0005-0000-0000-0000FB410000}"/>
    <cellStyle name="Normal 5 2 8 2" xfId="18855" xr:uid="{00000000-0005-0000-0000-0000FC410000}"/>
    <cellStyle name="Normal 5 2 8 3" xfId="22303" xr:uid="{00000000-0005-0000-0000-0000FD410000}"/>
    <cellStyle name="Normal 5 2 8 4" xfId="27008" xr:uid="{00000000-0005-0000-0000-0000FE410000}"/>
    <cellStyle name="Normal 5 2 9" xfId="19466" xr:uid="{00000000-0005-0000-0000-0000FF410000}"/>
    <cellStyle name="Normal 5 2 9 2" xfId="22804" xr:uid="{00000000-0005-0000-0000-000000420000}"/>
    <cellStyle name="Normal 5 2 9 2 2" xfId="36975" xr:uid="{00000000-0005-0000-0000-0000090D0000}"/>
    <cellStyle name="Normal 5 2 9 3" xfId="27515" xr:uid="{00000000-0005-0000-0000-000001420000}"/>
    <cellStyle name="Normal 5 2 9 4" xfId="32680" xr:uid="{00000000-0005-0000-0000-0000090D0000}"/>
    <cellStyle name="Normal 5 20" xfId="23485" xr:uid="{00000000-0005-0000-0000-000002420000}"/>
    <cellStyle name="Normal 5 3" xfId="3251" xr:uid="{00000000-0005-0000-0000-000003420000}"/>
    <cellStyle name="Normal 5 3 10" xfId="19467" xr:uid="{00000000-0005-0000-0000-000004420000}"/>
    <cellStyle name="Normal 5 3 10 2" xfId="22805" xr:uid="{00000000-0005-0000-0000-000005420000}"/>
    <cellStyle name="Normal 5 3 10 3" xfId="27516" xr:uid="{00000000-0005-0000-0000-000006420000}"/>
    <cellStyle name="Normal 5 3 11" xfId="19589" xr:uid="{00000000-0005-0000-0000-000007420000}"/>
    <cellStyle name="Normal 5 3 11 2" xfId="22927" xr:uid="{00000000-0005-0000-0000-000008420000}"/>
    <cellStyle name="Normal 5 3 11 2 2" xfId="36976" xr:uid="{00000000-0005-0000-0000-00000C0D0000}"/>
    <cellStyle name="Normal 5 3 11 3" xfId="27638" xr:uid="{00000000-0005-0000-0000-000009420000}"/>
    <cellStyle name="Normal 5 3 11 4" xfId="32681" xr:uid="{00000000-0005-0000-0000-00000C0D0000}"/>
    <cellStyle name="Normal 5 3 12" xfId="19709" xr:uid="{00000000-0005-0000-0000-00000A420000}"/>
    <cellStyle name="Normal 5 3 12 2" xfId="23047" xr:uid="{00000000-0005-0000-0000-00000B420000}"/>
    <cellStyle name="Normal 5 3 12 3" xfId="27758" xr:uid="{00000000-0005-0000-0000-00000C420000}"/>
    <cellStyle name="Normal 5 3 13" xfId="19830" xr:uid="{00000000-0005-0000-0000-00000D420000}"/>
    <cellStyle name="Normal 5 3 13 2" xfId="23168" xr:uid="{00000000-0005-0000-0000-00000E420000}"/>
    <cellStyle name="Normal 5 3 13 3" xfId="27879" xr:uid="{00000000-0005-0000-0000-00000F420000}"/>
    <cellStyle name="Normal 5 3 14" xfId="19949" xr:uid="{00000000-0005-0000-0000-000010420000}"/>
    <cellStyle name="Normal 5 3 14 2" xfId="23287" xr:uid="{00000000-0005-0000-0000-000011420000}"/>
    <cellStyle name="Normal 5 3 14 3" xfId="27998" xr:uid="{00000000-0005-0000-0000-000012420000}"/>
    <cellStyle name="Normal 5 3 15" xfId="20061" xr:uid="{00000000-0005-0000-0000-000013420000}"/>
    <cellStyle name="Normal 5 3 15 2" xfId="28103" xr:uid="{00000000-0005-0000-0000-000014420000}"/>
    <cellStyle name="Normal 5 3 16" xfId="25534" xr:uid="{00000000-0005-0000-0000-000015420000}"/>
    <cellStyle name="Normal 5 3 17" xfId="28342" xr:uid="{00000000-0005-0000-0000-000016420000}"/>
    <cellStyle name="Normal 5 3 18" xfId="23564" xr:uid="{00000000-0005-0000-0000-000017420000}"/>
    <cellStyle name="Normal 5 3 19" xfId="16538" xr:uid="{00000000-0005-0000-0000-000018420000}"/>
    <cellStyle name="Normal 5 3 2" xfId="17585" xr:uid="{00000000-0005-0000-0000-000019420000}"/>
    <cellStyle name="Normal 5 3 2 2" xfId="18857" xr:uid="{00000000-0005-0000-0000-00001A420000}"/>
    <cellStyle name="Normal 5 3 2 3" xfId="20239" xr:uid="{00000000-0005-0000-0000-00001B420000}"/>
    <cellStyle name="Normal 5 3 2 3 2" xfId="32682" xr:uid="{00000000-0005-0000-0000-00000F0D0000}"/>
    <cellStyle name="Normal 5 3 2 4" xfId="26645" xr:uid="{00000000-0005-0000-0000-00001C420000}"/>
    <cellStyle name="Normal 5 3 3" xfId="17722" xr:uid="{00000000-0005-0000-0000-00001D420000}"/>
    <cellStyle name="Normal 5 3 3 2" xfId="18858" xr:uid="{00000000-0005-0000-0000-00001E420000}"/>
    <cellStyle name="Normal 5 3 3 3" xfId="22068" xr:uid="{00000000-0005-0000-0000-00001F420000}"/>
    <cellStyle name="Normal 5 3 3 4" xfId="21084" xr:uid="{00000000-0005-0000-0000-000020420000}"/>
    <cellStyle name="Normal 5 3 3 5" xfId="26771" xr:uid="{00000000-0005-0000-0000-000021420000}"/>
    <cellStyle name="Normal 5 3 4" xfId="17840" xr:uid="{00000000-0005-0000-0000-000022420000}"/>
    <cellStyle name="Normal 5 3 4 2" xfId="18859" xr:uid="{00000000-0005-0000-0000-000023420000}"/>
    <cellStyle name="Normal 5 3 4 3" xfId="22186" xr:uid="{00000000-0005-0000-0000-000024420000}"/>
    <cellStyle name="Normal 5 3 4 4" xfId="26890" xr:uid="{00000000-0005-0000-0000-000025420000}"/>
    <cellStyle name="Normal 5 3 5" xfId="17959" xr:uid="{00000000-0005-0000-0000-000026420000}"/>
    <cellStyle name="Normal 5 3 5 2" xfId="18860" xr:uid="{00000000-0005-0000-0000-000027420000}"/>
    <cellStyle name="Normal 5 3 5 3" xfId="22304" xr:uid="{00000000-0005-0000-0000-000028420000}"/>
    <cellStyle name="Normal 5 3 5 4" xfId="27009" xr:uid="{00000000-0005-0000-0000-000029420000}"/>
    <cellStyle name="Normal 5 3 6" xfId="18861" xr:uid="{00000000-0005-0000-0000-00002A420000}"/>
    <cellStyle name="Normal 5 3 7" xfId="18862" xr:uid="{00000000-0005-0000-0000-00002B420000}"/>
    <cellStyle name="Normal 5 3 8" xfId="18863" xr:uid="{00000000-0005-0000-0000-00002C420000}"/>
    <cellStyle name="Normal 5 3 9" xfId="18856" xr:uid="{00000000-0005-0000-0000-00002D420000}"/>
    <cellStyle name="Normal 5 4" xfId="3426" xr:uid="{00000000-0005-0000-0000-00002E420000}"/>
    <cellStyle name="Normal 5 4 10" xfId="23715" xr:uid="{00000000-0005-0000-0000-00002F420000}"/>
    <cellStyle name="Normal 5 4 11" xfId="16539" xr:uid="{00000000-0005-0000-0000-000030420000}"/>
    <cellStyle name="Normal 5 4 2" xfId="18864" xr:uid="{00000000-0005-0000-0000-000031420000}"/>
    <cellStyle name="Normal 5 4 2 2" xfId="22667" xr:uid="{00000000-0005-0000-0000-000032420000}"/>
    <cellStyle name="Normal 5 4 2 3" xfId="20267" xr:uid="{00000000-0005-0000-0000-000033420000}"/>
    <cellStyle name="Normal 5 4 3" xfId="18865" xr:uid="{00000000-0005-0000-0000-000034420000}"/>
    <cellStyle name="Normal 5 4 4" xfId="18866" xr:uid="{00000000-0005-0000-0000-000035420000}"/>
    <cellStyle name="Normal 5 4 5" xfId="18867" xr:uid="{00000000-0005-0000-0000-000036420000}"/>
    <cellStyle name="Normal 5 4 6" xfId="18868" xr:uid="{00000000-0005-0000-0000-000037420000}"/>
    <cellStyle name="Normal 5 4 7" xfId="18869" xr:uid="{00000000-0005-0000-0000-000038420000}"/>
    <cellStyle name="Normal 5 4 8" xfId="18870" xr:uid="{00000000-0005-0000-0000-000039420000}"/>
    <cellStyle name="Normal 5 4 9" xfId="20062" xr:uid="{00000000-0005-0000-0000-00003A420000}"/>
    <cellStyle name="Normal 5 4 9 2" xfId="25535" xr:uid="{00000000-0005-0000-0000-00003B420000}"/>
    <cellStyle name="Normal 5 5" xfId="16540" xr:uid="{00000000-0005-0000-0000-00003C420000}"/>
    <cellStyle name="Normal 5 5 10" xfId="20229" xr:uid="{00000000-0005-0000-0000-00003D420000}"/>
    <cellStyle name="Normal 5 5 11" xfId="25536" xr:uid="{00000000-0005-0000-0000-00003E420000}"/>
    <cellStyle name="Normal 5 5 2" xfId="17144" xr:uid="{00000000-0005-0000-0000-00003F420000}"/>
    <cellStyle name="Normal 5 5 2 2" xfId="18872" xr:uid="{00000000-0005-0000-0000-000040420000}"/>
    <cellStyle name="Normal 5 5 2 3" xfId="21727" xr:uid="{00000000-0005-0000-0000-000041420000}"/>
    <cellStyle name="Normal 5 5 2 4" xfId="26226" xr:uid="{00000000-0005-0000-0000-000042420000}"/>
    <cellStyle name="Normal 5 5 3" xfId="18873" xr:uid="{00000000-0005-0000-0000-000043420000}"/>
    <cellStyle name="Normal 5 5 4" xfId="18874" xr:uid="{00000000-0005-0000-0000-000044420000}"/>
    <cellStyle name="Normal 5 5 5" xfId="18875" xr:uid="{00000000-0005-0000-0000-000045420000}"/>
    <cellStyle name="Normal 5 5 6" xfId="18876" xr:uid="{00000000-0005-0000-0000-000046420000}"/>
    <cellStyle name="Normal 5 5 7" xfId="18877" xr:uid="{00000000-0005-0000-0000-000047420000}"/>
    <cellStyle name="Normal 5 5 8" xfId="18878" xr:uid="{00000000-0005-0000-0000-000048420000}"/>
    <cellStyle name="Normal 5 5 9" xfId="18871" xr:uid="{00000000-0005-0000-0000-000049420000}"/>
    <cellStyle name="Normal 5 6" xfId="16541" xr:uid="{00000000-0005-0000-0000-00004A420000}"/>
    <cellStyle name="Normal 5 6 2" xfId="18879" xr:uid="{00000000-0005-0000-0000-00004B420000}"/>
    <cellStyle name="Normal 5 7" xfId="16542" xr:uid="{00000000-0005-0000-0000-00004C420000}"/>
    <cellStyle name="Normal 5 8" xfId="16543" xr:uid="{00000000-0005-0000-0000-00004D420000}"/>
    <cellStyle name="Normal 5 8 2" xfId="18880" xr:uid="{00000000-0005-0000-0000-00004E420000}"/>
    <cellStyle name="Normal 5 9" xfId="17142" xr:uid="{00000000-0005-0000-0000-00004F420000}"/>
    <cellStyle name="Normal 5 9 2" xfId="18881" xr:uid="{00000000-0005-0000-0000-000050420000}"/>
    <cellStyle name="Normal 5 9 3" xfId="21726" xr:uid="{00000000-0005-0000-0000-000051420000}"/>
    <cellStyle name="Normal 5 9 4" xfId="26224" xr:uid="{00000000-0005-0000-0000-000052420000}"/>
    <cellStyle name="Normal 5_ELC" xfId="32683" xr:uid="{00000000-0005-0000-0000-00002B0D0000}"/>
    <cellStyle name="Normal 50" xfId="15562" xr:uid="{00000000-0005-0000-0000-000053420000}"/>
    <cellStyle name="Normal 50 2" xfId="32684" xr:uid="{00000000-0005-0000-0000-00002C0D0000}"/>
    <cellStyle name="Normal 50 3" xfId="30440" xr:uid="{D6BBA94A-498C-41EC-A470-44E8A9B4072C}"/>
    <cellStyle name="Normal 51" xfId="32685" xr:uid="{00000000-0005-0000-0000-00002D0D0000}"/>
    <cellStyle name="Normal 52" xfId="32686" xr:uid="{00000000-0005-0000-0000-00002E0D0000}"/>
    <cellStyle name="Normal 53" xfId="32687" xr:uid="{00000000-0005-0000-0000-00002F0D0000}"/>
    <cellStyle name="Normal 54" xfId="32688" xr:uid="{00000000-0005-0000-0000-0000300D0000}"/>
    <cellStyle name="Normal 55" xfId="32689" xr:uid="{00000000-0005-0000-0000-0000310D0000}"/>
    <cellStyle name="Normal 6" xfId="2817" xr:uid="{00000000-0005-0000-0000-000054420000}"/>
    <cellStyle name="Normal 6 10" xfId="17960" xr:uid="{00000000-0005-0000-0000-000055420000}"/>
    <cellStyle name="Normal 6 10 2" xfId="18882" xr:uid="{00000000-0005-0000-0000-000056420000}"/>
    <cellStyle name="Normal 6 10 3" xfId="22305" xr:uid="{00000000-0005-0000-0000-000057420000}"/>
    <cellStyle name="Normal 6 10 3 2" xfId="32690" xr:uid="{00000000-0005-0000-0000-0000350D0000}"/>
    <cellStyle name="Normal 6 10 4" xfId="27010" xr:uid="{00000000-0005-0000-0000-000058420000}"/>
    <cellStyle name="Normal 6 11" xfId="18883" xr:uid="{00000000-0005-0000-0000-000059420000}"/>
    <cellStyle name="Normal 6 12" xfId="18884" xr:uid="{00000000-0005-0000-0000-00005A420000}"/>
    <cellStyle name="Normal 6 13" xfId="19468" xr:uid="{00000000-0005-0000-0000-00005B420000}"/>
    <cellStyle name="Normal 6 13 2" xfId="22806" xr:uid="{00000000-0005-0000-0000-00005C420000}"/>
    <cellStyle name="Normal 6 13 3" xfId="27517" xr:uid="{00000000-0005-0000-0000-00005D420000}"/>
    <cellStyle name="Normal 6 14" xfId="19590" xr:uid="{00000000-0005-0000-0000-00005E420000}"/>
    <cellStyle name="Normal 6 14 2" xfId="22928" xr:uid="{00000000-0005-0000-0000-00005F420000}"/>
    <cellStyle name="Normal 6 14 3" xfId="27639" xr:uid="{00000000-0005-0000-0000-000060420000}"/>
    <cellStyle name="Normal 6 15" xfId="19710" xr:uid="{00000000-0005-0000-0000-000061420000}"/>
    <cellStyle name="Normal 6 15 2" xfId="23048" xr:uid="{00000000-0005-0000-0000-000062420000}"/>
    <cellStyle name="Normal 6 15 3" xfId="27759" xr:uid="{00000000-0005-0000-0000-000063420000}"/>
    <cellStyle name="Normal 6 16" xfId="19831" xr:uid="{00000000-0005-0000-0000-000064420000}"/>
    <cellStyle name="Normal 6 16 2" xfId="23169" xr:uid="{00000000-0005-0000-0000-000065420000}"/>
    <cellStyle name="Normal 6 16 3" xfId="27880" xr:uid="{00000000-0005-0000-0000-000066420000}"/>
    <cellStyle name="Normal 6 17" xfId="19950" xr:uid="{00000000-0005-0000-0000-000067420000}"/>
    <cellStyle name="Normal 6 17 2" xfId="23288" xr:uid="{00000000-0005-0000-0000-000068420000}"/>
    <cellStyle name="Normal 6 17 3" xfId="27999" xr:uid="{00000000-0005-0000-0000-000069420000}"/>
    <cellStyle name="Normal 6 18" xfId="25537" xr:uid="{00000000-0005-0000-0000-00006A420000}"/>
    <cellStyle name="Normal 6 2" xfId="2818" xr:uid="{00000000-0005-0000-0000-00006B420000}"/>
    <cellStyle name="Normal 6 2 10" xfId="19591" xr:uid="{00000000-0005-0000-0000-00006C420000}"/>
    <cellStyle name="Normal 6 2 10 2" xfId="22929" xr:uid="{00000000-0005-0000-0000-00006D420000}"/>
    <cellStyle name="Normal 6 2 10 2 2" xfId="36977" xr:uid="{00000000-0005-0000-0000-0000390D0000}"/>
    <cellStyle name="Normal 6 2 10 3" xfId="27640" xr:uid="{00000000-0005-0000-0000-00006E420000}"/>
    <cellStyle name="Normal 6 2 10 4" xfId="32691" xr:uid="{00000000-0005-0000-0000-0000390D0000}"/>
    <cellStyle name="Normal 6 2 11" xfId="19711" xr:uid="{00000000-0005-0000-0000-00006F420000}"/>
    <cellStyle name="Normal 6 2 11 2" xfId="23049" xr:uid="{00000000-0005-0000-0000-000070420000}"/>
    <cellStyle name="Normal 6 2 11 2 2" xfId="36978" xr:uid="{00000000-0005-0000-0000-00003A0D0000}"/>
    <cellStyle name="Normal 6 2 11 3" xfId="27760" xr:uid="{00000000-0005-0000-0000-000071420000}"/>
    <cellStyle name="Normal 6 2 11 4" xfId="32692" xr:uid="{00000000-0005-0000-0000-00003A0D0000}"/>
    <cellStyle name="Normal 6 2 12" xfId="19832" xr:uid="{00000000-0005-0000-0000-000072420000}"/>
    <cellStyle name="Normal 6 2 12 2" xfId="23170" xr:uid="{00000000-0005-0000-0000-000073420000}"/>
    <cellStyle name="Normal 6 2 12 2 2" xfId="36979" xr:uid="{00000000-0005-0000-0000-00003B0D0000}"/>
    <cellStyle name="Normal 6 2 12 3" xfId="27881" xr:uid="{00000000-0005-0000-0000-000074420000}"/>
    <cellStyle name="Normal 6 2 12 4" xfId="32693" xr:uid="{00000000-0005-0000-0000-00003B0D0000}"/>
    <cellStyle name="Normal 6 2 13" xfId="19951" xr:uid="{00000000-0005-0000-0000-000075420000}"/>
    <cellStyle name="Normal 6 2 13 2" xfId="23289" xr:uid="{00000000-0005-0000-0000-000076420000}"/>
    <cellStyle name="Normal 6 2 13 2 2" xfId="36980" xr:uid="{00000000-0005-0000-0000-00003C0D0000}"/>
    <cellStyle name="Normal 6 2 13 3" xfId="28000" xr:uid="{00000000-0005-0000-0000-000077420000}"/>
    <cellStyle name="Normal 6 2 13 4" xfId="32694" xr:uid="{00000000-0005-0000-0000-00003C0D0000}"/>
    <cellStyle name="Normal 6 2 14" xfId="28343" xr:uid="{00000000-0005-0000-0000-000078420000}"/>
    <cellStyle name="Normal 6 2 14 2" xfId="32695" xr:uid="{00000000-0005-0000-0000-00003D0D0000}"/>
    <cellStyle name="Normal 6 2 2" xfId="16544" xr:uid="{00000000-0005-0000-0000-000079420000}"/>
    <cellStyle name="Normal 6 2 2 10" xfId="18885" xr:uid="{00000000-0005-0000-0000-00007A420000}"/>
    <cellStyle name="Normal 6 2 2 10 2" xfId="22668" xr:uid="{00000000-0005-0000-0000-00007B420000}"/>
    <cellStyle name="Normal 6 2 2 10 3" xfId="27373" xr:uid="{00000000-0005-0000-0000-00007C420000}"/>
    <cellStyle name="Normal 6 2 2 11" xfId="18886" xr:uid="{00000000-0005-0000-0000-00007D420000}"/>
    <cellStyle name="Normal 6 2 2 11 2" xfId="22669" xr:uid="{00000000-0005-0000-0000-00007E420000}"/>
    <cellStyle name="Normal 6 2 2 11 3" xfId="27374" xr:uid="{00000000-0005-0000-0000-00007F420000}"/>
    <cellStyle name="Normal 6 2 2 12" xfId="18887" xr:uid="{00000000-0005-0000-0000-000080420000}"/>
    <cellStyle name="Normal 6 2 2 12 2" xfId="22670" xr:uid="{00000000-0005-0000-0000-000081420000}"/>
    <cellStyle name="Normal 6 2 2 12 3" xfId="27375" xr:uid="{00000000-0005-0000-0000-000082420000}"/>
    <cellStyle name="Normal 6 2 2 13" xfId="18888" xr:uid="{00000000-0005-0000-0000-000083420000}"/>
    <cellStyle name="Normal 6 2 2 13 2" xfId="22671" xr:uid="{00000000-0005-0000-0000-000084420000}"/>
    <cellStyle name="Normal 6 2 2 13 3" xfId="27376" xr:uid="{00000000-0005-0000-0000-000085420000}"/>
    <cellStyle name="Normal 6 2 2 2" xfId="18889" xr:uid="{00000000-0005-0000-0000-000086420000}"/>
    <cellStyle name="Normal 6 2 2 2 2" xfId="22672" xr:uid="{00000000-0005-0000-0000-000087420000}"/>
    <cellStyle name="Normal 6 2 2 2 3" xfId="27377" xr:uid="{00000000-0005-0000-0000-000088420000}"/>
    <cellStyle name="Normal 6 2 2 3" xfId="18890" xr:uid="{00000000-0005-0000-0000-000089420000}"/>
    <cellStyle name="Normal 6 2 2 3 2" xfId="22673" xr:uid="{00000000-0005-0000-0000-00008A420000}"/>
    <cellStyle name="Normal 6 2 2 3 3" xfId="27378" xr:uid="{00000000-0005-0000-0000-00008B420000}"/>
    <cellStyle name="Normal 6 2 2 4" xfId="18891" xr:uid="{00000000-0005-0000-0000-00008C420000}"/>
    <cellStyle name="Normal 6 2 2 4 2" xfId="22674" xr:uid="{00000000-0005-0000-0000-00008D420000}"/>
    <cellStyle name="Normal 6 2 2 4 3" xfId="27379" xr:uid="{00000000-0005-0000-0000-00008E420000}"/>
    <cellStyle name="Normal 6 2 2 5" xfId="18892" xr:uid="{00000000-0005-0000-0000-00008F420000}"/>
    <cellStyle name="Normal 6 2 2 5 2" xfId="22675" xr:uid="{00000000-0005-0000-0000-000090420000}"/>
    <cellStyle name="Normal 6 2 2 5 3" xfId="27380" xr:uid="{00000000-0005-0000-0000-000091420000}"/>
    <cellStyle name="Normal 6 2 2 6" xfId="18893" xr:uid="{00000000-0005-0000-0000-000092420000}"/>
    <cellStyle name="Normal 6 2 2 6 2" xfId="22676" xr:uid="{00000000-0005-0000-0000-000093420000}"/>
    <cellStyle name="Normal 6 2 2 6 3" xfId="27381" xr:uid="{00000000-0005-0000-0000-000094420000}"/>
    <cellStyle name="Normal 6 2 2 7" xfId="18894" xr:uid="{00000000-0005-0000-0000-000095420000}"/>
    <cellStyle name="Normal 6 2 2 7 2" xfId="22677" xr:uid="{00000000-0005-0000-0000-000096420000}"/>
    <cellStyle name="Normal 6 2 2 7 3" xfId="27382" xr:uid="{00000000-0005-0000-0000-000097420000}"/>
    <cellStyle name="Normal 6 2 2 8" xfId="18895" xr:uid="{00000000-0005-0000-0000-000098420000}"/>
    <cellStyle name="Normal 6 2 2 8 2" xfId="22678" xr:uid="{00000000-0005-0000-0000-000099420000}"/>
    <cellStyle name="Normal 6 2 2 8 3" xfId="27383" xr:uid="{00000000-0005-0000-0000-00009A420000}"/>
    <cellStyle name="Normal 6 2 2 9" xfId="18896" xr:uid="{00000000-0005-0000-0000-00009B420000}"/>
    <cellStyle name="Normal 6 2 2 9 2" xfId="22679" xr:uid="{00000000-0005-0000-0000-00009C420000}"/>
    <cellStyle name="Normal 6 2 2 9 3" xfId="27384" xr:uid="{00000000-0005-0000-0000-00009D420000}"/>
    <cellStyle name="Normal 6 2 3" xfId="16545" xr:uid="{00000000-0005-0000-0000-00009E420000}"/>
    <cellStyle name="Normal 6 2 4" xfId="17587" xr:uid="{00000000-0005-0000-0000-00009F420000}"/>
    <cellStyle name="Normal 6 2 4 2" xfId="18897" xr:uid="{00000000-0005-0000-0000-0000A0420000}"/>
    <cellStyle name="Normal 6 2 4 3" xfId="21948" xr:uid="{00000000-0005-0000-0000-0000A1420000}"/>
    <cellStyle name="Normal 6 2 4 4" xfId="26647" xr:uid="{00000000-0005-0000-0000-0000A2420000}"/>
    <cellStyle name="Normal 6 2 5" xfId="17724" xr:uid="{00000000-0005-0000-0000-0000A3420000}"/>
    <cellStyle name="Normal 6 2 5 2" xfId="18898" xr:uid="{00000000-0005-0000-0000-0000A4420000}"/>
    <cellStyle name="Normal 6 2 5 3" xfId="22070" xr:uid="{00000000-0005-0000-0000-0000A5420000}"/>
    <cellStyle name="Normal 6 2 5 4" xfId="26773" xr:uid="{00000000-0005-0000-0000-0000A6420000}"/>
    <cellStyle name="Normal 6 2 6" xfId="17842" xr:uid="{00000000-0005-0000-0000-0000A7420000}"/>
    <cellStyle name="Normal 6 2 6 2" xfId="18899" xr:uid="{00000000-0005-0000-0000-0000A8420000}"/>
    <cellStyle name="Normal 6 2 6 3" xfId="22188" xr:uid="{00000000-0005-0000-0000-0000A9420000}"/>
    <cellStyle name="Normal 6 2 6 4" xfId="26892" xr:uid="{00000000-0005-0000-0000-0000AA420000}"/>
    <cellStyle name="Normal 6 2 7" xfId="17961" xr:uid="{00000000-0005-0000-0000-0000AB420000}"/>
    <cellStyle name="Normal 6 2 7 2" xfId="18900" xr:uid="{00000000-0005-0000-0000-0000AC420000}"/>
    <cellStyle name="Normal 6 2 7 3" xfId="22306" xr:uid="{00000000-0005-0000-0000-0000AD420000}"/>
    <cellStyle name="Normal 6 2 7 4" xfId="27011" xr:uid="{00000000-0005-0000-0000-0000AE420000}"/>
    <cellStyle name="Normal 6 2 8" xfId="18901" xr:uid="{00000000-0005-0000-0000-0000AF420000}"/>
    <cellStyle name="Normal 6 2 9" xfId="19469" xr:uid="{00000000-0005-0000-0000-0000B0420000}"/>
    <cellStyle name="Normal 6 2 9 2" xfId="22807" xr:uid="{00000000-0005-0000-0000-0000B1420000}"/>
    <cellStyle name="Normal 6 2 9 2 2" xfId="36981" xr:uid="{00000000-0005-0000-0000-0000510D0000}"/>
    <cellStyle name="Normal 6 2 9 3" xfId="27518" xr:uid="{00000000-0005-0000-0000-0000B2420000}"/>
    <cellStyle name="Normal 6 2 9 4" xfId="32696" xr:uid="{00000000-0005-0000-0000-0000510D0000}"/>
    <cellStyle name="Normal 6 3" xfId="2819" xr:uid="{00000000-0005-0000-0000-0000B3420000}"/>
    <cellStyle name="Normal 6 3 10" xfId="19592" xr:uid="{00000000-0005-0000-0000-0000B4420000}"/>
    <cellStyle name="Normal 6 3 10 2" xfId="22930" xr:uid="{00000000-0005-0000-0000-0000B5420000}"/>
    <cellStyle name="Normal 6 3 10 2 2" xfId="36982" xr:uid="{00000000-0005-0000-0000-0000530D0000}"/>
    <cellStyle name="Normal 6 3 10 3" xfId="27641" xr:uid="{00000000-0005-0000-0000-0000B6420000}"/>
    <cellStyle name="Normal 6 3 10 4" xfId="32697" xr:uid="{00000000-0005-0000-0000-0000530D0000}"/>
    <cellStyle name="Normal 6 3 11" xfId="19712" xr:uid="{00000000-0005-0000-0000-0000B7420000}"/>
    <cellStyle name="Normal 6 3 11 2" xfId="23050" xr:uid="{00000000-0005-0000-0000-0000B8420000}"/>
    <cellStyle name="Normal 6 3 11 2 2" xfId="36983" xr:uid="{00000000-0005-0000-0000-0000540D0000}"/>
    <cellStyle name="Normal 6 3 11 3" xfId="27761" xr:uid="{00000000-0005-0000-0000-0000B9420000}"/>
    <cellStyle name="Normal 6 3 11 4" xfId="32698" xr:uid="{00000000-0005-0000-0000-0000540D0000}"/>
    <cellStyle name="Normal 6 3 12" xfId="19833" xr:uid="{00000000-0005-0000-0000-0000BA420000}"/>
    <cellStyle name="Normal 6 3 12 2" xfId="23171" xr:uid="{00000000-0005-0000-0000-0000BB420000}"/>
    <cellStyle name="Normal 6 3 12 2 2" xfId="36984" xr:uid="{00000000-0005-0000-0000-0000550D0000}"/>
    <cellStyle name="Normal 6 3 12 3" xfId="27882" xr:uid="{00000000-0005-0000-0000-0000BC420000}"/>
    <cellStyle name="Normal 6 3 12 4" xfId="32699" xr:uid="{00000000-0005-0000-0000-0000550D0000}"/>
    <cellStyle name="Normal 6 3 13" xfId="19952" xr:uid="{00000000-0005-0000-0000-0000BD420000}"/>
    <cellStyle name="Normal 6 3 13 2" xfId="23290" xr:uid="{00000000-0005-0000-0000-0000BE420000}"/>
    <cellStyle name="Normal 6 3 13 2 2" xfId="36985" xr:uid="{00000000-0005-0000-0000-0000560D0000}"/>
    <cellStyle name="Normal 6 3 13 3" xfId="28001" xr:uid="{00000000-0005-0000-0000-0000BF420000}"/>
    <cellStyle name="Normal 6 3 13 4" xfId="32700" xr:uid="{00000000-0005-0000-0000-0000560D0000}"/>
    <cellStyle name="Normal 6 3 14" xfId="32701" xr:uid="{00000000-0005-0000-0000-0000570D0000}"/>
    <cellStyle name="Normal 6 3 2" xfId="16546" xr:uid="{00000000-0005-0000-0000-0000C0420000}"/>
    <cellStyle name="Normal 6 3 2 2" xfId="17146" xr:uid="{00000000-0005-0000-0000-0000C1420000}"/>
    <cellStyle name="Normal 6 3 2 2 2" xfId="21729" xr:uid="{00000000-0005-0000-0000-0000C2420000}"/>
    <cellStyle name="Normal 6 3 2 2 3" xfId="26228" xr:uid="{00000000-0005-0000-0000-0000C3420000}"/>
    <cellStyle name="Normal 6 3 2 3" xfId="18902" xr:uid="{00000000-0005-0000-0000-0000C4420000}"/>
    <cellStyle name="Normal 6 3 2 4" xfId="20366" xr:uid="{00000000-0005-0000-0000-0000C5420000}"/>
    <cellStyle name="Normal 6 3 2 5" xfId="25538" xr:uid="{00000000-0005-0000-0000-0000C6420000}"/>
    <cellStyle name="Normal 6 3 3" xfId="16547" xr:uid="{00000000-0005-0000-0000-0000C7420000}"/>
    <cellStyle name="Normal 6 3 3 2" xfId="18903" xr:uid="{00000000-0005-0000-0000-0000C8420000}"/>
    <cellStyle name="Normal 6 3 4" xfId="17588" xr:uid="{00000000-0005-0000-0000-0000C9420000}"/>
    <cellStyle name="Normal 6 3 4 2" xfId="18904" xr:uid="{00000000-0005-0000-0000-0000CA420000}"/>
    <cellStyle name="Normal 6 3 4 3" xfId="21949" xr:uid="{00000000-0005-0000-0000-0000CB420000}"/>
    <cellStyle name="Normal 6 3 4 4" xfId="26648" xr:uid="{00000000-0005-0000-0000-0000CC420000}"/>
    <cellStyle name="Normal 6 3 5" xfId="17725" xr:uid="{00000000-0005-0000-0000-0000CD420000}"/>
    <cellStyle name="Normal 6 3 5 2" xfId="18905" xr:uid="{00000000-0005-0000-0000-0000CE420000}"/>
    <cellStyle name="Normal 6 3 5 3" xfId="22071" xr:uid="{00000000-0005-0000-0000-0000CF420000}"/>
    <cellStyle name="Normal 6 3 5 4" xfId="26774" xr:uid="{00000000-0005-0000-0000-0000D0420000}"/>
    <cellStyle name="Normal 6 3 6" xfId="17843" xr:uid="{00000000-0005-0000-0000-0000D1420000}"/>
    <cellStyle name="Normal 6 3 6 2" xfId="18906" xr:uid="{00000000-0005-0000-0000-0000D2420000}"/>
    <cellStyle name="Normal 6 3 6 3" xfId="22189" xr:uid="{00000000-0005-0000-0000-0000D3420000}"/>
    <cellStyle name="Normal 6 3 6 4" xfId="26893" xr:uid="{00000000-0005-0000-0000-0000D4420000}"/>
    <cellStyle name="Normal 6 3 7" xfId="17962" xr:uid="{00000000-0005-0000-0000-0000D5420000}"/>
    <cellStyle name="Normal 6 3 7 2" xfId="18907" xr:uid="{00000000-0005-0000-0000-0000D6420000}"/>
    <cellStyle name="Normal 6 3 7 3" xfId="22307" xr:uid="{00000000-0005-0000-0000-0000D7420000}"/>
    <cellStyle name="Normal 6 3 7 4" xfId="27012" xr:uid="{00000000-0005-0000-0000-0000D8420000}"/>
    <cellStyle name="Normal 6 3 8" xfId="18908" xr:uid="{00000000-0005-0000-0000-0000D9420000}"/>
    <cellStyle name="Normal 6 3 9" xfId="19470" xr:uid="{00000000-0005-0000-0000-0000DA420000}"/>
    <cellStyle name="Normal 6 3 9 2" xfId="22808" xr:uid="{00000000-0005-0000-0000-0000DB420000}"/>
    <cellStyle name="Normal 6 3 9 2 2" xfId="36986" xr:uid="{00000000-0005-0000-0000-00005F0D0000}"/>
    <cellStyle name="Normal 6 3 9 3" xfId="27519" xr:uid="{00000000-0005-0000-0000-0000DC420000}"/>
    <cellStyle name="Normal 6 3 9 4" xfId="32702" xr:uid="{00000000-0005-0000-0000-00005F0D0000}"/>
    <cellStyle name="Normal 6 4" xfId="2820" xr:uid="{00000000-0005-0000-0000-0000DD420000}"/>
    <cellStyle name="Normal 6 4 10" xfId="23487" xr:uid="{00000000-0005-0000-0000-0000DE420000}"/>
    <cellStyle name="Normal 6 4 11" xfId="16548" xr:uid="{00000000-0005-0000-0000-0000DF420000}"/>
    <cellStyle name="Normal 6 4 2" xfId="3428" xr:uid="{00000000-0005-0000-0000-0000E0420000}"/>
    <cellStyle name="Normal 6 4 2 2" xfId="20269" xr:uid="{00000000-0005-0000-0000-0000E1420000}"/>
    <cellStyle name="Normal 6 4 2 2 2" xfId="27385" xr:uid="{00000000-0005-0000-0000-0000E2420000}"/>
    <cellStyle name="Normal 6 4 2 3" xfId="22680" xr:uid="{00000000-0005-0000-0000-0000E3420000}"/>
    <cellStyle name="Normal 6 4 2 4" xfId="20064" xr:uid="{00000000-0005-0000-0000-0000E4420000}"/>
    <cellStyle name="Normal 6 4 2 5" xfId="23717" xr:uid="{00000000-0005-0000-0000-0000E5420000}"/>
    <cellStyle name="Normal 6 4 2 6" xfId="18909" xr:uid="{00000000-0005-0000-0000-0000E6420000}"/>
    <cellStyle name="Normal 6 4 3" xfId="18910" xr:uid="{00000000-0005-0000-0000-0000E7420000}"/>
    <cellStyle name="Normal 6 4 3 2" xfId="22681" xr:uid="{00000000-0005-0000-0000-0000E8420000}"/>
    <cellStyle name="Normal 6 4 3 3" xfId="20231" xr:uid="{00000000-0005-0000-0000-0000E9420000}"/>
    <cellStyle name="Normal 6 4 4" xfId="18911" xr:uid="{00000000-0005-0000-0000-0000EA420000}"/>
    <cellStyle name="Normal 6 4 5" xfId="18912" xr:uid="{00000000-0005-0000-0000-0000EB420000}"/>
    <cellStyle name="Normal 6 4 6" xfId="18913" xr:uid="{00000000-0005-0000-0000-0000EC420000}"/>
    <cellStyle name="Normal 6 4 7" xfId="18914" xr:uid="{00000000-0005-0000-0000-0000ED420000}"/>
    <cellStyle name="Normal 6 4 8" xfId="18915" xr:uid="{00000000-0005-0000-0000-0000EE420000}"/>
    <cellStyle name="Normal 6 4 9" xfId="20063" xr:uid="{00000000-0005-0000-0000-0000EF420000}"/>
    <cellStyle name="Normal 6 4 9 2" xfId="25539" xr:uid="{00000000-0005-0000-0000-0000F0420000}"/>
    <cellStyle name="Normal 6 5" xfId="16549" xr:uid="{00000000-0005-0000-0000-0000F1420000}"/>
    <cellStyle name="Normal 6 5 2" xfId="18916" xr:uid="{00000000-0005-0000-0000-0000F2420000}"/>
    <cellStyle name="Normal 6 5 3" xfId="18917" xr:uid="{00000000-0005-0000-0000-0000F3420000}"/>
    <cellStyle name="Normal 6 5 4" xfId="18918" xr:uid="{00000000-0005-0000-0000-0000F4420000}"/>
    <cellStyle name="Normal 6 5 5" xfId="18919" xr:uid="{00000000-0005-0000-0000-0000F5420000}"/>
    <cellStyle name="Normal 6 5 6" xfId="18920" xr:uid="{00000000-0005-0000-0000-0000F6420000}"/>
    <cellStyle name="Normal 6 5 7" xfId="18921" xr:uid="{00000000-0005-0000-0000-0000F7420000}"/>
    <cellStyle name="Normal 6 5 8" xfId="18922" xr:uid="{00000000-0005-0000-0000-0000F8420000}"/>
    <cellStyle name="Normal 6 6" xfId="17145" xr:uid="{00000000-0005-0000-0000-0000F9420000}"/>
    <cellStyle name="Normal 6 6 2" xfId="18923" xr:uid="{00000000-0005-0000-0000-0000FA420000}"/>
    <cellStyle name="Normal 6 6 3" xfId="21728" xr:uid="{00000000-0005-0000-0000-0000FB420000}"/>
    <cellStyle name="Normal 6 6 4" xfId="26227" xr:uid="{00000000-0005-0000-0000-0000FC420000}"/>
    <cellStyle name="Normal 6 7" xfId="17586" xr:uid="{00000000-0005-0000-0000-0000FD420000}"/>
    <cellStyle name="Normal 6 7 2" xfId="18924" xr:uid="{00000000-0005-0000-0000-0000FE420000}"/>
    <cellStyle name="Normal 6 7 3" xfId="21947" xr:uid="{00000000-0005-0000-0000-0000FF420000}"/>
    <cellStyle name="Normal 6 7 4" xfId="26646" xr:uid="{00000000-0005-0000-0000-000000430000}"/>
    <cellStyle name="Normal 6 8" xfId="17723" xr:uid="{00000000-0005-0000-0000-000001430000}"/>
    <cellStyle name="Normal 6 8 2" xfId="18925" xr:uid="{00000000-0005-0000-0000-000002430000}"/>
    <cellStyle name="Normal 6 8 3" xfId="22069" xr:uid="{00000000-0005-0000-0000-000003430000}"/>
    <cellStyle name="Normal 6 8 4" xfId="26772" xr:uid="{00000000-0005-0000-0000-000004430000}"/>
    <cellStyle name="Normal 6 9" xfId="17841" xr:uid="{00000000-0005-0000-0000-000005430000}"/>
    <cellStyle name="Normal 6 9 2" xfId="18926" xr:uid="{00000000-0005-0000-0000-000006430000}"/>
    <cellStyle name="Normal 6 9 3" xfId="22187" xr:uid="{00000000-0005-0000-0000-000007430000}"/>
    <cellStyle name="Normal 6 9 4" xfId="26891" xr:uid="{00000000-0005-0000-0000-000008430000}"/>
    <cellStyle name="Normal 6_ELC" xfId="32703" xr:uid="{00000000-0005-0000-0000-0000740D0000}"/>
    <cellStyle name="Normal 7" xfId="2821" xr:uid="{00000000-0005-0000-0000-000009430000}"/>
    <cellStyle name="Normal 7 10" xfId="18927" xr:uid="{00000000-0005-0000-0000-00000A430000}"/>
    <cellStyle name="Normal 7 11" xfId="18928" xr:uid="{00000000-0005-0000-0000-00000B430000}"/>
    <cellStyle name="Normal 7 12" xfId="18929" xr:uid="{00000000-0005-0000-0000-00000C430000}"/>
    <cellStyle name="Normal 7 13" xfId="18930" xr:uid="{00000000-0005-0000-0000-00000D430000}"/>
    <cellStyle name="Normal 7 13 2" xfId="22682" xr:uid="{00000000-0005-0000-0000-00000E430000}"/>
    <cellStyle name="Normal 7 13 2 2" xfId="36578" xr:uid="{00000000-0005-0000-0000-0000CF2D0000}"/>
    <cellStyle name="Normal 7 13 3" xfId="27386" xr:uid="{00000000-0005-0000-0000-00000F430000}"/>
    <cellStyle name="Normal 7 14" xfId="19471" xr:uid="{00000000-0005-0000-0000-000010430000}"/>
    <cellStyle name="Normal 7 14 2" xfId="22809" xr:uid="{00000000-0005-0000-0000-000011430000}"/>
    <cellStyle name="Normal 7 14 3" xfId="27520" xr:uid="{00000000-0005-0000-0000-000012430000}"/>
    <cellStyle name="Normal 7 15" xfId="19593" xr:uid="{00000000-0005-0000-0000-000013430000}"/>
    <cellStyle name="Normal 7 15 2" xfId="22931" xr:uid="{00000000-0005-0000-0000-000014430000}"/>
    <cellStyle name="Normal 7 15 3" xfId="27642" xr:uid="{00000000-0005-0000-0000-000015430000}"/>
    <cellStyle name="Normal 7 16" xfId="19713" xr:uid="{00000000-0005-0000-0000-000016430000}"/>
    <cellStyle name="Normal 7 16 2" xfId="23051" xr:uid="{00000000-0005-0000-0000-000017430000}"/>
    <cellStyle name="Normal 7 16 3" xfId="27762" xr:uid="{00000000-0005-0000-0000-000018430000}"/>
    <cellStyle name="Normal 7 17" xfId="19834" xr:uid="{00000000-0005-0000-0000-000019430000}"/>
    <cellStyle name="Normal 7 17 2" xfId="23172" xr:uid="{00000000-0005-0000-0000-00001A430000}"/>
    <cellStyle name="Normal 7 17 3" xfId="27883" xr:uid="{00000000-0005-0000-0000-00001B430000}"/>
    <cellStyle name="Normal 7 18" xfId="19953" xr:uid="{00000000-0005-0000-0000-00001C430000}"/>
    <cellStyle name="Normal 7 18 2" xfId="23291" xr:uid="{00000000-0005-0000-0000-00001D430000}"/>
    <cellStyle name="Normal 7 18 3" xfId="28002" xr:uid="{00000000-0005-0000-0000-00001E430000}"/>
    <cellStyle name="Normal 7 19" xfId="28344" xr:uid="{00000000-0005-0000-0000-00001F430000}"/>
    <cellStyle name="Normal 7 2" xfId="2822" xr:uid="{00000000-0005-0000-0000-000020430000}"/>
    <cellStyle name="Normal 7 2 10" xfId="19594" xr:uid="{00000000-0005-0000-0000-000021430000}"/>
    <cellStyle name="Normal 7 2 10 2" xfId="22932" xr:uid="{00000000-0005-0000-0000-000022430000}"/>
    <cellStyle name="Normal 7 2 10 3" xfId="27643" xr:uid="{00000000-0005-0000-0000-000023430000}"/>
    <cellStyle name="Normal 7 2 11" xfId="19714" xr:uid="{00000000-0005-0000-0000-000024430000}"/>
    <cellStyle name="Normal 7 2 11 2" xfId="23052" xr:uid="{00000000-0005-0000-0000-000025430000}"/>
    <cellStyle name="Normal 7 2 11 3" xfId="27763" xr:uid="{00000000-0005-0000-0000-000026430000}"/>
    <cellStyle name="Normal 7 2 12" xfId="19835" xr:uid="{00000000-0005-0000-0000-000027430000}"/>
    <cellStyle name="Normal 7 2 12 2" xfId="23173" xr:uid="{00000000-0005-0000-0000-000028430000}"/>
    <cellStyle name="Normal 7 2 12 3" xfId="27884" xr:uid="{00000000-0005-0000-0000-000029430000}"/>
    <cellStyle name="Normal 7 2 13" xfId="19954" xr:uid="{00000000-0005-0000-0000-00002A430000}"/>
    <cellStyle name="Normal 7 2 13 2" xfId="23292" xr:uid="{00000000-0005-0000-0000-00002B430000}"/>
    <cellStyle name="Normal 7 2 13 3" xfId="28003" xr:uid="{00000000-0005-0000-0000-00002C430000}"/>
    <cellStyle name="Normal 7 2 2" xfId="17590" xr:uid="{00000000-0005-0000-0000-00002D430000}"/>
    <cellStyle name="Normal 7 2 2 2" xfId="18931" xr:uid="{00000000-0005-0000-0000-00002E430000}"/>
    <cellStyle name="Normal 7 2 2 3" xfId="21951" xr:uid="{00000000-0005-0000-0000-00002F430000}"/>
    <cellStyle name="Normal 7 2 2 4" xfId="26650" xr:uid="{00000000-0005-0000-0000-000030430000}"/>
    <cellStyle name="Normal 7 2 3" xfId="17727" xr:uid="{00000000-0005-0000-0000-000031430000}"/>
    <cellStyle name="Normal 7 2 3 2" xfId="18932" xr:uid="{00000000-0005-0000-0000-000032430000}"/>
    <cellStyle name="Normal 7 2 3 3" xfId="22073" xr:uid="{00000000-0005-0000-0000-000033430000}"/>
    <cellStyle name="Normal 7 2 3 4" xfId="26776" xr:uid="{00000000-0005-0000-0000-000034430000}"/>
    <cellStyle name="Normal 7 2 4" xfId="17845" xr:uid="{00000000-0005-0000-0000-000035430000}"/>
    <cellStyle name="Normal 7 2 4 2" xfId="18933" xr:uid="{00000000-0005-0000-0000-000036430000}"/>
    <cellStyle name="Normal 7 2 4 3" xfId="22191" xr:uid="{00000000-0005-0000-0000-000037430000}"/>
    <cellStyle name="Normal 7 2 4 4" xfId="26895" xr:uid="{00000000-0005-0000-0000-000038430000}"/>
    <cellStyle name="Normal 7 2 5" xfId="17964" xr:uid="{00000000-0005-0000-0000-000039430000}"/>
    <cellStyle name="Normal 7 2 5 2" xfId="18934" xr:uid="{00000000-0005-0000-0000-00003A430000}"/>
    <cellStyle name="Normal 7 2 5 3" xfId="22309" xr:uid="{00000000-0005-0000-0000-00003B430000}"/>
    <cellStyle name="Normal 7 2 5 4" xfId="27014" xr:uid="{00000000-0005-0000-0000-00003C430000}"/>
    <cellStyle name="Normal 7 2 6" xfId="18935" xr:uid="{00000000-0005-0000-0000-00003D430000}"/>
    <cellStyle name="Normal 7 2 7" xfId="18936" xr:uid="{00000000-0005-0000-0000-00003E430000}"/>
    <cellStyle name="Normal 7 2 8" xfId="18937" xr:uid="{00000000-0005-0000-0000-00003F430000}"/>
    <cellStyle name="Normal 7 2 9" xfId="19472" xr:uid="{00000000-0005-0000-0000-000040430000}"/>
    <cellStyle name="Normal 7 2 9 2" xfId="22810" xr:uid="{00000000-0005-0000-0000-000041430000}"/>
    <cellStyle name="Normal 7 2 9 2 2" xfId="36579" xr:uid="{00000000-0005-0000-0000-0000D02D0000}"/>
    <cellStyle name="Normal 7 2 9 3" xfId="27521" xr:uid="{00000000-0005-0000-0000-000042430000}"/>
    <cellStyle name="Normal 7 2 9 3 2" xfId="36987" xr:uid="{00000000-0005-0000-0000-0000820D0000}"/>
    <cellStyle name="Normal 7 2 9 4" xfId="32704" xr:uid="{00000000-0005-0000-0000-0000820D0000}"/>
    <cellStyle name="Normal 7 2_Scen_XBase" xfId="32705" xr:uid="{00000000-0005-0000-0000-0000830D0000}"/>
    <cellStyle name="Normal 7 3" xfId="17463" xr:uid="{00000000-0005-0000-0000-000043430000}"/>
    <cellStyle name="Normal 7 3 10" xfId="19473" xr:uid="{00000000-0005-0000-0000-000044430000}"/>
    <cellStyle name="Normal 7 3 10 2" xfId="22811" xr:uid="{00000000-0005-0000-0000-000045430000}"/>
    <cellStyle name="Normal 7 3 10 3" xfId="27522" xr:uid="{00000000-0005-0000-0000-000046430000}"/>
    <cellStyle name="Normal 7 3 11" xfId="19595" xr:uid="{00000000-0005-0000-0000-000047430000}"/>
    <cellStyle name="Normal 7 3 11 2" xfId="22933" xr:uid="{00000000-0005-0000-0000-000048430000}"/>
    <cellStyle name="Normal 7 3 11 3" xfId="27644" xr:uid="{00000000-0005-0000-0000-000049430000}"/>
    <cellStyle name="Normal 7 3 12" xfId="19715" xr:uid="{00000000-0005-0000-0000-00004A430000}"/>
    <cellStyle name="Normal 7 3 12 2" xfId="23053" xr:uid="{00000000-0005-0000-0000-00004B430000}"/>
    <cellStyle name="Normal 7 3 12 3" xfId="27764" xr:uid="{00000000-0005-0000-0000-00004C430000}"/>
    <cellStyle name="Normal 7 3 13" xfId="19836" xr:uid="{00000000-0005-0000-0000-00004D430000}"/>
    <cellStyle name="Normal 7 3 13 2" xfId="23174" xr:uid="{00000000-0005-0000-0000-00004E430000}"/>
    <cellStyle name="Normal 7 3 13 3" xfId="27885" xr:uid="{00000000-0005-0000-0000-00004F430000}"/>
    <cellStyle name="Normal 7 3 14" xfId="19955" xr:uid="{00000000-0005-0000-0000-000050430000}"/>
    <cellStyle name="Normal 7 3 14 2" xfId="23293" xr:uid="{00000000-0005-0000-0000-000051430000}"/>
    <cellStyle name="Normal 7 3 14 3" xfId="28004" xr:uid="{00000000-0005-0000-0000-000052430000}"/>
    <cellStyle name="Normal 7 3 15" xfId="21852" xr:uid="{00000000-0005-0000-0000-000053430000}"/>
    <cellStyle name="Normal 7 3 16" xfId="26540" xr:uid="{00000000-0005-0000-0000-000054430000}"/>
    <cellStyle name="Normal 7 3 2" xfId="17591" xr:uid="{00000000-0005-0000-0000-000055430000}"/>
    <cellStyle name="Normal 7 3 2 2" xfId="18939" xr:uid="{00000000-0005-0000-0000-000056430000}"/>
    <cellStyle name="Normal 7 3 2 3" xfId="21952" xr:uid="{00000000-0005-0000-0000-000057430000}"/>
    <cellStyle name="Normal 7 3 2 4" xfId="26651" xr:uid="{00000000-0005-0000-0000-000058430000}"/>
    <cellStyle name="Normal 7 3 3" xfId="17728" xr:uid="{00000000-0005-0000-0000-000059430000}"/>
    <cellStyle name="Normal 7 3 3 2" xfId="18940" xr:uid="{00000000-0005-0000-0000-00005A430000}"/>
    <cellStyle name="Normal 7 3 3 3" xfId="22074" xr:uid="{00000000-0005-0000-0000-00005B430000}"/>
    <cellStyle name="Normal 7 3 3 4" xfId="26777" xr:uid="{00000000-0005-0000-0000-00005C430000}"/>
    <cellStyle name="Normal 7 3 4" xfId="17846" xr:uid="{00000000-0005-0000-0000-00005D430000}"/>
    <cellStyle name="Normal 7 3 4 2" xfId="18941" xr:uid="{00000000-0005-0000-0000-00005E430000}"/>
    <cellStyle name="Normal 7 3 4 3" xfId="22192" xr:uid="{00000000-0005-0000-0000-00005F430000}"/>
    <cellStyle name="Normal 7 3 4 4" xfId="26896" xr:uid="{00000000-0005-0000-0000-000060430000}"/>
    <cellStyle name="Normal 7 3 5" xfId="17965" xr:uid="{00000000-0005-0000-0000-000061430000}"/>
    <cellStyle name="Normal 7 3 5 2" xfId="18942" xr:uid="{00000000-0005-0000-0000-000062430000}"/>
    <cellStyle name="Normal 7 3 5 3" xfId="22310" xr:uid="{00000000-0005-0000-0000-000063430000}"/>
    <cellStyle name="Normal 7 3 5 4" xfId="27015" xr:uid="{00000000-0005-0000-0000-000064430000}"/>
    <cellStyle name="Normal 7 3 6" xfId="18943" xr:uid="{00000000-0005-0000-0000-000065430000}"/>
    <cellStyle name="Normal 7 3 7" xfId="18944" xr:uid="{00000000-0005-0000-0000-000066430000}"/>
    <cellStyle name="Normal 7 3 8" xfId="18945" xr:uid="{00000000-0005-0000-0000-000067430000}"/>
    <cellStyle name="Normal 7 3 9" xfId="18938" xr:uid="{00000000-0005-0000-0000-000068430000}"/>
    <cellStyle name="Normal 7 4" xfId="17589" xr:uid="{00000000-0005-0000-0000-000069430000}"/>
    <cellStyle name="Normal 7 4 10" xfId="21950" xr:uid="{00000000-0005-0000-0000-00006A430000}"/>
    <cellStyle name="Normal 7 4 10 2" xfId="28345" xr:uid="{00000000-0005-0000-0000-00006B430000}"/>
    <cellStyle name="Normal 7 4 11" xfId="26649" xr:uid="{00000000-0005-0000-0000-00006C430000}"/>
    <cellStyle name="Normal 7 4 2" xfId="18947" xr:uid="{00000000-0005-0000-0000-00006D430000}"/>
    <cellStyle name="Normal 7 4 3" xfId="18948" xr:uid="{00000000-0005-0000-0000-00006E430000}"/>
    <cellStyle name="Normal 7 4 4" xfId="18949" xr:uid="{00000000-0005-0000-0000-00006F430000}"/>
    <cellStyle name="Normal 7 4 5" xfId="18950" xr:uid="{00000000-0005-0000-0000-000070430000}"/>
    <cellStyle name="Normal 7 4 6" xfId="18951" xr:uid="{00000000-0005-0000-0000-000071430000}"/>
    <cellStyle name="Normal 7 4 7" xfId="18952" xr:uid="{00000000-0005-0000-0000-000072430000}"/>
    <cellStyle name="Normal 7 4 8" xfId="18953" xr:uid="{00000000-0005-0000-0000-000073430000}"/>
    <cellStyle name="Normal 7 4 9" xfId="18946" xr:uid="{00000000-0005-0000-0000-000074430000}"/>
    <cellStyle name="Normal 7 5" xfId="17726" xr:uid="{00000000-0005-0000-0000-000075430000}"/>
    <cellStyle name="Normal 7 5 10" xfId="22072" xr:uid="{00000000-0005-0000-0000-000076430000}"/>
    <cellStyle name="Normal 7 5 11" xfId="26775" xr:uid="{00000000-0005-0000-0000-000077430000}"/>
    <cellStyle name="Normal 7 5 2" xfId="18955" xr:uid="{00000000-0005-0000-0000-000078430000}"/>
    <cellStyle name="Normal 7 5 3" xfId="18956" xr:uid="{00000000-0005-0000-0000-000079430000}"/>
    <cellStyle name="Normal 7 5 4" xfId="18957" xr:uid="{00000000-0005-0000-0000-00007A430000}"/>
    <cellStyle name="Normal 7 5 5" xfId="18958" xr:uid="{00000000-0005-0000-0000-00007B430000}"/>
    <cellStyle name="Normal 7 5 6" xfId="18959" xr:uid="{00000000-0005-0000-0000-00007C430000}"/>
    <cellStyle name="Normal 7 5 7" xfId="18960" xr:uid="{00000000-0005-0000-0000-00007D430000}"/>
    <cellStyle name="Normal 7 5 8" xfId="18961" xr:uid="{00000000-0005-0000-0000-00007E430000}"/>
    <cellStyle name="Normal 7 5 9" xfId="18954" xr:uid="{00000000-0005-0000-0000-00007F430000}"/>
    <cellStyle name="Normal 7 6" xfId="17844" xr:uid="{00000000-0005-0000-0000-000080430000}"/>
    <cellStyle name="Normal 7 6 2" xfId="18962" xr:uid="{00000000-0005-0000-0000-000081430000}"/>
    <cellStyle name="Normal 7 6 3" xfId="22190" xr:uid="{00000000-0005-0000-0000-000082430000}"/>
    <cellStyle name="Normal 7 6 4" xfId="26894" xr:uid="{00000000-0005-0000-0000-000083430000}"/>
    <cellStyle name="Normal 7 7" xfId="17963" xr:uid="{00000000-0005-0000-0000-000084430000}"/>
    <cellStyle name="Normal 7 7 2" xfId="18963" xr:uid="{00000000-0005-0000-0000-000085430000}"/>
    <cellStyle name="Normal 7 7 3" xfId="22308" xr:uid="{00000000-0005-0000-0000-000086430000}"/>
    <cellStyle name="Normal 7 7 4" xfId="27013" xr:uid="{00000000-0005-0000-0000-000087430000}"/>
    <cellStyle name="Normal 7 8" xfId="18964" xr:uid="{00000000-0005-0000-0000-000088430000}"/>
    <cellStyle name="Normal 7 9" xfId="18965" xr:uid="{00000000-0005-0000-0000-000089430000}"/>
    <cellStyle name="Normal 8" xfId="2823" xr:uid="{00000000-0005-0000-0000-00008A430000}"/>
    <cellStyle name="Normal 8 10" xfId="2824" xr:uid="{00000000-0005-0000-0000-00008B430000}"/>
    <cellStyle name="Normal 8 10 2" xfId="32707" xr:uid="{00000000-0005-0000-0000-0000A20D0000}"/>
    <cellStyle name="Normal 8 10 3" xfId="32706" xr:uid="{00000000-0005-0000-0000-0000A30D0000}"/>
    <cellStyle name="Normal 8 11" xfId="2825" xr:uid="{00000000-0005-0000-0000-00008C430000}"/>
    <cellStyle name="Normal 8 12" xfId="16550" xr:uid="{00000000-0005-0000-0000-00008D430000}"/>
    <cellStyle name="Normal 8 13" xfId="16551" xr:uid="{00000000-0005-0000-0000-00008E430000}"/>
    <cellStyle name="Normal 8 13 2" xfId="20367" xr:uid="{00000000-0005-0000-0000-00008F430000}"/>
    <cellStyle name="Normal 8 14" xfId="17592" xr:uid="{00000000-0005-0000-0000-000090430000}"/>
    <cellStyle name="Normal 8 14 2" xfId="21953" xr:uid="{00000000-0005-0000-0000-000091430000}"/>
    <cellStyle name="Normal 8 14 3" xfId="26652" xr:uid="{00000000-0005-0000-0000-000092430000}"/>
    <cellStyle name="Normal 8 15" xfId="17729" xr:uid="{00000000-0005-0000-0000-000093430000}"/>
    <cellStyle name="Normal 8 15 2" xfId="22075" xr:uid="{00000000-0005-0000-0000-000094430000}"/>
    <cellStyle name="Normal 8 15 3" xfId="26778" xr:uid="{00000000-0005-0000-0000-000095430000}"/>
    <cellStyle name="Normal 8 16" xfId="17847" xr:uid="{00000000-0005-0000-0000-000096430000}"/>
    <cellStyle name="Normal 8 16 2" xfId="22193" xr:uid="{00000000-0005-0000-0000-000097430000}"/>
    <cellStyle name="Normal 8 16 3" xfId="26897" xr:uid="{00000000-0005-0000-0000-000098430000}"/>
    <cellStyle name="Normal 8 17" xfId="17966" xr:uid="{00000000-0005-0000-0000-000099430000}"/>
    <cellStyle name="Normal 8 17 2" xfId="22311" xr:uid="{00000000-0005-0000-0000-00009A430000}"/>
    <cellStyle name="Normal 8 17 3" xfId="27016" xr:uid="{00000000-0005-0000-0000-00009B430000}"/>
    <cellStyle name="Normal 8 18" xfId="19474" xr:uid="{00000000-0005-0000-0000-00009C430000}"/>
    <cellStyle name="Normal 8 18 2" xfId="22812" xr:uid="{00000000-0005-0000-0000-00009D430000}"/>
    <cellStyle name="Normal 8 18 3" xfId="27523" xr:uid="{00000000-0005-0000-0000-00009E430000}"/>
    <cellStyle name="Normal 8 19" xfId="19596" xr:uid="{00000000-0005-0000-0000-00009F430000}"/>
    <cellStyle name="Normal 8 19 2" xfId="22934" xr:uid="{00000000-0005-0000-0000-0000A0430000}"/>
    <cellStyle name="Normal 8 19 3" xfId="27645" xr:uid="{00000000-0005-0000-0000-0000A1430000}"/>
    <cellStyle name="Normal 8 2" xfId="2826" xr:uid="{00000000-0005-0000-0000-0000A2430000}"/>
    <cellStyle name="Normal 8 2 10" xfId="17730" xr:uid="{00000000-0005-0000-0000-0000A3430000}"/>
    <cellStyle name="Normal 8 2 10 2" xfId="22076" xr:uid="{00000000-0005-0000-0000-0000A4430000}"/>
    <cellStyle name="Normal 8 2 10 3" xfId="26779" xr:uid="{00000000-0005-0000-0000-0000A5430000}"/>
    <cellStyle name="Normal 8 2 11" xfId="17848" xr:uid="{00000000-0005-0000-0000-0000A6430000}"/>
    <cellStyle name="Normal 8 2 11 2" xfId="22194" xr:uid="{00000000-0005-0000-0000-0000A7430000}"/>
    <cellStyle name="Normal 8 2 11 3" xfId="26898" xr:uid="{00000000-0005-0000-0000-0000A8430000}"/>
    <cellStyle name="Normal 8 2 12" xfId="17967" xr:uid="{00000000-0005-0000-0000-0000A9430000}"/>
    <cellStyle name="Normal 8 2 12 2" xfId="22312" xr:uid="{00000000-0005-0000-0000-0000AA430000}"/>
    <cellStyle name="Normal 8 2 12 3" xfId="27017" xr:uid="{00000000-0005-0000-0000-0000AB430000}"/>
    <cellStyle name="Normal 8 2 13" xfId="19475" xr:uid="{00000000-0005-0000-0000-0000AC430000}"/>
    <cellStyle name="Normal 8 2 13 2" xfId="22813" xr:uid="{00000000-0005-0000-0000-0000AD430000}"/>
    <cellStyle name="Normal 8 2 13 3" xfId="27524" xr:uid="{00000000-0005-0000-0000-0000AE430000}"/>
    <cellStyle name="Normal 8 2 14" xfId="19597" xr:uid="{00000000-0005-0000-0000-0000AF430000}"/>
    <cellStyle name="Normal 8 2 14 2" xfId="22935" xr:uid="{00000000-0005-0000-0000-0000B0430000}"/>
    <cellStyle name="Normal 8 2 14 3" xfId="27646" xr:uid="{00000000-0005-0000-0000-0000B1430000}"/>
    <cellStyle name="Normal 8 2 15" xfId="19717" xr:uid="{00000000-0005-0000-0000-0000B2430000}"/>
    <cellStyle name="Normal 8 2 15 2" xfId="23055" xr:uid="{00000000-0005-0000-0000-0000B3430000}"/>
    <cellStyle name="Normal 8 2 15 3" xfId="27766" xr:uid="{00000000-0005-0000-0000-0000B4430000}"/>
    <cellStyle name="Normal 8 2 16" xfId="19838" xr:uid="{00000000-0005-0000-0000-0000B5430000}"/>
    <cellStyle name="Normal 8 2 16 2" xfId="23176" xr:uid="{00000000-0005-0000-0000-0000B6430000}"/>
    <cellStyle name="Normal 8 2 16 3" xfId="27887" xr:uid="{00000000-0005-0000-0000-0000B7430000}"/>
    <cellStyle name="Normal 8 2 17" xfId="19957" xr:uid="{00000000-0005-0000-0000-0000B8430000}"/>
    <cellStyle name="Normal 8 2 17 2" xfId="23295" xr:uid="{00000000-0005-0000-0000-0000B9430000}"/>
    <cellStyle name="Normal 8 2 17 3" xfId="28006" xr:uid="{00000000-0005-0000-0000-0000BA430000}"/>
    <cellStyle name="Normal 8 2 2" xfId="2827" xr:uid="{00000000-0005-0000-0000-0000BB430000}"/>
    <cellStyle name="Normal 8 2 2 2" xfId="2828" xr:uid="{00000000-0005-0000-0000-0000BC430000}"/>
    <cellStyle name="Normal 8 2 3" xfId="2829" xr:uid="{00000000-0005-0000-0000-0000BD430000}"/>
    <cellStyle name="Normal 8 2 4" xfId="2830" xr:uid="{00000000-0005-0000-0000-0000BE430000}"/>
    <cellStyle name="Normal 8 2 5" xfId="2831" xr:uid="{00000000-0005-0000-0000-0000BF430000}"/>
    <cellStyle name="Normal 8 2 6" xfId="2832" xr:uid="{00000000-0005-0000-0000-0000C0430000}"/>
    <cellStyle name="Normal 8 2 7" xfId="16552" xr:uid="{00000000-0005-0000-0000-0000C1430000}"/>
    <cellStyle name="Normal 8 2 8" xfId="16553" xr:uid="{00000000-0005-0000-0000-0000C2430000}"/>
    <cellStyle name="Normal 8 2 8 2" xfId="20368" xr:uid="{00000000-0005-0000-0000-0000C3430000}"/>
    <cellStyle name="Normal 8 2 9" xfId="17593" xr:uid="{00000000-0005-0000-0000-0000C4430000}"/>
    <cellStyle name="Normal 8 2 9 2" xfId="21954" xr:uid="{00000000-0005-0000-0000-0000C5430000}"/>
    <cellStyle name="Normal 8 2 9 2 2" xfId="36580" xr:uid="{00000000-0005-0000-0000-0000D12D0000}"/>
    <cellStyle name="Normal 8 2 9 3" xfId="26653" xr:uid="{00000000-0005-0000-0000-0000C6430000}"/>
    <cellStyle name="Normal 8 20" xfId="19716" xr:uid="{00000000-0005-0000-0000-0000C7430000}"/>
    <cellStyle name="Normal 8 20 2" xfId="23054" xr:uid="{00000000-0005-0000-0000-0000C8430000}"/>
    <cellStyle name="Normal 8 20 3" xfId="27765" xr:uid="{00000000-0005-0000-0000-0000C9430000}"/>
    <cellStyle name="Normal 8 21" xfId="19837" xr:uid="{00000000-0005-0000-0000-0000CA430000}"/>
    <cellStyle name="Normal 8 21 2" xfId="23175" xr:uid="{00000000-0005-0000-0000-0000CB430000}"/>
    <cellStyle name="Normal 8 21 3" xfId="27886" xr:uid="{00000000-0005-0000-0000-0000CC430000}"/>
    <cellStyle name="Normal 8 22" xfId="19956" xr:uid="{00000000-0005-0000-0000-0000CD430000}"/>
    <cellStyle name="Normal 8 22 2" xfId="23294" xr:uid="{00000000-0005-0000-0000-0000CE430000}"/>
    <cellStyle name="Normal 8 22 3" xfId="28005" xr:uid="{00000000-0005-0000-0000-0000CF430000}"/>
    <cellStyle name="Normal 8 23" xfId="28346" xr:uid="{00000000-0005-0000-0000-0000D0430000}"/>
    <cellStyle name="Normal 8 3" xfId="2833" xr:uid="{00000000-0005-0000-0000-0000D1430000}"/>
    <cellStyle name="Normal 8 3 10" xfId="17731" xr:uid="{00000000-0005-0000-0000-0000D2430000}"/>
    <cellStyle name="Normal 8 3 10 2" xfId="22077" xr:uid="{00000000-0005-0000-0000-0000D3430000}"/>
    <cellStyle name="Normal 8 3 10 3" xfId="26780" xr:uid="{00000000-0005-0000-0000-0000D4430000}"/>
    <cellStyle name="Normal 8 3 11" xfId="17849" xr:uid="{00000000-0005-0000-0000-0000D5430000}"/>
    <cellStyle name="Normal 8 3 11 2" xfId="22195" xr:uid="{00000000-0005-0000-0000-0000D6430000}"/>
    <cellStyle name="Normal 8 3 11 3" xfId="26899" xr:uid="{00000000-0005-0000-0000-0000D7430000}"/>
    <cellStyle name="Normal 8 3 12" xfId="17968" xr:uid="{00000000-0005-0000-0000-0000D8430000}"/>
    <cellStyle name="Normal 8 3 12 2" xfId="22313" xr:uid="{00000000-0005-0000-0000-0000D9430000}"/>
    <cellStyle name="Normal 8 3 12 3" xfId="27018" xr:uid="{00000000-0005-0000-0000-0000DA430000}"/>
    <cellStyle name="Normal 8 3 13" xfId="19476" xr:uid="{00000000-0005-0000-0000-0000DB430000}"/>
    <cellStyle name="Normal 8 3 13 2" xfId="22814" xr:uid="{00000000-0005-0000-0000-0000DC430000}"/>
    <cellStyle name="Normal 8 3 13 3" xfId="27525" xr:uid="{00000000-0005-0000-0000-0000DD430000}"/>
    <cellStyle name="Normal 8 3 14" xfId="19598" xr:uid="{00000000-0005-0000-0000-0000DE430000}"/>
    <cellStyle name="Normal 8 3 14 2" xfId="22936" xr:uid="{00000000-0005-0000-0000-0000DF430000}"/>
    <cellStyle name="Normal 8 3 14 3" xfId="27647" xr:uid="{00000000-0005-0000-0000-0000E0430000}"/>
    <cellStyle name="Normal 8 3 15" xfId="19718" xr:uid="{00000000-0005-0000-0000-0000E1430000}"/>
    <cellStyle name="Normal 8 3 15 2" xfId="23056" xr:uid="{00000000-0005-0000-0000-0000E2430000}"/>
    <cellStyle name="Normal 8 3 15 3" xfId="27767" xr:uid="{00000000-0005-0000-0000-0000E3430000}"/>
    <cellStyle name="Normal 8 3 16" xfId="19839" xr:uid="{00000000-0005-0000-0000-0000E4430000}"/>
    <cellStyle name="Normal 8 3 16 2" xfId="23177" xr:uid="{00000000-0005-0000-0000-0000E5430000}"/>
    <cellStyle name="Normal 8 3 16 3" xfId="27888" xr:uid="{00000000-0005-0000-0000-0000E6430000}"/>
    <cellStyle name="Normal 8 3 17" xfId="19958" xr:uid="{00000000-0005-0000-0000-0000E7430000}"/>
    <cellStyle name="Normal 8 3 17 2" xfId="23296" xr:uid="{00000000-0005-0000-0000-0000E8430000}"/>
    <cellStyle name="Normal 8 3 17 3" xfId="28007" xr:uid="{00000000-0005-0000-0000-0000E9430000}"/>
    <cellStyle name="Normal 8 3 2" xfId="2834" xr:uid="{00000000-0005-0000-0000-0000EA430000}"/>
    <cellStyle name="Normal 8 3 2 2" xfId="2835" xr:uid="{00000000-0005-0000-0000-0000EB430000}"/>
    <cellStyle name="Normal 8 3 3" xfId="2836" xr:uid="{00000000-0005-0000-0000-0000EC430000}"/>
    <cellStyle name="Normal 8 3 4" xfId="2837" xr:uid="{00000000-0005-0000-0000-0000ED430000}"/>
    <cellStyle name="Normal 8 3 5" xfId="2838" xr:uid="{00000000-0005-0000-0000-0000EE430000}"/>
    <cellStyle name="Normal 8 3 6" xfId="2839" xr:uid="{00000000-0005-0000-0000-0000EF430000}"/>
    <cellStyle name="Normal 8 3 7" xfId="16554" xr:uid="{00000000-0005-0000-0000-0000F0430000}"/>
    <cellStyle name="Normal 8 3 8" xfId="16555" xr:uid="{00000000-0005-0000-0000-0000F1430000}"/>
    <cellStyle name="Normal 8 3 8 2" xfId="20369" xr:uid="{00000000-0005-0000-0000-0000F2430000}"/>
    <cellStyle name="Normal 8 3 9" xfId="17594" xr:uid="{00000000-0005-0000-0000-0000F3430000}"/>
    <cellStyle name="Normal 8 3 9 2" xfId="21955" xr:uid="{00000000-0005-0000-0000-0000F4430000}"/>
    <cellStyle name="Normal 8 3 9 3" xfId="26654" xr:uid="{00000000-0005-0000-0000-0000F5430000}"/>
    <cellStyle name="Normal 8 4" xfId="2840" xr:uid="{00000000-0005-0000-0000-0000F6430000}"/>
    <cellStyle name="Normal 8 4 2" xfId="2841" xr:uid="{00000000-0005-0000-0000-0000F7430000}"/>
    <cellStyle name="Normal 8 4 2 2" xfId="2842" xr:uid="{00000000-0005-0000-0000-0000F8430000}"/>
    <cellStyle name="Normal 8 4 3" xfId="2843" xr:uid="{00000000-0005-0000-0000-0000F9430000}"/>
    <cellStyle name="Normal 8 4 4" xfId="2844" xr:uid="{00000000-0005-0000-0000-0000FA430000}"/>
    <cellStyle name="Normal 8 4 5" xfId="2845" xr:uid="{00000000-0005-0000-0000-0000FB430000}"/>
    <cellStyle name="Normal 8 4 6" xfId="2846" xr:uid="{00000000-0005-0000-0000-0000FC430000}"/>
    <cellStyle name="Normal 8 4 7" xfId="16556" xr:uid="{00000000-0005-0000-0000-0000FD430000}"/>
    <cellStyle name="Normal 8 4 8" xfId="16557" xr:uid="{00000000-0005-0000-0000-0000FE430000}"/>
    <cellStyle name="Normal 8 4 8 2" xfId="20370" xr:uid="{00000000-0005-0000-0000-0000FF430000}"/>
    <cellStyle name="Normal 8 4 9" xfId="28347" xr:uid="{00000000-0005-0000-0000-000000440000}"/>
    <cellStyle name="Normal 8 5" xfId="2847" xr:uid="{00000000-0005-0000-0000-000001440000}"/>
    <cellStyle name="Normal 8 5 2" xfId="2848" xr:uid="{00000000-0005-0000-0000-000002440000}"/>
    <cellStyle name="Normal 8 5 2 2" xfId="2849" xr:uid="{00000000-0005-0000-0000-000003440000}"/>
    <cellStyle name="Normal 8 5 3" xfId="2850" xr:uid="{00000000-0005-0000-0000-000004440000}"/>
    <cellStyle name="Normal 8 5 4" xfId="2851" xr:uid="{00000000-0005-0000-0000-000005440000}"/>
    <cellStyle name="Normal 8 5 5" xfId="2852" xr:uid="{00000000-0005-0000-0000-000006440000}"/>
    <cellStyle name="Normal 8 5 6" xfId="2853" xr:uid="{00000000-0005-0000-0000-000007440000}"/>
    <cellStyle name="Normal 8 5 7" xfId="16558" xr:uid="{00000000-0005-0000-0000-000008440000}"/>
    <cellStyle name="Normal 8 5 8" xfId="16559" xr:uid="{00000000-0005-0000-0000-000009440000}"/>
    <cellStyle name="Normal 8 5 8 2" xfId="20371" xr:uid="{00000000-0005-0000-0000-00000A440000}"/>
    <cellStyle name="Normal 8 6" xfId="2854" xr:uid="{00000000-0005-0000-0000-00000B440000}"/>
    <cellStyle name="Normal 8 6 2" xfId="2855" xr:uid="{00000000-0005-0000-0000-00000C440000}"/>
    <cellStyle name="Normal 8 6 2 2" xfId="2856" xr:uid="{00000000-0005-0000-0000-00000D440000}"/>
    <cellStyle name="Normal 8 6 3" xfId="2857" xr:uid="{00000000-0005-0000-0000-00000E440000}"/>
    <cellStyle name="Normal 8 6 4" xfId="2858" xr:uid="{00000000-0005-0000-0000-00000F440000}"/>
    <cellStyle name="Normal 8 6 5" xfId="2859" xr:uid="{00000000-0005-0000-0000-000010440000}"/>
    <cellStyle name="Normal 8 6 6" xfId="2860" xr:uid="{00000000-0005-0000-0000-000011440000}"/>
    <cellStyle name="Normal 8 6 7" xfId="16560" xr:uid="{00000000-0005-0000-0000-000012440000}"/>
    <cellStyle name="Normal 8 6 8" xfId="16561" xr:uid="{00000000-0005-0000-0000-000013440000}"/>
    <cellStyle name="Normal 8 6 8 2" xfId="20372" xr:uid="{00000000-0005-0000-0000-000014440000}"/>
    <cellStyle name="Normal 8 7" xfId="2861" xr:uid="{00000000-0005-0000-0000-000015440000}"/>
    <cellStyle name="Normal 8 7 2" xfId="2862" xr:uid="{00000000-0005-0000-0000-000016440000}"/>
    <cellStyle name="Normal 8 8" xfId="2863" xr:uid="{00000000-0005-0000-0000-000017440000}"/>
    <cellStyle name="Normal 8 8 2" xfId="2864" xr:uid="{00000000-0005-0000-0000-000018440000}"/>
    <cellStyle name="Normal 8 9" xfId="2865" xr:uid="{00000000-0005-0000-0000-000019440000}"/>
    <cellStyle name="Normal 8 9 2" xfId="2866" xr:uid="{00000000-0005-0000-0000-00001A440000}"/>
    <cellStyle name="Normal 9" xfId="2867" xr:uid="{00000000-0005-0000-0000-00001B440000}"/>
    <cellStyle name="Normal 9 10" xfId="2868" xr:uid="{00000000-0005-0000-0000-00001C440000}"/>
    <cellStyle name="Normal 9 11" xfId="2869" xr:uid="{00000000-0005-0000-0000-00001D440000}"/>
    <cellStyle name="Normal 9 12" xfId="3429" xr:uid="{00000000-0005-0000-0000-00001E440000}"/>
    <cellStyle name="Normal 9 12 2" xfId="17148" xr:uid="{00000000-0005-0000-0000-00001F440000}"/>
    <cellStyle name="Normal 9 12 2 2" xfId="20270" xr:uid="{00000000-0005-0000-0000-000020440000}"/>
    <cellStyle name="Normal 9 12 2 3" xfId="26230" xr:uid="{00000000-0005-0000-0000-000021440000}"/>
    <cellStyle name="Normal 9 12 3" xfId="20066" xr:uid="{00000000-0005-0000-0000-000022440000}"/>
    <cellStyle name="Normal 9 12 3 2" xfId="25541" xr:uid="{00000000-0005-0000-0000-000023440000}"/>
    <cellStyle name="Normal 9 12 4" xfId="23718" xr:uid="{00000000-0005-0000-0000-000024440000}"/>
    <cellStyle name="Normal 9 13" xfId="16562" xr:uid="{00000000-0005-0000-0000-000025440000}"/>
    <cellStyle name="Normal 9 13 2" xfId="20374" xr:uid="{00000000-0005-0000-0000-000026440000}"/>
    <cellStyle name="Normal 9 13 3" xfId="20373" xr:uid="{00000000-0005-0000-0000-000027440000}"/>
    <cellStyle name="Normal 9 13 4" xfId="20232" xr:uid="{00000000-0005-0000-0000-000028440000}"/>
    <cellStyle name="Normal 9 14" xfId="17147" xr:uid="{00000000-0005-0000-0000-000029440000}"/>
    <cellStyle name="Normal 9 14 2" xfId="21730" xr:uid="{00000000-0005-0000-0000-00002A440000}"/>
    <cellStyle name="Normal 9 14 3" xfId="26229" xr:uid="{00000000-0005-0000-0000-00002B440000}"/>
    <cellStyle name="Normal 9 15" xfId="17595" xr:uid="{00000000-0005-0000-0000-00002C440000}"/>
    <cellStyle name="Normal 9 15 2" xfId="21956" xr:uid="{00000000-0005-0000-0000-00002D440000}"/>
    <cellStyle name="Normal 9 15 3" xfId="26655" xr:uid="{00000000-0005-0000-0000-00002E440000}"/>
    <cellStyle name="Normal 9 16" xfId="17732" xr:uid="{00000000-0005-0000-0000-00002F440000}"/>
    <cellStyle name="Normal 9 16 2" xfId="22078" xr:uid="{00000000-0005-0000-0000-000030440000}"/>
    <cellStyle name="Normal 9 16 3" xfId="26781" xr:uid="{00000000-0005-0000-0000-000031440000}"/>
    <cellStyle name="Normal 9 17" xfId="17850" xr:uid="{00000000-0005-0000-0000-000032440000}"/>
    <cellStyle name="Normal 9 17 2" xfId="22196" xr:uid="{00000000-0005-0000-0000-000033440000}"/>
    <cellStyle name="Normal 9 17 3" xfId="26900" xr:uid="{00000000-0005-0000-0000-000034440000}"/>
    <cellStyle name="Normal 9 18" xfId="17969" xr:uid="{00000000-0005-0000-0000-000035440000}"/>
    <cellStyle name="Normal 9 18 2" xfId="22314" xr:uid="{00000000-0005-0000-0000-000036440000}"/>
    <cellStyle name="Normal 9 18 3" xfId="27019" xr:uid="{00000000-0005-0000-0000-000037440000}"/>
    <cellStyle name="Normal 9 19" xfId="19477" xr:uid="{00000000-0005-0000-0000-000038440000}"/>
    <cellStyle name="Normal 9 19 2" xfId="22815" xr:uid="{00000000-0005-0000-0000-000039440000}"/>
    <cellStyle name="Normal 9 19 3" xfId="27526" xr:uid="{00000000-0005-0000-0000-00003A440000}"/>
    <cellStyle name="Normal 9 2" xfId="2870" xr:uid="{00000000-0005-0000-0000-00003B440000}"/>
    <cellStyle name="Normal 9 2 10" xfId="17596" xr:uid="{00000000-0005-0000-0000-00003C440000}"/>
    <cellStyle name="Normal 9 2 10 2" xfId="21957" xr:uid="{00000000-0005-0000-0000-00003D440000}"/>
    <cellStyle name="Normal 9 2 10 3" xfId="26656" xr:uid="{00000000-0005-0000-0000-00003E440000}"/>
    <cellStyle name="Normal 9 2 11" xfId="17733" xr:uid="{00000000-0005-0000-0000-00003F440000}"/>
    <cellStyle name="Normal 9 2 11 2" xfId="22079" xr:uid="{00000000-0005-0000-0000-000040440000}"/>
    <cellStyle name="Normal 9 2 11 3" xfId="26782" xr:uid="{00000000-0005-0000-0000-000041440000}"/>
    <cellStyle name="Normal 9 2 12" xfId="17851" xr:uid="{00000000-0005-0000-0000-000042440000}"/>
    <cellStyle name="Normal 9 2 12 2" xfId="22197" xr:uid="{00000000-0005-0000-0000-000043440000}"/>
    <cellStyle name="Normal 9 2 12 3" xfId="26901" xr:uid="{00000000-0005-0000-0000-000044440000}"/>
    <cellStyle name="Normal 9 2 13" xfId="17970" xr:uid="{00000000-0005-0000-0000-000045440000}"/>
    <cellStyle name="Normal 9 2 13 2" xfId="22315" xr:uid="{00000000-0005-0000-0000-000046440000}"/>
    <cellStyle name="Normal 9 2 13 3" xfId="27020" xr:uid="{00000000-0005-0000-0000-000047440000}"/>
    <cellStyle name="Normal 9 2 14" xfId="19478" xr:uid="{00000000-0005-0000-0000-000048440000}"/>
    <cellStyle name="Normal 9 2 14 2" xfId="22816" xr:uid="{00000000-0005-0000-0000-000049440000}"/>
    <cellStyle name="Normal 9 2 14 3" xfId="27527" xr:uid="{00000000-0005-0000-0000-00004A440000}"/>
    <cellStyle name="Normal 9 2 15" xfId="19600" xr:uid="{00000000-0005-0000-0000-00004B440000}"/>
    <cellStyle name="Normal 9 2 15 2" xfId="22938" xr:uid="{00000000-0005-0000-0000-00004C440000}"/>
    <cellStyle name="Normal 9 2 15 3" xfId="27649" xr:uid="{00000000-0005-0000-0000-00004D440000}"/>
    <cellStyle name="Normal 9 2 16" xfId="19720" xr:uid="{00000000-0005-0000-0000-00004E440000}"/>
    <cellStyle name="Normal 9 2 16 2" xfId="23058" xr:uid="{00000000-0005-0000-0000-00004F440000}"/>
    <cellStyle name="Normal 9 2 16 3" xfId="27769" xr:uid="{00000000-0005-0000-0000-000050440000}"/>
    <cellStyle name="Normal 9 2 17" xfId="19841" xr:uid="{00000000-0005-0000-0000-000051440000}"/>
    <cellStyle name="Normal 9 2 17 2" xfId="23179" xr:uid="{00000000-0005-0000-0000-000052440000}"/>
    <cellStyle name="Normal 9 2 17 3" xfId="27890" xr:uid="{00000000-0005-0000-0000-000053440000}"/>
    <cellStyle name="Normal 9 2 18" xfId="19960" xr:uid="{00000000-0005-0000-0000-000054440000}"/>
    <cellStyle name="Normal 9 2 18 2" xfId="23298" xr:uid="{00000000-0005-0000-0000-000055440000}"/>
    <cellStyle name="Normal 9 2 18 3" xfId="28009" xr:uid="{00000000-0005-0000-0000-000056440000}"/>
    <cellStyle name="Normal 9 2 19" xfId="28349" xr:uid="{00000000-0005-0000-0000-000057440000}"/>
    <cellStyle name="Normal 9 2 2" xfId="2871" xr:uid="{00000000-0005-0000-0000-000058440000}"/>
    <cellStyle name="Normal 9 2 2 2" xfId="2872" xr:uid="{00000000-0005-0000-0000-000059440000}"/>
    <cellStyle name="Normal 9 2 3" xfId="2873" xr:uid="{00000000-0005-0000-0000-00005A440000}"/>
    <cellStyle name="Normal 9 2 4" xfId="2874" xr:uid="{00000000-0005-0000-0000-00005B440000}"/>
    <cellStyle name="Normal 9 2 5" xfId="2875" xr:uid="{00000000-0005-0000-0000-00005C440000}"/>
    <cellStyle name="Normal 9 2 6" xfId="2876" xr:uid="{00000000-0005-0000-0000-00005D440000}"/>
    <cellStyle name="Normal 9 2 7" xfId="16563" xr:uid="{00000000-0005-0000-0000-00005E440000}"/>
    <cellStyle name="Normal 9 2 8" xfId="16564" xr:uid="{00000000-0005-0000-0000-00005F440000}"/>
    <cellStyle name="Normal 9 2 8 2" xfId="20375" xr:uid="{00000000-0005-0000-0000-000060440000}"/>
    <cellStyle name="Normal 9 2 9" xfId="16565" xr:uid="{00000000-0005-0000-0000-000061440000}"/>
    <cellStyle name="Normal 9 2 9 2" xfId="17149" xr:uid="{00000000-0005-0000-0000-000062440000}"/>
    <cellStyle name="Normal 9 2 9 2 2" xfId="21731" xr:uid="{00000000-0005-0000-0000-000063440000}"/>
    <cellStyle name="Normal 9 2 9 2 3" xfId="26231" xr:uid="{00000000-0005-0000-0000-000064440000}"/>
    <cellStyle name="Normal 9 2 9 3" xfId="21085" xr:uid="{00000000-0005-0000-0000-000065440000}"/>
    <cellStyle name="Normal 9 2 9 4" xfId="25542" xr:uid="{00000000-0005-0000-0000-000066440000}"/>
    <cellStyle name="Normal 9 20" xfId="19599" xr:uid="{00000000-0005-0000-0000-000067440000}"/>
    <cellStyle name="Normal 9 20 2" xfId="22937" xr:uid="{00000000-0005-0000-0000-000068440000}"/>
    <cellStyle name="Normal 9 20 3" xfId="27648" xr:uid="{00000000-0005-0000-0000-000069440000}"/>
    <cellStyle name="Normal 9 21" xfId="19719" xr:uid="{00000000-0005-0000-0000-00006A440000}"/>
    <cellStyle name="Normal 9 21 2" xfId="23057" xr:uid="{00000000-0005-0000-0000-00006B440000}"/>
    <cellStyle name="Normal 9 21 3" xfId="27768" xr:uid="{00000000-0005-0000-0000-00006C440000}"/>
    <cellStyle name="Normal 9 22" xfId="19840" xr:uid="{00000000-0005-0000-0000-00006D440000}"/>
    <cellStyle name="Normal 9 22 2" xfId="23178" xr:uid="{00000000-0005-0000-0000-00006E440000}"/>
    <cellStyle name="Normal 9 22 3" xfId="27889" xr:uid="{00000000-0005-0000-0000-00006F440000}"/>
    <cellStyle name="Normal 9 23" xfId="19959" xr:uid="{00000000-0005-0000-0000-000070440000}"/>
    <cellStyle name="Normal 9 23 2" xfId="23297" xr:uid="{00000000-0005-0000-0000-000071440000}"/>
    <cellStyle name="Normal 9 23 3" xfId="28008" xr:uid="{00000000-0005-0000-0000-000072440000}"/>
    <cellStyle name="Normal 9 24" xfId="20065" xr:uid="{00000000-0005-0000-0000-000073440000}"/>
    <cellStyle name="Normal 9 24 2" xfId="25540" xr:uid="{00000000-0005-0000-0000-000074440000}"/>
    <cellStyle name="Normal 9 25" xfId="28348" xr:uid="{00000000-0005-0000-0000-000075440000}"/>
    <cellStyle name="Normal 9 26" xfId="23488" xr:uid="{00000000-0005-0000-0000-000076440000}"/>
    <cellStyle name="Normal 9 3" xfId="2877" xr:uid="{00000000-0005-0000-0000-000077440000}"/>
    <cellStyle name="Normal 9 3 10" xfId="17734" xr:uid="{00000000-0005-0000-0000-000078440000}"/>
    <cellStyle name="Normal 9 3 10 2" xfId="22080" xr:uid="{00000000-0005-0000-0000-000079440000}"/>
    <cellStyle name="Normal 9 3 10 3" xfId="26783" xr:uid="{00000000-0005-0000-0000-00007A440000}"/>
    <cellStyle name="Normal 9 3 11" xfId="17852" xr:uid="{00000000-0005-0000-0000-00007B440000}"/>
    <cellStyle name="Normal 9 3 11 2" xfId="22198" xr:uid="{00000000-0005-0000-0000-00007C440000}"/>
    <cellStyle name="Normal 9 3 11 3" xfId="26902" xr:uid="{00000000-0005-0000-0000-00007D440000}"/>
    <cellStyle name="Normal 9 3 12" xfId="17971" xr:uid="{00000000-0005-0000-0000-00007E440000}"/>
    <cellStyle name="Normal 9 3 12 2" xfId="22316" xr:uid="{00000000-0005-0000-0000-00007F440000}"/>
    <cellStyle name="Normal 9 3 12 3" xfId="27021" xr:uid="{00000000-0005-0000-0000-000080440000}"/>
    <cellStyle name="Normal 9 3 13" xfId="19479" xr:uid="{00000000-0005-0000-0000-000081440000}"/>
    <cellStyle name="Normal 9 3 13 2" xfId="22817" xr:uid="{00000000-0005-0000-0000-000082440000}"/>
    <cellStyle name="Normal 9 3 13 3" xfId="27528" xr:uid="{00000000-0005-0000-0000-000083440000}"/>
    <cellStyle name="Normal 9 3 14" xfId="19601" xr:uid="{00000000-0005-0000-0000-000084440000}"/>
    <cellStyle name="Normal 9 3 14 2" xfId="22939" xr:uid="{00000000-0005-0000-0000-000085440000}"/>
    <cellStyle name="Normal 9 3 14 3" xfId="27650" xr:uid="{00000000-0005-0000-0000-000086440000}"/>
    <cellStyle name="Normal 9 3 15" xfId="19721" xr:uid="{00000000-0005-0000-0000-000087440000}"/>
    <cellStyle name="Normal 9 3 15 2" xfId="23059" xr:uid="{00000000-0005-0000-0000-000088440000}"/>
    <cellStyle name="Normal 9 3 15 3" xfId="27770" xr:uid="{00000000-0005-0000-0000-000089440000}"/>
    <cellStyle name="Normal 9 3 16" xfId="19842" xr:uid="{00000000-0005-0000-0000-00008A440000}"/>
    <cellStyle name="Normal 9 3 16 2" xfId="23180" xr:uid="{00000000-0005-0000-0000-00008B440000}"/>
    <cellStyle name="Normal 9 3 16 3" xfId="27891" xr:uid="{00000000-0005-0000-0000-00008C440000}"/>
    <cellStyle name="Normal 9 3 17" xfId="19961" xr:uid="{00000000-0005-0000-0000-00008D440000}"/>
    <cellStyle name="Normal 9 3 17 2" xfId="23299" xr:uid="{00000000-0005-0000-0000-00008E440000}"/>
    <cellStyle name="Normal 9 3 17 3" xfId="28010" xr:uid="{00000000-0005-0000-0000-00008F440000}"/>
    <cellStyle name="Normal 9 3 2" xfId="2878" xr:uid="{00000000-0005-0000-0000-000090440000}"/>
    <cellStyle name="Normal 9 3 2 2" xfId="2879" xr:uid="{00000000-0005-0000-0000-000091440000}"/>
    <cellStyle name="Normal 9 3 3" xfId="2880" xr:uid="{00000000-0005-0000-0000-000092440000}"/>
    <cellStyle name="Normal 9 3 4" xfId="2881" xr:uid="{00000000-0005-0000-0000-000093440000}"/>
    <cellStyle name="Normal 9 3 5" xfId="2882" xr:uid="{00000000-0005-0000-0000-000094440000}"/>
    <cellStyle name="Normal 9 3 6" xfId="2883" xr:uid="{00000000-0005-0000-0000-000095440000}"/>
    <cellStyle name="Normal 9 3 7" xfId="16566" xr:uid="{00000000-0005-0000-0000-000096440000}"/>
    <cellStyle name="Normal 9 3 8" xfId="16567" xr:uid="{00000000-0005-0000-0000-000097440000}"/>
    <cellStyle name="Normal 9 3 8 2" xfId="20376" xr:uid="{00000000-0005-0000-0000-000098440000}"/>
    <cellStyle name="Normal 9 3 9" xfId="17597" xr:uid="{00000000-0005-0000-0000-000099440000}"/>
    <cellStyle name="Normal 9 3 9 2" xfId="21958" xr:uid="{00000000-0005-0000-0000-00009A440000}"/>
    <cellStyle name="Normal 9 3 9 3" xfId="26657" xr:uid="{00000000-0005-0000-0000-00009B440000}"/>
    <cellStyle name="Normal 9 4" xfId="2884" xr:uid="{00000000-0005-0000-0000-00009C440000}"/>
    <cellStyle name="Normal 9 4 2" xfId="2885" xr:uid="{00000000-0005-0000-0000-00009D440000}"/>
    <cellStyle name="Normal 9 4 2 2" xfId="2886" xr:uid="{00000000-0005-0000-0000-00009E440000}"/>
    <cellStyle name="Normal 9 4 3" xfId="2887" xr:uid="{00000000-0005-0000-0000-00009F440000}"/>
    <cellStyle name="Normal 9 4 4" xfId="2888" xr:uid="{00000000-0005-0000-0000-0000A0440000}"/>
    <cellStyle name="Normal 9 4 5" xfId="2889" xr:uid="{00000000-0005-0000-0000-0000A1440000}"/>
    <cellStyle name="Normal 9 4 6" xfId="2890" xr:uid="{00000000-0005-0000-0000-0000A2440000}"/>
    <cellStyle name="Normal 9 4 7" xfId="16568" xr:uid="{00000000-0005-0000-0000-0000A3440000}"/>
    <cellStyle name="Normal 9 4 8" xfId="16569" xr:uid="{00000000-0005-0000-0000-0000A4440000}"/>
    <cellStyle name="Normal 9 4 8 2" xfId="20377" xr:uid="{00000000-0005-0000-0000-0000A5440000}"/>
    <cellStyle name="Normal 9 5" xfId="2891" xr:uid="{00000000-0005-0000-0000-0000A6440000}"/>
    <cellStyle name="Normal 9 5 2" xfId="2892" xr:uid="{00000000-0005-0000-0000-0000A7440000}"/>
    <cellStyle name="Normal 9 5 2 2" xfId="2893" xr:uid="{00000000-0005-0000-0000-0000A8440000}"/>
    <cellStyle name="Normal 9 5 3" xfId="2894" xr:uid="{00000000-0005-0000-0000-0000A9440000}"/>
    <cellStyle name="Normal 9 5 4" xfId="2895" xr:uid="{00000000-0005-0000-0000-0000AA440000}"/>
    <cellStyle name="Normal 9 5 5" xfId="2896" xr:uid="{00000000-0005-0000-0000-0000AB440000}"/>
    <cellStyle name="Normal 9 5 6" xfId="2897" xr:uid="{00000000-0005-0000-0000-0000AC440000}"/>
    <cellStyle name="Normal 9 5 7" xfId="16570" xr:uid="{00000000-0005-0000-0000-0000AD440000}"/>
    <cellStyle name="Normal 9 5 8" xfId="16571" xr:uid="{00000000-0005-0000-0000-0000AE440000}"/>
    <cellStyle name="Normal 9 5 8 2" xfId="20378" xr:uid="{00000000-0005-0000-0000-0000AF440000}"/>
    <cellStyle name="Normal 9 6" xfId="2898" xr:uid="{00000000-0005-0000-0000-0000B0440000}"/>
    <cellStyle name="Normal 9 6 2" xfId="2899" xr:uid="{00000000-0005-0000-0000-0000B1440000}"/>
    <cellStyle name="Normal 9 6 2 2" xfId="2900" xr:uid="{00000000-0005-0000-0000-0000B2440000}"/>
    <cellStyle name="Normal 9 6 3" xfId="2901" xr:uid="{00000000-0005-0000-0000-0000B3440000}"/>
    <cellStyle name="Normal 9 6 4" xfId="2902" xr:uid="{00000000-0005-0000-0000-0000B4440000}"/>
    <cellStyle name="Normal 9 6 5" xfId="2903" xr:uid="{00000000-0005-0000-0000-0000B5440000}"/>
    <cellStyle name="Normal 9 6 6" xfId="2904" xr:uid="{00000000-0005-0000-0000-0000B6440000}"/>
    <cellStyle name="Normal 9 6 7" xfId="16572" xr:uid="{00000000-0005-0000-0000-0000B7440000}"/>
    <cellStyle name="Normal 9 6 8" xfId="16573" xr:uid="{00000000-0005-0000-0000-0000B8440000}"/>
    <cellStyle name="Normal 9 6 8 2" xfId="20379" xr:uid="{00000000-0005-0000-0000-0000B9440000}"/>
    <cellStyle name="Normal 9 7" xfId="2905" xr:uid="{00000000-0005-0000-0000-0000BA440000}"/>
    <cellStyle name="Normal 9 7 2" xfId="2906" xr:uid="{00000000-0005-0000-0000-0000BB440000}"/>
    <cellStyle name="Normal 9 8" xfId="2907" xr:uid="{00000000-0005-0000-0000-0000BC440000}"/>
    <cellStyle name="Normal 9 8 2" xfId="2908" xr:uid="{00000000-0005-0000-0000-0000BD440000}"/>
    <cellStyle name="Normal 9 9" xfId="2909" xr:uid="{00000000-0005-0000-0000-0000BE440000}"/>
    <cellStyle name="Normal 9 9 2" xfId="2910" xr:uid="{00000000-0005-0000-0000-0000BF440000}"/>
    <cellStyle name="Normal 9 9 3" xfId="32708" xr:uid="{00000000-0005-0000-0000-0000D20D0000}"/>
    <cellStyle name="Normal GHG Numbers (0.00)" xfId="2911" xr:uid="{00000000-0005-0000-0000-0000C0440000}"/>
    <cellStyle name="Normal GHG Numbers (0.00) 10" xfId="4873" xr:uid="{00000000-0005-0000-0000-0000C1440000}"/>
    <cellStyle name="Normal GHG Numbers (0.00) 10 2" xfId="10562" xr:uid="{00000000-0005-0000-0000-0000C2440000}"/>
    <cellStyle name="Normal GHG Numbers (0.00) 10 3" xfId="23818" xr:uid="{00000000-0005-0000-0000-0000C3440000}"/>
    <cellStyle name="Normal GHG Numbers (0.00) 11" xfId="4171" xr:uid="{00000000-0005-0000-0000-0000C4440000}"/>
    <cellStyle name="Normal GHG Numbers (0.00) 11 2" xfId="28909" xr:uid="{00000000-0005-0000-0000-0000C5440000}"/>
    <cellStyle name="Normal GHG Numbers (0.00) 12" xfId="9906" xr:uid="{00000000-0005-0000-0000-0000C6440000}"/>
    <cellStyle name="Normal GHG Numbers (0.00) 12 2" xfId="29503" xr:uid="{00000000-0005-0000-0000-0000C7440000}"/>
    <cellStyle name="Normal GHG Numbers (0.00) 13" xfId="23489" xr:uid="{00000000-0005-0000-0000-0000C8440000}"/>
    <cellStyle name="Normal GHG Numbers (0.00) 14" xfId="16574" xr:uid="{00000000-0005-0000-0000-0000C9440000}"/>
    <cellStyle name="Normal GHG Numbers (0.00) 2" xfId="3430" xr:uid="{00000000-0005-0000-0000-0000CA440000}"/>
    <cellStyle name="Normal GHG Numbers (0.00) 2 10" xfId="10224" xr:uid="{00000000-0005-0000-0000-0000CB440000}"/>
    <cellStyle name="Normal GHG Numbers (0.00) 2 10 2" xfId="30092" xr:uid="{00000000-0005-0000-0000-0000CC440000}"/>
    <cellStyle name="Normal GHG Numbers (0.00) 2 11" xfId="23719" xr:uid="{00000000-0005-0000-0000-0000CD440000}"/>
    <cellStyle name="Normal GHG Numbers (0.00) 2 12" xfId="17627" xr:uid="{00000000-0005-0000-0000-0000CE440000}"/>
    <cellStyle name="Normal GHG Numbers (0.00) 2 2" xfId="6590" xr:uid="{00000000-0005-0000-0000-0000CF440000}"/>
    <cellStyle name="Normal GHG Numbers (0.00) 2 2 2" xfId="12272" xr:uid="{00000000-0005-0000-0000-0000D0440000}"/>
    <cellStyle name="Normal GHG Numbers (0.00) 2 2 2 2" xfId="26675" xr:uid="{00000000-0005-0000-0000-0000D1440000}"/>
    <cellStyle name="Normal GHG Numbers (0.00) 2 2 3" xfId="24405" xr:uid="{00000000-0005-0000-0000-0000D2440000}"/>
    <cellStyle name="Normal GHG Numbers (0.00) 2 2 4" xfId="21972" xr:uid="{00000000-0005-0000-0000-0000D3440000}"/>
    <cellStyle name="Normal GHG Numbers (0.00) 2 3" xfId="6860" xr:uid="{00000000-0005-0000-0000-0000D4440000}"/>
    <cellStyle name="Normal GHG Numbers (0.00) 2 3 2" xfId="12541" xr:uid="{00000000-0005-0000-0000-0000D5440000}"/>
    <cellStyle name="Normal GHG Numbers (0.00) 2 3 2 2" xfId="38901" xr:uid="{00000000-0005-0000-0000-00003E1D0000}"/>
    <cellStyle name="Normal GHG Numbers (0.00) 2 3 3" xfId="20067" xr:uid="{00000000-0005-0000-0000-0000D6440000}"/>
    <cellStyle name="Normal GHG Numbers (0.00) 2 4" xfId="8106" xr:uid="{00000000-0005-0000-0000-0000D7440000}"/>
    <cellStyle name="Normal GHG Numbers (0.00) 2 4 2" xfId="13775" xr:uid="{00000000-0005-0000-0000-0000D8440000}"/>
    <cellStyle name="Normal GHG Numbers (0.00) 2 4 2 2" xfId="38863" xr:uid="{00000000-0005-0000-0000-00003F1D0000}"/>
    <cellStyle name="Normal GHG Numbers (0.00) 2 4 3" xfId="24929" xr:uid="{00000000-0005-0000-0000-0000D9440000}"/>
    <cellStyle name="Normal GHG Numbers (0.00) 2 5" xfId="7009" xr:uid="{00000000-0005-0000-0000-0000DA440000}"/>
    <cellStyle name="Normal GHG Numbers (0.00) 2 5 2" xfId="12685" xr:uid="{00000000-0005-0000-0000-0000DB440000}"/>
    <cellStyle name="Normal GHG Numbers (0.00) 2 5 3" xfId="24688" xr:uid="{00000000-0005-0000-0000-0000DC440000}"/>
    <cellStyle name="Normal GHG Numbers (0.00) 2 6" xfId="8978" xr:uid="{00000000-0005-0000-0000-0000DD440000}"/>
    <cellStyle name="Normal GHG Numbers (0.00) 2 6 2" xfId="14643" xr:uid="{00000000-0005-0000-0000-0000DE440000}"/>
    <cellStyle name="Normal GHG Numbers (0.00) 2 6 3" xfId="25123" xr:uid="{00000000-0005-0000-0000-0000DF440000}"/>
    <cellStyle name="Normal GHG Numbers (0.00) 2 7" xfId="9702" xr:uid="{00000000-0005-0000-0000-0000E0440000}"/>
    <cellStyle name="Normal GHG Numbers (0.00) 2 7 2" xfId="15357" xr:uid="{00000000-0005-0000-0000-0000E1440000}"/>
    <cellStyle name="Normal GHG Numbers (0.00) 2 7 3" xfId="25295" xr:uid="{00000000-0005-0000-0000-0000E2440000}"/>
    <cellStyle name="Normal GHG Numbers (0.00) 2 8" xfId="5194" xr:uid="{00000000-0005-0000-0000-0000E3440000}"/>
    <cellStyle name="Normal GHG Numbers (0.00) 2 8 2" xfId="10880" xr:uid="{00000000-0005-0000-0000-0000E4440000}"/>
    <cellStyle name="Normal GHG Numbers (0.00) 2 8 3" xfId="23898" xr:uid="{00000000-0005-0000-0000-0000E5440000}"/>
    <cellStyle name="Normal GHG Numbers (0.00) 2 9" xfId="4519" xr:uid="{00000000-0005-0000-0000-0000E6440000}"/>
    <cellStyle name="Normal GHG Numbers (0.00) 2 9 2" xfId="28910" xr:uid="{00000000-0005-0000-0000-0000E7440000}"/>
    <cellStyle name="Normal GHG Numbers (0.00) 3" xfId="3622" xr:uid="{00000000-0005-0000-0000-0000E8440000}"/>
    <cellStyle name="Normal GHG Numbers (0.00) 3 10" xfId="10413" xr:uid="{00000000-0005-0000-0000-0000E9440000}"/>
    <cellStyle name="Normal GHG Numbers (0.00) 3 10 2" xfId="30060" xr:uid="{00000000-0005-0000-0000-0000EA440000}"/>
    <cellStyle name="Normal GHG Numbers (0.00) 3 11" xfId="23792" xr:uid="{00000000-0005-0000-0000-0000EB440000}"/>
    <cellStyle name="Normal GHG Numbers (0.00) 3 12" xfId="20068" xr:uid="{00000000-0005-0000-0000-0000EC440000}"/>
    <cellStyle name="Normal GHG Numbers (0.00) 3 2" xfId="6782" xr:uid="{00000000-0005-0000-0000-0000ED440000}"/>
    <cellStyle name="Normal GHG Numbers (0.00) 3 2 2" xfId="12464" xr:uid="{00000000-0005-0000-0000-0000EE440000}"/>
    <cellStyle name="Normal GHG Numbers (0.00) 3 2 2 2" xfId="38902" xr:uid="{00000000-0005-0000-0000-0000411D0000}"/>
    <cellStyle name="Normal GHG Numbers (0.00) 3 2 3" xfId="24572" xr:uid="{00000000-0005-0000-0000-0000EF440000}"/>
    <cellStyle name="Normal GHG Numbers (0.00) 3 3" xfId="6871" xr:uid="{00000000-0005-0000-0000-0000F0440000}"/>
    <cellStyle name="Normal GHG Numbers (0.00) 3 3 2" xfId="12552" xr:uid="{00000000-0005-0000-0000-0000F1440000}"/>
    <cellStyle name="Normal GHG Numbers (0.00) 3 3 2 2" xfId="38862" xr:uid="{00000000-0005-0000-0000-0000421D0000}"/>
    <cellStyle name="Normal GHG Numbers (0.00) 3 3 3" xfId="24600" xr:uid="{00000000-0005-0000-0000-0000F2440000}"/>
    <cellStyle name="Normal GHG Numbers (0.00) 3 4" xfId="8122" xr:uid="{00000000-0005-0000-0000-0000F3440000}"/>
    <cellStyle name="Normal GHG Numbers (0.00) 3 4 2" xfId="13791" xr:uid="{00000000-0005-0000-0000-0000F4440000}"/>
    <cellStyle name="Normal GHG Numbers (0.00) 3 4 3" xfId="24937" xr:uid="{00000000-0005-0000-0000-0000F5440000}"/>
    <cellStyle name="Normal GHG Numbers (0.00) 3 5" xfId="8257" xr:uid="{00000000-0005-0000-0000-0000F6440000}"/>
    <cellStyle name="Normal GHG Numbers (0.00) 3 5 2" xfId="13923" xr:uid="{00000000-0005-0000-0000-0000F7440000}"/>
    <cellStyle name="Normal GHG Numbers (0.00) 3 5 3" xfId="24960" xr:uid="{00000000-0005-0000-0000-0000F8440000}"/>
    <cellStyle name="Normal GHG Numbers (0.00) 3 6" xfId="9167" xr:uid="{00000000-0005-0000-0000-0000F9440000}"/>
    <cellStyle name="Normal GHG Numbers (0.00) 3 6 2" xfId="14832" xr:uid="{00000000-0005-0000-0000-0000FA440000}"/>
    <cellStyle name="Normal GHG Numbers (0.00) 3 6 3" xfId="25194" xr:uid="{00000000-0005-0000-0000-0000FB440000}"/>
    <cellStyle name="Normal GHG Numbers (0.00) 3 7" xfId="9891" xr:uid="{00000000-0005-0000-0000-0000FC440000}"/>
    <cellStyle name="Normal GHG Numbers (0.00) 3 7 2" xfId="15546" xr:uid="{00000000-0005-0000-0000-0000FD440000}"/>
    <cellStyle name="Normal GHG Numbers (0.00) 3 7 3" xfId="25366" xr:uid="{00000000-0005-0000-0000-0000FE440000}"/>
    <cellStyle name="Normal GHG Numbers (0.00) 3 8" xfId="5383" xr:uid="{00000000-0005-0000-0000-0000FF440000}"/>
    <cellStyle name="Normal GHG Numbers (0.00) 3 8 2" xfId="11069" xr:uid="{00000000-0005-0000-0000-000000450000}"/>
    <cellStyle name="Normal GHG Numbers (0.00) 3 8 3" xfId="23969" xr:uid="{00000000-0005-0000-0000-000001450000}"/>
    <cellStyle name="Normal GHG Numbers (0.00) 3 9" xfId="4709" xr:uid="{00000000-0005-0000-0000-000002450000}"/>
    <cellStyle name="Normal GHG Numbers (0.00) 3 9 2" xfId="28911" xr:uid="{00000000-0005-0000-0000-000003450000}"/>
    <cellStyle name="Normal GHG Numbers (0.00) 4" xfId="6206" xr:uid="{00000000-0005-0000-0000-000004450000}"/>
    <cellStyle name="Normal GHG Numbers (0.00) 4 2" xfId="11889" xr:uid="{00000000-0005-0000-0000-000005450000}"/>
    <cellStyle name="Normal GHG Numbers (0.00) 4 2 2" xfId="25543" xr:uid="{00000000-0005-0000-0000-000006450000}"/>
    <cellStyle name="Normal GHG Numbers (0.00) 4 2 3" xfId="38900" xr:uid="{00000000-0005-0000-0000-0000431D0000}"/>
    <cellStyle name="Normal GHG Numbers (0.00) 4 3" xfId="30209" xr:uid="{00000000-0005-0000-0000-000007450000}"/>
    <cellStyle name="Normal GHG Numbers (0.00) 4 4" xfId="29506" xr:uid="{00000000-0005-0000-0000-000008450000}"/>
    <cellStyle name="Normal GHG Numbers (0.00) 4 5" xfId="24197" xr:uid="{00000000-0005-0000-0000-000009450000}"/>
    <cellStyle name="Normal GHG Numbers (0.00) 5" xfId="5397" xr:uid="{00000000-0005-0000-0000-00000A450000}"/>
    <cellStyle name="Normal GHG Numbers (0.00) 5 2" xfId="11080" xr:uid="{00000000-0005-0000-0000-00000B450000}"/>
    <cellStyle name="Normal GHG Numbers (0.00) 5 2 2" xfId="38864" xr:uid="{00000000-0005-0000-0000-0000441D0000}"/>
    <cellStyle name="Normal GHG Numbers (0.00) 5 3" xfId="23981" xr:uid="{00000000-0005-0000-0000-00000C450000}"/>
    <cellStyle name="Normal GHG Numbers (0.00) 6" xfId="7992" xr:uid="{00000000-0005-0000-0000-00000D450000}"/>
    <cellStyle name="Normal GHG Numbers (0.00) 6 2" xfId="13665" xr:uid="{00000000-0005-0000-0000-00000E450000}"/>
    <cellStyle name="Normal GHG Numbers (0.00) 6 2 2" xfId="38708" xr:uid="{00000000-0005-0000-0000-0000272C0000}"/>
    <cellStyle name="Normal GHG Numbers (0.00) 6 3" xfId="24901" xr:uid="{00000000-0005-0000-0000-00000F450000}"/>
    <cellStyle name="Normal GHG Numbers (0.00) 7" xfId="7372" xr:uid="{00000000-0005-0000-0000-000010450000}"/>
    <cellStyle name="Normal GHG Numbers (0.00) 7 2" xfId="13047" xr:uid="{00000000-0005-0000-0000-000011450000}"/>
    <cellStyle name="Normal GHG Numbers (0.00) 7 3" xfId="24845" xr:uid="{00000000-0005-0000-0000-000012450000}"/>
    <cellStyle name="Normal GHG Numbers (0.00) 8" xfId="7425" xr:uid="{00000000-0005-0000-0000-000013450000}"/>
    <cellStyle name="Normal GHG Numbers (0.00) 8 2" xfId="13100" xr:uid="{00000000-0005-0000-0000-000014450000}"/>
    <cellStyle name="Normal GHG Numbers (0.00) 8 3" xfId="24898" xr:uid="{00000000-0005-0000-0000-000015450000}"/>
    <cellStyle name="Normal GHG Numbers (0.00) 9" xfId="9381" xr:uid="{00000000-0005-0000-0000-000016450000}"/>
    <cellStyle name="Normal GHG Numbers (0.00) 9 2" xfId="15039" xr:uid="{00000000-0005-0000-0000-000017450000}"/>
    <cellStyle name="Normal GHG Numbers (0.00) 9 3" xfId="25215" xr:uid="{00000000-0005-0000-0000-000018450000}"/>
    <cellStyle name="Normal GHG Textfiels Bold" xfId="2912" xr:uid="{00000000-0005-0000-0000-000019450000}"/>
    <cellStyle name="Normal GHG whole table" xfId="17485" xr:uid="{00000000-0005-0000-0000-00001A450000}"/>
    <cellStyle name="Normal GHG whole table 2" xfId="25891" xr:uid="{00000000-0005-0000-0000-00001B450000}"/>
    <cellStyle name="Normal GHG whole table 2 2" xfId="29323" xr:uid="{00000000-0005-0000-0000-00001C450000}"/>
    <cellStyle name="Normal GHG whole table 2 3" xfId="28732" xr:uid="{00000000-0005-0000-0000-00001D450000}"/>
    <cellStyle name="Normal GHG whole table 3" xfId="28620" xr:uid="{00000000-0005-0000-0000-00001E450000}"/>
    <cellStyle name="Normal GHG whole table 3 2" xfId="39450" xr:uid="{00000000-0005-0000-0000-0000481D0000}"/>
    <cellStyle name="Normal GHG whole table 3 3" xfId="36121" xr:uid="{00000000-0005-0000-0000-0000481D0000}"/>
    <cellStyle name="Normal GHG whole table 4" xfId="30411" xr:uid="{00000000-0005-0000-0000-00001F450000}"/>
    <cellStyle name="Normal GHG whole table 4 2" xfId="38779" xr:uid="{00000000-0005-0000-0000-0000491D0000}"/>
    <cellStyle name="Normal GHG whole table 4 3" xfId="35471" xr:uid="{00000000-0005-0000-0000-0000491D0000}"/>
    <cellStyle name="Normal GHG whole table 5" xfId="26549" xr:uid="{00000000-0005-0000-0000-000020450000}"/>
    <cellStyle name="Normal GHG whole table 5 2" xfId="36988" xr:uid="{00000000-0005-0000-0000-0000D50D0000}"/>
    <cellStyle name="Normal GHG whole table 6" xfId="37815" xr:uid="{00000000-0005-0000-0000-0000D01C0000}"/>
    <cellStyle name="Normal GHG-Shade" xfId="2913" xr:uid="{00000000-0005-0000-0000-000021450000}"/>
    <cellStyle name="Normal GHG-Shade 2" xfId="17464" xr:uid="{00000000-0005-0000-0000-000022450000}"/>
    <cellStyle name="Normal GHG-Shade 2 2" xfId="28351" xr:uid="{00000000-0005-0000-0000-000023450000}"/>
    <cellStyle name="Normal GHG-Shade 3" xfId="17465" xr:uid="{00000000-0005-0000-0000-000024450000}"/>
    <cellStyle name="Normal GHG-Shade 4" xfId="28350" xr:uid="{00000000-0005-0000-0000-000025450000}"/>
    <cellStyle name="Normal_1990 and 1998 CIP - Prices Quantity and CO2(MH)" xfId="15559" xr:uid="{00000000-0005-0000-0000-000026450000}"/>
    <cellStyle name="Normal_2000balx" xfId="15558" xr:uid="{00000000-0005-0000-0000-000027450000}"/>
    <cellStyle name="Normál_C3EM_v2" xfId="51" xr:uid="{00000000-0005-0000-0000-000028450000}"/>
    <cellStyle name="Normale 2" xfId="2914" xr:uid="{00000000-0005-0000-0000-000029450000}"/>
    <cellStyle name="Normale 2 2" xfId="2915" xr:uid="{00000000-0005-0000-0000-00002A450000}"/>
    <cellStyle name="Normale 2 2 2" xfId="3431" xr:uid="{00000000-0005-0000-0000-00002B450000}"/>
    <cellStyle name="Normale 2 2 2 2" xfId="4520" xr:uid="{00000000-0005-0000-0000-00002C450000}"/>
    <cellStyle name="Normale 3" xfId="2916" xr:uid="{00000000-0005-0000-0000-00002D450000}"/>
    <cellStyle name="Normale 3 2" xfId="3432" xr:uid="{00000000-0005-0000-0000-00002E450000}"/>
    <cellStyle name="Normale 3 2 2" xfId="20271" xr:uid="{00000000-0005-0000-0000-00002F450000}"/>
    <cellStyle name="Normale 3 2 2 2" xfId="26232" xr:uid="{00000000-0005-0000-0000-000030450000}"/>
    <cellStyle name="Normale 3 2 3" xfId="20070" xr:uid="{00000000-0005-0000-0000-000031450000}"/>
    <cellStyle name="Normale 3 2 4" xfId="23720" xr:uid="{00000000-0005-0000-0000-000032450000}"/>
    <cellStyle name="Normale 3 3" xfId="18966" xr:uid="{00000000-0005-0000-0000-000033450000}"/>
    <cellStyle name="Normale 3 3 2" xfId="22683" xr:uid="{00000000-0005-0000-0000-000034450000}"/>
    <cellStyle name="Normale 3 3 3" xfId="20233" xr:uid="{00000000-0005-0000-0000-000035450000}"/>
    <cellStyle name="Normale 3 4" xfId="20069" xr:uid="{00000000-0005-0000-0000-000036450000}"/>
    <cellStyle name="Normale 3 4 2" xfId="25544" xr:uid="{00000000-0005-0000-0000-000037450000}"/>
    <cellStyle name="Normale 3 5" xfId="23490" xr:uid="{00000000-0005-0000-0000-000038450000}"/>
    <cellStyle name="Normale 4" xfId="2917" xr:uid="{00000000-0005-0000-0000-000039450000}"/>
    <cellStyle name="Normale 4 2" xfId="2918" xr:uid="{00000000-0005-0000-0000-00003A450000}"/>
    <cellStyle name="Normale 4 3" xfId="2919" xr:uid="{00000000-0005-0000-0000-00003B450000}"/>
    <cellStyle name="Normale 4 4" xfId="2920" xr:uid="{00000000-0005-0000-0000-00003C450000}"/>
    <cellStyle name="Normale 4 5" xfId="2921" xr:uid="{00000000-0005-0000-0000-00003D450000}"/>
    <cellStyle name="Normale 4 6" xfId="2922" xr:uid="{00000000-0005-0000-0000-00003E450000}"/>
    <cellStyle name="Normale 5" xfId="3637" xr:uid="{00000000-0005-0000-0000-00003F450000}"/>
    <cellStyle name="Normale 5 2" xfId="20381" xr:uid="{00000000-0005-0000-0000-000040450000}"/>
    <cellStyle name="Normale 5 3" xfId="20380" xr:uid="{00000000-0005-0000-0000-000041450000}"/>
    <cellStyle name="Normale 5 4" xfId="20071" xr:uid="{00000000-0005-0000-0000-000042450000}"/>
    <cellStyle name="Normale 5 5" xfId="16575" xr:uid="{00000000-0005-0000-0000-000043450000}"/>
    <cellStyle name="Normale 54" xfId="3678" xr:uid="{00000000-0005-0000-0000-000044450000}"/>
    <cellStyle name="Normale 6" xfId="16576" xr:uid="{00000000-0005-0000-0000-000045450000}"/>
    <cellStyle name="Normale 6 2" xfId="20382" xr:uid="{00000000-0005-0000-0000-000046450000}"/>
    <cellStyle name="Normale 60" xfId="3679" xr:uid="{00000000-0005-0000-0000-000047450000}"/>
    <cellStyle name="Normale 64" xfId="3680" xr:uid="{00000000-0005-0000-0000-000048450000}"/>
    <cellStyle name="Normale 65" xfId="3681" xr:uid="{00000000-0005-0000-0000-000049450000}"/>
    <cellStyle name="Normale_B2020" xfId="2923" xr:uid="{00000000-0005-0000-0000-00004A450000}"/>
    <cellStyle name="normální_List1" xfId="52" xr:uid="{00000000-0005-0000-0000-00004B450000}"/>
    <cellStyle name="Nota" xfId="3682" xr:uid="{00000000-0005-0000-0000-00004C450000}"/>
    <cellStyle name="Nota 10" xfId="10423" xr:uid="{00000000-0005-0000-0000-00004D450000}"/>
    <cellStyle name="Nota 11" xfId="34412" xr:uid="{00000000-0005-0000-0000-0000EF1C0000}"/>
    <cellStyle name="Nota 2" xfId="6800" xr:uid="{00000000-0005-0000-0000-00004E450000}"/>
    <cellStyle name="Nota 2 2" xfId="12482" xr:uid="{00000000-0005-0000-0000-00004F450000}"/>
    <cellStyle name="Nota 2 3" xfId="24582" xr:uid="{00000000-0005-0000-0000-000050450000}"/>
    <cellStyle name="Nota 2 4" xfId="37897" xr:uid="{00000000-0005-0000-0000-0000EF1C0000}"/>
    <cellStyle name="Nota 3" xfId="6889" xr:uid="{00000000-0005-0000-0000-000051450000}"/>
    <cellStyle name="Nota 3 2" xfId="12570" xr:uid="{00000000-0005-0000-0000-000052450000}"/>
    <cellStyle name="Nota 3 3" xfId="24602" xr:uid="{00000000-0005-0000-0000-000053450000}"/>
    <cellStyle name="Nota 4" xfId="8274" xr:uid="{00000000-0005-0000-0000-000054450000}"/>
    <cellStyle name="Nota 4 2" xfId="13940" xr:uid="{00000000-0005-0000-0000-000055450000}"/>
    <cellStyle name="Nota 4 3" xfId="24968" xr:uid="{00000000-0005-0000-0000-000056450000}"/>
    <cellStyle name="Nota 5" xfId="8788" xr:uid="{00000000-0005-0000-0000-000057450000}"/>
    <cellStyle name="Nota 5 2" xfId="14453" xr:uid="{00000000-0005-0000-0000-000058450000}"/>
    <cellStyle name="Nota 5 3" xfId="25116" xr:uid="{00000000-0005-0000-0000-000059450000}"/>
    <cellStyle name="Nota 6" xfId="9177" xr:uid="{00000000-0005-0000-0000-00005A450000}"/>
    <cellStyle name="Nota 6 2" xfId="14842" xr:uid="{00000000-0005-0000-0000-00005B450000}"/>
    <cellStyle name="Nota 6 3" xfId="25202" xr:uid="{00000000-0005-0000-0000-00005C450000}"/>
    <cellStyle name="Nota 7" xfId="9903" xr:uid="{00000000-0005-0000-0000-00005D450000}"/>
    <cellStyle name="Nota 7 2" xfId="15556" xr:uid="{00000000-0005-0000-0000-00005E450000}"/>
    <cellStyle name="Nota 7 3" xfId="25376" xr:uid="{00000000-0005-0000-0000-00005F450000}"/>
    <cellStyle name="Nota 8" xfId="5394" xr:uid="{00000000-0005-0000-0000-000060450000}"/>
    <cellStyle name="Nota 8 2" xfId="11078" xr:uid="{00000000-0005-0000-0000-000061450000}"/>
    <cellStyle name="Nota 8 3" xfId="23979" xr:uid="{00000000-0005-0000-0000-000062450000}"/>
    <cellStyle name="Nota 9" xfId="4722" xr:uid="{00000000-0005-0000-0000-000063450000}"/>
    <cellStyle name="Note 10" xfId="2924" xr:uid="{00000000-0005-0000-0000-000064450000}"/>
    <cellStyle name="Note 10 10" xfId="4172" xr:uid="{00000000-0005-0000-0000-000065450000}"/>
    <cellStyle name="Note 10 11" xfId="9907" xr:uid="{00000000-0005-0000-0000-000066450000}"/>
    <cellStyle name="Note 10 11 2" xfId="28432" xr:uid="{00000000-0005-0000-0000-000067450000}"/>
    <cellStyle name="Note 10 12" xfId="23491" xr:uid="{00000000-0005-0000-0000-000068450000}"/>
    <cellStyle name="Note 10 13" xfId="32709" xr:uid="{00000000-0005-0000-0000-0000DC0D0000}"/>
    <cellStyle name="Note 10 2" xfId="3433" xr:uid="{00000000-0005-0000-0000-000069450000}"/>
    <cellStyle name="Note 10 2 10" xfId="10225" xr:uid="{00000000-0005-0000-0000-00006A450000}"/>
    <cellStyle name="Note 10 2 10 2" xfId="28677" xr:uid="{00000000-0005-0000-0000-00006B450000}"/>
    <cellStyle name="Note 10 2 11" xfId="23721" xr:uid="{00000000-0005-0000-0000-00006C450000}"/>
    <cellStyle name="Note 10 2 12" xfId="32710" xr:uid="{00000000-0005-0000-0000-0000DD0D0000}"/>
    <cellStyle name="Note 10 2 2" xfId="6593" xr:uid="{00000000-0005-0000-0000-00006D450000}"/>
    <cellStyle name="Note 10 2 2 2" xfId="12275" xr:uid="{00000000-0005-0000-0000-00006E450000}"/>
    <cellStyle name="Note 10 2 2 3" xfId="24406" xr:uid="{00000000-0005-0000-0000-00006F450000}"/>
    <cellStyle name="Note 10 2 2 4" xfId="36989" xr:uid="{00000000-0005-0000-0000-0000DD0D0000}"/>
    <cellStyle name="Note 10 2 3" xfId="6091" xr:uid="{00000000-0005-0000-0000-000070450000}"/>
    <cellStyle name="Note 10 2 3 2" xfId="11774" xr:uid="{00000000-0005-0000-0000-000071450000}"/>
    <cellStyle name="Note 10 2 3 3" xfId="24134" xr:uid="{00000000-0005-0000-0000-000072450000}"/>
    <cellStyle name="Note 10 2 4" xfId="7007" xr:uid="{00000000-0005-0000-0000-000073450000}"/>
    <cellStyle name="Note 10 2 4 2" xfId="12683" xr:uid="{00000000-0005-0000-0000-000074450000}"/>
    <cellStyle name="Note 10 2 4 3" xfId="24687" xr:uid="{00000000-0005-0000-0000-000075450000}"/>
    <cellStyle name="Note 10 2 5" xfId="8605" xr:uid="{00000000-0005-0000-0000-000076450000}"/>
    <cellStyle name="Note 10 2 5 2" xfId="14270" xr:uid="{00000000-0005-0000-0000-000077450000}"/>
    <cellStyle name="Note 10 2 5 3" xfId="25052" xr:uid="{00000000-0005-0000-0000-000078450000}"/>
    <cellStyle name="Note 10 2 6" xfId="8979" xr:uid="{00000000-0005-0000-0000-000079450000}"/>
    <cellStyle name="Note 10 2 6 2" xfId="14644" xr:uid="{00000000-0005-0000-0000-00007A450000}"/>
    <cellStyle name="Note 10 2 6 3" xfId="25124" xr:uid="{00000000-0005-0000-0000-00007B450000}"/>
    <cellStyle name="Note 10 2 7" xfId="9703" xr:uid="{00000000-0005-0000-0000-00007C450000}"/>
    <cellStyle name="Note 10 2 7 2" xfId="15358" xr:uid="{00000000-0005-0000-0000-00007D450000}"/>
    <cellStyle name="Note 10 2 7 3" xfId="25296" xr:uid="{00000000-0005-0000-0000-00007E450000}"/>
    <cellStyle name="Note 10 2 8" xfId="5195" xr:uid="{00000000-0005-0000-0000-00007F450000}"/>
    <cellStyle name="Note 10 2 8 2" xfId="10881" xr:uid="{00000000-0005-0000-0000-000080450000}"/>
    <cellStyle name="Note 10 2 8 3" xfId="23899" xr:uid="{00000000-0005-0000-0000-000081450000}"/>
    <cellStyle name="Note 10 2 9" xfId="4521" xr:uid="{00000000-0005-0000-0000-000082450000}"/>
    <cellStyle name="Note 10 3" xfId="6219" xr:uid="{00000000-0005-0000-0000-000083450000}"/>
    <cellStyle name="Note 10 3 2" xfId="11902" xr:uid="{00000000-0005-0000-0000-000084450000}"/>
    <cellStyle name="Note 10 3 2 2" xfId="32712" xr:uid="{00000000-0005-0000-0000-0000DF0D0000}"/>
    <cellStyle name="Note 10 3 3" xfId="24198" xr:uid="{00000000-0005-0000-0000-000085450000}"/>
    <cellStyle name="Note 10 3 4" xfId="32711" xr:uid="{00000000-0005-0000-0000-0000DE0D0000}"/>
    <cellStyle name="Note 10 3_ELC_final" xfId="32713" xr:uid="{00000000-0005-0000-0000-0000E00D0000}"/>
    <cellStyle name="Note 10 4" xfId="5811" xr:uid="{00000000-0005-0000-0000-000086450000}"/>
    <cellStyle name="Note 10 4 2" xfId="11494" xr:uid="{00000000-0005-0000-0000-000087450000}"/>
    <cellStyle name="Note 10 4 3" xfId="23996" xr:uid="{00000000-0005-0000-0000-000088450000}"/>
    <cellStyle name="Note 10 5" xfId="7359" xr:uid="{00000000-0005-0000-0000-000089450000}"/>
    <cellStyle name="Note 10 5 2" xfId="13034" xr:uid="{00000000-0005-0000-0000-00008A450000}"/>
    <cellStyle name="Note 10 5 3" xfId="24840" xr:uid="{00000000-0005-0000-0000-00008B450000}"/>
    <cellStyle name="Note 10 6" xfId="8282" xr:uid="{00000000-0005-0000-0000-00008C450000}"/>
    <cellStyle name="Note 10 6 2" xfId="13948" xr:uid="{00000000-0005-0000-0000-00008D450000}"/>
    <cellStyle name="Note 10 6 3" xfId="24971" xr:uid="{00000000-0005-0000-0000-00008E450000}"/>
    <cellStyle name="Note 10 7" xfId="7424" xr:uid="{00000000-0005-0000-0000-00008F450000}"/>
    <cellStyle name="Note 10 7 2" xfId="13099" xr:uid="{00000000-0005-0000-0000-000090450000}"/>
    <cellStyle name="Note 10 7 3" xfId="24897" xr:uid="{00000000-0005-0000-0000-000091450000}"/>
    <cellStyle name="Note 10 8" xfId="9382" xr:uid="{00000000-0005-0000-0000-000092450000}"/>
    <cellStyle name="Note 10 8 2" xfId="15040" xr:uid="{00000000-0005-0000-0000-000093450000}"/>
    <cellStyle name="Note 10 8 3" xfId="25216" xr:uid="{00000000-0005-0000-0000-000094450000}"/>
    <cellStyle name="Note 10 9" xfId="4874" xr:uid="{00000000-0005-0000-0000-000095450000}"/>
    <cellStyle name="Note 10 9 2" xfId="10563" xr:uid="{00000000-0005-0000-0000-000096450000}"/>
    <cellStyle name="Note 10 9 3" xfId="23819" xr:uid="{00000000-0005-0000-0000-000097450000}"/>
    <cellStyle name="Note 10_ELC_final" xfId="32714" xr:uid="{00000000-0005-0000-0000-0000E10D0000}"/>
    <cellStyle name="Note 11" xfId="2925" xr:uid="{00000000-0005-0000-0000-000098450000}"/>
    <cellStyle name="Note 11 10" xfId="4173" xr:uid="{00000000-0005-0000-0000-000099450000}"/>
    <cellStyle name="Note 11 11" xfId="9908" xr:uid="{00000000-0005-0000-0000-00009A450000}"/>
    <cellStyle name="Note 11 11 2" xfId="28643" xr:uid="{00000000-0005-0000-0000-00009B450000}"/>
    <cellStyle name="Note 11 12" xfId="23492" xr:uid="{00000000-0005-0000-0000-00009C450000}"/>
    <cellStyle name="Note 11 13" xfId="32715" xr:uid="{00000000-0005-0000-0000-0000E20D0000}"/>
    <cellStyle name="Note 11 2" xfId="3434" xr:uid="{00000000-0005-0000-0000-00009D450000}"/>
    <cellStyle name="Note 11 2 10" xfId="10226" xr:uid="{00000000-0005-0000-0000-00009E450000}"/>
    <cellStyle name="Note 11 2 10 2" xfId="29905" xr:uid="{00000000-0005-0000-0000-00009F450000}"/>
    <cellStyle name="Note 11 2 11" xfId="23722" xr:uid="{00000000-0005-0000-0000-0000A0450000}"/>
    <cellStyle name="Note 11 2 12" xfId="32716" xr:uid="{00000000-0005-0000-0000-0000E30D0000}"/>
    <cellStyle name="Note 11 2 2" xfId="6594" xr:uid="{00000000-0005-0000-0000-0000A1450000}"/>
    <cellStyle name="Note 11 2 2 2" xfId="12276" xr:uid="{00000000-0005-0000-0000-0000A2450000}"/>
    <cellStyle name="Note 11 2 2 3" xfId="24407" xr:uid="{00000000-0005-0000-0000-0000A3450000}"/>
    <cellStyle name="Note 11 2 2 4" xfId="35126" xr:uid="{00000000-0005-0000-0000-00002A2C0000}"/>
    <cellStyle name="Note 11 2 3" xfId="6092" xr:uid="{00000000-0005-0000-0000-0000A4450000}"/>
    <cellStyle name="Note 11 2 3 2" xfId="11775" xr:uid="{00000000-0005-0000-0000-0000A5450000}"/>
    <cellStyle name="Note 11 2 3 3" xfId="24135" xr:uid="{00000000-0005-0000-0000-0000A6450000}"/>
    <cellStyle name="Note 11 2 4" xfId="7006" xr:uid="{00000000-0005-0000-0000-0000A7450000}"/>
    <cellStyle name="Note 11 2 4 2" xfId="12682" xr:uid="{00000000-0005-0000-0000-0000A8450000}"/>
    <cellStyle name="Note 11 2 4 3" xfId="24686" xr:uid="{00000000-0005-0000-0000-0000A9450000}"/>
    <cellStyle name="Note 11 2 5" xfId="8606" xr:uid="{00000000-0005-0000-0000-0000AA450000}"/>
    <cellStyle name="Note 11 2 5 2" xfId="14271" xr:uid="{00000000-0005-0000-0000-0000AB450000}"/>
    <cellStyle name="Note 11 2 5 3" xfId="25053" xr:uid="{00000000-0005-0000-0000-0000AC450000}"/>
    <cellStyle name="Note 11 2 6" xfId="8980" xr:uid="{00000000-0005-0000-0000-0000AD450000}"/>
    <cellStyle name="Note 11 2 6 2" xfId="14645" xr:uid="{00000000-0005-0000-0000-0000AE450000}"/>
    <cellStyle name="Note 11 2 6 3" xfId="25125" xr:uid="{00000000-0005-0000-0000-0000AF450000}"/>
    <cellStyle name="Note 11 2 7" xfId="9704" xr:uid="{00000000-0005-0000-0000-0000B0450000}"/>
    <cellStyle name="Note 11 2 7 2" xfId="15359" xr:uid="{00000000-0005-0000-0000-0000B1450000}"/>
    <cellStyle name="Note 11 2 7 3" xfId="25297" xr:uid="{00000000-0005-0000-0000-0000B2450000}"/>
    <cellStyle name="Note 11 2 8" xfId="5196" xr:uid="{00000000-0005-0000-0000-0000B3450000}"/>
    <cellStyle name="Note 11 2 8 2" xfId="10882" xr:uid="{00000000-0005-0000-0000-0000B4450000}"/>
    <cellStyle name="Note 11 2 8 3" xfId="23900" xr:uid="{00000000-0005-0000-0000-0000B5450000}"/>
    <cellStyle name="Note 11 2 9" xfId="4522" xr:uid="{00000000-0005-0000-0000-0000B6450000}"/>
    <cellStyle name="Note 11 3" xfId="6220" xr:uid="{00000000-0005-0000-0000-0000B7450000}"/>
    <cellStyle name="Note 11 3 2" xfId="11903" xr:uid="{00000000-0005-0000-0000-0000B8450000}"/>
    <cellStyle name="Note 11 3 3" xfId="24199" xr:uid="{00000000-0005-0000-0000-0000B9450000}"/>
    <cellStyle name="Note 11 3 4" xfId="35364" xr:uid="{00000000-0005-0000-0000-0000292C0000}"/>
    <cellStyle name="Note 11 4" xfId="5812" xr:uid="{00000000-0005-0000-0000-0000BA450000}"/>
    <cellStyle name="Note 11 4 2" xfId="11495" xr:uid="{00000000-0005-0000-0000-0000BB450000}"/>
    <cellStyle name="Note 11 4 3" xfId="23997" xr:uid="{00000000-0005-0000-0000-0000BC450000}"/>
    <cellStyle name="Note 11 5" xfId="7358" xr:uid="{00000000-0005-0000-0000-0000BD450000}"/>
    <cellStyle name="Note 11 5 2" xfId="13033" xr:uid="{00000000-0005-0000-0000-0000BE450000}"/>
    <cellStyle name="Note 11 5 3" xfId="24839" xr:uid="{00000000-0005-0000-0000-0000BF450000}"/>
    <cellStyle name="Note 11 6" xfId="8283" xr:uid="{00000000-0005-0000-0000-0000C0450000}"/>
    <cellStyle name="Note 11 6 2" xfId="13949" xr:uid="{00000000-0005-0000-0000-0000C1450000}"/>
    <cellStyle name="Note 11 6 3" xfId="24972" xr:uid="{00000000-0005-0000-0000-0000C2450000}"/>
    <cellStyle name="Note 11 7" xfId="7423" xr:uid="{00000000-0005-0000-0000-0000C3450000}"/>
    <cellStyle name="Note 11 7 2" xfId="13098" xr:uid="{00000000-0005-0000-0000-0000C4450000}"/>
    <cellStyle name="Note 11 7 3" xfId="24896" xr:uid="{00000000-0005-0000-0000-0000C5450000}"/>
    <cellStyle name="Note 11 8" xfId="9383" xr:uid="{00000000-0005-0000-0000-0000C6450000}"/>
    <cellStyle name="Note 11 8 2" xfId="15041" xr:uid="{00000000-0005-0000-0000-0000C7450000}"/>
    <cellStyle name="Note 11 8 3" xfId="25217" xr:uid="{00000000-0005-0000-0000-0000C8450000}"/>
    <cellStyle name="Note 11 9" xfId="4875" xr:uid="{00000000-0005-0000-0000-0000C9450000}"/>
    <cellStyle name="Note 11 9 2" xfId="10564" xr:uid="{00000000-0005-0000-0000-0000CA450000}"/>
    <cellStyle name="Note 11 9 3" xfId="23820" xr:uid="{00000000-0005-0000-0000-0000CB450000}"/>
    <cellStyle name="Note 11_ELC_final" xfId="32717" xr:uid="{00000000-0005-0000-0000-0000E40D0000}"/>
    <cellStyle name="Note 12" xfId="32718" xr:uid="{00000000-0005-0000-0000-0000E50D0000}"/>
    <cellStyle name="Note 12 2" xfId="32719" xr:uid="{00000000-0005-0000-0000-0000E60D0000}"/>
    <cellStyle name="Note 12_ELC_final" xfId="32720" xr:uid="{00000000-0005-0000-0000-0000E70D0000}"/>
    <cellStyle name="Note 13" xfId="32721" xr:uid="{00000000-0005-0000-0000-0000E80D0000}"/>
    <cellStyle name="Note 13 2" xfId="32722" xr:uid="{00000000-0005-0000-0000-0000E90D0000}"/>
    <cellStyle name="Note 13_ELC_final" xfId="32723" xr:uid="{00000000-0005-0000-0000-0000EA0D0000}"/>
    <cellStyle name="Note 14" xfId="32724" xr:uid="{00000000-0005-0000-0000-0000EB0D0000}"/>
    <cellStyle name="Note 14 2" xfId="32725" xr:uid="{00000000-0005-0000-0000-0000EC0D0000}"/>
    <cellStyle name="Note 14_ELC_final" xfId="32726" xr:uid="{00000000-0005-0000-0000-0000ED0D0000}"/>
    <cellStyle name="Note 15" xfId="32727" xr:uid="{00000000-0005-0000-0000-0000EE0D0000}"/>
    <cellStyle name="Note 15 2" xfId="32728" xr:uid="{00000000-0005-0000-0000-0000EF0D0000}"/>
    <cellStyle name="Note 15_ELC_final" xfId="32729" xr:uid="{00000000-0005-0000-0000-0000F00D0000}"/>
    <cellStyle name="Note 16" xfId="32730" xr:uid="{00000000-0005-0000-0000-0000F10D0000}"/>
    <cellStyle name="Note 16 2" xfId="32731" xr:uid="{00000000-0005-0000-0000-0000F20D0000}"/>
    <cellStyle name="Note 16_ELC_final" xfId="32732" xr:uid="{00000000-0005-0000-0000-0000F30D0000}"/>
    <cellStyle name="Note 17" xfId="32733" xr:uid="{00000000-0005-0000-0000-0000F40D0000}"/>
    <cellStyle name="Note 17 2" xfId="32734" xr:uid="{00000000-0005-0000-0000-0000F50D0000}"/>
    <cellStyle name="Note 17_ELC_final" xfId="32735" xr:uid="{00000000-0005-0000-0000-0000F60D0000}"/>
    <cellStyle name="Note 18" xfId="32736" xr:uid="{00000000-0005-0000-0000-0000F70D0000}"/>
    <cellStyle name="Note 18 2" xfId="32737" xr:uid="{00000000-0005-0000-0000-0000F80D0000}"/>
    <cellStyle name="Note 18_ELC_final" xfId="32738" xr:uid="{00000000-0005-0000-0000-0000F90D0000}"/>
    <cellStyle name="Note 19" xfId="32739" xr:uid="{00000000-0005-0000-0000-0000FA0D0000}"/>
    <cellStyle name="Note 2" xfId="2926" xr:uid="{00000000-0005-0000-0000-0000CC450000}"/>
    <cellStyle name="Note 2 10" xfId="2927" xr:uid="{00000000-0005-0000-0000-0000CD450000}"/>
    <cellStyle name="Note 2 10 10" xfId="4175" xr:uid="{00000000-0005-0000-0000-0000CE450000}"/>
    <cellStyle name="Note 2 10 11" xfId="9910" xr:uid="{00000000-0005-0000-0000-0000CF450000}"/>
    <cellStyle name="Note 2 10 11 2" xfId="29618" xr:uid="{00000000-0005-0000-0000-0000D0450000}"/>
    <cellStyle name="Note 2 10 12" xfId="23494" xr:uid="{00000000-0005-0000-0000-0000D1450000}"/>
    <cellStyle name="Note 2 10 13" xfId="30744" xr:uid="{00000000-0005-0000-0000-0000FC0D0000}"/>
    <cellStyle name="Note 2 10 2" xfId="3436" xr:uid="{00000000-0005-0000-0000-0000D2450000}"/>
    <cellStyle name="Note 2 10 2 10" xfId="10228" xr:uid="{00000000-0005-0000-0000-0000D3450000}"/>
    <cellStyle name="Note 2 10 2 10 2" xfId="30099" xr:uid="{00000000-0005-0000-0000-0000D4450000}"/>
    <cellStyle name="Note 2 10 2 11" xfId="23724" xr:uid="{00000000-0005-0000-0000-0000D5450000}"/>
    <cellStyle name="Note 2 10 2 12" xfId="30775" xr:uid="{00000000-0005-0000-0000-0000F61C0000}"/>
    <cellStyle name="Note 2 10 2 2" xfId="6596" xr:uid="{00000000-0005-0000-0000-0000D6450000}"/>
    <cellStyle name="Note 2 10 2 2 2" xfId="12278" xr:uid="{00000000-0005-0000-0000-0000D7450000}"/>
    <cellStyle name="Note 2 10 2 2 3" xfId="24409" xr:uid="{00000000-0005-0000-0000-0000D8450000}"/>
    <cellStyle name="Note 2 10 2 2 4" xfId="37108" xr:uid="{00000000-0005-0000-0000-0000F61C0000}"/>
    <cellStyle name="Note 2 10 2 3" xfId="6094" xr:uid="{00000000-0005-0000-0000-0000D9450000}"/>
    <cellStyle name="Note 2 10 2 3 2" xfId="11777" xr:uid="{00000000-0005-0000-0000-0000DA450000}"/>
    <cellStyle name="Note 2 10 2 3 3" xfId="24137" xr:uid="{00000000-0005-0000-0000-0000DB450000}"/>
    <cellStyle name="Note 2 10 2 4" xfId="7004" xr:uid="{00000000-0005-0000-0000-0000DC450000}"/>
    <cellStyle name="Note 2 10 2 4 2" xfId="12680" xr:uid="{00000000-0005-0000-0000-0000DD450000}"/>
    <cellStyle name="Note 2 10 2 4 3" xfId="24684" xr:uid="{00000000-0005-0000-0000-0000DE450000}"/>
    <cellStyle name="Note 2 10 2 5" xfId="8608" xr:uid="{00000000-0005-0000-0000-0000DF450000}"/>
    <cellStyle name="Note 2 10 2 5 2" xfId="14273" xr:uid="{00000000-0005-0000-0000-0000E0450000}"/>
    <cellStyle name="Note 2 10 2 5 3" xfId="25055" xr:uid="{00000000-0005-0000-0000-0000E1450000}"/>
    <cellStyle name="Note 2 10 2 6" xfId="8982" xr:uid="{00000000-0005-0000-0000-0000E2450000}"/>
    <cellStyle name="Note 2 10 2 6 2" xfId="14647" xr:uid="{00000000-0005-0000-0000-0000E3450000}"/>
    <cellStyle name="Note 2 10 2 6 3" xfId="25127" xr:uid="{00000000-0005-0000-0000-0000E4450000}"/>
    <cellStyle name="Note 2 10 2 7" xfId="9706" xr:uid="{00000000-0005-0000-0000-0000E5450000}"/>
    <cellStyle name="Note 2 10 2 7 2" xfId="15361" xr:uid="{00000000-0005-0000-0000-0000E6450000}"/>
    <cellStyle name="Note 2 10 2 7 3" xfId="25299" xr:uid="{00000000-0005-0000-0000-0000E7450000}"/>
    <cellStyle name="Note 2 10 2 8" xfId="5198" xr:uid="{00000000-0005-0000-0000-0000E8450000}"/>
    <cellStyle name="Note 2 10 2 8 2" xfId="10884" xr:uid="{00000000-0005-0000-0000-0000E9450000}"/>
    <cellStyle name="Note 2 10 2 8 3" xfId="23902" xr:uid="{00000000-0005-0000-0000-0000EA450000}"/>
    <cellStyle name="Note 2 10 2 9" xfId="4524" xr:uid="{00000000-0005-0000-0000-0000EB450000}"/>
    <cellStyle name="Note 2 10 3" xfId="6222" xr:uid="{00000000-0005-0000-0000-0000EC450000}"/>
    <cellStyle name="Note 2 10 3 2" xfId="11905" xr:uid="{00000000-0005-0000-0000-0000ED450000}"/>
    <cellStyle name="Note 2 10 3 3" xfId="24201" xr:uid="{00000000-0005-0000-0000-0000EE450000}"/>
    <cellStyle name="Note 2 10 3 4" xfId="34852" xr:uid="{00000000-0005-0000-0000-00002C2C0000}"/>
    <cellStyle name="Note 2 10 4" xfId="5814" xr:uid="{00000000-0005-0000-0000-0000EF450000}"/>
    <cellStyle name="Note 2 10 4 2" xfId="11497" xr:uid="{00000000-0005-0000-0000-0000F0450000}"/>
    <cellStyle name="Note 2 10 4 3" xfId="23999" xr:uid="{00000000-0005-0000-0000-0000F1450000}"/>
    <cellStyle name="Note 2 10 5" xfId="7356" xr:uid="{00000000-0005-0000-0000-0000F2450000}"/>
    <cellStyle name="Note 2 10 5 2" xfId="13031" xr:uid="{00000000-0005-0000-0000-0000F3450000}"/>
    <cellStyle name="Note 2 10 5 3" xfId="24837" xr:uid="{00000000-0005-0000-0000-0000F4450000}"/>
    <cellStyle name="Note 2 10 6" xfId="8285" xr:uid="{00000000-0005-0000-0000-0000F5450000}"/>
    <cellStyle name="Note 2 10 6 2" xfId="13951" xr:uid="{00000000-0005-0000-0000-0000F6450000}"/>
    <cellStyle name="Note 2 10 6 3" xfId="24974" xr:uid="{00000000-0005-0000-0000-0000F7450000}"/>
    <cellStyle name="Note 2 10 7" xfId="7421" xr:uid="{00000000-0005-0000-0000-0000F8450000}"/>
    <cellStyle name="Note 2 10 7 2" xfId="13096" xr:uid="{00000000-0005-0000-0000-0000F9450000}"/>
    <cellStyle name="Note 2 10 7 3" xfId="24894" xr:uid="{00000000-0005-0000-0000-0000FA450000}"/>
    <cellStyle name="Note 2 10 8" xfId="9385" xr:uid="{00000000-0005-0000-0000-0000FB450000}"/>
    <cellStyle name="Note 2 10 8 2" xfId="15043" xr:uid="{00000000-0005-0000-0000-0000FC450000}"/>
    <cellStyle name="Note 2 10 8 3" xfId="25219" xr:uid="{00000000-0005-0000-0000-0000FD450000}"/>
    <cellStyle name="Note 2 10 9" xfId="4877" xr:uid="{00000000-0005-0000-0000-0000FE450000}"/>
    <cellStyle name="Note 2 10 9 2" xfId="10566" xr:uid="{00000000-0005-0000-0000-0000FF450000}"/>
    <cellStyle name="Note 2 10 9 3" xfId="23822" xr:uid="{00000000-0005-0000-0000-000000460000}"/>
    <cellStyle name="Note 2 11" xfId="2928" xr:uid="{00000000-0005-0000-0000-000001460000}"/>
    <cellStyle name="Note 2 11 10" xfId="4176" xr:uid="{00000000-0005-0000-0000-000002460000}"/>
    <cellStyle name="Note 2 11 11" xfId="9911" xr:uid="{00000000-0005-0000-0000-000003460000}"/>
    <cellStyle name="Note 2 11 11 2" xfId="29009" xr:uid="{00000000-0005-0000-0000-000004460000}"/>
    <cellStyle name="Note 2 11 12" xfId="23495" xr:uid="{00000000-0005-0000-0000-000005460000}"/>
    <cellStyle name="Note 2 11 13" xfId="30745" xr:uid="{00000000-0005-0000-0000-0000FD0D0000}"/>
    <cellStyle name="Note 2 11 2" xfId="3437" xr:uid="{00000000-0005-0000-0000-000006460000}"/>
    <cellStyle name="Note 2 11 2 10" xfId="10229" xr:uid="{00000000-0005-0000-0000-000007460000}"/>
    <cellStyle name="Note 2 11 2 10 2" xfId="30208" xr:uid="{00000000-0005-0000-0000-000008460000}"/>
    <cellStyle name="Note 2 11 2 11" xfId="23725" xr:uid="{00000000-0005-0000-0000-000009460000}"/>
    <cellStyle name="Note 2 11 2 12" xfId="33815" xr:uid="{00000000-0005-0000-0000-0000F81C0000}"/>
    <cellStyle name="Note 2 11 2 2" xfId="6597" xr:uid="{00000000-0005-0000-0000-00000A460000}"/>
    <cellStyle name="Note 2 11 2 2 2" xfId="12279" xr:uid="{00000000-0005-0000-0000-00000B460000}"/>
    <cellStyle name="Note 2 11 2 2 3" xfId="24410" xr:uid="{00000000-0005-0000-0000-00000C460000}"/>
    <cellStyle name="Note 2 11 2 2 4" xfId="37109" xr:uid="{00000000-0005-0000-0000-0000F81C0000}"/>
    <cellStyle name="Note 2 11 2 3" xfId="6095" xr:uid="{00000000-0005-0000-0000-00000D460000}"/>
    <cellStyle name="Note 2 11 2 3 2" xfId="11778" xr:uid="{00000000-0005-0000-0000-00000E460000}"/>
    <cellStyle name="Note 2 11 2 3 3" xfId="24138" xr:uid="{00000000-0005-0000-0000-00000F460000}"/>
    <cellStyle name="Note 2 11 2 4" xfId="7003" xr:uid="{00000000-0005-0000-0000-000010460000}"/>
    <cellStyle name="Note 2 11 2 4 2" xfId="12679" xr:uid="{00000000-0005-0000-0000-000011460000}"/>
    <cellStyle name="Note 2 11 2 4 3" xfId="24683" xr:uid="{00000000-0005-0000-0000-000012460000}"/>
    <cellStyle name="Note 2 11 2 5" xfId="8609" xr:uid="{00000000-0005-0000-0000-000013460000}"/>
    <cellStyle name="Note 2 11 2 5 2" xfId="14274" xr:uid="{00000000-0005-0000-0000-000014460000}"/>
    <cellStyle name="Note 2 11 2 5 3" xfId="25056" xr:uid="{00000000-0005-0000-0000-000015460000}"/>
    <cellStyle name="Note 2 11 2 6" xfId="8983" xr:uid="{00000000-0005-0000-0000-000016460000}"/>
    <cellStyle name="Note 2 11 2 6 2" xfId="14648" xr:uid="{00000000-0005-0000-0000-000017460000}"/>
    <cellStyle name="Note 2 11 2 6 3" xfId="25128" xr:uid="{00000000-0005-0000-0000-000018460000}"/>
    <cellStyle name="Note 2 11 2 7" xfId="9707" xr:uid="{00000000-0005-0000-0000-000019460000}"/>
    <cellStyle name="Note 2 11 2 7 2" xfId="15362" xr:uid="{00000000-0005-0000-0000-00001A460000}"/>
    <cellStyle name="Note 2 11 2 7 3" xfId="25300" xr:uid="{00000000-0005-0000-0000-00001B460000}"/>
    <cellStyle name="Note 2 11 2 8" xfId="5199" xr:uid="{00000000-0005-0000-0000-00001C460000}"/>
    <cellStyle name="Note 2 11 2 8 2" xfId="10885" xr:uid="{00000000-0005-0000-0000-00001D460000}"/>
    <cellStyle name="Note 2 11 2 8 3" xfId="23903" xr:uid="{00000000-0005-0000-0000-00001E460000}"/>
    <cellStyle name="Note 2 11 2 9" xfId="4525" xr:uid="{00000000-0005-0000-0000-00001F460000}"/>
    <cellStyle name="Note 2 11 3" xfId="6223" xr:uid="{00000000-0005-0000-0000-000020460000}"/>
    <cellStyle name="Note 2 11 3 2" xfId="11906" xr:uid="{00000000-0005-0000-0000-000021460000}"/>
    <cellStyle name="Note 2 11 3 3" xfId="24202" xr:uid="{00000000-0005-0000-0000-000022460000}"/>
    <cellStyle name="Note 2 11 3 4" xfId="34851" xr:uid="{00000000-0005-0000-0000-00002D2C0000}"/>
    <cellStyle name="Note 2 11 4" xfId="5815" xr:uid="{00000000-0005-0000-0000-000023460000}"/>
    <cellStyle name="Note 2 11 4 2" xfId="11498" xr:uid="{00000000-0005-0000-0000-000024460000}"/>
    <cellStyle name="Note 2 11 4 3" xfId="24000" xr:uid="{00000000-0005-0000-0000-000025460000}"/>
    <cellStyle name="Note 2 11 5" xfId="7355" xr:uid="{00000000-0005-0000-0000-000026460000}"/>
    <cellStyle name="Note 2 11 5 2" xfId="13030" xr:uid="{00000000-0005-0000-0000-000027460000}"/>
    <cellStyle name="Note 2 11 5 3" xfId="24836" xr:uid="{00000000-0005-0000-0000-000028460000}"/>
    <cellStyle name="Note 2 11 6" xfId="8286" xr:uid="{00000000-0005-0000-0000-000029460000}"/>
    <cellStyle name="Note 2 11 6 2" xfId="13952" xr:uid="{00000000-0005-0000-0000-00002A460000}"/>
    <cellStyle name="Note 2 11 6 3" xfId="24975" xr:uid="{00000000-0005-0000-0000-00002B460000}"/>
    <cellStyle name="Note 2 11 7" xfId="7420" xr:uid="{00000000-0005-0000-0000-00002C460000}"/>
    <cellStyle name="Note 2 11 7 2" xfId="13095" xr:uid="{00000000-0005-0000-0000-00002D460000}"/>
    <cellStyle name="Note 2 11 7 3" xfId="24893" xr:uid="{00000000-0005-0000-0000-00002E460000}"/>
    <cellStyle name="Note 2 11 8" xfId="9386" xr:uid="{00000000-0005-0000-0000-00002F460000}"/>
    <cellStyle name="Note 2 11 8 2" xfId="15044" xr:uid="{00000000-0005-0000-0000-000030460000}"/>
    <cellStyle name="Note 2 11 8 3" xfId="25220" xr:uid="{00000000-0005-0000-0000-000031460000}"/>
    <cellStyle name="Note 2 11 9" xfId="4878" xr:uid="{00000000-0005-0000-0000-000032460000}"/>
    <cellStyle name="Note 2 11 9 2" xfId="10567" xr:uid="{00000000-0005-0000-0000-000033460000}"/>
    <cellStyle name="Note 2 11 9 3" xfId="23823" xr:uid="{00000000-0005-0000-0000-000034460000}"/>
    <cellStyle name="Note 2 12" xfId="2929" xr:uid="{00000000-0005-0000-0000-000035460000}"/>
    <cellStyle name="Note 2 12 10" xfId="4177" xr:uid="{00000000-0005-0000-0000-000036460000}"/>
    <cellStyle name="Note 2 12 11" xfId="9912" xr:uid="{00000000-0005-0000-0000-000037460000}"/>
    <cellStyle name="Note 2 12 11 2" xfId="28956" xr:uid="{00000000-0005-0000-0000-000038460000}"/>
    <cellStyle name="Note 2 12 12" xfId="23496" xr:uid="{00000000-0005-0000-0000-000039460000}"/>
    <cellStyle name="Note 2 12 13" xfId="30746" xr:uid="{00000000-0005-0000-0000-0000FE0D0000}"/>
    <cellStyle name="Note 2 12 2" xfId="3438" xr:uid="{00000000-0005-0000-0000-00003A460000}"/>
    <cellStyle name="Note 2 12 2 10" xfId="10230" xr:uid="{00000000-0005-0000-0000-00003B460000}"/>
    <cellStyle name="Note 2 12 2 10 2" xfId="28679" xr:uid="{00000000-0005-0000-0000-00003C460000}"/>
    <cellStyle name="Note 2 12 2 11" xfId="23726" xr:uid="{00000000-0005-0000-0000-00003D460000}"/>
    <cellStyle name="Note 2 12 2 12" xfId="16577" xr:uid="{00000000-0005-0000-0000-00003E460000}"/>
    <cellStyle name="Note 2 12 2 13" xfId="33814" xr:uid="{00000000-0005-0000-0000-0000FA1C0000}"/>
    <cellStyle name="Note 2 12 2 2" xfId="6598" xr:uid="{00000000-0005-0000-0000-00003F460000}"/>
    <cellStyle name="Note 2 12 2 2 2" xfId="12280" xr:uid="{00000000-0005-0000-0000-000040460000}"/>
    <cellStyle name="Note 2 12 2 2 2 2" xfId="25546" xr:uid="{00000000-0005-0000-0000-000041460000}"/>
    <cellStyle name="Note 2 12 2 2 2 3" xfId="37416" xr:uid="{00000000-0005-0000-0000-0000FB1C0000}"/>
    <cellStyle name="Note 2 12 2 2 3" xfId="29979" xr:uid="{00000000-0005-0000-0000-000042460000}"/>
    <cellStyle name="Note 2 12 2 2 4" xfId="28913" xr:uid="{00000000-0005-0000-0000-000043460000}"/>
    <cellStyle name="Note 2 12 2 2 5" xfId="28580" xr:uid="{00000000-0005-0000-0000-000044460000}"/>
    <cellStyle name="Note 2 12 2 2 6" xfId="24411" xr:uid="{00000000-0005-0000-0000-000045460000}"/>
    <cellStyle name="Note 2 12 2 2 7" xfId="16578" xr:uid="{00000000-0005-0000-0000-000046460000}"/>
    <cellStyle name="Note 2 12 2 2 8" xfId="30443" xr:uid="{00000000-0005-0000-0000-0000FB1C0000}"/>
    <cellStyle name="Note 2 12 2 3" xfId="6096" xr:uid="{00000000-0005-0000-0000-000047460000}"/>
    <cellStyle name="Note 2 12 2 3 2" xfId="11779" xr:uid="{00000000-0005-0000-0000-000048460000}"/>
    <cellStyle name="Note 2 12 2 3 2 2" xfId="25545" xr:uid="{00000000-0005-0000-0000-000049460000}"/>
    <cellStyle name="Note 2 12 2 3 2 3" xfId="37415" xr:uid="{00000000-0005-0000-0000-0000FC1C0000}"/>
    <cellStyle name="Note 2 12 2 3 3" xfId="30009" xr:uid="{00000000-0005-0000-0000-00004A460000}"/>
    <cellStyle name="Note 2 12 2 3 4" xfId="30224" xr:uid="{00000000-0005-0000-0000-00004B460000}"/>
    <cellStyle name="Note 2 12 2 3 5" xfId="28777" xr:uid="{00000000-0005-0000-0000-00004C460000}"/>
    <cellStyle name="Note 2 12 2 3 6" xfId="24139" xr:uid="{00000000-0005-0000-0000-00004D460000}"/>
    <cellStyle name="Note 2 12 2 3 7" xfId="20383" xr:uid="{00000000-0005-0000-0000-00004E460000}"/>
    <cellStyle name="Note 2 12 2 3 8" xfId="30442" xr:uid="{00000000-0005-0000-0000-0000FC1C0000}"/>
    <cellStyle name="Note 2 12 2 4" xfId="7002" xr:uid="{00000000-0005-0000-0000-00004F460000}"/>
    <cellStyle name="Note 2 12 2 4 2" xfId="12678" xr:uid="{00000000-0005-0000-0000-000050460000}"/>
    <cellStyle name="Note 2 12 2 4 2 2" xfId="24682" xr:uid="{00000000-0005-0000-0000-000051460000}"/>
    <cellStyle name="Note 2 12 2 4 2 3" xfId="38903" xr:uid="{00000000-0005-0000-0000-0000771D0000}"/>
    <cellStyle name="Note 2 12 2 4 3" xfId="20072" xr:uid="{00000000-0005-0000-0000-000052460000}"/>
    <cellStyle name="Note 2 12 2 4 4" xfId="35581" xr:uid="{00000000-0005-0000-0000-0000771D0000}"/>
    <cellStyle name="Note 2 12 2 5" xfId="8610" xr:uid="{00000000-0005-0000-0000-000053460000}"/>
    <cellStyle name="Note 2 12 2 5 2" xfId="14275" xr:uid="{00000000-0005-0000-0000-000054460000}"/>
    <cellStyle name="Note 2 12 2 5 3" xfId="25057" xr:uid="{00000000-0005-0000-0000-000055460000}"/>
    <cellStyle name="Note 2 12 2 5 4" xfId="34849" xr:uid="{00000000-0005-0000-0000-00002F2C0000}"/>
    <cellStyle name="Note 2 12 2 6" xfId="8984" xr:uid="{00000000-0005-0000-0000-000056460000}"/>
    <cellStyle name="Note 2 12 2 6 2" xfId="14649" xr:uid="{00000000-0005-0000-0000-000057460000}"/>
    <cellStyle name="Note 2 12 2 6 3" xfId="25129" xr:uid="{00000000-0005-0000-0000-000058460000}"/>
    <cellStyle name="Note 2 12 2 6 4" xfId="37110" xr:uid="{00000000-0005-0000-0000-0000FA1C0000}"/>
    <cellStyle name="Note 2 12 2 7" xfId="9708" xr:uid="{00000000-0005-0000-0000-000059460000}"/>
    <cellStyle name="Note 2 12 2 7 2" xfId="15363" xr:uid="{00000000-0005-0000-0000-00005A460000}"/>
    <cellStyle name="Note 2 12 2 7 3" xfId="25301" xr:uid="{00000000-0005-0000-0000-00005B460000}"/>
    <cellStyle name="Note 2 12 2 8" xfId="5200" xr:uid="{00000000-0005-0000-0000-00005C460000}"/>
    <cellStyle name="Note 2 12 2 8 2" xfId="10886" xr:uid="{00000000-0005-0000-0000-00005D460000}"/>
    <cellStyle name="Note 2 12 2 8 3" xfId="23904" xr:uid="{00000000-0005-0000-0000-00005E460000}"/>
    <cellStyle name="Note 2 12 2 9" xfId="4526" xr:uid="{00000000-0005-0000-0000-00005F460000}"/>
    <cellStyle name="Note 2 12 3" xfId="6224" xr:uid="{00000000-0005-0000-0000-000060460000}"/>
    <cellStyle name="Note 2 12 3 2" xfId="11907" xr:uid="{00000000-0005-0000-0000-000061460000}"/>
    <cellStyle name="Note 2 12 3 3" xfId="24203" xr:uid="{00000000-0005-0000-0000-000062460000}"/>
    <cellStyle name="Note 2 12 3 4" xfId="34850" xr:uid="{00000000-0005-0000-0000-00002E2C0000}"/>
    <cellStyle name="Note 2 12 4" xfId="5816" xr:uid="{00000000-0005-0000-0000-000063460000}"/>
    <cellStyle name="Note 2 12 4 2" xfId="11499" xr:uid="{00000000-0005-0000-0000-000064460000}"/>
    <cellStyle name="Note 2 12 4 3" xfId="24001" xr:uid="{00000000-0005-0000-0000-000065460000}"/>
    <cellStyle name="Note 2 12 5" xfId="7354" xr:uid="{00000000-0005-0000-0000-000066460000}"/>
    <cellStyle name="Note 2 12 5 2" xfId="13029" xr:uid="{00000000-0005-0000-0000-000067460000}"/>
    <cellStyle name="Note 2 12 5 3" xfId="24835" xr:uid="{00000000-0005-0000-0000-000068460000}"/>
    <cellStyle name="Note 2 12 6" xfId="8287" xr:uid="{00000000-0005-0000-0000-000069460000}"/>
    <cellStyle name="Note 2 12 6 2" xfId="13953" xr:uid="{00000000-0005-0000-0000-00006A460000}"/>
    <cellStyle name="Note 2 12 6 3" xfId="24976" xr:uid="{00000000-0005-0000-0000-00006B460000}"/>
    <cellStyle name="Note 2 12 7" xfId="7419" xr:uid="{00000000-0005-0000-0000-00006C460000}"/>
    <cellStyle name="Note 2 12 7 2" xfId="13094" xr:uid="{00000000-0005-0000-0000-00006D460000}"/>
    <cellStyle name="Note 2 12 7 3" xfId="24892" xr:uid="{00000000-0005-0000-0000-00006E460000}"/>
    <cellStyle name="Note 2 12 8" xfId="9387" xr:uid="{00000000-0005-0000-0000-00006F460000}"/>
    <cellStyle name="Note 2 12 8 2" xfId="15045" xr:uid="{00000000-0005-0000-0000-000070460000}"/>
    <cellStyle name="Note 2 12 8 3" xfId="25221" xr:uid="{00000000-0005-0000-0000-000071460000}"/>
    <cellStyle name="Note 2 12 9" xfId="4879" xr:uid="{00000000-0005-0000-0000-000072460000}"/>
    <cellStyle name="Note 2 12 9 2" xfId="10568" xr:uid="{00000000-0005-0000-0000-000073460000}"/>
    <cellStyle name="Note 2 12 9 3" xfId="23824" xr:uid="{00000000-0005-0000-0000-000074460000}"/>
    <cellStyle name="Note 2 13" xfId="2930" xr:uid="{00000000-0005-0000-0000-000075460000}"/>
    <cellStyle name="Note 2 13 10" xfId="4178" xr:uid="{00000000-0005-0000-0000-000076460000}"/>
    <cellStyle name="Note 2 13 11" xfId="9913" xr:uid="{00000000-0005-0000-0000-000077460000}"/>
    <cellStyle name="Note 2 13 11 2" xfId="30260" xr:uid="{00000000-0005-0000-0000-000078460000}"/>
    <cellStyle name="Note 2 13 12" xfId="23497" xr:uid="{00000000-0005-0000-0000-000079460000}"/>
    <cellStyle name="Note 2 13 13" xfId="30747" xr:uid="{00000000-0005-0000-0000-0000FF0D0000}"/>
    <cellStyle name="Note 2 13 2" xfId="3439" xr:uid="{00000000-0005-0000-0000-00007A460000}"/>
    <cellStyle name="Note 2 13 2 10" xfId="10231" xr:uid="{00000000-0005-0000-0000-00007B460000}"/>
    <cellStyle name="Note 2 13 2 10 2" xfId="29260" xr:uid="{00000000-0005-0000-0000-00007C460000}"/>
    <cellStyle name="Note 2 13 2 11" xfId="23727" xr:uid="{00000000-0005-0000-0000-00007D460000}"/>
    <cellStyle name="Note 2 13 2 12" xfId="33813" xr:uid="{00000000-0005-0000-0000-0000FE1C0000}"/>
    <cellStyle name="Note 2 13 2 2" xfId="6599" xr:uid="{00000000-0005-0000-0000-00007E460000}"/>
    <cellStyle name="Note 2 13 2 2 2" xfId="12281" xr:uid="{00000000-0005-0000-0000-00007F460000}"/>
    <cellStyle name="Note 2 13 2 2 3" xfId="24412" xr:uid="{00000000-0005-0000-0000-000080460000}"/>
    <cellStyle name="Note 2 13 2 2 4" xfId="37111" xr:uid="{00000000-0005-0000-0000-0000FE1C0000}"/>
    <cellStyle name="Note 2 13 2 3" xfId="6097" xr:uid="{00000000-0005-0000-0000-000081460000}"/>
    <cellStyle name="Note 2 13 2 3 2" xfId="11780" xr:uid="{00000000-0005-0000-0000-000082460000}"/>
    <cellStyle name="Note 2 13 2 3 3" xfId="24140" xr:uid="{00000000-0005-0000-0000-000083460000}"/>
    <cellStyle name="Note 2 13 2 4" xfId="7001" xr:uid="{00000000-0005-0000-0000-000084460000}"/>
    <cellStyle name="Note 2 13 2 4 2" xfId="12677" xr:uid="{00000000-0005-0000-0000-000085460000}"/>
    <cellStyle name="Note 2 13 2 4 3" xfId="24681" xr:uid="{00000000-0005-0000-0000-000086460000}"/>
    <cellStyle name="Note 2 13 2 5" xfId="8611" xr:uid="{00000000-0005-0000-0000-000087460000}"/>
    <cellStyle name="Note 2 13 2 5 2" xfId="14276" xr:uid="{00000000-0005-0000-0000-000088460000}"/>
    <cellStyle name="Note 2 13 2 5 3" xfId="25058" xr:uid="{00000000-0005-0000-0000-000089460000}"/>
    <cellStyle name="Note 2 13 2 6" xfId="8985" xr:uid="{00000000-0005-0000-0000-00008A460000}"/>
    <cellStyle name="Note 2 13 2 6 2" xfId="14650" xr:uid="{00000000-0005-0000-0000-00008B460000}"/>
    <cellStyle name="Note 2 13 2 6 3" xfId="25130" xr:uid="{00000000-0005-0000-0000-00008C460000}"/>
    <cellStyle name="Note 2 13 2 7" xfId="9709" xr:uid="{00000000-0005-0000-0000-00008D460000}"/>
    <cellStyle name="Note 2 13 2 7 2" xfId="15364" xr:uid="{00000000-0005-0000-0000-00008E460000}"/>
    <cellStyle name="Note 2 13 2 7 3" xfId="25302" xr:uid="{00000000-0005-0000-0000-00008F460000}"/>
    <cellStyle name="Note 2 13 2 8" xfId="5201" xr:uid="{00000000-0005-0000-0000-000090460000}"/>
    <cellStyle name="Note 2 13 2 8 2" xfId="10887" xr:uid="{00000000-0005-0000-0000-000091460000}"/>
    <cellStyle name="Note 2 13 2 8 3" xfId="23905" xr:uid="{00000000-0005-0000-0000-000092460000}"/>
    <cellStyle name="Note 2 13 2 9" xfId="4527" xr:uid="{00000000-0005-0000-0000-000093460000}"/>
    <cellStyle name="Note 2 13 3" xfId="6225" xr:uid="{00000000-0005-0000-0000-000094460000}"/>
    <cellStyle name="Note 2 13 3 2" xfId="11908" xr:uid="{00000000-0005-0000-0000-000095460000}"/>
    <cellStyle name="Note 2 13 3 3" xfId="24204" xr:uid="{00000000-0005-0000-0000-000096460000}"/>
    <cellStyle name="Note 2 13 3 4" xfId="35706" xr:uid="{00000000-0005-0000-0000-0000302C0000}"/>
    <cellStyle name="Note 2 13 4" xfId="5817" xr:uid="{00000000-0005-0000-0000-000097460000}"/>
    <cellStyle name="Note 2 13 4 2" xfId="11500" xr:uid="{00000000-0005-0000-0000-000098460000}"/>
    <cellStyle name="Note 2 13 4 3" xfId="24002" xr:uid="{00000000-0005-0000-0000-000099460000}"/>
    <cellStyle name="Note 2 13 5" xfId="7353" xr:uid="{00000000-0005-0000-0000-00009A460000}"/>
    <cellStyle name="Note 2 13 5 2" xfId="13028" xr:uid="{00000000-0005-0000-0000-00009B460000}"/>
    <cellStyle name="Note 2 13 5 3" xfId="24834" xr:uid="{00000000-0005-0000-0000-00009C460000}"/>
    <cellStyle name="Note 2 13 6" xfId="8288" xr:uid="{00000000-0005-0000-0000-00009D460000}"/>
    <cellStyle name="Note 2 13 6 2" xfId="13954" xr:uid="{00000000-0005-0000-0000-00009E460000}"/>
    <cellStyle name="Note 2 13 6 3" xfId="24977" xr:uid="{00000000-0005-0000-0000-00009F460000}"/>
    <cellStyle name="Note 2 13 7" xfId="7418" xr:uid="{00000000-0005-0000-0000-0000A0460000}"/>
    <cellStyle name="Note 2 13 7 2" xfId="13093" xr:uid="{00000000-0005-0000-0000-0000A1460000}"/>
    <cellStyle name="Note 2 13 7 3" xfId="24891" xr:uid="{00000000-0005-0000-0000-0000A2460000}"/>
    <cellStyle name="Note 2 13 8" xfId="9388" xr:uid="{00000000-0005-0000-0000-0000A3460000}"/>
    <cellStyle name="Note 2 13 8 2" xfId="15046" xr:uid="{00000000-0005-0000-0000-0000A4460000}"/>
    <cellStyle name="Note 2 13 8 3" xfId="25222" xr:uid="{00000000-0005-0000-0000-0000A5460000}"/>
    <cellStyle name="Note 2 13 9" xfId="4880" xr:uid="{00000000-0005-0000-0000-0000A6460000}"/>
    <cellStyle name="Note 2 13 9 2" xfId="10569" xr:uid="{00000000-0005-0000-0000-0000A7460000}"/>
    <cellStyle name="Note 2 13 9 3" xfId="23825" xr:uid="{00000000-0005-0000-0000-0000A8460000}"/>
    <cellStyle name="Note 2 14" xfId="3435" xr:uid="{00000000-0005-0000-0000-0000A9460000}"/>
    <cellStyle name="Note 2 14 10" xfId="10227" xr:uid="{00000000-0005-0000-0000-0000AA460000}"/>
    <cellStyle name="Note 2 14 10 2" xfId="29668" xr:uid="{00000000-0005-0000-0000-0000AB460000}"/>
    <cellStyle name="Note 2 14 11" xfId="23723" xr:uid="{00000000-0005-0000-0000-0000AC460000}"/>
    <cellStyle name="Note 2 14 12" xfId="30748" xr:uid="{00000000-0005-0000-0000-0000000E0000}"/>
    <cellStyle name="Note 2 14 13" xfId="30776" xr:uid="{00000000-0005-0000-0000-0000FF1C0000}"/>
    <cellStyle name="Note 2 14 2" xfId="6595" xr:uid="{00000000-0005-0000-0000-0000AD460000}"/>
    <cellStyle name="Note 2 14 2 2" xfId="12277" xr:uid="{00000000-0005-0000-0000-0000AE460000}"/>
    <cellStyle name="Note 2 14 2 2 2" xfId="29587" xr:uid="{00000000-0005-0000-0000-0000AF460000}"/>
    <cellStyle name="Note 2 14 2 2 3" xfId="37732" xr:uid="{00000000-0005-0000-0000-0000001D0000}"/>
    <cellStyle name="Note 2 14 2 3" xfId="30223" xr:uid="{00000000-0005-0000-0000-0000B0460000}"/>
    <cellStyle name="Note 2 14 2 4" xfId="30412" xr:uid="{00000000-0005-0000-0000-0000B1460000}"/>
    <cellStyle name="Note 2 14 2 5" xfId="24408" xr:uid="{00000000-0005-0000-0000-0000B2460000}"/>
    <cellStyle name="Note 2 14 2 6" xfId="16579" xr:uid="{00000000-0005-0000-0000-0000B3460000}"/>
    <cellStyle name="Note 2 14 2 7" xfId="34246" xr:uid="{00000000-0005-0000-0000-0000001D0000}"/>
    <cellStyle name="Note 2 14 3" xfId="6093" xr:uid="{00000000-0005-0000-0000-0000B4460000}"/>
    <cellStyle name="Note 2 14 3 2" xfId="11776" xr:uid="{00000000-0005-0000-0000-0000B5460000}"/>
    <cellStyle name="Note 2 14 3 2 2" xfId="27387" xr:uid="{00000000-0005-0000-0000-0000B6460000}"/>
    <cellStyle name="Note 2 14 3 2 3" xfId="37849" xr:uid="{00000000-0005-0000-0000-0000011D0000}"/>
    <cellStyle name="Note 2 14 3 3" xfId="29642" xr:uid="{00000000-0005-0000-0000-0000B7460000}"/>
    <cellStyle name="Note 2 14 3 4" xfId="29582" xr:uid="{00000000-0005-0000-0000-0000B8460000}"/>
    <cellStyle name="Note 2 14 3 5" xfId="28519" xr:uid="{00000000-0005-0000-0000-0000B9460000}"/>
    <cellStyle name="Note 2 14 3 6" xfId="24136" xr:uid="{00000000-0005-0000-0000-0000BA460000}"/>
    <cellStyle name="Note 2 14 3 7" xfId="18967" xr:uid="{00000000-0005-0000-0000-0000BB460000}"/>
    <cellStyle name="Note 2 14 3 8" xfId="34354" xr:uid="{00000000-0005-0000-0000-0000011D0000}"/>
    <cellStyle name="Note 2 14 4" xfId="7005" xr:uid="{00000000-0005-0000-0000-0000BC460000}"/>
    <cellStyle name="Note 2 14 4 2" xfId="12681" xr:uid="{00000000-0005-0000-0000-0000BD460000}"/>
    <cellStyle name="Note 2 14 4 3" xfId="24685" xr:uid="{00000000-0005-0000-0000-0000BE460000}"/>
    <cellStyle name="Note 2 14 4 4" xfId="34848" xr:uid="{00000000-0005-0000-0000-0000312C0000}"/>
    <cellStyle name="Note 2 14 5" xfId="8607" xr:uid="{00000000-0005-0000-0000-0000BF460000}"/>
    <cellStyle name="Note 2 14 5 2" xfId="14272" xr:uid="{00000000-0005-0000-0000-0000C0460000}"/>
    <cellStyle name="Note 2 14 5 3" xfId="25054" xr:uid="{00000000-0005-0000-0000-0000C1460000}"/>
    <cellStyle name="Note 2 14 5 4" xfId="36581" xr:uid="{00000000-0005-0000-0000-0000D32D0000}"/>
    <cellStyle name="Note 2 14 6" xfId="8981" xr:uid="{00000000-0005-0000-0000-0000C2460000}"/>
    <cellStyle name="Note 2 14 6 2" xfId="14646" xr:uid="{00000000-0005-0000-0000-0000C3460000}"/>
    <cellStyle name="Note 2 14 6 3" xfId="25126" xr:uid="{00000000-0005-0000-0000-0000C4460000}"/>
    <cellStyle name="Note 2 14 7" xfId="9705" xr:uid="{00000000-0005-0000-0000-0000C5460000}"/>
    <cellStyle name="Note 2 14 7 2" xfId="15360" xr:uid="{00000000-0005-0000-0000-0000C6460000}"/>
    <cellStyle name="Note 2 14 7 3" xfId="25298" xr:uid="{00000000-0005-0000-0000-0000C7460000}"/>
    <cellStyle name="Note 2 14 8" xfId="5197" xr:uid="{00000000-0005-0000-0000-0000C8460000}"/>
    <cellStyle name="Note 2 14 8 2" xfId="10883" xr:uid="{00000000-0005-0000-0000-0000C9460000}"/>
    <cellStyle name="Note 2 14 8 3" xfId="23901" xr:uid="{00000000-0005-0000-0000-0000CA460000}"/>
    <cellStyle name="Note 2 14 9" xfId="4523" xr:uid="{00000000-0005-0000-0000-0000CB460000}"/>
    <cellStyle name="Note 2 15" xfId="6221" xr:uid="{00000000-0005-0000-0000-0000CC460000}"/>
    <cellStyle name="Note 2 15 2" xfId="11904" xr:uid="{00000000-0005-0000-0000-0000CD460000}"/>
    <cellStyle name="Note 2 15 2 2" xfId="29073" xr:uid="{00000000-0005-0000-0000-0000CE460000}"/>
    <cellStyle name="Note 2 15 2 2 2" xfId="37850" xr:uid="{00000000-0005-0000-0000-0000031D0000}"/>
    <cellStyle name="Note 2 15 2 3" xfId="28972" xr:uid="{00000000-0005-0000-0000-0000CF460000}"/>
    <cellStyle name="Note 2 15 2 4" xfId="28534" xr:uid="{00000000-0005-0000-0000-0000D0460000}"/>
    <cellStyle name="Note 2 15 2 5" xfId="27388" xr:uid="{00000000-0005-0000-0000-0000D1460000}"/>
    <cellStyle name="Note 2 15 2 6" xfId="18968" xr:uid="{00000000-0005-0000-0000-0000D2460000}"/>
    <cellStyle name="Note 2 15 2 7" xfId="34355" xr:uid="{00000000-0005-0000-0000-0000031D0000}"/>
    <cellStyle name="Note 2 15 3" xfId="29561" xr:uid="{00000000-0005-0000-0000-0000D3460000}"/>
    <cellStyle name="Note 2 15 3 2" xfId="36582" xr:uid="{00000000-0005-0000-0000-0000D42D0000}"/>
    <cellStyle name="Note 2 15 4" xfId="28914" xr:uid="{00000000-0005-0000-0000-0000D4460000}"/>
    <cellStyle name="Note 2 15 4 2" xfId="37733" xr:uid="{00000000-0005-0000-0000-0000021D0000}"/>
    <cellStyle name="Note 2 15 5" xfId="28586" xr:uid="{00000000-0005-0000-0000-0000D5460000}"/>
    <cellStyle name="Note 2 15 6" xfId="24200" xr:uid="{00000000-0005-0000-0000-0000D6460000}"/>
    <cellStyle name="Note 2 15 7" xfId="16580" xr:uid="{00000000-0005-0000-0000-0000D7460000}"/>
    <cellStyle name="Note 2 15 8" xfId="30749" xr:uid="{00000000-0005-0000-0000-0000010E0000}"/>
    <cellStyle name="Note 2 15 9" xfId="34247" xr:uid="{00000000-0005-0000-0000-0000021D0000}"/>
    <cellStyle name="Note 2 16" xfId="5813" xr:uid="{00000000-0005-0000-0000-0000D8460000}"/>
    <cellStyle name="Note 2 16 2" xfId="11496" xr:uid="{00000000-0005-0000-0000-0000D9460000}"/>
    <cellStyle name="Note 2 16 2 2" xfId="30332" xr:uid="{00000000-0005-0000-0000-0000DA460000}"/>
    <cellStyle name="Note 2 16 2 3" xfId="36990" xr:uid="{00000000-0005-0000-0000-0000020E0000}"/>
    <cellStyle name="Note 2 16 3" xfId="30401" xr:uid="{00000000-0005-0000-0000-0000DB460000}"/>
    <cellStyle name="Note 2 16 4" xfId="28921" xr:uid="{00000000-0005-0000-0000-0000DC460000}"/>
    <cellStyle name="Note 2 16 5" xfId="23998" xr:uid="{00000000-0005-0000-0000-0000DD460000}"/>
    <cellStyle name="Note 2 16 6" xfId="32741" xr:uid="{00000000-0005-0000-0000-0000020E0000}"/>
    <cellStyle name="Note 2 16 7" xfId="34853" xr:uid="{00000000-0005-0000-0000-00002B2C0000}"/>
    <cellStyle name="Note 2 17" xfId="7357" xr:uid="{00000000-0005-0000-0000-0000DE460000}"/>
    <cellStyle name="Note 2 17 2" xfId="13032" xr:uid="{00000000-0005-0000-0000-0000DF460000}"/>
    <cellStyle name="Note 2 17 3" xfId="24838" xr:uid="{00000000-0005-0000-0000-0000E0460000}"/>
    <cellStyle name="Note 2 18" xfId="8284" xr:uid="{00000000-0005-0000-0000-0000E1460000}"/>
    <cellStyle name="Note 2 18 2" xfId="13950" xr:uid="{00000000-0005-0000-0000-0000E2460000}"/>
    <cellStyle name="Note 2 18 3" xfId="24973" xr:uid="{00000000-0005-0000-0000-0000E3460000}"/>
    <cellStyle name="Note 2 19" xfId="7422" xr:uid="{00000000-0005-0000-0000-0000E4460000}"/>
    <cellStyle name="Note 2 19 2" xfId="13097" xr:uid="{00000000-0005-0000-0000-0000E5460000}"/>
    <cellStyle name="Note 2 19 3" xfId="24895" xr:uid="{00000000-0005-0000-0000-0000E6460000}"/>
    <cellStyle name="Note 2 2" xfId="2931" xr:uid="{00000000-0005-0000-0000-0000E7460000}"/>
    <cellStyle name="Note 2 2 10" xfId="4881" xr:uid="{00000000-0005-0000-0000-0000E8460000}"/>
    <cellStyle name="Note 2 2 10 2" xfId="10570" xr:uid="{00000000-0005-0000-0000-0000E9460000}"/>
    <cellStyle name="Note 2 2 10 3" xfId="23826" xr:uid="{00000000-0005-0000-0000-0000EA460000}"/>
    <cellStyle name="Note 2 2 11" xfId="4179" xr:uid="{00000000-0005-0000-0000-0000EB460000}"/>
    <cellStyle name="Note 2 2 12" xfId="9914" xr:uid="{00000000-0005-0000-0000-0000EC460000}"/>
    <cellStyle name="Note 2 2 12 2" xfId="28713" xr:uid="{00000000-0005-0000-0000-0000ED460000}"/>
    <cellStyle name="Note 2 2 13" xfId="23498" xr:uid="{00000000-0005-0000-0000-0000EE460000}"/>
    <cellStyle name="Note 2 2 14" xfId="30750" xr:uid="{00000000-0005-0000-0000-0000030E0000}"/>
    <cellStyle name="Note 2 2 2" xfId="3253" xr:uid="{00000000-0005-0000-0000-0000EF460000}"/>
    <cellStyle name="Note 2 2 2 10" xfId="10096" xr:uid="{00000000-0005-0000-0000-0000F0460000}"/>
    <cellStyle name="Note 2 2 2 10 2" xfId="28429" xr:uid="{00000000-0005-0000-0000-0000F1460000}"/>
    <cellStyle name="Note 2 2 2 11" xfId="23566" xr:uid="{00000000-0005-0000-0000-0000F2460000}"/>
    <cellStyle name="Note 2 2 2 12" xfId="32743" xr:uid="{00000000-0005-0000-0000-0000040E0000}"/>
    <cellStyle name="Note 2 2 2 13" xfId="30777" xr:uid="{00000000-0005-0000-0000-0000051D0000}"/>
    <cellStyle name="Note 2 2 2 2" xfId="6436" xr:uid="{00000000-0005-0000-0000-0000F3460000}"/>
    <cellStyle name="Note 2 2 2 2 2" xfId="12118" xr:uid="{00000000-0005-0000-0000-0000F4460000}"/>
    <cellStyle name="Note 2 2 2 2 2 2" xfId="28353" xr:uid="{00000000-0005-0000-0000-0000F5460000}"/>
    <cellStyle name="Note 2 2 2 2 3" xfId="24359" xr:uid="{00000000-0005-0000-0000-0000F6460000}"/>
    <cellStyle name="Note 2 2 2 2 4" xfId="36992" xr:uid="{00000000-0005-0000-0000-0000040E0000}"/>
    <cellStyle name="Note 2 2 2 3" xfId="5981" xr:uid="{00000000-0005-0000-0000-0000F7460000}"/>
    <cellStyle name="Note 2 2 2 3 2" xfId="11664" xr:uid="{00000000-0005-0000-0000-0000F8460000}"/>
    <cellStyle name="Note 2 2 2 3 3" xfId="24133" xr:uid="{00000000-0005-0000-0000-0000F9460000}"/>
    <cellStyle name="Note 2 2 2 3 4" xfId="37112" xr:uid="{00000000-0005-0000-0000-0000051D0000}"/>
    <cellStyle name="Note 2 2 2 4" xfId="7143" xr:uid="{00000000-0005-0000-0000-0000FA460000}"/>
    <cellStyle name="Note 2 2 2 4 2" xfId="12819" xr:uid="{00000000-0005-0000-0000-0000FB460000}"/>
    <cellStyle name="Note 2 2 2 4 3" xfId="24695" xr:uid="{00000000-0005-0000-0000-0000FC460000}"/>
    <cellStyle name="Note 2 2 2 5" xfId="8482" xr:uid="{00000000-0005-0000-0000-0000FD460000}"/>
    <cellStyle name="Note 2 2 2 5 2" xfId="14147" xr:uid="{00000000-0005-0000-0000-0000FE460000}"/>
    <cellStyle name="Note 2 2 2 5 3" xfId="25051" xr:uid="{00000000-0005-0000-0000-0000FF460000}"/>
    <cellStyle name="Note 2 2 2 6" xfId="8850" xr:uid="{00000000-0005-0000-0000-000000470000}"/>
    <cellStyle name="Note 2 2 2 6 2" xfId="14515" xr:uid="{00000000-0005-0000-0000-000001470000}"/>
    <cellStyle name="Note 2 2 2 6 3" xfId="25117" xr:uid="{00000000-0005-0000-0000-000002470000}"/>
    <cellStyle name="Note 2 2 2 7" xfId="9571" xr:uid="{00000000-0005-0000-0000-000003470000}"/>
    <cellStyle name="Note 2 2 2 7 2" xfId="15229" xr:uid="{00000000-0005-0000-0000-000004470000}"/>
    <cellStyle name="Note 2 2 2 7 3" xfId="25286" xr:uid="{00000000-0005-0000-0000-000005470000}"/>
    <cellStyle name="Note 2 2 2 8" xfId="5063" xr:uid="{00000000-0005-0000-0000-000006470000}"/>
    <cellStyle name="Note 2 2 2 8 2" xfId="10752" xr:uid="{00000000-0005-0000-0000-000007470000}"/>
    <cellStyle name="Note 2 2 2 8 3" xfId="23889" xr:uid="{00000000-0005-0000-0000-000008470000}"/>
    <cellStyle name="Note 2 2 2 9" xfId="4381" xr:uid="{00000000-0005-0000-0000-000009470000}"/>
    <cellStyle name="Note 2 2 3" xfId="3440" xr:uid="{00000000-0005-0000-0000-00000A470000}"/>
    <cellStyle name="Note 2 2 3 10" xfId="10232" xr:uid="{00000000-0005-0000-0000-00000B470000}"/>
    <cellStyle name="Note 2 2 3 10 2" xfId="28615" xr:uid="{00000000-0005-0000-0000-00000C470000}"/>
    <cellStyle name="Note 2 2 3 11" xfId="23728" xr:uid="{00000000-0005-0000-0000-00000D470000}"/>
    <cellStyle name="Note 2 2 3 12" xfId="32742" xr:uid="{00000000-0005-0000-0000-0000050E0000}"/>
    <cellStyle name="Note 2 2 3 13" xfId="33812" xr:uid="{00000000-0005-0000-0000-0000061D0000}"/>
    <cellStyle name="Note 2 2 3 2" xfId="6600" xr:uid="{00000000-0005-0000-0000-00000E470000}"/>
    <cellStyle name="Note 2 2 3 2 2" xfId="12282" xr:uid="{00000000-0005-0000-0000-00000F470000}"/>
    <cellStyle name="Note 2 2 3 2 3" xfId="24413" xr:uid="{00000000-0005-0000-0000-000010470000}"/>
    <cellStyle name="Note 2 2 3 2 4" xfId="36991" xr:uid="{00000000-0005-0000-0000-0000050E0000}"/>
    <cellStyle name="Note 2 2 3 3" xfId="6098" xr:uid="{00000000-0005-0000-0000-000011470000}"/>
    <cellStyle name="Note 2 2 3 3 2" xfId="11781" xr:uid="{00000000-0005-0000-0000-000012470000}"/>
    <cellStyle name="Note 2 2 3 3 3" xfId="24141" xr:uid="{00000000-0005-0000-0000-000013470000}"/>
    <cellStyle name="Note 2 2 3 3 4" xfId="37113" xr:uid="{00000000-0005-0000-0000-0000061D0000}"/>
    <cellStyle name="Note 2 2 3 4" xfId="7000" xr:uid="{00000000-0005-0000-0000-000014470000}"/>
    <cellStyle name="Note 2 2 3 4 2" xfId="12676" xr:uid="{00000000-0005-0000-0000-000015470000}"/>
    <cellStyle name="Note 2 2 3 4 3" xfId="24680" xr:uid="{00000000-0005-0000-0000-000016470000}"/>
    <cellStyle name="Note 2 2 3 5" xfId="8612" xr:uid="{00000000-0005-0000-0000-000017470000}"/>
    <cellStyle name="Note 2 2 3 5 2" xfId="14277" xr:uid="{00000000-0005-0000-0000-000018470000}"/>
    <cellStyle name="Note 2 2 3 5 3" xfId="25059" xr:uid="{00000000-0005-0000-0000-000019470000}"/>
    <cellStyle name="Note 2 2 3 6" xfId="8986" xr:uid="{00000000-0005-0000-0000-00001A470000}"/>
    <cellStyle name="Note 2 2 3 6 2" xfId="14651" xr:uid="{00000000-0005-0000-0000-00001B470000}"/>
    <cellStyle name="Note 2 2 3 6 3" xfId="25131" xr:uid="{00000000-0005-0000-0000-00001C470000}"/>
    <cellStyle name="Note 2 2 3 7" xfId="9710" xr:uid="{00000000-0005-0000-0000-00001D470000}"/>
    <cellStyle name="Note 2 2 3 7 2" xfId="15365" xr:uid="{00000000-0005-0000-0000-00001E470000}"/>
    <cellStyle name="Note 2 2 3 7 3" xfId="25303" xr:uid="{00000000-0005-0000-0000-00001F470000}"/>
    <cellStyle name="Note 2 2 3 8" xfId="5202" xr:uid="{00000000-0005-0000-0000-000020470000}"/>
    <cellStyle name="Note 2 2 3 8 2" xfId="10888" xr:uid="{00000000-0005-0000-0000-000021470000}"/>
    <cellStyle name="Note 2 2 3 8 3" xfId="23906" xr:uid="{00000000-0005-0000-0000-000022470000}"/>
    <cellStyle name="Note 2 2 3 9" xfId="4528" xr:uid="{00000000-0005-0000-0000-000023470000}"/>
    <cellStyle name="Note 2 2 4" xfId="6226" xr:uid="{00000000-0005-0000-0000-000024470000}"/>
    <cellStyle name="Note 2 2 4 2" xfId="11909" xr:uid="{00000000-0005-0000-0000-000025470000}"/>
    <cellStyle name="Note 2 2 4 2 2" xfId="28352" xr:uid="{00000000-0005-0000-0000-000026470000}"/>
    <cellStyle name="Note 2 2 4 3" xfId="24205" xr:uid="{00000000-0005-0000-0000-000027470000}"/>
    <cellStyle name="Note 2 2 4 4" xfId="34847" xr:uid="{00000000-0005-0000-0000-0000322C0000}"/>
    <cellStyle name="Note 2 2 5" xfId="6569" xr:uid="{00000000-0005-0000-0000-000028470000}"/>
    <cellStyle name="Note 2 2 5 2" xfId="12251" xr:uid="{00000000-0005-0000-0000-000029470000}"/>
    <cellStyle name="Note 2 2 5 3" xfId="24385" xr:uid="{00000000-0005-0000-0000-00002A470000}"/>
    <cellStyle name="Note 2 2 6" xfId="7352" xr:uid="{00000000-0005-0000-0000-00002B470000}"/>
    <cellStyle name="Note 2 2 6 2" xfId="13027" xr:uid="{00000000-0005-0000-0000-00002C470000}"/>
    <cellStyle name="Note 2 2 6 3" xfId="24833" xr:uid="{00000000-0005-0000-0000-00002D470000}"/>
    <cellStyle name="Note 2 2 7" xfId="8289" xr:uid="{00000000-0005-0000-0000-00002E470000}"/>
    <cellStyle name="Note 2 2 7 2" xfId="13955" xr:uid="{00000000-0005-0000-0000-00002F470000}"/>
    <cellStyle name="Note 2 2 7 3" xfId="24978" xr:uid="{00000000-0005-0000-0000-000030470000}"/>
    <cellStyle name="Note 2 2 8" xfId="7417" xr:uid="{00000000-0005-0000-0000-000031470000}"/>
    <cellStyle name="Note 2 2 8 2" xfId="13092" xr:uid="{00000000-0005-0000-0000-000032470000}"/>
    <cellStyle name="Note 2 2 8 3" xfId="24890" xr:uid="{00000000-0005-0000-0000-000033470000}"/>
    <cellStyle name="Note 2 2 9" xfId="9389" xr:uid="{00000000-0005-0000-0000-000034470000}"/>
    <cellStyle name="Note 2 2 9 2" xfId="15047" xr:uid="{00000000-0005-0000-0000-000035470000}"/>
    <cellStyle name="Note 2 2 9 3" xfId="25223" xr:uid="{00000000-0005-0000-0000-000036470000}"/>
    <cellStyle name="Note 2 20" xfId="9384" xr:uid="{00000000-0005-0000-0000-000037470000}"/>
    <cellStyle name="Note 2 20 2" xfId="15042" xr:uid="{00000000-0005-0000-0000-000038470000}"/>
    <cellStyle name="Note 2 20 3" xfId="25218" xr:uid="{00000000-0005-0000-0000-000039470000}"/>
    <cellStyle name="Note 2 21" xfId="4876" xr:uid="{00000000-0005-0000-0000-00003A470000}"/>
    <cellStyle name="Note 2 21 2" xfId="10565" xr:uid="{00000000-0005-0000-0000-00003B470000}"/>
    <cellStyle name="Note 2 21 3" xfId="23821" xr:uid="{00000000-0005-0000-0000-00003C470000}"/>
    <cellStyle name="Note 2 22" xfId="4174" xr:uid="{00000000-0005-0000-0000-00003D470000}"/>
    <cellStyle name="Note 2 23" xfId="9909" xr:uid="{00000000-0005-0000-0000-00003E470000}"/>
    <cellStyle name="Note 2 23 2" xfId="28652" xr:uid="{00000000-0005-0000-0000-00003F470000}"/>
    <cellStyle name="Note 2 24" xfId="23493" xr:uid="{00000000-0005-0000-0000-000040470000}"/>
    <cellStyle name="Note 2 25" xfId="32740" xr:uid="{00000000-0005-0000-0000-0000FB0D0000}"/>
    <cellStyle name="Note 2 3" xfId="2932" xr:uid="{00000000-0005-0000-0000-000041470000}"/>
    <cellStyle name="Note 2 3 10" xfId="4180" xr:uid="{00000000-0005-0000-0000-000042470000}"/>
    <cellStyle name="Note 2 3 11" xfId="9915" xr:uid="{00000000-0005-0000-0000-000043470000}"/>
    <cellStyle name="Note 2 3 11 2" xfId="30383" xr:uid="{00000000-0005-0000-0000-000044470000}"/>
    <cellStyle name="Note 2 3 12" xfId="23499" xr:uid="{00000000-0005-0000-0000-000045470000}"/>
    <cellStyle name="Note 2 3 13" xfId="30751" xr:uid="{00000000-0005-0000-0000-0000060E0000}"/>
    <cellStyle name="Note 2 3 2" xfId="3441" xr:uid="{00000000-0005-0000-0000-000046470000}"/>
    <cellStyle name="Note 2 3 2 10" xfId="10233" xr:uid="{00000000-0005-0000-0000-000047470000}"/>
    <cellStyle name="Note 2 3 2 10 2" xfId="30428" xr:uid="{00000000-0005-0000-0000-000048470000}"/>
    <cellStyle name="Note 2 3 2 11" xfId="23729" xr:uid="{00000000-0005-0000-0000-000049470000}"/>
    <cellStyle name="Note 2 3 2 12" xfId="33811" xr:uid="{00000000-0005-0000-0000-0000081D0000}"/>
    <cellStyle name="Note 2 3 2 2" xfId="6601" xr:uid="{00000000-0005-0000-0000-00004A470000}"/>
    <cellStyle name="Note 2 3 2 2 2" xfId="12283" xr:uid="{00000000-0005-0000-0000-00004B470000}"/>
    <cellStyle name="Note 2 3 2 2 3" xfId="24414" xr:uid="{00000000-0005-0000-0000-00004C470000}"/>
    <cellStyle name="Note 2 3 2 2 4" xfId="37114" xr:uid="{00000000-0005-0000-0000-0000081D0000}"/>
    <cellStyle name="Note 2 3 2 3" xfId="6580" xr:uid="{00000000-0005-0000-0000-00004D470000}"/>
    <cellStyle name="Note 2 3 2 3 2" xfId="12262" xr:uid="{00000000-0005-0000-0000-00004E470000}"/>
    <cellStyle name="Note 2 3 2 3 3" xfId="24396" xr:uid="{00000000-0005-0000-0000-00004F470000}"/>
    <cellStyle name="Note 2 3 2 4" xfId="6999" xr:uid="{00000000-0005-0000-0000-000050470000}"/>
    <cellStyle name="Note 2 3 2 4 2" xfId="12675" xr:uid="{00000000-0005-0000-0000-000051470000}"/>
    <cellStyle name="Note 2 3 2 4 3" xfId="24679" xr:uid="{00000000-0005-0000-0000-000052470000}"/>
    <cellStyle name="Note 2 3 2 5" xfId="8613" xr:uid="{00000000-0005-0000-0000-000053470000}"/>
    <cellStyle name="Note 2 3 2 5 2" xfId="14278" xr:uid="{00000000-0005-0000-0000-000054470000}"/>
    <cellStyle name="Note 2 3 2 5 3" xfId="25060" xr:uid="{00000000-0005-0000-0000-000055470000}"/>
    <cellStyle name="Note 2 3 2 6" xfId="8987" xr:uid="{00000000-0005-0000-0000-000056470000}"/>
    <cellStyle name="Note 2 3 2 6 2" xfId="14652" xr:uid="{00000000-0005-0000-0000-000057470000}"/>
    <cellStyle name="Note 2 3 2 6 3" xfId="25132" xr:uid="{00000000-0005-0000-0000-000058470000}"/>
    <cellStyle name="Note 2 3 2 7" xfId="9711" xr:uid="{00000000-0005-0000-0000-000059470000}"/>
    <cellStyle name="Note 2 3 2 7 2" xfId="15366" xr:uid="{00000000-0005-0000-0000-00005A470000}"/>
    <cellStyle name="Note 2 3 2 7 3" xfId="25304" xr:uid="{00000000-0005-0000-0000-00005B470000}"/>
    <cellStyle name="Note 2 3 2 8" xfId="5203" xr:uid="{00000000-0005-0000-0000-00005C470000}"/>
    <cellStyle name="Note 2 3 2 8 2" xfId="10889" xr:uid="{00000000-0005-0000-0000-00005D470000}"/>
    <cellStyle name="Note 2 3 2 8 3" xfId="23907" xr:uid="{00000000-0005-0000-0000-00005E470000}"/>
    <cellStyle name="Note 2 3 2 9" xfId="4529" xr:uid="{00000000-0005-0000-0000-00005F470000}"/>
    <cellStyle name="Note 2 3 3" xfId="6227" xr:uid="{00000000-0005-0000-0000-000060470000}"/>
    <cellStyle name="Note 2 3 3 2" xfId="11910" xr:uid="{00000000-0005-0000-0000-000061470000}"/>
    <cellStyle name="Note 2 3 3 3" xfId="24206" xr:uid="{00000000-0005-0000-0000-000062470000}"/>
    <cellStyle name="Note 2 3 3 4" xfId="34846" xr:uid="{00000000-0005-0000-0000-0000332C0000}"/>
    <cellStyle name="Note 2 3 4" xfId="5818" xr:uid="{00000000-0005-0000-0000-000063470000}"/>
    <cellStyle name="Note 2 3 4 2" xfId="11501" xr:uid="{00000000-0005-0000-0000-000064470000}"/>
    <cellStyle name="Note 2 3 4 3" xfId="24003" xr:uid="{00000000-0005-0000-0000-000065470000}"/>
    <cellStyle name="Note 2 3 5" xfId="7351" xr:uid="{00000000-0005-0000-0000-000066470000}"/>
    <cellStyle name="Note 2 3 5 2" xfId="13026" xr:uid="{00000000-0005-0000-0000-000067470000}"/>
    <cellStyle name="Note 2 3 5 3" xfId="24832" xr:uid="{00000000-0005-0000-0000-000068470000}"/>
    <cellStyle name="Note 2 3 6" xfId="8290" xr:uid="{00000000-0005-0000-0000-000069470000}"/>
    <cellStyle name="Note 2 3 6 2" xfId="13956" xr:uid="{00000000-0005-0000-0000-00006A470000}"/>
    <cellStyle name="Note 2 3 6 3" xfId="24979" xr:uid="{00000000-0005-0000-0000-00006B470000}"/>
    <cellStyle name="Note 2 3 7" xfId="7416" xr:uid="{00000000-0005-0000-0000-00006C470000}"/>
    <cellStyle name="Note 2 3 7 2" xfId="13091" xr:uid="{00000000-0005-0000-0000-00006D470000}"/>
    <cellStyle name="Note 2 3 7 3" xfId="24889" xr:uid="{00000000-0005-0000-0000-00006E470000}"/>
    <cellStyle name="Note 2 3 8" xfId="9390" xr:uid="{00000000-0005-0000-0000-00006F470000}"/>
    <cellStyle name="Note 2 3 8 2" xfId="15048" xr:uid="{00000000-0005-0000-0000-000070470000}"/>
    <cellStyle name="Note 2 3 8 3" xfId="25224" xr:uid="{00000000-0005-0000-0000-000071470000}"/>
    <cellStyle name="Note 2 3 9" xfId="4882" xr:uid="{00000000-0005-0000-0000-000072470000}"/>
    <cellStyle name="Note 2 3 9 2" xfId="10571" xr:uid="{00000000-0005-0000-0000-000073470000}"/>
    <cellStyle name="Note 2 3 9 3" xfId="23827" xr:uid="{00000000-0005-0000-0000-000074470000}"/>
    <cellStyle name="Note 2 4" xfId="2933" xr:uid="{00000000-0005-0000-0000-000075470000}"/>
    <cellStyle name="Note 2 4 10" xfId="4181" xr:uid="{00000000-0005-0000-0000-000076470000}"/>
    <cellStyle name="Note 2 4 11" xfId="9916" xr:uid="{00000000-0005-0000-0000-000077470000}"/>
    <cellStyle name="Note 2 4 11 2" xfId="30424" xr:uid="{00000000-0005-0000-0000-000078470000}"/>
    <cellStyle name="Note 2 4 12" xfId="23500" xr:uid="{00000000-0005-0000-0000-000079470000}"/>
    <cellStyle name="Note 2 4 13" xfId="30752" xr:uid="{00000000-0005-0000-0000-0000070E0000}"/>
    <cellStyle name="Note 2 4 2" xfId="3442" xr:uid="{00000000-0005-0000-0000-00007A470000}"/>
    <cellStyle name="Note 2 4 2 10" xfId="10234" xr:uid="{00000000-0005-0000-0000-00007B470000}"/>
    <cellStyle name="Note 2 4 2 10 2" xfId="28692" xr:uid="{00000000-0005-0000-0000-00007C470000}"/>
    <cellStyle name="Note 2 4 2 11" xfId="23730" xr:uid="{00000000-0005-0000-0000-00007D470000}"/>
    <cellStyle name="Note 2 4 2 12" xfId="33810" xr:uid="{00000000-0005-0000-0000-00000A1D0000}"/>
    <cellStyle name="Note 2 4 2 2" xfId="6602" xr:uid="{00000000-0005-0000-0000-00007E470000}"/>
    <cellStyle name="Note 2 4 2 2 2" xfId="12284" xr:uid="{00000000-0005-0000-0000-00007F470000}"/>
    <cellStyle name="Note 2 4 2 2 3" xfId="24415" xr:uid="{00000000-0005-0000-0000-000080470000}"/>
    <cellStyle name="Note 2 4 2 2 4" xfId="37115" xr:uid="{00000000-0005-0000-0000-00000A1D0000}"/>
    <cellStyle name="Note 2 4 2 3" xfId="6099" xr:uid="{00000000-0005-0000-0000-000081470000}"/>
    <cellStyle name="Note 2 4 2 3 2" xfId="11782" xr:uid="{00000000-0005-0000-0000-000082470000}"/>
    <cellStyle name="Note 2 4 2 3 3" xfId="24142" xr:uid="{00000000-0005-0000-0000-000083470000}"/>
    <cellStyle name="Note 2 4 2 4" xfId="6998" xr:uid="{00000000-0005-0000-0000-000084470000}"/>
    <cellStyle name="Note 2 4 2 4 2" xfId="12674" xr:uid="{00000000-0005-0000-0000-000085470000}"/>
    <cellStyle name="Note 2 4 2 4 3" xfId="24678" xr:uid="{00000000-0005-0000-0000-000086470000}"/>
    <cellStyle name="Note 2 4 2 5" xfId="8614" xr:uid="{00000000-0005-0000-0000-000087470000}"/>
    <cellStyle name="Note 2 4 2 5 2" xfId="14279" xr:uid="{00000000-0005-0000-0000-000088470000}"/>
    <cellStyle name="Note 2 4 2 5 3" xfId="25061" xr:uid="{00000000-0005-0000-0000-000089470000}"/>
    <cellStyle name="Note 2 4 2 6" xfId="8988" xr:uid="{00000000-0005-0000-0000-00008A470000}"/>
    <cellStyle name="Note 2 4 2 6 2" xfId="14653" xr:uid="{00000000-0005-0000-0000-00008B470000}"/>
    <cellStyle name="Note 2 4 2 6 3" xfId="25133" xr:uid="{00000000-0005-0000-0000-00008C470000}"/>
    <cellStyle name="Note 2 4 2 7" xfId="9712" xr:uid="{00000000-0005-0000-0000-00008D470000}"/>
    <cellStyle name="Note 2 4 2 7 2" xfId="15367" xr:uid="{00000000-0005-0000-0000-00008E470000}"/>
    <cellStyle name="Note 2 4 2 7 3" xfId="25305" xr:uid="{00000000-0005-0000-0000-00008F470000}"/>
    <cellStyle name="Note 2 4 2 8" xfId="5204" xr:uid="{00000000-0005-0000-0000-000090470000}"/>
    <cellStyle name="Note 2 4 2 8 2" xfId="10890" xr:uid="{00000000-0005-0000-0000-000091470000}"/>
    <cellStyle name="Note 2 4 2 8 3" xfId="23908" xr:uid="{00000000-0005-0000-0000-000092470000}"/>
    <cellStyle name="Note 2 4 2 9" xfId="4530" xr:uid="{00000000-0005-0000-0000-000093470000}"/>
    <cellStyle name="Note 2 4 3" xfId="6228" xr:uid="{00000000-0005-0000-0000-000094470000}"/>
    <cellStyle name="Note 2 4 3 2" xfId="11911" xr:uid="{00000000-0005-0000-0000-000095470000}"/>
    <cellStyle name="Note 2 4 3 3" xfId="24207" xr:uid="{00000000-0005-0000-0000-000096470000}"/>
    <cellStyle name="Note 2 4 3 4" xfId="34845" xr:uid="{00000000-0005-0000-0000-0000342C0000}"/>
    <cellStyle name="Note 2 4 4" xfId="6570" xr:uid="{00000000-0005-0000-0000-000097470000}"/>
    <cellStyle name="Note 2 4 4 2" xfId="12252" xr:uid="{00000000-0005-0000-0000-000098470000}"/>
    <cellStyle name="Note 2 4 4 3" xfId="24386" xr:uid="{00000000-0005-0000-0000-000099470000}"/>
    <cellStyle name="Note 2 4 5" xfId="7350" xr:uid="{00000000-0005-0000-0000-00009A470000}"/>
    <cellStyle name="Note 2 4 5 2" xfId="13025" xr:uid="{00000000-0005-0000-0000-00009B470000}"/>
    <cellStyle name="Note 2 4 5 3" xfId="24831" xr:uid="{00000000-0005-0000-0000-00009C470000}"/>
    <cellStyle name="Note 2 4 6" xfId="8291" xr:uid="{00000000-0005-0000-0000-00009D470000}"/>
    <cellStyle name="Note 2 4 6 2" xfId="13957" xr:uid="{00000000-0005-0000-0000-00009E470000}"/>
    <cellStyle name="Note 2 4 6 3" xfId="24980" xr:uid="{00000000-0005-0000-0000-00009F470000}"/>
    <cellStyle name="Note 2 4 7" xfId="7415" xr:uid="{00000000-0005-0000-0000-0000A0470000}"/>
    <cellStyle name="Note 2 4 7 2" xfId="13090" xr:uid="{00000000-0005-0000-0000-0000A1470000}"/>
    <cellStyle name="Note 2 4 7 3" xfId="24888" xr:uid="{00000000-0005-0000-0000-0000A2470000}"/>
    <cellStyle name="Note 2 4 8" xfId="9391" xr:uid="{00000000-0005-0000-0000-0000A3470000}"/>
    <cellStyle name="Note 2 4 8 2" xfId="15049" xr:uid="{00000000-0005-0000-0000-0000A4470000}"/>
    <cellStyle name="Note 2 4 8 3" xfId="25225" xr:uid="{00000000-0005-0000-0000-0000A5470000}"/>
    <cellStyle name="Note 2 4 9" xfId="4883" xr:uid="{00000000-0005-0000-0000-0000A6470000}"/>
    <cellStyle name="Note 2 4 9 2" xfId="10572" xr:uid="{00000000-0005-0000-0000-0000A7470000}"/>
    <cellStyle name="Note 2 4 9 3" xfId="23828" xr:uid="{00000000-0005-0000-0000-0000A8470000}"/>
    <cellStyle name="Note 2 5" xfId="2934" xr:uid="{00000000-0005-0000-0000-0000A9470000}"/>
    <cellStyle name="Note 2 5 10" xfId="4182" xr:uid="{00000000-0005-0000-0000-0000AA470000}"/>
    <cellStyle name="Note 2 5 11" xfId="9917" xr:uid="{00000000-0005-0000-0000-0000AB470000}"/>
    <cellStyle name="Note 2 5 11 2" xfId="28762" xr:uid="{00000000-0005-0000-0000-0000AC470000}"/>
    <cellStyle name="Note 2 5 12" xfId="23501" xr:uid="{00000000-0005-0000-0000-0000AD470000}"/>
    <cellStyle name="Note 2 5 13" xfId="30753" xr:uid="{00000000-0005-0000-0000-0000080E0000}"/>
    <cellStyle name="Note 2 5 2" xfId="3443" xr:uid="{00000000-0005-0000-0000-0000AE470000}"/>
    <cellStyle name="Note 2 5 2 10" xfId="10235" xr:uid="{00000000-0005-0000-0000-0000AF470000}"/>
    <cellStyle name="Note 2 5 2 10 2" xfId="29011" xr:uid="{00000000-0005-0000-0000-0000B0470000}"/>
    <cellStyle name="Note 2 5 2 11" xfId="23731" xr:uid="{00000000-0005-0000-0000-0000B1470000}"/>
    <cellStyle name="Note 2 5 2 12" xfId="33809" xr:uid="{00000000-0005-0000-0000-00000C1D0000}"/>
    <cellStyle name="Note 2 5 2 2" xfId="6603" xr:uid="{00000000-0005-0000-0000-0000B2470000}"/>
    <cellStyle name="Note 2 5 2 2 2" xfId="12285" xr:uid="{00000000-0005-0000-0000-0000B3470000}"/>
    <cellStyle name="Note 2 5 2 2 3" xfId="24416" xr:uid="{00000000-0005-0000-0000-0000B4470000}"/>
    <cellStyle name="Note 2 5 2 2 4" xfId="37116" xr:uid="{00000000-0005-0000-0000-00000C1D0000}"/>
    <cellStyle name="Note 2 5 2 3" xfId="6100" xr:uid="{00000000-0005-0000-0000-0000B5470000}"/>
    <cellStyle name="Note 2 5 2 3 2" xfId="11783" xr:uid="{00000000-0005-0000-0000-0000B6470000}"/>
    <cellStyle name="Note 2 5 2 3 3" xfId="24143" xr:uid="{00000000-0005-0000-0000-0000B7470000}"/>
    <cellStyle name="Note 2 5 2 4" xfId="6997" xr:uid="{00000000-0005-0000-0000-0000B8470000}"/>
    <cellStyle name="Note 2 5 2 4 2" xfId="12673" xr:uid="{00000000-0005-0000-0000-0000B9470000}"/>
    <cellStyle name="Note 2 5 2 4 3" xfId="24677" xr:uid="{00000000-0005-0000-0000-0000BA470000}"/>
    <cellStyle name="Note 2 5 2 5" xfId="8615" xr:uid="{00000000-0005-0000-0000-0000BB470000}"/>
    <cellStyle name="Note 2 5 2 5 2" xfId="14280" xr:uid="{00000000-0005-0000-0000-0000BC470000}"/>
    <cellStyle name="Note 2 5 2 5 3" xfId="25062" xr:uid="{00000000-0005-0000-0000-0000BD470000}"/>
    <cellStyle name="Note 2 5 2 6" xfId="8989" xr:uid="{00000000-0005-0000-0000-0000BE470000}"/>
    <cellStyle name="Note 2 5 2 6 2" xfId="14654" xr:uid="{00000000-0005-0000-0000-0000BF470000}"/>
    <cellStyle name="Note 2 5 2 6 3" xfId="25134" xr:uid="{00000000-0005-0000-0000-0000C0470000}"/>
    <cellStyle name="Note 2 5 2 7" xfId="9713" xr:uid="{00000000-0005-0000-0000-0000C1470000}"/>
    <cellStyle name="Note 2 5 2 7 2" xfId="15368" xr:uid="{00000000-0005-0000-0000-0000C2470000}"/>
    <cellStyle name="Note 2 5 2 7 3" xfId="25306" xr:uid="{00000000-0005-0000-0000-0000C3470000}"/>
    <cellStyle name="Note 2 5 2 8" xfId="5205" xr:uid="{00000000-0005-0000-0000-0000C4470000}"/>
    <cellStyle name="Note 2 5 2 8 2" xfId="10891" xr:uid="{00000000-0005-0000-0000-0000C5470000}"/>
    <cellStyle name="Note 2 5 2 8 3" xfId="23909" xr:uid="{00000000-0005-0000-0000-0000C6470000}"/>
    <cellStyle name="Note 2 5 2 9" xfId="4531" xr:uid="{00000000-0005-0000-0000-0000C7470000}"/>
    <cellStyle name="Note 2 5 3" xfId="6229" xr:uid="{00000000-0005-0000-0000-0000C8470000}"/>
    <cellStyle name="Note 2 5 3 2" xfId="11912" xr:uid="{00000000-0005-0000-0000-0000C9470000}"/>
    <cellStyle name="Note 2 5 3 3" xfId="24208" xr:uid="{00000000-0005-0000-0000-0000CA470000}"/>
    <cellStyle name="Note 2 5 3 4" xfId="34844" xr:uid="{00000000-0005-0000-0000-0000352C0000}"/>
    <cellStyle name="Note 2 5 4" xfId="5819" xr:uid="{00000000-0005-0000-0000-0000CB470000}"/>
    <cellStyle name="Note 2 5 4 2" xfId="11502" xr:uid="{00000000-0005-0000-0000-0000CC470000}"/>
    <cellStyle name="Note 2 5 4 3" xfId="24004" xr:uid="{00000000-0005-0000-0000-0000CD470000}"/>
    <cellStyle name="Note 2 5 5" xfId="7349" xr:uid="{00000000-0005-0000-0000-0000CE470000}"/>
    <cellStyle name="Note 2 5 5 2" xfId="13024" xr:uid="{00000000-0005-0000-0000-0000CF470000}"/>
    <cellStyle name="Note 2 5 5 3" xfId="24830" xr:uid="{00000000-0005-0000-0000-0000D0470000}"/>
    <cellStyle name="Note 2 5 6" xfId="8292" xr:uid="{00000000-0005-0000-0000-0000D1470000}"/>
    <cellStyle name="Note 2 5 6 2" xfId="13958" xr:uid="{00000000-0005-0000-0000-0000D2470000}"/>
    <cellStyle name="Note 2 5 6 3" xfId="24981" xr:uid="{00000000-0005-0000-0000-0000D3470000}"/>
    <cellStyle name="Note 2 5 7" xfId="7414" xr:uid="{00000000-0005-0000-0000-0000D4470000}"/>
    <cellStyle name="Note 2 5 7 2" xfId="13089" xr:uid="{00000000-0005-0000-0000-0000D5470000}"/>
    <cellStyle name="Note 2 5 7 3" xfId="24887" xr:uid="{00000000-0005-0000-0000-0000D6470000}"/>
    <cellStyle name="Note 2 5 8" xfId="9392" xr:uid="{00000000-0005-0000-0000-0000D7470000}"/>
    <cellStyle name="Note 2 5 8 2" xfId="15050" xr:uid="{00000000-0005-0000-0000-0000D8470000}"/>
    <cellStyle name="Note 2 5 8 3" xfId="25226" xr:uid="{00000000-0005-0000-0000-0000D9470000}"/>
    <cellStyle name="Note 2 5 9" xfId="4884" xr:uid="{00000000-0005-0000-0000-0000DA470000}"/>
    <cellStyle name="Note 2 5 9 2" xfId="10573" xr:uid="{00000000-0005-0000-0000-0000DB470000}"/>
    <cellStyle name="Note 2 5 9 3" xfId="23829" xr:uid="{00000000-0005-0000-0000-0000DC470000}"/>
    <cellStyle name="Note 2 6" xfId="2935" xr:uid="{00000000-0005-0000-0000-0000DD470000}"/>
    <cellStyle name="Note 2 6 10" xfId="4183" xr:uid="{00000000-0005-0000-0000-0000DE470000}"/>
    <cellStyle name="Note 2 6 11" xfId="9918" xr:uid="{00000000-0005-0000-0000-0000DF470000}"/>
    <cellStyle name="Note 2 6 11 2" xfId="29944" xr:uid="{00000000-0005-0000-0000-0000E0470000}"/>
    <cellStyle name="Note 2 6 12" xfId="23502" xr:uid="{00000000-0005-0000-0000-0000E1470000}"/>
    <cellStyle name="Note 2 6 13" xfId="30754" xr:uid="{00000000-0005-0000-0000-0000090E0000}"/>
    <cellStyle name="Note 2 6 2" xfId="3444" xr:uid="{00000000-0005-0000-0000-0000E2470000}"/>
    <cellStyle name="Note 2 6 2 10" xfId="10236" xr:uid="{00000000-0005-0000-0000-0000E3470000}"/>
    <cellStyle name="Note 2 6 2 10 2" xfId="29948" xr:uid="{00000000-0005-0000-0000-0000E4470000}"/>
    <cellStyle name="Note 2 6 2 11" xfId="23732" xr:uid="{00000000-0005-0000-0000-0000E5470000}"/>
    <cellStyle name="Note 2 6 2 12" xfId="30778" xr:uid="{00000000-0005-0000-0000-00000E1D0000}"/>
    <cellStyle name="Note 2 6 2 2" xfId="6604" xr:uid="{00000000-0005-0000-0000-0000E6470000}"/>
    <cellStyle name="Note 2 6 2 2 2" xfId="12286" xr:uid="{00000000-0005-0000-0000-0000E7470000}"/>
    <cellStyle name="Note 2 6 2 2 3" xfId="24417" xr:uid="{00000000-0005-0000-0000-0000E8470000}"/>
    <cellStyle name="Note 2 6 2 2 4" xfId="37117" xr:uid="{00000000-0005-0000-0000-00000E1D0000}"/>
    <cellStyle name="Note 2 6 2 3" xfId="6582" xr:uid="{00000000-0005-0000-0000-0000E9470000}"/>
    <cellStyle name="Note 2 6 2 3 2" xfId="12264" xr:uid="{00000000-0005-0000-0000-0000EA470000}"/>
    <cellStyle name="Note 2 6 2 3 3" xfId="24398" xr:uid="{00000000-0005-0000-0000-0000EB470000}"/>
    <cellStyle name="Note 2 6 2 4" xfId="6996" xr:uid="{00000000-0005-0000-0000-0000EC470000}"/>
    <cellStyle name="Note 2 6 2 4 2" xfId="12672" xr:uid="{00000000-0005-0000-0000-0000ED470000}"/>
    <cellStyle name="Note 2 6 2 4 3" xfId="24676" xr:uid="{00000000-0005-0000-0000-0000EE470000}"/>
    <cellStyle name="Note 2 6 2 5" xfId="8616" xr:uid="{00000000-0005-0000-0000-0000EF470000}"/>
    <cellStyle name="Note 2 6 2 5 2" xfId="14281" xr:uid="{00000000-0005-0000-0000-0000F0470000}"/>
    <cellStyle name="Note 2 6 2 5 3" xfId="25063" xr:uid="{00000000-0005-0000-0000-0000F1470000}"/>
    <cellStyle name="Note 2 6 2 6" xfId="8990" xr:uid="{00000000-0005-0000-0000-0000F2470000}"/>
    <cellStyle name="Note 2 6 2 6 2" xfId="14655" xr:uid="{00000000-0005-0000-0000-0000F3470000}"/>
    <cellStyle name="Note 2 6 2 6 3" xfId="25135" xr:uid="{00000000-0005-0000-0000-0000F4470000}"/>
    <cellStyle name="Note 2 6 2 7" xfId="9714" xr:uid="{00000000-0005-0000-0000-0000F5470000}"/>
    <cellStyle name="Note 2 6 2 7 2" xfId="15369" xr:uid="{00000000-0005-0000-0000-0000F6470000}"/>
    <cellStyle name="Note 2 6 2 7 3" xfId="25307" xr:uid="{00000000-0005-0000-0000-0000F7470000}"/>
    <cellStyle name="Note 2 6 2 8" xfId="5206" xr:uid="{00000000-0005-0000-0000-0000F8470000}"/>
    <cellStyle name="Note 2 6 2 8 2" xfId="10892" xr:uid="{00000000-0005-0000-0000-0000F9470000}"/>
    <cellStyle name="Note 2 6 2 8 3" xfId="23910" xr:uid="{00000000-0005-0000-0000-0000FA470000}"/>
    <cellStyle name="Note 2 6 2 9" xfId="4532" xr:uid="{00000000-0005-0000-0000-0000FB470000}"/>
    <cellStyle name="Note 2 6 3" xfId="6230" xr:uid="{00000000-0005-0000-0000-0000FC470000}"/>
    <cellStyle name="Note 2 6 3 2" xfId="11913" xr:uid="{00000000-0005-0000-0000-0000FD470000}"/>
    <cellStyle name="Note 2 6 3 3" xfId="24209" xr:uid="{00000000-0005-0000-0000-0000FE470000}"/>
    <cellStyle name="Note 2 6 3 4" xfId="34843" xr:uid="{00000000-0005-0000-0000-0000362C0000}"/>
    <cellStyle name="Note 2 6 4" xfId="5820" xr:uid="{00000000-0005-0000-0000-0000FF470000}"/>
    <cellStyle name="Note 2 6 4 2" xfId="11503" xr:uid="{00000000-0005-0000-0000-000000480000}"/>
    <cellStyle name="Note 2 6 4 3" xfId="24005" xr:uid="{00000000-0005-0000-0000-000001480000}"/>
    <cellStyle name="Note 2 6 5" xfId="7348" xr:uid="{00000000-0005-0000-0000-000002480000}"/>
    <cellStyle name="Note 2 6 5 2" xfId="13023" xr:uid="{00000000-0005-0000-0000-000003480000}"/>
    <cellStyle name="Note 2 6 5 3" xfId="24829" xr:uid="{00000000-0005-0000-0000-000004480000}"/>
    <cellStyle name="Note 2 6 6" xfId="8293" xr:uid="{00000000-0005-0000-0000-000005480000}"/>
    <cellStyle name="Note 2 6 6 2" xfId="13959" xr:uid="{00000000-0005-0000-0000-000006480000}"/>
    <cellStyle name="Note 2 6 6 3" xfId="24982" xr:uid="{00000000-0005-0000-0000-000007480000}"/>
    <cellStyle name="Note 2 6 7" xfId="7010" xr:uid="{00000000-0005-0000-0000-000008480000}"/>
    <cellStyle name="Note 2 6 7 2" xfId="12686" xr:uid="{00000000-0005-0000-0000-000009480000}"/>
    <cellStyle name="Note 2 6 7 3" xfId="24689" xr:uid="{00000000-0005-0000-0000-00000A480000}"/>
    <cellStyle name="Note 2 6 8" xfId="9393" xr:uid="{00000000-0005-0000-0000-00000B480000}"/>
    <cellStyle name="Note 2 6 8 2" xfId="15051" xr:uid="{00000000-0005-0000-0000-00000C480000}"/>
    <cellStyle name="Note 2 6 8 3" xfId="25227" xr:uid="{00000000-0005-0000-0000-00000D480000}"/>
    <cellStyle name="Note 2 6 9" xfId="4885" xr:uid="{00000000-0005-0000-0000-00000E480000}"/>
    <cellStyle name="Note 2 6 9 2" xfId="10574" xr:uid="{00000000-0005-0000-0000-00000F480000}"/>
    <cellStyle name="Note 2 6 9 3" xfId="23830" xr:uid="{00000000-0005-0000-0000-000010480000}"/>
    <cellStyle name="Note 2 7" xfId="2936" xr:uid="{00000000-0005-0000-0000-000011480000}"/>
    <cellStyle name="Note 2 7 10" xfId="4184" xr:uid="{00000000-0005-0000-0000-000012480000}"/>
    <cellStyle name="Note 2 7 11" xfId="9919" xr:uid="{00000000-0005-0000-0000-000013480000}"/>
    <cellStyle name="Note 2 7 11 2" xfId="28757" xr:uid="{00000000-0005-0000-0000-000014480000}"/>
    <cellStyle name="Note 2 7 12" xfId="23503" xr:uid="{00000000-0005-0000-0000-000015480000}"/>
    <cellStyle name="Note 2 7 13" xfId="30755" xr:uid="{00000000-0005-0000-0000-00000A0E0000}"/>
    <cellStyle name="Note 2 7 2" xfId="3445" xr:uid="{00000000-0005-0000-0000-000016480000}"/>
    <cellStyle name="Note 2 7 2 10" xfId="10237" xr:uid="{00000000-0005-0000-0000-000017480000}"/>
    <cellStyle name="Note 2 7 2 10 2" xfId="30202" xr:uid="{00000000-0005-0000-0000-000018480000}"/>
    <cellStyle name="Note 2 7 2 11" xfId="23733" xr:uid="{00000000-0005-0000-0000-000019480000}"/>
    <cellStyle name="Note 2 7 2 12" xfId="30779" xr:uid="{00000000-0005-0000-0000-0000101D0000}"/>
    <cellStyle name="Note 2 7 2 2" xfId="6605" xr:uid="{00000000-0005-0000-0000-00001A480000}"/>
    <cellStyle name="Note 2 7 2 2 2" xfId="12287" xr:uid="{00000000-0005-0000-0000-00001B480000}"/>
    <cellStyle name="Note 2 7 2 2 3" xfId="24418" xr:uid="{00000000-0005-0000-0000-00001C480000}"/>
    <cellStyle name="Note 2 7 2 2 4" xfId="37118" xr:uid="{00000000-0005-0000-0000-0000101D0000}"/>
    <cellStyle name="Note 2 7 2 3" xfId="6101" xr:uid="{00000000-0005-0000-0000-00001D480000}"/>
    <cellStyle name="Note 2 7 2 3 2" xfId="11784" xr:uid="{00000000-0005-0000-0000-00001E480000}"/>
    <cellStyle name="Note 2 7 2 3 3" xfId="24144" xr:uid="{00000000-0005-0000-0000-00001F480000}"/>
    <cellStyle name="Note 2 7 2 4" xfId="6995" xr:uid="{00000000-0005-0000-0000-000020480000}"/>
    <cellStyle name="Note 2 7 2 4 2" xfId="12671" xr:uid="{00000000-0005-0000-0000-000021480000}"/>
    <cellStyle name="Note 2 7 2 4 3" xfId="24675" xr:uid="{00000000-0005-0000-0000-000022480000}"/>
    <cellStyle name="Note 2 7 2 5" xfId="8617" xr:uid="{00000000-0005-0000-0000-000023480000}"/>
    <cellStyle name="Note 2 7 2 5 2" xfId="14282" xr:uid="{00000000-0005-0000-0000-000024480000}"/>
    <cellStyle name="Note 2 7 2 5 3" xfId="25064" xr:uid="{00000000-0005-0000-0000-000025480000}"/>
    <cellStyle name="Note 2 7 2 6" xfId="8991" xr:uid="{00000000-0005-0000-0000-000026480000}"/>
    <cellStyle name="Note 2 7 2 6 2" xfId="14656" xr:uid="{00000000-0005-0000-0000-000027480000}"/>
    <cellStyle name="Note 2 7 2 6 3" xfId="25136" xr:uid="{00000000-0005-0000-0000-000028480000}"/>
    <cellStyle name="Note 2 7 2 7" xfId="9715" xr:uid="{00000000-0005-0000-0000-000029480000}"/>
    <cellStyle name="Note 2 7 2 7 2" xfId="15370" xr:uid="{00000000-0005-0000-0000-00002A480000}"/>
    <cellStyle name="Note 2 7 2 7 3" xfId="25308" xr:uid="{00000000-0005-0000-0000-00002B480000}"/>
    <cellStyle name="Note 2 7 2 8" xfId="5207" xr:uid="{00000000-0005-0000-0000-00002C480000}"/>
    <cellStyle name="Note 2 7 2 8 2" xfId="10893" xr:uid="{00000000-0005-0000-0000-00002D480000}"/>
    <cellStyle name="Note 2 7 2 8 3" xfId="23911" xr:uid="{00000000-0005-0000-0000-00002E480000}"/>
    <cellStyle name="Note 2 7 2 9" xfId="4533" xr:uid="{00000000-0005-0000-0000-00002F480000}"/>
    <cellStyle name="Note 2 7 3" xfId="6231" xr:uid="{00000000-0005-0000-0000-000030480000}"/>
    <cellStyle name="Note 2 7 3 2" xfId="11914" xr:uid="{00000000-0005-0000-0000-000031480000}"/>
    <cellStyle name="Note 2 7 3 3" xfId="24210" xr:uid="{00000000-0005-0000-0000-000032480000}"/>
    <cellStyle name="Note 2 7 3 4" xfId="34842" xr:uid="{00000000-0005-0000-0000-0000372C0000}"/>
    <cellStyle name="Note 2 7 4" xfId="5821" xr:uid="{00000000-0005-0000-0000-000033480000}"/>
    <cellStyle name="Note 2 7 4 2" xfId="11504" xr:uid="{00000000-0005-0000-0000-000034480000}"/>
    <cellStyle name="Note 2 7 4 3" xfId="24006" xr:uid="{00000000-0005-0000-0000-000035480000}"/>
    <cellStyle name="Note 2 7 5" xfId="7347" xr:uid="{00000000-0005-0000-0000-000036480000}"/>
    <cellStyle name="Note 2 7 5 2" xfId="13022" xr:uid="{00000000-0005-0000-0000-000037480000}"/>
    <cellStyle name="Note 2 7 5 3" xfId="24828" xr:uid="{00000000-0005-0000-0000-000038480000}"/>
    <cellStyle name="Note 2 7 6" xfId="8294" xr:uid="{00000000-0005-0000-0000-000039480000}"/>
    <cellStyle name="Note 2 7 6 2" xfId="13960" xr:uid="{00000000-0005-0000-0000-00003A480000}"/>
    <cellStyle name="Note 2 7 6 3" xfId="24983" xr:uid="{00000000-0005-0000-0000-00003B480000}"/>
    <cellStyle name="Note 2 7 7" xfId="7413" xr:uid="{00000000-0005-0000-0000-00003C480000}"/>
    <cellStyle name="Note 2 7 7 2" xfId="13088" xr:uid="{00000000-0005-0000-0000-00003D480000}"/>
    <cellStyle name="Note 2 7 7 3" xfId="24886" xr:uid="{00000000-0005-0000-0000-00003E480000}"/>
    <cellStyle name="Note 2 7 8" xfId="9394" xr:uid="{00000000-0005-0000-0000-00003F480000}"/>
    <cellStyle name="Note 2 7 8 2" xfId="15052" xr:uid="{00000000-0005-0000-0000-000040480000}"/>
    <cellStyle name="Note 2 7 8 3" xfId="25228" xr:uid="{00000000-0005-0000-0000-000041480000}"/>
    <cellStyle name="Note 2 7 9" xfId="4886" xr:uid="{00000000-0005-0000-0000-000042480000}"/>
    <cellStyle name="Note 2 7 9 2" xfId="10575" xr:uid="{00000000-0005-0000-0000-000043480000}"/>
    <cellStyle name="Note 2 7 9 3" xfId="23831" xr:uid="{00000000-0005-0000-0000-000044480000}"/>
    <cellStyle name="Note 2 8" xfId="2937" xr:uid="{00000000-0005-0000-0000-000045480000}"/>
    <cellStyle name="Note 2 8 10" xfId="4185" xr:uid="{00000000-0005-0000-0000-000046480000}"/>
    <cellStyle name="Note 2 8 11" xfId="9920" xr:uid="{00000000-0005-0000-0000-000047480000}"/>
    <cellStyle name="Note 2 8 11 2" xfId="28715" xr:uid="{00000000-0005-0000-0000-000048480000}"/>
    <cellStyle name="Note 2 8 12" xfId="23504" xr:uid="{00000000-0005-0000-0000-000049480000}"/>
    <cellStyle name="Note 2 8 13" xfId="30756" xr:uid="{00000000-0005-0000-0000-00000B0E0000}"/>
    <cellStyle name="Note 2 8 2" xfId="3446" xr:uid="{00000000-0005-0000-0000-00004A480000}"/>
    <cellStyle name="Note 2 8 2 10" xfId="10238" xr:uid="{00000000-0005-0000-0000-00004B480000}"/>
    <cellStyle name="Note 2 8 2 10 2" xfId="28718" xr:uid="{00000000-0005-0000-0000-00004C480000}"/>
    <cellStyle name="Note 2 8 2 11" xfId="23734" xr:uid="{00000000-0005-0000-0000-00004D480000}"/>
    <cellStyle name="Note 2 8 2 12" xfId="30780" xr:uid="{00000000-0005-0000-0000-0000121D0000}"/>
    <cellStyle name="Note 2 8 2 2" xfId="6606" xr:uid="{00000000-0005-0000-0000-00004E480000}"/>
    <cellStyle name="Note 2 8 2 2 2" xfId="12288" xr:uid="{00000000-0005-0000-0000-00004F480000}"/>
    <cellStyle name="Note 2 8 2 2 3" xfId="24419" xr:uid="{00000000-0005-0000-0000-000050480000}"/>
    <cellStyle name="Note 2 8 2 2 4" xfId="37119" xr:uid="{00000000-0005-0000-0000-0000121D0000}"/>
    <cellStyle name="Note 2 8 2 3" xfId="6583" xr:uid="{00000000-0005-0000-0000-000051480000}"/>
    <cellStyle name="Note 2 8 2 3 2" xfId="12265" xr:uid="{00000000-0005-0000-0000-000052480000}"/>
    <cellStyle name="Note 2 8 2 3 3" xfId="24399" xr:uid="{00000000-0005-0000-0000-000053480000}"/>
    <cellStyle name="Note 2 8 2 4" xfId="6994" xr:uid="{00000000-0005-0000-0000-000054480000}"/>
    <cellStyle name="Note 2 8 2 4 2" xfId="12670" xr:uid="{00000000-0005-0000-0000-000055480000}"/>
    <cellStyle name="Note 2 8 2 4 3" xfId="24674" xr:uid="{00000000-0005-0000-0000-000056480000}"/>
    <cellStyle name="Note 2 8 2 5" xfId="8618" xr:uid="{00000000-0005-0000-0000-000057480000}"/>
    <cellStyle name="Note 2 8 2 5 2" xfId="14283" xr:uid="{00000000-0005-0000-0000-000058480000}"/>
    <cellStyle name="Note 2 8 2 5 3" xfId="25065" xr:uid="{00000000-0005-0000-0000-000059480000}"/>
    <cellStyle name="Note 2 8 2 6" xfId="8992" xr:uid="{00000000-0005-0000-0000-00005A480000}"/>
    <cellStyle name="Note 2 8 2 6 2" xfId="14657" xr:uid="{00000000-0005-0000-0000-00005B480000}"/>
    <cellStyle name="Note 2 8 2 6 3" xfId="25137" xr:uid="{00000000-0005-0000-0000-00005C480000}"/>
    <cellStyle name="Note 2 8 2 7" xfId="9716" xr:uid="{00000000-0005-0000-0000-00005D480000}"/>
    <cellStyle name="Note 2 8 2 7 2" xfId="15371" xr:uid="{00000000-0005-0000-0000-00005E480000}"/>
    <cellStyle name="Note 2 8 2 7 3" xfId="25309" xr:uid="{00000000-0005-0000-0000-00005F480000}"/>
    <cellStyle name="Note 2 8 2 8" xfId="5208" xr:uid="{00000000-0005-0000-0000-000060480000}"/>
    <cellStyle name="Note 2 8 2 8 2" xfId="10894" xr:uid="{00000000-0005-0000-0000-000061480000}"/>
    <cellStyle name="Note 2 8 2 8 3" xfId="23912" xr:uid="{00000000-0005-0000-0000-000062480000}"/>
    <cellStyle name="Note 2 8 2 9" xfId="4534" xr:uid="{00000000-0005-0000-0000-000063480000}"/>
    <cellStyle name="Note 2 8 3" xfId="6232" xr:uid="{00000000-0005-0000-0000-000064480000}"/>
    <cellStyle name="Note 2 8 3 2" xfId="11915" xr:uid="{00000000-0005-0000-0000-000065480000}"/>
    <cellStyle name="Note 2 8 3 3" xfId="24211" xr:uid="{00000000-0005-0000-0000-000066480000}"/>
    <cellStyle name="Note 2 8 3 4" xfId="34841" xr:uid="{00000000-0005-0000-0000-0000382C0000}"/>
    <cellStyle name="Note 2 8 4" xfId="5822" xr:uid="{00000000-0005-0000-0000-000067480000}"/>
    <cellStyle name="Note 2 8 4 2" xfId="11505" xr:uid="{00000000-0005-0000-0000-000068480000}"/>
    <cellStyle name="Note 2 8 4 3" xfId="24007" xr:uid="{00000000-0005-0000-0000-000069480000}"/>
    <cellStyle name="Note 2 8 5" xfId="7346" xr:uid="{00000000-0005-0000-0000-00006A480000}"/>
    <cellStyle name="Note 2 8 5 2" xfId="13021" xr:uid="{00000000-0005-0000-0000-00006B480000}"/>
    <cellStyle name="Note 2 8 5 3" xfId="24827" xr:uid="{00000000-0005-0000-0000-00006C480000}"/>
    <cellStyle name="Note 2 8 6" xfId="8295" xr:uid="{00000000-0005-0000-0000-00006D480000}"/>
    <cellStyle name="Note 2 8 6 2" xfId="13961" xr:uid="{00000000-0005-0000-0000-00006E480000}"/>
    <cellStyle name="Note 2 8 6 3" xfId="24984" xr:uid="{00000000-0005-0000-0000-00006F480000}"/>
    <cellStyle name="Note 2 8 7" xfId="7412" xr:uid="{00000000-0005-0000-0000-000070480000}"/>
    <cellStyle name="Note 2 8 7 2" xfId="13087" xr:uid="{00000000-0005-0000-0000-000071480000}"/>
    <cellStyle name="Note 2 8 7 3" xfId="24885" xr:uid="{00000000-0005-0000-0000-000072480000}"/>
    <cellStyle name="Note 2 8 8" xfId="9395" xr:uid="{00000000-0005-0000-0000-000073480000}"/>
    <cellStyle name="Note 2 8 8 2" xfId="15053" xr:uid="{00000000-0005-0000-0000-000074480000}"/>
    <cellStyle name="Note 2 8 8 3" xfId="25229" xr:uid="{00000000-0005-0000-0000-000075480000}"/>
    <cellStyle name="Note 2 8 9" xfId="4887" xr:uid="{00000000-0005-0000-0000-000076480000}"/>
    <cellStyle name="Note 2 8 9 2" xfId="10576" xr:uid="{00000000-0005-0000-0000-000077480000}"/>
    <cellStyle name="Note 2 8 9 3" xfId="23832" xr:uid="{00000000-0005-0000-0000-000078480000}"/>
    <cellStyle name="Note 2 9" xfId="2938" xr:uid="{00000000-0005-0000-0000-000079480000}"/>
    <cellStyle name="Note 2 9 10" xfId="4186" xr:uid="{00000000-0005-0000-0000-00007A480000}"/>
    <cellStyle name="Note 2 9 11" xfId="9921" xr:uid="{00000000-0005-0000-0000-00007B480000}"/>
    <cellStyle name="Note 2 9 11 2" xfId="28639" xr:uid="{00000000-0005-0000-0000-00007C480000}"/>
    <cellStyle name="Note 2 9 12" xfId="23505" xr:uid="{00000000-0005-0000-0000-00007D480000}"/>
    <cellStyle name="Note 2 9 13" xfId="30757" xr:uid="{00000000-0005-0000-0000-00000C0E0000}"/>
    <cellStyle name="Note 2 9 2" xfId="3447" xr:uid="{00000000-0005-0000-0000-00007E480000}"/>
    <cellStyle name="Note 2 9 2 10" xfId="10239" xr:uid="{00000000-0005-0000-0000-00007F480000}"/>
    <cellStyle name="Note 2 9 2 10 2" xfId="28690" xr:uid="{00000000-0005-0000-0000-000080480000}"/>
    <cellStyle name="Note 2 9 2 11" xfId="23735" xr:uid="{00000000-0005-0000-0000-000081480000}"/>
    <cellStyle name="Note 2 9 2 12" xfId="30781" xr:uid="{00000000-0005-0000-0000-0000141D0000}"/>
    <cellStyle name="Note 2 9 2 2" xfId="6607" xr:uid="{00000000-0005-0000-0000-000082480000}"/>
    <cellStyle name="Note 2 9 2 2 2" xfId="12289" xr:uid="{00000000-0005-0000-0000-000083480000}"/>
    <cellStyle name="Note 2 9 2 2 3" xfId="24420" xr:uid="{00000000-0005-0000-0000-000084480000}"/>
    <cellStyle name="Note 2 9 2 2 4" xfId="37120" xr:uid="{00000000-0005-0000-0000-0000141D0000}"/>
    <cellStyle name="Note 2 9 2 3" xfId="6102" xr:uid="{00000000-0005-0000-0000-000085480000}"/>
    <cellStyle name="Note 2 9 2 3 2" xfId="11785" xr:uid="{00000000-0005-0000-0000-000086480000}"/>
    <cellStyle name="Note 2 9 2 3 3" xfId="24145" xr:uid="{00000000-0005-0000-0000-000087480000}"/>
    <cellStyle name="Note 2 9 2 4" xfId="6993" xr:uid="{00000000-0005-0000-0000-000088480000}"/>
    <cellStyle name="Note 2 9 2 4 2" xfId="12669" xr:uid="{00000000-0005-0000-0000-000089480000}"/>
    <cellStyle name="Note 2 9 2 4 3" xfId="24673" xr:uid="{00000000-0005-0000-0000-00008A480000}"/>
    <cellStyle name="Note 2 9 2 5" xfId="8619" xr:uid="{00000000-0005-0000-0000-00008B480000}"/>
    <cellStyle name="Note 2 9 2 5 2" xfId="14284" xr:uid="{00000000-0005-0000-0000-00008C480000}"/>
    <cellStyle name="Note 2 9 2 5 3" xfId="25066" xr:uid="{00000000-0005-0000-0000-00008D480000}"/>
    <cellStyle name="Note 2 9 2 6" xfId="8993" xr:uid="{00000000-0005-0000-0000-00008E480000}"/>
    <cellStyle name="Note 2 9 2 6 2" xfId="14658" xr:uid="{00000000-0005-0000-0000-00008F480000}"/>
    <cellStyle name="Note 2 9 2 6 3" xfId="25138" xr:uid="{00000000-0005-0000-0000-000090480000}"/>
    <cellStyle name="Note 2 9 2 7" xfId="9717" xr:uid="{00000000-0005-0000-0000-000091480000}"/>
    <cellStyle name="Note 2 9 2 7 2" xfId="15372" xr:uid="{00000000-0005-0000-0000-000092480000}"/>
    <cellStyle name="Note 2 9 2 7 3" xfId="25310" xr:uid="{00000000-0005-0000-0000-000093480000}"/>
    <cellStyle name="Note 2 9 2 8" xfId="5209" xr:uid="{00000000-0005-0000-0000-000094480000}"/>
    <cellStyle name="Note 2 9 2 8 2" xfId="10895" xr:uid="{00000000-0005-0000-0000-000095480000}"/>
    <cellStyle name="Note 2 9 2 8 3" xfId="23913" xr:uid="{00000000-0005-0000-0000-000096480000}"/>
    <cellStyle name="Note 2 9 2 9" xfId="4535" xr:uid="{00000000-0005-0000-0000-000097480000}"/>
    <cellStyle name="Note 2 9 3" xfId="6233" xr:uid="{00000000-0005-0000-0000-000098480000}"/>
    <cellStyle name="Note 2 9 3 2" xfId="11916" xr:uid="{00000000-0005-0000-0000-000099480000}"/>
    <cellStyle name="Note 2 9 3 3" xfId="24212" xr:uid="{00000000-0005-0000-0000-00009A480000}"/>
    <cellStyle name="Note 2 9 3 4" xfId="34840" xr:uid="{00000000-0005-0000-0000-0000392C0000}"/>
    <cellStyle name="Note 2 9 4" xfId="5823" xr:uid="{00000000-0005-0000-0000-00009B480000}"/>
    <cellStyle name="Note 2 9 4 2" xfId="11506" xr:uid="{00000000-0005-0000-0000-00009C480000}"/>
    <cellStyle name="Note 2 9 4 3" xfId="24008" xr:uid="{00000000-0005-0000-0000-00009D480000}"/>
    <cellStyle name="Note 2 9 5" xfId="7345" xr:uid="{00000000-0005-0000-0000-00009E480000}"/>
    <cellStyle name="Note 2 9 5 2" xfId="13020" xr:uid="{00000000-0005-0000-0000-00009F480000}"/>
    <cellStyle name="Note 2 9 5 3" xfId="24826" xr:uid="{00000000-0005-0000-0000-0000A0480000}"/>
    <cellStyle name="Note 2 9 6" xfId="8296" xr:uid="{00000000-0005-0000-0000-0000A1480000}"/>
    <cellStyle name="Note 2 9 6 2" xfId="13962" xr:uid="{00000000-0005-0000-0000-0000A2480000}"/>
    <cellStyle name="Note 2 9 6 3" xfId="24985" xr:uid="{00000000-0005-0000-0000-0000A3480000}"/>
    <cellStyle name="Note 2 9 7" xfId="7411" xr:uid="{00000000-0005-0000-0000-0000A4480000}"/>
    <cellStyle name="Note 2 9 7 2" xfId="13086" xr:uid="{00000000-0005-0000-0000-0000A5480000}"/>
    <cellStyle name="Note 2 9 7 3" xfId="24884" xr:uid="{00000000-0005-0000-0000-0000A6480000}"/>
    <cellStyle name="Note 2 9 8" xfId="9396" xr:uid="{00000000-0005-0000-0000-0000A7480000}"/>
    <cellStyle name="Note 2 9 8 2" xfId="15054" xr:uid="{00000000-0005-0000-0000-0000A8480000}"/>
    <cellStyle name="Note 2 9 8 3" xfId="25230" xr:uid="{00000000-0005-0000-0000-0000A9480000}"/>
    <cellStyle name="Note 2 9 9" xfId="4888" xr:uid="{00000000-0005-0000-0000-0000AA480000}"/>
    <cellStyle name="Note 2 9 9 2" xfId="10577" xr:uid="{00000000-0005-0000-0000-0000AB480000}"/>
    <cellStyle name="Note 2 9 9 3" xfId="23833" xr:uid="{00000000-0005-0000-0000-0000AC480000}"/>
    <cellStyle name="Note 2_PrimaryEnergyPrices_TIMES" xfId="32744" xr:uid="{00000000-0005-0000-0000-00000D0E0000}"/>
    <cellStyle name="Note 20" xfId="32745" xr:uid="{00000000-0005-0000-0000-00000E0E0000}"/>
    <cellStyle name="Note 21" xfId="32746" xr:uid="{00000000-0005-0000-0000-00000F0E0000}"/>
    <cellStyle name="Note 22" xfId="32747" xr:uid="{00000000-0005-0000-0000-0000100E0000}"/>
    <cellStyle name="Note 23" xfId="32748" xr:uid="{00000000-0005-0000-0000-0000110E0000}"/>
    <cellStyle name="Note 24" xfId="32749" xr:uid="{00000000-0005-0000-0000-0000120E0000}"/>
    <cellStyle name="Note 25" xfId="32750" xr:uid="{00000000-0005-0000-0000-0000130E0000}"/>
    <cellStyle name="Note 26" xfId="32751" xr:uid="{00000000-0005-0000-0000-0000140E0000}"/>
    <cellStyle name="Note 27" xfId="32752" xr:uid="{00000000-0005-0000-0000-0000150E0000}"/>
    <cellStyle name="Note 28" xfId="32753" xr:uid="{00000000-0005-0000-0000-0000160E0000}"/>
    <cellStyle name="Note 29" xfId="32754" xr:uid="{00000000-0005-0000-0000-0000170E0000}"/>
    <cellStyle name="Note 3" xfId="2939" xr:uid="{00000000-0005-0000-0000-0000AD480000}"/>
    <cellStyle name="Note 3 10" xfId="2940" xr:uid="{00000000-0005-0000-0000-0000AE480000}"/>
    <cellStyle name="Note 3 10 10" xfId="4188" xr:uid="{00000000-0005-0000-0000-0000AF480000}"/>
    <cellStyle name="Note 3 10 11" xfId="9923" xr:uid="{00000000-0005-0000-0000-0000B0480000}"/>
    <cellStyle name="Note 3 10 11 2" xfId="29131" xr:uid="{00000000-0005-0000-0000-0000B1480000}"/>
    <cellStyle name="Note 3 10 12" xfId="23507" xr:uid="{00000000-0005-0000-0000-0000B2480000}"/>
    <cellStyle name="Note 3 10 13" xfId="30782" xr:uid="{00000000-0005-0000-0000-0000161D0000}"/>
    <cellStyle name="Note 3 10 2" xfId="3449" xr:uid="{00000000-0005-0000-0000-0000B3480000}"/>
    <cellStyle name="Note 3 10 2 10" xfId="10241" xr:uid="{00000000-0005-0000-0000-0000B4480000}"/>
    <cellStyle name="Note 3 10 2 10 2" xfId="28653" xr:uid="{00000000-0005-0000-0000-0000B5480000}"/>
    <cellStyle name="Note 3 10 2 11" xfId="23737" xr:uid="{00000000-0005-0000-0000-0000B6480000}"/>
    <cellStyle name="Note 3 10 2 12" xfId="33808" xr:uid="{00000000-0005-0000-0000-0000171D0000}"/>
    <cellStyle name="Note 3 10 2 2" xfId="6609" xr:uid="{00000000-0005-0000-0000-0000B7480000}"/>
    <cellStyle name="Note 3 10 2 2 2" xfId="12291" xr:uid="{00000000-0005-0000-0000-0000B8480000}"/>
    <cellStyle name="Note 3 10 2 2 3" xfId="24422" xr:uid="{00000000-0005-0000-0000-0000B9480000}"/>
    <cellStyle name="Note 3 10 2 2 4" xfId="37121" xr:uid="{00000000-0005-0000-0000-0000171D0000}"/>
    <cellStyle name="Note 3 10 2 3" xfId="6581" xr:uid="{00000000-0005-0000-0000-0000BA480000}"/>
    <cellStyle name="Note 3 10 2 3 2" xfId="12263" xr:uid="{00000000-0005-0000-0000-0000BB480000}"/>
    <cellStyle name="Note 3 10 2 3 3" xfId="24397" xr:uid="{00000000-0005-0000-0000-0000BC480000}"/>
    <cellStyle name="Note 3 10 2 4" xfId="6991" xr:uid="{00000000-0005-0000-0000-0000BD480000}"/>
    <cellStyle name="Note 3 10 2 4 2" xfId="12667" xr:uid="{00000000-0005-0000-0000-0000BE480000}"/>
    <cellStyle name="Note 3 10 2 4 3" xfId="24671" xr:uid="{00000000-0005-0000-0000-0000BF480000}"/>
    <cellStyle name="Note 3 10 2 5" xfId="8621" xr:uid="{00000000-0005-0000-0000-0000C0480000}"/>
    <cellStyle name="Note 3 10 2 5 2" xfId="14286" xr:uid="{00000000-0005-0000-0000-0000C1480000}"/>
    <cellStyle name="Note 3 10 2 5 3" xfId="25068" xr:uid="{00000000-0005-0000-0000-0000C2480000}"/>
    <cellStyle name="Note 3 10 2 6" xfId="8995" xr:uid="{00000000-0005-0000-0000-0000C3480000}"/>
    <cellStyle name="Note 3 10 2 6 2" xfId="14660" xr:uid="{00000000-0005-0000-0000-0000C4480000}"/>
    <cellStyle name="Note 3 10 2 6 3" xfId="25140" xr:uid="{00000000-0005-0000-0000-0000C5480000}"/>
    <cellStyle name="Note 3 10 2 7" xfId="9719" xr:uid="{00000000-0005-0000-0000-0000C6480000}"/>
    <cellStyle name="Note 3 10 2 7 2" xfId="15374" xr:uid="{00000000-0005-0000-0000-0000C7480000}"/>
    <cellStyle name="Note 3 10 2 7 3" xfId="25312" xr:uid="{00000000-0005-0000-0000-0000C8480000}"/>
    <cellStyle name="Note 3 10 2 8" xfId="5211" xr:uid="{00000000-0005-0000-0000-0000C9480000}"/>
    <cellStyle name="Note 3 10 2 8 2" xfId="10897" xr:uid="{00000000-0005-0000-0000-0000CA480000}"/>
    <cellStyle name="Note 3 10 2 8 3" xfId="23915" xr:uid="{00000000-0005-0000-0000-0000CB480000}"/>
    <cellStyle name="Note 3 10 2 9" xfId="4537" xr:uid="{00000000-0005-0000-0000-0000CC480000}"/>
    <cellStyle name="Note 3 10 3" xfId="6235" xr:uid="{00000000-0005-0000-0000-0000CD480000}"/>
    <cellStyle name="Note 3 10 3 2" xfId="11918" xr:uid="{00000000-0005-0000-0000-0000CE480000}"/>
    <cellStyle name="Note 3 10 3 3" xfId="24214" xr:uid="{00000000-0005-0000-0000-0000CF480000}"/>
    <cellStyle name="Note 3 10 3 4" xfId="34839" xr:uid="{00000000-0005-0000-0000-00003B2C0000}"/>
    <cellStyle name="Note 3 10 4" xfId="5825" xr:uid="{00000000-0005-0000-0000-0000D0480000}"/>
    <cellStyle name="Note 3 10 4 2" xfId="11508" xr:uid="{00000000-0005-0000-0000-0000D1480000}"/>
    <cellStyle name="Note 3 10 4 3" xfId="24010" xr:uid="{00000000-0005-0000-0000-0000D2480000}"/>
    <cellStyle name="Note 3 10 5" xfId="7343" xr:uid="{00000000-0005-0000-0000-0000D3480000}"/>
    <cellStyle name="Note 3 10 5 2" xfId="13018" xr:uid="{00000000-0005-0000-0000-0000D4480000}"/>
    <cellStyle name="Note 3 10 5 3" xfId="24824" xr:uid="{00000000-0005-0000-0000-0000D5480000}"/>
    <cellStyle name="Note 3 10 6" xfId="8298" xr:uid="{00000000-0005-0000-0000-0000D6480000}"/>
    <cellStyle name="Note 3 10 6 2" xfId="13964" xr:uid="{00000000-0005-0000-0000-0000D7480000}"/>
    <cellStyle name="Note 3 10 6 3" xfId="24987" xr:uid="{00000000-0005-0000-0000-0000D8480000}"/>
    <cellStyle name="Note 3 10 7" xfId="7409" xr:uid="{00000000-0005-0000-0000-0000D9480000}"/>
    <cellStyle name="Note 3 10 7 2" xfId="13084" xr:uid="{00000000-0005-0000-0000-0000DA480000}"/>
    <cellStyle name="Note 3 10 7 3" xfId="24882" xr:uid="{00000000-0005-0000-0000-0000DB480000}"/>
    <cellStyle name="Note 3 10 8" xfId="9398" xr:uid="{00000000-0005-0000-0000-0000DC480000}"/>
    <cellStyle name="Note 3 10 8 2" xfId="15056" xr:uid="{00000000-0005-0000-0000-0000DD480000}"/>
    <cellStyle name="Note 3 10 8 3" xfId="25232" xr:uid="{00000000-0005-0000-0000-0000DE480000}"/>
    <cellStyle name="Note 3 10 9" xfId="4890" xr:uid="{00000000-0005-0000-0000-0000DF480000}"/>
    <cellStyle name="Note 3 10 9 2" xfId="10579" xr:uid="{00000000-0005-0000-0000-0000E0480000}"/>
    <cellStyle name="Note 3 10 9 3" xfId="23835" xr:uid="{00000000-0005-0000-0000-0000E1480000}"/>
    <cellStyle name="Note 3 11" xfId="2941" xr:uid="{00000000-0005-0000-0000-0000E2480000}"/>
    <cellStyle name="Note 3 11 10" xfId="4189" xr:uid="{00000000-0005-0000-0000-0000E3480000}"/>
    <cellStyle name="Note 3 11 11" xfId="9924" xr:uid="{00000000-0005-0000-0000-0000E4480000}"/>
    <cellStyle name="Note 3 11 11 2" xfId="28654" xr:uid="{00000000-0005-0000-0000-0000E5480000}"/>
    <cellStyle name="Note 3 11 12" xfId="23508" xr:uid="{00000000-0005-0000-0000-0000E6480000}"/>
    <cellStyle name="Note 3 11 13" xfId="30783" xr:uid="{00000000-0005-0000-0000-0000181D0000}"/>
    <cellStyle name="Note 3 11 2" xfId="3450" xr:uid="{00000000-0005-0000-0000-0000E7480000}"/>
    <cellStyle name="Note 3 11 2 10" xfId="10242" xr:uid="{00000000-0005-0000-0000-0000E8480000}"/>
    <cellStyle name="Note 3 11 2 10 2" xfId="28714" xr:uid="{00000000-0005-0000-0000-0000E9480000}"/>
    <cellStyle name="Note 3 11 2 11" xfId="23738" xr:uid="{00000000-0005-0000-0000-0000EA480000}"/>
    <cellStyle name="Note 3 11 2 12" xfId="33807" xr:uid="{00000000-0005-0000-0000-0000191D0000}"/>
    <cellStyle name="Note 3 11 2 2" xfId="6610" xr:uid="{00000000-0005-0000-0000-0000EB480000}"/>
    <cellStyle name="Note 3 11 2 2 2" xfId="12292" xr:uid="{00000000-0005-0000-0000-0000EC480000}"/>
    <cellStyle name="Note 3 11 2 2 3" xfId="24423" xr:uid="{00000000-0005-0000-0000-0000ED480000}"/>
    <cellStyle name="Note 3 11 2 2 4" xfId="37122" xr:uid="{00000000-0005-0000-0000-0000191D0000}"/>
    <cellStyle name="Note 3 11 2 3" xfId="6103" xr:uid="{00000000-0005-0000-0000-0000EE480000}"/>
    <cellStyle name="Note 3 11 2 3 2" xfId="11786" xr:uid="{00000000-0005-0000-0000-0000EF480000}"/>
    <cellStyle name="Note 3 11 2 3 3" xfId="24146" xr:uid="{00000000-0005-0000-0000-0000F0480000}"/>
    <cellStyle name="Note 3 11 2 4" xfId="6990" xr:uid="{00000000-0005-0000-0000-0000F1480000}"/>
    <cellStyle name="Note 3 11 2 4 2" xfId="12666" xr:uid="{00000000-0005-0000-0000-0000F2480000}"/>
    <cellStyle name="Note 3 11 2 4 3" xfId="24670" xr:uid="{00000000-0005-0000-0000-0000F3480000}"/>
    <cellStyle name="Note 3 11 2 5" xfId="8622" xr:uid="{00000000-0005-0000-0000-0000F4480000}"/>
    <cellStyle name="Note 3 11 2 5 2" xfId="14287" xr:uid="{00000000-0005-0000-0000-0000F5480000}"/>
    <cellStyle name="Note 3 11 2 5 3" xfId="25069" xr:uid="{00000000-0005-0000-0000-0000F6480000}"/>
    <cellStyle name="Note 3 11 2 6" xfId="8996" xr:uid="{00000000-0005-0000-0000-0000F7480000}"/>
    <cellStyle name="Note 3 11 2 6 2" xfId="14661" xr:uid="{00000000-0005-0000-0000-0000F8480000}"/>
    <cellStyle name="Note 3 11 2 6 3" xfId="25141" xr:uid="{00000000-0005-0000-0000-0000F9480000}"/>
    <cellStyle name="Note 3 11 2 7" xfId="9720" xr:uid="{00000000-0005-0000-0000-0000FA480000}"/>
    <cellStyle name="Note 3 11 2 7 2" xfId="15375" xr:uid="{00000000-0005-0000-0000-0000FB480000}"/>
    <cellStyle name="Note 3 11 2 7 3" xfId="25313" xr:uid="{00000000-0005-0000-0000-0000FC480000}"/>
    <cellStyle name="Note 3 11 2 8" xfId="5212" xr:uid="{00000000-0005-0000-0000-0000FD480000}"/>
    <cellStyle name="Note 3 11 2 8 2" xfId="10898" xr:uid="{00000000-0005-0000-0000-0000FE480000}"/>
    <cellStyle name="Note 3 11 2 8 3" xfId="23916" xr:uid="{00000000-0005-0000-0000-0000FF480000}"/>
    <cellStyle name="Note 3 11 2 9" xfId="4538" xr:uid="{00000000-0005-0000-0000-000000490000}"/>
    <cellStyle name="Note 3 11 3" xfId="6236" xr:uid="{00000000-0005-0000-0000-000001490000}"/>
    <cellStyle name="Note 3 11 3 2" xfId="11919" xr:uid="{00000000-0005-0000-0000-000002490000}"/>
    <cellStyle name="Note 3 11 3 3" xfId="24215" xr:uid="{00000000-0005-0000-0000-000003490000}"/>
    <cellStyle name="Note 3 11 3 4" xfId="34838" xr:uid="{00000000-0005-0000-0000-00003C2C0000}"/>
    <cellStyle name="Note 3 11 4" xfId="5826" xr:uid="{00000000-0005-0000-0000-000004490000}"/>
    <cellStyle name="Note 3 11 4 2" xfId="11509" xr:uid="{00000000-0005-0000-0000-000005490000}"/>
    <cellStyle name="Note 3 11 4 3" xfId="24011" xr:uid="{00000000-0005-0000-0000-000006490000}"/>
    <cellStyle name="Note 3 11 5" xfId="7342" xr:uid="{00000000-0005-0000-0000-000007490000}"/>
    <cellStyle name="Note 3 11 5 2" xfId="13017" xr:uid="{00000000-0005-0000-0000-000008490000}"/>
    <cellStyle name="Note 3 11 5 3" xfId="24823" xr:uid="{00000000-0005-0000-0000-000009490000}"/>
    <cellStyle name="Note 3 11 6" xfId="8299" xr:uid="{00000000-0005-0000-0000-00000A490000}"/>
    <cellStyle name="Note 3 11 6 2" xfId="13965" xr:uid="{00000000-0005-0000-0000-00000B490000}"/>
    <cellStyle name="Note 3 11 6 3" xfId="24988" xr:uid="{00000000-0005-0000-0000-00000C490000}"/>
    <cellStyle name="Note 3 11 7" xfId="7408" xr:uid="{00000000-0005-0000-0000-00000D490000}"/>
    <cellStyle name="Note 3 11 7 2" xfId="13083" xr:uid="{00000000-0005-0000-0000-00000E490000}"/>
    <cellStyle name="Note 3 11 7 3" xfId="24881" xr:uid="{00000000-0005-0000-0000-00000F490000}"/>
    <cellStyle name="Note 3 11 8" xfId="9399" xr:uid="{00000000-0005-0000-0000-000010490000}"/>
    <cellStyle name="Note 3 11 8 2" xfId="15057" xr:uid="{00000000-0005-0000-0000-000011490000}"/>
    <cellStyle name="Note 3 11 8 3" xfId="25233" xr:uid="{00000000-0005-0000-0000-000012490000}"/>
    <cellStyle name="Note 3 11 9" xfId="4891" xr:uid="{00000000-0005-0000-0000-000013490000}"/>
    <cellStyle name="Note 3 11 9 2" xfId="10580" xr:uid="{00000000-0005-0000-0000-000014490000}"/>
    <cellStyle name="Note 3 11 9 3" xfId="23836" xr:uid="{00000000-0005-0000-0000-000015490000}"/>
    <cellStyle name="Note 3 12" xfId="2942" xr:uid="{00000000-0005-0000-0000-000016490000}"/>
    <cellStyle name="Note 3 12 10" xfId="4190" xr:uid="{00000000-0005-0000-0000-000017490000}"/>
    <cellStyle name="Note 3 12 11" xfId="9925" xr:uid="{00000000-0005-0000-0000-000018490000}"/>
    <cellStyle name="Note 3 12 11 2" xfId="29513" xr:uid="{00000000-0005-0000-0000-000019490000}"/>
    <cellStyle name="Note 3 12 12" xfId="23509" xr:uid="{00000000-0005-0000-0000-00001A490000}"/>
    <cellStyle name="Note 3 12 13" xfId="30784" xr:uid="{00000000-0005-0000-0000-00001A1D0000}"/>
    <cellStyle name="Note 3 12 2" xfId="3451" xr:uid="{00000000-0005-0000-0000-00001B490000}"/>
    <cellStyle name="Note 3 12 2 10" xfId="10243" xr:uid="{00000000-0005-0000-0000-00001C490000}"/>
    <cellStyle name="Note 3 12 2 10 2" xfId="29128" xr:uid="{00000000-0005-0000-0000-00001D490000}"/>
    <cellStyle name="Note 3 12 2 11" xfId="23739" xr:uid="{00000000-0005-0000-0000-00001E490000}"/>
    <cellStyle name="Note 3 12 2 12" xfId="33806" xr:uid="{00000000-0005-0000-0000-00001B1D0000}"/>
    <cellStyle name="Note 3 12 2 2" xfId="6611" xr:uid="{00000000-0005-0000-0000-00001F490000}"/>
    <cellStyle name="Note 3 12 2 2 2" xfId="12293" xr:uid="{00000000-0005-0000-0000-000020490000}"/>
    <cellStyle name="Note 3 12 2 2 3" xfId="24424" xr:uid="{00000000-0005-0000-0000-000021490000}"/>
    <cellStyle name="Note 3 12 2 2 4" xfId="37123" xr:uid="{00000000-0005-0000-0000-00001B1D0000}"/>
    <cellStyle name="Note 3 12 2 3" xfId="6104" xr:uid="{00000000-0005-0000-0000-000022490000}"/>
    <cellStyle name="Note 3 12 2 3 2" xfId="11787" xr:uid="{00000000-0005-0000-0000-000023490000}"/>
    <cellStyle name="Note 3 12 2 3 3" xfId="24147" xr:uid="{00000000-0005-0000-0000-000024490000}"/>
    <cellStyle name="Note 3 12 2 4" xfId="6989" xr:uid="{00000000-0005-0000-0000-000025490000}"/>
    <cellStyle name="Note 3 12 2 4 2" xfId="12665" xr:uid="{00000000-0005-0000-0000-000026490000}"/>
    <cellStyle name="Note 3 12 2 4 3" xfId="24669" xr:uid="{00000000-0005-0000-0000-000027490000}"/>
    <cellStyle name="Note 3 12 2 5" xfId="8623" xr:uid="{00000000-0005-0000-0000-000028490000}"/>
    <cellStyle name="Note 3 12 2 5 2" xfId="14288" xr:uid="{00000000-0005-0000-0000-000029490000}"/>
    <cellStyle name="Note 3 12 2 5 3" xfId="25070" xr:uid="{00000000-0005-0000-0000-00002A490000}"/>
    <cellStyle name="Note 3 12 2 6" xfId="8997" xr:uid="{00000000-0005-0000-0000-00002B490000}"/>
    <cellStyle name="Note 3 12 2 6 2" xfId="14662" xr:uid="{00000000-0005-0000-0000-00002C490000}"/>
    <cellStyle name="Note 3 12 2 6 3" xfId="25142" xr:uid="{00000000-0005-0000-0000-00002D490000}"/>
    <cellStyle name="Note 3 12 2 7" xfId="9721" xr:uid="{00000000-0005-0000-0000-00002E490000}"/>
    <cellStyle name="Note 3 12 2 7 2" xfId="15376" xr:uid="{00000000-0005-0000-0000-00002F490000}"/>
    <cellStyle name="Note 3 12 2 7 3" xfId="25314" xr:uid="{00000000-0005-0000-0000-000030490000}"/>
    <cellStyle name="Note 3 12 2 8" xfId="5213" xr:uid="{00000000-0005-0000-0000-000031490000}"/>
    <cellStyle name="Note 3 12 2 8 2" xfId="10899" xr:uid="{00000000-0005-0000-0000-000032490000}"/>
    <cellStyle name="Note 3 12 2 8 3" xfId="23917" xr:uid="{00000000-0005-0000-0000-000033490000}"/>
    <cellStyle name="Note 3 12 2 9" xfId="4539" xr:uid="{00000000-0005-0000-0000-000034490000}"/>
    <cellStyle name="Note 3 12 3" xfId="6237" xr:uid="{00000000-0005-0000-0000-000035490000}"/>
    <cellStyle name="Note 3 12 3 2" xfId="11920" xr:uid="{00000000-0005-0000-0000-000036490000}"/>
    <cellStyle name="Note 3 12 3 3" xfId="24216" xr:uid="{00000000-0005-0000-0000-000037490000}"/>
    <cellStyle name="Note 3 12 3 4" xfId="34837" xr:uid="{00000000-0005-0000-0000-00003D2C0000}"/>
    <cellStyle name="Note 3 12 4" xfId="5827" xr:uid="{00000000-0005-0000-0000-000038490000}"/>
    <cellStyle name="Note 3 12 4 2" xfId="11510" xr:uid="{00000000-0005-0000-0000-000039490000}"/>
    <cellStyle name="Note 3 12 4 3" xfId="24012" xr:uid="{00000000-0005-0000-0000-00003A490000}"/>
    <cellStyle name="Note 3 12 5" xfId="7341" xr:uid="{00000000-0005-0000-0000-00003B490000}"/>
    <cellStyle name="Note 3 12 5 2" xfId="13016" xr:uid="{00000000-0005-0000-0000-00003C490000}"/>
    <cellStyle name="Note 3 12 5 3" xfId="24822" xr:uid="{00000000-0005-0000-0000-00003D490000}"/>
    <cellStyle name="Note 3 12 6" xfId="8300" xr:uid="{00000000-0005-0000-0000-00003E490000}"/>
    <cellStyle name="Note 3 12 6 2" xfId="13966" xr:uid="{00000000-0005-0000-0000-00003F490000}"/>
    <cellStyle name="Note 3 12 6 3" xfId="24989" xr:uid="{00000000-0005-0000-0000-000040490000}"/>
    <cellStyle name="Note 3 12 7" xfId="7407" xr:uid="{00000000-0005-0000-0000-000041490000}"/>
    <cellStyle name="Note 3 12 7 2" xfId="13082" xr:uid="{00000000-0005-0000-0000-000042490000}"/>
    <cellStyle name="Note 3 12 7 3" xfId="24880" xr:uid="{00000000-0005-0000-0000-000043490000}"/>
    <cellStyle name="Note 3 12 8" xfId="9400" xr:uid="{00000000-0005-0000-0000-000044490000}"/>
    <cellStyle name="Note 3 12 8 2" xfId="15058" xr:uid="{00000000-0005-0000-0000-000045490000}"/>
    <cellStyle name="Note 3 12 8 3" xfId="25234" xr:uid="{00000000-0005-0000-0000-000046490000}"/>
    <cellStyle name="Note 3 12 9" xfId="4892" xr:uid="{00000000-0005-0000-0000-000047490000}"/>
    <cellStyle name="Note 3 12 9 2" xfId="10581" xr:uid="{00000000-0005-0000-0000-000048490000}"/>
    <cellStyle name="Note 3 12 9 3" xfId="23837" xr:uid="{00000000-0005-0000-0000-000049490000}"/>
    <cellStyle name="Note 3 13" xfId="2943" xr:uid="{00000000-0005-0000-0000-00004A490000}"/>
    <cellStyle name="Note 3 13 10" xfId="4191" xr:uid="{00000000-0005-0000-0000-00004B490000}"/>
    <cellStyle name="Note 3 13 11" xfId="9926" xr:uid="{00000000-0005-0000-0000-00004C490000}"/>
    <cellStyle name="Note 3 13 11 2" xfId="28433" xr:uid="{00000000-0005-0000-0000-00004D490000}"/>
    <cellStyle name="Note 3 13 12" xfId="23510" xr:uid="{00000000-0005-0000-0000-00004E490000}"/>
    <cellStyle name="Note 3 13 13" xfId="30785" xr:uid="{00000000-0005-0000-0000-00001C1D0000}"/>
    <cellStyle name="Note 3 13 2" xfId="3452" xr:uid="{00000000-0005-0000-0000-00004F490000}"/>
    <cellStyle name="Note 3 13 2 10" xfId="10244" xr:uid="{00000000-0005-0000-0000-000050490000}"/>
    <cellStyle name="Note 3 13 2 10 2" xfId="30063" xr:uid="{00000000-0005-0000-0000-000051490000}"/>
    <cellStyle name="Note 3 13 2 11" xfId="23740" xr:uid="{00000000-0005-0000-0000-000052490000}"/>
    <cellStyle name="Note 3 13 2 12" xfId="33805" xr:uid="{00000000-0005-0000-0000-00001D1D0000}"/>
    <cellStyle name="Note 3 13 2 2" xfId="6612" xr:uid="{00000000-0005-0000-0000-000053490000}"/>
    <cellStyle name="Note 3 13 2 2 2" xfId="12294" xr:uid="{00000000-0005-0000-0000-000054490000}"/>
    <cellStyle name="Note 3 13 2 2 3" xfId="24425" xr:uid="{00000000-0005-0000-0000-000055490000}"/>
    <cellStyle name="Note 3 13 2 2 4" xfId="37125" xr:uid="{00000000-0005-0000-0000-00001D1D0000}"/>
    <cellStyle name="Note 3 13 2 3" xfId="6585" xr:uid="{00000000-0005-0000-0000-000056490000}"/>
    <cellStyle name="Note 3 13 2 3 2" xfId="12267" xr:uid="{00000000-0005-0000-0000-000057490000}"/>
    <cellStyle name="Note 3 13 2 3 3" xfId="24401" xr:uid="{00000000-0005-0000-0000-000058490000}"/>
    <cellStyle name="Note 3 13 2 4" xfId="6988" xr:uid="{00000000-0005-0000-0000-000059490000}"/>
    <cellStyle name="Note 3 13 2 4 2" xfId="12664" xr:uid="{00000000-0005-0000-0000-00005A490000}"/>
    <cellStyle name="Note 3 13 2 4 3" xfId="24668" xr:uid="{00000000-0005-0000-0000-00005B490000}"/>
    <cellStyle name="Note 3 13 2 5" xfId="8624" xr:uid="{00000000-0005-0000-0000-00005C490000}"/>
    <cellStyle name="Note 3 13 2 5 2" xfId="14289" xr:uid="{00000000-0005-0000-0000-00005D490000}"/>
    <cellStyle name="Note 3 13 2 5 3" xfId="25071" xr:uid="{00000000-0005-0000-0000-00005E490000}"/>
    <cellStyle name="Note 3 13 2 6" xfId="8998" xr:uid="{00000000-0005-0000-0000-00005F490000}"/>
    <cellStyle name="Note 3 13 2 6 2" xfId="14663" xr:uid="{00000000-0005-0000-0000-000060490000}"/>
    <cellStyle name="Note 3 13 2 6 3" xfId="25143" xr:uid="{00000000-0005-0000-0000-000061490000}"/>
    <cellStyle name="Note 3 13 2 7" xfId="9722" xr:uid="{00000000-0005-0000-0000-000062490000}"/>
    <cellStyle name="Note 3 13 2 7 2" xfId="15377" xr:uid="{00000000-0005-0000-0000-000063490000}"/>
    <cellStyle name="Note 3 13 2 7 3" xfId="25315" xr:uid="{00000000-0005-0000-0000-000064490000}"/>
    <cellStyle name="Note 3 13 2 8" xfId="5214" xr:uid="{00000000-0005-0000-0000-000065490000}"/>
    <cellStyle name="Note 3 13 2 8 2" xfId="10900" xr:uid="{00000000-0005-0000-0000-000066490000}"/>
    <cellStyle name="Note 3 13 2 8 3" xfId="23918" xr:uid="{00000000-0005-0000-0000-000067490000}"/>
    <cellStyle name="Note 3 13 2 9" xfId="4540" xr:uid="{00000000-0005-0000-0000-000068490000}"/>
    <cellStyle name="Note 3 13 3" xfId="6238" xr:uid="{00000000-0005-0000-0000-000069490000}"/>
    <cellStyle name="Note 3 13 3 2" xfId="11921" xr:uid="{00000000-0005-0000-0000-00006A490000}"/>
    <cellStyle name="Note 3 13 3 3" xfId="24217" xr:uid="{00000000-0005-0000-0000-00006B490000}"/>
    <cellStyle name="Note 3 13 3 4" xfId="37124" xr:uid="{00000000-0005-0000-0000-00001C1D0000}"/>
    <cellStyle name="Note 3 13 4" xfId="5828" xr:uid="{00000000-0005-0000-0000-00006C490000}"/>
    <cellStyle name="Note 3 13 4 2" xfId="11511" xr:uid="{00000000-0005-0000-0000-00006D490000}"/>
    <cellStyle name="Note 3 13 4 3" xfId="24013" xr:uid="{00000000-0005-0000-0000-00006E490000}"/>
    <cellStyle name="Note 3 13 5" xfId="7340" xr:uid="{00000000-0005-0000-0000-00006F490000}"/>
    <cellStyle name="Note 3 13 5 2" xfId="13015" xr:uid="{00000000-0005-0000-0000-000070490000}"/>
    <cellStyle name="Note 3 13 5 3" xfId="24821" xr:uid="{00000000-0005-0000-0000-000071490000}"/>
    <cellStyle name="Note 3 13 6" xfId="8301" xr:uid="{00000000-0005-0000-0000-000072490000}"/>
    <cellStyle name="Note 3 13 6 2" xfId="13967" xr:uid="{00000000-0005-0000-0000-000073490000}"/>
    <cellStyle name="Note 3 13 6 3" xfId="24990" xr:uid="{00000000-0005-0000-0000-000074490000}"/>
    <cellStyle name="Note 3 13 7" xfId="7406" xr:uid="{00000000-0005-0000-0000-000075490000}"/>
    <cellStyle name="Note 3 13 7 2" xfId="13081" xr:uid="{00000000-0005-0000-0000-000076490000}"/>
    <cellStyle name="Note 3 13 7 3" xfId="24879" xr:uid="{00000000-0005-0000-0000-000077490000}"/>
    <cellStyle name="Note 3 13 8" xfId="9401" xr:uid="{00000000-0005-0000-0000-000078490000}"/>
    <cellStyle name="Note 3 13 8 2" xfId="15059" xr:uid="{00000000-0005-0000-0000-000079490000}"/>
    <cellStyle name="Note 3 13 8 3" xfId="25235" xr:uid="{00000000-0005-0000-0000-00007A490000}"/>
    <cellStyle name="Note 3 13 9" xfId="4893" xr:uid="{00000000-0005-0000-0000-00007B490000}"/>
    <cellStyle name="Note 3 13 9 2" xfId="10582" xr:uid="{00000000-0005-0000-0000-00007C490000}"/>
    <cellStyle name="Note 3 13 9 3" xfId="23838" xr:uid="{00000000-0005-0000-0000-00007D490000}"/>
    <cellStyle name="Note 3 14" xfId="3448" xr:uid="{00000000-0005-0000-0000-00007E490000}"/>
    <cellStyle name="Note 3 14 10" xfId="10240" xr:uid="{00000000-0005-0000-0000-00007F490000}"/>
    <cellStyle name="Note 3 14 10 2" xfId="28742" xr:uid="{00000000-0005-0000-0000-000080490000}"/>
    <cellStyle name="Note 3 14 11" xfId="23736" xr:uid="{00000000-0005-0000-0000-000081490000}"/>
    <cellStyle name="Note 3 14 12" xfId="30786" xr:uid="{00000000-0005-0000-0000-00001E1D0000}"/>
    <cellStyle name="Note 3 14 2" xfId="6608" xr:uid="{00000000-0005-0000-0000-000082490000}"/>
    <cellStyle name="Note 3 14 2 2" xfId="12290" xr:uid="{00000000-0005-0000-0000-000083490000}"/>
    <cellStyle name="Note 3 14 2 3" xfId="24421" xr:uid="{00000000-0005-0000-0000-000084490000}"/>
    <cellStyle name="Note 3 14 2 4" xfId="37126" xr:uid="{00000000-0005-0000-0000-00001E1D0000}"/>
    <cellStyle name="Note 3 14 3" xfId="6584" xr:uid="{00000000-0005-0000-0000-000085490000}"/>
    <cellStyle name="Note 3 14 3 2" xfId="12266" xr:uid="{00000000-0005-0000-0000-000086490000}"/>
    <cellStyle name="Note 3 14 3 3" xfId="24400" xr:uid="{00000000-0005-0000-0000-000087490000}"/>
    <cellStyle name="Note 3 14 4" xfId="6992" xr:uid="{00000000-0005-0000-0000-000088490000}"/>
    <cellStyle name="Note 3 14 4 2" xfId="12668" xr:uid="{00000000-0005-0000-0000-000089490000}"/>
    <cellStyle name="Note 3 14 4 3" xfId="24672" xr:uid="{00000000-0005-0000-0000-00008A490000}"/>
    <cellStyle name="Note 3 14 5" xfId="8620" xr:uid="{00000000-0005-0000-0000-00008B490000}"/>
    <cellStyle name="Note 3 14 5 2" xfId="14285" xr:uid="{00000000-0005-0000-0000-00008C490000}"/>
    <cellStyle name="Note 3 14 5 3" xfId="25067" xr:uid="{00000000-0005-0000-0000-00008D490000}"/>
    <cellStyle name="Note 3 14 6" xfId="8994" xr:uid="{00000000-0005-0000-0000-00008E490000}"/>
    <cellStyle name="Note 3 14 6 2" xfId="14659" xr:uid="{00000000-0005-0000-0000-00008F490000}"/>
    <cellStyle name="Note 3 14 6 3" xfId="25139" xr:uid="{00000000-0005-0000-0000-000090490000}"/>
    <cellStyle name="Note 3 14 7" xfId="9718" xr:uid="{00000000-0005-0000-0000-000091490000}"/>
    <cellStyle name="Note 3 14 7 2" xfId="15373" xr:uid="{00000000-0005-0000-0000-000092490000}"/>
    <cellStyle name="Note 3 14 7 3" xfId="25311" xr:uid="{00000000-0005-0000-0000-000093490000}"/>
    <cellStyle name="Note 3 14 8" xfId="5210" xr:uid="{00000000-0005-0000-0000-000094490000}"/>
    <cellStyle name="Note 3 14 8 2" xfId="10896" xr:uid="{00000000-0005-0000-0000-000095490000}"/>
    <cellStyle name="Note 3 14 8 3" xfId="23914" xr:uid="{00000000-0005-0000-0000-000096490000}"/>
    <cellStyle name="Note 3 14 9" xfId="4536" xr:uid="{00000000-0005-0000-0000-000097490000}"/>
    <cellStyle name="Note 3 15" xfId="6234" xr:uid="{00000000-0005-0000-0000-000098490000}"/>
    <cellStyle name="Note 3 15 2" xfId="11917" xr:uid="{00000000-0005-0000-0000-000099490000}"/>
    <cellStyle name="Note 3 15 3" xfId="24213" xr:uid="{00000000-0005-0000-0000-00009A490000}"/>
    <cellStyle name="Note 3 15 4" xfId="35705" xr:uid="{00000000-0005-0000-0000-00003A2C0000}"/>
    <cellStyle name="Note 3 16" xfId="5824" xr:uid="{00000000-0005-0000-0000-00009B490000}"/>
    <cellStyle name="Note 3 16 2" xfId="11507" xr:uid="{00000000-0005-0000-0000-00009C490000}"/>
    <cellStyle name="Note 3 16 3" xfId="24009" xr:uid="{00000000-0005-0000-0000-00009D490000}"/>
    <cellStyle name="Note 3 17" xfId="7344" xr:uid="{00000000-0005-0000-0000-00009E490000}"/>
    <cellStyle name="Note 3 17 2" xfId="13019" xr:uid="{00000000-0005-0000-0000-00009F490000}"/>
    <cellStyle name="Note 3 17 3" xfId="24825" xr:uid="{00000000-0005-0000-0000-0000A0490000}"/>
    <cellStyle name="Note 3 18" xfId="8297" xr:uid="{00000000-0005-0000-0000-0000A1490000}"/>
    <cellStyle name="Note 3 18 2" xfId="13963" xr:uid="{00000000-0005-0000-0000-0000A2490000}"/>
    <cellStyle name="Note 3 18 3" xfId="24986" xr:uid="{00000000-0005-0000-0000-0000A3490000}"/>
    <cellStyle name="Note 3 19" xfId="7410" xr:uid="{00000000-0005-0000-0000-0000A4490000}"/>
    <cellStyle name="Note 3 19 2" xfId="13085" xr:uid="{00000000-0005-0000-0000-0000A5490000}"/>
    <cellStyle name="Note 3 19 3" xfId="24883" xr:uid="{00000000-0005-0000-0000-0000A6490000}"/>
    <cellStyle name="Note 3 2" xfId="2944" xr:uid="{00000000-0005-0000-0000-0000A7490000}"/>
    <cellStyle name="Note 3 2 10" xfId="4192" xr:uid="{00000000-0005-0000-0000-0000A8490000}"/>
    <cellStyle name="Note 3 2 11" xfId="9927" xr:uid="{00000000-0005-0000-0000-0000A9490000}"/>
    <cellStyle name="Note 3 2 11 2" xfId="30246" xr:uid="{00000000-0005-0000-0000-0000AA490000}"/>
    <cellStyle name="Note 3 2 12" xfId="23511" xr:uid="{00000000-0005-0000-0000-0000AB490000}"/>
    <cellStyle name="Note 3 2 13" xfId="32756" xr:uid="{00000000-0005-0000-0000-0000190E0000}"/>
    <cellStyle name="Note 3 2 14" xfId="33796" xr:uid="{00000000-0005-0000-0000-00001F1D0000}"/>
    <cellStyle name="Note 3 2 2" xfId="3453" xr:uid="{00000000-0005-0000-0000-0000AC490000}"/>
    <cellStyle name="Note 3 2 2 10" xfId="10245" xr:uid="{00000000-0005-0000-0000-0000AD490000}"/>
    <cellStyle name="Note 3 2 2 10 2" xfId="28698" xr:uid="{00000000-0005-0000-0000-0000AE490000}"/>
    <cellStyle name="Note 3 2 2 11" xfId="23741" xr:uid="{00000000-0005-0000-0000-0000AF490000}"/>
    <cellStyle name="Note 3 2 2 12" xfId="33804" xr:uid="{00000000-0005-0000-0000-0000201D0000}"/>
    <cellStyle name="Note 3 2 2 2" xfId="6613" xr:uid="{00000000-0005-0000-0000-0000B0490000}"/>
    <cellStyle name="Note 3 2 2 2 2" xfId="12295" xr:uid="{00000000-0005-0000-0000-0000B1490000}"/>
    <cellStyle name="Note 3 2 2 2 2 2" xfId="28105" xr:uid="{00000000-0005-0000-0000-0000B2490000}"/>
    <cellStyle name="Note 3 2 2 2 2 2 2" xfId="38904" xr:uid="{00000000-0005-0000-0000-00009C1D0000}"/>
    <cellStyle name="Note 3 2 2 2 2 3" xfId="35582" xr:uid="{00000000-0005-0000-0000-00009C1D0000}"/>
    <cellStyle name="Note 3 2 2 2 3" xfId="30296" xr:uid="{00000000-0005-0000-0000-0000B3490000}"/>
    <cellStyle name="Note 3 2 2 2 3 2" xfId="38160" xr:uid="{00000000-0005-0000-0000-0000211D0000}"/>
    <cellStyle name="Note 3 2 2 2 4" xfId="30389" xr:uid="{00000000-0005-0000-0000-0000B4490000}"/>
    <cellStyle name="Note 3 2 2 2 5" xfId="29245" xr:uid="{00000000-0005-0000-0000-0000B5490000}"/>
    <cellStyle name="Note 3 2 2 2 6" xfId="24426" xr:uid="{00000000-0005-0000-0000-0000B6490000}"/>
    <cellStyle name="Note 3 2 2 2 7" xfId="34688" xr:uid="{00000000-0005-0000-0000-0000211D0000}"/>
    <cellStyle name="Note 3 2 2 3" xfId="6105" xr:uid="{00000000-0005-0000-0000-0000B7490000}"/>
    <cellStyle name="Note 3 2 2 3 2" xfId="11788" xr:uid="{00000000-0005-0000-0000-0000B8490000}"/>
    <cellStyle name="Note 3 2 2 3 3" xfId="24148" xr:uid="{00000000-0005-0000-0000-0000B9490000}"/>
    <cellStyle name="Note 3 2 2 3 4" xfId="37127" xr:uid="{00000000-0005-0000-0000-0000201D0000}"/>
    <cellStyle name="Note 3 2 2 4" xfId="6987" xr:uid="{00000000-0005-0000-0000-0000BA490000}"/>
    <cellStyle name="Note 3 2 2 4 2" xfId="12663" xr:uid="{00000000-0005-0000-0000-0000BB490000}"/>
    <cellStyle name="Note 3 2 2 4 3" xfId="24667" xr:uid="{00000000-0005-0000-0000-0000BC490000}"/>
    <cellStyle name="Note 3 2 2 5" xfId="8625" xr:uid="{00000000-0005-0000-0000-0000BD490000}"/>
    <cellStyle name="Note 3 2 2 5 2" xfId="14290" xr:uid="{00000000-0005-0000-0000-0000BE490000}"/>
    <cellStyle name="Note 3 2 2 5 3" xfId="25072" xr:uid="{00000000-0005-0000-0000-0000BF490000}"/>
    <cellStyle name="Note 3 2 2 6" xfId="8999" xr:uid="{00000000-0005-0000-0000-0000C0490000}"/>
    <cellStyle name="Note 3 2 2 6 2" xfId="14664" xr:uid="{00000000-0005-0000-0000-0000C1490000}"/>
    <cellStyle name="Note 3 2 2 6 3" xfId="25144" xr:uid="{00000000-0005-0000-0000-0000C2490000}"/>
    <cellStyle name="Note 3 2 2 7" xfId="9723" xr:uid="{00000000-0005-0000-0000-0000C3490000}"/>
    <cellStyle name="Note 3 2 2 7 2" xfId="15378" xr:uid="{00000000-0005-0000-0000-0000C4490000}"/>
    <cellStyle name="Note 3 2 2 7 3" xfId="25316" xr:uid="{00000000-0005-0000-0000-0000C5490000}"/>
    <cellStyle name="Note 3 2 2 8" xfId="5215" xr:uid="{00000000-0005-0000-0000-0000C6490000}"/>
    <cellStyle name="Note 3 2 2 8 2" xfId="10901" xr:uid="{00000000-0005-0000-0000-0000C7490000}"/>
    <cellStyle name="Note 3 2 2 8 3" xfId="23919" xr:uid="{00000000-0005-0000-0000-0000C8490000}"/>
    <cellStyle name="Note 3 2 2 9" xfId="4541" xr:uid="{00000000-0005-0000-0000-0000C9490000}"/>
    <cellStyle name="Note 3 2 3" xfId="6239" xr:uid="{00000000-0005-0000-0000-0000CA490000}"/>
    <cellStyle name="Note 3 2 3 2" xfId="11922" xr:uid="{00000000-0005-0000-0000-0000CB490000}"/>
    <cellStyle name="Note 3 2 3 3" xfId="24218" xr:uid="{00000000-0005-0000-0000-0000CC490000}"/>
    <cellStyle name="Note 3 2 3 4" xfId="34836" xr:uid="{00000000-0005-0000-0000-00003E2C0000}"/>
    <cellStyle name="Note 3 2 4" xfId="5829" xr:uid="{00000000-0005-0000-0000-0000CD490000}"/>
    <cellStyle name="Note 3 2 4 2" xfId="11512" xr:uid="{00000000-0005-0000-0000-0000CE490000}"/>
    <cellStyle name="Note 3 2 4 3" xfId="24014" xr:uid="{00000000-0005-0000-0000-0000CF490000}"/>
    <cellStyle name="Note 3 2 4 4" xfId="36994" xr:uid="{00000000-0005-0000-0000-0000190E0000}"/>
    <cellStyle name="Note 3 2 5" xfId="7339" xr:uid="{00000000-0005-0000-0000-0000D0490000}"/>
    <cellStyle name="Note 3 2 5 2" xfId="13014" xr:uid="{00000000-0005-0000-0000-0000D1490000}"/>
    <cellStyle name="Note 3 2 5 3" xfId="24820" xr:uid="{00000000-0005-0000-0000-0000D2490000}"/>
    <cellStyle name="Note 3 2 6" xfId="8302" xr:uid="{00000000-0005-0000-0000-0000D3490000}"/>
    <cellStyle name="Note 3 2 6 2" xfId="13968" xr:uid="{00000000-0005-0000-0000-0000D4490000}"/>
    <cellStyle name="Note 3 2 6 3" xfId="24991" xr:uid="{00000000-0005-0000-0000-0000D5490000}"/>
    <cellStyle name="Note 3 2 7" xfId="7405" xr:uid="{00000000-0005-0000-0000-0000D6490000}"/>
    <cellStyle name="Note 3 2 7 2" xfId="13080" xr:uid="{00000000-0005-0000-0000-0000D7490000}"/>
    <cellStyle name="Note 3 2 7 3" xfId="24878" xr:uid="{00000000-0005-0000-0000-0000D8490000}"/>
    <cellStyle name="Note 3 2 8" xfId="9402" xr:uid="{00000000-0005-0000-0000-0000D9490000}"/>
    <cellStyle name="Note 3 2 8 2" xfId="15060" xr:uid="{00000000-0005-0000-0000-0000DA490000}"/>
    <cellStyle name="Note 3 2 8 3" xfId="25236" xr:uid="{00000000-0005-0000-0000-0000DB490000}"/>
    <cellStyle name="Note 3 2 9" xfId="4894" xr:uid="{00000000-0005-0000-0000-0000DC490000}"/>
    <cellStyle name="Note 3 2 9 2" xfId="10583" xr:uid="{00000000-0005-0000-0000-0000DD490000}"/>
    <cellStyle name="Note 3 2 9 3" xfId="23839" xr:uid="{00000000-0005-0000-0000-0000DE490000}"/>
    <cellStyle name="Note 3 20" xfId="9397" xr:uid="{00000000-0005-0000-0000-0000DF490000}"/>
    <cellStyle name="Note 3 20 2" xfId="15055" xr:uid="{00000000-0005-0000-0000-0000E0490000}"/>
    <cellStyle name="Note 3 20 3" xfId="25231" xr:uid="{00000000-0005-0000-0000-0000E1490000}"/>
    <cellStyle name="Note 3 21" xfId="4889" xr:uid="{00000000-0005-0000-0000-0000E2490000}"/>
    <cellStyle name="Note 3 21 2" xfId="10578" xr:uid="{00000000-0005-0000-0000-0000E3490000}"/>
    <cellStyle name="Note 3 21 3" xfId="23834" xr:uid="{00000000-0005-0000-0000-0000E4490000}"/>
    <cellStyle name="Note 3 22" xfId="4187" xr:uid="{00000000-0005-0000-0000-0000E5490000}"/>
    <cellStyle name="Note 3 23" xfId="9922" xr:uid="{00000000-0005-0000-0000-0000E6490000}"/>
    <cellStyle name="Note 3 23 2" xfId="28957" xr:uid="{00000000-0005-0000-0000-0000E7490000}"/>
    <cellStyle name="Note 3 24" xfId="23506" xr:uid="{00000000-0005-0000-0000-0000E8490000}"/>
    <cellStyle name="Note 3 25" xfId="30758" xr:uid="{00000000-0005-0000-0000-0000180E0000}"/>
    <cellStyle name="Note 3 3" xfId="2945" xr:uid="{00000000-0005-0000-0000-0000E9490000}"/>
    <cellStyle name="Note 3 3 10" xfId="4193" xr:uid="{00000000-0005-0000-0000-0000EA490000}"/>
    <cellStyle name="Note 3 3 11" xfId="9928" xr:uid="{00000000-0005-0000-0000-0000EB490000}"/>
    <cellStyle name="Note 3 3 11 2" xfId="28709" xr:uid="{00000000-0005-0000-0000-0000EC490000}"/>
    <cellStyle name="Note 3 3 12" xfId="23512" xr:uid="{00000000-0005-0000-0000-0000ED490000}"/>
    <cellStyle name="Note 3 3 13" xfId="32757" xr:uid="{00000000-0005-0000-0000-00001A0E0000}"/>
    <cellStyle name="Note 3 3 2" xfId="3454" xr:uid="{00000000-0005-0000-0000-0000EE490000}"/>
    <cellStyle name="Note 3 3 2 10" xfId="10246" xr:uid="{00000000-0005-0000-0000-0000EF490000}"/>
    <cellStyle name="Note 3 3 2 10 2" xfId="29414" xr:uid="{00000000-0005-0000-0000-0000F0490000}"/>
    <cellStyle name="Note 3 3 2 11" xfId="23742" xr:uid="{00000000-0005-0000-0000-0000F1490000}"/>
    <cellStyle name="Note 3 3 2 12" xfId="33803" xr:uid="{00000000-0005-0000-0000-0000231D0000}"/>
    <cellStyle name="Note 3 3 2 2" xfId="6614" xr:uid="{00000000-0005-0000-0000-0000F2490000}"/>
    <cellStyle name="Note 3 3 2 2 2" xfId="12296" xr:uid="{00000000-0005-0000-0000-0000F3490000}"/>
    <cellStyle name="Note 3 3 2 2 3" xfId="24427" xr:uid="{00000000-0005-0000-0000-0000F4490000}"/>
    <cellStyle name="Note 3 3 2 2 4" xfId="37128" xr:uid="{00000000-0005-0000-0000-0000231D0000}"/>
    <cellStyle name="Note 3 3 2 3" xfId="6106" xr:uid="{00000000-0005-0000-0000-0000F5490000}"/>
    <cellStyle name="Note 3 3 2 3 2" xfId="11789" xr:uid="{00000000-0005-0000-0000-0000F6490000}"/>
    <cellStyle name="Note 3 3 2 3 3" xfId="24149" xr:uid="{00000000-0005-0000-0000-0000F7490000}"/>
    <cellStyle name="Note 3 3 2 4" xfId="6986" xr:uid="{00000000-0005-0000-0000-0000F8490000}"/>
    <cellStyle name="Note 3 3 2 4 2" xfId="12662" xr:uid="{00000000-0005-0000-0000-0000F9490000}"/>
    <cellStyle name="Note 3 3 2 4 3" xfId="24666" xr:uid="{00000000-0005-0000-0000-0000FA490000}"/>
    <cellStyle name="Note 3 3 2 5" xfId="8626" xr:uid="{00000000-0005-0000-0000-0000FB490000}"/>
    <cellStyle name="Note 3 3 2 5 2" xfId="14291" xr:uid="{00000000-0005-0000-0000-0000FC490000}"/>
    <cellStyle name="Note 3 3 2 5 3" xfId="25073" xr:uid="{00000000-0005-0000-0000-0000FD490000}"/>
    <cellStyle name="Note 3 3 2 6" xfId="9000" xr:uid="{00000000-0005-0000-0000-0000FE490000}"/>
    <cellStyle name="Note 3 3 2 6 2" xfId="14665" xr:uid="{00000000-0005-0000-0000-0000FF490000}"/>
    <cellStyle name="Note 3 3 2 6 3" xfId="25145" xr:uid="{00000000-0005-0000-0000-0000004A0000}"/>
    <cellStyle name="Note 3 3 2 7" xfId="9724" xr:uid="{00000000-0005-0000-0000-0000014A0000}"/>
    <cellStyle name="Note 3 3 2 7 2" xfId="15379" xr:uid="{00000000-0005-0000-0000-0000024A0000}"/>
    <cellStyle name="Note 3 3 2 7 3" xfId="25317" xr:uid="{00000000-0005-0000-0000-0000034A0000}"/>
    <cellStyle name="Note 3 3 2 8" xfId="5216" xr:uid="{00000000-0005-0000-0000-0000044A0000}"/>
    <cellStyle name="Note 3 3 2 8 2" xfId="10902" xr:uid="{00000000-0005-0000-0000-0000054A0000}"/>
    <cellStyle name="Note 3 3 2 8 3" xfId="23920" xr:uid="{00000000-0005-0000-0000-0000064A0000}"/>
    <cellStyle name="Note 3 3 2 9" xfId="4542" xr:uid="{00000000-0005-0000-0000-0000074A0000}"/>
    <cellStyle name="Note 3 3 3" xfId="6240" xr:uid="{00000000-0005-0000-0000-0000084A0000}"/>
    <cellStyle name="Note 3 3 3 2" xfId="11923" xr:uid="{00000000-0005-0000-0000-0000094A0000}"/>
    <cellStyle name="Note 3 3 3 3" xfId="24219" xr:uid="{00000000-0005-0000-0000-00000A4A0000}"/>
    <cellStyle name="Note 3 3 3 4" xfId="34835" xr:uid="{00000000-0005-0000-0000-00003F2C0000}"/>
    <cellStyle name="Note 3 3 4" xfId="5830" xr:uid="{00000000-0005-0000-0000-00000B4A0000}"/>
    <cellStyle name="Note 3 3 4 2" xfId="11513" xr:uid="{00000000-0005-0000-0000-00000C4A0000}"/>
    <cellStyle name="Note 3 3 4 3" xfId="24015" xr:uid="{00000000-0005-0000-0000-00000D4A0000}"/>
    <cellStyle name="Note 3 3 5" xfId="7338" xr:uid="{00000000-0005-0000-0000-00000E4A0000}"/>
    <cellStyle name="Note 3 3 5 2" xfId="13013" xr:uid="{00000000-0005-0000-0000-00000F4A0000}"/>
    <cellStyle name="Note 3 3 5 3" xfId="24819" xr:uid="{00000000-0005-0000-0000-0000104A0000}"/>
    <cellStyle name="Note 3 3 6" xfId="8303" xr:uid="{00000000-0005-0000-0000-0000114A0000}"/>
    <cellStyle name="Note 3 3 6 2" xfId="13969" xr:uid="{00000000-0005-0000-0000-0000124A0000}"/>
    <cellStyle name="Note 3 3 6 3" xfId="24992" xr:uid="{00000000-0005-0000-0000-0000134A0000}"/>
    <cellStyle name="Note 3 3 7" xfId="7404" xr:uid="{00000000-0005-0000-0000-0000144A0000}"/>
    <cellStyle name="Note 3 3 7 2" xfId="13079" xr:uid="{00000000-0005-0000-0000-0000154A0000}"/>
    <cellStyle name="Note 3 3 7 3" xfId="24877" xr:uid="{00000000-0005-0000-0000-0000164A0000}"/>
    <cellStyle name="Note 3 3 8" xfId="9403" xr:uid="{00000000-0005-0000-0000-0000174A0000}"/>
    <cellStyle name="Note 3 3 8 2" xfId="15061" xr:uid="{00000000-0005-0000-0000-0000184A0000}"/>
    <cellStyle name="Note 3 3 8 3" xfId="25237" xr:uid="{00000000-0005-0000-0000-0000194A0000}"/>
    <cellStyle name="Note 3 3 9" xfId="4895" xr:uid="{00000000-0005-0000-0000-00001A4A0000}"/>
    <cellStyle name="Note 3 3 9 2" xfId="10584" xr:uid="{00000000-0005-0000-0000-00001B4A0000}"/>
    <cellStyle name="Note 3 3 9 3" xfId="23840" xr:uid="{00000000-0005-0000-0000-00001C4A0000}"/>
    <cellStyle name="Note 3 4" xfId="2946" xr:uid="{00000000-0005-0000-0000-00001D4A0000}"/>
    <cellStyle name="Note 3 4 10" xfId="4194" xr:uid="{00000000-0005-0000-0000-00001E4A0000}"/>
    <cellStyle name="Note 3 4 11" xfId="9929" xr:uid="{00000000-0005-0000-0000-00001F4A0000}"/>
    <cellStyle name="Note 3 4 11 2" xfId="28758" xr:uid="{00000000-0005-0000-0000-0000204A0000}"/>
    <cellStyle name="Note 3 4 12" xfId="23513" xr:uid="{00000000-0005-0000-0000-0000214A0000}"/>
    <cellStyle name="Note 3 4 13" xfId="32755" xr:uid="{00000000-0005-0000-0000-00001B0E0000}"/>
    <cellStyle name="Note 3 4 14" xfId="30787" xr:uid="{00000000-0005-0000-0000-0000241D0000}"/>
    <cellStyle name="Note 3 4 2" xfId="3455" xr:uid="{00000000-0005-0000-0000-0000224A0000}"/>
    <cellStyle name="Note 3 4 2 10" xfId="10247" xr:uid="{00000000-0005-0000-0000-0000234A0000}"/>
    <cellStyle name="Note 3 4 2 10 2" xfId="30291" xr:uid="{00000000-0005-0000-0000-0000244A0000}"/>
    <cellStyle name="Note 3 4 2 11" xfId="23743" xr:uid="{00000000-0005-0000-0000-0000254A0000}"/>
    <cellStyle name="Note 3 4 2 12" xfId="33802" xr:uid="{00000000-0005-0000-0000-0000251D0000}"/>
    <cellStyle name="Note 3 4 2 2" xfId="6615" xr:uid="{00000000-0005-0000-0000-0000264A0000}"/>
    <cellStyle name="Note 3 4 2 2 2" xfId="12297" xr:uid="{00000000-0005-0000-0000-0000274A0000}"/>
    <cellStyle name="Note 3 4 2 2 3" xfId="24428" xr:uid="{00000000-0005-0000-0000-0000284A0000}"/>
    <cellStyle name="Note 3 4 2 2 4" xfId="37129" xr:uid="{00000000-0005-0000-0000-0000251D0000}"/>
    <cellStyle name="Note 3 4 2 3" xfId="6107" xr:uid="{00000000-0005-0000-0000-0000294A0000}"/>
    <cellStyle name="Note 3 4 2 3 2" xfId="11790" xr:uid="{00000000-0005-0000-0000-00002A4A0000}"/>
    <cellStyle name="Note 3 4 2 3 3" xfId="24150" xr:uid="{00000000-0005-0000-0000-00002B4A0000}"/>
    <cellStyle name="Note 3 4 2 4" xfId="6985" xr:uid="{00000000-0005-0000-0000-00002C4A0000}"/>
    <cellStyle name="Note 3 4 2 4 2" xfId="12661" xr:uid="{00000000-0005-0000-0000-00002D4A0000}"/>
    <cellStyle name="Note 3 4 2 4 3" xfId="24665" xr:uid="{00000000-0005-0000-0000-00002E4A0000}"/>
    <cellStyle name="Note 3 4 2 5" xfId="8627" xr:uid="{00000000-0005-0000-0000-00002F4A0000}"/>
    <cellStyle name="Note 3 4 2 5 2" xfId="14292" xr:uid="{00000000-0005-0000-0000-0000304A0000}"/>
    <cellStyle name="Note 3 4 2 5 3" xfId="25074" xr:uid="{00000000-0005-0000-0000-0000314A0000}"/>
    <cellStyle name="Note 3 4 2 6" xfId="9001" xr:uid="{00000000-0005-0000-0000-0000324A0000}"/>
    <cellStyle name="Note 3 4 2 6 2" xfId="14666" xr:uid="{00000000-0005-0000-0000-0000334A0000}"/>
    <cellStyle name="Note 3 4 2 6 3" xfId="25146" xr:uid="{00000000-0005-0000-0000-0000344A0000}"/>
    <cellStyle name="Note 3 4 2 7" xfId="9725" xr:uid="{00000000-0005-0000-0000-0000354A0000}"/>
    <cellStyle name="Note 3 4 2 7 2" xfId="15380" xr:uid="{00000000-0005-0000-0000-0000364A0000}"/>
    <cellStyle name="Note 3 4 2 7 3" xfId="25318" xr:uid="{00000000-0005-0000-0000-0000374A0000}"/>
    <cellStyle name="Note 3 4 2 8" xfId="5217" xr:uid="{00000000-0005-0000-0000-0000384A0000}"/>
    <cellStyle name="Note 3 4 2 8 2" xfId="10903" xr:uid="{00000000-0005-0000-0000-0000394A0000}"/>
    <cellStyle name="Note 3 4 2 8 3" xfId="23921" xr:uid="{00000000-0005-0000-0000-00003A4A0000}"/>
    <cellStyle name="Note 3 4 2 9" xfId="4543" xr:uid="{00000000-0005-0000-0000-00003B4A0000}"/>
    <cellStyle name="Note 3 4 3" xfId="6241" xr:uid="{00000000-0005-0000-0000-00003C4A0000}"/>
    <cellStyle name="Note 3 4 3 2" xfId="11924" xr:uid="{00000000-0005-0000-0000-00003D4A0000}"/>
    <cellStyle name="Note 3 4 3 3" xfId="24220" xr:uid="{00000000-0005-0000-0000-00003E4A0000}"/>
    <cellStyle name="Note 3 4 3 4" xfId="34834" xr:uid="{00000000-0005-0000-0000-0000402C0000}"/>
    <cellStyle name="Note 3 4 4" xfId="5831" xr:uid="{00000000-0005-0000-0000-00003F4A0000}"/>
    <cellStyle name="Note 3 4 4 2" xfId="11514" xr:uid="{00000000-0005-0000-0000-0000404A0000}"/>
    <cellStyle name="Note 3 4 4 3" xfId="24016" xr:uid="{00000000-0005-0000-0000-0000414A0000}"/>
    <cellStyle name="Note 3 4 4 4" xfId="36993" xr:uid="{00000000-0005-0000-0000-00001B0E0000}"/>
    <cellStyle name="Note 3 4 5" xfId="7337" xr:uid="{00000000-0005-0000-0000-0000424A0000}"/>
    <cellStyle name="Note 3 4 5 2" xfId="13012" xr:uid="{00000000-0005-0000-0000-0000434A0000}"/>
    <cellStyle name="Note 3 4 5 3" xfId="24818" xr:uid="{00000000-0005-0000-0000-0000444A0000}"/>
    <cellStyle name="Note 3 4 6" xfId="8304" xr:uid="{00000000-0005-0000-0000-0000454A0000}"/>
    <cellStyle name="Note 3 4 6 2" xfId="13970" xr:uid="{00000000-0005-0000-0000-0000464A0000}"/>
    <cellStyle name="Note 3 4 6 3" xfId="24993" xr:uid="{00000000-0005-0000-0000-0000474A0000}"/>
    <cellStyle name="Note 3 4 7" xfId="7403" xr:uid="{00000000-0005-0000-0000-0000484A0000}"/>
    <cellStyle name="Note 3 4 7 2" xfId="13078" xr:uid="{00000000-0005-0000-0000-0000494A0000}"/>
    <cellStyle name="Note 3 4 7 3" xfId="24876" xr:uid="{00000000-0005-0000-0000-00004A4A0000}"/>
    <cellStyle name="Note 3 4 8" xfId="9404" xr:uid="{00000000-0005-0000-0000-00004B4A0000}"/>
    <cellStyle name="Note 3 4 8 2" xfId="15062" xr:uid="{00000000-0005-0000-0000-00004C4A0000}"/>
    <cellStyle name="Note 3 4 8 3" xfId="25238" xr:uid="{00000000-0005-0000-0000-00004D4A0000}"/>
    <cellStyle name="Note 3 4 9" xfId="4896" xr:uid="{00000000-0005-0000-0000-00004E4A0000}"/>
    <cellStyle name="Note 3 4 9 2" xfId="10585" xr:uid="{00000000-0005-0000-0000-00004F4A0000}"/>
    <cellStyle name="Note 3 4 9 3" xfId="23841" xr:uid="{00000000-0005-0000-0000-0000504A0000}"/>
    <cellStyle name="Note 3 5" xfId="2947" xr:uid="{00000000-0005-0000-0000-0000514A0000}"/>
    <cellStyle name="Note 3 5 10" xfId="4195" xr:uid="{00000000-0005-0000-0000-0000524A0000}"/>
    <cellStyle name="Note 3 5 11" xfId="9930" xr:uid="{00000000-0005-0000-0000-0000534A0000}"/>
    <cellStyle name="Note 3 5 11 2" xfId="30423" xr:uid="{00000000-0005-0000-0000-0000544A0000}"/>
    <cellStyle name="Note 3 5 12" xfId="23514" xr:uid="{00000000-0005-0000-0000-0000554A0000}"/>
    <cellStyle name="Note 3 5 13" xfId="30788" xr:uid="{00000000-0005-0000-0000-0000261D0000}"/>
    <cellStyle name="Note 3 5 2" xfId="3456" xr:uid="{00000000-0005-0000-0000-0000564A0000}"/>
    <cellStyle name="Note 3 5 2 10" xfId="10248" xr:uid="{00000000-0005-0000-0000-0000574A0000}"/>
    <cellStyle name="Note 3 5 2 10 2" xfId="28636" xr:uid="{00000000-0005-0000-0000-0000584A0000}"/>
    <cellStyle name="Note 3 5 2 11" xfId="23744" xr:uid="{00000000-0005-0000-0000-0000594A0000}"/>
    <cellStyle name="Note 3 5 2 12" xfId="33801" xr:uid="{00000000-0005-0000-0000-0000271D0000}"/>
    <cellStyle name="Note 3 5 2 2" xfId="6616" xr:uid="{00000000-0005-0000-0000-00005A4A0000}"/>
    <cellStyle name="Note 3 5 2 2 2" xfId="12298" xr:uid="{00000000-0005-0000-0000-00005B4A0000}"/>
    <cellStyle name="Note 3 5 2 2 3" xfId="24429" xr:uid="{00000000-0005-0000-0000-00005C4A0000}"/>
    <cellStyle name="Note 3 5 2 2 4" xfId="37130" xr:uid="{00000000-0005-0000-0000-0000271D0000}"/>
    <cellStyle name="Note 3 5 2 3" xfId="6108" xr:uid="{00000000-0005-0000-0000-00005D4A0000}"/>
    <cellStyle name="Note 3 5 2 3 2" xfId="11791" xr:uid="{00000000-0005-0000-0000-00005E4A0000}"/>
    <cellStyle name="Note 3 5 2 3 3" xfId="24151" xr:uid="{00000000-0005-0000-0000-00005F4A0000}"/>
    <cellStyle name="Note 3 5 2 4" xfId="6984" xr:uid="{00000000-0005-0000-0000-0000604A0000}"/>
    <cellStyle name="Note 3 5 2 4 2" xfId="12660" xr:uid="{00000000-0005-0000-0000-0000614A0000}"/>
    <cellStyle name="Note 3 5 2 4 3" xfId="24664" xr:uid="{00000000-0005-0000-0000-0000624A0000}"/>
    <cellStyle name="Note 3 5 2 5" xfId="8628" xr:uid="{00000000-0005-0000-0000-0000634A0000}"/>
    <cellStyle name="Note 3 5 2 5 2" xfId="14293" xr:uid="{00000000-0005-0000-0000-0000644A0000}"/>
    <cellStyle name="Note 3 5 2 5 3" xfId="25075" xr:uid="{00000000-0005-0000-0000-0000654A0000}"/>
    <cellStyle name="Note 3 5 2 6" xfId="9002" xr:uid="{00000000-0005-0000-0000-0000664A0000}"/>
    <cellStyle name="Note 3 5 2 6 2" xfId="14667" xr:uid="{00000000-0005-0000-0000-0000674A0000}"/>
    <cellStyle name="Note 3 5 2 6 3" xfId="25147" xr:uid="{00000000-0005-0000-0000-0000684A0000}"/>
    <cellStyle name="Note 3 5 2 7" xfId="9726" xr:uid="{00000000-0005-0000-0000-0000694A0000}"/>
    <cellStyle name="Note 3 5 2 7 2" xfId="15381" xr:uid="{00000000-0005-0000-0000-00006A4A0000}"/>
    <cellStyle name="Note 3 5 2 7 3" xfId="25319" xr:uid="{00000000-0005-0000-0000-00006B4A0000}"/>
    <cellStyle name="Note 3 5 2 8" xfId="5218" xr:uid="{00000000-0005-0000-0000-00006C4A0000}"/>
    <cellStyle name="Note 3 5 2 8 2" xfId="10904" xr:uid="{00000000-0005-0000-0000-00006D4A0000}"/>
    <cellStyle name="Note 3 5 2 8 3" xfId="23922" xr:uid="{00000000-0005-0000-0000-00006E4A0000}"/>
    <cellStyle name="Note 3 5 2 9" xfId="4544" xr:uid="{00000000-0005-0000-0000-00006F4A0000}"/>
    <cellStyle name="Note 3 5 3" xfId="6242" xr:uid="{00000000-0005-0000-0000-0000704A0000}"/>
    <cellStyle name="Note 3 5 3 2" xfId="11925" xr:uid="{00000000-0005-0000-0000-0000714A0000}"/>
    <cellStyle name="Note 3 5 3 3" xfId="24221" xr:uid="{00000000-0005-0000-0000-0000724A0000}"/>
    <cellStyle name="Note 3 5 3 4" xfId="34833" xr:uid="{00000000-0005-0000-0000-0000412C0000}"/>
    <cellStyle name="Note 3 5 4" xfId="5832" xr:uid="{00000000-0005-0000-0000-0000734A0000}"/>
    <cellStyle name="Note 3 5 4 2" xfId="11515" xr:uid="{00000000-0005-0000-0000-0000744A0000}"/>
    <cellStyle name="Note 3 5 4 3" xfId="24017" xr:uid="{00000000-0005-0000-0000-0000754A0000}"/>
    <cellStyle name="Note 3 5 5" xfId="7336" xr:uid="{00000000-0005-0000-0000-0000764A0000}"/>
    <cellStyle name="Note 3 5 5 2" xfId="13011" xr:uid="{00000000-0005-0000-0000-0000774A0000}"/>
    <cellStyle name="Note 3 5 5 3" xfId="24817" xr:uid="{00000000-0005-0000-0000-0000784A0000}"/>
    <cellStyle name="Note 3 5 6" xfId="8305" xr:uid="{00000000-0005-0000-0000-0000794A0000}"/>
    <cellStyle name="Note 3 5 6 2" xfId="13971" xr:uid="{00000000-0005-0000-0000-00007A4A0000}"/>
    <cellStyle name="Note 3 5 6 3" xfId="24994" xr:uid="{00000000-0005-0000-0000-00007B4A0000}"/>
    <cellStyle name="Note 3 5 7" xfId="7402" xr:uid="{00000000-0005-0000-0000-00007C4A0000}"/>
    <cellStyle name="Note 3 5 7 2" xfId="13077" xr:uid="{00000000-0005-0000-0000-00007D4A0000}"/>
    <cellStyle name="Note 3 5 7 3" xfId="24875" xr:uid="{00000000-0005-0000-0000-00007E4A0000}"/>
    <cellStyle name="Note 3 5 8" xfId="9405" xr:uid="{00000000-0005-0000-0000-00007F4A0000}"/>
    <cellStyle name="Note 3 5 8 2" xfId="15063" xr:uid="{00000000-0005-0000-0000-0000804A0000}"/>
    <cellStyle name="Note 3 5 8 3" xfId="25239" xr:uid="{00000000-0005-0000-0000-0000814A0000}"/>
    <cellStyle name="Note 3 5 9" xfId="4897" xr:uid="{00000000-0005-0000-0000-0000824A0000}"/>
    <cellStyle name="Note 3 5 9 2" xfId="10586" xr:uid="{00000000-0005-0000-0000-0000834A0000}"/>
    <cellStyle name="Note 3 5 9 3" xfId="23842" xr:uid="{00000000-0005-0000-0000-0000844A0000}"/>
    <cellStyle name="Note 3 6" xfId="2948" xr:uid="{00000000-0005-0000-0000-0000854A0000}"/>
    <cellStyle name="Note 3 6 10" xfId="4196" xr:uid="{00000000-0005-0000-0000-0000864A0000}"/>
    <cellStyle name="Note 3 6 11" xfId="9931" xr:uid="{00000000-0005-0000-0000-0000874A0000}"/>
    <cellStyle name="Note 3 6 11 2" xfId="28434" xr:uid="{00000000-0005-0000-0000-0000884A0000}"/>
    <cellStyle name="Note 3 6 12" xfId="23515" xr:uid="{00000000-0005-0000-0000-0000894A0000}"/>
    <cellStyle name="Note 3 6 13" xfId="30789" xr:uid="{00000000-0005-0000-0000-0000281D0000}"/>
    <cellStyle name="Note 3 6 2" xfId="3457" xr:uid="{00000000-0005-0000-0000-00008A4A0000}"/>
    <cellStyle name="Note 3 6 2 10" xfId="10249" xr:uid="{00000000-0005-0000-0000-00008B4A0000}"/>
    <cellStyle name="Note 3 6 2 10 2" xfId="30422" xr:uid="{00000000-0005-0000-0000-00008C4A0000}"/>
    <cellStyle name="Note 3 6 2 11" xfId="23745" xr:uid="{00000000-0005-0000-0000-00008D4A0000}"/>
    <cellStyle name="Note 3 6 2 12" xfId="33800" xr:uid="{00000000-0005-0000-0000-0000291D0000}"/>
    <cellStyle name="Note 3 6 2 2" xfId="6617" xr:uid="{00000000-0005-0000-0000-00008E4A0000}"/>
    <cellStyle name="Note 3 6 2 2 2" xfId="12299" xr:uid="{00000000-0005-0000-0000-00008F4A0000}"/>
    <cellStyle name="Note 3 6 2 2 3" xfId="24430" xr:uid="{00000000-0005-0000-0000-0000904A0000}"/>
    <cellStyle name="Note 3 6 2 2 4" xfId="37131" xr:uid="{00000000-0005-0000-0000-0000291D0000}"/>
    <cellStyle name="Note 3 6 2 3" xfId="6109" xr:uid="{00000000-0005-0000-0000-0000914A0000}"/>
    <cellStyle name="Note 3 6 2 3 2" xfId="11792" xr:uid="{00000000-0005-0000-0000-0000924A0000}"/>
    <cellStyle name="Note 3 6 2 3 3" xfId="24152" xr:uid="{00000000-0005-0000-0000-0000934A0000}"/>
    <cellStyle name="Note 3 6 2 4" xfId="6983" xr:uid="{00000000-0005-0000-0000-0000944A0000}"/>
    <cellStyle name="Note 3 6 2 4 2" xfId="12659" xr:uid="{00000000-0005-0000-0000-0000954A0000}"/>
    <cellStyle name="Note 3 6 2 4 3" xfId="24663" xr:uid="{00000000-0005-0000-0000-0000964A0000}"/>
    <cellStyle name="Note 3 6 2 5" xfId="8629" xr:uid="{00000000-0005-0000-0000-0000974A0000}"/>
    <cellStyle name="Note 3 6 2 5 2" xfId="14294" xr:uid="{00000000-0005-0000-0000-0000984A0000}"/>
    <cellStyle name="Note 3 6 2 5 3" xfId="25076" xr:uid="{00000000-0005-0000-0000-0000994A0000}"/>
    <cellStyle name="Note 3 6 2 6" xfId="9003" xr:uid="{00000000-0005-0000-0000-00009A4A0000}"/>
    <cellStyle name="Note 3 6 2 6 2" xfId="14668" xr:uid="{00000000-0005-0000-0000-00009B4A0000}"/>
    <cellStyle name="Note 3 6 2 6 3" xfId="25148" xr:uid="{00000000-0005-0000-0000-00009C4A0000}"/>
    <cellStyle name="Note 3 6 2 7" xfId="9727" xr:uid="{00000000-0005-0000-0000-00009D4A0000}"/>
    <cellStyle name="Note 3 6 2 7 2" xfId="15382" xr:uid="{00000000-0005-0000-0000-00009E4A0000}"/>
    <cellStyle name="Note 3 6 2 7 3" xfId="25320" xr:uid="{00000000-0005-0000-0000-00009F4A0000}"/>
    <cellStyle name="Note 3 6 2 8" xfId="5219" xr:uid="{00000000-0005-0000-0000-0000A04A0000}"/>
    <cellStyle name="Note 3 6 2 8 2" xfId="10905" xr:uid="{00000000-0005-0000-0000-0000A14A0000}"/>
    <cellStyle name="Note 3 6 2 8 3" xfId="23923" xr:uid="{00000000-0005-0000-0000-0000A24A0000}"/>
    <cellStyle name="Note 3 6 2 9" xfId="4545" xr:uid="{00000000-0005-0000-0000-0000A34A0000}"/>
    <cellStyle name="Note 3 6 3" xfId="6243" xr:uid="{00000000-0005-0000-0000-0000A44A0000}"/>
    <cellStyle name="Note 3 6 3 2" xfId="11926" xr:uid="{00000000-0005-0000-0000-0000A54A0000}"/>
    <cellStyle name="Note 3 6 3 3" xfId="24222" xr:uid="{00000000-0005-0000-0000-0000A64A0000}"/>
    <cellStyle name="Note 3 6 3 4" xfId="34832" xr:uid="{00000000-0005-0000-0000-0000422C0000}"/>
    <cellStyle name="Note 3 6 4" xfId="5833" xr:uid="{00000000-0005-0000-0000-0000A74A0000}"/>
    <cellStyle name="Note 3 6 4 2" xfId="11516" xr:uid="{00000000-0005-0000-0000-0000A84A0000}"/>
    <cellStyle name="Note 3 6 4 3" xfId="24018" xr:uid="{00000000-0005-0000-0000-0000A94A0000}"/>
    <cellStyle name="Note 3 6 5" xfId="7335" xr:uid="{00000000-0005-0000-0000-0000AA4A0000}"/>
    <cellStyle name="Note 3 6 5 2" xfId="13010" xr:uid="{00000000-0005-0000-0000-0000AB4A0000}"/>
    <cellStyle name="Note 3 6 5 3" xfId="24816" xr:uid="{00000000-0005-0000-0000-0000AC4A0000}"/>
    <cellStyle name="Note 3 6 6" xfId="8306" xr:uid="{00000000-0005-0000-0000-0000AD4A0000}"/>
    <cellStyle name="Note 3 6 6 2" xfId="13972" xr:uid="{00000000-0005-0000-0000-0000AE4A0000}"/>
    <cellStyle name="Note 3 6 6 3" xfId="24995" xr:uid="{00000000-0005-0000-0000-0000AF4A0000}"/>
    <cellStyle name="Note 3 6 7" xfId="7401" xr:uid="{00000000-0005-0000-0000-0000B04A0000}"/>
    <cellStyle name="Note 3 6 7 2" xfId="13076" xr:uid="{00000000-0005-0000-0000-0000B14A0000}"/>
    <cellStyle name="Note 3 6 7 3" xfId="24874" xr:uid="{00000000-0005-0000-0000-0000B24A0000}"/>
    <cellStyle name="Note 3 6 8" xfId="9406" xr:uid="{00000000-0005-0000-0000-0000B34A0000}"/>
    <cellStyle name="Note 3 6 8 2" xfId="15064" xr:uid="{00000000-0005-0000-0000-0000B44A0000}"/>
    <cellStyle name="Note 3 6 8 3" xfId="25240" xr:uid="{00000000-0005-0000-0000-0000B54A0000}"/>
    <cellStyle name="Note 3 6 9" xfId="4898" xr:uid="{00000000-0005-0000-0000-0000B64A0000}"/>
    <cellStyle name="Note 3 6 9 2" xfId="10587" xr:uid="{00000000-0005-0000-0000-0000B74A0000}"/>
    <cellStyle name="Note 3 6 9 3" xfId="23843" xr:uid="{00000000-0005-0000-0000-0000B84A0000}"/>
    <cellStyle name="Note 3 7" xfId="2949" xr:uid="{00000000-0005-0000-0000-0000B94A0000}"/>
    <cellStyle name="Note 3 7 10" xfId="4197" xr:uid="{00000000-0005-0000-0000-0000BA4A0000}"/>
    <cellStyle name="Note 3 7 11" xfId="9932" xr:uid="{00000000-0005-0000-0000-0000BB4A0000}"/>
    <cellStyle name="Note 3 7 11 2" xfId="29012" xr:uid="{00000000-0005-0000-0000-0000BC4A0000}"/>
    <cellStyle name="Note 3 7 12" xfId="23516" xr:uid="{00000000-0005-0000-0000-0000BD4A0000}"/>
    <cellStyle name="Note 3 7 13" xfId="30790" xr:uid="{00000000-0005-0000-0000-00002A1D0000}"/>
    <cellStyle name="Note 3 7 2" xfId="3458" xr:uid="{00000000-0005-0000-0000-0000BE4A0000}"/>
    <cellStyle name="Note 3 7 2 10" xfId="10250" xr:uid="{00000000-0005-0000-0000-0000BF4A0000}"/>
    <cellStyle name="Note 3 7 2 10 2" xfId="28524" xr:uid="{00000000-0005-0000-0000-0000C04A0000}"/>
    <cellStyle name="Note 3 7 2 11" xfId="23746" xr:uid="{00000000-0005-0000-0000-0000C14A0000}"/>
    <cellStyle name="Note 3 7 2 12" xfId="33799" xr:uid="{00000000-0005-0000-0000-00002B1D0000}"/>
    <cellStyle name="Note 3 7 2 2" xfId="6618" xr:uid="{00000000-0005-0000-0000-0000C24A0000}"/>
    <cellStyle name="Note 3 7 2 2 2" xfId="12300" xr:uid="{00000000-0005-0000-0000-0000C34A0000}"/>
    <cellStyle name="Note 3 7 2 2 3" xfId="24431" xr:uid="{00000000-0005-0000-0000-0000C44A0000}"/>
    <cellStyle name="Note 3 7 2 2 4" xfId="37132" xr:uid="{00000000-0005-0000-0000-00002B1D0000}"/>
    <cellStyle name="Note 3 7 2 3" xfId="6110" xr:uid="{00000000-0005-0000-0000-0000C54A0000}"/>
    <cellStyle name="Note 3 7 2 3 2" xfId="11793" xr:uid="{00000000-0005-0000-0000-0000C64A0000}"/>
    <cellStyle name="Note 3 7 2 3 3" xfId="24153" xr:uid="{00000000-0005-0000-0000-0000C74A0000}"/>
    <cellStyle name="Note 3 7 2 4" xfId="6982" xr:uid="{00000000-0005-0000-0000-0000C84A0000}"/>
    <cellStyle name="Note 3 7 2 4 2" xfId="12658" xr:uid="{00000000-0005-0000-0000-0000C94A0000}"/>
    <cellStyle name="Note 3 7 2 4 3" xfId="24662" xr:uid="{00000000-0005-0000-0000-0000CA4A0000}"/>
    <cellStyle name="Note 3 7 2 5" xfId="8630" xr:uid="{00000000-0005-0000-0000-0000CB4A0000}"/>
    <cellStyle name="Note 3 7 2 5 2" xfId="14295" xr:uid="{00000000-0005-0000-0000-0000CC4A0000}"/>
    <cellStyle name="Note 3 7 2 5 3" xfId="25077" xr:uid="{00000000-0005-0000-0000-0000CD4A0000}"/>
    <cellStyle name="Note 3 7 2 6" xfId="9004" xr:uid="{00000000-0005-0000-0000-0000CE4A0000}"/>
    <cellStyle name="Note 3 7 2 6 2" xfId="14669" xr:uid="{00000000-0005-0000-0000-0000CF4A0000}"/>
    <cellStyle name="Note 3 7 2 6 3" xfId="25149" xr:uid="{00000000-0005-0000-0000-0000D04A0000}"/>
    <cellStyle name="Note 3 7 2 7" xfId="9728" xr:uid="{00000000-0005-0000-0000-0000D14A0000}"/>
    <cellStyle name="Note 3 7 2 7 2" xfId="15383" xr:uid="{00000000-0005-0000-0000-0000D24A0000}"/>
    <cellStyle name="Note 3 7 2 7 3" xfId="25321" xr:uid="{00000000-0005-0000-0000-0000D34A0000}"/>
    <cellStyle name="Note 3 7 2 8" xfId="5220" xr:uid="{00000000-0005-0000-0000-0000D44A0000}"/>
    <cellStyle name="Note 3 7 2 8 2" xfId="10906" xr:uid="{00000000-0005-0000-0000-0000D54A0000}"/>
    <cellStyle name="Note 3 7 2 8 3" xfId="23924" xr:uid="{00000000-0005-0000-0000-0000D64A0000}"/>
    <cellStyle name="Note 3 7 2 9" xfId="4546" xr:uid="{00000000-0005-0000-0000-0000D74A0000}"/>
    <cellStyle name="Note 3 7 3" xfId="6244" xr:uid="{00000000-0005-0000-0000-0000D84A0000}"/>
    <cellStyle name="Note 3 7 3 2" xfId="11927" xr:uid="{00000000-0005-0000-0000-0000D94A0000}"/>
    <cellStyle name="Note 3 7 3 3" xfId="24223" xr:uid="{00000000-0005-0000-0000-0000DA4A0000}"/>
    <cellStyle name="Note 3 7 3 4" xfId="34831" xr:uid="{00000000-0005-0000-0000-0000432C0000}"/>
    <cellStyle name="Note 3 7 4" xfId="5834" xr:uid="{00000000-0005-0000-0000-0000DB4A0000}"/>
    <cellStyle name="Note 3 7 4 2" xfId="11517" xr:uid="{00000000-0005-0000-0000-0000DC4A0000}"/>
    <cellStyle name="Note 3 7 4 3" xfId="24019" xr:uid="{00000000-0005-0000-0000-0000DD4A0000}"/>
    <cellStyle name="Note 3 7 5" xfId="7334" xr:uid="{00000000-0005-0000-0000-0000DE4A0000}"/>
    <cellStyle name="Note 3 7 5 2" xfId="13009" xr:uid="{00000000-0005-0000-0000-0000DF4A0000}"/>
    <cellStyle name="Note 3 7 5 3" xfId="24815" xr:uid="{00000000-0005-0000-0000-0000E04A0000}"/>
    <cellStyle name="Note 3 7 6" xfId="8307" xr:uid="{00000000-0005-0000-0000-0000E14A0000}"/>
    <cellStyle name="Note 3 7 6 2" xfId="13973" xr:uid="{00000000-0005-0000-0000-0000E24A0000}"/>
    <cellStyle name="Note 3 7 6 3" xfId="24996" xr:uid="{00000000-0005-0000-0000-0000E34A0000}"/>
    <cellStyle name="Note 3 7 7" xfId="7400" xr:uid="{00000000-0005-0000-0000-0000E44A0000}"/>
    <cellStyle name="Note 3 7 7 2" xfId="13075" xr:uid="{00000000-0005-0000-0000-0000E54A0000}"/>
    <cellStyle name="Note 3 7 7 3" xfId="24873" xr:uid="{00000000-0005-0000-0000-0000E64A0000}"/>
    <cellStyle name="Note 3 7 8" xfId="9407" xr:uid="{00000000-0005-0000-0000-0000E74A0000}"/>
    <cellStyle name="Note 3 7 8 2" xfId="15065" xr:uid="{00000000-0005-0000-0000-0000E84A0000}"/>
    <cellStyle name="Note 3 7 8 3" xfId="25241" xr:uid="{00000000-0005-0000-0000-0000E94A0000}"/>
    <cellStyle name="Note 3 7 9" xfId="4899" xr:uid="{00000000-0005-0000-0000-0000EA4A0000}"/>
    <cellStyle name="Note 3 7 9 2" xfId="10588" xr:uid="{00000000-0005-0000-0000-0000EB4A0000}"/>
    <cellStyle name="Note 3 7 9 3" xfId="23844" xr:uid="{00000000-0005-0000-0000-0000EC4A0000}"/>
    <cellStyle name="Note 3 8" xfId="2950" xr:uid="{00000000-0005-0000-0000-0000ED4A0000}"/>
    <cellStyle name="Note 3 8 10" xfId="4198" xr:uid="{00000000-0005-0000-0000-0000EE4A0000}"/>
    <cellStyle name="Note 3 8 11" xfId="9933" xr:uid="{00000000-0005-0000-0000-0000EF4A0000}"/>
    <cellStyle name="Note 3 8 11 2" xfId="28693" xr:uid="{00000000-0005-0000-0000-0000F04A0000}"/>
    <cellStyle name="Note 3 8 12" xfId="23517" xr:uid="{00000000-0005-0000-0000-0000F14A0000}"/>
    <cellStyle name="Note 3 8 13" xfId="30791" xr:uid="{00000000-0005-0000-0000-00002C1D0000}"/>
    <cellStyle name="Note 3 8 2" xfId="3459" xr:uid="{00000000-0005-0000-0000-0000F24A0000}"/>
    <cellStyle name="Note 3 8 2 10" xfId="10251" xr:uid="{00000000-0005-0000-0000-0000F34A0000}"/>
    <cellStyle name="Note 3 8 2 10 2" xfId="28525" xr:uid="{00000000-0005-0000-0000-0000F44A0000}"/>
    <cellStyle name="Note 3 8 2 11" xfId="23747" xr:uid="{00000000-0005-0000-0000-0000F54A0000}"/>
    <cellStyle name="Note 3 8 2 12" xfId="33798" xr:uid="{00000000-0005-0000-0000-00002D1D0000}"/>
    <cellStyle name="Note 3 8 2 2" xfId="6619" xr:uid="{00000000-0005-0000-0000-0000F64A0000}"/>
    <cellStyle name="Note 3 8 2 2 2" xfId="12301" xr:uid="{00000000-0005-0000-0000-0000F74A0000}"/>
    <cellStyle name="Note 3 8 2 2 3" xfId="24432" xr:uid="{00000000-0005-0000-0000-0000F84A0000}"/>
    <cellStyle name="Note 3 8 2 2 4" xfId="37133" xr:uid="{00000000-0005-0000-0000-00002D1D0000}"/>
    <cellStyle name="Note 3 8 2 3" xfId="6111" xr:uid="{00000000-0005-0000-0000-0000F94A0000}"/>
    <cellStyle name="Note 3 8 2 3 2" xfId="11794" xr:uid="{00000000-0005-0000-0000-0000FA4A0000}"/>
    <cellStyle name="Note 3 8 2 3 3" xfId="24154" xr:uid="{00000000-0005-0000-0000-0000FB4A0000}"/>
    <cellStyle name="Note 3 8 2 4" xfId="6981" xr:uid="{00000000-0005-0000-0000-0000FC4A0000}"/>
    <cellStyle name="Note 3 8 2 4 2" xfId="12657" xr:uid="{00000000-0005-0000-0000-0000FD4A0000}"/>
    <cellStyle name="Note 3 8 2 4 3" xfId="24661" xr:uid="{00000000-0005-0000-0000-0000FE4A0000}"/>
    <cellStyle name="Note 3 8 2 5" xfId="8631" xr:uid="{00000000-0005-0000-0000-0000FF4A0000}"/>
    <cellStyle name="Note 3 8 2 5 2" xfId="14296" xr:uid="{00000000-0005-0000-0000-0000004B0000}"/>
    <cellStyle name="Note 3 8 2 5 3" xfId="25078" xr:uid="{00000000-0005-0000-0000-0000014B0000}"/>
    <cellStyle name="Note 3 8 2 6" xfId="9005" xr:uid="{00000000-0005-0000-0000-0000024B0000}"/>
    <cellStyle name="Note 3 8 2 6 2" xfId="14670" xr:uid="{00000000-0005-0000-0000-0000034B0000}"/>
    <cellStyle name="Note 3 8 2 6 3" xfId="25150" xr:uid="{00000000-0005-0000-0000-0000044B0000}"/>
    <cellStyle name="Note 3 8 2 7" xfId="9729" xr:uid="{00000000-0005-0000-0000-0000054B0000}"/>
    <cellStyle name="Note 3 8 2 7 2" xfId="15384" xr:uid="{00000000-0005-0000-0000-0000064B0000}"/>
    <cellStyle name="Note 3 8 2 7 3" xfId="25322" xr:uid="{00000000-0005-0000-0000-0000074B0000}"/>
    <cellStyle name="Note 3 8 2 8" xfId="5221" xr:uid="{00000000-0005-0000-0000-0000084B0000}"/>
    <cellStyle name="Note 3 8 2 8 2" xfId="10907" xr:uid="{00000000-0005-0000-0000-0000094B0000}"/>
    <cellStyle name="Note 3 8 2 8 3" xfId="23925" xr:uid="{00000000-0005-0000-0000-00000A4B0000}"/>
    <cellStyle name="Note 3 8 2 9" xfId="4547" xr:uid="{00000000-0005-0000-0000-00000B4B0000}"/>
    <cellStyle name="Note 3 8 3" xfId="6245" xr:uid="{00000000-0005-0000-0000-00000C4B0000}"/>
    <cellStyle name="Note 3 8 3 2" xfId="11928" xr:uid="{00000000-0005-0000-0000-00000D4B0000}"/>
    <cellStyle name="Note 3 8 3 3" xfId="24224" xr:uid="{00000000-0005-0000-0000-00000E4B0000}"/>
    <cellStyle name="Note 3 8 3 4" xfId="35704" xr:uid="{00000000-0005-0000-0000-0000442C0000}"/>
    <cellStyle name="Note 3 8 4" xfId="5835" xr:uid="{00000000-0005-0000-0000-00000F4B0000}"/>
    <cellStyle name="Note 3 8 4 2" xfId="11518" xr:uid="{00000000-0005-0000-0000-0000104B0000}"/>
    <cellStyle name="Note 3 8 4 3" xfId="24020" xr:uid="{00000000-0005-0000-0000-0000114B0000}"/>
    <cellStyle name="Note 3 8 5" xfId="7333" xr:uid="{00000000-0005-0000-0000-0000124B0000}"/>
    <cellStyle name="Note 3 8 5 2" xfId="13008" xr:uid="{00000000-0005-0000-0000-0000134B0000}"/>
    <cellStyle name="Note 3 8 5 3" xfId="24814" xr:uid="{00000000-0005-0000-0000-0000144B0000}"/>
    <cellStyle name="Note 3 8 6" xfId="8308" xr:uid="{00000000-0005-0000-0000-0000154B0000}"/>
    <cellStyle name="Note 3 8 6 2" xfId="13974" xr:uid="{00000000-0005-0000-0000-0000164B0000}"/>
    <cellStyle name="Note 3 8 6 3" xfId="24997" xr:uid="{00000000-0005-0000-0000-0000174B0000}"/>
    <cellStyle name="Note 3 8 7" xfId="7399" xr:uid="{00000000-0005-0000-0000-0000184B0000}"/>
    <cellStyle name="Note 3 8 7 2" xfId="13074" xr:uid="{00000000-0005-0000-0000-0000194B0000}"/>
    <cellStyle name="Note 3 8 7 3" xfId="24872" xr:uid="{00000000-0005-0000-0000-00001A4B0000}"/>
    <cellStyle name="Note 3 8 8" xfId="9408" xr:uid="{00000000-0005-0000-0000-00001B4B0000}"/>
    <cellStyle name="Note 3 8 8 2" xfId="15066" xr:uid="{00000000-0005-0000-0000-00001C4B0000}"/>
    <cellStyle name="Note 3 8 8 3" xfId="25242" xr:uid="{00000000-0005-0000-0000-00001D4B0000}"/>
    <cellStyle name="Note 3 8 9" xfId="4900" xr:uid="{00000000-0005-0000-0000-00001E4B0000}"/>
    <cellStyle name="Note 3 8 9 2" xfId="10589" xr:uid="{00000000-0005-0000-0000-00001F4B0000}"/>
    <cellStyle name="Note 3 8 9 3" xfId="23845" xr:uid="{00000000-0005-0000-0000-0000204B0000}"/>
    <cellStyle name="Note 3 9" xfId="2951" xr:uid="{00000000-0005-0000-0000-0000214B0000}"/>
    <cellStyle name="Note 3 9 10" xfId="4199" xr:uid="{00000000-0005-0000-0000-0000224B0000}"/>
    <cellStyle name="Note 3 9 11" xfId="9934" xr:uid="{00000000-0005-0000-0000-0000234B0000}"/>
    <cellStyle name="Note 3 9 11 2" xfId="29961" xr:uid="{00000000-0005-0000-0000-0000244B0000}"/>
    <cellStyle name="Note 3 9 12" xfId="23518" xr:uid="{00000000-0005-0000-0000-0000254B0000}"/>
    <cellStyle name="Note 3 9 13" xfId="30792" xr:uid="{00000000-0005-0000-0000-00002E1D0000}"/>
    <cellStyle name="Note 3 9 2" xfId="3460" xr:uid="{00000000-0005-0000-0000-0000264B0000}"/>
    <cellStyle name="Note 3 9 2 10" xfId="10252" xr:uid="{00000000-0005-0000-0000-0000274B0000}"/>
    <cellStyle name="Note 3 9 2 10 2" xfId="28898" xr:uid="{00000000-0005-0000-0000-0000284B0000}"/>
    <cellStyle name="Note 3 9 2 11" xfId="23748" xr:uid="{00000000-0005-0000-0000-0000294B0000}"/>
    <cellStyle name="Note 3 9 2 12" xfId="33797" xr:uid="{00000000-0005-0000-0000-00002F1D0000}"/>
    <cellStyle name="Note 3 9 2 2" xfId="6620" xr:uid="{00000000-0005-0000-0000-00002A4B0000}"/>
    <cellStyle name="Note 3 9 2 2 2" xfId="12302" xr:uid="{00000000-0005-0000-0000-00002B4B0000}"/>
    <cellStyle name="Note 3 9 2 2 3" xfId="24433" xr:uid="{00000000-0005-0000-0000-00002C4B0000}"/>
    <cellStyle name="Note 3 9 2 2 4" xfId="37134" xr:uid="{00000000-0005-0000-0000-00002F1D0000}"/>
    <cellStyle name="Note 3 9 2 3" xfId="6112" xr:uid="{00000000-0005-0000-0000-00002D4B0000}"/>
    <cellStyle name="Note 3 9 2 3 2" xfId="11795" xr:uid="{00000000-0005-0000-0000-00002E4B0000}"/>
    <cellStyle name="Note 3 9 2 3 3" xfId="24155" xr:uid="{00000000-0005-0000-0000-00002F4B0000}"/>
    <cellStyle name="Note 3 9 2 4" xfId="6980" xr:uid="{00000000-0005-0000-0000-0000304B0000}"/>
    <cellStyle name="Note 3 9 2 4 2" xfId="12656" xr:uid="{00000000-0005-0000-0000-0000314B0000}"/>
    <cellStyle name="Note 3 9 2 4 3" xfId="24660" xr:uid="{00000000-0005-0000-0000-0000324B0000}"/>
    <cellStyle name="Note 3 9 2 5" xfId="8632" xr:uid="{00000000-0005-0000-0000-0000334B0000}"/>
    <cellStyle name="Note 3 9 2 5 2" xfId="14297" xr:uid="{00000000-0005-0000-0000-0000344B0000}"/>
    <cellStyle name="Note 3 9 2 5 3" xfId="25079" xr:uid="{00000000-0005-0000-0000-0000354B0000}"/>
    <cellStyle name="Note 3 9 2 6" xfId="9006" xr:uid="{00000000-0005-0000-0000-0000364B0000}"/>
    <cellStyle name="Note 3 9 2 6 2" xfId="14671" xr:uid="{00000000-0005-0000-0000-0000374B0000}"/>
    <cellStyle name="Note 3 9 2 6 3" xfId="25151" xr:uid="{00000000-0005-0000-0000-0000384B0000}"/>
    <cellStyle name="Note 3 9 2 7" xfId="9730" xr:uid="{00000000-0005-0000-0000-0000394B0000}"/>
    <cellStyle name="Note 3 9 2 7 2" xfId="15385" xr:uid="{00000000-0005-0000-0000-00003A4B0000}"/>
    <cellStyle name="Note 3 9 2 7 3" xfId="25323" xr:uid="{00000000-0005-0000-0000-00003B4B0000}"/>
    <cellStyle name="Note 3 9 2 8" xfId="5222" xr:uid="{00000000-0005-0000-0000-00003C4B0000}"/>
    <cellStyle name="Note 3 9 2 8 2" xfId="10908" xr:uid="{00000000-0005-0000-0000-00003D4B0000}"/>
    <cellStyle name="Note 3 9 2 8 3" xfId="23926" xr:uid="{00000000-0005-0000-0000-00003E4B0000}"/>
    <cellStyle name="Note 3 9 2 9" xfId="4548" xr:uid="{00000000-0005-0000-0000-00003F4B0000}"/>
    <cellStyle name="Note 3 9 3" xfId="6246" xr:uid="{00000000-0005-0000-0000-0000404B0000}"/>
    <cellStyle name="Note 3 9 3 2" xfId="11929" xr:uid="{00000000-0005-0000-0000-0000414B0000}"/>
    <cellStyle name="Note 3 9 3 3" xfId="24225" xr:uid="{00000000-0005-0000-0000-0000424B0000}"/>
    <cellStyle name="Note 3 9 3 4" xfId="34830" xr:uid="{00000000-0005-0000-0000-0000452C0000}"/>
    <cellStyle name="Note 3 9 4" xfId="5836" xr:uid="{00000000-0005-0000-0000-0000434B0000}"/>
    <cellStyle name="Note 3 9 4 2" xfId="11519" xr:uid="{00000000-0005-0000-0000-0000444B0000}"/>
    <cellStyle name="Note 3 9 4 3" xfId="24021" xr:uid="{00000000-0005-0000-0000-0000454B0000}"/>
    <cellStyle name="Note 3 9 5" xfId="7332" xr:uid="{00000000-0005-0000-0000-0000464B0000}"/>
    <cellStyle name="Note 3 9 5 2" xfId="13007" xr:uid="{00000000-0005-0000-0000-0000474B0000}"/>
    <cellStyle name="Note 3 9 5 3" xfId="24813" xr:uid="{00000000-0005-0000-0000-0000484B0000}"/>
    <cellStyle name="Note 3 9 6" xfId="8309" xr:uid="{00000000-0005-0000-0000-0000494B0000}"/>
    <cellStyle name="Note 3 9 6 2" xfId="13975" xr:uid="{00000000-0005-0000-0000-00004A4B0000}"/>
    <cellStyle name="Note 3 9 6 3" xfId="24998" xr:uid="{00000000-0005-0000-0000-00004B4B0000}"/>
    <cellStyle name="Note 3 9 7" xfId="7398" xr:uid="{00000000-0005-0000-0000-00004C4B0000}"/>
    <cellStyle name="Note 3 9 7 2" xfId="13073" xr:uid="{00000000-0005-0000-0000-00004D4B0000}"/>
    <cellStyle name="Note 3 9 7 3" xfId="24871" xr:uid="{00000000-0005-0000-0000-00004E4B0000}"/>
    <cellStyle name="Note 3 9 8" xfId="9409" xr:uid="{00000000-0005-0000-0000-00004F4B0000}"/>
    <cellStyle name="Note 3 9 8 2" xfId="15067" xr:uid="{00000000-0005-0000-0000-0000504B0000}"/>
    <cellStyle name="Note 3 9 8 3" xfId="25243" xr:uid="{00000000-0005-0000-0000-0000514B0000}"/>
    <cellStyle name="Note 3 9 9" xfId="4901" xr:uid="{00000000-0005-0000-0000-0000524B0000}"/>
    <cellStyle name="Note 3 9 9 2" xfId="10590" xr:uid="{00000000-0005-0000-0000-0000534B0000}"/>
    <cellStyle name="Note 3 9 9 3" xfId="23846" xr:uid="{00000000-0005-0000-0000-0000544B0000}"/>
    <cellStyle name="Note 3_PrimaryEnergyPrices_TIMES" xfId="32758" xr:uid="{00000000-0005-0000-0000-00001C0E0000}"/>
    <cellStyle name="Note 30" xfId="32759" xr:uid="{00000000-0005-0000-0000-00001D0E0000}"/>
    <cellStyle name="Note 31" xfId="32760" xr:uid="{00000000-0005-0000-0000-00001E0E0000}"/>
    <cellStyle name="Note 32" xfId="32761" xr:uid="{00000000-0005-0000-0000-00001F0E0000}"/>
    <cellStyle name="Note 33" xfId="32762" xr:uid="{00000000-0005-0000-0000-0000200E0000}"/>
    <cellStyle name="Note 34" xfId="32763" xr:uid="{00000000-0005-0000-0000-0000210E0000}"/>
    <cellStyle name="Note 35" xfId="32764" xr:uid="{00000000-0005-0000-0000-0000220E0000}"/>
    <cellStyle name="Note 36" xfId="32765" xr:uid="{00000000-0005-0000-0000-0000230E0000}"/>
    <cellStyle name="Note 37" xfId="32766" xr:uid="{00000000-0005-0000-0000-0000240E0000}"/>
    <cellStyle name="Note 38" xfId="32767" xr:uid="{00000000-0005-0000-0000-0000250E0000}"/>
    <cellStyle name="Note 39" xfId="32768" xr:uid="{00000000-0005-0000-0000-0000260E0000}"/>
    <cellStyle name="Note 4" xfId="2952" xr:uid="{00000000-0005-0000-0000-0000554B0000}"/>
    <cellStyle name="Note 4 10" xfId="2953" xr:uid="{00000000-0005-0000-0000-0000564B0000}"/>
    <cellStyle name="Note 4 10 10" xfId="4201" xr:uid="{00000000-0005-0000-0000-0000574B0000}"/>
    <cellStyle name="Note 4 10 11" xfId="9936" xr:uid="{00000000-0005-0000-0000-0000584B0000}"/>
    <cellStyle name="Note 4 10 11 2" xfId="28998" xr:uid="{00000000-0005-0000-0000-0000594B0000}"/>
    <cellStyle name="Note 4 10 12" xfId="23520" xr:uid="{00000000-0005-0000-0000-00005A4B0000}"/>
    <cellStyle name="Note 4 10 13" xfId="30793" xr:uid="{00000000-0005-0000-0000-0000311D0000}"/>
    <cellStyle name="Note 4 10 2" xfId="3462" xr:uid="{00000000-0005-0000-0000-00005B4B0000}"/>
    <cellStyle name="Note 4 10 2 10" xfId="10254" xr:uid="{00000000-0005-0000-0000-00005C4B0000}"/>
    <cellStyle name="Note 4 10 2 10 2" xfId="28427" xr:uid="{00000000-0005-0000-0000-00005D4B0000}"/>
    <cellStyle name="Note 4 10 2 11" xfId="23750" xr:uid="{00000000-0005-0000-0000-00005E4B0000}"/>
    <cellStyle name="Note 4 10 2 12" xfId="33795" xr:uid="{00000000-0005-0000-0000-0000321D0000}"/>
    <cellStyle name="Note 4 10 2 2" xfId="6622" xr:uid="{00000000-0005-0000-0000-00005F4B0000}"/>
    <cellStyle name="Note 4 10 2 2 2" xfId="12304" xr:uid="{00000000-0005-0000-0000-0000604B0000}"/>
    <cellStyle name="Note 4 10 2 2 3" xfId="24435" xr:uid="{00000000-0005-0000-0000-0000614B0000}"/>
    <cellStyle name="Note 4 10 2 2 4" xfId="37135" xr:uid="{00000000-0005-0000-0000-0000321D0000}"/>
    <cellStyle name="Note 4 10 2 3" xfId="6114" xr:uid="{00000000-0005-0000-0000-0000624B0000}"/>
    <cellStyle name="Note 4 10 2 3 2" xfId="11797" xr:uid="{00000000-0005-0000-0000-0000634B0000}"/>
    <cellStyle name="Note 4 10 2 3 3" xfId="24157" xr:uid="{00000000-0005-0000-0000-0000644B0000}"/>
    <cellStyle name="Note 4 10 2 4" xfId="6978" xr:uid="{00000000-0005-0000-0000-0000654B0000}"/>
    <cellStyle name="Note 4 10 2 4 2" xfId="12654" xr:uid="{00000000-0005-0000-0000-0000664B0000}"/>
    <cellStyle name="Note 4 10 2 4 3" xfId="24658" xr:uid="{00000000-0005-0000-0000-0000674B0000}"/>
    <cellStyle name="Note 4 10 2 5" xfId="8634" xr:uid="{00000000-0005-0000-0000-0000684B0000}"/>
    <cellStyle name="Note 4 10 2 5 2" xfId="14299" xr:uid="{00000000-0005-0000-0000-0000694B0000}"/>
    <cellStyle name="Note 4 10 2 5 3" xfId="25081" xr:uid="{00000000-0005-0000-0000-00006A4B0000}"/>
    <cellStyle name="Note 4 10 2 6" xfId="9008" xr:uid="{00000000-0005-0000-0000-00006B4B0000}"/>
    <cellStyle name="Note 4 10 2 6 2" xfId="14673" xr:uid="{00000000-0005-0000-0000-00006C4B0000}"/>
    <cellStyle name="Note 4 10 2 6 3" xfId="25153" xr:uid="{00000000-0005-0000-0000-00006D4B0000}"/>
    <cellStyle name="Note 4 10 2 7" xfId="9732" xr:uid="{00000000-0005-0000-0000-00006E4B0000}"/>
    <cellStyle name="Note 4 10 2 7 2" xfId="15387" xr:uid="{00000000-0005-0000-0000-00006F4B0000}"/>
    <cellStyle name="Note 4 10 2 7 3" xfId="25325" xr:uid="{00000000-0005-0000-0000-0000704B0000}"/>
    <cellStyle name="Note 4 10 2 8" xfId="5224" xr:uid="{00000000-0005-0000-0000-0000714B0000}"/>
    <cellStyle name="Note 4 10 2 8 2" xfId="10910" xr:uid="{00000000-0005-0000-0000-0000724B0000}"/>
    <cellStyle name="Note 4 10 2 8 3" xfId="23928" xr:uid="{00000000-0005-0000-0000-0000734B0000}"/>
    <cellStyle name="Note 4 10 2 9" xfId="4550" xr:uid="{00000000-0005-0000-0000-0000744B0000}"/>
    <cellStyle name="Note 4 10 3" xfId="6248" xr:uid="{00000000-0005-0000-0000-0000754B0000}"/>
    <cellStyle name="Note 4 10 3 2" xfId="11931" xr:uid="{00000000-0005-0000-0000-0000764B0000}"/>
    <cellStyle name="Note 4 10 3 3" xfId="24227" xr:uid="{00000000-0005-0000-0000-0000774B0000}"/>
    <cellStyle name="Note 4 10 3 4" xfId="34828" xr:uid="{00000000-0005-0000-0000-0000472C0000}"/>
    <cellStyle name="Note 4 10 4" xfId="5838" xr:uid="{00000000-0005-0000-0000-0000784B0000}"/>
    <cellStyle name="Note 4 10 4 2" xfId="11521" xr:uid="{00000000-0005-0000-0000-0000794B0000}"/>
    <cellStyle name="Note 4 10 4 3" xfId="24023" xr:uid="{00000000-0005-0000-0000-00007A4B0000}"/>
    <cellStyle name="Note 4 10 5" xfId="7330" xr:uid="{00000000-0005-0000-0000-00007B4B0000}"/>
    <cellStyle name="Note 4 10 5 2" xfId="13005" xr:uid="{00000000-0005-0000-0000-00007C4B0000}"/>
    <cellStyle name="Note 4 10 5 3" xfId="24811" xr:uid="{00000000-0005-0000-0000-00007D4B0000}"/>
    <cellStyle name="Note 4 10 6" xfId="8311" xr:uid="{00000000-0005-0000-0000-00007E4B0000}"/>
    <cellStyle name="Note 4 10 6 2" xfId="13977" xr:uid="{00000000-0005-0000-0000-00007F4B0000}"/>
    <cellStyle name="Note 4 10 6 3" xfId="25000" xr:uid="{00000000-0005-0000-0000-0000804B0000}"/>
    <cellStyle name="Note 4 10 7" xfId="7396" xr:uid="{00000000-0005-0000-0000-0000814B0000}"/>
    <cellStyle name="Note 4 10 7 2" xfId="13071" xr:uid="{00000000-0005-0000-0000-0000824B0000}"/>
    <cellStyle name="Note 4 10 7 3" xfId="24869" xr:uid="{00000000-0005-0000-0000-0000834B0000}"/>
    <cellStyle name="Note 4 10 8" xfId="9411" xr:uid="{00000000-0005-0000-0000-0000844B0000}"/>
    <cellStyle name="Note 4 10 8 2" xfId="15069" xr:uid="{00000000-0005-0000-0000-0000854B0000}"/>
    <cellStyle name="Note 4 10 8 3" xfId="25245" xr:uid="{00000000-0005-0000-0000-0000864B0000}"/>
    <cellStyle name="Note 4 10 9" xfId="4903" xr:uid="{00000000-0005-0000-0000-0000874B0000}"/>
    <cellStyle name="Note 4 10 9 2" xfId="10592" xr:uid="{00000000-0005-0000-0000-0000884B0000}"/>
    <cellStyle name="Note 4 10 9 3" xfId="23848" xr:uid="{00000000-0005-0000-0000-0000894B0000}"/>
    <cellStyle name="Note 4 11" xfId="2954" xr:uid="{00000000-0005-0000-0000-00008A4B0000}"/>
    <cellStyle name="Note 4 11 10" xfId="4202" xr:uid="{00000000-0005-0000-0000-00008B4B0000}"/>
    <cellStyle name="Note 4 11 11" xfId="9937" xr:uid="{00000000-0005-0000-0000-00008C4B0000}"/>
    <cellStyle name="Note 4 11 11 2" xfId="29239" xr:uid="{00000000-0005-0000-0000-00008D4B0000}"/>
    <cellStyle name="Note 4 11 12" xfId="23521" xr:uid="{00000000-0005-0000-0000-00008E4B0000}"/>
    <cellStyle name="Note 4 11 13" xfId="30794" xr:uid="{00000000-0005-0000-0000-0000331D0000}"/>
    <cellStyle name="Note 4 11 2" xfId="3463" xr:uid="{00000000-0005-0000-0000-00008F4B0000}"/>
    <cellStyle name="Note 4 11 2 10" xfId="10255" xr:uid="{00000000-0005-0000-0000-0000904B0000}"/>
    <cellStyle name="Note 4 11 2 10 2" xfId="30289" xr:uid="{00000000-0005-0000-0000-0000914B0000}"/>
    <cellStyle name="Note 4 11 2 11" xfId="23751" xr:uid="{00000000-0005-0000-0000-0000924B0000}"/>
    <cellStyle name="Note 4 11 2 12" xfId="33794" xr:uid="{00000000-0005-0000-0000-0000341D0000}"/>
    <cellStyle name="Note 4 11 2 2" xfId="6623" xr:uid="{00000000-0005-0000-0000-0000934B0000}"/>
    <cellStyle name="Note 4 11 2 2 2" xfId="12305" xr:uid="{00000000-0005-0000-0000-0000944B0000}"/>
    <cellStyle name="Note 4 11 2 2 3" xfId="24436" xr:uid="{00000000-0005-0000-0000-0000954B0000}"/>
    <cellStyle name="Note 4 11 2 2 4" xfId="37136" xr:uid="{00000000-0005-0000-0000-0000341D0000}"/>
    <cellStyle name="Note 4 11 2 3" xfId="6115" xr:uid="{00000000-0005-0000-0000-0000964B0000}"/>
    <cellStyle name="Note 4 11 2 3 2" xfId="11798" xr:uid="{00000000-0005-0000-0000-0000974B0000}"/>
    <cellStyle name="Note 4 11 2 3 3" xfId="24158" xr:uid="{00000000-0005-0000-0000-0000984B0000}"/>
    <cellStyle name="Note 4 11 2 4" xfId="6977" xr:uid="{00000000-0005-0000-0000-0000994B0000}"/>
    <cellStyle name="Note 4 11 2 4 2" xfId="12653" xr:uid="{00000000-0005-0000-0000-00009A4B0000}"/>
    <cellStyle name="Note 4 11 2 4 3" xfId="24657" xr:uid="{00000000-0005-0000-0000-00009B4B0000}"/>
    <cellStyle name="Note 4 11 2 5" xfId="8635" xr:uid="{00000000-0005-0000-0000-00009C4B0000}"/>
    <cellStyle name="Note 4 11 2 5 2" xfId="14300" xr:uid="{00000000-0005-0000-0000-00009D4B0000}"/>
    <cellStyle name="Note 4 11 2 5 3" xfId="25082" xr:uid="{00000000-0005-0000-0000-00009E4B0000}"/>
    <cellStyle name="Note 4 11 2 6" xfId="9009" xr:uid="{00000000-0005-0000-0000-00009F4B0000}"/>
    <cellStyle name="Note 4 11 2 6 2" xfId="14674" xr:uid="{00000000-0005-0000-0000-0000A04B0000}"/>
    <cellStyle name="Note 4 11 2 6 3" xfId="25154" xr:uid="{00000000-0005-0000-0000-0000A14B0000}"/>
    <cellStyle name="Note 4 11 2 7" xfId="9733" xr:uid="{00000000-0005-0000-0000-0000A24B0000}"/>
    <cellStyle name="Note 4 11 2 7 2" xfId="15388" xr:uid="{00000000-0005-0000-0000-0000A34B0000}"/>
    <cellStyle name="Note 4 11 2 7 3" xfId="25326" xr:uid="{00000000-0005-0000-0000-0000A44B0000}"/>
    <cellStyle name="Note 4 11 2 8" xfId="5225" xr:uid="{00000000-0005-0000-0000-0000A54B0000}"/>
    <cellStyle name="Note 4 11 2 8 2" xfId="10911" xr:uid="{00000000-0005-0000-0000-0000A64B0000}"/>
    <cellStyle name="Note 4 11 2 8 3" xfId="23929" xr:uid="{00000000-0005-0000-0000-0000A74B0000}"/>
    <cellStyle name="Note 4 11 2 9" xfId="4551" xr:uid="{00000000-0005-0000-0000-0000A84B0000}"/>
    <cellStyle name="Note 4 11 3" xfId="6249" xr:uid="{00000000-0005-0000-0000-0000A94B0000}"/>
    <cellStyle name="Note 4 11 3 2" xfId="11932" xr:uid="{00000000-0005-0000-0000-0000AA4B0000}"/>
    <cellStyle name="Note 4 11 3 3" xfId="24228" xr:uid="{00000000-0005-0000-0000-0000AB4B0000}"/>
    <cellStyle name="Note 4 11 3 4" xfId="34827" xr:uid="{00000000-0005-0000-0000-0000482C0000}"/>
    <cellStyle name="Note 4 11 4" xfId="5839" xr:uid="{00000000-0005-0000-0000-0000AC4B0000}"/>
    <cellStyle name="Note 4 11 4 2" xfId="11522" xr:uid="{00000000-0005-0000-0000-0000AD4B0000}"/>
    <cellStyle name="Note 4 11 4 3" xfId="24024" xr:uid="{00000000-0005-0000-0000-0000AE4B0000}"/>
    <cellStyle name="Note 4 11 5" xfId="7329" xr:uid="{00000000-0005-0000-0000-0000AF4B0000}"/>
    <cellStyle name="Note 4 11 5 2" xfId="13004" xr:uid="{00000000-0005-0000-0000-0000B04B0000}"/>
    <cellStyle name="Note 4 11 5 3" xfId="24810" xr:uid="{00000000-0005-0000-0000-0000B14B0000}"/>
    <cellStyle name="Note 4 11 6" xfId="8312" xr:uid="{00000000-0005-0000-0000-0000B24B0000}"/>
    <cellStyle name="Note 4 11 6 2" xfId="13978" xr:uid="{00000000-0005-0000-0000-0000B34B0000}"/>
    <cellStyle name="Note 4 11 6 3" xfId="25001" xr:uid="{00000000-0005-0000-0000-0000B44B0000}"/>
    <cellStyle name="Note 4 11 7" xfId="7395" xr:uid="{00000000-0005-0000-0000-0000B54B0000}"/>
    <cellStyle name="Note 4 11 7 2" xfId="13070" xr:uid="{00000000-0005-0000-0000-0000B64B0000}"/>
    <cellStyle name="Note 4 11 7 3" xfId="24868" xr:uid="{00000000-0005-0000-0000-0000B74B0000}"/>
    <cellStyle name="Note 4 11 8" xfId="9412" xr:uid="{00000000-0005-0000-0000-0000B84B0000}"/>
    <cellStyle name="Note 4 11 8 2" xfId="15070" xr:uid="{00000000-0005-0000-0000-0000B94B0000}"/>
    <cellStyle name="Note 4 11 8 3" xfId="25246" xr:uid="{00000000-0005-0000-0000-0000BA4B0000}"/>
    <cellStyle name="Note 4 11 9" xfId="4904" xr:uid="{00000000-0005-0000-0000-0000BB4B0000}"/>
    <cellStyle name="Note 4 11 9 2" xfId="10593" xr:uid="{00000000-0005-0000-0000-0000BC4B0000}"/>
    <cellStyle name="Note 4 11 9 3" xfId="23849" xr:uid="{00000000-0005-0000-0000-0000BD4B0000}"/>
    <cellStyle name="Note 4 12" xfId="3461" xr:uid="{00000000-0005-0000-0000-0000BE4B0000}"/>
    <cellStyle name="Note 4 12 10" xfId="10253" xr:uid="{00000000-0005-0000-0000-0000BF4B0000}"/>
    <cellStyle name="Note 4 12 10 2" xfId="28979" xr:uid="{00000000-0005-0000-0000-0000C04B0000}"/>
    <cellStyle name="Note 4 12 11" xfId="23749" xr:uid="{00000000-0005-0000-0000-0000C14B0000}"/>
    <cellStyle name="Note 4 12 12" xfId="30795" xr:uid="{00000000-0005-0000-0000-0000351D0000}"/>
    <cellStyle name="Note 4 12 2" xfId="6621" xr:uid="{00000000-0005-0000-0000-0000C24B0000}"/>
    <cellStyle name="Note 4 12 2 2" xfId="12303" xr:uid="{00000000-0005-0000-0000-0000C34B0000}"/>
    <cellStyle name="Note 4 12 2 3" xfId="24434" xr:uid="{00000000-0005-0000-0000-0000C44B0000}"/>
    <cellStyle name="Note 4 12 2 4" xfId="37137" xr:uid="{00000000-0005-0000-0000-0000351D0000}"/>
    <cellStyle name="Note 4 12 3" xfId="6113" xr:uid="{00000000-0005-0000-0000-0000C54B0000}"/>
    <cellStyle name="Note 4 12 3 2" xfId="11796" xr:uid="{00000000-0005-0000-0000-0000C64B0000}"/>
    <cellStyle name="Note 4 12 3 3" xfId="24156" xr:uid="{00000000-0005-0000-0000-0000C74B0000}"/>
    <cellStyle name="Note 4 12 4" xfId="6979" xr:uid="{00000000-0005-0000-0000-0000C84B0000}"/>
    <cellStyle name="Note 4 12 4 2" xfId="12655" xr:uid="{00000000-0005-0000-0000-0000C94B0000}"/>
    <cellStyle name="Note 4 12 4 3" xfId="24659" xr:uid="{00000000-0005-0000-0000-0000CA4B0000}"/>
    <cellStyle name="Note 4 12 5" xfId="8633" xr:uid="{00000000-0005-0000-0000-0000CB4B0000}"/>
    <cellStyle name="Note 4 12 5 2" xfId="14298" xr:uid="{00000000-0005-0000-0000-0000CC4B0000}"/>
    <cellStyle name="Note 4 12 5 3" xfId="25080" xr:uid="{00000000-0005-0000-0000-0000CD4B0000}"/>
    <cellStyle name="Note 4 12 6" xfId="9007" xr:uid="{00000000-0005-0000-0000-0000CE4B0000}"/>
    <cellStyle name="Note 4 12 6 2" xfId="14672" xr:uid="{00000000-0005-0000-0000-0000CF4B0000}"/>
    <cellStyle name="Note 4 12 6 3" xfId="25152" xr:uid="{00000000-0005-0000-0000-0000D04B0000}"/>
    <cellStyle name="Note 4 12 7" xfId="9731" xr:uid="{00000000-0005-0000-0000-0000D14B0000}"/>
    <cellStyle name="Note 4 12 7 2" xfId="15386" xr:uid="{00000000-0005-0000-0000-0000D24B0000}"/>
    <cellStyle name="Note 4 12 7 3" xfId="25324" xr:uid="{00000000-0005-0000-0000-0000D34B0000}"/>
    <cellStyle name="Note 4 12 8" xfId="5223" xr:uid="{00000000-0005-0000-0000-0000D44B0000}"/>
    <cellStyle name="Note 4 12 8 2" xfId="10909" xr:uid="{00000000-0005-0000-0000-0000D54B0000}"/>
    <cellStyle name="Note 4 12 8 3" xfId="23927" xr:uid="{00000000-0005-0000-0000-0000D64B0000}"/>
    <cellStyle name="Note 4 12 9" xfId="4549" xr:uid="{00000000-0005-0000-0000-0000D74B0000}"/>
    <cellStyle name="Note 4 13" xfId="6247" xr:uid="{00000000-0005-0000-0000-0000D84B0000}"/>
    <cellStyle name="Note 4 13 2" xfId="11930" xr:uid="{00000000-0005-0000-0000-0000D94B0000}"/>
    <cellStyle name="Note 4 13 3" xfId="24226" xr:uid="{00000000-0005-0000-0000-0000DA4B0000}"/>
    <cellStyle name="Note 4 13 4" xfId="34829" xr:uid="{00000000-0005-0000-0000-0000462C0000}"/>
    <cellStyle name="Note 4 14" xfId="5837" xr:uid="{00000000-0005-0000-0000-0000DB4B0000}"/>
    <cellStyle name="Note 4 14 2" xfId="11520" xr:uid="{00000000-0005-0000-0000-0000DC4B0000}"/>
    <cellStyle name="Note 4 14 3" xfId="24022" xr:uid="{00000000-0005-0000-0000-0000DD4B0000}"/>
    <cellStyle name="Note 4 15" xfId="7331" xr:uid="{00000000-0005-0000-0000-0000DE4B0000}"/>
    <cellStyle name="Note 4 15 2" xfId="13006" xr:uid="{00000000-0005-0000-0000-0000DF4B0000}"/>
    <cellStyle name="Note 4 15 3" xfId="24812" xr:uid="{00000000-0005-0000-0000-0000E04B0000}"/>
    <cellStyle name="Note 4 16" xfId="8310" xr:uid="{00000000-0005-0000-0000-0000E14B0000}"/>
    <cellStyle name="Note 4 16 2" xfId="13976" xr:uid="{00000000-0005-0000-0000-0000E24B0000}"/>
    <cellStyle name="Note 4 16 3" xfId="24999" xr:uid="{00000000-0005-0000-0000-0000E34B0000}"/>
    <cellStyle name="Note 4 17" xfId="7397" xr:uid="{00000000-0005-0000-0000-0000E44B0000}"/>
    <cellStyle name="Note 4 17 2" xfId="13072" xr:uid="{00000000-0005-0000-0000-0000E54B0000}"/>
    <cellStyle name="Note 4 17 3" xfId="24870" xr:uid="{00000000-0005-0000-0000-0000E64B0000}"/>
    <cellStyle name="Note 4 18" xfId="9410" xr:uid="{00000000-0005-0000-0000-0000E74B0000}"/>
    <cellStyle name="Note 4 18 2" xfId="15068" xr:uid="{00000000-0005-0000-0000-0000E84B0000}"/>
    <cellStyle name="Note 4 18 3" xfId="25244" xr:uid="{00000000-0005-0000-0000-0000E94B0000}"/>
    <cellStyle name="Note 4 19" xfId="4902" xr:uid="{00000000-0005-0000-0000-0000EA4B0000}"/>
    <cellStyle name="Note 4 19 2" xfId="10591" xr:uid="{00000000-0005-0000-0000-0000EB4B0000}"/>
    <cellStyle name="Note 4 19 3" xfId="23847" xr:uid="{00000000-0005-0000-0000-0000EC4B0000}"/>
    <cellStyle name="Note 4 2" xfId="2955" xr:uid="{00000000-0005-0000-0000-0000ED4B0000}"/>
    <cellStyle name="Note 4 2 10" xfId="4203" xr:uid="{00000000-0005-0000-0000-0000EE4B0000}"/>
    <cellStyle name="Note 4 2 11" xfId="9938" xr:uid="{00000000-0005-0000-0000-0000EF4B0000}"/>
    <cellStyle name="Note 4 2 11 2" xfId="29906" xr:uid="{00000000-0005-0000-0000-0000F04B0000}"/>
    <cellStyle name="Note 4 2 12" xfId="23522" xr:uid="{00000000-0005-0000-0000-0000F14B0000}"/>
    <cellStyle name="Note 4 2 13" xfId="32769" xr:uid="{00000000-0005-0000-0000-0000280E0000}"/>
    <cellStyle name="Note 4 2 2" xfId="3464" xr:uid="{00000000-0005-0000-0000-0000F24B0000}"/>
    <cellStyle name="Note 4 2 2 10" xfId="10256" xr:uid="{00000000-0005-0000-0000-0000F34B0000}"/>
    <cellStyle name="Note 4 2 2 10 2" xfId="28546" xr:uid="{00000000-0005-0000-0000-0000F44B0000}"/>
    <cellStyle name="Note 4 2 2 11" xfId="23752" xr:uid="{00000000-0005-0000-0000-0000F54B0000}"/>
    <cellStyle name="Note 4 2 2 12" xfId="30796" xr:uid="{00000000-0005-0000-0000-0000371D0000}"/>
    <cellStyle name="Note 4 2 2 2" xfId="6624" xr:uid="{00000000-0005-0000-0000-0000F64B0000}"/>
    <cellStyle name="Note 4 2 2 2 2" xfId="12306" xr:uid="{00000000-0005-0000-0000-0000F74B0000}"/>
    <cellStyle name="Note 4 2 2 2 3" xfId="24437" xr:uid="{00000000-0005-0000-0000-0000F84B0000}"/>
    <cellStyle name="Note 4 2 2 2 4" xfId="37138" xr:uid="{00000000-0005-0000-0000-0000371D0000}"/>
    <cellStyle name="Note 4 2 2 3" xfId="6116" xr:uid="{00000000-0005-0000-0000-0000F94B0000}"/>
    <cellStyle name="Note 4 2 2 3 2" xfId="11799" xr:uid="{00000000-0005-0000-0000-0000FA4B0000}"/>
    <cellStyle name="Note 4 2 2 3 3" xfId="24159" xr:uid="{00000000-0005-0000-0000-0000FB4B0000}"/>
    <cellStyle name="Note 4 2 2 4" xfId="6976" xr:uid="{00000000-0005-0000-0000-0000FC4B0000}"/>
    <cellStyle name="Note 4 2 2 4 2" xfId="12652" xr:uid="{00000000-0005-0000-0000-0000FD4B0000}"/>
    <cellStyle name="Note 4 2 2 4 3" xfId="24656" xr:uid="{00000000-0005-0000-0000-0000FE4B0000}"/>
    <cellStyle name="Note 4 2 2 5" xfId="8636" xr:uid="{00000000-0005-0000-0000-0000FF4B0000}"/>
    <cellStyle name="Note 4 2 2 5 2" xfId="14301" xr:uid="{00000000-0005-0000-0000-0000004C0000}"/>
    <cellStyle name="Note 4 2 2 5 3" xfId="25083" xr:uid="{00000000-0005-0000-0000-0000014C0000}"/>
    <cellStyle name="Note 4 2 2 6" xfId="9010" xr:uid="{00000000-0005-0000-0000-0000024C0000}"/>
    <cellStyle name="Note 4 2 2 6 2" xfId="14675" xr:uid="{00000000-0005-0000-0000-0000034C0000}"/>
    <cellStyle name="Note 4 2 2 6 3" xfId="25155" xr:uid="{00000000-0005-0000-0000-0000044C0000}"/>
    <cellStyle name="Note 4 2 2 7" xfId="9734" xr:uid="{00000000-0005-0000-0000-0000054C0000}"/>
    <cellStyle name="Note 4 2 2 7 2" xfId="15389" xr:uid="{00000000-0005-0000-0000-0000064C0000}"/>
    <cellStyle name="Note 4 2 2 7 3" xfId="25327" xr:uid="{00000000-0005-0000-0000-0000074C0000}"/>
    <cellStyle name="Note 4 2 2 8" xfId="5226" xr:uid="{00000000-0005-0000-0000-0000084C0000}"/>
    <cellStyle name="Note 4 2 2 8 2" xfId="10912" xr:uid="{00000000-0005-0000-0000-0000094C0000}"/>
    <cellStyle name="Note 4 2 2 8 3" xfId="23930" xr:uid="{00000000-0005-0000-0000-00000A4C0000}"/>
    <cellStyle name="Note 4 2 2 9" xfId="4552" xr:uid="{00000000-0005-0000-0000-00000B4C0000}"/>
    <cellStyle name="Note 4 2 3" xfId="6250" xr:uid="{00000000-0005-0000-0000-00000C4C0000}"/>
    <cellStyle name="Note 4 2 3 2" xfId="11933" xr:uid="{00000000-0005-0000-0000-00000D4C0000}"/>
    <cellStyle name="Note 4 2 3 3" xfId="24229" xr:uid="{00000000-0005-0000-0000-00000E4C0000}"/>
    <cellStyle name="Note 4 2 3 4" xfId="34826" xr:uid="{00000000-0005-0000-0000-0000492C0000}"/>
    <cellStyle name="Note 4 2 4" xfId="5840" xr:uid="{00000000-0005-0000-0000-00000F4C0000}"/>
    <cellStyle name="Note 4 2 4 2" xfId="11523" xr:uid="{00000000-0005-0000-0000-0000104C0000}"/>
    <cellStyle name="Note 4 2 4 3" xfId="24025" xr:uid="{00000000-0005-0000-0000-0000114C0000}"/>
    <cellStyle name="Note 4 2 5" xfId="7328" xr:uid="{00000000-0005-0000-0000-0000124C0000}"/>
    <cellStyle name="Note 4 2 5 2" xfId="13003" xr:uid="{00000000-0005-0000-0000-0000134C0000}"/>
    <cellStyle name="Note 4 2 5 3" xfId="24809" xr:uid="{00000000-0005-0000-0000-0000144C0000}"/>
    <cellStyle name="Note 4 2 6" xfId="8313" xr:uid="{00000000-0005-0000-0000-0000154C0000}"/>
    <cellStyle name="Note 4 2 6 2" xfId="13979" xr:uid="{00000000-0005-0000-0000-0000164C0000}"/>
    <cellStyle name="Note 4 2 6 3" xfId="25002" xr:uid="{00000000-0005-0000-0000-0000174C0000}"/>
    <cellStyle name="Note 4 2 7" xfId="7394" xr:uid="{00000000-0005-0000-0000-0000184C0000}"/>
    <cellStyle name="Note 4 2 7 2" xfId="13069" xr:uid="{00000000-0005-0000-0000-0000194C0000}"/>
    <cellStyle name="Note 4 2 7 3" xfId="24867" xr:uid="{00000000-0005-0000-0000-00001A4C0000}"/>
    <cellStyle name="Note 4 2 8" xfId="9413" xr:uid="{00000000-0005-0000-0000-00001B4C0000}"/>
    <cellStyle name="Note 4 2 8 2" xfId="15071" xr:uid="{00000000-0005-0000-0000-00001C4C0000}"/>
    <cellStyle name="Note 4 2 8 3" xfId="25247" xr:uid="{00000000-0005-0000-0000-00001D4C0000}"/>
    <cellStyle name="Note 4 2 9" xfId="4905" xr:uid="{00000000-0005-0000-0000-00001E4C0000}"/>
    <cellStyle name="Note 4 2 9 2" xfId="10594" xr:uid="{00000000-0005-0000-0000-00001F4C0000}"/>
    <cellStyle name="Note 4 2 9 3" xfId="23850" xr:uid="{00000000-0005-0000-0000-0000204C0000}"/>
    <cellStyle name="Note 4 20" xfId="4200" xr:uid="{00000000-0005-0000-0000-0000214C0000}"/>
    <cellStyle name="Note 4 21" xfId="9935" xr:uid="{00000000-0005-0000-0000-0000224C0000}"/>
    <cellStyle name="Note 4 21 2" xfId="29801" xr:uid="{00000000-0005-0000-0000-0000234C0000}"/>
    <cellStyle name="Note 4 22" xfId="23519" xr:uid="{00000000-0005-0000-0000-0000244C0000}"/>
    <cellStyle name="Note 4 23" xfId="30759" xr:uid="{00000000-0005-0000-0000-0000270E0000}"/>
    <cellStyle name="Note 4 3" xfId="2956" xr:uid="{00000000-0005-0000-0000-0000254C0000}"/>
    <cellStyle name="Note 4 3 10" xfId="4204" xr:uid="{00000000-0005-0000-0000-0000264C0000}"/>
    <cellStyle name="Note 4 3 11" xfId="9939" xr:uid="{00000000-0005-0000-0000-0000274C0000}"/>
    <cellStyle name="Note 4 3 11 2" xfId="28645" xr:uid="{00000000-0005-0000-0000-0000284C0000}"/>
    <cellStyle name="Note 4 3 12" xfId="23523" xr:uid="{00000000-0005-0000-0000-0000294C0000}"/>
    <cellStyle name="Note 4 3 13" xfId="32770" xr:uid="{00000000-0005-0000-0000-0000290E0000}"/>
    <cellStyle name="Note 4 3 2" xfId="3465" xr:uid="{00000000-0005-0000-0000-00002A4C0000}"/>
    <cellStyle name="Note 4 3 2 10" xfId="10257" xr:uid="{00000000-0005-0000-0000-00002B4C0000}"/>
    <cellStyle name="Note 4 3 2 10 2" xfId="29585" xr:uid="{00000000-0005-0000-0000-00002C4C0000}"/>
    <cellStyle name="Note 4 3 2 11" xfId="23753" xr:uid="{00000000-0005-0000-0000-00002D4C0000}"/>
    <cellStyle name="Note 4 3 2 12" xfId="32771" xr:uid="{00000000-0005-0000-0000-00002A0E0000}"/>
    <cellStyle name="Note 4 3 2 2" xfId="6625" xr:uid="{00000000-0005-0000-0000-00002E4C0000}"/>
    <cellStyle name="Note 4 3 2 2 2" xfId="12307" xr:uid="{00000000-0005-0000-0000-00002F4C0000}"/>
    <cellStyle name="Note 4 3 2 2 3" xfId="24438" xr:uid="{00000000-0005-0000-0000-0000304C0000}"/>
    <cellStyle name="Note 4 3 2 2 4" xfId="36995" xr:uid="{00000000-0005-0000-0000-00002A0E0000}"/>
    <cellStyle name="Note 4 3 2 3" xfId="6117" xr:uid="{00000000-0005-0000-0000-0000314C0000}"/>
    <cellStyle name="Note 4 3 2 3 2" xfId="11800" xr:uid="{00000000-0005-0000-0000-0000324C0000}"/>
    <cellStyle name="Note 4 3 2 3 3" xfId="24160" xr:uid="{00000000-0005-0000-0000-0000334C0000}"/>
    <cellStyle name="Note 4 3 2 4" xfId="6975" xr:uid="{00000000-0005-0000-0000-0000344C0000}"/>
    <cellStyle name="Note 4 3 2 4 2" xfId="12651" xr:uid="{00000000-0005-0000-0000-0000354C0000}"/>
    <cellStyle name="Note 4 3 2 4 3" xfId="24655" xr:uid="{00000000-0005-0000-0000-0000364C0000}"/>
    <cellStyle name="Note 4 3 2 5" xfId="8637" xr:uid="{00000000-0005-0000-0000-0000374C0000}"/>
    <cellStyle name="Note 4 3 2 5 2" xfId="14302" xr:uid="{00000000-0005-0000-0000-0000384C0000}"/>
    <cellStyle name="Note 4 3 2 5 3" xfId="25084" xr:uid="{00000000-0005-0000-0000-0000394C0000}"/>
    <cellStyle name="Note 4 3 2 6" xfId="9011" xr:uid="{00000000-0005-0000-0000-00003A4C0000}"/>
    <cellStyle name="Note 4 3 2 6 2" xfId="14676" xr:uid="{00000000-0005-0000-0000-00003B4C0000}"/>
    <cellStyle name="Note 4 3 2 6 3" xfId="25156" xr:uid="{00000000-0005-0000-0000-00003C4C0000}"/>
    <cellStyle name="Note 4 3 2 7" xfId="9735" xr:uid="{00000000-0005-0000-0000-00003D4C0000}"/>
    <cellStyle name="Note 4 3 2 7 2" xfId="15390" xr:uid="{00000000-0005-0000-0000-00003E4C0000}"/>
    <cellStyle name="Note 4 3 2 7 3" xfId="25328" xr:uid="{00000000-0005-0000-0000-00003F4C0000}"/>
    <cellStyle name="Note 4 3 2 8" xfId="5227" xr:uid="{00000000-0005-0000-0000-0000404C0000}"/>
    <cellStyle name="Note 4 3 2 8 2" xfId="10913" xr:uid="{00000000-0005-0000-0000-0000414C0000}"/>
    <cellStyle name="Note 4 3 2 8 3" xfId="23931" xr:uid="{00000000-0005-0000-0000-0000424C0000}"/>
    <cellStyle name="Note 4 3 2 9" xfId="4553" xr:uid="{00000000-0005-0000-0000-0000434C0000}"/>
    <cellStyle name="Note 4 3 3" xfId="6251" xr:uid="{00000000-0005-0000-0000-0000444C0000}"/>
    <cellStyle name="Note 4 3 3 2" xfId="11934" xr:uid="{00000000-0005-0000-0000-0000454C0000}"/>
    <cellStyle name="Note 4 3 3 3" xfId="24230" xr:uid="{00000000-0005-0000-0000-0000464C0000}"/>
    <cellStyle name="Note 4 3 3 4" xfId="34825" xr:uid="{00000000-0005-0000-0000-00004A2C0000}"/>
    <cellStyle name="Note 4 3 4" xfId="5841" xr:uid="{00000000-0005-0000-0000-0000474C0000}"/>
    <cellStyle name="Note 4 3 4 2" xfId="11524" xr:uid="{00000000-0005-0000-0000-0000484C0000}"/>
    <cellStyle name="Note 4 3 4 3" xfId="24026" xr:uid="{00000000-0005-0000-0000-0000494C0000}"/>
    <cellStyle name="Note 4 3 5" xfId="7327" xr:uid="{00000000-0005-0000-0000-00004A4C0000}"/>
    <cellStyle name="Note 4 3 5 2" xfId="13002" xr:uid="{00000000-0005-0000-0000-00004B4C0000}"/>
    <cellStyle name="Note 4 3 5 3" xfId="24808" xr:uid="{00000000-0005-0000-0000-00004C4C0000}"/>
    <cellStyle name="Note 4 3 6" xfId="8314" xr:uid="{00000000-0005-0000-0000-00004D4C0000}"/>
    <cellStyle name="Note 4 3 6 2" xfId="13980" xr:uid="{00000000-0005-0000-0000-00004E4C0000}"/>
    <cellStyle name="Note 4 3 6 3" xfId="25003" xr:uid="{00000000-0005-0000-0000-00004F4C0000}"/>
    <cellStyle name="Note 4 3 7" xfId="7393" xr:uid="{00000000-0005-0000-0000-0000504C0000}"/>
    <cellStyle name="Note 4 3 7 2" xfId="13068" xr:uid="{00000000-0005-0000-0000-0000514C0000}"/>
    <cellStyle name="Note 4 3 7 3" xfId="24866" xr:uid="{00000000-0005-0000-0000-0000524C0000}"/>
    <cellStyle name="Note 4 3 8" xfId="9414" xr:uid="{00000000-0005-0000-0000-0000534C0000}"/>
    <cellStyle name="Note 4 3 8 2" xfId="15072" xr:uid="{00000000-0005-0000-0000-0000544C0000}"/>
    <cellStyle name="Note 4 3 8 3" xfId="25248" xr:uid="{00000000-0005-0000-0000-0000554C0000}"/>
    <cellStyle name="Note 4 3 9" xfId="4906" xr:uid="{00000000-0005-0000-0000-0000564C0000}"/>
    <cellStyle name="Note 4 3 9 2" xfId="10595" xr:uid="{00000000-0005-0000-0000-0000574C0000}"/>
    <cellStyle name="Note 4 3 9 3" xfId="23851" xr:uid="{00000000-0005-0000-0000-0000584C0000}"/>
    <cellStyle name="Note 4 3_ELC_final" xfId="32772" xr:uid="{00000000-0005-0000-0000-00002B0E0000}"/>
    <cellStyle name="Note 4 4" xfId="2957" xr:uid="{00000000-0005-0000-0000-0000594C0000}"/>
    <cellStyle name="Note 4 4 10" xfId="4205" xr:uid="{00000000-0005-0000-0000-00005A4C0000}"/>
    <cellStyle name="Note 4 4 11" xfId="9940" xr:uid="{00000000-0005-0000-0000-00005B4C0000}"/>
    <cellStyle name="Note 4 4 11 2" xfId="29134" xr:uid="{00000000-0005-0000-0000-00005C4C0000}"/>
    <cellStyle name="Note 4 4 12" xfId="23524" xr:uid="{00000000-0005-0000-0000-00005D4C0000}"/>
    <cellStyle name="Note 4 4 13" xfId="32773" xr:uid="{00000000-0005-0000-0000-00002C0E0000}"/>
    <cellStyle name="Note 4 4 14" xfId="33793" xr:uid="{00000000-0005-0000-0000-00003A1D0000}"/>
    <cellStyle name="Note 4 4 2" xfId="3466" xr:uid="{00000000-0005-0000-0000-00005E4C0000}"/>
    <cellStyle name="Note 4 4 2 10" xfId="10258" xr:uid="{00000000-0005-0000-0000-00005F4C0000}"/>
    <cellStyle name="Note 4 4 2 10 2" xfId="28659" xr:uid="{00000000-0005-0000-0000-0000604C0000}"/>
    <cellStyle name="Note 4 4 2 11" xfId="23754" xr:uid="{00000000-0005-0000-0000-0000614C0000}"/>
    <cellStyle name="Note 4 4 2 12" xfId="30797" xr:uid="{00000000-0005-0000-0000-00003B1D0000}"/>
    <cellStyle name="Note 4 4 2 2" xfId="6626" xr:uid="{00000000-0005-0000-0000-0000624C0000}"/>
    <cellStyle name="Note 4 4 2 2 2" xfId="12308" xr:uid="{00000000-0005-0000-0000-0000634C0000}"/>
    <cellStyle name="Note 4 4 2 2 3" xfId="24439" xr:uid="{00000000-0005-0000-0000-0000644C0000}"/>
    <cellStyle name="Note 4 4 2 2 4" xfId="37139" xr:uid="{00000000-0005-0000-0000-00003B1D0000}"/>
    <cellStyle name="Note 4 4 2 3" xfId="6118" xr:uid="{00000000-0005-0000-0000-0000654C0000}"/>
    <cellStyle name="Note 4 4 2 3 2" xfId="11801" xr:uid="{00000000-0005-0000-0000-0000664C0000}"/>
    <cellStyle name="Note 4 4 2 3 3" xfId="24161" xr:uid="{00000000-0005-0000-0000-0000674C0000}"/>
    <cellStyle name="Note 4 4 2 4" xfId="6974" xr:uid="{00000000-0005-0000-0000-0000684C0000}"/>
    <cellStyle name="Note 4 4 2 4 2" xfId="12650" xr:uid="{00000000-0005-0000-0000-0000694C0000}"/>
    <cellStyle name="Note 4 4 2 4 3" xfId="24654" xr:uid="{00000000-0005-0000-0000-00006A4C0000}"/>
    <cellStyle name="Note 4 4 2 5" xfId="8638" xr:uid="{00000000-0005-0000-0000-00006B4C0000}"/>
    <cellStyle name="Note 4 4 2 5 2" xfId="14303" xr:uid="{00000000-0005-0000-0000-00006C4C0000}"/>
    <cellStyle name="Note 4 4 2 5 3" xfId="25085" xr:uid="{00000000-0005-0000-0000-00006D4C0000}"/>
    <cellStyle name="Note 4 4 2 6" xfId="9012" xr:uid="{00000000-0005-0000-0000-00006E4C0000}"/>
    <cellStyle name="Note 4 4 2 6 2" xfId="14677" xr:uid="{00000000-0005-0000-0000-00006F4C0000}"/>
    <cellStyle name="Note 4 4 2 6 3" xfId="25157" xr:uid="{00000000-0005-0000-0000-0000704C0000}"/>
    <cellStyle name="Note 4 4 2 7" xfId="9736" xr:uid="{00000000-0005-0000-0000-0000714C0000}"/>
    <cellStyle name="Note 4 4 2 7 2" xfId="15391" xr:uid="{00000000-0005-0000-0000-0000724C0000}"/>
    <cellStyle name="Note 4 4 2 7 3" xfId="25329" xr:uid="{00000000-0005-0000-0000-0000734C0000}"/>
    <cellStyle name="Note 4 4 2 8" xfId="5228" xr:uid="{00000000-0005-0000-0000-0000744C0000}"/>
    <cellStyle name="Note 4 4 2 8 2" xfId="10914" xr:uid="{00000000-0005-0000-0000-0000754C0000}"/>
    <cellStyle name="Note 4 4 2 8 3" xfId="23932" xr:uid="{00000000-0005-0000-0000-0000764C0000}"/>
    <cellStyle name="Note 4 4 2 9" xfId="4554" xr:uid="{00000000-0005-0000-0000-0000774C0000}"/>
    <cellStyle name="Note 4 4 3" xfId="6252" xr:uid="{00000000-0005-0000-0000-0000784C0000}"/>
    <cellStyle name="Note 4 4 3 2" xfId="11935" xr:uid="{00000000-0005-0000-0000-0000794C0000}"/>
    <cellStyle name="Note 4 4 3 3" xfId="24231" xr:uid="{00000000-0005-0000-0000-00007A4C0000}"/>
    <cellStyle name="Note 4 4 3 4" xfId="34824" xr:uid="{00000000-0005-0000-0000-00004B2C0000}"/>
    <cellStyle name="Note 4 4 4" xfId="5842" xr:uid="{00000000-0005-0000-0000-00007B4C0000}"/>
    <cellStyle name="Note 4 4 4 2" xfId="11525" xr:uid="{00000000-0005-0000-0000-00007C4C0000}"/>
    <cellStyle name="Note 4 4 4 3" xfId="24027" xr:uid="{00000000-0005-0000-0000-00007D4C0000}"/>
    <cellStyle name="Note 4 4 4 4" xfId="36996" xr:uid="{00000000-0005-0000-0000-00002C0E0000}"/>
    <cellStyle name="Note 4 4 5" xfId="7326" xr:uid="{00000000-0005-0000-0000-00007E4C0000}"/>
    <cellStyle name="Note 4 4 5 2" xfId="13001" xr:uid="{00000000-0005-0000-0000-00007F4C0000}"/>
    <cellStyle name="Note 4 4 5 3" xfId="24807" xr:uid="{00000000-0005-0000-0000-0000804C0000}"/>
    <cellStyle name="Note 4 4 6" xfId="8315" xr:uid="{00000000-0005-0000-0000-0000814C0000}"/>
    <cellStyle name="Note 4 4 6 2" xfId="13981" xr:uid="{00000000-0005-0000-0000-0000824C0000}"/>
    <cellStyle name="Note 4 4 6 3" xfId="25004" xr:uid="{00000000-0005-0000-0000-0000834C0000}"/>
    <cellStyle name="Note 4 4 7" xfId="7392" xr:uid="{00000000-0005-0000-0000-0000844C0000}"/>
    <cellStyle name="Note 4 4 7 2" xfId="13067" xr:uid="{00000000-0005-0000-0000-0000854C0000}"/>
    <cellStyle name="Note 4 4 7 3" xfId="24865" xr:uid="{00000000-0005-0000-0000-0000864C0000}"/>
    <cellStyle name="Note 4 4 8" xfId="9415" xr:uid="{00000000-0005-0000-0000-0000874C0000}"/>
    <cellStyle name="Note 4 4 8 2" xfId="15073" xr:uid="{00000000-0005-0000-0000-0000884C0000}"/>
    <cellStyle name="Note 4 4 8 3" xfId="25249" xr:uid="{00000000-0005-0000-0000-0000894C0000}"/>
    <cellStyle name="Note 4 4 9" xfId="4907" xr:uid="{00000000-0005-0000-0000-00008A4C0000}"/>
    <cellStyle name="Note 4 4 9 2" xfId="10596" xr:uid="{00000000-0005-0000-0000-00008B4C0000}"/>
    <cellStyle name="Note 4 4 9 3" xfId="23852" xr:uid="{00000000-0005-0000-0000-00008C4C0000}"/>
    <cellStyle name="Note 4 5" xfId="2958" xr:uid="{00000000-0005-0000-0000-00008D4C0000}"/>
    <cellStyle name="Note 4 5 10" xfId="4206" xr:uid="{00000000-0005-0000-0000-00008E4C0000}"/>
    <cellStyle name="Note 4 5 11" xfId="9941" xr:uid="{00000000-0005-0000-0000-00008F4C0000}"/>
    <cellStyle name="Note 4 5 11 2" xfId="30290" xr:uid="{00000000-0005-0000-0000-0000904C0000}"/>
    <cellStyle name="Note 4 5 12" xfId="23525" xr:uid="{00000000-0005-0000-0000-0000914C0000}"/>
    <cellStyle name="Note 4 5 13" xfId="33792" xr:uid="{00000000-0005-0000-0000-00003C1D0000}"/>
    <cellStyle name="Note 4 5 2" xfId="3467" xr:uid="{00000000-0005-0000-0000-0000924C0000}"/>
    <cellStyle name="Note 4 5 2 10" xfId="10259" xr:uid="{00000000-0005-0000-0000-0000934C0000}"/>
    <cellStyle name="Note 4 5 2 10 2" xfId="28672" xr:uid="{00000000-0005-0000-0000-0000944C0000}"/>
    <cellStyle name="Note 4 5 2 11" xfId="23755" xr:uid="{00000000-0005-0000-0000-0000954C0000}"/>
    <cellStyle name="Note 4 5 2 12" xfId="30798" xr:uid="{00000000-0005-0000-0000-00003D1D0000}"/>
    <cellStyle name="Note 4 5 2 2" xfId="6627" xr:uid="{00000000-0005-0000-0000-0000964C0000}"/>
    <cellStyle name="Note 4 5 2 2 2" xfId="12309" xr:uid="{00000000-0005-0000-0000-0000974C0000}"/>
    <cellStyle name="Note 4 5 2 2 3" xfId="24440" xr:uid="{00000000-0005-0000-0000-0000984C0000}"/>
    <cellStyle name="Note 4 5 2 2 4" xfId="37140" xr:uid="{00000000-0005-0000-0000-00003D1D0000}"/>
    <cellStyle name="Note 4 5 2 3" xfId="6435" xr:uid="{00000000-0005-0000-0000-0000994C0000}"/>
    <cellStyle name="Note 4 5 2 3 2" xfId="12117" xr:uid="{00000000-0005-0000-0000-00009A4C0000}"/>
    <cellStyle name="Note 4 5 2 3 3" xfId="24358" xr:uid="{00000000-0005-0000-0000-00009B4C0000}"/>
    <cellStyle name="Note 4 5 2 4" xfId="6973" xr:uid="{00000000-0005-0000-0000-00009C4C0000}"/>
    <cellStyle name="Note 4 5 2 4 2" xfId="12649" xr:uid="{00000000-0005-0000-0000-00009D4C0000}"/>
    <cellStyle name="Note 4 5 2 4 3" xfId="24653" xr:uid="{00000000-0005-0000-0000-00009E4C0000}"/>
    <cellStyle name="Note 4 5 2 5" xfId="8639" xr:uid="{00000000-0005-0000-0000-00009F4C0000}"/>
    <cellStyle name="Note 4 5 2 5 2" xfId="14304" xr:uid="{00000000-0005-0000-0000-0000A04C0000}"/>
    <cellStyle name="Note 4 5 2 5 3" xfId="25086" xr:uid="{00000000-0005-0000-0000-0000A14C0000}"/>
    <cellStyle name="Note 4 5 2 6" xfId="9013" xr:uid="{00000000-0005-0000-0000-0000A24C0000}"/>
    <cellStyle name="Note 4 5 2 6 2" xfId="14678" xr:uid="{00000000-0005-0000-0000-0000A34C0000}"/>
    <cellStyle name="Note 4 5 2 6 3" xfId="25158" xr:uid="{00000000-0005-0000-0000-0000A44C0000}"/>
    <cellStyle name="Note 4 5 2 7" xfId="9737" xr:uid="{00000000-0005-0000-0000-0000A54C0000}"/>
    <cellStyle name="Note 4 5 2 7 2" xfId="15392" xr:uid="{00000000-0005-0000-0000-0000A64C0000}"/>
    <cellStyle name="Note 4 5 2 7 3" xfId="25330" xr:uid="{00000000-0005-0000-0000-0000A74C0000}"/>
    <cellStyle name="Note 4 5 2 8" xfId="5229" xr:uid="{00000000-0005-0000-0000-0000A84C0000}"/>
    <cellStyle name="Note 4 5 2 8 2" xfId="10915" xr:uid="{00000000-0005-0000-0000-0000A94C0000}"/>
    <cellStyle name="Note 4 5 2 8 3" xfId="23933" xr:uid="{00000000-0005-0000-0000-0000AA4C0000}"/>
    <cellStyle name="Note 4 5 2 9" xfId="4555" xr:uid="{00000000-0005-0000-0000-0000AB4C0000}"/>
    <cellStyle name="Note 4 5 3" xfId="6253" xr:uid="{00000000-0005-0000-0000-0000AC4C0000}"/>
    <cellStyle name="Note 4 5 3 2" xfId="11936" xr:uid="{00000000-0005-0000-0000-0000AD4C0000}"/>
    <cellStyle name="Note 4 5 3 3" xfId="24232" xr:uid="{00000000-0005-0000-0000-0000AE4C0000}"/>
    <cellStyle name="Note 4 5 3 4" xfId="34823" xr:uid="{00000000-0005-0000-0000-00004C2C0000}"/>
    <cellStyle name="Note 4 5 4" xfId="5843" xr:uid="{00000000-0005-0000-0000-0000AF4C0000}"/>
    <cellStyle name="Note 4 5 4 2" xfId="11526" xr:uid="{00000000-0005-0000-0000-0000B04C0000}"/>
    <cellStyle name="Note 4 5 4 3" xfId="24028" xr:uid="{00000000-0005-0000-0000-0000B14C0000}"/>
    <cellStyle name="Note 4 5 5" xfId="7325" xr:uid="{00000000-0005-0000-0000-0000B24C0000}"/>
    <cellStyle name="Note 4 5 5 2" xfId="13000" xr:uid="{00000000-0005-0000-0000-0000B34C0000}"/>
    <cellStyle name="Note 4 5 5 3" xfId="24806" xr:uid="{00000000-0005-0000-0000-0000B44C0000}"/>
    <cellStyle name="Note 4 5 6" xfId="8316" xr:uid="{00000000-0005-0000-0000-0000B54C0000}"/>
    <cellStyle name="Note 4 5 6 2" xfId="13982" xr:uid="{00000000-0005-0000-0000-0000B64C0000}"/>
    <cellStyle name="Note 4 5 6 3" xfId="25005" xr:uid="{00000000-0005-0000-0000-0000B74C0000}"/>
    <cellStyle name="Note 4 5 7" xfId="7391" xr:uid="{00000000-0005-0000-0000-0000B84C0000}"/>
    <cellStyle name="Note 4 5 7 2" xfId="13066" xr:uid="{00000000-0005-0000-0000-0000B94C0000}"/>
    <cellStyle name="Note 4 5 7 3" xfId="24864" xr:uid="{00000000-0005-0000-0000-0000BA4C0000}"/>
    <cellStyle name="Note 4 5 8" xfId="9416" xr:uid="{00000000-0005-0000-0000-0000BB4C0000}"/>
    <cellStyle name="Note 4 5 8 2" xfId="15074" xr:uid="{00000000-0005-0000-0000-0000BC4C0000}"/>
    <cellStyle name="Note 4 5 8 3" xfId="25250" xr:uid="{00000000-0005-0000-0000-0000BD4C0000}"/>
    <cellStyle name="Note 4 5 9" xfId="4908" xr:uid="{00000000-0005-0000-0000-0000BE4C0000}"/>
    <cellStyle name="Note 4 5 9 2" xfId="10597" xr:uid="{00000000-0005-0000-0000-0000BF4C0000}"/>
    <cellStyle name="Note 4 5 9 3" xfId="23853" xr:uid="{00000000-0005-0000-0000-0000C04C0000}"/>
    <cellStyle name="Note 4 6" xfId="2959" xr:uid="{00000000-0005-0000-0000-0000C14C0000}"/>
    <cellStyle name="Note 4 6 10" xfId="4207" xr:uid="{00000000-0005-0000-0000-0000C24C0000}"/>
    <cellStyle name="Note 4 6 11" xfId="9942" xr:uid="{00000000-0005-0000-0000-0000C34C0000}"/>
    <cellStyle name="Note 4 6 11 2" xfId="28435" xr:uid="{00000000-0005-0000-0000-0000C44C0000}"/>
    <cellStyle name="Note 4 6 12" xfId="23526" xr:uid="{00000000-0005-0000-0000-0000C54C0000}"/>
    <cellStyle name="Note 4 6 13" xfId="33791" xr:uid="{00000000-0005-0000-0000-00003E1D0000}"/>
    <cellStyle name="Note 4 6 2" xfId="3468" xr:uid="{00000000-0005-0000-0000-0000C64C0000}"/>
    <cellStyle name="Note 4 6 2 10" xfId="10260" xr:uid="{00000000-0005-0000-0000-0000C74C0000}"/>
    <cellStyle name="Note 4 6 2 10 2" xfId="28740" xr:uid="{00000000-0005-0000-0000-0000C84C0000}"/>
    <cellStyle name="Note 4 6 2 11" xfId="23756" xr:uid="{00000000-0005-0000-0000-0000C94C0000}"/>
    <cellStyle name="Note 4 6 2 12" xfId="30799" xr:uid="{00000000-0005-0000-0000-00003F1D0000}"/>
    <cellStyle name="Note 4 6 2 2" xfId="6628" xr:uid="{00000000-0005-0000-0000-0000CA4C0000}"/>
    <cellStyle name="Note 4 6 2 2 2" xfId="12310" xr:uid="{00000000-0005-0000-0000-0000CB4C0000}"/>
    <cellStyle name="Note 4 6 2 2 3" xfId="24441" xr:uid="{00000000-0005-0000-0000-0000CC4C0000}"/>
    <cellStyle name="Note 4 6 2 2 4" xfId="37141" xr:uid="{00000000-0005-0000-0000-00003F1D0000}"/>
    <cellStyle name="Note 4 6 2 3" xfId="6587" xr:uid="{00000000-0005-0000-0000-0000CD4C0000}"/>
    <cellStyle name="Note 4 6 2 3 2" xfId="12269" xr:uid="{00000000-0005-0000-0000-0000CE4C0000}"/>
    <cellStyle name="Note 4 6 2 3 3" xfId="24403" xr:uid="{00000000-0005-0000-0000-0000CF4C0000}"/>
    <cellStyle name="Note 4 6 2 4" xfId="6972" xr:uid="{00000000-0005-0000-0000-0000D04C0000}"/>
    <cellStyle name="Note 4 6 2 4 2" xfId="12648" xr:uid="{00000000-0005-0000-0000-0000D14C0000}"/>
    <cellStyle name="Note 4 6 2 4 3" xfId="24652" xr:uid="{00000000-0005-0000-0000-0000D24C0000}"/>
    <cellStyle name="Note 4 6 2 5" xfId="8640" xr:uid="{00000000-0005-0000-0000-0000D34C0000}"/>
    <cellStyle name="Note 4 6 2 5 2" xfId="14305" xr:uid="{00000000-0005-0000-0000-0000D44C0000}"/>
    <cellStyle name="Note 4 6 2 5 3" xfId="25087" xr:uid="{00000000-0005-0000-0000-0000D54C0000}"/>
    <cellStyle name="Note 4 6 2 6" xfId="9014" xr:uid="{00000000-0005-0000-0000-0000D64C0000}"/>
    <cellStyle name="Note 4 6 2 6 2" xfId="14679" xr:uid="{00000000-0005-0000-0000-0000D74C0000}"/>
    <cellStyle name="Note 4 6 2 6 3" xfId="25159" xr:uid="{00000000-0005-0000-0000-0000D84C0000}"/>
    <cellStyle name="Note 4 6 2 7" xfId="9738" xr:uid="{00000000-0005-0000-0000-0000D94C0000}"/>
    <cellStyle name="Note 4 6 2 7 2" xfId="15393" xr:uid="{00000000-0005-0000-0000-0000DA4C0000}"/>
    <cellStyle name="Note 4 6 2 7 3" xfId="25331" xr:uid="{00000000-0005-0000-0000-0000DB4C0000}"/>
    <cellStyle name="Note 4 6 2 8" xfId="5230" xr:uid="{00000000-0005-0000-0000-0000DC4C0000}"/>
    <cellStyle name="Note 4 6 2 8 2" xfId="10916" xr:uid="{00000000-0005-0000-0000-0000DD4C0000}"/>
    <cellStyle name="Note 4 6 2 8 3" xfId="23934" xr:uid="{00000000-0005-0000-0000-0000DE4C0000}"/>
    <cellStyle name="Note 4 6 2 9" xfId="4556" xr:uid="{00000000-0005-0000-0000-0000DF4C0000}"/>
    <cellStyle name="Note 4 6 3" xfId="6254" xr:uid="{00000000-0005-0000-0000-0000E04C0000}"/>
    <cellStyle name="Note 4 6 3 2" xfId="11937" xr:uid="{00000000-0005-0000-0000-0000E14C0000}"/>
    <cellStyle name="Note 4 6 3 3" xfId="24233" xr:uid="{00000000-0005-0000-0000-0000E24C0000}"/>
    <cellStyle name="Note 4 6 3 4" xfId="34822" xr:uid="{00000000-0005-0000-0000-00004D2C0000}"/>
    <cellStyle name="Note 4 6 4" xfId="5844" xr:uid="{00000000-0005-0000-0000-0000E34C0000}"/>
    <cellStyle name="Note 4 6 4 2" xfId="11527" xr:uid="{00000000-0005-0000-0000-0000E44C0000}"/>
    <cellStyle name="Note 4 6 4 3" xfId="24029" xr:uid="{00000000-0005-0000-0000-0000E54C0000}"/>
    <cellStyle name="Note 4 6 5" xfId="7324" xr:uid="{00000000-0005-0000-0000-0000E64C0000}"/>
    <cellStyle name="Note 4 6 5 2" xfId="12999" xr:uid="{00000000-0005-0000-0000-0000E74C0000}"/>
    <cellStyle name="Note 4 6 5 3" xfId="24805" xr:uid="{00000000-0005-0000-0000-0000E84C0000}"/>
    <cellStyle name="Note 4 6 6" xfId="8317" xr:uid="{00000000-0005-0000-0000-0000E94C0000}"/>
    <cellStyle name="Note 4 6 6 2" xfId="13983" xr:uid="{00000000-0005-0000-0000-0000EA4C0000}"/>
    <cellStyle name="Note 4 6 6 3" xfId="25006" xr:uid="{00000000-0005-0000-0000-0000EB4C0000}"/>
    <cellStyle name="Note 4 6 7" xfId="7390" xr:uid="{00000000-0005-0000-0000-0000EC4C0000}"/>
    <cellStyle name="Note 4 6 7 2" xfId="13065" xr:uid="{00000000-0005-0000-0000-0000ED4C0000}"/>
    <cellStyle name="Note 4 6 7 3" xfId="24863" xr:uid="{00000000-0005-0000-0000-0000EE4C0000}"/>
    <cellStyle name="Note 4 6 8" xfId="9417" xr:uid="{00000000-0005-0000-0000-0000EF4C0000}"/>
    <cellStyle name="Note 4 6 8 2" xfId="15075" xr:uid="{00000000-0005-0000-0000-0000F04C0000}"/>
    <cellStyle name="Note 4 6 8 3" xfId="25251" xr:uid="{00000000-0005-0000-0000-0000F14C0000}"/>
    <cellStyle name="Note 4 6 9" xfId="4909" xr:uid="{00000000-0005-0000-0000-0000F24C0000}"/>
    <cellStyle name="Note 4 6 9 2" xfId="10598" xr:uid="{00000000-0005-0000-0000-0000F34C0000}"/>
    <cellStyle name="Note 4 6 9 3" xfId="23854" xr:uid="{00000000-0005-0000-0000-0000F44C0000}"/>
    <cellStyle name="Note 4 7" xfId="2960" xr:uid="{00000000-0005-0000-0000-0000F54C0000}"/>
    <cellStyle name="Note 4 7 10" xfId="4208" xr:uid="{00000000-0005-0000-0000-0000F64C0000}"/>
    <cellStyle name="Note 4 7 11" xfId="9943" xr:uid="{00000000-0005-0000-0000-0000F74C0000}"/>
    <cellStyle name="Note 4 7 11 2" xfId="29556" xr:uid="{00000000-0005-0000-0000-0000F84C0000}"/>
    <cellStyle name="Note 4 7 12" xfId="23527" xr:uid="{00000000-0005-0000-0000-0000F94C0000}"/>
    <cellStyle name="Note 4 7 13" xfId="33790" xr:uid="{00000000-0005-0000-0000-0000401D0000}"/>
    <cellStyle name="Note 4 7 2" xfId="3469" xr:uid="{00000000-0005-0000-0000-0000FA4C0000}"/>
    <cellStyle name="Note 4 7 2 10" xfId="10261" xr:uid="{00000000-0005-0000-0000-0000FB4C0000}"/>
    <cellStyle name="Note 4 7 2 10 2" xfId="28644" xr:uid="{00000000-0005-0000-0000-0000FC4C0000}"/>
    <cellStyle name="Note 4 7 2 11" xfId="23757" xr:uid="{00000000-0005-0000-0000-0000FD4C0000}"/>
    <cellStyle name="Note 4 7 2 12" xfId="30800" xr:uid="{00000000-0005-0000-0000-0000411D0000}"/>
    <cellStyle name="Note 4 7 2 2" xfId="6629" xr:uid="{00000000-0005-0000-0000-0000FE4C0000}"/>
    <cellStyle name="Note 4 7 2 2 2" xfId="12311" xr:uid="{00000000-0005-0000-0000-0000FF4C0000}"/>
    <cellStyle name="Note 4 7 2 2 3" xfId="24442" xr:uid="{00000000-0005-0000-0000-0000004D0000}"/>
    <cellStyle name="Note 4 7 2 2 4" xfId="37142" xr:uid="{00000000-0005-0000-0000-0000411D0000}"/>
    <cellStyle name="Note 4 7 2 3" xfId="6434" xr:uid="{00000000-0005-0000-0000-0000014D0000}"/>
    <cellStyle name="Note 4 7 2 3 2" xfId="12116" xr:uid="{00000000-0005-0000-0000-0000024D0000}"/>
    <cellStyle name="Note 4 7 2 3 3" xfId="24357" xr:uid="{00000000-0005-0000-0000-0000034D0000}"/>
    <cellStyle name="Note 4 7 2 4" xfId="6971" xr:uid="{00000000-0005-0000-0000-0000044D0000}"/>
    <cellStyle name="Note 4 7 2 4 2" xfId="12647" xr:uid="{00000000-0005-0000-0000-0000054D0000}"/>
    <cellStyle name="Note 4 7 2 4 3" xfId="24651" xr:uid="{00000000-0005-0000-0000-0000064D0000}"/>
    <cellStyle name="Note 4 7 2 5" xfId="8641" xr:uid="{00000000-0005-0000-0000-0000074D0000}"/>
    <cellStyle name="Note 4 7 2 5 2" xfId="14306" xr:uid="{00000000-0005-0000-0000-0000084D0000}"/>
    <cellStyle name="Note 4 7 2 5 3" xfId="25088" xr:uid="{00000000-0005-0000-0000-0000094D0000}"/>
    <cellStyle name="Note 4 7 2 6" xfId="9015" xr:uid="{00000000-0005-0000-0000-00000A4D0000}"/>
    <cellStyle name="Note 4 7 2 6 2" xfId="14680" xr:uid="{00000000-0005-0000-0000-00000B4D0000}"/>
    <cellStyle name="Note 4 7 2 6 3" xfId="25160" xr:uid="{00000000-0005-0000-0000-00000C4D0000}"/>
    <cellStyle name="Note 4 7 2 7" xfId="9739" xr:uid="{00000000-0005-0000-0000-00000D4D0000}"/>
    <cellStyle name="Note 4 7 2 7 2" xfId="15394" xr:uid="{00000000-0005-0000-0000-00000E4D0000}"/>
    <cellStyle name="Note 4 7 2 7 3" xfId="25332" xr:uid="{00000000-0005-0000-0000-00000F4D0000}"/>
    <cellStyle name="Note 4 7 2 8" xfId="5231" xr:uid="{00000000-0005-0000-0000-0000104D0000}"/>
    <cellStyle name="Note 4 7 2 8 2" xfId="10917" xr:uid="{00000000-0005-0000-0000-0000114D0000}"/>
    <cellStyle name="Note 4 7 2 8 3" xfId="23935" xr:uid="{00000000-0005-0000-0000-0000124D0000}"/>
    <cellStyle name="Note 4 7 2 9" xfId="4557" xr:uid="{00000000-0005-0000-0000-0000134D0000}"/>
    <cellStyle name="Note 4 7 3" xfId="6255" xr:uid="{00000000-0005-0000-0000-0000144D0000}"/>
    <cellStyle name="Note 4 7 3 2" xfId="11938" xr:uid="{00000000-0005-0000-0000-0000154D0000}"/>
    <cellStyle name="Note 4 7 3 3" xfId="24234" xr:uid="{00000000-0005-0000-0000-0000164D0000}"/>
    <cellStyle name="Note 4 7 3 4" xfId="35088" xr:uid="{00000000-0005-0000-0000-00004E2C0000}"/>
    <cellStyle name="Note 4 7 4" xfId="5845" xr:uid="{00000000-0005-0000-0000-0000174D0000}"/>
    <cellStyle name="Note 4 7 4 2" xfId="11528" xr:uid="{00000000-0005-0000-0000-0000184D0000}"/>
    <cellStyle name="Note 4 7 4 3" xfId="24030" xr:uid="{00000000-0005-0000-0000-0000194D0000}"/>
    <cellStyle name="Note 4 7 5" xfId="7323" xr:uid="{00000000-0005-0000-0000-00001A4D0000}"/>
    <cellStyle name="Note 4 7 5 2" xfId="12998" xr:uid="{00000000-0005-0000-0000-00001B4D0000}"/>
    <cellStyle name="Note 4 7 5 3" xfId="24804" xr:uid="{00000000-0005-0000-0000-00001C4D0000}"/>
    <cellStyle name="Note 4 7 6" xfId="8318" xr:uid="{00000000-0005-0000-0000-00001D4D0000}"/>
    <cellStyle name="Note 4 7 6 2" xfId="13984" xr:uid="{00000000-0005-0000-0000-00001E4D0000}"/>
    <cellStyle name="Note 4 7 6 3" xfId="25007" xr:uid="{00000000-0005-0000-0000-00001F4D0000}"/>
    <cellStyle name="Note 4 7 7" xfId="7389" xr:uid="{00000000-0005-0000-0000-0000204D0000}"/>
    <cellStyle name="Note 4 7 7 2" xfId="13064" xr:uid="{00000000-0005-0000-0000-0000214D0000}"/>
    <cellStyle name="Note 4 7 7 3" xfId="24862" xr:uid="{00000000-0005-0000-0000-0000224D0000}"/>
    <cellStyle name="Note 4 7 8" xfId="9418" xr:uid="{00000000-0005-0000-0000-0000234D0000}"/>
    <cellStyle name="Note 4 7 8 2" xfId="15076" xr:uid="{00000000-0005-0000-0000-0000244D0000}"/>
    <cellStyle name="Note 4 7 8 3" xfId="25252" xr:uid="{00000000-0005-0000-0000-0000254D0000}"/>
    <cellStyle name="Note 4 7 9" xfId="4910" xr:uid="{00000000-0005-0000-0000-0000264D0000}"/>
    <cellStyle name="Note 4 7 9 2" xfId="10599" xr:uid="{00000000-0005-0000-0000-0000274D0000}"/>
    <cellStyle name="Note 4 7 9 3" xfId="23855" xr:uid="{00000000-0005-0000-0000-0000284D0000}"/>
    <cellStyle name="Note 4 8" xfId="2961" xr:uid="{00000000-0005-0000-0000-0000294D0000}"/>
    <cellStyle name="Note 4 8 10" xfId="4209" xr:uid="{00000000-0005-0000-0000-00002A4D0000}"/>
    <cellStyle name="Note 4 8 11" xfId="9944" xr:uid="{00000000-0005-0000-0000-00002B4D0000}"/>
    <cellStyle name="Note 4 8 11 2" xfId="29615" xr:uid="{00000000-0005-0000-0000-00002C4D0000}"/>
    <cellStyle name="Note 4 8 12" xfId="23528" xr:uid="{00000000-0005-0000-0000-00002D4D0000}"/>
    <cellStyle name="Note 4 8 13" xfId="33782" xr:uid="{00000000-0005-0000-0000-0000421D0000}"/>
    <cellStyle name="Note 4 8 2" xfId="3470" xr:uid="{00000000-0005-0000-0000-00002E4D0000}"/>
    <cellStyle name="Note 4 8 2 10" xfId="10262" xr:uid="{00000000-0005-0000-0000-00002F4D0000}"/>
    <cellStyle name="Note 4 8 2 10 2" xfId="28416" xr:uid="{00000000-0005-0000-0000-0000304D0000}"/>
    <cellStyle name="Note 4 8 2 11" xfId="23758" xr:uid="{00000000-0005-0000-0000-0000314D0000}"/>
    <cellStyle name="Note 4 8 2 12" xfId="33789" xr:uid="{00000000-0005-0000-0000-0000431D0000}"/>
    <cellStyle name="Note 4 8 2 2" xfId="6630" xr:uid="{00000000-0005-0000-0000-0000324D0000}"/>
    <cellStyle name="Note 4 8 2 2 2" xfId="12312" xr:uid="{00000000-0005-0000-0000-0000334D0000}"/>
    <cellStyle name="Note 4 8 2 2 3" xfId="24443" xr:uid="{00000000-0005-0000-0000-0000344D0000}"/>
    <cellStyle name="Note 4 8 2 2 4" xfId="37143" xr:uid="{00000000-0005-0000-0000-0000431D0000}"/>
    <cellStyle name="Note 4 8 2 3" xfId="6586" xr:uid="{00000000-0005-0000-0000-0000354D0000}"/>
    <cellStyle name="Note 4 8 2 3 2" xfId="12268" xr:uid="{00000000-0005-0000-0000-0000364D0000}"/>
    <cellStyle name="Note 4 8 2 3 3" xfId="24402" xr:uid="{00000000-0005-0000-0000-0000374D0000}"/>
    <cellStyle name="Note 4 8 2 4" xfId="6970" xr:uid="{00000000-0005-0000-0000-0000384D0000}"/>
    <cellStyle name="Note 4 8 2 4 2" xfId="12646" xr:uid="{00000000-0005-0000-0000-0000394D0000}"/>
    <cellStyle name="Note 4 8 2 4 3" xfId="24650" xr:uid="{00000000-0005-0000-0000-00003A4D0000}"/>
    <cellStyle name="Note 4 8 2 5" xfId="8642" xr:uid="{00000000-0005-0000-0000-00003B4D0000}"/>
    <cellStyle name="Note 4 8 2 5 2" xfId="14307" xr:uid="{00000000-0005-0000-0000-00003C4D0000}"/>
    <cellStyle name="Note 4 8 2 5 3" xfId="25089" xr:uid="{00000000-0005-0000-0000-00003D4D0000}"/>
    <cellStyle name="Note 4 8 2 6" xfId="9016" xr:uid="{00000000-0005-0000-0000-00003E4D0000}"/>
    <cellStyle name="Note 4 8 2 6 2" xfId="14681" xr:uid="{00000000-0005-0000-0000-00003F4D0000}"/>
    <cellStyle name="Note 4 8 2 6 3" xfId="25161" xr:uid="{00000000-0005-0000-0000-0000404D0000}"/>
    <cellStyle name="Note 4 8 2 7" xfId="9740" xr:uid="{00000000-0005-0000-0000-0000414D0000}"/>
    <cellStyle name="Note 4 8 2 7 2" xfId="15395" xr:uid="{00000000-0005-0000-0000-0000424D0000}"/>
    <cellStyle name="Note 4 8 2 7 3" xfId="25333" xr:uid="{00000000-0005-0000-0000-0000434D0000}"/>
    <cellStyle name="Note 4 8 2 8" xfId="5232" xr:uid="{00000000-0005-0000-0000-0000444D0000}"/>
    <cellStyle name="Note 4 8 2 8 2" xfId="10918" xr:uid="{00000000-0005-0000-0000-0000454D0000}"/>
    <cellStyle name="Note 4 8 2 8 3" xfId="23936" xr:uid="{00000000-0005-0000-0000-0000464D0000}"/>
    <cellStyle name="Note 4 8 2 9" xfId="4558" xr:uid="{00000000-0005-0000-0000-0000474D0000}"/>
    <cellStyle name="Note 4 8 3" xfId="6256" xr:uid="{00000000-0005-0000-0000-0000484D0000}"/>
    <cellStyle name="Note 4 8 3 2" xfId="11939" xr:uid="{00000000-0005-0000-0000-0000494D0000}"/>
    <cellStyle name="Note 4 8 3 3" xfId="24235" xr:uid="{00000000-0005-0000-0000-00004A4D0000}"/>
    <cellStyle name="Note 4 8 3 4" xfId="35703" xr:uid="{00000000-0005-0000-0000-00004F2C0000}"/>
    <cellStyle name="Note 4 8 4" xfId="5846" xr:uid="{00000000-0005-0000-0000-00004B4D0000}"/>
    <cellStyle name="Note 4 8 4 2" xfId="11529" xr:uid="{00000000-0005-0000-0000-00004C4D0000}"/>
    <cellStyle name="Note 4 8 4 3" xfId="24031" xr:uid="{00000000-0005-0000-0000-00004D4D0000}"/>
    <cellStyle name="Note 4 8 5" xfId="7322" xr:uid="{00000000-0005-0000-0000-00004E4D0000}"/>
    <cellStyle name="Note 4 8 5 2" xfId="12997" xr:uid="{00000000-0005-0000-0000-00004F4D0000}"/>
    <cellStyle name="Note 4 8 5 3" xfId="24803" xr:uid="{00000000-0005-0000-0000-0000504D0000}"/>
    <cellStyle name="Note 4 8 6" xfId="8319" xr:uid="{00000000-0005-0000-0000-0000514D0000}"/>
    <cellStyle name="Note 4 8 6 2" xfId="13985" xr:uid="{00000000-0005-0000-0000-0000524D0000}"/>
    <cellStyle name="Note 4 8 6 3" xfId="25008" xr:uid="{00000000-0005-0000-0000-0000534D0000}"/>
    <cellStyle name="Note 4 8 7" xfId="7388" xr:uid="{00000000-0005-0000-0000-0000544D0000}"/>
    <cellStyle name="Note 4 8 7 2" xfId="13063" xr:uid="{00000000-0005-0000-0000-0000554D0000}"/>
    <cellStyle name="Note 4 8 7 3" xfId="24861" xr:uid="{00000000-0005-0000-0000-0000564D0000}"/>
    <cellStyle name="Note 4 8 8" xfId="9419" xr:uid="{00000000-0005-0000-0000-0000574D0000}"/>
    <cellStyle name="Note 4 8 8 2" xfId="15077" xr:uid="{00000000-0005-0000-0000-0000584D0000}"/>
    <cellStyle name="Note 4 8 8 3" xfId="25253" xr:uid="{00000000-0005-0000-0000-0000594D0000}"/>
    <cellStyle name="Note 4 8 9" xfId="4911" xr:uid="{00000000-0005-0000-0000-00005A4D0000}"/>
    <cellStyle name="Note 4 8 9 2" xfId="10600" xr:uid="{00000000-0005-0000-0000-00005B4D0000}"/>
    <cellStyle name="Note 4 8 9 3" xfId="23856" xr:uid="{00000000-0005-0000-0000-00005C4D0000}"/>
    <cellStyle name="Note 4 9" xfId="2962" xr:uid="{00000000-0005-0000-0000-00005D4D0000}"/>
    <cellStyle name="Note 4 9 10" xfId="4210" xr:uid="{00000000-0005-0000-0000-00005E4D0000}"/>
    <cellStyle name="Note 4 9 11" xfId="9945" xr:uid="{00000000-0005-0000-0000-00005F4D0000}"/>
    <cellStyle name="Note 4 9 11 2" xfId="29978" xr:uid="{00000000-0005-0000-0000-0000604D0000}"/>
    <cellStyle name="Note 4 9 12" xfId="23529" xr:uid="{00000000-0005-0000-0000-0000614D0000}"/>
    <cellStyle name="Note 4 9 13" xfId="30801" xr:uid="{00000000-0005-0000-0000-0000441D0000}"/>
    <cellStyle name="Note 4 9 2" xfId="3471" xr:uid="{00000000-0005-0000-0000-0000624D0000}"/>
    <cellStyle name="Note 4 9 2 10" xfId="10263" xr:uid="{00000000-0005-0000-0000-0000634D0000}"/>
    <cellStyle name="Note 4 9 2 10 2" xfId="29176" xr:uid="{00000000-0005-0000-0000-0000644D0000}"/>
    <cellStyle name="Note 4 9 2 11" xfId="23759" xr:uid="{00000000-0005-0000-0000-0000654D0000}"/>
    <cellStyle name="Note 4 9 2 12" xfId="33788" xr:uid="{00000000-0005-0000-0000-0000451D0000}"/>
    <cellStyle name="Note 4 9 2 2" xfId="6631" xr:uid="{00000000-0005-0000-0000-0000664D0000}"/>
    <cellStyle name="Note 4 9 2 2 2" xfId="12313" xr:uid="{00000000-0005-0000-0000-0000674D0000}"/>
    <cellStyle name="Note 4 9 2 2 3" xfId="24444" xr:uid="{00000000-0005-0000-0000-0000684D0000}"/>
    <cellStyle name="Note 4 9 2 2 4" xfId="37144" xr:uid="{00000000-0005-0000-0000-0000451D0000}"/>
    <cellStyle name="Note 4 9 2 3" xfId="6119" xr:uid="{00000000-0005-0000-0000-0000694D0000}"/>
    <cellStyle name="Note 4 9 2 3 2" xfId="11802" xr:uid="{00000000-0005-0000-0000-00006A4D0000}"/>
    <cellStyle name="Note 4 9 2 3 3" xfId="24162" xr:uid="{00000000-0005-0000-0000-00006B4D0000}"/>
    <cellStyle name="Note 4 9 2 4" xfId="6969" xr:uid="{00000000-0005-0000-0000-00006C4D0000}"/>
    <cellStyle name="Note 4 9 2 4 2" xfId="12645" xr:uid="{00000000-0005-0000-0000-00006D4D0000}"/>
    <cellStyle name="Note 4 9 2 4 3" xfId="24649" xr:uid="{00000000-0005-0000-0000-00006E4D0000}"/>
    <cellStyle name="Note 4 9 2 5" xfId="8643" xr:uid="{00000000-0005-0000-0000-00006F4D0000}"/>
    <cellStyle name="Note 4 9 2 5 2" xfId="14308" xr:uid="{00000000-0005-0000-0000-0000704D0000}"/>
    <cellStyle name="Note 4 9 2 5 3" xfId="25090" xr:uid="{00000000-0005-0000-0000-0000714D0000}"/>
    <cellStyle name="Note 4 9 2 6" xfId="9017" xr:uid="{00000000-0005-0000-0000-0000724D0000}"/>
    <cellStyle name="Note 4 9 2 6 2" xfId="14682" xr:uid="{00000000-0005-0000-0000-0000734D0000}"/>
    <cellStyle name="Note 4 9 2 6 3" xfId="25162" xr:uid="{00000000-0005-0000-0000-0000744D0000}"/>
    <cellStyle name="Note 4 9 2 7" xfId="9741" xr:uid="{00000000-0005-0000-0000-0000754D0000}"/>
    <cellStyle name="Note 4 9 2 7 2" xfId="15396" xr:uid="{00000000-0005-0000-0000-0000764D0000}"/>
    <cellStyle name="Note 4 9 2 7 3" xfId="25334" xr:uid="{00000000-0005-0000-0000-0000774D0000}"/>
    <cellStyle name="Note 4 9 2 8" xfId="5233" xr:uid="{00000000-0005-0000-0000-0000784D0000}"/>
    <cellStyle name="Note 4 9 2 8 2" xfId="10919" xr:uid="{00000000-0005-0000-0000-0000794D0000}"/>
    <cellStyle name="Note 4 9 2 8 3" xfId="23937" xr:uid="{00000000-0005-0000-0000-00007A4D0000}"/>
    <cellStyle name="Note 4 9 2 9" xfId="4559" xr:uid="{00000000-0005-0000-0000-00007B4D0000}"/>
    <cellStyle name="Note 4 9 3" xfId="6257" xr:uid="{00000000-0005-0000-0000-00007C4D0000}"/>
    <cellStyle name="Note 4 9 3 2" xfId="11940" xr:uid="{00000000-0005-0000-0000-00007D4D0000}"/>
    <cellStyle name="Note 4 9 3 3" xfId="24236" xr:uid="{00000000-0005-0000-0000-00007E4D0000}"/>
    <cellStyle name="Note 4 9 3 4" xfId="34821" xr:uid="{00000000-0005-0000-0000-0000502C0000}"/>
    <cellStyle name="Note 4 9 4" xfId="5847" xr:uid="{00000000-0005-0000-0000-00007F4D0000}"/>
    <cellStyle name="Note 4 9 4 2" xfId="11530" xr:uid="{00000000-0005-0000-0000-0000804D0000}"/>
    <cellStyle name="Note 4 9 4 3" xfId="24032" xr:uid="{00000000-0005-0000-0000-0000814D0000}"/>
    <cellStyle name="Note 4 9 5" xfId="7321" xr:uid="{00000000-0005-0000-0000-0000824D0000}"/>
    <cellStyle name="Note 4 9 5 2" xfId="12996" xr:uid="{00000000-0005-0000-0000-0000834D0000}"/>
    <cellStyle name="Note 4 9 5 3" xfId="24802" xr:uid="{00000000-0005-0000-0000-0000844D0000}"/>
    <cellStyle name="Note 4 9 6" xfId="8320" xr:uid="{00000000-0005-0000-0000-0000854D0000}"/>
    <cellStyle name="Note 4 9 6 2" xfId="13986" xr:uid="{00000000-0005-0000-0000-0000864D0000}"/>
    <cellStyle name="Note 4 9 6 3" xfId="25009" xr:uid="{00000000-0005-0000-0000-0000874D0000}"/>
    <cellStyle name="Note 4 9 7" xfId="7387" xr:uid="{00000000-0005-0000-0000-0000884D0000}"/>
    <cellStyle name="Note 4 9 7 2" xfId="13062" xr:uid="{00000000-0005-0000-0000-0000894D0000}"/>
    <cellStyle name="Note 4 9 7 3" xfId="24860" xr:uid="{00000000-0005-0000-0000-00008A4D0000}"/>
    <cellStyle name="Note 4 9 8" xfId="9420" xr:uid="{00000000-0005-0000-0000-00008B4D0000}"/>
    <cellStyle name="Note 4 9 8 2" xfId="15078" xr:uid="{00000000-0005-0000-0000-00008C4D0000}"/>
    <cellStyle name="Note 4 9 8 3" xfId="25254" xr:uid="{00000000-0005-0000-0000-00008D4D0000}"/>
    <cellStyle name="Note 4 9 9" xfId="4912" xr:uid="{00000000-0005-0000-0000-00008E4D0000}"/>
    <cellStyle name="Note 4 9 9 2" xfId="10601" xr:uid="{00000000-0005-0000-0000-00008F4D0000}"/>
    <cellStyle name="Note 4 9 9 3" xfId="23857" xr:uid="{00000000-0005-0000-0000-0000904D0000}"/>
    <cellStyle name="Note 4_ELC_final" xfId="32774" xr:uid="{00000000-0005-0000-0000-00002D0E0000}"/>
    <cellStyle name="Note 40" xfId="32775" xr:uid="{00000000-0005-0000-0000-00002E0E0000}"/>
    <cellStyle name="Note 41" xfId="32776" xr:uid="{00000000-0005-0000-0000-00002F0E0000}"/>
    <cellStyle name="Note 5" xfId="2963" xr:uid="{00000000-0005-0000-0000-0000914D0000}"/>
    <cellStyle name="Note 5 10" xfId="2964" xr:uid="{00000000-0005-0000-0000-0000924D0000}"/>
    <cellStyle name="Note 5 10 10" xfId="4212" xr:uid="{00000000-0005-0000-0000-0000934D0000}"/>
    <cellStyle name="Note 5 10 11" xfId="9947" xr:uid="{00000000-0005-0000-0000-0000944D0000}"/>
    <cellStyle name="Note 5 10 11 2" xfId="29938" xr:uid="{00000000-0005-0000-0000-0000954D0000}"/>
    <cellStyle name="Note 5 10 12" xfId="23531" xr:uid="{00000000-0005-0000-0000-0000964D0000}"/>
    <cellStyle name="Note 5 10 13" xfId="33787" xr:uid="{00000000-0005-0000-0000-0000471D0000}"/>
    <cellStyle name="Note 5 10 2" xfId="3473" xr:uid="{00000000-0005-0000-0000-0000974D0000}"/>
    <cellStyle name="Note 5 10 2 10" xfId="10265" xr:uid="{00000000-0005-0000-0000-0000984D0000}"/>
    <cellStyle name="Note 5 10 2 10 2" xfId="29013" xr:uid="{00000000-0005-0000-0000-0000994D0000}"/>
    <cellStyle name="Note 5 10 2 11" xfId="23761" xr:uid="{00000000-0005-0000-0000-00009A4D0000}"/>
    <cellStyle name="Note 5 10 2 12" xfId="30802" xr:uid="{00000000-0005-0000-0000-0000481D0000}"/>
    <cellStyle name="Note 5 10 2 2" xfId="6633" xr:uid="{00000000-0005-0000-0000-00009B4D0000}"/>
    <cellStyle name="Note 5 10 2 2 2" xfId="12315" xr:uid="{00000000-0005-0000-0000-00009C4D0000}"/>
    <cellStyle name="Note 5 10 2 2 3" xfId="24446" xr:uid="{00000000-0005-0000-0000-00009D4D0000}"/>
    <cellStyle name="Note 5 10 2 2 4" xfId="37145" xr:uid="{00000000-0005-0000-0000-0000481D0000}"/>
    <cellStyle name="Note 5 10 2 3" xfId="6121" xr:uid="{00000000-0005-0000-0000-00009E4D0000}"/>
    <cellStyle name="Note 5 10 2 3 2" xfId="11804" xr:uid="{00000000-0005-0000-0000-00009F4D0000}"/>
    <cellStyle name="Note 5 10 2 3 3" xfId="24164" xr:uid="{00000000-0005-0000-0000-0000A04D0000}"/>
    <cellStyle name="Note 5 10 2 4" xfId="6967" xr:uid="{00000000-0005-0000-0000-0000A14D0000}"/>
    <cellStyle name="Note 5 10 2 4 2" xfId="12643" xr:uid="{00000000-0005-0000-0000-0000A24D0000}"/>
    <cellStyle name="Note 5 10 2 4 3" xfId="24647" xr:uid="{00000000-0005-0000-0000-0000A34D0000}"/>
    <cellStyle name="Note 5 10 2 5" xfId="8645" xr:uid="{00000000-0005-0000-0000-0000A44D0000}"/>
    <cellStyle name="Note 5 10 2 5 2" xfId="14310" xr:uid="{00000000-0005-0000-0000-0000A54D0000}"/>
    <cellStyle name="Note 5 10 2 5 3" xfId="25092" xr:uid="{00000000-0005-0000-0000-0000A64D0000}"/>
    <cellStyle name="Note 5 10 2 6" xfId="9019" xr:uid="{00000000-0005-0000-0000-0000A74D0000}"/>
    <cellStyle name="Note 5 10 2 6 2" xfId="14684" xr:uid="{00000000-0005-0000-0000-0000A84D0000}"/>
    <cellStyle name="Note 5 10 2 6 3" xfId="25164" xr:uid="{00000000-0005-0000-0000-0000A94D0000}"/>
    <cellStyle name="Note 5 10 2 7" xfId="9743" xr:uid="{00000000-0005-0000-0000-0000AA4D0000}"/>
    <cellStyle name="Note 5 10 2 7 2" xfId="15398" xr:uid="{00000000-0005-0000-0000-0000AB4D0000}"/>
    <cellStyle name="Note 5 10 2 7 3" xfId="25336" xr:uid="{00000000-0005-0000-0000-0000AC4D0000}"/>
    <cellStyle name="Note 5 10 2 8" xfId="5235" xr:uid="{00000000-0005-0000-0000-0000AD4D0000}"/>
    <cellStyle name="Note 5 10 2 8 2" xfId="10921" xr:uid="{00000000-0005-0000-0000-0000AE4D0000}"/>
    <cellStyle name="Note 5 10 2 8 3" xfId="23939" xr:uid="{00000000-0005-0000-0000-0000AF4D0000}"/>
    <cellStyle name="Note 5 10 2 9" xfId="4561" xr:uid="{00000000-0005-0000-0000-0000B04D0000}"/>
    <cellStyle name="Note 5 10 3" xfId="6259" xr:uid="{00000000-0005-0000-0000-0000B14D0000}"/>
    <cellStyle name="Note 5 10 3 2" xfId="11942" xr:uid="{00000000-0005-0000-0000-0000B24D0000}"/>
    <cellStyle name="Note 5 10 3 3" xfId="24238" xr:uid="{00000000-0005-0000-0000-0000B34D0000}"/>
    <cellStyle name="Note 5 10 3 4" xfId="34819" xr:uid="{00000000-0005-0000-0000-0000522C0000}"/>
    <cellStyle name="Note 5 10 4" xfId="5849" xr:uid="{00000000-0005-0000-0000-0000B44D0000}"/>
    <cellStyle name="Note 5 10 4 2" xfId="11532" xr:uid="{00000000-0005-0000-0000-0000B54D0000}"/>
    <cellStyle name="Note 5 10 4 3" xfId="24034" xr:uid="{00000000-0005-0000-0000-0000B64D0000}"/>
    <cellStyle name="Note 5 10 5" xfId="7319" xr:uid="{00000000-0005-0000-0000-0000B74D0000}"/>
    <cellStyle name="Note 5 10 5 2" xfId="12994" xr:uid="{00000000-0005-0000-0000-0000B84D0000}"/>
    <cellStyle name="Note 5 10 5 3" xfId="24800" xr:uid="{00000000-0005-0000-0000-0000B94D0000}"/>
    <cellStyle name="Note 5 10 6" xfId="8322" xr:uid="{00000000-0005-0000-0000-0000BA4D0000}"/>
    <cellStyle name="Note 5 10 6 2" xfId="13988" xr:uid="{00000000-0005-0000-0000-0000BB4D0000}"/>
    <cellStyle name="Note 5 10 6 3" xfId="25011" xr:uid="{00000000-0005-0000-0000-0000BC4D0000}"/>
    <cellStyle name="Note 5 10 7" xfId="7385" xr:uid="{00000000-0005-0000-0000-0000BD4D0000}"/>
    <cellStyle name="Note 5 10 7 2" xfId="13060" xr:uid="{00000000-0005-0000-0000-0000BE4D0000}"/>
    <cellStyle name="Note 5 10 7 3" xfId="24858" xr:uid="{00000000-0005-0000-0000-0000BF4D0000}"/>
    <cellStyle name="Note 5 10 8" xfId="9422" xr:uid="{00000000-0005-0000-0000-0000C04D0000}"/>
    <cellStyle name="Note 5 10 8 2" xfId="15080" xr:uid="{00000000-0005-0000-0000-0000C14D0000}"/>
    <cellStyle name="Note 5 10 8 3" xfId="25256" xr:uid="{00000000-0005-0000-0000-0000C24D0000}"/>
    <cellStyle name="Note 5 10 9" xfId="4914" xr:uid="{00000000-0005-0000-0000-0000C34D0000}"/>
    <cellStyle name="Note 5 10 9 2" xfId="10603" xr:uid="{00000000-0005-0000-0000-0000C44D0000}"/>
    <cellStyle name="Note 5 10 9 3" xfId="23859" xr:uid="{00000000-0005-0000-0000-0000C54D0000}"/>
    <cellStyle name="Note 5 11" xfId="2965" xr:uid="{00000000-0005-0000-0000-0000C64D0000}"/>
    <cellStyle name="Note 5 11 10" xfId="4213" xr:uid="{00000000-0005-0000-0000-0000C74D0000}"/>
    <cellStyle name="Note 5 11 11" xfId="9948" xr:uid="{00000000-0005-0000-0000-0000C84D0000}"/>
    <cellStyle name="Note 5 11 11 2" xfId="30421" xr:uid="{00000000-0005-0000-0000-0000C94D0000}"/>
    <cellStyle name="Note 5 11 12" xfId="23532" xr:uid="{00000000-0005-0000-0000-0000CA4D0000}"/>
    <cellStyle name="Note 5 11 13" xfId="33786" xr:uid="{00000000-0005-0000-0000-0000491D0000}"/>
    <cellStyle name="Note 5 11 2" xfId="3474" xr:uid="{00000000-0005-0000-0000-0000CB4D0000}"/>
    <cellStyle name="Note 5 11 2 10" xfId="10266" xr:uid="{00000000-0005-0000-0000-0000CC4D0000}"/>
    <cellStyle name="Note 5 11 2 10 2" xfId="29014" xr:uid="{00000000-0005-0000-0000-0000CD4D0000}"/>
    <cellStyle name="Note 5 11 2 11" xfId="23762" xr:uid="{00000000-0005-0000-0000-0000CE4D0000}"/>
    <cellStyle name="Note 5 11 2 12" xfId="30803" xr:uid="{00000000-0005-0000-0000-00004A1D0000}"/>
    <cellStyle name="Note 5 11 2 2" xfId="6634" xr:uid="{00000000-0005-0000-0000-0000CF4D0000}"/>
    <cellStyle name="Note 5 11 2 2 2" xfId="12316" xr:uid="{00000000-0005-0000-0000-0000D04D0000}"/>
    <cellStyle name="Note 5 11 2 2 3" xfId="24447" xr:uid="{00000000-0005-0000-0000-0000D14D0000}"/>
    <cellStyle name="Note 5 11 2 2 4" xfId="37146" xr:uid="{00000000-0005-0000-0000-00004A1D0000}"/>
    <cellStyle name="Note 5 11 2 3" xfId="6122" xr:uid="{00000000-0005-0000-0000-0000D24D0000}"/>
    <cellStyle name="Note 5 11 2 3 2" xfId="11805" xr:uid="{00000000-0005-0000-0000-0000D34D0000}"/>
    <cellStyle name="Note 5 11 2 3 3" xfId="24165" xr:uid="{00000000-0005-0000-0000-0000D44D0000}"/>
    <cellStyle name="Note 5 11 2 4" xfId="6966" xr:uid="{00000000-0005-0000-0000-0000D54D0000}"/>
    <cellStyle name="Note 5 11 2 4 2" xfId="12642" xr:uid="{00000000-0005-0000-0000-0000D64D0000}"/>
    <cellStyle name="Note 5 11 2 4 3" xfId="24646" xr:uid="{00000000-0005-0000-0000-0000D74D0000}"/>
    <cellStyle name="Note 5 11 2 5" xfId="8646" xr:uid="{00000000-0005-0000-0000-0000D84D0000}"/>
    <cellStyle name="Note 5 11 2 5 2" xfId="14311" xr:uid="{00000000-0005-0000-0000-0000D94D0000}"/>
    <cellStyle name="Note 5 11 2 5 3" xfId="25093" xr:uid="{00000000-0005-0000-0000-0000DA4D0000}"/>
    <cellStyle name="Note 5 11 2 6" xfId="9020" xr:uid="{00000000-0005-0000-0000-0000DB4D0000}"/>
    <cellStyle name="Note 5 11 2 6 2" xfId="14685" xr:uid="{00000000-0005-0000-0000-0000DC4D0000}"/>
    <cellStyle name="Note 5 11 2 6 3" xfId="25165" xr:uid="{00000000-0005-0000-0000-0000DD4D0000}"/>
    <cellStyle name="Note 5 11 2 7" xfId="9744" xr:uid="{00000000-0005-0000-0000-0000DE4D0000}"/>
    <cellStyle name="Note 5 11 2 7 2" xfId="15399" xr:uid="{00000000-0005-0000-0000-0000DF4D0000}"/>
    <cellStyle name="Note 5 11 2 7 3" xfId="25337" xr:uid="{00000000-0005-0000-0000-0000E04D0000}"/>
    <cellStyle name="Note 5 11 2 8" xfId="5236" xr:uid="{00000000-0005-0000-0000-0000E14D0000}"/>
    <cellStyle name="Note 5 11 2 8 2" xfId="10922" xr:uid="{00000000-0005-0000-0000-0000E24D0000}"/>
    <cellStyle name="Note 5 11 2 8 3" xfId="23940" xr:uid="{00000000-0005-0000-0000-0000E34D0000}"/>
    <cellStyle name="Note 5 11 2 9" xfId="4562" xr:uid="{00000000-0005-0000-0000-0000E44D0000}"/>
    <cellStyle name="Note 5 11 3" xfId="6260" xr:uid="{00000000-0005-0000-0000-0000E54D0000}"/>
    <cellStyle name="Note 5 11 3 2" xfId="11943" xr:uid="{00000000-0005-0000-0000-0000E64D0000}"/>
    <cellStyle name="Note 5 11 3 3" xfId="24239" xr:uid="{00000000-0005-0000-0000-0000E74D0000}"/>
    <cellStyle name="Note 5 11 3 4" xfId="34818" xr:uid="{00000000-0005-0000-0000-0000532C0000}"/>
    <cellStyle name="Note 5 11 4" xfId="5850" xr:uid="{00000000-0005-0000-0000-0000E84D0000}"/>
    <cellStyle name="Note 5 11 4 2" xfId="11533" xr:uid="{00000000-0005-0000-0000-0000E94D0000}"/>
    <cellStyle name="Note 5 11 4 3" xfId="24035" xr:uid="{00000000-0005-0000-0000-0000EA4D0000}"/>
    <cellStyle name="Note 5 11 5" xfId="7318" xr:uid="{00000000-0005-0000-0000-0000EB4D0000}"/>
    <cellStyle name="Note 5 11 5 2" xfId="12993" xr:uid="{00000000-0005-0000-0000-0000EC4D0000}"/>
    <cellStyle name="Note 5 11 5 3" xfId="24799" xr:uid="{00000000-0005-0000-0000-0000ED4D0000}"/>
    <cellStyle name="Note 5 11 6" xfId="8323" xr:uid="{00000000-0005-0000-0000-0000EE4D0000}"/>
    <cellStyle name="Note 5 11 6 2" xfId="13989" xr:uid="{00000000-0005-0000-0000-0000EF4D0000}"/>
    <cellStyle name="Note 5 11 6 3" xfId="25012" xr:uid="{00000000-0005-0000-0000-0000F04D0000}"/>
    <cellStyle name="Note 5 11 7" xfId="7384" xr:uid="{00000000-0005-0000-0000-0000F14D0000}"/>
    <cellStyle name="Note 5 11 7 2" xfId="13059" xr:uid="{00000000-0005-0000-0000-0000F24D0000}"/>
    <cellStyle name="Note 5 11 7 3" xfId="24857" xr:uid="{00000000-0005-0000-0000-0000F34D0000}"/>
    <cellStyle name="Note 5 11 8" xfId="9423" xr:uid="{00000000-0005-0000-0000-0000F44D0000}"/>
    <cellStyle name="Note 5 11 8 2" xfId="15081" xr:uid="{00000000-0005-0000-0000-0000F54D0000}"/>
    <cellStyle name="Note 5 11 8 3" xfId="25257" xr:uid="{00000000-0005-0000-0000-0000F64D0000}"/>
    <cellStyle name="Note 5 11 9" xfId="4915" xr:uid="{00000000-0005-0000-0000-0000F74D0000}"/>
    <cellStyle name="Note 5 11 9 2" xfId="10604" xr:uid="{00000000-0005-0000-0000-0000F84D0000}"/>
    <cellStyle name="Note 5 11 9 3" xfId="23860" xr:uid="{00000000-0005-0000-0000-0000F94D0000}"/>
    <cellStyle name="Note 5 12" xfId="3472" xr:uid="{00000000-0005-0000-0000-0000FA4D0000}"/>
    <cellStyle name="Note 5 12 10" xfId="10264" xr:uid="{00000000-0005-0000-0000-0000FB4D0000}"/>
    <cellStyle name="Note 5 12 10 2" xfId="28738" xr:uid="{00000000-0005-0000-0000-0000FC4D0000}"/>
    <cellStyle name="Note 5 12 11" xfId="23760" xr:uid="{00000000-0005-0000-0000-0000FD4D0000}"/>
    <cellStyle name="Note 5 12 12" xfId="33785" xr:uid="{00000000-0005-0000-0000-00004B1D0000}"/>
    <cellStyle name="Note 5 12 2" xfId="6632" xr:uid="{00000000-0005-0000-0000-0000FE4D0000}"/>
    <cellStyle name="Note 5 12 2 2" xfId="12314" xr:uid="{00000000-0005-0000-0000-0000FF4D0000}"/>
    <cellStyle name="Note 5 12 2 3" xfId="24445" xr:uid="{00000000-0005-0000-0000-0000004E0000}"/>
    <cellStyle name="Note 5 12 2 4" xfId="37147" xr:uid="{00000000-0005-0000-0000-00004B1D0000}"/>
    <cellStyle name="Note 5 12 3" xfId="6120" xr:uid="{00000000-0005-0000-0000-0000014E0000}"/>
    <cellStyle name="Note 5 12 3 2" xfId="11803" xr:uid="{00000000-0005-0000-0000-0000024E0000}"/>
    <cellStyle name="Note 5 12 3 3" xfId="24163" xr:uid="{00000000-0005-0000-0000-0000034E0000}"/>
    <cellStyle name="Note 5 12 4" xfId="6968" xr:uid="{00000000-0005-0000-0000-0000044E0000}"/>
    <cellStyle name="Note 5 12 4 2" xfId="12644" xr:uid="{00000000-0005-0000-0000-0000054E0000}"/>
    <cellStyle name="Note 5 12 4 3" xfId="24648" xr:uid="{00000000-0005-0000-0000-0000064E0000}"/>
    <cellStyle name="Note 5 12 5" xfId="8644" xr:uid="{00000000-0005-0000-0000-0000074E0000}"/>
    <cellStyle name="Note 5 12 5 2" xfId="14309" xr:uid="{00000000-0005-0000-0000-0000084E0000}"/>
    <cellStyle name="Note 5 12 5 3" xfId="25091" xr:uid="{00000000-0005-0000-0000-0000094E0000}"/>
    <cellStyle name="Note 5 12 6" xfId="9018" xr:uid="{00000000-0005-0000-0000-00000A4E0000}"/>
    <cellStyle name="Note 5 12 6 2" xfId="14683" xr:uid="{00000000-0005-0000-0000-00000B4E0000}"/>
    <cellStyle name="Note 5 12 6 3" xfId="25163" xr:uid="{00000000-0005-0000-0000-00000C4E0000}"/>
    <cellStyle name="Note 5 12 7" xfId="9742" xr:uid="{00000000-0005-0000-0000-00000D4E0000}"/>
    <cellStyle name="Note 5 12 7 2" xfId="15397" xr:uid="{00000000-0005-0000-0000-00000E4E0000}"/>
    <cellStyle name="Note 5 12 7 3" xfId="25335" xr:uid="{00000000-0005-0000-0000-00000F4E0000}"/>
    <cellStyle name="Note 5 12 8" xfId="5234" xr:uid="{00000000-0005-0000-0000-0000104E0000}"/>
    <cellStyle name="Note 5 12 8 2" xfId="10920" xr:uid="{00000000-0005-0000-0000-0000114E0000}"/>
    <cellStyle name="Note 5 12 8 3" xfId="23938" xr:uid="{00000000-0005-0000-0000-0000124E0000}"/>
    <cellStyle name="Note 5 12 9" xfId="4560" xr:uid="{00000000-0005-0000-0000-0000134E0000}"/>
    <cellStyle name="Note 5 13" xfId="6258" xr:uid="{00000000-0005-0000-0000-0000144E0000}"/>
    <cellStyle name="Note 5 13 2" xfId="11941" xr:uid="{00000000-0005-0000-0000-0000154E0000}"/>
    <cellStyle name="Note 5 13 3" xfId="24237" xr:uid="{00000000-0005-0000-0000-0000164E0000}"/>
    <cellStyle name="Note 5 13 4" xfId="34820" xr:uid="{00000000-0005-0000-0000-0000512C0000}"/>
    <cellStyle name="Note 5 14" xfId="5848" xr:uid="{00000000-0005-0000-0000-0000174E0000}"/>
    <cellStyle name="Note 5 14 2" xfId="11531" xr:uid="{00000000-0005-0000-0000-0000184E0000}"/>
    <cellStyle name="Note 5 14 3" xfId="24033" xr:uid="{00000000-0005-0000-0000-0000194E0000}"/>
    <cellStyle name="Note 5 15" xfId="7320" xr:uid="{00000000-0005-0000-0000-00001A4E0000}"/>
    <cellStyle name="Note 5 15 2" xfId="12995" xr:uid="{00000000-0005-0000-0000-00001B4E0000}"/>
    <cellStyle name="Note 5 15 3" xfId="24801" xr:uid="{00000000-0005-0000-0000-00001C4E0000}"/>
    <cellStyle name="Note 5 16" xfId="8321" xr:uid="{00000000-0005-0000-0000-00001D4E0000}"/>
    <cellStyle name="Note 5 16 2" xfId="13987" xr:uid="{00000000-0005-0000-0000-00001E4E0000}"/>
    <cellStyle name="Note 5 16 3" xfId="25010" xr:uid="{00000000-0005-0000-0000-00001F4E0000}"/>
    <cellStyle name="Note 5 17" xfId="7386" xr:uid="{00000000-0005-0000-0000-0000204E0000}"/>
    <cellStyle name="Note 5 17 2" xfId="13061" xr:uid="{00000000-0005-0000-0000-0000214E0000}"/>
    <cellStyle name="Note 5 17 3" xfId="24859" xr:uid="{00000000-0005-0000-0000-0000224E0000}"/>
    <cellStyle name="Note 5 18" xfId="9421" xr:uid="{00000000-0005-0000-0000-0000234E0000}"/>
    <cellStyle name="Note 5 18 2" xfId="15079" xr:uid="{00000000-0005-0000-0000-0000244E0000}"/>
    <cellStyle name="Note 5 18 3" xfId="25255" xr:uid="{00000000-0005-0000-0000-0000254E0000}"/>
    <cellStyle name="Note 5 19" xfId="4913" xr:uid="{00000000-0005-0000-0000-0000264E0000}"/>
    <cellStyle name="Note 5 19 2" xfId="10602" xr:uid="{00000000-0005-0000-0000-0000274E0000}"/>
    <cellStyle name="Note 5 19 3" xfId="23858" xr:uid="{00000000-0005-0000-0000-0000284E0000}"/>
    <cellStyle name="Note 5 2" xfId="2966" xr:uid="{00000000-0005-0000-0000-0000294E0000}"/>
    <cellStyle name="Note 5 2 10" xfId="4214" xr:uid="{00000000-0005-0000-0000-00002A4E0000}"/>
    <cellStyle name="Note 5 2 11" xfId="9949" xr:uid="{00000000-0005-0000-0000-00002B4E0000}"/>
    <cellStyle name="Note 5 2 11 2" xfId="28982" xr:uid="{00000000-0005-0000-0000-00002C4E0000}"/>
    <cellStyle name="Note 5 2 12" xfId="23533" xr:uid="{00000000-0005-0000-0000-00002D4E0000}"/>
    <cellStyle name="Note 5 2 13" xfId="32777" xr:uid="{00000000-0005-0000-0000-0000310E0000}"/>
    <cellStyle name="Note 5 2 2" xfId="3475" xr:uid="{00000000-0005-0000-0000-00002E4E0000}"/>
    <cellStyle name="Note 5 2 2 10" xfId="10267" xr:uid="{00000000-0005-0000-0000-00002F4E0000}"/>
    <cellStyle name="Note 5 2 2 10 2" xfId="28678" xr:uid="{00000000-0005-0000-0000-0000304E0000}"/>
    <cellStyle name="Note 5 2 2 11" xfId="23763" xr:uid="{00000000-0005-0000-0000-0000314E0000}"/>
    <cellStyle name="Note 5 2 2 12" xfId="33784" xr:uid="{00000000-0005-0000-0000-00004D1D0000}"/>
    <cellStyle name="Note 5 2 2 2" xfId="6635" xr:uid="{00000000-0005-0000-0000-0000324E0000}"/>
    <cellStyle name="Note 5 2 2 2 2" xfId="12317" xr:uid="{00000000-0005-0000-0000-0000334E0000}"/>
    <cellStyle name="Note 5 2 2 2 3" xfId="24448" xr:uid="{00000000-0005-0000-0000-0000344E0000}"/>
    <cellStyle name="Note 5 2 2 2 4" xfId="37148" xr:uid="{00000000-0005-0000-0000-00004D1D0000}"/>
    <cellStyle name="Note 5 2 2 3" xfId="6588" xr:uid="{00000000-0005-0000-0000-0000354E0000}"/>
    <cellStyle name="Note 5 2 2 3 2" xfId="12270" xr:uid="{00000000-0005-0000-0000-0000364E0000}"/>
    <cellStyle name="Note 5 2 2 3 3" xfId="24404" xr:uid="{00000000-0005-0000-0000-0000374E0000}"/>
    <cellStyle name="Note 5 2 2 4" xfId="6965" xr:uid="{00000000-0005-0000-0000-0000384E0000}"/>
    <cellStyle name="Note 5 2 2 4 2" xfId="12641" xr:uid="{00000000-0005-0000-0000-0000394E0000}"/>
    <cellStyle name="Note 5 2 2 4 3" xfId="24645" xr:uid="{00000000-0005-0000-0000-00003A4E0000}"/>
    <cellStyle name="Note 5 2 2 5" xfId="8647" xr:uid="{00000000-0005-0000-0000-00003B4E0000}"/>
    <cellStyle name="Note 5 2 2 5 2" xfId="14312" xr:uid="{00000000-0005-0000-0000-00003C4E0000}"/>
    <cellStyle name="Note 5 2 2 5 3" xfId="25094" xr:uid="{00000000-0005-0000-0000-00003D4E0000}"/>
    <cellStyle name="Note 5 2 2 6" xfId="9021" xr:uid="{00000000-0005-0000-0000-00003E4E0000}"/>
    <cellStyle name="Note 5 2 2 6 2" xfId="14686" xr:uid="{00000000-0005-0000-0000-00003F4E0000}"/>
    <cellStyle name="Note 5 2 2 6 3" xfId="25166" xr:uid="{00000000-0005-0000-0000-0000404E0000}"/>
    <cellStyle name="Note 5 2 2 7" xfId="9745" xr:uid="{00000000-0005-0000-0000-0000414E0000}"/>
    <cellStyle name="Note 5 2 2 7 2" xfId="15400" xr:uid="{00000000-0005-0000-0000-0000424E0000}"/>
    <cellStyle name="Note 5 2 2 7 3" xfId="25338" xr:uid="{00000000-0005-0000-0000-0000434E0000}"/>
    <cellStyle name="Note 5 2 2 8" xfId="5237" xr:uid="{00000000-0005-0000-0000-0000444E0000}"/>
    <cellStyle name="Note 5 2 2 8 2" xfId="10923" xr:uid="{00000000-0005-0000-0000-0000454E0000}"/>
    <cellStyle name="Note 5 2 2 8 3" xfId="23941" xr:uid="{00000000-0005-0000-0000-0000464E0000}"/>
    <cellStyle name="Note 5 2 2 9" xfId="4563" xr:uid="{00000000-0005-0000-0000-0000474E0000}"/>
    <cellStyle name="Note 5 2 3" xfId="6261" xr:uid="{00000000-0005-0000-0000-0000484E0000}"/>
    <cellStyle name="Note 5 2 3 2" xfId="11944" xr:uid="{00000000-0005-0000-0000-0000494E0000}"/>
    <cellStyle name="Note 5 2 3 3" xfId="24240" xr:uid="{00000000-0005-0000-0000-00004A4E0000}"/>
    <cellStyle name="Note 5 2 3 4" xfId="34817" xr:uid="{00000000-0005-0000-0000-0000542C0000}"/>
    <cellStyle name="Note 5 2 4" xfId="5851" xr:uid="{00000000-0005-0000-0000-00004B4E0000}"/>
    <cellStyle name="Note 5 2 4 2" xfId="11534" xr:uid="{00000000-0005-0000-0000-00004C4E0000}"/>
    <cellStyle name="Note 5 2 4 3" xfId="24036" xr:uid="{00000000-0005-0000-0000-00004D4E0000}"/>
    <cellStyle name="Note 5 2 5" xfId="7317" xr:uid="{00000000-0005-0000-0000-00004E4E0000}"/>
    <cellStyle name="Note 5 2 5 2" xfId="12992" xr:uid="{00000000-0005-0000-0000-00004F4E0000}"/>
    <cellStyle name="Note 5 2 5 3" xfId="24798" xr:uid="{00000000-0005-0000-0000-0000504E0000}"/>
    <cellStyle name="Note 5 2 6" xfId="8324" xr:uid="{00000000-0005-0000-0000-0000514E0000}"/>
    <cellStyle name="Note 5 2 6 2" xfId="13990" xr:uid="{00000000-0005-0000-0000-0000524E0000}"/>
    <cellStyle name="Note 5 2 6 3" xfId="25013" xr:uid="{00000000-0005-0000-0000-0000534E0000}"/>
    <cellStyle name="Note 5 2 7" xfId="7383" xr:uid="{00000000-0005-0000-0000-0000544E0000}"/>
    <cellStyle name="Note 5 2 7 2" xfId="13058" xr:uid="{00000000-0005-0000-0000-0000554E0000}"/>
    <cellStyle name="Note 5 2 7 3" xfId="24856" xr:uid="{00000000-0005-0000-0000-0000564E0000}"/>
    <cellStyle name="Note 5 2 8" xfId="9424" xr:uid="{00000000-0005-0000-0000-0000574E0000}"/>
    <cellStyle name="Note 5 2 8 2" xfId="15082" xr:uid="{00000000-0005-0000-0000-0000584E0000}"/>
    <cellStyle name="Note 5 2 8 3" xfId="25258" xr:uid="{00000000-0005-0000-0000-0000594E0000}"/>
    <cellStyle name="Note 5 2 9" xfId="4916" xr:uid="{00000000-0005-0000-0000-00005A4E0000}"/>
    <cellStyle name="Note 5 2 9 2" xfId="10605" xr:uid="{00000000-0005-0000-0000-00005B4E0000}"/>
    <cellStyle name="Note 5 2 9 3" xfId="23861" xr:uid="{00000000-0005-0000-0000-00005C4E0000}"/>
    <cellStyle name="Note 5 20" xfId="4211" xr:uid="{00000000-0005-0000-0000-00005D4E0000}"/>
    <cellStyle name="Note 5 21" xfId="9946" xr:uid="{00000000-0005-0000-0000-00005E4E0000}"/>
    <cellStyle name="Note 5 21 2" xfId="29010" xr:uid="{00000000-0005-0000-0000-00005F4E0000}"/>
    <cellStyle name="Note 5 22" xfId="23530" xr:uid="{00000000-0005-0000-0000-0000604E0000}"/>
    <cellStyle name="Note 5 23" xfId="30760" xr:uid="{00000000-0005-0000-0000-0000300E0000}"/>
    <cellStyle name="Note 5 3" xfId="2967" xr:uid="{00000000-0005-0000-0000-0000614E0000}"/>
    <cellStyle name="Note 5 3 10" xfId="4215" xr:uid="{00000000-0005-0000-0000-0000624E0000}"/>
    <cellStyle name="Note 5 3 11" xfId="9950" xr:uid="{00000000-0005-0000-0000-0000634E0000}"/>
    <cellStyle name="Note 5 3 11 2" xfId="29495" xr:uid="{00000000-0005-0000-0000-0000644E0000}"/>
    <cellStyle name="Note 5 3 12" xfId="23534" xr:uid="{00000000-0005-0000-0000-0000654E0000}"/>
    <cellStyle name="Note 5 3 13" xfId="32778" xr:uid="{00000000-0005-0000-0000-0000320E0000}"/>
    <cellStyle name="Note 5 3 2" xfId="3476" xr:uid="{00000000-0005-0000-0000-0000664E0000}"/>
    <cellStyle name="Note 5 3 2 10" xfId="10268" xr:uid="{00000000-0005-0000-0000-0000674E0000}"/>
    <cellStyle name="Note 5 3 2 10 2" xfId="29589" xr:uid="{00000000-0005-0000-0000-0000684E0000}"/>
    <cellStyle name="Note 5 3 2 11" xfId="23764" xr:uid="{00000000-0005-0000-0000-0000694E0000}"/>
    <cellStyle name="Note 5 3 2 12" xfId="32779" xr:uid="{00000000-0005-0000-0000-0000330E0000}"/>
    <cellStyle name="Note 5 3 2 2" xfId="6636" xr:uid="{00000000-0005-0000-0000-00006A4E0000}"/>
    <cellStyle name="Note 5 3 2 2 2" xfId="12318" xr:uid="{00000000-0005-0000-0000-00006B4E0000}"/>
    <cellStyle name="Note 5 3 2 2 3" xfId="24449" xr:uid="{00000000-0005-0000-0000-00006C4E0000}"/>
    <cellStyle name="Note 5 3 2 2 4" xfId="36997" xr:uid="{00000000-0005-0000-0000-0000330E0000}"/>
    <cellStyle name="Note 5 3 2 3" xfId="6123" xr:uid="{00000000-0005-0000-0000-00006D4E0000}"/>
    <cellStyle name="Note 5 3 2 3 2" xfId="11806" xr:uid="{00000000-0005-0000-0000-00006E4E0000}"/>
    <cellStyle name="Note 5 3 2 3 3" xfId="24166" xr:uid="{00000000-0005-0000-0000-00006F4E0000}"/>
    <cellStyle name="Note 5 3 2 4" xfId="6964" xr:uid="{00000000-0005-0000-0000-0000704E0000}"/>
    <cellStyle name="Note 5 3 2 4 2" xfId="12640" xr:uid="{00000000-0005-0000-0000-0000714E0000}"/>
    <cellStyle name="Note 5 3 2 4 3" xfId="24644" xr:uid="{00000000-0005-0000-0000-0000724E0000}"/>
    <cellStyle name="Note 5 3 2 5" xfId="8648" xr:uid="{00000000-0005-0000-0000-0000734E0000}"/>
    <cellStyle name="Note 5 3 2 5 2" xfId="14313" xr:uid="{00000000-0005-0000-0000-0000744E0000}"/>
    <cellStyle name="Note 5 3 2 5 3" xfId="25095" xr:uid="{00000000-0005-0000-0000-0000754E0000}"/>
    <cellStyle name="Note 5 3 2 6" xfId="9022" xr:uid="{00000000-0005-0000-0000-0000764E0000}"/>
    <cellStyle name="Note 5 3 2 6 2" xfId="14687" xr:uid="{00000000-0005-0000-0000-0000774E0000}"/>
    <cellStyle name="Note 5 3 2 6 3" xfId="25167" xr:uid="{00000000-0005-0000-0000-0000784E0000}"/>
    <cellStyle name="Note 5 3 2 7" xfId="9746" xr:uid="{00000000-0005-0000-0000-0000794E0000}"/>
    <cellStyle name="Note 5 3 2 7 2" xfId="15401" xr:uid="{00000000-0005-0000-0000-00007A4E0000}"/>
    <cellStyle name="Note 5 3 2 7 3" xfId="25339" xr:uid="{00000000-0005-0000-0000-00007B4E0000}"/>
    <cellStyle name="Note 5 3 2 8" xfId="5238" xr:uid="{00000000-0005-0000-0000-00007C4E0000}"/>
    <cellStyle name="Note 5 3 2 8 2" xfId="10924" xr:uid="{00000000-0005-0000-0000-00007D4E0000}"/>
    <cellStyle name="Note 5 3 2 8 3" xfId="23942" xr:uid="{00000000-0005-0000-0000-00007E4E0000}"/>
    <cellStyle name="Note 5 3 2 9" xfId="4564" xr:uid="{00000000-0005-0000-0000-00007F4E0000}"/>
    <cellStyle name="Note 5 3 3" xfId="6262" xr:uid="{00000000-0005-0000-0000-0000804E0000}"/>
    <cellStyle name="Note 5 3 3 2" xfId="11945" xr:uid="{00000000-0005-0000-0000-0000814E0000}"/>
    <cellStyle name="Note 5 3 3 3" xfId="24241" xr:uid="{00000000-0005-0000-0000-0000824E0000}"/>
    <cellStyle name="Note 5 3 3 4" xfId="34816" xr:uid="{00000000-0005-0000-0000-0000552C0000}"/>
    <cellStyle name="Note 5 3 4" xfId="5852" xr:uid="{00000000-0005-0000-0000-0000834E0000}"/>
    <cellStyle name="Note 5 3 4 2" xfId="11535" xr:uid="{00000000-0005-0000-0000-0000844E0000}"/>
    <cellStyle name="Note 5 3 4 3" xfId="24037" xr:uid="{00000000-0005-0000-0000-0000854E0000}"/>
    <cellStyle name="Note 5 3 5" xfId="7316" xr:uid="{00000000-0005-0000-0000-0000864E0000}"/>
    <cellStyle name="Note 5 3 5 2" xfId="12991" xr:uid="{00000000-0005-0000-0000-0000874E0000}"/>
    <cellStyle name="Note 5 3 5 3" xfId="24797" xr:uid="{00000000-0005-0000-0000-0000884E0000}"/>
    <cellStyle name="Note 5 3 6" xfId="8325" xr:uid="{00000000-0005-0000-0000-0000894E0000}"/>
    <cellStyle name="Note 5 3 6 2" xfId="13991" xr:uid="{00000000-0005-0000-0000-00008A4E0000}"/>
    <cellStyle name="Note 5 3 6 3" xfId="25014" xr:uid="{00000000-0005-0000-0000-00008B4E0000}"/>
    <cellStyle name="Note 5 3 7" xfId="7382" xr:uid="{00000000-0005-0000-0000-00008C4E0000}"/>
    <cellStyle name="Note 5 3 7 2" xfId="13057" xr:uid="{00000000-0005-0000-0000-00008D4E0000}"/>
    <cellStyle name="Note 5 3 7 3" xfId="24855" xr:uid="{00000000-0005-0000-0000-00008E4E0000}"/>
    <cellStyle name="Note 5 3 8" xfId="9425" xr:uid="{00000000-0005-0000-0000-00008F4E0000}"/>
    <cellStyle name="Note 5 3 8 2" xfId="15083" xr:uid="{00000000-0005-0000-0000-0000904E0000}"/>
    <cellStyle name="Note 5 3 8 3" xfId="25259" xr:uid="{00000000-0005-0000-0000-0000914E0000}"/>
    <cellStyle name="Note 5 3 9" xfId="4917" xr:uid="{00000000-0005-0000-0000-0000924E0000}"/>
    <cellStyle name="Note 5 3 9 2" xfId="10606" xr:uid="{00000000-0005-0000-0000-0000934E0000}"/>
    <cellStyle name="Note 5 3 9 3" xfId="23862" xr:uid="{00000000-0005-0000-0000-0000944E0000}"/>
    <cellStyle name="Note 5 3_ELC_final" xfId="32780" xr:uid="{00000000-0005-0000-0000-0000340E0000}"/>
    <cellStyle name="Note 5 4" xfId="2968" xr:uid="{00000000-0005-0000-0000-0000954E0000}"/>
    <cellStyle name="Note 5 4 10" xfId="4216" xr:uid="{00000000-0005-0000-0000-0000964E0000}"/>
    <cellStyle name="Note 5 4 11" xfId="9951" xr:uid="{00000000-0005-0000-0000-0000974E0000}"/>
    <cellStyle name="Note 5 4 11 2" xfId="29107" xr:uid="{00000000-0005-0000-0000-0000984E0000}"/>
    <cellStyle name="Note 5 4 12" xfId="23535" xr:uid="{00000000-0005-0000-0000-0000994E0000}"/>
    <cellStyle name="Note 5 4 13" xfId="32781" xr:uid="{00000000-0005-0000-0000-0000350E0000}"/>
    <cellStyle name="Note 5 4 14" xfId="30804" xr:uid="{00000000-0005-0000-0000-0000501D0000}"/>
    <cellStyle name="Note 5 4 2" xfId="3477" xr:uid="{00000000-0005-0000-0000-00009A4E0000}"/>
    <cellStyle name="Note 5 4 2 10" xfId="10269" xr:uid="{00000000-0005-0000-0000-00009B4E0000}"/>
    <cellStyle name="Note 5 4 2 10 2" xfId="29257" xr:uid="{00000000-0005-0000-0000-00009C4E0000}"/>
    <cellStyle name="Note 5 4 2 11" xfId="23765" xr:uid="{00000000-0005-0000-0000-00009D4E0000}"/>
    <cellStyle name="Note 5 4 2 12" xfId="33783" xr:uid="{00000000-0005-0000-0000-0000511D0000}"/>
    <cellStyle name="Note 5 4 2 2" xfId="6637" xr:uid="{00000000-0005-0000-0000-00009E4E0000}"/>
    <cellStyle name="Note 5 4 2 2 2" xfId="12319" xr:uid="{00000000-0005-0000-0000-00009F4E0000}"/>
    <cellStyle name="Note 5 4 2 2 3" xfId="24450" xr:uid="{00000000-0005-0000-0000-0000A04E0000}"/>
    <cellStyle name="Note 5 4 2 2 4" xfId="37149" xr:uid="{00000000-0005-0000-0000-0000511D0000}"/>
    <cellStyle name="Note 5 4 2 3" xfId="6124" xr:uid="{00000000-0005-0000-0000-0000A14E0000}"/>
    <cellStyle name="Note 5 4 2 3 2" xfId="11807" xr:uid="{00000000-0005-0000-0000-0000A24E0000}"/>
    <cellStyle name="Note 5 4 2 3 3" xfId="24167" xr:uid="{00000000-0005-0000-0000-0000A34E0000}"/>
    <cellStyle name="Note 5 4 2 4" xfId="6963" xr:uid="{00000000-0005-0000-0000-0000A44E0000}"/>
    <cellStyle name="Note 5 4 2 4 2" xfId="12639" xr:uid="{00000000-0005-0000-0000-0000A54E0000}"/>
    <cellStyle name="Note 5 4 2 4 3" xfId="24643" xr:uid="{00000000-0005-0000-0000-0000A64E0000}"/>
    <cellStyle name="Note 5 4 2 5" xfId="8649" xr:uid="{00000000-0005-0000-0000-0000A74E0000}"/>
    <cellStyle name="Note 5 4 2 5 2" xfId="14314" xr:uid="{00000000-0005-0000-0000-0000A84E0000}"/>
    <cellStyle name="Note 5 4 2 5 3" xfId="25096" xr:uid="{00000000-0005-0000-0000-0000A94E0000}"/>
    <cellStyle name="Note 5 4 2 6" xfId="9023" xr:uid="{00000000-0005-0000-0000-0000AA4E0000}"/>
    <cellStyle name="Note 5 4 2 6 2" xfId="14688" xr:uid="{00000000-0005-0000-0000-0000AB4E0000}"/>
    <cellStyle name="Note 5 4 2 6 3" xfId="25168" xr:uid="{00000000-0005-0000-0000-0000AC4E0000}"/>
    <cellStyle name="Note 5 4 2 7" xfId="9747" xr:uid="{00000000-0005-0000-0000-0000AD4E0000}"/>
    <cellStyle name="Note 5 4 2 7 2" xfId="15402" xr:uid="{00000000-0005-0000-0000-0000AE4E0000}"/>
    <cellStyle name="Note 5 4 2 7 3" xfId="25340" xr:uid="{00000000-0005-0000-0000-0000AF4E0000}"/>
    <cellStyle name="Note 5 4 2 8" xfId="5239" xr:uid="{00000000-0005-0000-0000-0000B04E0000}"/>
    <cellStyle name="Note 5 4 2 8 2" xfId="10925" xr:uid="{00000000-0005-0000-0000-0000B14E0000}"/>
    <cellStyle name="Note 5 4 2 8 3" xfId="23943" xr:uid="{00000000-0005-0000-0000-0000B24E0000}"/>
    <cellStyle name="Note 5 4 2 9" xfId="4565" xr:uid="{00000000-0005-0000-0000-0000B34E0000}"/>
    <cellStyle name="Note 5 4 3" xfId="6263" xr:uid="{00000000-0005-0000-0000-0000B44E0000}"/>
    <cellStyle name="Note 5 4 3 2" xfId="11946" xr:uid="{00000000-0005-0000-0000-0000B54E0000}"/>
    <cellStyle name="Note 5 4 3 3" xfId="24242" xr:uid="{00000000-0005-0000-0000-0000B64E0000}"/>
    <cellStyle name="Note 5 4 3 4" xfId="34815" xr:uid="{00000000-0005-0000-0000-0000562C0000}"/>
    <cellStyle name="Note 5 4 4" xfId="5853" xr:uid="{00000000-0005-0000-0000-0000B74E0000}"/>
    <cellStyle name="Note 5 4 4 2" xfId="11536" xr:uid="{00000000-0005-0000-0000-0000B84E0000}"/>
    <cellStyle name="Note 5 4 4 3" xfId="24038" xr:uid="{00000000-0005-0000-0000-0000B94E0000}"/>
    <cellStyle name="Note 5 4 4 4" xfId="36998" xr:uid="{00000000-0005-0000-0000-0000350E0000}"/>
    <cellStyle name="Note 5 4 5" xfId="7315" xr:uid="{00000000-0005-0000-0000-0000BA4E0000}"/>
    <cellStyle name="Note 5 4 5 2" xfId="12990" xr:uid="{00000000-0005-0000-0000-0000BB4E0000}"/>
    <cellStyle name="Note 5 4 5 3" xfId="24796" xr:uid="{00000000-0005-0000-0000-0000BC4E0000}"/>
    <cellStyle name="Note 5 4 6" xfId="8326" xr:uid="{00000000-0005-0000-0000-0000BD4E0000}"/>
    <cellStyle name="Note 5 4 6 2" xfId="13992" xr:uid="{00000000-0005-0000-0000-0000BE4E0000}"/>
    <cellStyle name="Note 5 4 6 3" xfId="25015" xr:uid="{00000000-0005-0000-0000-0000BF4E0000}"/>
    <cellStyle name="Note 5 4 7" xfId="7381" xr:uid="{00000000-0005-0000-0000-0000C04E0000}"/>
    <cellStyle name="Note 5 4 7 2" xfId="13056" xr:uid="{00000000-0005-0000-0000-0000C14E0000}"/>
    <cellStyle name="Note 5 4 7 3" xfId="24854" xr:uid="{00000000-0005-0000-0000-0000C24E0000}"/>
    <cellStyle name="Note 5 4 8" xfId="9426" xr:uid="{00000000-0005-0000-0000-0000C34E0000}"/>
    <cellStyle name="Note 5 4 8 2" xfId="15084" xr:uid="{00000000-0005-0000-0000-0000C44E0000}"/>
    <cellStyle name="Note 5 4 8 3" xfId="25260" xr:uid="{00000000-0005-0000-0000-0000C54E0000}"/>
    <cellStyle name="Note 5 4 9" xfId="4918" xr:uid="{00000000-0005-0000-0000-0000C64E0000}"/>
    <cellStyle name="Note 5 4 9 2" xfId="10607" xr:uid="{00000000-0005-0000-0000-0000C74E0000}"/>
    <cellStyle name="Note 5 4 9 3" xfId="23863" xr:uid="{00000000-0005-0000-0000-0000C84E0000}"/>
    <cellStyle name="Note 5 5" xfId="2969" xr:uid="{00000000-0005-0000-0000-0000C94E0000}"/>
    <cellStyle name="Note 5 5 10" xfId="4217" xr:uid="{00000000-0005-0000-0000-0000CA4E0000}"/>
    <cellStyle name="Note 5 5 11" xfId="9952" xr:uid="{00000000-0005-0000-0000-0000CB4E0000}"/>
    <cellStyle name="Note 5 5 11 2" xfId="28526" xr:uid="{00000000-0005-0000-0000-0000CC4E0000}"/>
    <cellStyle name="Note 5 5 12" xfId="23536" xr:uid="{00000000-0005-0000-0000-0000CD4E0000}"/>
    <cellStyle name="Note 5 5 13" xfId="30805" xr:uid="{00000000-0005-0000-0000-0000521D0000}"/>
    <cellStyle name="Note 5 5 2" xfId="3478" xr:uid="{00000000-0005-0000-0000-0000CE4E0000}"/>
    <cellStyle name="Note 5 5 2 10" xfId="10270" xr:uid="{00000000-0005-0000-0000-0000CF4E0000}"/>
    <cellStyle name="Note 5 5 2 10 2" xfId="28417" xr:uid="{00000000-0005-0000-0000-0000D04E0000}"/>
    <cellStyle name="Note 5 5 2 11" xfId="23766" xr:uid="{00000000-0005-0000-0000-0000D14E0000}"/>
    <cellStyle name="Note 5 5 2 12" xfId="30806" xr:uid="{00000000-0005-0000-0000-0000531D0000}"/>
    <cellStyle name="Note 5 5 2 2" xfId="6638" xr:uid="{00000000-0005-0000-0000-0000D24E0000}"/>
    <cellStyle name="Note 5 5 2 2 2" xfId="12320" xr:uid="{00000000-0005-0000-0000-0000D34E0000}"/>
    <cellStyle name="Note 5 5 2 2 3" xfId="24451" xr:uid="{00000000-0005-0000-0000-0000D44E0000}"/>
    <cellStyle name="Note 5 5 2 2 4" xfId="37150" xr:uid="{00000000-0005-0000-0000-0000531D0000}"/>
    <cellStyle name="Note 5 5 2 3" xfId="6125" xr:uid="{00000000-0005-0000-0000-0000D54E0000}"/>
    <cellStyle name="Note 5 5 2 3 2" xfId="11808" xr:uid="{00000000-0005-0000-0000-0000D64E0000}"/>
    <cellStyle name="Note 5 5 2 3 3" xfId="24168" xr:uid="{00000000-0005-0000-0000-0000D74E0000}"/>
    <cellStyle name="Note 5 5 2 4" xfId="6962" xr:uid="{00000000-0005-0000-0000-0000D84E0000}"/>
    <cellStyle name="Note 5 5 2 4 2" xfId="12638" xr:uid="{00000000-0005-0000-0000-0000D94E0000}"/>
    <cellStyle name="Note 5 5 2 4 3" xfId="24642" xr:uid="{00000000-0005-0000-0000-0000DA4E0000}"/>
    <cellStyle name="Note 5 5 2 5" xfId="8650" xr:uid="{00000000-0005-0000-0000-0000DB4E0000}"/>
    <cellStyle name="Note 5 5 2 5 2" xfId="14315" xr:uid="{00000000-0005-0000-0000-0000DC4E0000}"/>
    <cellStyle name="Note 5 5 2 5 3" xfId="25097" xr:uid="{00000000-0005-0000-0000-0000DD4E0000}"/>
    <cellStyle name="Note 5 5 2 6" xfId="9024" xr:uid="{00000000-0005-0000-0000-0000DE4E0000}"/>
    <cellStyle name="Note 5 5 2 6 2" xfId="14689" xr:uid="{00000000-0005-0000-0000-0000DF4E0000}"/>
    <cellStyle name="Note 5 5 2 6 3" xfId="25169" xr:uid="{00000000-0005-0000-0000-0000E04E0000}"/>
    <cellStyle name="Note 5 5 2 7" xfId="9748" xr:uid="{00000000-0005-0000-0000-0000E14E0000}"/>
    <cellStyle name="Note 5 5 2 7 2" xfId="15403" xr:uid="{00000000-0005-0000-0000-0000E24E0000}"/>
    <cellStyle name="Note 5 5 2 7 3" xfId="25341" xr:uid="{00000000-0005-0000-0000-0000E34E0000}"/>
    <cellStyle name="Note 5 5 2 8" xfId="5240" xr:uid="{00000000-0005-0000-0000-0000E44E0000}"/>
    <cellStyle name="Note 5 5 2 8 2" xfId="10926" xr:uid="{00000000-0005-0000-0000-0000E54E0000}"/>
    <cellStyle name="Note 5 5 2 8 3" xfId="23944" xr:uid="{00000000-0005-0000-0000-0000E64E0000}"/>
    <cellStyle name="Note 5 5 2 9" xfId="4566" xr:uid="{00000000-0005-0000-0000-0000E74E0000}"/>
    <cellStyle name="Note 5 5 3" xfId="6264" xr:uid="{00000000-0005-0000-0000-0000E84E0000}"/>
    <cellStyle name="Note 5 5 3 2" xfId="11947" xr:uid="{00000000-0005-0000-0000-0000E94E0000}"/>
    <cellStyle name="Note 5 5 3 3" xfId="24243" xr:uid="{00000000-0005-0000-0000-0000EA4E0000}"/>
    <cellStyle name="Note 5 5 3 4" xfId="34814" xr:uid="{00000000-0005-0000-0000-0000572C0000}"/>
    <cellStyle name="Note 5 5 4" xfId="5854" xr:uid="{00000000-0005-0000-0000-0000EB4E0000}"/>
    <cellStyle name="Note 5 5 4 2" xfId="11537" xr:uid="{00000000-0005-0000-0000-0000EC4E0000}"/>
    <cellStyle name="Note 5 5 4 3" xfId="24039" xr:uid="{00000000-0005-0000-0000-0000ED4E0000}"/>
    <cellStyle name="Note 5 5 5" xfId="7314" xr:uid="{00000000-0005-0000-0000-0000EE4E0000}"/>
    <cellStyle name="Note 5 5 5 2" xfId="12989" xr:uid="{00000000-0005-0000-0000-0000EF4E0000}"/>
    <cellStyle name="Note 5 5 5 3" xfId="24795" xr:uid="{00000000-0005-0000-0000-0000F04E0000}"/>
    <cellStyle name="Note 5 5 6" xfId="8327" xr:uid="{00000000-0005-0000-0000-0000F14E0000}"/>
    <cellStyle name="Note 5 5 6 2" xfId="13993" xr:uid="{00000000-0005-0000-0000-0000F24E0000}"/>
    <cellStyle name="Note 5 5 6 3" xfId="25016" xr:uid="{00000000-0005-0000-0000-0000F34E0000}"/>
    <cellStyle name="Note 5 5 7" xfId="7380" xr:uid="{00000000-0005-0000-0000-0000F44E0000}"/>
    <cellStyle name="Note 5 5 7 2" xfId="13055" xr:uid="{00000000-0005-0000-0000-0000F54E0000}"/>
    <cellStyle name="Note 5 5 7 3" xfId="24853" xr:uid="{00000000-0005-0000-0000-0000F64E0000}"/>
    <cellStyle name="Note 5 5 8" xfId="9427" xr:uid="{00000000-0005-0000-0000-0000F74E0000}"/>
    <cellStyle name="Note 5 5 8 2" xfId="15085" xr:uid="{00000000-0005-0000-0000-0000F84E0000}"/>
    <cellStyle name="Note 5 5 8 3" xfId="25261" xr:uid="{00000000-0005-0000-0000-0000F94E0000}"/>
    <cellStyle name="Note 5 5 9" xfId="4919" xr:uid="{00000000-0005-0000-0000-0000FA4E0000}"/>
    <cellStyle name="Note 5 5 9 2" xfId="10608" xr:uid="{00000000-0005-0000-0000-0000FB4E0000}"/>
    <cellStyle name="Note 5 5 9 3" xfId="23864" xr:uid="{00000000-0005-0000-0000-0000FC4E0000}"/>
    <cellStyle name="Note 5 6" xfId="2970" xr:uid="{00000000-0005-0000-0000-0000FD4E0000}"/>
    <cellStyle name="Note 5 6 10" xfId="4218" xr:uid="{00000000-0005-0000-0000-0000FE4E0000}"/>
    <cellStyle name="Note 5 6 11" xfId="9953" xr:uid="{00000000-0005-0000-0000-0000FF4E0000}"/>
    <cellStyle name="Note 5 6 11 2" xfId="28423" xr:uid="{00000000-0005-0000-0000-0000004F0000}"/>
    <cellStyle name="Note 5 6 12" xfId="23537" xr:uid="{00000000-0005-0000-0000-0000014F0000}"/>
    <cellStyle name="Note 5 6 13" xfId="33781" xr:uid="{00000000-0005-0000-0000-0000541D0000}"/>
    <cellStyle name="Note 5 6 2" xfId="3479" xr:uid="{00000000-0005-0000-0000-0000024F0000}"/>
    <cellStyle name="Note 5 6 2 10" xfId="10271" xr:uid="{00000000-0005-0000-0000-0000034F0000}"/>
    <cellStyle name="Note 5 6 2 10 2" xfId="29175" xr:uid="{00000000-0005-0000-0000-0000044F0000}"/>
    <cellStyle name="Note 5 6 2 11" xfId="23767" xr:uid="{00000000-0005-0000-0000-0000054F0000}"/>
    <cellStyle name="Note 5 6 2 12" xfId="33780" xr:uid="{00000000-0005-0000-0000-0000551D0000}"/>
    <cellStyle name="Note 5 6 2 2" xfId="6639" xr:uid="{00000000-0005-0000-0000-0000064F0000}"/>
    <cellStyle name="Note 5 6 2 2 2" xfId="12321" xr:uid="{00000000-0005-0000-0000-0000074F0000}"/>
    <cellStyle name="Note 5 6 2 2 3" xfId="24452" xr:uid="{00000000-0005-0000-0000-0000084F0000}"/>
    <cellStyle name="Note 5 6 2 2 4" xfId="37151" xr:uid="{00000000-0005-0000-0000-0000551D0000}"/>
    <cellStyle name="Note 5 6 2 3" xfId="6126" xr:uid="{00000000-0005-0000-0000-0000094F0000}"/>
    <cellStyle name="Note 5 6 2 3 2" xfId="11809" xr:uid="{00000000-0005-0000-0000-00000A4F0000}"/>
    <cellStyle name="Note 5 6 2 3 3" xfId="24169" xr:uid="{00000000-0005-0000-0000-00000B4F0000}"/>
    <cellStyle name="Note 5 6 2 4" xfId="6961" xr:uid="{00000000-0005-0000-0000-00000C4F0000}"/>
    <cellStyle name="Note 5 6 2 4 2" xfId="12637" xr:uid="{00000000-0005-0000-0000-00000D4F0000}"/>
    <cellStyle name="Note 5 6 2 4 3" xfId="24641" xr:uid="{00000000-0005-0000-0000-00000E4F0000}"/>
    <cellStyle name="Note 5 6 2 5" xfId="8651" xr:uid="{00000000-0005-0000-0000-00000F4F0000}"/>
    <cellStyle name="Note 5 6 2 5 2" xfId="14316" xr:uid="{00000000-0005-0000-0000-0000104F0000}"/>
    <cellStyle name="Note 5 6 2 5 3" xfId="25098" xr:uid="{00000000-0005-0000-0000-0000114F0000}"/>
    <cellStyle name="Note 5 6 2 6" xfId="9025" xr:uid="{00000000-0005-0000-0000-0000124F0000}"/>
    <cellStyle name="Note 5 6 2 6 2" xfId="14690" xr:uid="{00000000-0005-0000-0000-0000134F0000}"/>
    <cellStyle name="Note 5 6 2 6 3" xfId="25170" xr:uid="{00000000-0005-0000-0000-0000144F0000}"/>
    <cellStyle name="Note 5 6 2 7" xfId="9749" xr:uid="{00000000-0005-0000-0000-0000154F0000}"/>
    <cellStyle name="Note 5 6 2 7 2" xfId="15404" xr:uid="{00000000-0005-0000-0000-0000164F0000}"/>
    <cellStyle name="Note 5 6 2 7 3" xfId="25342" xr:uid="{00000000-0005-0000-0000-0000174F0000}"/>
    <cellStyle name="Note 5 6 2 8" xfId="5241" xr:uid="{00000000-0005-0000-0000-0000184F0000}"/>
    <cellStyle name="Note 5 6 2 8 2" xfId="10927" xr:uid="{00000000-0005-0000-0000-0000194F0000}"/>
    <cellStyle name="Note 5 6 2 8 3" xfId="23945" xr:uid="{00000000-0005-0000-0000-00001A4F0000}"/>
    <cellStyle name="Note 5 6 2 9" xfId="4567" xr:uid="{00000000-0005-0000-0000-00001B4F0000}"/>
    <cellStyle name="Note 5 6 3" xfId="6265" xr:uid="{00000000-0005-0000-0000-00001C4F0000}"/>
    <cellStyle name="Note 5 6 3 2" xfId="11948" xr:uid="{00000000-0005-0000-0000-00001D4F0000}"/>
    <cellStyle name="Note 5 6 3 3" xfId="24244" xr:uid="{00000000-0005-0000-0000-00001E4F0000}"/>
    <cellStyle name="Note 5 6 3 4" xfId="35418" xr:uid="{00000000-0005-0000-0000-0000582C0000}"/>
    <cellStyle name="Note 5 6 4" xfId="5855" xr:uid="{00000000-0005-0000-0000-00001F4F0000}"/>
    <cellStyle name="Note 5 6 4 2" xfId="11538" xr:uid="{00000000-0005-0000-0000-0000204F0000}"/>
    <cellStyle name="Note 5 6 4 3" xfId="24040" xr:uid="{00000000-0005-0000-0000-0000214F0000}"/>
    <cellStyle name="Note 5 6 5" xfId="7313" xr:uid="{00000000-0005-0000-0000-0000224F0000}"/>
    <cellStyle name="Note 5 6 5 2" xfId="12988" xr:uid="{00000000-0005-0000-0000-0000234F0000}"/>
    <cellStyle name="Note 5 6 5 3" xfId="24794" xr:uid="{00000000-0005-0000-0000-0000244F0000}"/>
    <cellStyle name="Note 5 6 6" xfId="8328" xr:uid="{00000000-0005-0000-0000-0000254F0000}"/>
    <cellStyle name="Note 5 6 6 2" xfId="13994" xr:uid="{00000000-0005-0000-0000-0000264F0000}"/>
    <cellStyle name="Note 5 6 6 3" xfId="25017" xr:uid="{00000000-0005-0000-0000-0000274F0000}"/>
    <cellStyle name="Note 5 6 7" xfId="7379" xr:uid="{00000000-0005-0000-0000-0000284F0000}"/>
    <cellStyle name="Note 5 6 7 2" xfId="13054" xr:uid="{00000000-0005-0000-0000-0000294F0000}"/>
    <cellStyle name="Note 5 6 7 3" xfId="24852" xr:uid="{00000000-0005-0000-0000-00002A4F0000}"/>
    <cellStyle name="Note 5 6 8" xfId="9428" xr:uid="{00000000-0005-0000-0000-00002B4F0000}"/>
    <cellStyle name="Note 5 6 8 2" xfId="15086" xr:uid="{00000000-0005-0000-0000-00002C4F0000}"/>
    <cellStyle name="Note 5 6 8 3" xfId="25262" xr:uid="{00000000-0005-0000-0000-00002D4F0000}"/>
    <cellStyle name="Note 5 6 9" xfId="4920" xr:uid="{00000000-0005-0000-0000-00002E4F0000}"/>
    <cellStyle name="Note 5 6 9 2" xfId="10609" xr:uid="{00000000-0005-0000-0000-00002F4F0000}"/>
    <cellStyle name="Note 5 6 9 3" xfId="23865" xr:uid="{00000000-0005-0000-0000-0000304F0000}"/>
    <cellStyle name="Note 5 7" xfId="2971" xr:uid="{00000000-0005-0000-0000-0000314F0000}"/>
    <cellStyle name="Note 5 7 10" xfId="4219" xr:uid="{00000000-0005-0000-0000-0000324F0000}"/>
    <cellStyle name="Note 5 7 11" xfId="9954" xr:uid="{00000000-0005-0000-0000-0000334F0000}"/>
    <cellStyle name="Note 5 7 11 2" xfId="28663" xr:uid="{00000000-0005-0000-0000-0000344F0000}"/>
    <cellStyle name="Note 5 7 12" xfId="23538" xr:uid="{00000000-0005-0000-0000-0000354F0000}"/>
    <cellStyle name="Note 5 7 13" xfId="30807" xr:uid="{00000000-0005-0000-0000-0000561D0000}"/>
    <cellStyle name="Note 5 7 2" xfId="3480" xr:uid="{00000000-0005-0000-0000-0000364F0000}"/>
    <cellStyle name="Note 5 7 2 10" xfId="10272" xr:uid="{00000000-0005-0000-0000-0000374F0000}"/>
    <cellStyle name="Note 5 7 2 10 2" xfId="30420" xr:uid="{00000000-0005-0000-0000-0000384F0000}"/>
    <cellStyle name="Note 5 7 2 11" xfId="23768" xr:uid="{00000000-0005-0000-0000-0000394F0000}"/>
    <cellStyle name="Note 5 7 2 12" xfId="33779" xr:uid="{00000000-0005-0000-0000-0000571D0000}"/>
    <cellStyle name="Note 5 7 2 2" xfId="6640" xr:uid="{00000000-0005-0000-0000-00003A4F0000}"/>
    <cellStyle name="Note 5 7 2 2 2" xfId="12322" xr:uid="{00000000-0005-0000-0000-00003B4F0000}"/>
    <cellStyle name="Note 5 7 2 2 3" xfId="24453" xr:uid="{00000000-0005-0000-0000-00003C4F0000}"/>
    <cellStyle name="Note 5 7 2 2 4" xfId="37152" xr:uid="{00000000-0005-0000-0000-0000571D0000}"/>
    <cellStyle name="Note 5 7 2 3" xfId="6127" xr:uid="{00000000-0005-0000-0000-00003D4F0000}"/>
    <cellStyle name="Note 5 7 2 3 2" xfId="11810" xr:uid="{00000000-0005-0000-0000-00003E4F0000}"/>
    <cellStyle name="Note 5 7 2 3 3" xfId="24170" xr:uid="{00000000-0005-0000-0000-00003F4F0000}"/>
    <cellStyle name="Note 5 7 2 4" xfId="6960" xr:uid="{00000000-0005-0000-0000-0000404F0000}"/>
    <cellStyle name="Note 5 7 2 4 2" xfId="12636" xr:uid="{00000000-0005-0000-0000-0000414F0000}"/>
    <cellStyle name="Note 5 7 2 4 3" xfId="24640" xr:uid="{00000000-0005-0000-0000-0000424F0000}"/>
    <cellStyle name="Note 5 7 2 5" xfId="8652" xr:uid="{00000000-0005-0000-0000-0000434F0000}"/>
    <cellStyle name="Note 5 7 2 5 2" xfId="14317" xr:uid="{00000000-0005-0000-0000-0000444F0000}"/>
    <cellStyle name="Note 5 7 2 5 3" xfId="25099" xr:uid="{00000000-0005-0000-0000-0000454F0000}"/>
    <cellStyle name="Note 5 7 2 6" xfId="9026" xr:uid="{00000000-0005-0000-0000-0000464F0000}"/>
    <cellStyle name="Note 5 7 2 6 2" xfId="14691" xr:uid="{00000000-0005-0000-0000-0000474F0000}"/>
    <cellStyle name="Note 5 7 2 6 3" xfId="25171" xr:uid="{00000000-0005-0000-0000-0000484F0000}"/>
    <cellStyle name="Note 5 7 2 7" xfId="9750" xr:uid="{00000000-0005-0000-0000-0000494F0000}"/>
    <cellStyle name="Note 5 7 2 7 2" xfId="15405" xr:uid="{00000000-0005-0000-0000-00004A4F0000}"/>
    <cellStyle name="Note 5 7 2 7 3" xfId="25343" xr:uid="{00000000-0005-0000-0000-00004B4F0000}"/>
    <cellStyle name="Note 5 7 2 8" xfId="5242" xr:uid="{00000000-0005-0000-0000-00004C4F0000}"/>
    <cellStyle name="Note 5 7 2 8 2" xfId="10928" xr:uid="{00000000-0005-0000-0000-00004D4F0000}"/>
    <cellStyle name="Note 5 7 2 8 3" xfId="23946" xr:uid="{00000000-0005-0000-0000-00004E4F0000}"/>
    <cellStyle name="Note 5 7 2 9" xfId="4568" xr:uid="{00000000-0005-0000-0000-00004F4F0000}"/>
    <cellStyle name="Note 5 7 3" xfId="6266" xr:uid="{00000000-0005-0000-0000-0000504F0000}"/>
    <cellStyle name="Note 5 7 3 2" xfId="11949" xr:uid="{00000000-0005-0000-0000-0000514F0000}"/>
    <cellStyle name="Note 5 7 3 3" xfId="24245" xr:uid="{00000000-0005-0000-0000-0000524F0000}"/>
    <cellStyle name="Note 5 7 3 4" xfId="35406" xr:uid="{00000000-0005-0000-0000-0000592C0000}"/>
    <cellStyle name="Note 5 7 4" xfId="5856" xr:uid="{00000000-0005-0000-0000-0000534F0000}"/>
    <cellStyle name="Note 5 7 4 2" xfId="11539" xr:uid="{00000000-0005-0000-0000-0000544F0000}"/>
    <cellStyle name="Note 5 7 4 3" xfId="24041" xr:uid="{00000000-0005-0000-0000-0000554F0000}"/>
    <cellStyle name="Note 5 7 5" xfId="7312" xr:uid="{00000000-0005-0000-0000-0000564F0000}"/>
    <cellStyle name="Note 5 7 5 2" xfId="12987" xr:uid="{00000000-0005-0000-0000-0000574F0000}"/>
    <cellStyle name="Note 5 7 5 3" xfId="24793" xr:uid="{00000000-0005-0000-0000-0000584F0000}"/>
    <cellStyle name="Note 5 7 6" xfId="8329" xr:uid="{00000000-0005-0000-0000-0000594F0000}"/>
    <cellStyle name="Note 5 7 6 2" xfId="13995" xr:uid="{00000000-0005-0000-0000-00005A4F0000}"/>
    <cellStyle name="Note 5 7 6 3" xfId="25018" xr:uid="{00000000-0005-0000-0000-00005B4F0000}"/>
    <cellStyle name="Note 5 7 7" xfId="7378" xr:uid="{00000000-0005-0000-0000-00005C4F0000}"/>
    <cellStyle name="Note 5 7 7 2" xfId="13053" xr:uid="{00000000-0005-0000-0000-00005D4F0000}"/>
    <cellStyle name="Note 5 7 7 3" xfId="24851" xr:uid="{00000000-0005-0000-0000-00005E4F0000}"/>
    <cellStyle name="Note 5 7 8" xfId="9429" xr:uid="{00000000-0005-0000-0000-00005F4F0000}"/>
    <cellStyle name="Note 5 7 8 2" xfId="15087" xr:uid="{00000000-0005-0000-0000-0000604F0000}"/>
    <cellStyle name="Note 5 7 8 3" xfId="25263" xr:uid="{00000000-0005-0000-0000-0000614F0000}"/>
    <cellStyle name="Note 5 7 9" xfId="4921" xr:uid="{00000000-0005-0000-0000-0000624F0000}"/>
    <cellStyle name="Note 5 7 9 2" xfId="10610" xr:uid="{00000000-0005-0000-0000-0000634F0000}"/>
    <cellStyle name="Note 5 7 9 3" xfId="23866" xr:uid="{00000000-0005-0000-0000-0000644F0000}"/>
    <cellStyle name="Note 5 8" xfId="2972" xr:uid="{00000000-0005-0000-0000-0000654F0000}"/>
    <cellStyle name="Note 5 8 10" xfId="4220" xr:uid="{00000000-0005-0000-0000-0000664F0000}"/>
    <cellStyle name="Note 5 8 11" xfId="9955" xr:uid="{00000000-0005-0000-0000-0000674F0000}"/>
    <cellStyle name="Note 5 8 11 2" xfId="28436" xr:uid="{00000000-0005-0000-0000-0000684F0000}"/>
    <cellStyle name="Note 5 8 12" xfId="23539" xr:uid="{00000000-0005-0000-0000-0000694F0000}"/>
    <cellStyle name="Note 5 8 13" xfId="30808" xr:uid="{00000000-0005-0000-0000-0000581D0000}"/>
    <cellStyle name="Note 5 8 2" xfId="3481" xr:uid="{00000000-0005-0000-0000-00006A4F0000}"/>
    <cellStyle name="Note 5 8 2 10" xfId="10273" xr:uid="{00000000-0005-0000-0000-00006B4F0000}"/>
    <cellStyle name="Note 5 8 2 10 2" xfId="29106" xr:uid="{00000000-0005-0000-0000-00006C4F0000}"/>
    <cellStyle name="Note 5 8 2 11" xfId="23769" xr:uid="{00000000-0005-0000-0000-00006D4F0000}"/>
    <cellStyle name="Note 5 8 2 12" xfId="33778" xr:uid="{00000000-0005-0000-0000-0000591D0000}"/>
    <cellStyle name="Note 5 8 2 2" xfId="6641" xr:uid="{00000000-0005-0000-0000-00006E4F0000}"/>
    <cellStyle name="Note 5 8 2 2 2" xfId="12323" xr:uid="{00000000-0005-0000-0000-00006F4F0000}"/>
    <cellStyle name="Note 5 8 2 2 3" xfId="24454" xr:uid="{00000000-0005-0000-0000-0000704F0000}"/>
    <cellStyle name="Note 5 8 2 2 4" xfId="37153" xr:uid="{00000000-0005-0000-0000-0000591D0000}"/>
    <cellStyle name="Note 5 8 2 3" xfId="6128" xr:uid="{00000000-0005-0000-0000-0000714F0000}"/>
    <cellStyle name="Note 5 8 2 3 2" xfId="11811" xr:uid="{00000000-0005-0000-0000-0000724F0000}"/>
    <cellStyle name="Note 5 8 2 3 3" xfId="24171" xr:uid="{00000000-0005-0000-0000-0000734F0000}"/>
    <cellStyle name="Note 5 8 2 4" xfId="6959" xr:uid="{00000000-0005-0000-0000-0000744F0000}"/>
    <cellStyle name="Note 5 8 2 4 2" xfId="12635" xr:uid="{00000000-0005-0000-0000-0000754F0000}"/>
    <cellStyle name="Note 5 8 2 4 3" xfId="24639" xr:uid="{00000000-0005-0000-0000-0000764F0000}"/>
    <cellStyle name="Note 5 8 2 5" xfId="8653" xr:uid="{00000000-0005-0000-0000-0000774F0000}"/>
    <cellStyle name="Note 5 8 2 5 2" xfId="14318" xr:uid="{00000000-0005-0000-0000-0000784F0000}"/>
    <cellStyle name="Note 5 8 2 5 3" xfId="25100" xr:uid="{00000000-0005-0000-0000-0000794F0000}"/>
    <cellStyle name="Note 5 8 2 6" xfId="9027" xr:uid="{00000000-0005-0000-0000-00007A4F0000}"/>
    <cellStyle name="Note 5 8 2 6 2" xfId="14692" xr:uid="{00000000-0005-0000-0000-00007B4F0000}"/>
    <cellStyle name="Note 5 8 2 6 3" xfId="25172" xr:uid="{00000000-0005-0000-0000-00007C4F0000}"/>
    <cellStyle name="Note 5 8 2 7" xfId="9751" xr:uid="{00000000-0005-0000-0000-00007D4F0000}"/>
    <cellStyle name="Note 5 8 2 7 2" xfId="15406" xr:uid="{00000000-0005-0000-0000-00007E4F0000}"/>
    <cellStyle name="Note 5 8 2 7 3" xfId="25344" xr:uid="{00000000-0005-0000-0000-00007F4F0000}"/>
    <cellStyle name="Note 5 8 2 8" xfId="5243" xr:uid="{00000000-0005-0000-0000-0000804F0000}"/>
    <cellStyle name="Note 5 8 2 8 2" xfId="10929" xr:uid="{00000000-0005-0000-0000-0000814F0000}"/>
    <cellStyle name="Note 5 8 2 8 3" xfId="23947" xr:uid="{00000000-0005-0000-0000-0000824F0000}"/>
    <cellStyle name="Note 5 8 2 9" xfId="4569" xr:uid="{00000000-0005-0000-0000-0000834F0000}"/>
    <cellStyle name="Note 5 8 3" xfId="6267" xr:uid="{00000000-0005-0000-0000-0000844F0000}"/>
    <cellStyle name="Note 5 8 3 2" xfId="11950" xr:uid="{00000000-0005-0000-0000-0000854F0000}"/>
    <cellStyle name="Note 5 8 3 3" xfId="24246" xr:uid="{00000000-0005-0000-0000-0000864F0000}"/>
    <cellStyle name="Note 5 8 3 4" xfId="35392" xr:uid="{00000000-0005-0000-0000-00005A2C0000}"/>
    <cellStyle name="Note 5 8 4" xfId="5857" xr:uid="{00000000-0005-0000-0000-0000874F0000}"/>
    <cellStyle name="Note 5 8 4 2" xfId="11540" xr:uid="{00000000-0005-0000-0000-0000884F0000}"/>
    <cellStyle name="Note 5 8 4 3" xfId="24042" xr:uid="{00000000-0005-0000-0000-0000894F0000}"/>
    <cellStyle name="Note 5 8 5" xfId="7311" xr:uid="{00000000-0005-0000-0000-00008A4F0000}"/>
    <cellStyle name="Note 5 8 5 2" xfId="12986" xr:uid="{00000000-0005-0000-0000-00008B4F0000}"/>
    <cellStyle name="Note 5 8 5 3" xfId="24792" xr:uid="{00000000-0005-0000-0000-00008C4F0000}"/>
    <cellStyle name="Note 5 8 6" xfId="8330" xr:uid="{00000000-0005-0000-0000-00008D4F0000}"/>
    <cellStyle name="Note 5 8 6 2" xfId="13996" xr:uid="{00000000-0005-0000-0000-00008E4F0000}"/>
    <cellStyle name="Note 5 8 6 3" xfId="25019" xr:uid="{00000000-0005-0000-0000-00008F4F0000}"/>
    <cellStyle name="Note 5 8 7" xfId="7377" xr:uid="{00000000-0005-0000-0000-0000904F0000}"/>
    <cellStyle name="Note 5 8 7 2" xfId="13052" xr:uid="{00000000-0005-0000-0000-0000914F0000}"/>
    <cellStyle name="Note 5 8 7 3" xfId="24850" xr:uid="{00000000-0005-0000-0000-0000924F0000}"/>
    <cellStyle name="Note 5 8 8" xfId="9430" xr:uid="{00000000-0005-0000-0000-0000934F0000}"/>
    <cellStyle name="Note 5 8 8 2" xfId="15088" xr:uid="{00000000-0005-0000-0000-0000944F0000}"/>
    <cellStyle name="Note 5 8 8 3" xfId="25264" xr:uid="{00000000-0005-0000-0000-0000954F0000}"/>
    <cellStyle name="Note 5 8 9" xfId="4922" xr:uid="{00000000-0005-0000-0000-0000964F0000}"/>
    <cellStyle name="Note 5 8 9 2" xfId="10611" xr:uid="{00000000-0005-0000-0000-0000974F0000}"/>
    <cellStyle name="Note 5 8 9 3" xfId="23867" xr:uid="{00000000-0005-0000-0000-0000984F0000}"/>
    <cellStyle name="Note 5 9" xfId="2973" xr:uid="{00000000-0005-0000-0000-0000994F0000}"/>
    <cellStyle name="Note 5 9 10" xfId="4221" xr:uid="{00000000-0005-0000-0000-00009A4F0000}"/>
    <cellStyle name="Note 5 9 11" xfId="9956" xr:uid="{00000000-0005-0000-0000-00009B4F0000}"/>
    <cellStyle name="Note 5 9 11 2" xfId="29482" xr:uid="{00000000-0005-0000-0000-00009C4F0000}"/>
    <cellStyle name="Note 5 9 12" xfId="23540" xr:uid="{00000000-0005-0000-0000-00009D4F0000}"/>
    <cellStyle name="Note 5 9 13" xfId="30809" xr:uid="{00000000-0005-0000-0000-00005A1D0000}"/>
    <cellStyle name="Note 5 9 2" xfId="3482" xr:uid="{00000000-0005-0000-0000-00009E4F0000}"/>
    <cellStyle name="Note 5 9 2 10" xfId="10274" xr:uid="{00000000-0005-0000-0000-00009F4F0000}"/>
    <cellStyle name="Note 5 9 2 10 2" xfId="29129" xr:uid="{00000000-0005-0000-0000-0000A04F0000}"/>
    <cellStyle name="Note 5 9 2 11" xfId="23770" xr:uid="{00000000-0005-0000-0000-0000A14F0000}"/>
    <cellStyle name="Note 5 9 2 12" xfId="33777" xr:uid="{00000000-0005-0000-0000-00005B1D0000}"/>
    <cellStyle name="Note 5 9 2 2" xfId="6642" xr:uid="{00000000-0005-0000-0000-0000A24F0000}"/>
    <cellStyle name="Note 5 9 2 2 2" xfId="12324" xr:uid="{00000000-0005-0000-0000-0000A34F0000}"/>
    <cellStyle name="Note 5 9 2 2 3" xfId="24455" xr:uid="{00000000-0005-0000-0000-0000A44F0000}"/>
    <cellStyle name="Note 5 9 2 2 4" xfId="37154" xr:uid="{00000000-0005-0000-0000-00005B1D0000}"/>
    <cellStyle name="Note 5 9 2 3" xfId="6129" xr:uid="{00000000-0005-0000-0000-0000A54F0000}"/>
    <cellStyle name="Note 5 9 2 3 2" xfId="11812" xr:uid="{00000000-0005-0000-0000-0000A64F0000}"/>
    <cellStyle name="Note 5 9 2 3 3" xfId="24172" xr:uid="{00000000-0005-0000-0000-0000A74F0000}"/>
    <cellStyle name="Note 5 9 2 4" xfId="6958" xr:uid="{00000000-0005-0000-0000-0000A84F0000}"/>
    <cellStyle name="Note 5 9 2 4 2" xfId="12634" xr:uid="{00000000-0005-0000-0000-0000A94F0000}"/>
    <cellStyle name="Note 5 9 2 4 3" xfId="24638" xr:uid="{00000000-0005-0000-0000-0000AA4F0000}"/>
    <cellStyle name="Note 5 9 2 5" xfId="8654" xr:uid="{00000000-0005-0000-0000-0000AB4F0000}"/>
    <cellStyle name="Note 5 9 2 5 2" xfId="14319" xr:uid="{00000000-0005-0000-0000-0000AC4F0000}"/>
    <cellStyle name="Note 5 9 2 5 3" xfId="25101" xr:uid="{00000000-0005-0000-0000-0000AD4F0000}"/>
    <cellStyle name="Note 5 9 2 6" xfId="9028" xr:uid="{00000000-0005-0000-0000-0000AE4F0000}"/>
    <cellStyle name="Note 5 9 2 6 2" xfId="14693" xr:uid="{00000000-0005-0000-0000-0000AF4F0000}"/>
    <cellStyle name="Note 5 9 2 6 3" xfId="25173" xr:uid="{00000000-0005-0000-0000-0000B04F0000}"/>
    <cellStyle name="Note 5 9 2 7" xfId="9752" xr:uid="{00000000-0005-0000-0000-0000B14F0000}"/>
    <cellStyle name="Note 5 9 2 7 2" xfId="15407" xr:uid="{00000000-0005-0000-0000-0000B24F0000}"/>
    <cellStyle name="Note 5 9 2 7 3" xfId="25345" xr:uid="{00000000-0005-0000-0000-0000B34F0000}"/>
    <cellStyle name="Note 5 9 2 8" xfId="5244" xr:uid="{00000000-0005-0000-0000-0000B44F0000}"/>
    <cellStyle name="Note 5 9 2 8 2" xfId="10930" xr:uid="{00000000-0005-0000-0000-0000B54F0000}"/>
    <cellStyle name="Note 5 9 2 8 3" xfId="23948" xr:uid="{00000000-0005-0000-0000-0000B64F0000}"/>
    <cellStyle name="Note 5 9 2 9" xfId="4570" xr:uid="{00000000-0005-0000-0000-0000B74F0000}"/>
    <cellStyle name="Note 5 9 3" xfId="6268" xr:uid="{00000000-0005-0000-0000-0000B84F0000}"/>
    <cellStyle name="Note 5 9 3 2" xfId="11951" xr:uid="{00000000-0005-0000-0000-0000B94F0000}"/>
    <cellStyle name="Note 5 9 3 3" xfId="24247" xr:uid="{00000000-0005-0000-0000-0000BA4F0000}"/>
    <cellStyle name="Note 5 9 3 4" xfId="35379" xr:uid="{00000000-0005-0000-0000-00005B2C0000}"/>
    <cellStyle name="Note 5 9 4" xfId="5858" xr:uid="{00000000-0005-0000-0000-0000BB4F0000}"/>
    <cellStyle name="Note 5 9 4 2" xfId="11541" xr:uid="{00000000-0005-0000-0000-0000BC4F0000}"/>
    <cellStyle name="Note 5 9 4 3" xfId="24043" xr:uid="{00000000-0005-0000-0000-0000BD4F0000}"/>
    <cellStyle name="Note 5 9 5" xfId="7310" xr:uid="{00000000-0005-0000-0000-0000BE4F0000}"/>
    <cellStyle name="Note 5 9 5 2" xfId="12985" xr:uid="{00000000-0005-0000-0000-0000BF4F0000}"/>
    <cellStyle name="Note 5 9 5 3" xfId="24791" xr:uid="{00000000-0005-0000-0000-0000C04F0000}"/>
    <cellStyle name="Note 5 9 6" xfId="8331" xr:uid="{00000000-0005-0000-0000-0000C14F0000}"/>
    <cellStyle name="Note 5 9 6 2" xfId="13997" xr:uid="{00000000-0005-0000-0000-0000C24F0000}"/>
    <cellStyle name="Note 5 9 6 3" xfId="25020" xr:uid="{00000000-0005-0000-0000-0000C34F0000}"/>
    <cellStyle name="Note 5 9 7" xfId="7376" xr:uid="{00000000-0005-0000-0000-0000C44F0000}"/>
    <cellStyle name="Note 5 9 7 2" xfId="13051" xr:uid="{00000000-0005-0000-0000-0000C54F0000}"/>
    <cellStyle name="Note 5 9 7 3" xfId="24849" xr:uid="{00000000-0005-0000-0000-0000C64F0000}"/>
    <cellStyle name="Note 5 9 8" xfId="9431" xr:uid="{00000000-0005-0000-0000-0000C74F0000}"/>
    <cellStyle name="Note 5 9 8 2" xfId="15089" xr:uid="{00000000-0005-0000-0000-0000C84F0000}"/>
    <cellStyle name="Note 5 9 8 3" xfId="25265" xr:uid="{00000000-0005-0000-0000-0000C94F0000}"/>
    <cellStyle name="Note 5 9 9" xfId="4923" xr:uid="{00000000-0005-0000-0000-0000CA4F0000}"/>
    <cellStyle name="Note 5 9 9 2" xfId="10612" xr:uid="{00000000-0005-0000-0000-0000CB4F0000}"/>
    <cellStyle name="Note 5 9 9 3" xfId="23868" xr:uid="{00000000-0005-0000-0000-0000CC4F0000}"/>
    <cellStyle name="Note 5_ELC_final" xfId="32782" xr:uid="{00000000-0005-0000-0000-0000360E0000}"/>
    <cellStyle name="Note 6" xfId="2974" xr:uid="{00000000-0005-0000-0000-0000CD4F0000}"/>
    <cellStyle name="Note 6 10" xfId="2975" xr:uid="{00000000-0005-0000-0000-0000CE4F0000}"/>
    <cellStyle name="Note 6 10 10" xfId="4223" xr:uid="{00000000-0005-0000-0000-0000CF4F0000}"/>
    <cellStyle name="Note 6 10 11" xfId="9958" xr:uid="{00000000-0005-0000-0000-0000D04F0000}"/>
    <cellStyle name="Note 6 10 11 2" xfId="29000" xr:uid="{00000000-0005-0000-0000-0000D14F0000}"/>
    <cellStyle name="Note 6 10 12" xfId="23542" xr:uid="{00000000-0005-0000-0000-0000D24F0000}"/>
    <cellStyle name="Note 6 10 13" xfId="33776" xr:uid="{00000000-0005-0000-0000-00005D1D0000}"/>
    <cellStyle name="Note 6 10 2" xfId="3484" xr:uid="{00000000-0005-0000-0000-0000D34F0000}"/>
    <cellStyle name="Note 6 10 2 10" xfId="10276" xr:uid="{00000000-0005-0000-0000-0000D44F0000}"/>
    <cellStyle name="Note 6 10 2 10 2" xfId="28424" xr:uid="{00000000-0005-0000-0000-0000D54F0000}"/>
    <cellStyle name="Note 6 10 2 11" xfId="23772" xr:uid="{00000000-0005-0000-0000-0000D64F0000}"/>
    <cellStyle name="Note 6 10 2 12" xfId="30810" xr:uid="{00000000-0005-0000-0000-00005E1D0000}"/>
    <cellStyle name="Note 6 10 2 2" xfId="6644" xr:uid="{00000000-0005-0000-0000-0000D74F0000}"/>
    <cellStyle name="Note 6 10 2 2 2" xfId="12326" xr:uid="{00000000-0005-0000-0000-0000D84F0000}"/>
    <cellStyle name="Note 6 10 2 2 3" xfId="24457" xr:uid="{00000000-0005-0000-0000-0000D94F0000}"/>
    <cellStyle name="Note 6 10 2 2 4" xfId="37155" xr:uid="{00000000-0005-0000-0000-00005E1D0000}"/>
    <cellStyle name="Note 6 10 2 3" xfId="6131" xr:uid="{00000000-0005-0000-0000-0000DA4F0000}"/>
    <cellStyle name="Note 6 10 2 3 2" xfId="11814" xr:uid="{00000000-0005-0000-0000-0000DB4F0000}"/>
    <cellStyle name="Note 6 10 2 3 3" xfId="24174" xr:uid="{00000000-0005-0000-0000-0000DC4F0000}"/>
    <cellStyle name="Note 6 10 2 4" xfId="6956" xr:uid="{00000000-0005-0000-0000-0000DD4F0000}"/>
    <cellStyle name="Note 6 10 2 4 2" xfId="12632" xr:uid="{00000000-0005-0000-0000-0000DE4F0000}"/>
    <cellStyle name="Note 6 10 2 4 3" xfId="24636" xr:uid="{00000000-0005-0000-0000-0000DF4F0000}"/>
    <cellStyle name="Note 6 10 2 5" xfId="8656" xr:uid="{00000000-0005-0000-0000-0000E04F0000}"/>
    <cellStyle name="Note 6 10 2 5 2" xfId="14321" xr:uid="{00000000-0005-0000-0000-0000E14F0000}"/>
    <cellStyle name="Note 6 10 2 5 3" xfId="25103" xr:uid="{00000000-0005-0000-0000-0000E24F0000}"/>
    <cellStyle name="Note 6 10 2 6" xfId="9030" xr:uid="{00000000-0005-0000-0000-0000E34F0000}"/>
    <cellStyle name="Note 6 10 2 6 2" xfId="14695" xr:uid="{00000000-0005-0000-0000-0000E44F0000}"/>
    <cellStyle name="Note 6 10 2 6 3" xfId="25175" xr:uid="{00000000-0005-0000-0000-0000E54F0000}"/>
    <cellStyle name="Note 6 10 2 7" xfId="9754" xr:uid="{00000000-0005-0000-0000-0000E64F0000}"/>
    <cellStyle name="Note 6 10 2 7 2" xfId="15409" xr:uid="{00000000-0005-0000-0000-0000E74F0000}"/>
    <cellStyle name="Note 6 10 2 7 3" xfId="25347" xr:uid="{00000000-0005-0000-0000-0000E84F0000}"/>
    <cellStyle name="Note 6 10 2 8" xfId="5246" xr:uid="{00000000-0005-0000-0000-0000E94F0000}"/>
    <cellStyle name="Note 6 10 2 8 2" xfId="10932" xr:uid="{00000000-0005-0000-0000-0000EA4F0000}"/>
    <cellStyle name="Note 6 10 2 8 3" xfId="23950" xr:uid="{00000000-0005-0000-0000-0000EB4F0000}"/>
    <cellStyle name="Note 6 10 2 9" xfId="4572" xr:uid="{00000000-0005-0000-0000-0000EC4F0000}"/>
    <cellStyle name="Note 6 10 3" xfId="6270" xr:uid="{00000000-0005-0000-0000-0000ED4F0000}"/>
    <cellStyle name="Note 6 10 3 2" xfId="11953" xr:uid="{00000000-0005-0000-0000-0000EE4F0000}"/>
    <cellStyle name="Note 6 10 3 3" xfId="24249" xr:uid="{00000000-0005-0000-0000-0000EF4F0000}"/>
    <cellStyle name="Note 6 10 3 4" xfId="35125" xr:uid="{00000000-0005-0000-0000-00005D2C0000}"/>
    <cellStyle name="Note 6 10 4" xfId="5860" xr:uid="{00000000-0005-0000-0000-0000F04F0000}"/>
    <cellStyle name="Note 6 10 4 2" xfId="11543" xr:uid="{00000000-0005-0000-0000-0000F14F0000}"/>
    <cellStyle name="Note 6 10 4 3" xfId="24045" xr:uid="{00000000-0005-0000-0000-0000F24F0000}"/>
    <cellStyle name="Note 6 10 5" xfId="7308" xr:uid="{00000000-0005-0000-0000-0000F34F0000}"/>
    <cellStyle name="Note 6 10 5 2" xfId="12983" xr:uid="{00000000-0005-0000-0000-0000F44F0000}"/>
    <cellStyle name="Note 6 10 5 3" xfId="24789" xr:uid="{00000000-0005-0000-0000-0000F54F0000}"/>
    <cellStyle name="Note 6 10 6" xfId="8333" xr:uid="{00000000-0005-0000-0000-0000F64F0000}"/>
    <cellStyle name="Note 6 10 6 2" xfId="13999" xr:uid="{00000000-0005-0000-0000-0000F74F0000}"/>
    <cellStyle name="Note 6 10 6 3" xfId="25022" xr:uid="{00000000-0005-0000-0000-0000F84F0000}"/>
    <cellStyle name="Note 6 10 7" xfId="7374" xr:uid="{00000000-0005-0000-0000-0000F94F0000}"/>
    <cellStyle name="Note 6 10 7 2" xfId="13049" xr:uid="{00000000-0005-0000-0000-0000FA4F0000}"/>
    <cellStyle name="Note 6 10 7 3" xfId="24847" xr:uid="{00000000-0005-0000-0000-0000FB4F0000}"/>
    <cellStyle name="Note 6 10 8" xfId="9433" xr:uid="{00000000-0005-0000-0000-0000FC4F0000}"/>
    <cellStyle name="Note 6 10 8 2" xfId="15091" xr:uid="{00000000-0005-0000-0000-0000FD4F0000}"/>
    <cellStyle name="Note 6 10 8 3" xfId="25267" xr:uid="{00000000-0005-0000-0000-0000FE4F0000}"/>
    <cellStyle name="Note 6 10 9" xfId="4925" xr:uid="{00000000-0005-0000-0000-0000FF4F0000}"/>
    <cellStyle name="Note 6 10 9 2" xfId="10614" xr:uid="{00000000-0005-0000-0000-000000500000}"/>
    <cellStyle name="Note 6 10 9 3" xfId="23870" xr:uid="{00000000-0005-0000-0000-000001500000}"/>
    <cellStyle name="Note 6 11" xfId="2976" xr:uid="{00000000-0005-0000-0000-000002500000}"/>
    <cellStyle name="Note 6 11 10" xfId="4224" xr:uid="{00000000-0005-0000-0000-000003500000}"/>
    <cellStyle name="Note 6 11 11" xfId="9959" xr:uid="{00000000-0005-0000-0000-000004500000}"/>
    <cellStyle name="Note 6 11 11 2" xfId="30100" xr:uid="{00000000-0005-0000-0000-000005500000}"/>
    <cellStyle name="Note 6 11 12" xfId="23543" xr:uid="{00000000-0005-0000-0000-000006500000}"/>
    <cellStyle name="Note 6 11 13" xfId="33775" xr:uid="{00000000-0005-0000-0000-00005F1D0000}"/>
    <cellStyle name="Note 6 11 2" xfId="3485" xr:uid="{00000000-0005-0000-0000-000007500000}"/>
    <cellStyle name="Note 6 11 2 10" xfId="10277" xr:uid="{00000000-0005-0000-0000-000008500000}"/>
    <cellStyle name="Note 6 11 2 10 2" xfId="30287" xr:uid="{00000000-0005-0000-0000-000009500000}"/>
    <cellStyle name="Note 6 11 2 11" xfId="23773" xr:uid="{00000000-0005-0000-0000-00000A500000}"/>
    <cellStyle name="Note 6 11 2 12" xfId="30811" xr:uid="{00000000-0005-0000-0000-0000601D0000}"/>
    <cellStyle name="Note 6 11 2 2" xfId="6645" xr:uid="{00000000-0005-0000-0000-00000B500000}"/>
    <cellStyle name="Note 6 11 2 2 2" xfId="12327" xr:uid="{00000000-0005-0000-0000-00000C500000}"/>
    <cellStyle name="Note 6 11 2 2 3" xfId="24458" xr:uid="{00000000-0005-0000-0000-00000D500000}"/>
    <cellStyle name="Note 6 11 2 2 4" xfId="37156" xr:uid="{00000000-0005-0000-0000-0000601D0000}"/>
    <cellStyle name="Note 6 11 2 3" xfId="6132" xr:uid="{00000000-0005-0000-0000-00000E500000}"/>
    <cellStyle name="Note 6 11 2 3 2" xfId="11815" xr:uid="{00000000-0005-0000-0000-00000F500000}"/>
    <cellStyle name="Note 6 11 2 3 3" xfId="24175" xr:uid="{00000000-0005-0000-0000-000010500000}"/>
    <cellStyle name="Note 6 11 2 4" xfId="6955" xr:uid="{00000000-0005-0000-0000-000011500000}"/>
    <cellStyle name="Note 6 11 2 4 2" xfId="12631" xr:uid="{00000000-0005-0000-0000-000012500000}"/>
    <cellStyle name="Note 6 11 2 4 3" xfId="24635" xr:uid="{00000000-0005-0000-0000-000013500000}"/>
    <cellStyle name="Note 6 11 2 5" xfId="8657" xr:uid="{00000000-0005-0000-0000-000014500000}"/>
    <cellStyle name="Note 6 11 2 5 2" xfId="14322" xr:uid="{00000000-0005-0000-0000-000015500000}"/>
    <cellStyle name="Note 6 11 2 5 3" xfId="25104" xr:uid="{00000000-0005-0000-0000-000016500000}"/>
    <cellStyle name="Note 6 11 2 6" xfId="9031" xr:uid="{00000000-0005-0000-0000-000017500000}"/>
    <cellStyle name="Note 6 11 2 6 2" xfId="14696" xr:uid="{00000000-0005-0000-0000-000018500000}"/>
    <cellStyle name="Note 6 11 2 6 3" xfId="25176" xr:uid="{00000000-0005-0000-0000-000019500000}"/>
    <cellStyle name="Note 6 11 2 7" xfId="9755" xr:uid="{00000000-0005-0000-0000-00001A500000}"/>
    <cellStyle name="Note 6 11 2 7 2" xfId="15410" xr:uid="{00000000-0005-0000-0000-00001B500000}"/>
    <cellStyle name="Note 6 11 2 7 3" xfId="25348" xr:uid="{00000000-0005-0000-0000-00001C500000}"/>
    <cellStyle name="Note 6 11 2 8" xfId="5247" xr:uid="{00000000-0005-0000-0000-00001D500000}"/>
    <cellStyle name="Note 6 11 2 8 2" xfId="10933" xr:uid="{00000000-0005-0000-0000-00001E500000}"/>
    <cellStyle name="Note 6 11 2 8 3" xfId="23951" xr:uid="{00000000-0005-0000-0000-00001F500000}"/>
    <cellStyle name="Note 6 11 2 9" xfId="4573" xr:uid="{00000000-0005-0000-0000-000020500000}"/>
    <cellStyle name="Note 6 11 3" xfId="6271" xr:uid="{00000000-0005-0000-0000-000021500000}"/>
    <cellStyle name="Note 6 11 3 2" xfId="11954" xr:uid="{00000000-0005-0000-0000-000022500000}"/>
    <cellStyle name="Note 6 11 3 3" xfId="24250" xr:uid="{00000000-0005-0000-0000-000023500000}"/>
    <cellStyle name="Note 6 11 3 4" xfId="35112" xr:uid="{00000000-0005-0000-0000-00005E2C0000}"/>
    <cellStyle name="Note 6 11 4" xfId="5861" xr:uid="{00000000-0005-0000-0000-000024500000}"/>
    <cellStyle name="Note 6 11 4 2" xfId="11544" xr:uid="{00000000-0005-0000-0000-000025500000}"/>
    <cellStyle name="Note 6 11 4 3" xfId="24046" xr:uid="{00000000-0005-0000-0000-000026500000}"/>
    <cellStyle name="Note 6 11 5" xfId="7307" xr:uid="{00000000-0005-0000-0000-000027500000}"/>
    <cellStyle name="Note 6 11 5 2" xfId="12982" xr:uid="{00000000-0005-0000-0000-000028500000}"/>
    <cellStyle name="Note 6 11 5 3" xfId="24788" xr:uid="{00000000-0005-0000-0000-000029500000}"/>
    <cellStyle name="Note 6 11 6" xfId="8334" xr:uid="{00000000-0005-0000-0000-00002A500000}"/>
    <cellStyle name="Note 6 11 6 2" xfId="14000" xr:uid="{00000000-0005-0000-0000-00002B500000}"/>
    <cellStyle name="Note 6 11 6 3" xfId="25023" xr:uid="{00000000-0005-0000-0000-00002C500000}"/>
    <cellStyle name="Note 6 11 7" xfId="7373" xr:uid="{00000000-0005-0000-0000-00002D500000}"/>
    <cellStyle name="Note 6 11 7 2" xfId="13048" xr:uid="{00000000-0005-0000-0000-00002E500000}"/>
    <cellStyle name="Note 6 11 7 3" xfId="24846" xr:uid="{00000000-0005-0000-0000-00002F500000}"/>
    <cellStyle name="Note 6 11 8" xfId="9434" xr:uid="{00000000-0005-0000-0000-000030500000}"/>
    <cellStyle name="Note 6 11 8 2" xfId="15092" xr:uid="{00000000-0005-0000-0000-000031500000}"/>
    <cellStyle name="Note 6 11 8 3" xfId="25268" xr:uid="{00000000-0005-0000-0000-000032500000}"/>
    <cellStyle name="Note 6 11 9" xfId="4926" xr:uid="{00000000-0005-0000-0000-000033500000}"/>
    <cellStyle name="Note 6 11 9 2" xfId="10615" xr:uid="{00000000-0005-0000-0000-000034500000}"/>
    <cellStyle name="Note 6 11 9 3" xfId="23871" xr:uid="{00000000-0005-0000-0000-000035500000}"/>
    <cellStyle name="Note 6 12" xfId="3483" xr:uid="{00000000-0005-0000-0000-000036500000}"/>
    <cellStyle name="Note 6 12 10" xfId="10275" xr:uid="{00000000-0005-0000-0000-000037500000}"/>
    <cellStyle name="Note 6 12 10 2" xfId="28404" xr:uid="{00000000-0005-0000-0000-000038500000}"/>
    <cellStyle name="Note 6 12 11" xfId="23771" xr:uid="{00000000-0005-0000-0000-000039500000}"/>
    <cellStyle name="Note 6 12 12" xfId="33774" xr:uid="{00000000-0005-0000-0000-0000611D0000}"/>
    <cellStyle name="Note 6 12 2" xfId="6643" xr:uid="{00000000-0005-0000-0000-00003A500000}"/>
    <cellStyle name="Note 6 12 2 2" xfId="12325" xr:uid="{00000000-0005-0000-0000-00003B500000}"/>
    <cellStyle name="Note 6 12 2 3" xfId="24456" xr:uid="{00000000-0005-0000-0000-00003C500000}"/>
    <cellStyle name="Note 6 12 2 4" xfId="37157" xr:uid="{00000000-0005-0000-0000-0000611D0000}"/>
    <cellStyle name="Note 6 12 3" xfId="6130" xr:uid="{00000000-0005-0000-0000-00003D500000}"/>
    <cellStyle name="Note 6 12 3 2" xfId="11813" xr:uid="{00000000-0005-0000-0000-00003E500000}"/>
    <cellStyle name="Note 6 12 3 3" xfId="24173" xr:uid="{00000000-0005-0000-0000-00003F500000}"/>
    <cellStyle name="Note 6 12 4" xfId="6957" xr:uid="{00000000-0005-0000-0000-000040500000}"/>
    <cellStyle name="Note 6 12 4 2" xfId="12633" xr:uid="{00000000-0005-0000-0000-000041500000}"/>
    <cellStyle name="Note 6 12 4 3" xfId="24637" xr:uid="{00000000-0005-0000-0000-000042500000}"/>
    <cellStyle name="Note 6 12 5" xfId="8655" xr:uid="{00000000-0005-0000-0000-000043500000}"/>
    <cellStyle name="Note 6 12 5 2" xfId="14320" xr:uid="{00000000-0005-0000-0000-000044500000}"/>
    <cellStyle name="Note 6 12 5 3" xfId="25102" xr:uid="{00000000-0005-0000-0000-000045500000}"/>
    <cellStyle name="Note 6 12 6" xfId="9029" xr:uid="{00000000-0005-0000-0000-000046500000}"/>
    <cellStyle name="Note 6 12 6 2" xfId="14694" xr:uid="{00000000-0005-0000-0000-000047500000}"/>
    <cellStyle name="Note 6 12 6 3" xfId="25174" xr:uid="{00000000-0005-0000-0000-000048500000}"/>
    <cellStyle name="Note 6 12 7" xfId="9753" xr:uid="{00000000-0005-0000-0000-000049500000}"/>
    <cellStyle name="Note 6 12 7 2" xfId="15408" xr:uid="{00000000-0005-0000-0000-00004A500000}"/>
    <cellStyle name="Note 6 12 7 3" xfId="25346" xr:uid="{00000000-0005-0000-0000-00004B500000}"/>
    <cellStyle name="Note 6 12 8" xfId="5245" xr:uid="{00000000-0005-0000-0000-00004C500000}"/>
    <cellStyle name="Note 6 12 8 2" xfId="10931" xr:uid="{00000000-0005-0000-0000-00004D500000}"/>
    <cellStyle name="Note 6 12 8 3" xfId="23949" xr:uid="{00000000-0005-0000-0000-00004E500000}"/>
    <cellStyle name="Note 6 12 9" xfId="4571" xr:uid="{00000000-0005-0000-0000-00004F500000}"/>
    <cellStyle name="Note 6 13" xfId="6269" xr:uid="{00000000-0005-0000-0000-000050500000}"/>
    <cellStyle name="Note 6 13 2" xfId="11952" xr:uid="{00000000-0005-0000-0000-000051500000}"/>
    <cellStyle name="Note 6 13 3" xfId="24248" xr:uid="{00000000-0005-0000-0000-000052500000}"/>
    <cellStyle name="Note 6 13 4" xfId="35363" xr:uid="{00000000-0005-0000-0000-00005C2C0000}"/>
    <cellStyle name="Note 6 14" xfId="5859" xr:uid="{00000000-0005-0000-0000-000053500000}"/>
    <cellStyle name="Note 6 14 2" xfId="11542" xr:uid="{00000000-0005-0000-0000-000054500000}"/>
    <cellStyle name="Note 6 14 3" xfId="24044" xr:uid="{00000000-0005-0000-0000-000055500000}"/>
    <cellStyle name="Note 6 15" xfId="7309" xr:uid="{00000000-0005-0000-0000-000056500000}"/>
    <cellStyle name="Note 6 15 2" xfId="12984" xr:uid="{00000000-0005-0000-0000-000057500000}"/>
    <cellStyle name="Note 6 15 3" xfId="24790" xr:uid="{00000000-0005-0000-0000-000058500000}"/>
    <cellStyle name="Note 6 16" xfId="8332" xr:uid="{00000000-0005-0000-0000-000059500000}"/>
    <cellStyle name="Note 6 16 2" xfId="13998" xr:uid="{00000000-0005-0000-0000-00005A500000}"/>
    <cellStyle name="Note 6 16 3" xfId="25021" xr:uid="{00000000-0005-0000-0000-00005B500000}"/>
    <cellStyle name="Note 6 17" xfId="7375" xr:uid="{00000000-0005-0000-0000-00005C500000}"/>
    <cellStyle name="Note 6 17 2" xfId="13050" xr:uid="{00000000-0005-0000-0000-00005D500000}"/>
    <cellStyle name="Note 6 17 3" xfId="24848" xr:uid="{00000000-0005-0000-0000-00005E500000}"/>
    <cellStyle name="Note 6 18" xfId="9432" xr:uid="{00000000-0005-0000-0000-00005F500000}"/>
    <cellStyle name="Note 6 18 2" xfId="15090" xr:uid="{00000000-0005-0000-0000-000060500000}"/>
    <cellStyle name="Note 6 18 3" xfId="25266" xr:uid="{00000000-0005-0000-0000-000061500000}"/>
    <cellStyle name="Note 6 19" xfId="4924" xr:uid="{00000000-0005-0000-0000-000062500000}"/>
    <cellStyle name="Note 6 19 2" xfId="10613" xr:uid="{00000000-0005-0000-0000-000063500000}"/>
    <cellStyle name="Note 6 19 3" xfId="23869" xr:uid="{00000000-0005-0000-0000-000064500000}"/>
    <cellStyle name="Note 6 2" xfId="2977" xr:uid="{00000000-0005-0000-0000-000065500000}"/>
    <cellStyle name="Note 6 2 10" xfId="4225" xr:uid="{00000000-0005-0000-0000-000066500000}"/>
    <cellStyle name="Note 6 2 11" xfId="9960" xr:uid="{00000000-0005-0000-0000-000067500000}"/>
    <cellStyle name="Note 6 2 11 2" xfId="28642" xr:uid="{00000000-0005-0000-0000-000068500000}"/>
    <cellStyle name="Note 6 2 12" xfId="23544" xr:uid="{00000000-0005-0000-0000-000069500000}"/>
    <cellStyle name="Note 6 2 13" xfId="32783" xr:uid="{00000000-0005-0000-0000-0000380E0000}"/>
    <cellStyle name="Note 6 2 2" xfId="3486" xr:uid="{00000000-0005-0000-0000-00006A500000}"/>
    <cellStyle name="Note 6 2 2 10" xfId="10278" xr:uid="{00000000-0005-0000-0000-00006B500000}"/>
    <cellStyle name="Note 6 2 2 10 2" xfId="28697" xr:uid="{00000000-0005-0000-0000-00006C500000}"/>
    <cellStyle name="Note 6 2 2 11" xfId="23774" xr:uid="{00000000-0005-0000-0000-00006D500000}"/>
    <cellStyle name="Note 6 2 2 12" xfId="33773" xr:uid="{00000000-0005-0000-0000-0000631D0000}"/>
    <cellStyle name="Note 6 2 2 2" xfId="6646" xr:uid="{00000000-0005-0000-0000-00006E500000}"/>
    <cellStyle name="Note 6 2 2 2 2" xfId="12328" xr:uid="{00000000-0005-0000-0000-00006F500000}"/>
    <cellStyle name="Note 6 2 2 2 3" xfId="24459" xr:uid="{00000000-0005-0000-0000-000070500000}"/>
    <cellStyle name="Note 6 2 2 2 4" xfId="37158" xr:uid="{00000000-0005-0000-0000-0000631D0000}"/>
    <cellStyle name="Note 6 2 2 3" xfId="6133" xr:uid="{00000000-0005-0000-0000-000071500000}"/>
    <cellStyle name="Note 6 2 2 3 2" xfId="11816" xr:uid="{00000000-0005-0000-0000-000072500000}"/>
    <cellStyle name="Note 6 2 2 3 3" xfId="24176" xr:uid="{00000000-0005-0000-0000-000073500000}"/>
    <cellStyle name="Note 6 2 2 4" xfId="6954" xr:uid="{00000000-0005-0000-0000-000074500000}"/>
    <cellStyle name="Note 6 2 2 4 2" xfId="12630" xr:uid="{00000000-0005-0000-0000-000075500000}"/>
    <cellStyle name="Note 6 2 2 4 3" xfId="24634" xr:uid="{00000000-0005-0000-0000-000076500000}"/>
    <cellStyle name="Note 6 2 2 5" xfId="8658" xr:uid="{00000000-0005-0000-0000-000077500000}"/>
    <cellStyle name="Note 6 2 2 5 2" xfId="14323" xr:uid="{00000000-0005-0000-0000-000078500000}"/>
    <cellStyle name="Note 6 2 2 5 3" xfId="25105" xr:uid="{00000000-0005-0000-0000-000079500000}"/>
    <cellStyle name="Note 6 2 2 6" xfId="9032" xr:uid="{00000000-0005-0000-0000-00007A500000}"/>
    <cellStyle name="Note 6 2 2 6 2" xfId="14697" xr:uid="{00000000-0005-0000-0000-00007B500000}"/>
    <cellStyle name="Note 6 2 2 6 3" xfId="25177" xr:uid="{00000000-0005-0000-0000-00007C500000}"/>
    <cellStyle name="Note 6 2 2 7" xfId="9756" xr:uid="{00000000-0005-0000-0000-00007D500000}"/>
    <cellStyle name="Note 6 2 2 7 2" xfId="15411" xr:uid="{00000000-0005-0000-0000-00007E500000}"/>
    <cellStyle name="Note 6 2 2 7 3" xfId="25349" xr:uid="{00000000-0005-0000-0000-00007F500000}"/>
    <cellStyle name="Note 6 2 2 8" xfId="5248" xr:uid="{00000000-0005-0000-0000-000080500000}"/>
    <cellStyle name="Note 6 2 2 8 2" xfId="10934" xr:uid="{00000000-0005-0000-0000-000081500000}"/>
    <cellStyle name="Note 6 2 2 8 3" xfId="23952" xr:uid="{00000000-0005-0000-0000-000082500000}"/>
    <cellStyle name="Note 6 2 2 9" xfId="4574" xr:uid="{00000000-0005-0000-0000-000083500000}"/>
    <cellStyle name="Note 6 2 3" xfId="6272" xr:uid="{00000000-0005-0000-0000-000084500000}"/>
    <cellStyle name="Note 6 2 3 2" xfId="11955" xr:uid="{00000000-0005-0000-0000-000085500000}"/>
    <cellStyle name="Note 6 2 3 3" xfId="24251" xr:uid="{00000000-0005-0000-0000-000086500000}"/>
    <cellStyle name="Note 6 2 3 4" xfId="35099" xr:uid="{00000000-0005-0000-0000-00005F2C0000}"/>
    <cellStyle name="Note 6 2 4" xfId="5862" xr:uid="{00000000-0005-0000-0000-000087500000}"/>
    <cellStyle name="Note 6 2 4 2" xfId="11545" xr:uid="{00000000-0005-0000-0000-000088500000}"/>
    <cellStyle name="Note 6 2 4 3" xfId="24047" xr:uid="{00000000-0005-0000-0000-000089500000}"/>
    <cellStyle name="Note 6 2 5" xfId="7306" xr:uid="{00000000-0005-0000-0000-00008A500000}"/>
    <cellStyle name="Note 6 2 5 2" xfId="12981" xr:uid="{00000000-0005-0000-0000-00008B500000}"/>
    <cellStyle name="Note 6 2 5 3" xfId="24787" xr:uid="{00000000-0005-0000-0000-00008C500000}"/>
    <cellStyle name="Note 6 2 6" xfId="8335" xr:uid="{00000000-0005-0000-0000-00008D500000}"/>
    <cellStyle name="Note 6 2 6 2" xfId="14001" xr:uid="{00000000-0005-0000-0000-00008E500000}"/>
    <cellStyle name="Note 6 2 6 3" xfId="25024" xr:uid="{00000000-0005-0000-0000-00008F500000}"/>
    <cellStyle name="Note 6 2 7" xfId="7371" xr:uid="{00000000-0005-0000-0000-000090500000}"/>
    <cellStyle name="Note 6 2 7 2" xfId="13046" xr:uid="{00000000-0005-0000-0000-000091500000}"/>
    <cellStyle name="Note 6 2 7 3" xfId="24844" xr:uid="{00000000-0005-0000-0000-000092500000}"/>
    <cellStyle name="Note 6 2 8" xfId="9435" xr:uid="{00000000-0005-0000-0000-000093500000}"/>
    <cellStyle name="Note 6 2 8 2" xfId="15093" xr:uid="{00000000-0005-0000-0000-000094500000}"/>
    <cellStyle name="Note 6 2 8 3" xfId="25269" xr:uid="{00000000-0005-0000-0000-000095500000}"/>
    <cellStyle name="Note 6 2 9" xfId="4927" xr:uid="{00000000-0005-0000-0000-000096500000}"/>
    <cellStyle name="Note 6 2 9 2" xfId="10616" xr:uid="{00000000-0005-0000-0000-000097500000}"/>
    <cellStyle name="Note 6 2 9 3" xfId="23872" xr:uid="{00000000-0005-0000-0000-000098500000}"/>
    <cellStyle name="Note 6 20" xfId="4222" xr:uid="{00000000-0005-0000-0000-000099500000}"/>
    <cellStyle name="Note 6 21" xfId="9957" xr:uid="{00000000-0005-0000-0000-00009A500000}"/>
    <cellStyle name="Note 6 21 2" xfId="29540" xr:uid="{00000000-0005-0000-0000-00009B500000}"/>
    <cellStyle name="Note 6 22" xfId="23541" xr:uid="{00000000-0005-0000-0000-00009C500000}"/>
    <cellStyle name="Note 6 23" xfId="30761" xr:uid="{00000000-0005-0000-0000-0000370E0000}"/>
    <cellStyle name="Note 6 3" xfId="2978" xr:uid="{00000000-0005-0000-0000-00009D500000}"/>
    <cellStyle name="Note 6 3 10" xfId="4226" xr:uid="{00000000-0005-0000-0000-00009E500000}"/>
    <cellStyle name="Note 6 3 11" xfId="9961" xr:uid="{00000000-0005-0000-0000-00009F500000}"/>
    <cellStyle name="Note 6 3 11 2" xfId="28743" xr:uid="{00000000-0005-0000-0000-0000A0500000}"/>
    <cellStyle name="Note 6 3 12" xfId="23545" xr:uid="{00000000-0005-0000-0000-0000A1500000}"/>
    <cellStyle name="Note 6 3 13" xfId="32784" xr:uid="{00000000-0005-0000-0000-0000390E0000}"/>
    <cellStyle name="Note 6 3 2" xfId="3487" xr:uid="{00000000-0005-0000-0000-0000A2500000}"/>
    <cellStyle name="Note 6 3 2 10" xfId="10279" xr:uid="{00000000-0005-0000-0000-0000A3500000}"/>
    <cellStyle name="Note 6 3 2 10 2" xfId="28999" xr:uid="{00000000-0005-0000-0000-0000A4500000}"/>
    <cellStyle name="Note 6 3 2 11" xfId="23775" xr:uid="{00000000-0005-0000-0000-0000A5500000}"/>
    <cellStyle name="Note 6 3 2 12" xfId="32785" xr:uid="{00000000-0005-0000-0000-00003A0E0000}"/>
    <cellStyle name="Note 6 3 2 2" xfId="6647" xr:uid="{00000000-0005-0000-0000-0000A6500000}"/>
    <cellStyle name="Note 6 3 2 2 2" xfId="12329" xr:uid="{00000000-0005-0000-0000-0000A7500000}"/>
    <cellStyle name="Note 6 3 2 2 3" xfId="24460" xr:uid="{00000000-0005-0000-0000-0000A8500000}"/>
    <cellStyle name="Note 6 3 2 2 4" xfId="36999" xr:uid="{00000000-0005-0000-0000-00003A0E0000}"/>
    <cellStyle name="Note 6 3 2 3" xfId="6134" xr:uid="{00000000-0005-0000-0000-0000A9500000}"/>
    <cellStyle name="Note 6 3 2 3 2" xfId="11817" xr:uid="{00000000-0005-0000-0000-0000AA500000}"/>
    <cellStyle name="Note 6 3 2 3 3" xfId="24177" xr:uid="{00000000-0005-0000-0000-0000AB500000}"/>
    <cellStyle name="Note 6 3 2 4" xfId="6953" xr:uid="{00000000-0005-0000-0000-0000AC500000}"/>
    <cellStyle name="Note 6 3 2 4 2" xfId="12629" xr:uid="{00000000-0005-0000-0000-0000AD500000}"/>
    <cellStyle name="Note 6 3 2 4 3" xfId="24633" xr:uid="{00000000-0005-0000-0000-0000AE500000}"/>
    <cellStyle name="Note 6 3 2 5" xfId="8659" xr:uid="{00000000-0005-0000-0000-0000AF500000}"/>
    <cellStyle name="Note 6 3 2 5 2" xfId="14324" xr:uid="{00000000-0005-0000-0000-0000B0500000}"/>
    <cellStyle name="Note 6 3 2 5 3" xfId="25106" xr:uid="{00000000-0005-0000-0000-0000B1500000}"/>
    <cellStyle name="Note 6 3 2 6" xfId="9033" xr:uid="{00000000-0005-0000-0000-0000B2500000}"/>
    <cellStyle name="Note 6 3 2 6 2" xfId="14698" xr:uid="{00000000-0005-0000-0000-0000B3500000}"/>
    <cellStyle name="Note 6 3 2 6 3" xfId="25178" xr:uid="{00000000-0005-0000-0000-0000B4500000}"/>
    <cellStyle name="Note 6 3 2 7" xfId="9757" xr:uid="{00000000-0005-0000-0000-0000B5500000}"/>
    <cellStyle name="Note 6 3 2 7 2" xfId="15412" xr:uid="{00000000-0005-0000-0000-0000B6500000}"/>
    <cellStyle name="Note 6 3 2 7 3" xfId="25350" xr:uid="{00000000-0005-0000-0000-0000B7500000}"/>
    <cellStyle name="Note 6 3 2 8" xfId="5249" xr:uid="{00000000-0005-0000-0000-0000B8500000}"/>
    <cellStyle name="Note 6 3 2 8 2" xfId="10935" xr:uid="{00000000-0005-0000-0000-0000B9500000}"/>
    <cellStyle name="Note 6 3 2 8 3" xfId="23953" xr:uid="{00000000-0005-0000-0000-0000BA500000}"/>
    <cellStyle name="Note 6 3 2 9" xfId="4575" xr:uid="{00000000-0005-0000-0000-0000BB500000}"/>
    <cellStyle name="Note 6 3 3" xfId="6273" xr:uid="{00000000-0005-0000-0000-0000BC500000}"/>
    <cellStyle name="Note 6 3 3 2" xfId="11956" xr:uid="{00000000-0005-0000-0000-0000BD500000}"/>
    <cellStyle name="Note 6 3 3 3" xfId="24252" xr:uid="{00000000-0005-0000-0000-0000BE500000}"/>
    <cellStyle name="Note 6 3 3 4" xfId="34813" xr:uid="{00000000-0005-0000-0000-0000602C0000}"/>
    <cellStyle name="Note 6 3 4" xfId="5863" xr:uid="{00000000-0005-0000-0000-0000BF500000}"/>
    <cellStyle name="Note 6 3 4 2" xfId="11546" xr:uid="{00000000-0005-0000-0000-0000C0500000}"/>
    <cellStyle name="Note 6 3 4 3" xfId="24048" xr:uid="{00000000-0005-0000-0000-0000C1500000}"/>
    <cellStyle name="Note 6 3 5" xfId="7305" xr:uid="{00000000-0005-0000-0000-0000C2500000}"/>
    <cellStyle name="Note 6 3 5 2" xfId="12980" xr:uid="{00000000-0005-0000-0000-0000C3500000}"/>
    <cellStyle name="Note 6 3 5 3" xfId="24786" xr:uid="{00000000-0005-0000-0000-0000C4500000}"/>
    <cellStyle name="Note 6 3 6" xfId="8336" xr:uid="{00000000-0005-0000-0000-0000C5500000}"/>
    <cellStyle name="Note 6 3 6 2" xfId="14002" xr:uid="{00000000-0005-0000-0000-0000C6500000}"/>
    <cellStyle name="Note 6 3 6 3" xfId="25025" xr:uid="{00000000-0005-0000-0000-0000C7500000}"/>
    <cellStyle name="Note 6 3 7" xfId="7370" xr:uid="{00000000-0005-0000-0000-0000C8500000}"/>
    <cellStyle name="Note 6 3 7 2" xfId="13045" xr:uid="{00000000-0005-0000-0000-0000C9500000}"/>
    <cellStyle name="Note 6 3 7 3" xfId="24843" xr:uid="{00000000-0005-0000-0000-0000CA500000}"/>
    <cellStyle name="Note 6 3 8" xfId="9436" xr:uid="{00000000-0005-0000-0000-0000CB500000}"/>
    <cellStyle name="Note 6 3 8 2" xfId="15094" xr:uid="{00000000-0005-0000-0000-0000CC500000}"/>
    <cellStyle name="Note 6 3 8 3" xfId="25270" xr:uid="{00000000-0005-0000-0000-0000CD500000}"/>
    <cellStyle name="Note 6 3 9" xfId="4928" xr:uid="{00000000-0005-0000-0000-0000CE500000}"/>
    <cellStyle name="Note 6 3 9 2" xfId="10617" xr:uid="{00000000-0005-0000-0000-0000CF500000}"/>
    <cellStyle name="Note 6 3 9 3" xfId="23873" xr:uid="{00000000-0005-0000-0000-0000D0500000}"/>
    <cellStyle name="Note 6 3_ELC_final" xfId="32786" xr:uid="{00000000-0005-0000-0000-00003B0E0000}"/>
    <cellStyle name="Note 6 4" xfId="2979" xr:uid="{00000000-0005-0000-0000-0000D1500000}"/>
    <cellStyle name="Note 6 4 10" xfId="4227" xr:uid="{00000000-0005-0000-0000-0000D2500000}"/>
    <cellStyle name="Note 6 4 11" xfId="9962" xr:uid="{00000000-0005-0000-0000-0000D3500000}"/>
    <cellStyle name="Note 6 4 11 2" xfId="29238" xr:uid="{00000000-0005-0000-0000-0000D4500000}"/>
    <cellStyle name="Note 6 4 12" xfId="23546" xr:uid="{00000000-0005-0000-0000-0000D5500000}"/>
    <cellStyle name="Note 6 4 13" xfId="32787" xr:uid="{00000000-0005-0000-0000-00003C0E0000}"/>
    <cellStyle name="Note 6 4 14" xfId="30812" xr:uid="{00000000-0005-0000-0000-0000661D0000}"/>
    <cellStyle name="Note 6 4 2" xfId="3488" xr:uid="{00000000-0005-0000-0000-0000D6500000}"/>
    <cellStyle name="Note 6 4 2 10" xfId="10280" xr:uid="{00000000-0005-0000-0000-0000D7500000}"/>
    <cellStyle name="Note 6 4 2 10 2" xfId="28660" xr:uid="{00000000-0005-0000-0000-0000D8500000}"/>
    <cellStyle name="Note 6 4 2 11" xfId="23776" xr:uid="{00000000-0005-0000-0000-0000D9500000}"/>
    <cellStyle name="Note 6 4 2 12" xfId="33542" xr:uid="{00000000-0005-0000-0000-0000671D0000}"/>
    <cellStyle name="Note 6 4 2 2" xfId="6648" xr:uid="{00000000-0005-0000-0000-0000DA500000}"/>
    <cellStyle name="Note 6 4 2 2 2" xfId="12330" xr:uid="{00000000-0005-0000-0000-0000DB500000}"/>
    <cellStyle name="Note 6 4 2 2 3" xfId="24461" xr:uid="{00000000-0005-0000-0000-0000DC500000}"/>
    <cellStyle name="Note 6 4 2 2 4" xfId="37159" xr:uid="{00000000-0005-0000-0000-0000671D0000}"/>
    <cellStyle name="Note 6 4 2 3" xfId="6135" xr:uid="{00000000-0005-0000-0000-0000DD500000}"/>
    <cellStyle name="Note 6 4 2 3 2" xfId="11818" xr:uid="{00000000-0005-0000-0000-0000DE500000}"/>
    <cellStyle name="Note 6 4 2 3 3" xfId="24178" xr:uid="{00000000-0005-0000-0000-0000DF500000}"/>
    <cellStyle name="Note 6 4 2 4" xfId="6952" xr:uid="{00000000-0005-0000-0000-0000E0500000}"/>
    <cellStyle name="Note 6 4 2 4 2" xfId="12628" xr:uid="{00000000-0005-0000-0000-0000E1500000}"/>
    <cellStyle name="Note 6 4 2 4 3" xfId="24632" xr:uid="{00000000-0005-0000-0000-0000E2500000}"/>
    <cellStyle name="Note 6 4 2 5" xfId="8660" xr:uid="{00000000-0005-0000-0000-0000E3500000}"/>
    <cellStyle name="Note 6 4 2 5 2" xfId="14325" xr:uid="{00000000-0005-0000-0000-0000E4500000}"/>
    <cellStyle name="Note 6 4 2 5 3" xfId="25107" xr:uid="{00000000-0005-0000-0000-0000E5500000}"/>
    <cellStyle name="Note 6 4 2 6" xfId="9034" xr:uid="{00000000-0005-0000-0000-0000E6500000}"/>
    <cellStyle name="Note 6 4 2 6 2" xfId="14699" xr:uid="{00000000-0005-0000-0000-0000E7500000}"/>
    <cellStyle name="Note 6 4 2 6 3" xfId="25179" xr:uid="{00000000-0005-0000-0000-0000E8500000}"/>
    <cellStyle name="Note 6 4 2 7" xfId="9758" xr:uid="{00000000-0005-0000-0000-0000E9500000}"/>
    <cellStyle name="Note 6 4 2 7 2" xfId="15413" xr:uid="{00000000-0005-0000-0000-0000EA500000}"/>
    <cellStyle name="Note 6 4 2 7 3" xfId="25351" xr:uid="{00000000-0005-0000-0000-0000EB500000}"/>
    <cellStyle name="Note 6 4 2 8" xfId="5250" xr:uid="{00000000-0005-0000-0000-0000EC500000}"/>
    <cellStyle name="Note 6 4 2 8 2" xfId="10936" xr:uid="{00000000-0005-0000-0000-0000ED500000}"/>
    <cellStyle name="Note 6 4 2 8 3" xfId="23954" xr:uid="{00000000-0005-0000-0000-0000EE500000}"/>
    <cellStyle name="Note 6 4 2 9" xfId="4576" xr:uid="{00000000-0005-0000-0000-0000EF500000}"/>
    <cellStyle name="Note 6 4 3" xfId="6274" xr:uid="{00000000-0005-0000-0000-0000F0500000}"/>
    <cellStyle name="Note 6 4 3 2" xfId="11957" xr:uid="{00000000-0005-0000-0000-0000F1500000}"/>
    <cellStyle name="Note 6 4 3 3" xfId="24253" xr:uid="{00000000-0005-0000-0000-0000F2500000}"/>
    <cellStyle name="Note 6 4 3 4" xfId="35416" xr:uid="{00000000-0005-0000-0000-0000612C0000}"/>
    <cellStyle name="Note 6 4 4" xfId="5864" xr:uid="{00000000-0005-0000-0000-0000F3500000}"/>
    <cellStyle name="Note 6 4 4 2" xfId="11547" xr:uid="{00000000-0005-0000-0000-0000F4500000}"/>
    <cellStyle name="Note 6 4 4 3" xfId="24049" xr:uid="{00000000-0005-0000-0000-0000F5500000}"/>
    <cellStyle name="Note 6 4 4 4" xfId="37000" xr:uid="{00000000-0005-0000-0000-00003C0E0000}"/>
    <cellStyle name="Note 6 4 5" xfId="7304" xr:uid="{00000000-0005-0000-0000-0000F6500000}"/>
    <cellStyle name="Note 6 4 5 2" xfId="12979" xr:uid="{00000000-0005-0000-0000-0000F7500000}"/>
    <cellStyle name="Note 6 4 5 3" xfId="24785" xr:uid="{00000000-0005-0000-0000-0000F8500000}"/>
    <cellStyle name="Note 6 4 6" xfId="8337" xr:uid="{00000000-0005-0000-0000-0000F9500000}"/>
    <cellStyle name="Note 6 4 6 2" xfId="14003" xr:uid="{00000000-0005-0000-0000-0000FA500000}"/>
    <cellStyle name="Note 6 4 6 3" xfId="25026" xr:uid="{00000000-0005-0000-0000-0000FB500000}"/>
    <cellStyle name="Note 6 4 7" xfId="8281" xr:uid="{00000000-0005-0000-0000-0000FC500000}"/>
    <cellStyle name="Note 6 4 7 2" xfId="13947" xr:uid="{00000000-0005-0000-0000-0000FD500000}"/>
    <cellStyle name="Note 6 4 7 3" xfId="24970" xr:uid="{00000000-0005-0000-0000-0000FE500000}"/>
    <cellStyle name="Note 6 4 8" xfId="9437" xr:uid="{00000000-0005-0000-0000-0000FF500000}"/>
    <cellStyle name="Note 6 4 8 2" xfId="15095" xr:uid="{00000000-0005-0000-0000-000000510000}"/>
    <cellStyle name="Note 6 4 8 3" xfId="25271" xr:uid="{00000000-0005-0000-0000-000001510000}"/>
    <cellStyle name="Note 6 4 9" xfId="4929" xr:uid="{00000000-0005-0000-0000-000002510000}"/>
    <cellStyle name="Note 6 4 9 2" xfId="10618" xr:uid="{00000000-0005-0000-0000-000003510000}"/>
    <cellStyle name="Note 6 4 9 3" xfId="23874" xr:uid="{00000000-0005-0000-0000-000004510000}"/>
    <cellStyle name="Note 6 5" xfId="2980" xr:uid="{00000000-0005-0000-0000-000005510000}"/>
    <cellStyle name="Note 6 5 10" xfId="4228" xr:uid="{00000000-0005-0000-0000-000006510000}"/>
    <cellStyle name="Note 6 5 11" xfId="9963" xr:uid="{00000000-0005-0000-0000-000007510000}"/>
    <cellStyle name="Note 6 5 11 2" xfId="30288" xr:uid="{00000000-0005-0000-0000-000008510000}"/>
    <cellStyle name="Note 6 5 12" xfId="23547" xr:uid="{00000000-0005-0000-0000-000009510000}"/>
    <cellStyle name="Note 6 5 13" xfId="33772" xr:uid="{00000000-0005-0000-0000-0000681D0000}"/>
    <cellStyle name="Note 6 5 2" xfId="3489" xr:uid="{00000000-0005-0000-0000-00000A510000}"/>
    <cellStyle name="Note 6 5 2 10" xfId="10281" xr:uid="{00000000-0005-0000-0000-00000B510000}"/>
    <cellStyle name="Note 6 5 2 10 2" xfId="29185" xr:uid="{00000000-0005-0000-0000-00000C510000}"/>
    <cellStyle name="Note 6 5 2 11" xfId="23777" xr:uid="{00000000-0005-0000-0000-00000D510000}"/>
    <cellStyle name="Note 6 5 2 12" xfId="33771" xr:uid="{00000000-0005-0000-0000-0000691D0000}"/>
    <cellStyle name="Note 6 5 2 2" xfId="6649" xr:uid="{00000000-0005-0000-0000-00000E510000}"/>
    <cellStyle name="Note 6 5 2 2 2" xfId="12331" xr:uid="{00000000-0005-0000-0000-00000F510000}"/>
    <cellStyle name="Note 6 5 2 2 3" xfId="24462" xr:uid="{00000000-0005-0000-0000-000010510000}"/>
    <cellStyle name="Note 6 5 2 2 4" xfId="37160" xr:uid="{00000000-0005-0000-0000-0000691D0000}"/>
    <cellStyle name="Note 6 5 2 3" xfId="6136" xr:uid="{00000000-0005-0000-0000-000011510000}"/>
    <cellStyle name="Note 6 5 2 3 2" xfId="11819" xr:uid="{00000000-0005-0000-0000-000012510000}"/>
    <cellStyle name="Note 6 5 2 3 3" xfId="24179" xr:uid="{00000000-0005-0000-0000-000013510000}"/>
    <cellStyle name="Note 6 5 2 4" xfId="6951" xr:uid="{00000000-0005-0000-0000-000014510000}"/>
    <cellStyle name="Note 6 5 2 4 2" xfId="12627" xr:uid="{00000000-0005-0000-0000-000015510000}"/>
    <cellStyle name="Note 6 5 2 4 3" xfId="24631" xr:uid="{00000000-0005-0000-0000-000016510000}"/>
    <cellStyle name="Note 6 5 2 5" xfId="8661" xr:uid="{00000000-0005-0000-0000-000017510000}"/>
    <cellStyle name="Note 6 5 2 5 2" xfId="14326" xr:uid="{00000000-0005-0000-0000-000018510000}"/>
    <cellStyle name="Note 6 5 2 5 3" xfId="25108" xr:uid="{00000000-0005-0000-0000-000019510000}"/>
    <cellStyle name="Note 6 5 2 6" xfId="9035" xr:uid="{00000000-0005-0000-0000-00001A510000}"/>
    <cellStyle name="Note 6 5 2 6 2" xfId="14700" xr:uid="{00000000-0005-0000-0000-00001B510000}"/>
    <cellStyle name="Note 6 5 2 6 3" xfId="25180" xr:uid="{00000000-0005-0000-0000-00001C510000}"/>
    <cellStyle name="Note 6 5 2 7" xfId="9759" xr:uid="{00000000-0005-0000-0000-00001D510000}"/>
    <cellStyle name="Note 6 5 2 7 2" xfId="15414" xr:uid="{00000000-0005-0000-0000-00001E510000}"/>
    <cellStyle name="Note 6 5 2 7 3" xfId="25352" xr:uid="{00000000-0005-0000-0000-00001F510000}"/>
    <cellStyle name="Note 6 5 2 8" xfId="5251" xr:uid="{00000000-0005-0000-0000-000020510000}"/>
    <cellStyle name="Note 6 5 2 8 2" xfId="10937" xr:uid="{00000000-0005-0000-0000-000021510000}"/>
    <cellStyle name="Note 6 5 2 8 3" xfId="23955" xr:uid="{00000000-0005-0000-0000-000022510000}"/>
    <cellStyle name="Note 6 5 2 9" xfId="4577" xr:uid="{00000000-0005-0000-0000-000023510000}"/>
    <cellStyle name="Note 6 5 3" xfId="6275" xr:uid="{00000000-0005-0000-0000-000024510000}"/>
    <cellStyle name="Note 6 5 3 2" xfId="11958" xr:uid="{00000000-0005-0000-0000-000025510000}"/>
    <cellStyle name="Note 6 5 3 3" xfId="24254" xr:uid="{00000000-0005-0000-0000-000026510000}"/>
    <cellStyle name="Note 6 5 3 4" xfId="35404" xr:uid="{00000000-0005-0000-0000-0000622C0000}"/>
    <cellStyle name="Note 6 5 4" xfId="5865" xr:uid="{00000000-0005-0000-0000-000027510000}"/>
    <cellStyle name="Note 6 5 4 2" xfId="11548" xr:uid="{00000000-0005-0000-0000-000028510000}"/>
    <cellStyle name="Note 6 5 4 3" xfId="24050" xr:uid="{00000000-0005-0000-0000-000029510000}"/>
    <cellStyle name="Note 6 5 5" xfId="7303" xr:uid="{00000000-0005-0000-0000-00002A510000}"/>
    <cellStyle name="Note 6 5 5 2" xfId="12978" xr:uid="{00000000-0005-0000-0000-00002B510000}"/>
    <cellStyle name="Note 6 5 5 3" xfId="24784" xr:uid="{00000000-0005-0000-0000-00002C510000}"/>
    <cellStyle name="Note 6 5 6" xfId="8338" xr:uid="{00000000-0005-0000-0000-00002D510000}"/>
    <cellStyle name="Note 6 5 6 2" xfId="14004" xr:uid="{00000000-0005-0000-0000-00002E510000}"/>
    <cellStyle name="Note 6 5 6 3" xfId="25027" xr:uid="{00000000-0005-0000-0000-00002F510000}"/>
    <cellStyle name="Note 6 5 7" xfId="8010" xr:uid="{00000000-0005-0000-0000-000030510000}"/>
    <cellStyle name="Note 6 5 7 2" xfId="13683" xr:uid="{00000000-0005-0000-0000-000031510000}"/>
    <cellStyle name="Note 6 5 7 3" xfId="24909" xr:uid="{00000000-0005-0000-0000-000032510000}"/>
    <cellStyle name="Note 6 5 8" xfId="9438" xr:uid="{00000000-0005-0000-0000-000033510000}"/>
    <cellStyle name="Note 6 5 8 2" xfId="15096" xr:uid="{00000000-0005-0000-0000-000034510000}"/>
    <cellStyle name="Note 6 5 8 3" xfId="25272" xr:uid="{00000000-0005-0000-0000-000035510000}"/>
    <cellStyle name="Note 6 5 9" xfId="4930" xr:uid="{00000000-0005-0000-0000-000036510000}"/>
    <cellStyle name="Note 6 5 9 2" xfId="10619" xr:uid="{00000000-0005-0000-0000-000037510000}"/>
    <cellStyle name="Note 6 5 9 3" xfId="23875" xr:uid="{00000000-0005-0000-0000-000038510000}"/>
    <cellStyle name="Note 6 6" xfId="2981" xr:uid="{00000000-0005-0000-0000-000039510000}"/>
    <cellStyle name="Note 6 6 10" xfId="4229" xr:uid="{00000000-0005-0000-0000-00003A510000}"/>
    <cellStyle name="Note 6 6 11" xfId="9964" xr:uid="{00000000-0005-0000-0000-00003B510000}"/>
    <cellStyle name="Note 6 6 11 2" xfId="29015" xr:uid="{00000000-0005-0000-0000-00003C510000}"/>
    <cellStyle name="Note 6 6 12" xfId="23548" xr:uid="{00000000-0005-0000-0000-00003D510000}"/>
    <cellStyle name="Note 6 6 13" xfId="33770" xr:uid="{00000000-0005-0000-0000-00006A1D0000}"/>
    <cellStyle name="Note 6 6 2" xfId="3490" xr:uid="{00000000-0005-0000-0000-00003E510000}"/>
    <cellStyle name="Note 6 6 2 10" xfId="10282" xr:uid="{00000000-0005-0000-0000-00003F510000}"/>
    <cellStyle name="Note 6 6 2 10 2" xfId="28763" xr:uid="{00000000-0005-0000-0000-000040510000}"/>
    <cellStyle name="Note 6 6 2 11" xfId="23778" xr:uid="{00000000-0005-0000-0000-000041510000}"/>
    <cellStyle name="Note 6 6 2 12" xfId="33769" xr:uid="{00000000-0005-0000-0000-00006B1D0000}"/>
    <cellStyle name="Note 6 6 2 2" xfId="6650" xr:uid="{00000000-0005-0000-0000-000042510000}"/>
    <cellStyle name="Note 6 6 2 2 2" xfId="12332" xr:uid="{00000000-0005-0000-0000-000043510000}"/>
    <cellStyle name="Note 6 6 2 2 3" xfId="24463" xr:uid="{00000000-0005-0000-0000-000044510000}"/>
    <cellStyle name="Note 6 6 2 2 4" xfId="37161" xr:uid="{00000000-0005-0000-0000-00006B1D0000}"/>
    <cellStyle name="Note 6 6 2 3" xfId="6137" xr:uid="{00000000-0005-0000-0000-000045510000}"/>
    <cellStyle name="Note 6 6 2 3 2" xfId="11820" xr:uid="{00000000-0005-0000-0000-000046510000}"/>
    <cellStyle name="Note 6 6 2 3 3" xfId="24180" xr:uid="{00000000-0005-0000-0000-000047510000}"/>
    <cellStyle name="Note 6 6 2 4" xfId="6950" xr:uid="{00000000-0005-0000-0000-000048510000}"/>
    <cellStyle name="Note 6 6 2 4 2" xfId="12626" xr:uid="{00000000-0005-0000-0000-000049510000}"/>
    <cellStyle name="Note 6 6 2 4 3" xfId="24630" xr:uid="{00000000-0005-0000-0000-00004A510000}"/>
    <cellStyle name="Note 6 6 2 5" xfId="8662" xr:uid="{00000000-0005-0000-0000-00004B510000}"/>
    <cellStyle name="Note 6 6 2 5 2" xfId="14327" xr:uid="{00000000-0005-0000-0000-00004C510000}"/>
    <cellStyle name="Note 6 6 2 5 3" xfId="25109" xr:uid="{00000000-0005-0000-0000-00004D510000}"/>
    <cellStyle name="Note 6 6 2 6" xfId="9036" xr:uid="{00000000-0005-0000-0000-00004E510000}"/>
    <cellStyle name="Note 6 6 2 6 2" xfId="14701" xr:uid="{00000000-0005-0000-0000-00004F510000}"/>
    <cellStyle name="Note 6 6 2 6 3" xfId="25181" xr:uid="{00000000-0005-0000-0000-000050510000}"/>
    <cellStyle name="Note 6 6 2 7" xfId="9760" xr:uid="{00000000-0005-0000-0000-000051510000}"/>
    <cellStyle name="Note 6 6 2 7 2" xfId="15415" xr:uid="{00000000-0005-0000-0000-000052510000}"/>
    <cellStyle name="Note 6 6 2 7 3" xfId="25353" xr:uid="{00000000-0005-0000-0000-000053510000}"/>
    <cellStyle name="Note 6 6 2 8" xfId="5252" xr:uid="{00000000-0005-0000-0000-000054510000}"/>
    <cellStyle name="Note 6 6 2 8 2" xfId="10938" xr:uid="{00000000-0005-0000-0000-000055510000}"/>
    <cellStyle name="Note 6 6 2 8 3" xfId="23956" xr:uid="{00000000-0005-0000-0000-000056510000}"/>
    <cellStyle name="Note 6 6 2 9" xfId="4578" xr:uid="{00000000-0005-0000-0000-000057510000}"/>
    <cellStyle name="Note 6 6 3" xfId="6276" xr:uid="{00000000-0005-0000-0000-000058510000}"/>
    <cellStyle name="Note 6 6 3 2" xfId="11959" xr:uid="{00000000-0005-0000-0000-000059510000}"/>
    <cellStyle name="Note 6 6 3 3" xfId="24255" xr:uid="{00000000-0005-0000-0000-00005A510000}"/>
    <cellStyle name="Note 6 6 3 4" xfId="35390" xr:uid="{00000000-0005-0000-0000-0000632C0000}"/>
    <cellStyle name="Note 6 6 4" xfId="5866" xr:uid="{00000000-0005-0000-0000-00005B510000}"/>
    <cellStyle name="Note 6 6 4 2" xfId="11549" xr:uid="{00000000-0005-0000-0000-00005C510000}"/>
    <cellStyle name="Note 6 6 4 3" xfId="24051" xr:uid="{00000000-0005-0000-0000-00005D510000}"/>
    <cellStyle name="Note 6 6 5" xfId="7302" xr:uid="{00000000-0005-0000-0000-00005E510000}"/>
    <cellStyle name="Note 6 6 5 2" xfId="12977" xr:uid="{00000000-0005-0000-0000-00005F510000}"/>
    <cellStyle name="Note 6 6 5 3" xfId="24783" xr:uid="{00000000-0005-0000-0000-000060510000}"/>
    <cellStyle name="Note 6 6 6" xfId="8339" xr:uid="{00000000-0005-0000-0000-000061510000}"/>
    <cellStyle name="Note 6 6 6 2" xfId="14005" xr:uid="{00000000-0005-0000-0000-000062510000}"/>
    <cellStyle name="Note 6 6 6 3" xfId="25028" xr:uid="{00000000-0005-0000-0000-000063510000}"/>
    <cellStyle name="Note 6 6 7" xfId="8011" xr:uid="{00000000-0005-0000-0000-000064510000}"/>
    <cellStyle name="Note 6 6 7 2" xfId="13684" xr:uid="{00000000-0005-0000-0000-000065510000}"/>
    <cellStyle name="Note 6 6 7 3" xfId="24910" xr:uid="{00000000-0005-0000-0000-000066510000}"/>
    <cellStyle name="Note 6 6 8" xfId="9439" xr:uid="{00000000-0005-0000-0000-000067510000}"/>
    <cellStyle name="Note 6 6 8 2" xfId="15097" xr:uid="{00000000-0005-0000-0000-000068510000}"/>
    <cellStyle name="Note 6 6 8 3" xfId="25273" xr:uid="{00000000-0005-0000-0000-000069510000}"/>
    <cellStyle name="Note 6 6 9" xfId="4931" xr:uid="{00000000-0005-0000-0000-00006A510000}"/>
    <cellStyle name="Note 6 6 9 2" xfId="10620" xr:uid="{00000000-0005-0000-0000-00006B510000}"/>
    <cellStyle name="Note 6 6 9 3" xfId="23876" xr:uid="{00000000-0005-0000-0000-00006C510000}"/>
    <cellStyle name="Note 6 7" xfId="2982" xr:uid="{00000000-0005-0000-0000-00006D510000}"/>
    <cellStyle name="Note 6 7 10" xfId="4230" xr:uid="{00000000-0005-0000-0000-00006E510000}"/>
    <cellStyle name="Note 6 7 11" xfId="9965" xr:uid="{00000000-0005-0000-0000-00006F510000}"/>
    <cellStyle name="Note 6 7 11 2" xfId="29940" xr:uid="{00000000-0005-0000-0000-000070510000}"/>
    <cellStyle name="Note 6 7 12" xfId="23549" xr:uid="{00000000-0005-0000-0000-000071510000}"/>
    <cellStyle name="Note 6 7 13" xfId="33768" xr:uid="{00000000-0005-0000-0000-00006C1D0000}"/>
    <cellStyle name="Note 6 7 2" xfId="3491" xr:uid="{00000000-0005-0000-0000-000072510000}"/>
    <cellStyle name="Note 6 7 2 10" xfId="10283" xr:uid="{00000000-0005-0000-0000-000073510000}"/>
    <cellStyle name="Note 6 7 2 10 2" xfId="29609" xr:uid="{00000000-0005-0000-0000-000074510000}"/>
    <cellStyle name="Note 6 7 2 11" xfId="23779" xr:uid="{00000000-0005-0000-0000-000075510000}"/>
    <cellStyle name="Note 6 7 2 12" xfId="33767" xr:uid="{00000000-0005-0000-0000-00006D1D0000}"/>
    <cellStyle name="Note 6 7 2 2" xfId="6651" xr:uid="{00000000-0005-0000-0000-000076510000}"/>
    <cellStyle name="Note 6 7 2 2 2" xfId="12333" xr:uid="{00000000-0005-0000-0000-000077510000}"/>
    <cellStyle name="Note 6 7 2 2 3" xfId="24464" xr:uid="{00000000-0005-0000-0000-000078510000}"/>
    <cellStyle name="Note 6 7 2 2 4" xfId="37162" xr:uid="{00000000-0005-0000-0000-00006D1D0000}"/>
    <cellStyle name="Note 6 7 2 3" xfId="6138" xr:uid="{00000000-0005-0000-0000-000079510000}"/>
    <cellStyle name="Note 6 7 2 3 2" xfId="11821" xr:uid="{00000000-0005-0000-0000-00007A510000}"/>
    <cellStyle name="Note 6 7 2 3 3" xfId="24181" xr:uid="{00000000-0005-0000-0000-00007B510000}"/>
    <cellStyle name="Note 6 7 2 4" xfId="6949" xr:uid="{00000000-0005-0000-0000-00007C510000}"/>
    <cellStyle name="Note 6 7 2 4 2" xfId="12625" xr:uid="{00000000-0005-0000-0000-00007D510000}"/>
    <cellStyle name="Note 6 7 2 4 3" xfId="24629" xr:uid="{00000000-0005-0000-0000-00007E510000}"/>
    <cellStyle name="Note 6 7 2 5" xfId="8663" xr:uid="{00000000-0005-0000-0000-00007F510000}"/>
    <cellStyle name="Note 6 7 2 5 2" xfId="14328" xr:uid="{00000000-0005-0000-0000-000080510000}"/>
    <cellStyle name="Note 6 7 2 5 3" xfId="25110" xr:uid="{00000000-0005-0000-0000-000081510000}"/>
    <cellStyle name="Note 6 7 2 6" xfId="9037" xr:uid="{00000000-0005-0000-0000-000082510000}"/>
    <cellStyle name="Note 6 7 2 6 2" xfId="14702" xr:uid="{00000000-0005-0000-0000-000083510000}"/>
    <cellStyle name="Note 6 7 2 6 3" xfId="25182" xr:uid="{00000000-0005-0000-0000-000084510000}"/>
    <cellStyle name="Note 6 7 2 7" xfId="9761" xr:uid="{00000000-0005-0000-0000-000085510000}"/>
    <cellStyle name="Note 6 7 2 7 2" xfId="15416" xr:uid="{00000000-0005-0000-0000-000086510000}"/>
    <cellStyle name="Note 6 7 2 7 3" xfId="25354" xr:uid="{00000000-0005-0000-0000-000087510000}"/>
    <cellStyle name="Note 6 7 2 8" xfId="5253" xr:uid="{00000000-0005-0000-0000-000088510000}"/>
    <cellStyle name="Note 6 7 2 8 2" xfId="10939" xr:uid="{00000000-0005-0000-0000-000089510000}"/>
    <cellStyle name="Note 6 7 2 8 3" xfId="23957" xr:uid="{00000000-0005-0000-0000-00008A510000}"/>
    <cellStyle name="Note 6 7 2 9" xfId="4579" xr:uid="{00000000-0005-0000-0000-00008B510000}"/>
    <cellStyle name="Note 6 7 3" xfId="6277" xr:uid="{00000000-0005-0000-0000-00008C510000}"/>
    <cellStyle name="Note 6 7 3 2" xfId="11960" xr:uid="{00000000-0005-0000-0000-00008D510000}"/>
    <cellStyle name="Note 6 7 3 3" xfId="24256" xr:uid="{00000000-0005-0000-0000-00008E510000}"/>
    <cellStyle name="Note 6 7 3 4" xfId="35087" xr:uid="{00000000-0005-0000-0000-0000642C0000}"/>
    <cellStyle name="Note 6 7 4" xfId="5867" xr:uid="{00000000-0005-0000-0000-00008F510000}"/>
    <cellStyle name="Note 6 7 4 2" xfId="11550" xr:uid="{00000000-0005-0000-0000-000090510000}"/>
    <cellStyle name="Note 6 7 4 3" xfId="24052" xr:uid="{00000000-0005-0000-0000-000091510000}"/>
    <cellStyle name="Note 6 7 5" xfId="7301" xr:uid="{00000000-0005-0000-0000-000092510000}"/>
    <cellStyle name="Note 6 7 5 2" xfId="12976" xr:uid="{00000000-0005-0000-0000-000093510000}"/>
    <cellStyle name="Note 6 7 5 3" xfId="24782" xr:uid="{00000000-0005-0000-0000-000094510000}"/>
    <cellStyle name="Note 6 7 6" xfId="8340" xr:uid="{00000000-0005-0000-0000-000095510000}"/>
    <cellStyle name="Note 6 7 6 2" xfId="14006" xr:uid="{00000000-0005-0000-0000-000096510000}"/>
    <cellStyle name="Note 6 7 6 3" xfId="25029" xr:uid="{00000000-0005-0000-0000-000097510000}"/>
    <cellStyle name="Note 6 7 7" xfId="8116" xr:uid="{00000000-0005-0000-0000-000098510000}"/>
    <cellStyle name="Note 6 7 7 2" xfId="13785" xr:uid="{00000000-0005-0000-0000-000099510000}"/>
    <cellStyle name="Note 6 7 7 3" xfId="24936" xr:uid="{00000000-0005-0000-0000-00009A510000}"/>
    <cellStyle name="Note 6 7 8" xfId="9440" xr:uid="{00000000-0005-0000-0000-00009B510000}"/>
    <cellStyle name="Note 6 7 8 2" xfId="15098" xr:uid="{00000000-0005-0000-0000-00009C510000}"/>
    <cellStyle name="Note 6 7 8 3" xfId="25274" xr:uid="{00000000-0005-0000-0000-00009D510000}"/>
    <cellStyle name="Note 6 7 9" xfId="4932" xr:uid="{00000000-0005-0000-0000-00009E510000}"/>
    <cellStyle name="Note 6 7 9 2" xfId="10621" xr:uid="{00000000-0005-0000-0000-00009F510000}"/>
    <cellStyle name="Note 6 7 9 3" xfId="23877" xr:uid="{00000000-0005-0000-0000-0000A0510000}"/>
    <cellStyle name="Note 6 8" xfId="2983" xr:uid="{00000000-0005-0000-0000-0000A1510000}"/>
    <cellStyle name="Note 6 8 10" xfId="4231" xr:uid="{00000000-0005-0000-0000-0000A2510000}"/>
    <cellStyle name="Note 6 8 11" xfId="9966" xr:uid="{00000000-0005-0000-0000-0000A3510000}"/>
    <cellStyle name="Note 6 8 11 2" xfId="28571" xr:uid="{00000000-0005-0000-0000-0000A4510000}"/>
    <cellStyle name="Note 6 8 12" xfId="23550" xr:uid="{00000000-0005-0000-0000-0000A5510000}"/>
    <cellStyle name="Note 6 8 13" xfId="33766" xr:uid="{00000000-0005-0000-0000-00006E1D0000}"/>
    <cellStyle name="Note 6 8 2" xfId="3492" xr:uid="{00000000-0005-0000-0000-0000A6510000}"/>
    <cellStyle name="Note 6 8 2 10" xfId="10284" xr:uid="{00000000-0005-0000-0000-0000A7510000}"/>
    <cellStyle name="Note 6 8 2 10 2" xfId="28418" xr:uid="{00000000-0005-0000-0000-0000A8510000}"/>
    <cellStyle name="Note 6 8 2 11" xfId="23780" xr:uid="{00000000-0005-0000-0000-0000A9510000}"/>
    <cellStyle name="Note 6 8 2 12" xfId="33765" xr:uid="{00000000-0005-0000-0000-00006F1D0000}"/>
    <cellStyle name="Note 6 8 2 2" xfId="6652" xr:uid="{00000000-0005-0000-0000-0000AA510000}"/>
    <cellStyle name="Note 6 8 2 2 2" xfId="12334" xr:uid="{00000000-0005-0000-0000-0000AB510000}"/>
    <cellStyle name="Note 6 8 2 2 3" xfId="24465" xr:uid="{00000000-0005-0000-0000-0000AC510000}"/>
    <cellStyle name="Note 6 8 2 2 4" xfId="37163" xr:uid="{00000000-0005-0000-0000-00006F1D0000}"/>
    <cellStyle name="Note 6 8 2 3" xfId="6139" xr:uid="{00000000-0005-0000-0000-0000AD510000}"/>
    <cellStyle name="Note 6 8 2 3 2" xfId="11822" xr:uid="{00000000-0005-0000-0000-0000AE510000}"/>
    <cellStyle name="Note 6 8 2 3 3" xfId="24182" xr:uid="{00000000-0005-0000-0000-0000AF510000}"/>
    <cellStyle name="Note 6 8 2 4" xfId="6948" xr:uid="{00000000-0005-0000-0000-0000B0510000}"/>
    <cellStyle name="Note 6 8 2 4 2" xfId="12624" xr:uid="{00000000-0005-0000-0000-0000B1510000}"/>
    <cellStyle name="Note 6 8 2 4 3" xfId="24628" xr:uid="{00000000-0005-0000-0000-0000B2510000}"/>
    <cellStyle name="Note 6 8 2 5" xfId="8664" xr:uid="{00000000-0005-0000-0000-0000B3510000}"/>
    <cellStyle name="Note 6 8 2 5 2" xfId="14329" xr:uid="{00000000-0005-0000-0000-0000B4510000}"/>
    <cellStyle name="Note 6 8 2 5 3" xfId="25111" xr:uid="{00000000-0005-0000-0000-0000B5510000}"/>
    <cellStyle name="Note 6 8 2 6" xfId="9038" xr:uid="{00000000-0005-0000-0000-0000B6510000}"/>
    <cellStyle name="Note 6 8 2 6 2" xfId="14703" xr:uid="{00000000-0005-0000-0000-0000B7510000}"/>
    <cellStyle name="Note 6 8 2 6 3" xfId="25183" xr:uid="{00000000-0005-0000-0000-0000B8510000}"/>
    <cellStyle name="Note 6 8 2 7" xfId="9762" xr:uid="{00000000-0005-0000-0000-0000B9510000}"/>
    <cellStyle name="Note 6 8 2 7 2" xfId="15417" xr:uid="{00000000-0005-0000-0000-0000BA510000}"/>
    <cellStyle name="Note 6 8 2 7 3" xfId="25355" xr:uid="{00000000-0005-0000-0000-0000BB510000}"/>
    <cellStyle name="Note 6 8 2 8" xfId="5254" xr:uid="{00000000-0005-0000-0000-0000BC510000}"/>
    <cellStyle name="Note 6 8 2 8 2" xfId="10940" xr:uid="{00000000-0005-0000-0000-0000BD510000}"/>
    <cellStyle name="Note 6 8 2 8 3" xfId="23958" xr:uid="{00000000-0005-0000-0000-0000BE510000}"/>
    <cellStyle name="Note 6 8 2 9" xfId="4580" xr:uid="{00000000-0005-0000-0000-0000BF510000}"/>
    <cellStyle name="Note 6 8 3" xfId="6278" xr:uid="{00000000-0005-0000-0000-0000C0510000}"/>
    <cellStyle name="Note 6 8 3 2" xfId="11961" xr:uid="{00000000-0005-0000-0000-0000C1510000}"/>
    <cellStyle name="Note 6 8 3 3" xfId="24257" xr:uid="{00000000-0005-0000-0000-0000C2510000}"/>
    <cellStyle name="Note 6 8 3 4" xfId="35702" xr:uid="{00000000-0005-0000-0000-0000652C0000}"/>
    <cellStyle name="Note 6 8 4" xfId="5868" xr:uid="{00000000-0005-0000-0000-0000C3510000}"/>
    <cellStyle name="Note 6 8 4 2" xfId="11551" xr:uid="{00000000-0005-0000-0000-0000C4510000}"/>
    <cellStyle name="Note 6 8 4 3" xfId="24053" xr:uid="{00000000-0005-0000-0000-0000C5510000}"/>
    <cellStyle name="Note 6 8 5" xfId="7300" xr:uid="{00000000-0005-0000-0000-0000C6510000}"/>
    <cellStyle name="Note 6 8 5 2" xfId="12975" xr:uid="{00000000-0005-0000-0000-0000C7510000}"/>
    <cellStyle name="Note 6 8 5 3" xfId="24781" xr:uid="{00000000-0005-0000-0000-0000C8510000}"/>
    <cellStyle name="Note 6 8 6" xfId="8341" xr:uid="{00000000-0005-0000-0000-0000C9510000}"/>
    <cellStyle name="Note 6 8 6 2" xfId="14007" xr:uid="{00000000-0005-0000-0000-0000CA510000}"/>
    <cellStyle name="Note 6 8 6 3" xfId="25030" xr:uid="{00000000-0005-0000-0000-0000CB510000}"/>
    <cellStyle name="Note 6 8 7" xfId="8014" xr:uid="{00000000-0005-0000-0000-0000CC510000}"/>
    <cellStyle name="Note 6 8 7 2" xfId="13687" xr:uid="{00000000-0005-0000-0000-0000CD510000}"/>
    <cellStyle name="Note 6 8 7 3" xfId="24913" xr:uid="{00000000-0005-0000-0000-0000CE510000}"/>
    <cellStyle name="Note 6 8 8" xfId="9441" xr:uid="{00000000-0005-0000-0000-0000CF510000}"/>
    <cellStyle name="Note 6 8 8 2" xfId="15099" xr:uid="{00000000-0005-0000-0000-0000D0510000}"/>
    <cellStyle name="Note 6 8 8 3" xfId="25275" xr:uid="{00000000-0005-0000-0000-0000D1510000}"/>
    <cellStyle name="Note 6 8 9" xfId="4933" xr:uid="{00000000-0005-0000-0000-0000D2510000}"/>
    <cellStyle name="Note 6 8 9 2" xfId="10622" xr:uid="{00000000-0005-0000-0000-0000D3510000}"/>
    <cellStyle name="Note 6 8 9 3" xfId="23878" xr:uid="{00000000-0005-0000-0000-0000D4510000}"/>
    <cellStyle name="Note 6 9" xfId="2984" xr:uid="{00000000-0005-0000-0000-0000D5510000}"/>
    <cellStyle name="Note 6 9 10" xfId="4232" xr:uid="{00000000-0005-0000-0000-0000D6510000}"/>
    <cellStyle name="Note 6 9 11" xfId="9967" xr:uid="{00000000-0005-0000-0000-0000D7510000}"/>
    <cellStyle name="Note 6 9 11 2" xfId="29006" xr:uid="{00000000-0005-0000-0000-0000D8510000}"/>
    <cellStyle name="Note 6 9 12" xfId="23551" xr:uid="{00000000-0005-0000-0000-0000D9510000}"/>
    <cellStyle name="Note 6 9 13" xfId="33764" xr:uid="{00000000-0005-0000-0000-0000701D0000}"/>
    <cellStyle name="Note 6 9 2" xfId="3493" xr:uid="{00000000-0005-0000-0000-0000DA510000}"/>
    <cellStyle name="Note 6 9 2 10" xfId="10285" xr:uid="{00000000-0005-0000-0000-0000DB510000}"/>
    <cellStyle name="Note 6 9 2 10 2" xfId="28960" xr:uid="{00000000-0005-0000-0000-0000DC510000}"/>
    <cellStyle name="Note 6 9 2 11" xfId="23781" xr:uid="{00000000-0005-0000-0000-0000DD510000}"/>
    <cellStyle name="Note 6 9 2 12" xfId="33763" xr:uid="{00000000-0005-0000-0000-0000711D0000}"/>
    <cellStyle name="Note 6 9 2 2" xfId="6653" xr:uid="{00000000-0005-0000-0000-0000DE510000}"/>
    <cellStyle name="Note 6 9 2 2 2" xfId="12335" xr:uid="{00000000-0005-0000-0000-0000DF510000}"/>
    <cellStyle name="Note 6 9 2 2 3" xfId="24466" xr:uid="{00000000-0005-0000-0000-0000E0510000}"/>
    <cellStyle name="Note 6 9 2 2 4" xfId="37164" xr:uid="{00000000-0005-0000-0000-0000711D0000}"/>
    <cellStyle name="Note 6 9 2 3" xfId="6140" xr:uid="{00000000-0005-0000-0000-0000E1510000}"/>
    <cellStyle name="Note 6 9 2 3 2" xfId="11823" xr:uid="{00000000-0005-0000-0000-0000E2510000}"/>
    <cellStyle name="Note 6 9 2 3 3" xfId="24183" xr:uid="{00000000-0005-0000-0000-0000E3510000}"/>
    <cellStyle name="Note 6 9 2 4" xfId="6947" xr:uid="{00000000-0005-0000-0000-0000E4510000}"/>
    <cellStyle name="Note 6 9 2 4 2" xfId="12623" xr:uid="{00000000-0005-0000-0000-0000E5510000}"/>
    <cellStyle name="Note 6 9 2 4 3" xfId="24627" xr:uid="{00000000-0005-0000-0000-0000E6510000}"/>
    <cellStyle name="Note 6 9 2 5" xfId="8665" xr:uid="{00000000-0005-0000-0000-0000E7510000}"/>
    <cellStyle name="Note 6 9 2 5 2" xfId="14330" xr:uid="{00000000-0005-0000-0000-0000E8510000}"/>
    <cellStyle name="Note 6 9 2 5 3" xfId="25112" xr:uid="{00000000-0005-0000-0000-0000E9510000}"/>
    <cellStyle name="Note 6 9 2 6" xfId="9039" xr:uid="{00000000-0005-0000-0000-0000EA510000}"/>
    <cellStyle name="Note 6 9 2 6 2" xfId="14704" xr:uid="{00000000-0005-0000-0000-0000EB510000}"/>
    <cellStyle name="Note 6 9 2 6 3" xfId="25184" xr:uid="{00000000-0005-0000-0000-0000EC510000}"/>
    <cellStyle name="Note 6 9 2 7" xfId="9763" xr:uid="{00000000-0005-0000-0000-0000ED510000}"/>
    <cellStyle name="Note 6 9 2 7 2" xfId="15418" xr:uid="{00000000-0005-0000-0000-0000EE510000}"/>
    <cellStyle name="Note 6 9 2 7 3" xfId="25356" xr:uid="{00000000-0005-0000-0000-0000EF510000}"/>
    <cellStyle name="Note 6 9 2 8" xfId="5255" xr:uid="{00000000-0005-0000-0000-0000F0510000}"/>
    <cellStyle name="Note 6 9 2 8 2" xfId="10941" xr:uid="{00000000-0005-0000-0000-0000F1510000}"/>
    <cellStyle name="Note 6 9 2 8 3" xfId="23959" xr:uid="{00000000-0005-0000-0000-0000F2510000}"/>
    <cellStyle name="Note 6 9 2 9" xfId="4581" xr:uid="{00000000-0005-0000-0000-0000F3510000}"/>
    <cellStyle name="Note 6 9 3" xfId="6279" xr:uid="{00000000-0005-0000-0000-0000F4510000}"/>
    <cellStyle name="Note 6 9 3 2" xfId="11962" xr:uid="{00000000-0005-0000-0000-0000F5510000}"/>
    <cellStyle name="Note 6 9 3 3" xfId="24258" xr:uid="{00000000-0005-0000-0000-0000F6510000}"/>
    <cellStyle name="Note 6 9 3 4" xfId="34812" xr:uid="{00000000-0005-0000-0000-0000662C0000}"/>
    <cellStyle name="Note 6 9 4" xfId="5869" xr:uid="{00000000-0005-0000-0000-0000F7510000}"/>
    <cellStyle name="Note 6 9 4 2" xfId="11552" xr:uid="{00000000-0005-0000-0000-0000F8510000}"/>
    <cellStyle name="Note 6 9 4 3" xfId="24054" xr:uid="{00000000-0005-0000-0000-0000F9510000}"/>
    <cellStyle name="Note 6 9 5" xfId="7299" xr:uid="{00000000-0005-0000-0000-0000FA510000}"/>
    <cellStyle name="Note 6 9 5 2" xfId="12974" xr:uid="{00000000-0005-0000-0000-0000FB510000}"/>
    <cellStyle name="Note 6 9 5 3" xfId="24780" xr:uid="{00000000-0005-0000-0000-0000FC510000}"/>
    <cellStyle name="Note 6 9 6" xfId="8342" xr:uid="{00000000-0005-0000-0000-0000FD510000}"/>
    <cellStyle name="Note 6 9 6 2" xfId="14008" xr:uid="{00000000-0005-0000-0000-0000FE510000}"/>
    <cellStyle name="Note 6 9 6 3" xfId="25031" xr:uid="{00000000-0005-0000-0000-0000FF510000}"/>
    <cellStyle name="Note 6 9 7" xfId="8013" xr:uid="{00000000-0005-0000-0000-000000520000}"/>
    <cellStyle name="Note 6 9 7 2" xfId="13686" xr:uid="{00000000-0005-0000-0000-000001520000}"/>
    <cellStyle name="Note 6 9 7 3" xfId="24912" xr:uid="{00000000-0005-0000-0000-000002520000}"/>
    <cellStyle name="Note 6 9 8" xfId="9442" xr:uid="{00000000-0005-0000-0000-000003520000}"/>
    <cellStyle name="Note 6 9 8 2" xfId="15100" xr:uid="{00000000-0005-0000-0000-000004520000}"/>
    <cellStyle name="Note 6 9 8 3" xfId="25276" xr:uid="{00000000-0005-0000-0000-000005520000}"/>
    <cellStyle name="Note 6 9 9" xfId="4934" xr:uid="{00000000-0005-0000-0000-000006520000}"/>
    <cellStyle name="Note 6 9 9 2" xfId="10623" xr:uid="{00000000-0005-0000-0000-000007520000}"/>
    <cellStyle name="Note 6 9 9 3" xfId="23879" xr:uid="{00000000-0005-0000-0000-000008520000}"/>
    <cellStyle name="Note 6_ELC_final" xfId="32788" xr:uid="{00000000-0005-0000-0000-00003D0E0000}"/>
    <cellStyle name="Note 7" xfId="2985" xr:uid="{00000000-0005-0000-0000-000009520000}"/>
    <cellStyle name="Note 7 10" xfId="4233" xr:uid="{00000000-0005-0000-0000-00000A520000}"/>
    <cellStyle name="Note 7 11" xfId="9968" xr:uid="{00000000-0005-0000-0000-00000B520000}"/>
    <cellStyle name="Note 7 11 2" xfId="29890" xr:uid="{00000000-0005-0000-0000-00000C520000}"/>
    <cellStyle name="Note 7 12" xfId="23552" xr:uid="{00000000-0005-0000-0000-00000D520000}"/>
    <cellStyle name="Note 7 13" xfId="30762" xr:uid="{00000000-0005-0000-0000-00003E0E0000}"/>
    <cellStyle name="Note 7 2" xfId="3494" xr:uid="{00000000-0005-0000-0000-00000E520000}"/>
    <cellStyle name="Note 7 2 10" xfId="10286" xr:uid="{00000000-0005-0000-0000-00000F520000}"/>
    <cellStyle name="Note 7 2 10 2" xfId="30328" xr:uid="{00000000-0005-0000-0000-000010520000}"/>
    <cellStyle name="Note 7 2 11" xfId="23782" xr:uid="{00000000-0005-0000-0000-000011520000}"/>
    <cellStyle name="Note 7 2 12" xfId="32789" xr:uid="{00000000-0005-0000-0000-00003F0E0000}"/>
    <cellStyle name="Note 7 2 2" xfId="6654" xr:uid="{00000000-0005-0000-0000-000012520000}"/>
    <cellStyle name="Note 7 2 2 2" xfId="12336" xr:uid="{00000000-0005-0000-0000-000013520000}"/>
    <cellStyle name="Note 7 2 2 3" xfId="24467" xr:uid="{00000000-0005-0000-0000-000014520000}"/>
    <cellStyle name="Note 7 2 2 4" xfId="37001" xr:uid="{00000000-0005-0000-0000-00003F0E0000}"/>
    <cellStyle name="Note 7 2 3" xfId="6141" xr:uid="{00000000-0005-0000-0000-000015520000}"/>
    <cellStyle name="Note 7 2 3 2" xfId="11824" xr:uid="{00000000-0005-0000-0000-000016520000}"/>
    <cellStyle name="Note 7 2 3 3" xfId="24184" xr:uid="{00000000-0005-0000-0000-000017520000}"/>
    <cellStyle name="Note 7 2 4" xfId="6946" xr:uid="{00000000-0005-0000-0000-000018520000}"/>
    <cellStyle name="Note 7 2 4 2" xfId="12622" xr:uid="{00000000-0005-0000-0000-000019520000}"/>
    <cellStyle name="Note 7 2 4 3" xfId="24626" xr:uid="{00000000-0005-0000-0000-00001A520000}"/>
    <cellStyle name="Note 7 2 5" xfId="8666" xr:uid="{00000000-0005-0000-0000-00001B520000}"/>
    <cellStyle name="Note 7 2 5 2" xfId="14331" xr:uid="{00000000-0005-0000-0000-00001C520000}"/>
    <cellStyle name="Note 7 2 5 3" xfId="25113" xr:uid="{00000000-0005-0000-0000-00001D520000}"/>
    <cellStyle name="Note 7 2 6" xfId="9040" xr:uid="{00000000-0005-0000-0000-00001E520000}"/>
    <cellStyle name="Note 7 2 6 2" xfId="14705" xr:uid="{00000000-0005-0000-0000-00001F520000}"/>
    <cellStyle name="Note 7 2 6 3" xfId="25185" xr:uid="{00000000-0005-0000-0000-000020520000}"/>
    <cellStyle name="Note 7 2 7" xfId="9764" xr:uid="{00000000-0005-0000-0000-000021520000}"/>
    <cellStyle name="Note 7 2 7 2" xfId="15419" xr:uid="{00000000-0005-0000-0000-000022520000}"/>
    <cellStyle name="Note 7 2 7 3" xfId="25357" xr:uid="{00000000-0005-0000-0000-000023520000}"/>
    <cellStyle name="Note 7 2 8" xfId="5256" xr:uid="{00000000-0005-0000-0000-000024520000}"/>
    <cellStyle name="Note 7 2 8 2" xfId="10942" xr:uid="{00000000-0005-0000-0000-000025520000}"/>
    <cellStyle name="Note 7 2 8 3" xfId="23960" xr:uid="{00000000-0005-0000-0000-000026520000}"/>
    <cellStyle name="Note 7 2 9" xfId="4582" xr:uid="{00000000-0005-0000-0000-000027520000}"/>
    <cellStyle name="Note 7 3" xfId="6280" xr:uid="{00000000-0005-0000-0000-000028520000}"/>
    <cellStyle name="Note 7 3 2" xfId="11963" xr:uid="{00000000-0005-0000-0000-000029520000}"/>
    <cellStyle name="Note 7 3 2 2" xfId="32791" xr:uid="{00000000-0005-0000-0000-0000410E0000}"/>
    <cellStyle name="Note 7 3 3" xfId="24259" xr:uid="{00000000-0005-0000-0000-00002A520000}"/>
    <cellStyle name="Note 7 3 4" xfId="32790" xr:uid="{00000000-0005-0000-0000-0000400E0000}"/>
    <cellStyle name="Note 7 3_ELC_final" xfId="32792" xr:uid="{00000000-0005-0000-0000-0000420E0000}"/>
    <cellStyle name="Note 7 4" xfId="5870" xr:uid="{00000000-0005-0000-0000-00002B520000}"/>
    <cellStyle name="Note 7 4 2" xfId="11553" xr:uid="{00000000-0005-0000-0000-00002C520000}"/>
    <cellStyle name="Note 7 4 3" xfId="24055" xr:uid="{00000000-0005-0000-0000-00002D520000}"/>
    <cellStyle name="Note 7 4 4" xfId="32793" xr:uid="{00000000-0005-0000-0000-0000430E0000}"/>
    <cellStyle name="Note 7 5" xfId="7298" xr:uid="{00000000-0005-0000-0000-00002E520000}"/>
    <cellStyle name="Note 7 5 2" xfId="12973" xr:uid="{00000000-0005-0000-0000-00002F520000}"/>
    <cellStyle name="Note 7 5 3" xfId="24779" xr:uid="{00000000-0005-0000-0000-000030520000}"/>
    <cellStyle name="Note 7 6" xfId="8343" xr:uid="{00000000-0005-0000-0000-000031520000}"/>
    <cellStyle name="Note 7 6 2" xfId="14009" xr:uid="{00000000-0005-0000-0000-000032520000}"/>
    <cellStyle name="Note 7 6 3" xfId="25032" xr:uid="{00000000-0005-0000-0000-000033520000}"/>
    <cellStyle name="Note 7 7" xfId="8012" xr:uid="{00000000-0005-0000-0000-000034520000}"/>
    <cellStyle name="Note 7 7 2" xfId="13685" xr:uid="{00000000-0005-0000-0000-000035520000}"/>
    <cellStyle name="Note 7 7 3" xfId="24911" xr:uid="{00000000-0005-0000-0000-000036520000}"/>
    <cellStyle name="Note 7 8" xfId="9443" xr:uid="{00000000-0005-0000-0000-000037520000}"/>
    <cellStyle name="Note 7 8 2" xfId="15101" xr:uid="{00000000-0005-0000-0000-000038520000}"/>
    <cellStyle name="Note 7 8 3" xfId="25277" xr:uid="{00000000-0005-0000-0000-000039520000}"/>
    <cellStyle name="Note 7 9" xfId="4935" xr:uid="{00000000-0005-0000-0000-00003A520000}"/>
    <cellStyle name="Note 7 9 2" xfId="10624" xr:uid="{00000000-0005-0000-0000-00003B520000}"/>
    <cellStyle name="Note 7 9 3" xfId="23880" xr:uid="{00000000-0005-0000-0000-00003C520000}"/>
    <cellStyle name="Note 7_ELC_final" xfId="32794" xr:uid="{00000000-0005-0000-0000-0000440E0000}"/>
    <cellStyle name="Note 8" xfId="2986" xr:uid="{00000000-0005-0000-0000-00003D520000}"/>
    <cellStyle name="Note 8 10" xfId="4234" xr:uid="{00000000-0005-0000-0000-00003E520000}"/>
    <cellStyle name="Note 8 11" xfId="9969" xr:uid="{00000000-0005-0000-0000-00003F520000}"/>
    <cellStyle name="Note 8 11 2" xfId="28437" xr:uid="{00000000-0005-0000-0000-000040520000}"/>
    <cellStyle name="Note 8 12" xfId="23553" xr:uid="{00000000-0005-0000-0000-000041520000}"/>
    <cellStyle name="Note 8 13" xfId="30763" xr:uid="{00000000-0005-0000-0000-0000450E0000}"/>
    <cellStyle name="Note 8 2" xfId="3495" xr:uid="{00000000-0005-0000-0000-000042520000}"/>
    <cellStyle name="Note 8 2 10" xfId="10287" xr:uid="{00000000-0005-0000-0000-000043520000}"/>
    <cellStyle name="Note 8 2 10 2" xfId="30419" xr:uid="{00000000-0005-0000-0000-000044520000}"/>
    <cellStyle name="Note 8 2 11" xfId="23783" xr:uid="{00000000-0005-0000-0000-000045520000}"/>
    <cellStyle name="Note 8 2 12" xfId="32795" xr:uid="{00000000-0005-0000-0000-0000460E0000}"/>
    <cellStyle name="Note 8 2 2" xfId="6655" xr:uid="{00000000-0005-0000-0000-000046520000}"/>
    <cellStyle name="Note 8 2 2 2" xfId="12337" xr:uid="{00000000-0005-0000-0000-000047520000}"/>
    <cellStyle name="Note 8 2 2 3" xfId="24468" xr:uid="{00000000-0005-0000-0000-000048520000}"/>
    <cellStyle name="Note 8 2 2 4" xfId="37002" xr:uid="{00000000-0005-0000-0000-0000460E0000}"/>
    <cellStyle name="Note 8 2 3" xfId="6142" xr:uid="{00000000-0005-0000-0000-000049520000}"/>
    <cellStyle name="Note 8 2 3 2" xfId="11825" xr:uid="{00000000-0005-0000-0000-00004A520000}"/>
    <cellStyle name="Note 8 2 3 3" xfId="24185" xr:uid="{00000000-0005-0000-0000-00004B520000}"/>
    <cellStyle name="Note 8 2 4" xfId="6925" xr:uid="{00000000-0005-0000-0000-00004C520000}"/>
    <cellStyle name="Note 8 2 4 2" xfId="12601" xr:uid="{00000000-0005-0000-0000-00004D520000}"/>
    <cellStyle name="Note 8 2 4 3" xfId="24619" xr:uid="{00000000-0005-0000-0000-00004E520000}"/>
    <cellStyle name="Note 8 2 5" xfId="8667" xr:uid="{00000000-0005-0000-0000-00004F520000}"/>
    <cellStyle name="Note 8 2 5 2" xfId="14332" xr:uid="{00000000-0005-0000-0000-000050520000}"/>
    <cellStyle name="Note 8 2 5 3" xfId="25114" xr:uid="{00000000-0005-0000-0000-000051520000}"/>
    <cellStyle name="Note 8 2 6" xfId="9041" xr:uid="{00000000-0005-0000-0000-000052520000}"/>
    <cellStyle name="Note 8 2 6 2" xfId="14706" xr:uid="{00000000-0005-0000-0000-000053520000}"/>
    <cellStyle name="Note 8 2 6 3" xfId="25186" xr:uid="{00000000-0005-0000-0000-000054520000}"/>
    <cellStyle name="Note 8 2 7" xfId="9765" xr:uid="{00000000-0005-0000-0000-000055520000}"/>
    <cellStyle name="Note 8 2 7 2" xfId="15420" xr:uid="{00000000-0005-0000-0000-000056520000}"/>
    <cellStyle name="Note 8 2 7 3" xfId="25358" xr:uid="{00000000-0005-0000-0000-000057520000}"/>
    <cellStyle name="Note 8 2 8" xfId="5257" xr:uid="{00000000-0005-0000-0000-000058520000}"/>
    <cellStyle name="Note 8 2 8 2" xfId="10943" xr:uid="{00000000-0005-0000-0000-000059520000}"/>
    <cellStyle name="Note 8 2 8 3" xfId="23961" xr:uid="{00000000-0005-0000-0000-00005A520000}"/>
    <cellStyle name="Note 8 2 9" xfId="4583" xr:uid="{00000000-0005-0000-0000-00005B520000}"/>
    <cellStyle name="Note 8 3" xfId="6281" xr:uid="{00000000-0005-0000-0000-00005C520000}"/>
    <cellStyle name="Note 8 3 2" xfId="11964" xr:uid="{00000000-0005-0000-0000-00005D520000}"/>
    <cellStyle name="Note 8 3 2 2" xfId="32797" xr:uid="{00000000-0005-0000-0000-0000480E0000}"/>
    <cellStyle name="Note 8 3 3" xfId="24260" xr:uid="{00000000-0005-0000-0000-00005E520000}"/>
    <cellStyle name="Note 8 3 4" xfId="32796" xr:uid="{00000000-0005-0000-0000-0000470E0000}"/>
    <cellStyle name="Note 8 3_ELC_final" xfId="32798" xr:uid="{00000000-0005-0000-0000-0000490E0000}"/>
    <cellStyle name="Note 8 4" xfId="5871" xr:uid="{00000000-0005-0000-0000-00005F520000}"/>
    <cellStyle name="Note 8 4 2" xfId="11554" xr:uid="{00000000-0005-0000-0000-000060520000}"/>
    <cellStyle name="Note 8 4 3" xfId="24056" xr:uid="{00000000-0005-0000-0000-000061520000}"/>
    <cellStyle name="Note 8 4 4" xfId="32799" xr:uid="{00000000-0005-0000-0000-00004A0E0000}"/>
    <cellStyle name="Note 8 5" xfId="7297" xr:uid="{00000000-0005-0000-0000-000062520000}"/>
    <cellStyle name="Note 8 5 2" xfId="12972" xr:uid="{00000000-0005-0000-0000-000063520000}"/>
    <cellStyle name="Note 8 5 3" xfId="24778" xr:uid="{00000000-0005-0000-0000-000064520000}"/>
    <cellStyle name="Note 8 6" xfId="8344" xr:uid="{00000000-0005-0000-0000-000065520000}"/>
    <cellStyle name="Note 8 6 2" xfId="14010" xr:uid="{00000000-0005-0000-0000-000066520000}"/>
    <cellStyle name="Note 8 6 3" xfId="25033" xr:uid="{00000000-0005-0000-0000-000067520000}"/>
    <cellStyle name="Note 8 7" xfId="7369" xr:uid="{00000000-0005-0000-0000-000068520000}"/>
    <cellStyle name="Note 8 7 2" xfId="13044" xr:uid="{00000000-0005-0000-0000-000069520000}"/>
    <cellStyle name="Note 8 7 3" xfId="24842" xr:uid="{00000000-0005-0000-0000-00006A520000}"/>
    <cellStyle name="Note 8 8" xfId="9444" xr:uid="{00000000-0005-0000-0000-00006B520000}"/>
    <cellStyle name="Note 8 8 2" xfId="15102" xr:uid="{00000000-0005-0000-0000-00006C520000}"/>
    <cellStyle name="Note 8 8 3" xfId="25278" xr:uid="{00000000-0005-0000-0000-00006D520000}"/>
    <cellStyle name="Note 8 9" xfId="4936" xr:uid="{00000000-0005-0000-0000-00006E520000}"/>
    <cellStyle name="Note 8 9 2" xfId="10625" xr:uid="{00000000-0005-0000-0000-00006F520000}"/>
    <cellStyle name="Note 8 9 3" xfId="23881" xr:uid="{00000000-0005-0000-0000-000070520000}"/>
    <cellStyle name="Note 8_ELC_final" xfId="32800" xr:uid="{00000000-0005-0000-0000-00004B0E0000}"/>
    <cellStyle name="Note 9" xfId="2987" xr:uid="{00000000-0005-0000-0000-000071520000}"/>
    <cellStyle name="Note 9 10" xfId="4235" xr:uid="{00000000-0005-0000-0000-000072520000}"/>
    <cellStyle name="Note 9 11" xfId="9970" xr:uid="{00000000-0005-0000-0000-000073520000}"/>
    <cellStyle name="Note 9 11 2" xfId="29394" xr:uid="{00000000-0005-0000-0000-000074520000}"/>
    <cellStyle name="Note 9 12" xfId="23554" xr:uid="{00000000-0005-0000-0000-000075520000}"/>
    <cellStyle name="Note 9 13" xfId="32801" xr:uid="{00000000-0005-0000-0000-00004C0E0000}"/>
    <cellStyle name="Note 9 2" xfId="3496" xr:uid="{00000000-0005-0000-0000-000076520000}"/>
    <cellStyle name="Note 9 2 10" xfId="10288" xr:uid="{00000000-0005-0000-0000-000077520000}"/>
    <cellStyle name="Note 9 2 10 2" xfId="28761" xr:uid="{00000000-0005-0000-0000-000078520000}"/>
    <cellStyle name="Note 9 2 11" xfId="23784" xr:uid="{00000000-0005-0000-0000-000079520000}"/>
    <cellStyle name="Note 9 2 12" xfId="32802" xr:uid="{00000000-0005-0000-0000-00004D0E0000}"/>
    <cellStyle name="Note 9 2 2" xfId="6656" xr:uid="{00000000-0005-0000-0000-00007A520000}"/>
    <cellStyle name="Note 9 2 2 2" xfId="12338" xr:uid="{00000000-0005-0000-0000-00007B520000}"/>
    <cellStyle name="Note 9 2 2 3" xfId="24469" xr:uid="{00000000-0005-0000-0000-00007C520000}"/>
    <cellStyle name="Note 9 2 2 4" xfId="37003" xr:uid="{00000000-0005-0000-0000-00004D0E0000}"/>
    <cellStyle name="Note 9 2 3" xfId="6143" xr:uid="{00000000-0005-0000-0000-00007D520000}"/>
    <cellStyle name="Note 9 2 3 2" xfId="11826" xr:uid="{00000000-0005-0000-0000-00007E520000}"/>
    <cellStyle name="Note 9 2 3 3" xfId="24186" xr:uid="{00000000-0005-0000-0000-00007F520000}"/>
    <cellStyle name="Note 9 2 4" xfId="6924" xr:uid="{00000000-0005-0000-0000-000080520000}"/>
    <cellStyle name="Note 9 2 4 2" xfId="12600" xr:uid="{00000000-0005-0000-0000-000081520000}"/>
    <cellStyle name="Note 9 2 4 3" xfId="24618" xr:uid="{00000000-0005-0000-0000-000082520000}"/>
    <cellStyle name="Note 9 2 5" xfId="8668" xr:uid="{00000000-0005-0000-0000-000083520000}"/>
    <cellStyle name="Note 9 2 5 2" xfId="14333" xr:uid="{00000000-0005-0000-0000-000084520000}"/>
    <cellStyle name="Note 9 2 5 3" xfId="25115" xr:uid="{00000000-0005-0000-0000-000085520000}"/>
    <cellStyle name="Note 9 2 6" xfId="9042" xr:uid="{00000000-0005-0000-0000-000086520000}"/>
    <cellStyle name="Note 9 2 6 2" xfId="14707" xr:uid="{00000000-0005-0000-0000-000087520000}"/>
    <cellStyle name="Note 9 2 6 3" xfId="25187" xr:uid="{00000000-0005-0000-0000-000088520000}"/>
    <cellStyle name="Note 9 2 7" xfId="9766" xr:uid="{00000000-0005-0000-0000-000089520000}"/>
    <cellStyle name="Note 9 2 7 2" xfId="15421" xr:uid="{00000000-0005-0000-0000-00008A520000}"/>
    <cellStyle name="Note 9 2 7 3" xfId="25359" xr:uid="{00000000-0005-0000-0000-00008B520000}"/>
    <cellStyle name="Note 9 2 8" xfId="5258" xr:uid="{00000000-0005-0000-0000-00008C520000}"/>
    <cellStyle name="Note 9 2 8 2" xfId="10944" xr:uid="{00000000-0005-0000-0000-00008D520000}"/>
    <cellStyle name="Note 9 2 8 3" xfId="23962" xr:uid="{00000000-0005-0000-0000-00008E520000}"/>
    <cellStyle name="Note 9 2 9" xfId="4584" xr:uid="{00000000-0005-0000-0000-00008F520000}"/>
    <cellStyle name="Note 9 3" xfId="6282" xr:uid="{00000000-0005-0000-0000-000090520000}"/>
    <cellStyle name="Note 9 3 2" xfId="11965" xr:uid="{00000000-0005-0000-0000-000091520000}"/>
    <cellStyle name="Note 9 3 2 2" xfId="32804" xr:uid="{00000000-0005-0000-0000-00004F0E0000}"/>
    <cellStyle name="Note 9 3 3" xfId="24261" xr:uid="{00000000-0005-0000-0000-000092520000}"/>
    <cellStyle name="Note 9 3 4" xfId="32803" xr:uid="{00000000-0005-0000-0000-00004E0E0000}"/>
    <cellStyle name="Note 9 3_ELC_final" xfId="32805" xr:uid="{00000000-0005-0000-0000-0000500E0000}"/>
    <cellStyle name="Note 9 4" xfId="5872" xr:uid="{00000000-0005-0000-0000-000093520000}"/>
    <cellStyle name="Note 9 4 2" xfId="11555" xr:uid="{00000000-0005-0000-0000-000094520000}"/>
    <cellStyle name="Note 9 4 3" xfId="24057" xr:uid="{00000000-0005-0000-0000-000095520000}"/>
    <cellStyle name="Note 9 4 4" xfId="32806" xr:uid="{00000000-0005-0000-0000-0000510E0000}"/>
    <cellStyle name="Note 9 5" xfId="7296" xr:uid="{00000000-0005-0000-0000-000096520000}"/>
    <cellStyle name="Note 9 5 2" xfId="12971" xr:uid="{00000000-0005-0000-0000-000097520000}"/>
    <cellStyle name="Note 9 5 3" xfId="24777" xr:uid="{00000000-0005-0000-0000-000098520000}"/>
    <cellStyle name="Note 9 6" xfId="8345" xr:uid="{00000000-0005-0000-0000-000099520000}"/>
    <cellStyle name="Note 9 6 2" xfId="14011" xr:uid="{00000000-0005-0000-0000-00009A520000}"/>
    <cellStyle name="Note 9 6 3" xfId="25034" xr:uid="{00000000-0005-0000-0000-00009B520000}"/>
    <cellStyle name="Note 9 7" xfId="7368" xr:uid="{00000000-0005-0000-0000-00009C520000}"/>
    <cellStyle name="Note 9 7 2" xfId="13043" xr:uid="{00000000-0005-0000-0000-00009D520000}"/>
    <cellStyle name="Note 9 7 3" xfId="24841" xr:uid="{00000000-0005-0000-0000-00009E520000}"/>
    <cellStyle name="Note 9 8" xfId="9445" xr:uid="{00000000-0005-0000-0000-00009F520000}"/>
    <cellStyle name="Note 9 8 2" xfId="15103" xr:uid="{00000000-0005-0000-0000-0000A0520000}"/>
    <cellStyle name="Note 9 8 3" xfId="25279" xr:uid="{00000000-0005-0000-0000-0000A1520000}"/>
    <cellStyle name="Note 9 9" xfId="4937" xr:uid="{00000000-0005-0000-0000-0000A2520000}"/>
    <cellStyle name="Note 9 9 2" xfId="10626" xr:uid="{00000000-0005-0000-0000-0000A3520000}"/>
    <cellStyle name="Note 9 9 3" xfId="23882" xr:uid="{00000000-0005-0000-0000-0000A4520000}"/>
    <cellStyle name="Note 9_ELC_final" xfId="32807" xr:uid="{00000000-0005-0000-0000-0000520E0000}"/>
    <cellStyle name="Notiz" xfId="28106" xr:uid="{00000000-0005-0000-0000-0000A5520000}"/>
    <cellStyle name="Notiz 2" xfId="28107" xr:uid="{00000000-0005-0000-0000-0000A6520000}"/>
    <cellStyle name="Notiz 2 2" xfId="30298" xr:uid="{00000000-0005-0000-0000-0000A7520000}"/>
    <cellStyle name="Notiz 2 2 2" xfId="38161" xr:uid="{00000000-0005-0000-0000-0000791D0000}"/>
    <cellStyle name="Notiz 2 3" xfId="30391" xr:uid="{00000000-0005-0000-0000-0000A8520000}"/>
    <cellStyle name="Notiz 2 4" xfId="28553" xr:uid="{00000000-0005-0000-0000-0000A9520000}"/>
    <cellStyle name="Notiz 2 5" xfId="34689" xr:uid="{00000000-0005-0000-0000-0000791D0000}"/>
    <cellStyle name="Notiz 3" xfId="30297" xr:uid="{00000000-0005-0000-0000-0000AA520000}"/>
    <cellStyle name="Notiz 3 2" xfId="37004" xr:uid="{00000000-0005-0000-0000-0000530E0000}"/>
    <cellStyle name="Notiz 4" xfId="30390" xr:uid="{00000000-0005-0000-0000-0000AB520000}"/>
    <cellStyle name="Notiz 5" xfId="28736" xr:uid="{00000000-0005-0000-0000-0000AC520000}"/>
    <cellStyle name="Notiz 6" xfId="32808" xr:uid="{00000000-0005-0000-0000-0000530E0000}"/>
    <cellStyle name="num_note" xfId="3254" xr:uid="{00000000-0005-0000-0000-0000AD520000}"/>
    <cellStyle name="Number [0.0]" xfId="28354" xr:uid="{00000000-0005-0000-0000-0000AE520000}"/>
    <cellStyle name="Number [0.0] 2" xfId="28355" xr:uid="{00000000-0005-0000-0000-0000AF520000}"/>
    <cellStyle name="Nuovo" xfId="2988" xr:uid="{00000000-0005-0000-0000-0000B0520000}"/>
    <cellStyle name="Nuovo 10" xfId="32809" xr:uid="{00000000-0005-0000-0000-0000560E0000}"/>
    <cellStyle name="Nuovo 11" xfId="32810" xr:uid="{00000000-0005-0000-0000-0000570E0000}"/>
    <cellStyle name="Nuovo 12" xfId="32811" xr:uid="{00000000-0005-0000-0000-0000580E0000}"/>
    <cellStyle name="Nuovo 13" xfId="32812" xr:uid="{00000000-0005-0000-0000-0000590E0000}"/>
    <cellStyle name="Nuovo 14" xfId="32813" xr:uid="{00000000-0005-0000-0000-00005A0E0000}"/>
    <cellStyle name="Nuovo 15" xfId="32814" xr:uid="{00000000-0005-0000-0000-00005B0E0000}"/>
    <cellStyle name="Nuovo 16" xfId="32815" xr:uid="{00000000-0005-0000-0000-00005C0E0000}"/>
    <cellStyle name="Nuovo 17" xfId="32816" xr:uid="{00000000-0005-0000-0000-00005D0E0000}"/>
    <cellStyle name="Nuovo 18" xfId="32817" xr:uid="{00000000-0005-0000-0000-00005E0E0000}"/>
    <cellStyle name="Nuovo 19" xfId="32818" xr:uid="{00000000-0005-0000-0000-00005F0E0000}"/>
    <cellStyle name="Nuovo 2" xfId="3683" xr:uid="{00000000-0005-0000-0000-0000B1520000}"/>
    <cellStyle name="Nuovo 20" xfId="32819" xr:uid="{00000000-0005-0000-0000-0000610E0000}"/>
    <cellStyle name="Nuovo 21" xfId="32820" xr:uid="{00000000-0005-0000-0000-0000620E0000}"/>
    <cellStyle name="Nuovo 22" xfId="32821" xr:uid="{00000000-0005-0000-0000-0000630E0000}"/>
    <cellStyle name="Nuovo 23" xfId="32822" xr:uid="{00000000-0005-0000-0000-0000640E0000}"/>
    <cellStyle name="Nuovo 24" xfId="32823" xr:uid="{00000000-0005-0000-0000-0000650E0000}"/>
    <cellStyle name="Nuovo 25" xfId="32824" xr:uid="{00000000-0005-0000-0000-0000660E0000}"/>
    <cellStyle name="Nuovo 26" xfId="32825" xr:uid="{00000000-0005-0000-0000-0000670E0000}"/>
    <cellStyle name="Nuovo 27" xfId="32826" xr:uid="{00000000-0005-0000-0000-0000680E0000}"/>
    <cellStyle name="Nuovo 28" xfId="32827" xr:uid="{00000000-0005-0000-0000-0000690E0000}"/>
    <cellStyle name="Nuovo 29" xfId="32828" xr:uid="{00000000-0005-0000-0000-00006A0E0000}"/>
    <cellStyle name="Nuovo 3" xfId="16581" xr:uid="{00000000-0005-0000-0000-0000B2520000}"/>
    <cellStyle name="Nuovo 3 2" xfId="20384" xr:uid="{00000000-0005-0000-0000-0000B3520000}"/>
    <cellStyle name="Nuovo 30" xfId="32829" xr:uid="{00000000-0005-0000-0000-00006C0E0000}"/>
    <cellStyle name="Nuovo 31" xfId="32830" xr:uid="{00000000-0005-0000-0000-00006D0E0000}"/>
    <cellStyle name="Nuovo 32" xfId="32831" xr:uid="{00000000-0005-0000-0000-00006E0E0000}"/>
    <cellStyle name="Nuovo 33" xfId="32832" xr:uid="{00000000-0005-0000-0000-00006F0E0000}"/>
    <cellStyle name="Nuovo 34" xfId="32833" xr:uid="{00000000-0005-0000-0000-0000700E0000}"/>
    <cellStyle name="Nuovo 35" xfId="32834" xr:uid="{00000000-0005-0000-0000-0000710E0000}"/>
    <cellStyle name="Nuovo 36" xfId="32835" xr:uid="{00000000-0005-0000-0000-0000720E0000}"/>
    <cellStyle name="Nuovo 37" xfId="32836" xr:uid="{00000000-0005-0000-0000-0000730E0000}"/>
    <cellStyle name="Nuovo 38" xfId="32837" xr:uid="{00000000-0005-0000-0000-0000740E0000}"/>
    <cellStyle name="Nuovo 4" xfId="32838" xr:uid="{00000000-0005-0000-0000-0000750E0000}"/>
    <cellStyle name="Nuovo 5" xfId="32839" xr:uid="{00000000-0005-0000-0000-0000760E0000}"/>
    <cellStyle name="Nuovo 6" xfId="32840" xr:uid="{00000000-0005-0000-0000-0000770E0000}"/>
    <cellStyle name="Nuovo 7" xfId="32841" xr:uid="{00000000-0005-0000-0000-0000780E0000}"/>
    <cellStyle name="Nuovo 8" xfId="32842" xr:uid="{00000000-0005-0000-0000-0000790E0000}"/>
    <cellStyle name="Nuovo 9" xfId="32843" xr:uid="{00000000-0005-0000-0000-00007A0E0000}"/>
    <cellStyle name="Összesen" xfId="53" xr:uid="{00000000-0005-0000-0000-0000B4520000}"/>
    <cellStyle name="Összesen 10" xfId="4302" xr:uid="{00000000-0005-0000-0000-0000B5520000}"/>
    <cellStyle name="Összesen 10 2" xfId="30429" xr:uid="{00000000-0005-0000-0000-0000B6520000}"/>
    <cellStyle name="Összesen 11" xfId="33929" xr:uid="{00000000-0005-0000-0000-00007F1D0000}"/>
    <cellStyle name="Összesen 2" xfId="5425" xr:uid="{00000000-0005-0000-0000-0000B7520000}"/>
    <cellStyle name="Összesen 2 2" xfId="11108" xr:uid="{00000000-0005-0000-0000-0000B8520000}"/>
    <cellStyle name="Összesen 2 2 2" xfId="38786" xr:uid="{00000000-0005-0000-0000-0000FB1D0000}"/>
    <cellStyle name="Összesen 2 3" xfId="35477" xr:uid="{00000000-0005-0000-0000-0000FB1D0000}"/>
    <cellStyle name="Összesen 3" xfId="6811" xr:uid="{00000000-0005-0000-0000-0000B9520000}"/>
    <cellStyle name="Összesen 3 2" xfId="12493" xr:uid="{00000000-0005-0000-0000-0000BA520000}"/>
    <cellStyle name="Összesen 3 3" xfId="36608" xr:uid="{00000000-0005-0000-0000-00007F1D0000}"/>
    <cellStyle name="Összesen 4" xfId="8115" xr:uid="{00000000-0005-0000-0000-0000BB520000}"/>
    <cellStyle name="Összesen 4 2" xfId="13784" xr:uid="{00000000-0005-0000-0000-0000BC520000}"/>
    <cellStyle name="Összesen 5" xfId="7204" xr:uid="{00000000-0005-0000-0000-0000BD520000}"/>
    <cellStyle name="Összesen 5 2" xfId="12879" xr:uid="{00000000-0005-0000-0000-0000BE520000}"/>
    <cellStyle name="Összesen 6" xfId="8406" xr:uid="{00000000-0005-0000-0000-0000BF520000}"/>
    <cellStyle name="Összesen 6 2" xfId="14072" xr:uid="{00000000-0005-0000-0000-0000C0520000}"/>
    <cellStyle name="Összesen 7" xfId="9199" xr:uid="{00000000-0005-0000-0000-0000C1520000}"/>
    <cellStyle name="Összesen 7 2" xfId="14859" xr:uid="{00000000-0005-0000-0000-0000C2520000}"/>
    <cellStyle name="Összesen 8" xfId="4750" xr:uid="{00000000-0005-0000-0000-0000C3520000}"/>
    <cellStyle name="Összesen 8 2" xfId="10441" xr:uid="{00000000-0005-0000-0000-0000C4520000}"/>
    <cellStyle name="Összesen 9" xfId="3749" xr:uid="{00000000-0005-0000-0000-0000C5520000}"/>
    <cellStyle name="Összesen 9 2" xfId="30357" xr:uid="{00000000-0005-0000-0000-0000C6520000}"/>
    <cellStyle name="Output 10" xfId="2989" xr:uid="{00000000-0005-0000-0000-0000C7520000}"/>
    <cellStyle name="Output 10 10" xfId="4236" xr:uid="{00000000-0005-0000-0000-0000C8520000}"/>
    <cellStyle name="Output 10 10 2" xfId="30139" xr:uid="{00000000-0005-0000-0000-0000C9520000}"/>
    <cellStyle name="Output 10 11" xfId="9971" xr:uid="{00000000-0005-0000-0000-0000CA520000}"/>
    <cellStyle name="Output 10 11 2" xfId="28954" xr:uid="{00000000-0005-0000-0000-0000CB520000}"/>
    <cellStyle name="Output 10 12" xfId="32844" xr:uid="{00000000-0005-0000-0000-00007B0E0000}"/>
    <cellStyle name="Output 10 2" xfId="3497" xr:uid="{00000000-0005-0000-0000-0000CC520000}"/>
    <cellStyle name="Output 10 2 10" xfId="10289" xr:uid="{00000000-0005-0000-0000-0000CD520000}"/>
    <cellStyle name="Output 10 2 10 2" xfId="29945" xr:uid="{00000000-0005-0000-0000-0000CE520000}"/>
    <cellStyle name="Output 10 2 11" xfId="33762" xr:uid="{00000000-0005-0000-0000-0000811D0000}"/>
    <cellStyle name="Output 10 2 2" xfId="6657" xr:uid="{00000000-0005-0000-0000-0000CF520000}"/>
    <cellStyle name="Output 10 2 2 2" xfId="12339" xr:uid="{00000000-0005-0000-0000-0000D0520000}"/>
    <cellStyle name="Output 10 2 2 2 2" xfId="38805" xr:uid="{00000000-0005-0000-0000-0000FE1D0000}"/>
    <cellStyle name="Output 10 2 2 3" xfId="30360" xr:uid="{00000000-0005-0000-0000-0000D1520000}"/>
    <cellStyle name="Output 10 2 2 4" xfId="35497" xr:uid="{00000000-0005-0000-0000-0000FE1D0000}"/>
    <cellStyle name="Output 10 2 3" xfId="6144" xr:uid="{00000000-0005-0000-0000-0000D2520000}"/>
    <cellStyle name="Output 10 2 3 2" xfId="11827" xr:uid="{00000000-0005-0000-0000-0000D3520000}"/>
    <cellStyle name="Output 10 2 3 3" xfId="37166" xr:uid="{00000000-0005-0000-0000-0000811D0000}"/>
    <cellStyle name="Output 10 2 4" xfId="6923" xr:uid="{00000000-0005-0000-0000-0000D4520000}"/>
    <cellStyle name="Output 10 2 4 2" xfId="12599" xr:uid="{00000000-0005-0000-0000-0000D5520000}"/>
    <cellStyle name="Output 10 2 5" xfId="8669" xr:uid="{00000000-0005-0000-0000-0000D6520000}"/>
    <cellStyle name="Output 10 2 5 2" xfId="14334" xr:uid="{00000000-0005-0000-0000-0000D7520000}"/>
    <cellStyle name="Output 10 2 6" xfId="9043" xr:uid="{00000000-0005-0000-0000-0000D8520000}"/>
    <cellStyle name="Output 10 2 6 2" xfId="14708" xr:uid="{00000000-0005-0000-0000-0000D9520000}"/>
    <cellStyle name="Output 10 2 7" xfId="9767" xr:uid="{00000000-0005-0000-0000-0000DA520000}"/>
    <cellStyle name="Output 10 2 7 2" xfId="15422" xr:uid="{00000000-0005-0000-0000-0000DB520000}"/>
    <cellStyle name="Output 10 2 8" xfId="5259" xr:uid="{00000000-0005-0000-0000-0000DC520000}"/>
    <cellStyle name="Output 10 2 8 2" xfId="10945" xr:uid="{00000000-0005-0000-0000-0000DD520000}"/>
    <cellStyle name="Output 10 2 9" xfId="4585" xr:uid="{00000000-0005-0000-0000-0000DE520000}"/>
    <cellStyle name="Output 10 2 9 2" xfId="29931" xr:uid="{00000000-0005-0000-0000-0000DF520000}"/>
    <cellStyle name="Output 10 3" xfId="6284" xr:uid="{00000000-0005-0000-0000-0000E0520000}"/>
    <cellStyle name="Output 10 3 2" xfId="11967" xr:uid="{00000000-0005-0000-0000-0000E1520000}"/>
    <cellStyle name="Output 10 3 2 2" xfId="38804" xr:uid="{00000000-0005-0000-0000-0000FF1D0000}"/>
    <cellStyle name="Output 10 3 3" xfId="35496" xr:uid="{00000000-0005-0000-0000-0000FF1D0000}"/>
    <cellStyle name="Output 10 4" xfId="5873" xr:uid="{00000000-0005-0000-0000-0000E2520000}"/>
    <cellStyle name="Output 10 4 2" xfId="11556" xr:uid="{00000000-0005-0000-0000-0000E3520000}"/>
    <cellStyle name="Output 10 4 2 2" xfId="38287" xr:uid="{00000000-0005-0000-0000-00006A2C0000}"/>
    <cellStyle name="Output 10 4 3" xfId="34811" xr:uid="{00000000-0005-0000-0000-00006A2C0000}"/>
    <cellStyle name="Output 10 5" xfId="7294" xr:uid="{00000000-0005-0000-0000-0000E4520000}"/>
    <cellStyle name="Output 10 5 2" xfId="12969" xr:uid="{00000000-0005-0000-0000-0000E5520000}"/>
    <cellStyle name="Output 10 5 3" xfId="37165" xr:uid="{00000000-0005-0000-0000-0000801D0000}"/>
    <cellStyle name="Output 10 6" xfId="8346" xr:uid="{00000000-0005-0000-0000-0000E6520000}"/>
    <cellStyle name="Output 10 6 2" xfId="14012" xr:uid="{00000000-0005-0000-0000-0000E7520000}"/>
    <cellStyle name="Output 10 7" xfId="7367" xr:uid="{00000000-0005-0000-0000-0000E8520000}"/>
    <cellStyle name="Output 10 7 2" xfId="13042" xr:uid="{00000000-0005-0000-0000-0000E9520000}"/>
    <cellStyle name="Output 10 8" xfId="9446" xr:uid="{00000000-0005-0000-0000-0000EA520000}"/>
    <cellStyle name="Output 10 8 2" xfId="15104" xr:uid="{00000000-0005-0000-0000-0000EB520000}"/>
    <cellStyle name="Output 10 9" xfId="4938" xr:uid="{00000000-0005-0000-0000-0000EC520000}"/>
    <cellStyle name="Output 10 9 2" xfId="10627" xr:uid="{00000000-0005-0000-0000-0000ED520000}"/>
    <cellStyle name="Output 11" xfId="32845" xr:uid="{00000000-0005-0000-0000-00007C0E0000}"/>
    <cellStyle name="Output 12" xfId="32846" xr:uid="{00000000-0005-0000-0000-00007D0E0000}"/>
    <cellStyle name="Output 13" xfId="32847" xr:uid="{00000000-0005-0000-0000-00007E0E0000}"/>
    <cellStyle name="Output 14" xfId="32848" xr:uid="{00000000-0005-0000-0000-00007F0E0000}"/>
    <cellStyle name="Output 15" xfId="32849" xr:uid="{00000000-0005-0000-0000-0000800E0000}"/>
    <cellStyle name="Output 16" xfId="32850" xr:uid="{00000000-0005-0000-0000-0000810E0000}"/>
    <cellStyle name="Output 17" xfId="32851" xr:uid="{00000000-0005-0000-0000-0000820E0000}"/>
    <cellStyle name="Output 18" xfId="32852" xr:uid="{00000000-0005-0000-0000-0000830E0000}"/>
    <cellStyle name="Output 19" xfId="32853" xr:uid="{00000000-0005-0000-0000-0000840E0000}"/>
    <cellStyle name="Output 2" xfId="2990" xr:uid="{00000000-0005-0000-0000-0000EE520000}"/>
    <cellStyle name="Output 2 10" xfId="2991" xr:uid="{00000000-0005-0000-0000-0000EF520000}"/>
    <cellStyle name="Output 2 10 10" xfId="4238" xr:uid="{00000000-0005-0000-0000-0000F0520000}"/>
    <cellStyle name="Output 2 10 10 2" xfId="29929" xr:uid="{00000000-0005-0000-0000-0000F1520000}"/>
    <cellStyle name="Output 2 10 11" xfId="9973" xr:uid="{00000000-0005-0000-0000-0000F2520000}"/>
    <cellStyle name="Output 2 10 11 2" xfId="28422" xr:uid="{00000000-0005-0000-0000-0000F3520000}"/>
    <cellStyle name="Output 2 10 12" xfId="30765" xr:uid="{00000000-0005-0000-0000-0000860E0000}"/>
    <cellStyle name="Output 2 10 13" xfId="33761" xr:uid="{00000000-0005-0000-0000-0000831D0000}"/>
    <cellStyle name="Output 2 10 2" xfId="3499" xr:uid="{00000000-0005-0000-0000-0000F4520000}"/>
    <cellStyle name="Output 2 10 2 10" xfId="10291" xr:uid="{00000000-0005-0000-0000-0000F5520000}"/>
    <cellStyle name="Output 2 10 2 10 2" xfId="28426" xr:uid="{00000000-0005-0000-0000-0000F6520000}"/>
    <cellStyle name="Output 2 10 2 11" xfId="18969" xr:uid="{00000000-0005-0000-0000-0000F7520000}"/>
    <cellStyle name="Output 2 10 2 12" xfId="33760" xr:uid="{00000000-0005-0000-0000-0000841D0000}"/>
    <cellStyle name="Output 2 10 2 2" xfId="6659" xr:uid="{00000000-0005-0000-0000-0000F8520000}"/>
    <cellStyle name="Output 2 10 2 2 2" xfId="12341" xr:uid="{00000000-0005-0000-0000-0000F9520000}"/>
    <cellStyle name="Output 2 10 2 2 2 2" xfId="28030" xr:uid="{00000000-0005-0000-0000-0000FA520000}"/>
    <cellStyle name="Output 2 10 2 2 2 2 2" xfId="38979" xr:uid="{00000000-0005-0000-0000-0000041E0000}"/>
    <cellStyle name="Output 2 10 2 2 2 3" xfId="35647" xr:uid="{00000000-0005-0000-0000-0000041E0000}"/>
    <cellStyle name="Output 2 10 2 2 3" xfId="30275" xr:uid="{00000000-0005-0000-0000-0000FB520000}"/>
    <cellStyle name="Output 2 10 2 2 3 2" xfId="37851" xr:uid="{00000000-0005-0000-0000-0000851D0000}"/>
    <cellStyle name="Output 2 10 2 2 4" xfId="28651" xr:uid="{00000000-0005-0000-0000-0000FC520000}"/>
    <cellStyle name="Output 2 10 2 2 5" xfId="24470" xr:uid="{00000000-0005-0000-0000-0000FD520000}"/>
    <cellStyle name="Output 2 10 2 2 6" xfId="22684" xr:uid="{00000000-0005-0000-0000-0000FE520000}"/>
    <cellStyle name="Output 2 10 2 2 7" xfId="34356" xr:uid="{00000000-0005-0000-0000-0000851D0000}"/>
    <cellStyle name="Output 2 10 2 3" xfId="6146" xr:uid="{00000000-0005-0000-0000-0000FF520000}"/>
    <cellStyle name="Output 2 10 2 3 2" xfId="11829" xr:uid="{00000000-0005-0000-0000-000000530000}"/>
    <cellStyle name="Output 2 10 2 3 2 2" xfId="27389" xr:uid="{00000000-0005-0000-0000-000001530000}"/>
    <cellStyle name="Output 2 10 2 3 2 3" xfId="38905" xr:uid="{00000000-0005-0000-0000-0000051E0000}"/>
    <cellStyle name="Output 2 10 2 3 3" xfId="28490" xr:uid="{00000000-0005-0000-0000-000002530000}"/>
    <cellStyle name="Output 2 10 2 3 4" xfId="29908" xr:uid="{00000000-0005-0000-0000-000003530000}"/>
    <cellStyle name="Output 2 10 2 3 5" xfId="24187" xr:uid="{00000000-0005-0000-0000-000004530000}"/>
    <cellStyle name="Output 2 10 2 3 6" xfId="35583" xr:uid="{00000000-0005-0000-0000-0000051E0000}"/>
    <cellStyle name="Output 2 10 2 4" xfId="6921" xr:uid="{00000000-0005-0000-0000-000005530000}"/>
    <cellStyle name="Output 2 10 2 4 2" xfId="12597" xr:uid="{00000000-0005-0000-0000-000006530000}"/>
    <cellStyle name="Output 2 10 2 4 2 2" xfId="39023" xr:uid="{00000000-0005-0000-0000-0000061E0000}"/>
    <cellStyle name="Output 2 10 2 4 3" xfId="35685" xr:uid="{00000000-0005-0000-0000-0000061E0000}"/>
    <cellStyle name="Output 2 10 2 5" xfId="8671" xr:uid="{00000000-0005-0000-0000-000007530000}"/>
    <cellStyle name="Output 2 10 2 5 2" xfId="14336" xr:uid="{00000000-0005-0000-0000-000008530000}"/>
    <cellStyle name="Output 2 10 2 5 3" xfId="37168" xr:uid="{00000000-0005-0000-0000-0000841D0000}"/>
    <cellStyle name="Output 2 10 2 6" xfId="9045" xr:uid="{00000000-0005-0000-0000-000009530000}"/>
    <cellStyle name="Output 2 10 2 6 2" xfId="14710" xr:uid="{00000000-0005-0000-0000-00000A530000}"/>
    <cellStyle name="Output 2 10 2 7" xfId="9769" xr:uid="{00000000-0005-0000-0000-00000B530000}"/>
    <cellStyle name="Output 2 10 2 7 2" xfId="15424" xr:uid="{00000000-0005-0000-0000-00000C530000}"/>
    <cellStyle name="Output 2 10 2 8" xfId="5261" xr:uid="{00000000-0005-0000-0000-00000D530000}"/>
    <cellStyle name="Output 2 10 2 8 2" xfId="10947" xr:uid="{00000000-0005-0000-0000-00000E530000}"/>
    <cellStyle name="Output 2 10 2 9" xfId="4587" xr:uid="{00000000-0005-0000-0000-00000F530000}"/>
    <cellStyle name="Output 2 10 2 9 2" xfId="29928" xr:uid="{00000000-0005-0000-0000-000010530000}"/>
    <cellStyle name="Output 2 10 3" xfId="6286" xr:uid="{00000000-0005-0000-0000-000011530000}"/>
    <cellStyle name="Output 2 10 3 2" xfId="11969" xr:uid="{00000000-0005-0000-0000-000012530000}"/>
    <cellStyle name="Output 2 10 3 2 2" xfId="38138" xr:uid="{00000000-0005-0000-0000-0000861D0000}"/>
    <cellStyle name="Output 2 10 3 3" xfId="29381" xr:uid="{00000000-0005-0000-0000-000013530000}"/>
    <cellStyle name="Output 2 10 3 4" xfId="34667" xr:uid="{00000000-0005-0000-0000-0000861D0000}"/>
    <cellStyle name="Output 2 10 4" xfId="5875" xr:uid="{00000000-0005-0000-0000-000014530000}"/>
    <cellStyle name="Output 2 10 4 2" xfId="11558" xr:uid="{00000000-0005-0000-0000-000015530000}"/>
    <cellStyle name="Output 2 10 4 2 2" xfId="38865" xr:uid="{00000000-0005-0000-0000-0000081E0000}"/>
    <cellStyle name="Output 2 10 4 3" xfId="35546" xr:uid="{00000000-0005-0000-0000-0000081E0000}"/>
    <cellStyle name="Output 2 10 5" xfId="7292" xr:uid="{00000000-0005-0000-0000-000016530000}"/>
    <cellStyle name="Output 2 10 5 2" xfId="12967" xr:uid="{00000000-0005-0000-0000-000017530000}"/>
    <cellStyle name="Output 2 10 5 2 2" xfId="38717" xr:uid="{00000000-0005-0000-0000-00006C2C0000}"/>
    <cellStyle name="Output 2 10 5 3" xfId="35405" xr:uid="{00000000-0005-0000-0000-00006C2C0000}"/>
    <cellStyle name="Output 2 10 6" xfId="8348" xr:uid="{00000000-0005-0000-0000-000018530000}"/>
    <cellStyle name="Output 2 10 6 2" xfId="14014" xr:uid="{00000000-0005-0000-0000-000019530000}"/>
    <cellStyle name="Output 2 10 6 3" xfId="36583" xr:uid="{00000000-0005-0000-0000-0000D52D0000}"/>
    <cellStyle name="Output 2 10 7" xfId="7366" xr:uid="{00000000-0005-0000-0000-00001A530000}"/>
    <cellStyle name="Output 2 10 7 2" xfId="13041" xr:uid="{00000000-0005-0000-0000-00001B530000}"/>
    <cellStyle name="Output 2 10 7 3" xfId="37167" xr:uid="{00000000-0005-0000-0000-0000831D0000}"/>
    <cellStyle name="Output 2 10 8" xfId="9448" xr:uid="{00000000-0005-0000-0000-00001C530000}"/>
    <cellStyle name="Output 2 10 8 2" xfId="15106" xr:uid="{00000000-0005-0000-0000-00001D530000}"/>
    <cellStyle name="Output 2 10 9" xfId="4940" xr:uid="{00000000-0005-0000-0000-00001E530000}"/>
    <cellStyle name="Output 2 10 9 2" xfId="10629" xr:uid="{00000000-0005-0000-0000-00001F530000}"/>
    <cellStyle name="Output 2 11" xfId="2992" xr:uid="{00000000-0005-0000-0000-000020530000}"/>
    <cellStyle name="Output 2 11 10" xfId="4239" xr:uid="{00000000-0005-0000-0000-000021530000}"/>
    <cellStyle name="Output 2 11 10 2" xfId="29927" xr:uid="{00000000-0005-0000-0000-000022530000}"/>
    <cellStyle name="Output 2 11 11" xfId="9974" xr:uid="{00000000-0005-0000-0000-000023530000}"/>
    <cellStyle name="Output 2 11 11 2" xfId="30354" xr:uid="{00000000-0005-0000-0000-000024530000}"/>
    <cellStyle name="Output 2 11 12" xfId="32854" xr:uid="{00000000-0005-0000-0000-0000870E0000}"/>
    <cellStyle name="Output 2 11 2" xfId="3500" xr:uid="{00000000-0005-0000-0000-000025530000}"/>
    <cellStyle name="Output 2 11 2 10" xfId="10292" xr:uid="{00000000-0005-0000-0000-000026530000}"/>
    <cellStyle name="Output 2 11 2 10 2" xfId="29891" xr:uid="{00000000-0005-0000-0000-000027530000}"/>
    <cellStyle name="Output 2 11 2 11" xfId="33759" xr:uid="{00000000-0005-0000-0000-0000881D0000}"/>
    <cellStyle name="Output 2 11 2 2" xfId="6660" xr:uid="{00000000-0005-0000-0000-000028530000}"/>
    <cellStyle name="Output 2 11 2 2 2" xfId="12342" xr:uid="{00000000-0005-0000-0000-000029530000}"/>
    <cellStyle name="Output 2 11 2 2 2 2" xfId="38866" xr:uid="{00000000-0005-0000-0000-00000B1E0000}"/>
    <cellStyle name="Output 2 11 2 2 3" xfId="28574" xr:uid="{00000000-0005-0000-0000-00002A530000}"/>
    <cellStyle name="Output 2 11 2 2 4" xfId="35547" xr:uid="{00000000-0005-0000-0000-00000B1E0000}"/>
    <cellStyle name="Output 2 11 2 3" xfId="6147" xr:uid="{00000000-0005-0000-0000-00002B530000}"/>
    <cellStyle name="Output 2 11 2 3 2" xfId="11830" xr:uid="{00000000-0005-0000-0000-00002C530000}"/>
    <cellStyle name="Output 2 11 2 3 3" xfId="37170" xr:uid="{00000000-0005-0000-0000-0000881D0000}"/>
    <cellStyle name="Output 2 11 2 4" xfId="6920" xr:uid="{00000000-0005-0000-0000-00002D530000}"/>
    <cellStyle name="Output 2 11 2 4 2" xfId="12596" xr:uid="{00000000-0005-0000-0000-00002E530000}"/>
    <cellStyle name="Output 2 11 2 5" xfId="8672" xr:uid="{00000000-0005-0000-0000-00002F530000}"/>
    <cellStyle name="Output 2 11 2 5 2" xfId="14337" xr:uid="{00000000-0005-0000-0000-000030530000}"/>
    <cellStyle name="Output 2 11 2 6" xfId="9046" xr:uid="{00000000-0005-0000-0000-000031530000}"/>
    <cellStyle name="Output 2 11 2 6 2" xfId="14711" xr:uid="{00000000-0005-0000-0000-000032530000}"/>
    <cellStyle name="Output 2 11 2 7" xfId="9770" xr:uid="{00000000-0005-0000-0000-000033530000}"/>
    <cellStyle name="Output 2 11 2 7 2" xfId="15425" xr:uid="{00000000-0005-0000-0000-000034530000}"/>
    <cellStyle name="Output 2 11 2 8" xfId="5262" xr:uid="{00000000-0005-0000-0000-000035530000}"/>
    <cellStyle name="Output 2 11 2 8 2" xfId="10948" xr:uid="{00000000-0005-0000-0000-000036530000}"/>
    <cellStyle name="Output 2 11 2 9" xfId="4588" xr:uid="{00000000-0005-0000-0000-000037530000}"/>
    <cellStyle name="Output 2 11 2 9 2" xfId="29214" xr:uid="{00000000-0005-0000-0000-000038530000}"/>
    <cellStyle name="Output 2 11 3" xfId="6287" xr:uid="{00000000-0005-0000-0000-000039530000}"/>
    <cellStyle name="Output 2 11 3 2" xfId="11970" xr:uid="{00000000-0005-0000-0000-00003A530000}"/>
    <cellStyle name="Output 2 11 3 2 2" xfId="39024" xr:uid="{00000000-0005-0000-0000-00000C1E0000}"/>
    <cellStyle name="Output 2 11 3 3" xfId="35686" xr:uid="{00000000-0005-0000-0000-00000C1E0000}"/>
    <cellStyle name="Output 2 11 4" xfId="5876" xr:uid="{00000000-0005-0000-0000-00003B530000}"/>
    <cellStyle name="Output 2 11 4 2" xfId="11559" xr:uid="{00000000-0005-0000-0000-00003C530000}"/>
    <cellStyle name="Output 2 11 4 2 2" xfId="38707" xr:uid="{00000000-0005-0000-0000-00006D2C0000}"/>
    <cellStyle name="Output 2 11 4 3" xfId="35391" xr:uid="{00000000-0005-0000-0000-00006D2C0000}"/>
    <cellStyle name="Output 2 11 5" xfId="7291" xr:uid="{00000000-0005-0000-0000-00003D530000}"/>
    <cellStyle name="Output 2 11 5 2" xfId="12966" xr:uid="{00000000-0005-0000-0000-00003E530000}"/>
    <cellStyle name="Output 2 11 5 3" xfId="37169" xr:uid="{00000000-0005-0000-0000-0000871D0000}"/>
    <cellStyle name="Output 2 11 6" xfId="8349" xr:uid="{00000000-0005-0000-0000-00003F530000}"/>
    <cellStyle name="Output 2 11 6 2" xfId="14015" xr:uid="{00000000-0005-0000-0000-000040530000}"/>
    <cellStyle name="Output 2 11 7" xfId="7365" xr:uid="{00000000-0005-0000-0000-000041530000}"/>
    <cellStyle name="Output 2 11 7 2" xfId="13040" xr:uid="{00000000-0005-0000-0000-000042530000}"/>
    <cellStyle name="Output 2 11 8" xfId="9449" xr:uid="{00000000-0005-0000-0000-000043530000}"/>
    <cellStyle name="Output 2 11 8 2" xfId="15107" xr:uid="{00000000-0005-0000-0000-000044530000}"/>
    <cellStyle name="Output 2 11 9" xfId="4941" xr:uid="{00000000-0005-0000-0000-000045530000}"/>
    <cellStyle name="Output 2 11 9 2" xfId="10630" xr:uid="{00000000-0005-0000-0000-000046530000}"/>
    <cellStyle name="Output 2 12" xfId="3498" xr:uid="{00000000-0005-0000-0000-000047530000}"/>
    <cellStyle name="Output 2 12 10" xfId="10290" xr:uid="{00000000-0005-0000-0000-000048530000}"/>
    <cellStyle name="Output 2 12 10 2" xfId="28694" xr:uid="{00000000-0005-0000-0000-000049530000}"/>
    <cellStyle name="Output 2 12 11" xfId="30813" xr:uid="{00000000-0005-0000-0000-0000891D0000}"/>
    <cellStyle name="Output 2 12 2" xfId="6658" xr:uid="{00000000-0005-0000-0000-00004A530000}"/>
    <cellStyle name="Output 2 12 2 2" xfId="12340" xr:uid="{00000000-0005-0000-0000-00004B530000}"/>
    <cellStyle name="Output 2 12 2 2 2" xfId="38867" xr:uid="{00000000-0005-0000-0000-00000E1E0000}"/>
    <cellStyle name="Output 2 12 2 3" xfId="29174" xr:uid="{00000000-0005-0000-0000-00004C530000}"/>
    <cellStyle name="Output 2 12 2 4" xfId="35548" xr:uid="{00000000-0005-0000-0000-00000E1E0000}"/>
    <cellStyle name="Output 2 12 3" xfId="6145" xr:uid="{00000000-0005-0000-0000-00004D530000}"/>
    <cellStyle name="Output 2 12 3 2" xfId="11828" xr:uid="{00000000-0005-0000-0000-00004E530000}"/>
    <cellStyle name="Output 2 12 3 3" xfId="37171" xr:uid="{00000000-0005-0000-0000-0000891D0000}"/>
    <cellStyle name="Output 2 12 4" xfId="6922" xr:uid="{00000000-0005-0000-0000-00004F530000}"/>
    <cellStyle name="Output 2 12 4 2" xfId="12598" xr:uid="{00000000-0005-0000-0000-000050530000}"/>
    <cellStyle name="Output 2 12 5" xfId="8670" xr:uid="{00000000-0005-0000-0000-000051530000}"/>
    <cellStyle name="Output 2 12 5 2" xfId="14335" xr:uid="{00000000-0005-0000-0000-000052530000}"/>
    <cellStyle name="Output 2 12 6" xfId="9044" xr:uid="{00000000-0005-0000-0000-000053530000}"/>
    <cellStyle name="Output 2 12 6 2" xfId="14709" xr:uid="{00000000-0005-0000-0000-000054530000}"/>
    <cellStyle name="Output 2 12 7" xfId="9768" xr:uid="{00000000-0005-0000-0000-000055530000}"/>
    <cellStyle name="Output 2 12 7 2" xfId="15423" xr:uid="{00000000-0005-0000-0000-000056530000}"/>
    <cellStyle name="Output 2 12 8" xfId="5260" xr:uid="{00000000-0005-0000-0000-000057530000}"/>
    <cellStyle name="Output 2 12 8 2" xfId="10946" xr:uid="{00000000-0005-0000-0000-000058530000}"/>
    <cellStyle name="Output 2 12 9" xfId="4586" xr:uid="{00000000-0005-0000-0000-000059530000}"/>
    <cellStyle name="Output 2 12 9 2" xfId="30220" xr:uid="{00000000-0005-0000-0000-00005A530000}"/>
    <cellStyle name="Output 2 13" xfId="6285" xr:uid="{00000000-0005-0000-0000-00005B530000}"/>
    <cellStyle name="Output 2 13 2" xfId="11968" xr:uid="{00000000-0005-0000-0000-00005C530000}"/>
    <cellStyle name="Output 2 13 2 2" xfId="38785" xr:uid="{00000000-0005-0000-0000-00000F1E0000}"/>
    <cellStyle name="Output 2 13 3" xfId="35476" xr:uid="{00000000-0005-0000-0000-00000F1E0000}"/>
    <cellStyle name="Output 2 14" xfId="5874" xr:uid="{00000000-0005-0000-0000-00005D530000}"/>
    <cellStyle name="Output 2 14 2" xfId="11557" xr:uid="{00000000-0005-0000-0000-00005E530000}"/>
    <cellStyle name="Output 2 14 2 2" xfId="38724" xr:uid="{00000000-0005-0000-0000-00006B2C0000}"/>
    <cellStyle name="Output 2 14 3" xfId="35417" xr:uid="{00000000-0005-0000-0000-00006B2C0000}"/>
    <cellStyle name="Output 2 15" xfId="7293" xr:uid="{00000000-0005-0000-0000-00005F530000}"/>
    <cellStyle name="Output 2 15 2" xfId="12968" xr:uid="{00000000-0005-0000-0000-000060530000}"/>
    <cellStyle name="Output 2 15 3" xfId="37052" xr:uid="{00000000-0005-0000-0000-0000821D0000}"/>
    <cellStyle name="Output 2 16" xfId="8347" xr:uid="{00000000-0005-0000-0000-000061530000}"/>
    <cellStyle name="Output 2 16 2" xfId="14013" xr:uid="{00000000-0005-0000-0000-000062530000}"/>
    <cellStyle name="Output 2 17" xfId="7008" xr:uid="{00000000-0005-0000-0000-000063530000}"/>
    <cellStyle name="Output 2 17 2" xfId="12684" xr:uid="{00000000-0005-0000-0000-000064530000}"/>
    <cellStyle name="Output 2 18" xfId="9447" xr:uid="{00000000-0005-0000-0000-000065530000}"/>
    <cellStyle name="Output 2 18 2" xfId="15105" xr:uid="{00000000-0005-0000-0000-000066530000}"/>
    <cellStyle name="Output 2 19" xfId="4939" xr:uid="{00000000-0005-0000-0000-000067530000}"/>
    <cellStyle name="Output 2 19 2" xfId="10628" xr:uid="{00000000-0005-0000-0000-000068530000}"/>
    <cellStyle name="Output 2 2" xfId="2993" xr:uid="{00000000-0005-0000-0000-000069530000}"/>
    <cellStyle name="Output 2 2 10" xfId="4240" xr:uid="{00000000-0005-0000-0000-00006A530000}"/>
    <cellStyle name="Output 2 2 10 2" xfId="29213" xr:uid="{00000000-0005-0000-0000-00006B530000}"/>
    <cellStyle name="Output 2 2 11" xfId="9975" xr:uid="{00000000-0005-0000-0000-00006C530000}"/>
    <cellStyle name="Output 2 2 11 2" xfId="28785" xr:uid="{00000000-0005-0000-0000-00006D530000}"/>
    <cellStyle name="Output 2 2 12" xfId="30766" xr:uid="{00000000-0005-0000-0000-0000880E0000}"/>
    <cellStyle name="Output 2 2 13" xfId="33758" xr:uid="{00000000-0005-0000-0000-00008A1D0000}"/>
    <cellStyle name="Output 2 2 2" xfId="3501" xr:uid="{00000000-0005-0000-0000-00006E530000}"/>
    <cellStyle name="Output 2 2 2 10" xfId="10293" xr:uid="{00000000-0005-0000-0000-00006F530000}"/>
    <cellStyle name="Output 2 2 2 10 2" xfId="29904" xr:uid="{00000000-0005-0000-0000-000070530000}"/>
    <cellStyle name="Output 2 2 2 11" xfId="18970" xr:uid="{00000000-0005-0000-0000-000071530000}"/>
    <cellStyle name="Output 2 2 2 12" xfId="33757" xr:uid="{00000000-0005-0000-0000-00008B1D0000}"/>
    <cellStyle name="Output 2 2 2 2" xfId="6661" xr:uid="{00000000-0005-0000-0000-000072530000}"/>
    <cellStyle name="Output 2 2 2 2 2" xfId="12343" xr:uid="{00000000-0005-0000-0000-000073530000}"/>
    <cellStyle name="Output 2 2 2 2 2 2" xfId="28036" xr:uid="{00000000-0005-0000-0000-000074530000}"/>
    <cellStyle name="Output 2 2 2 2 2 2 2" xfId="39722" xr:uid="{00000000-0005-0000-0000-0000131E0000}"/>
    <cellStyle name="Output 2 2 2 2 2 3" xfId="36390" xr:uid="{00000000-0005-0000-0000-0000131E0000}"/>
    <cellStyle name="Output 2 2 2 2 3" xfId="30281" xr:uid="{00000000-0005-0000-0000-000075530000}"/>
    <cellStyle name="Output 2 2 2 2 3 2" xfId="37852" xr:uid="{00000000-0005-0000-0000-00008C1D0000}"/>
    <cellStyle name="Output 2 2 2 2 4" xfId="28564" xr:uid="{00000000-0005-0000-0000-000076530000}"/>
    <cellStyle name="Output 2 2 2 2 5" xfId="24471" xr:uid="{00000000-0005-0000-0000-000077530000}"/>
    <cellStyle name="Output 2 2 2 2 6" xfId="22685" xr:uid="{00000000-0005-0000-0000-000078530000}"/>
    <cellStyle name="Output 2 2 2 2 7" xfId="34357" xr:uid="{00000000-0005-0000-0000-00008C1D0000}"/>
    <cellStyle name="Output 2 2 2 3" xfId="6148" xr:uid="{00000000-0005-0000-0000-000079530000}"/>
    <cellStyle name="Output 2 2 2 3 2" xfId="11831" xr:uid="{00000000-0005-0000-0000-00007A530000}"/>
    <cellStyle name="Output 2 2 2 3 2 2" xfId="27390" xr:uid="{00000000-0005-0000-0000-00007B530000}"/>
    <cellStyle name="Output 2 2 2 3 2 3" xfId="38906" xr:uid="{00000000-0005-0000-0000-0000141E0000}"/>
    <cellStyle name="Output 2 2 2 3 3" xfId="29641" xr:uid="{00000000-0005-0000-0000-00007C530000}"/>
    <cellStyle name="Output 2 2 2 3 4" xfId="29958" xr:uid="{00000000-0005-0000-0000-00007D530000}"/>
    <cellStyle name="Output 2 2 2 3 5" xfId="24188" xr:uid="{00000000-0005-0000-0000-00007E530000}"/>
    <cellStyle name="Output 2 2 2 3 6" xfId="35584" xr:uid="{00000000-0005-0000-0000-0000141E0000}"/>
    <cellStyle name="Output 2 2 2 4" xfId="6898" xr:uid="{00000000-0005-0000-0000-00007F530000}"/>
    <cellStyle name="Output 2 2 2 4 2" xfId="12578" xr:uid="{00000000-0005-0000-0000-000080530000}"/>
    <cellStyle name="Output 2 2 2 4 2 2" xfId="38869" xr:uid="{00000000-0005-0000-0000-0000151E0000}"/>
    <cellStyle name="Output 2 2 2 4 3" xfId="35550" xr:uid="{00000000-0005-0000-0000-0000151E0000}"/>
    <cellStyle name="Output 2 2 2 5" xfId="8673" xr:uid="{00000000-0005-0000-0000-000081530000}"/>
    <cellStyle name="Output 2 2 2 5 2" xfId="14338" xr:uid="{00000000-0005-0000-0000-000082530000}"/>
    <cellStyle name="Output 2 2 2 5 3" xfId="37173" xr:uid="{00000000-0005-0000-0000-00008B1D0000}"/>
    <cellStyle name="Output 2 2 2 6" xfId="9047" xr:uid="{00000000-0005-0000-0000-000083530000}"/>
    <cellStyle name="Output 2 2 2 6 2" xfId="14712" xr:uid="{00000000-0005-0000-0000-000084530000}"/>
    <cellStyle name="Output 2 2 2 7" xfId="9771" xr:uid="{00000000-0005-0000-0000-000085530000}"/>
    <cellStyle name="Output 2 2 2 7 2" xfId="15426" xr:uid="{00000000-0005-0000-0000-000086530000}"/>
    <cellStyle name="Output 2 2 2 8" xfId="5263" xr:uid="{00000000-0005-0000-0000-000087530000}"/>
    <cellStyle name="Output 2 2 2 8 2" xfId="10949" xr:uid="{00000000-0005-0000-0000-000088530000}"/>
    <cellStyle name="Output 2 2 2 9" xfId="4589" xr:uid="{00000000-0005-0000-0000-000089530000}"/>
    <cellStyle name="Output 2 2 2 9 2" xfId="28892" xr:uid="{00000000-0005-0000-0000-00008A530000}"/>
    <cellStyle name="Output 2 2 3" xfId="6288" xr:uid="{00000000-0005-0000-0000-00008B530000}"/>
    <cellStyle name="Output 2 2 3 2" xfId="11971" xr:uid="{00000000-0005-0000-0000-00008C530000}"/>
    <cellStyle name="Output 2 2 3 2 2" xfId="38139" xr:uid="{00000000-0005-0000-0000-00008D1D0000}"/>
    <cellStyle name="Output 2 2 3 3" xfId="29392" xr:uid="{00000000-0005-0000-0000-00008D530000}"/>
    <cellStyle name="Output 2 2 3 4" xfId="34668" xr:uid="{00000000-0005-0000-0000-00008D1D0000}"/>
    <cellStyle name="Output 2 2 4" xfId="5877" xr:uid="{00000000-0005-0000-0000-00008E530000}"/>
    <cellStyle name="Output 2 2 4 2" xfId="11560" xr:uid="{00000000-0005-0000-0000-00008F530000}"/>
    <cellStyle name="Output 2 2 4 2 2" xfId="38868" xr:uid="{00000000-0005-0000-0000-0000171E0000}"/>
    <cellStyle name="Output 2 2 4 3" xfId="35549" xr:uid="{00000000-0005-0000-0000-0000171E0000}"/>
    <cellStyle name="Output 2 2 5" xfId="7290" xr:uid="{00000000-0005-0000-0000-000090530000}"/>
    <cellStyle name="Output 2 2 5 2" xfId="12965" xr:uid="{00000000-0005-0000-0000-000091530000}"/>
    <cellStyle name="Output 2 2 5 2 2" xfId="38699" xr:uid="{00000000-0005-0000-0000-00006E2C0000}"/>
    <cellStyle name="Output 2 2 5 3" xfId="35378" xr:uid="{00000000-0005-0000-0000-00006E2C0000}"/>
    <cellStyle name="Output 2 2 6" xfId="8350" xr:uid="{00000000-0005-0000-0000-000092530000}"/>
    <cellStyle name="Output 2 2 6 2" xfId="14016" xr:uid="{00000000-0005-0000-0000-000093530000}"/>
    <cellStyle name="Output 2 2 6 3" xfId="36584" xr:uid="{00000000-0005-0000-0000-0000D62D0000}"/>
    <cellStyle name="Output 2 2 7" xfId="7364" xr:uid="{00000000-0005-0000-0000-000094530000}"/>
    <cellStyle name="Output 2 2 7 2" xfId="13039" xr:uid="{00000000-0005-0000-0000-000095530000}"/>
    <cellStyle name="Output 2 2 7 3" xfId="37172" xr:uid="{00000000-0005-0000-0000-00008A1D0000}"/>
    <cellStyle name="Output 2 2 8" xfId="9450" xr:uid="{00000000-0005-0000-0000-000096530000}"/>
    <cellStyle name="Output 2 2 8 2" xfId="15108" xr:uid="{00000000-0005-0000-0000-000097530000}"/>
    <cellStyle name="Output 2 2 9" xfId="4942" xr:uid="{00000000-0005-0000-0000-000098530000}"/>
    <cellStyle name="Output 2 2 9 2" xfId="10631" xr:uid="{00000000-0005-0000-0000-000099530000}"/>
    <cellStyle name="Output 2 20" xfId="4237" xr:uid="{00000000-0005-0000-0000-00009A530000}"/>
    <cellStyle name="Output 2 20 2" xfId="29930" xr:uid="{00000000-0005-0000-0000-00009B530000}"/>
    <cellStyle name="Output 2 21" xfId="9972" xr:uid="{00000000-0005-0000-0000-00009C530000}"/>
    <cellStyle name="Output 2 21 2" xfId="28596" xr:uid="{00000000-0005-0000-0000-00009D530000}"/>
    <cellStyle name="Output 2 22" xfId="30764" xr:uid="{00000000-0005-0000-0000-0000850E0000}"/>
    <cellStyle name="Output 2 3" xfId="2994" xr:uid="{00000000-0005-0000-0000-00009E530000}"/>
    <cellStyle name="Output 2 3 10" xfId="4241" xr:uid="{00000000-0005-0000-0000-00009F530000}"/>
    <cellStyle name="Output 2 3 10 2" xfId="29995" xr:uid="{00000000-0005-0000-0000-0000A0530000}"/>
    <cellStyle name="Output 2 3 11" xfId="9976" xr:uid="{00000000-0005-0000-0000-0000A1530000}"/>
    <cellStyle name="Output 2 3 11 2" xfId="30174" xr:uid="{00000000-0005-0000-0000-0000A2530000}"/>
    <cellStyle name="Output 2 3 12" xfId="30767" xr:uid="{00000000-0005-0000-0000-0000890E0000}"/>
    <cellStyle name="Output 2 3 13" xfId="33756" xr:uid="{00000000-0005-0000-0000-00008E1D0000}"/>
    <cellStyle name="Output 2 3 2" xfId="3502" xr:uid="{00000000-0005-0000-0000-0000A3530000}"/>
    <cellStyle name="Output 2 3 2 10" xfId="10294" xr:uid="{00000000-0005-0000-0000-0000A4530000}"/>
    <cellStyle name="Output 2 3 2 10 2" xfId="28419" xr:uid="{00000000-0005-0000-0000-0000A5530000}"/>
    <cellStyle name="Output 2 3 2 11" xfId="18971" xr:uid="{00000000-0005-0000-0000-0000A6530000}"/>
    <cellStyle name="Output 2 3 2 12" xfId="33755" xr:uid="{00000000-0005-0000-0000-00008F1D0000}"/>
    <cellStyle name="Output 2 3 2 2" xfId="6662" xr:uid="{00000000-0005-0000-0000-0000A7530000}"/>
    <cellStyle name="Output 2 3 2 2 2" xfId="12344" xr:uid="{00000000-0005-0000-0000-0000A8530000}"/>
    <cellStyle name="Output 2 3 2 2 2 2" xfId="28033" xr:uid="{00000000-0005-0000-0000-0000A9530000}"/>
    <cellStyle name="Output 2 3 2 2 2 2 2" xfId="39398" xr:uid="{00000000-0005-0000-0000-00001B1E0000}"/>
    <cellStyle name="Output 2 3 2 2 2 3" xfId="36070" xr:uid="{00000000-0005-0000-0000-00001B1E0000}"/>
    <cellStyle name="Output 2 3 2 2 3" xfId="30278" xr:uid="{00000000-0005-0000-0000-0000AA530000}"/>
    <cellStyle name="Output 2 3 2 2 3 2" xfId="37853" xr:uid="{00000000-0005-0000-0000-0000901D0000}"/>
    <cellStyle name="Output 2 3 2 2 4" xfId="28706" xr:uid="{00000000-0005-0000-0000-0000AB530000}"/>
    <cellStyle name="Output 2 3 2 2 5" xfId="24472" xr:uid="{00000000-0005-0000-0000-0000AC530000}"/>
    <cellStyle name="Output 2 3 2 2 6" xfId="22686" xr:uid="{00000000-0005-0000-0000-0000AD530000}"/>
    <cellStyle name="Output 2 3 2 2 7" xfId="34358" xr:uid="{00000000-0005-0000-0000-0000901D0000}"/>
    <cellStyle name="Output 2 3 2 3" xfId="6149" xr:uid="{00000000-0005-0000-0000-0000AE530000}"/>
    <cellStyle name="Output 2 3 2 3 2" xfId="11832" xr:uid="{00000000-0005-0000-0000-0000AF530000}"/>
    <cellStyle name="Output 2 3 2 3 2 2" xfId="27391" xr:uid="{00000000-0005-0000-0000-0000B0530000}"/>
    <cellStyle name="Output 2 3 2 3 2 3" xfId="38907" xr:uid="{00000000-0005-0000-0000-00001C1E0000}"/>
    <cellStyle name="Output 2 3 2 3 3" xfId="29640" xr:uid="{00000000-0005-0000-0000-0000B1530000}"/>
    <cellStyle name="Output 2 3 2 3 4" xfId="30356" xr:uid="{00000000-0005-0000-0000-0000B2530000}"/>
    <cellStyle name="Output 2 3 2 3 5" xfId="24189" xr:uid="{00000000-0005-0000-0000-0000B3530000}"/>
    <cellStyle name="Output 2 3 2 3 6" xfId="35585" xr:uid="{00000000-0005-0000-0000-00001C1E0000}"/>
    <cellStyle name="Output 2 3 2 4" xfId="6897" xr:uid="{00000000-0005-0000-0000-0000B4530000}"/>
    <cellStyle name="Output 2 3 2 4 2" xfId="12577" xr:uid="{00000000-0005-0000-0000-0000B5530000}"/>
    <cellStyle name="Output 2 3 2 4 2 2" xfId="38807" xr:uid="{00000000-0005-0000-0000-00001D1E0000}"/>
    <cellStyle name="Output 2 3 2 4 3" xfId="35499" xr:uid="{00000000-0005-0000-0000-00001D1E0000}"/>
    <cellStyle name="Output 2 3 2 5" xfId="8674" xr:uid="{00000000-0005-0000-0000-0000B6530000}"/>
    <cellStyle name="Output 2 3 2 5 2" xfId="14339" xr:uid="{00000000-0005-0000-0000-0000B7530000}"/>
    <cellStyle name="Output 2 3 2 5 3" xfId="37175" xr:uid="{00000000-0005-0000-0000-00008F1D0000}"/>
    <cellStyle name="Output 2 3 2 6" xfId="9048" xr:uid="{00000000-0005-0000-0000-0000B8530000}"/>
    <cellStyle name="Output 2 3 2 6 2" xfId="14713" xr:uid="{00000000-0005-0000-0000-0000B9530000}"/>
    <cellStyle name="Output 2 3 2 7" xfId="9772" xr:uid="{00000000-0005-0000-0000-0000BA530000}"/>
    <cellStyle name="Output 2 3 2 7 2" xfId="15427" xr:uid="{00000000-0005-0000-0000-0000BB530000}"/>
    <cellStyle name="Output 2 3 2 8" xfId="5264" xr:uid="{00000000-0005-0000-0000-0000BC530000}"/>
    <cellStyle name="Output 2 3 2 8 2" xfId="10950" xr:uid="{00000000-0005-0000-0000-0000BD530000}"/>
    <cellStyle name="Output 2 3 2 9" xfId="4590" xr:uid="{00000000-0005-0000-0000-0000BE530000}"/>
    <cellStyle name="Output 2 3 2 9 2" xfId="29926" xr:uid="{00000000-0005-0000-0000-0000BF530000}"/>
    <cellStyle name="Output 2 3 3" xfId="6289" xr:uid="{00000000-0005-0000-0000-0000C0530000}"/>
    <cellStyle name="Output 2 3 3 2" xfId="11972" xr:uid="{00000000-0005-0000-0000-0000C1530000}"/>
    <cellStyle name="Output 2 3 3 2 2" xfId="38140" xr:uid="{00000000-0005-0000-0000-0000911D0000}"/>
    <cellStyle name="Output 2 3 3 3" xfId="28792" xr:uid="{00000000-0005-0000-0000-0000C2530000}"/>
    <cellStyle name="Output 2 3 3 4" xfId="34669" xr:uid="{00000000-0005-0000-0000-0000911D0000}"/>
    <cellStyle name="Output 2 3 4" xfId="5878" xr:uid="{00000000-0005-0000-0000-0000C3530000}"/>
    <cellStyle name="Output 2 3 4 2" xfId="11561" xr:uid="{00000000-0005-0000-0000-0000C4530000}"/>
    <cellStyle name="Output 2 3 4 2 2" xfId="38806" xr:uid="{00000000-0005-0000-0000-00001F1E0000}"/>
    <cellStyle name="Output 2 3 4 3" xfId="35498" xr:uid="{00000000-0005-0000-0000-00001F1E0000}"/>
    <cellStyle name="Output 2 3 5" xfId="7289" xr:uid="{00000000-0005-0000-0000-0000C5530000}"/>
    <cellStyle name="Output 2 3 5 2" xfId="12964" xr:uid="{00000000-0005-0000-0000-0000C6530000}"/>
    <cellStyle name="Output 2 3 5 2 2" xfId="38688" xr:uid="{00000000-0005-0000-0000-00006F2C0000}"/>
    <cellStyle name="Output 2 3 5 3" xfId="35362" xr:uid="{00000000-0005-0000-0000-00006F2C0000}"/>
    <cellStyle name="Output 2 3 6" xfId="8351" xr:uid="{00000000-0005-0000-0000-0000C7530000}"/>
    <cellStyle name="Output 2 3 6 2" xfId="14017" xr:uid="{00000000-0005-0000-0000-0000C8530000}"/>
    <cellStyle name="Output 2 3 6 3" xfId="36585" xr:uid="{00000000-0005-0000-0000-0000D72D0000}"/>
    <cellStyle name="Output 2 3 7" xfId="7363" xr:uid="{00000000-0005-0000-0000-0000C9530000}"/>
    <cellStyle name="Output 2 3 7 2" xfId="13038" xr:uid="{00000000-0005-0000-0000-0000CA530000}"/>
    <cellStyle name="Output 2 3 7 3" xfId="37174" xr:uid="{00000000-0005-0000-0000-00008E1D0000}"/>
    <cellStyle name="Output 2 3 8" xfId="9451" xr:uid="{00000000-0005-0000-0000-0000CB530000}"/>
    <cellStyle name="Output 2 3 8 2" xfId="15109" xr:uid="{00000000-0005-0000-0000-0000CC530000}"/>
    <cellStyle name="Output 2 3 9" xfId="4943" xr:uid="{00000000-0005-0000-0000-0000CD530000}"/>
    <cellStyle name="Output 2 3 9 2" xfId="10632" xr:uid="{00000000-0005-0000-0000-0000CE530000}"/>
    <cellStyle name="Output 2 4" xfId="2995" xr:uid="{00000000-0005-0000-0000-0000CF530000}"/>
    <cellStyle name="Output 2 4 10" xfId="4242" xr:uid="{00000000-0005-0000-0000-0000D0530000}"/>
    <cellStyle name="Output 2 4 10 2" xfId="29925" xr:uid="{00000000-0005-0000-0000-0000D1530000}"/>
    <cellStyle name="Output 2 4 11" xfId="9977" xr:uid="{00000000-0005-0000-0000-0000D2530000}"/>
    <cellStyle name="Output 2 4 11 2" xfId="29007" xr:uid="{00000000-0005-0000-0000-0000D3530000}"/>
    <cellStyle name="Output 2 4 12" xfId="30768" xr:uid="{00000000-0005-0000-0000-00008A0E0000}"/>
    <cellStyle name="Output 2 4 13" xfId="33754" xr:uid="{00000000-0005-0000-0000-0000921D0000}"/>
    <cellStyle name="Output 2 4 2" xfId="3503" xr:uid="{00000000-0005-0000-0000-0000D4530000}"/>
    <cellStyle name="Output 2 4 2 10" xfId="10295" xr:uid="{00000000-0005-0000-0000-0000D5530000}"/>
    <cellStyle name="Output 2 4 2 10 2" xfId="29415" xr:uid="{00000000-0005-0000-0000-0000D6530000}"/>
    <cellStyle name="Output 2 4 2 11" xfId="18972" xr:uid="{00000000-0005-0000-0000-0000D7530000}"/>
    <cellStyle name="Output 2 4 2 12" xfId="33753" xr:uid="{00000000-0005-0000-0000-0000931D0000}"/>
    <cellStyle name="Output 2 4 2 2" xfId="6663" xr:uid="{00000000-0005-0000-0000-0000D8530000}"/>
    <cellStyle name="Output 2 4 2 2 2" xfId="12345" xr:uid="{00000000-0005-0000-0000-0000D9530000}"/>
    <cellStyle name="Output 2 4 2 2 2 2" xfId="28037" xr:uid="{00000000-0005-0000-0000-0000DA530000}"/>
    <cellStyle name="Output 2 4 2 2 2 2 2" xfId="38850" xr:uid="{00000000-0005-0000-0000-0000231E0000}"/>
    <cellStyle name="Output 2 4 2 2 2 3" xfId="35542" xr:uid="{00000000-0005-0000-0000-0000231E0000}"/>
    <cellStyle name="Output 2 4 2 2 3" xfId="30282" xr:uid="{00000000-0005-0000-0000-0000DB530000}"/>
    <cellStyle name="Output 2 4 2 2 3 2" xfId="37854" xr:uid="{00000000-0005-0000-0000-0000941D0000}"/>
    <cellStyle name="Output 2 4 2 2 4" xfId="29391" xr:uid="{00000000-0005-0000-0000-0000DC530000}"/>
    <cellStyle name="Output 2 4 2 2 5" xfId="24473" xr:uid="{00000000-0005-0000-0000-0000DD530000}"/>
    <cellStyle name="Output 2 4 2 2 6" xfId="22687" xr:uid="{00000000-0005-0000-0000-0000DE530000}"/>
    <cellStyle name="Output 2 4 2 2 7" xfId="34359" xr:uid="{00000000-0005-0000-0000-0000941D0000}"/>
    <cellStyle name="Output 2 4 2 3" xfId="6150" xr:uid="{00000000-0005-0000-0000-0000DF530000}"/>
    <cellStyle name="Output 2 4 2 3 2" xfId="11833" xr:uid="{00000000-0005-0000-0000-0000E0530000}"/>
    <cellStyle name="Output 2 4 2 3 2 2" xfId="27392" xr:uid="{00000000-0005-0000-0000-0000E1530000}"/>
    <cellStyle name="Output 2 4 2 3 2 3" xfId="38908" xr:uid="{00000000-0005-0000-0000-0000241E0000}"/>
    <cellStyle name="Output 2 4 2 3 3" xfId="29639" xr:uid="{00000000-0005-0000-0000-0000E2530000}"/>
    <cellStyle name="Output 2 4 2 3 4" xfId="29116" xr:uid="{00000000-0005-0000-0000-0000E3530000}"/>
    <cellStyle name="Output 2 4 2 3 5" xfId="24190" xr:uid="{00000000-0005-0000-0000-0000E4530000}"/>
    <cellStyle name="Output 2 4 2 3 6" xfId="35586" xr:uid="{00000000-0005-0000-0000-0000241E0000}"/>
    <cellStyle name="Output 2 4 2 4" xfId="6896" xr:uid="{00000000-0005-0000-0000-0000E5530000}"/>
    <cellStyle name="Output 2 4 2 4 2" xfId="12576" xr:uid="{00000000-0005-0000-0000-0000E6530000}"/>
    <cellStyle name="Output 2 4 2 4 2 2" xfId="38870" xr:uid="{00000000-0005-0000-0000-0000251E0000}"/>
    <cellStyle name="Output 2 4 2 4 3" xfId="35551" xr:uid="{00000000-0005-0000-0000-0000251E0000}"/>
    <cellStyle name="Output 2 4 2 5" xfId="8675" xr:uid="{00000000-0005-0000-0000-0000E7530000}"/>
    <cellStyle name="Output 2 4 2 5 2" xfId="14340" xr:uid="{00000000-0005-0000-0000-0000E8530000}"/>
    <cellStyle name="Output 2 4 2 5 3" xfId="37177" xr:uid="{00000000-0005-0000-0000-0000931D0000}"/>
    <cellStyle name="Output 2 4 2 6" xfId="9049" xr:uid="{00000000-0005-0000-0000-0000E9530000}"/>
    <cellStyle name="Output 2 4 2 6 2" xfId="14714" xr:uid="{00000000-0005-0000-0000-0000EA530000}"/>
    <cellStyle name="Output 2 4 2 7" xfId="9773" xr:uid="{00000000-0005-0000-0000-0000EB530000}"/>
    <cellStyle name="Output 2 4 2 7 2" xfId="15428" xr:uid="{00000000-0005-0000-0000-0000EC530000}"/>
    <cellStyle name="Output 2 4 2 8" xfId="5265" xr:uid="{00000000-0005-0000-0000-0000ED530000}"/>
    <cellStyle name="Output 2 4 2 8 2" xfId="10951" xr:uid="{00000000-0005-0000-0000-0000EE530000}"/>
    <cellStyle name="Output 2 4 2 9" xfId="4591" xr:uid="{00000000-0005-0000-0000-0000EF530000}"/>
    <cellStyle name="Output 2 4 2 9 2" xfId="29924" xr:uid="{00000000-0005-0000-0000-0000F0530000}"/>
    <cellStyle name="Output 2 4 3" xfId="6290" xr:uid="{00000000-0005-0000-0000-0000F1530000}"/>
    <cellStyle name="Output 2 4 3 2" xfId="11973" xr:uid="{00000000-0005-0000-0000-0000F2530000}"/>
    <cellStyle name="Output 2 4 3 2 2" xfId="38141" xr:uid="{00000000-0005-0000-0000-0000951D0000}"/>
    <cellStyle name="Output 2 4 3 3" xfId="30386" xr:uid="{00000000-0005-0000-0000-0000F3530000}"/>
    <cellStyle name="Output 2 4 3 4" xfId="34670" xr:uid="{00000000-0005-0000-0000-0000951D0000}"/>
    <cellStyle name="Output 2 4 4" xfId="5879" xr:uid="{00000000-0005-0000-0000-0000F4530000}"/>
    <cellStyle name="Output 2 4 4 2" xfId="11562" xr:uid="{00000000-0005-0000-0000-0000F5530000}"/>
    <cellStyle name="Output 2 4 4 2 2" xfId="38808" xr:uid="{00000000-0005-0000-0000-0000271E0000}"/>
    <cellStyle name="Output 2 4 4 3" xfId="35500" xr:uid="{00000000-0005-0000-0000-0000271E0000}"/>
    <cellStyle name="Output 2 4 5" xfId="7288" xr:uid="{00000000-0005-0000-0000-0000F6530000}"/>
    <cellStyle name="Output 2 4 5 2" xfId="12963" xr:uid="{00000000-0005-0000-0000-0000F7530000}"/>
    <cellStyle name="Output 2 4 5 2 2" xfId="38472" xr:uid="{00000000-0005-0000-0000-0000702C0000}"/>
    <cellStyle name="Output 2 4 5 3" xfId="35124" xr:uid="{00000000-0005-0000-0000-0000702C0000}"/>
    <cellStyle name="Output 2 4 6" xfId="8352" xr:uid="{00000000-0005-0000-0000-0000F8530000}"/>
    <cellStyle name="Output 2 4 6 2" xfId="14018" xr:uid="{00000000-0005-0000-0000-0000F9530000}"/>
    <cellStyle name="Output 2 4 6 3" xfId="36586" xr:uid="{00000000-0005-0000-0000-0000D82D0000}"/>
    <cellStyle name="Output 2 4 7" xfId="7362" xr:uid="{00000000-0005-0000-0000-0000FA530000}"/>
    <cellStyle name="Output 2 4 7 2" xfId="13037" xr:uid="{00000000-0005-0000-0000-0000FB530000}"/>
    <cellStyle name="Output 2 4 7 3" xfId="37176" xr:uid="{00000000-0005-0000-0000-0000921D0000}"/>
    <cellStyle name="Output 2 4 8" xfId="9452" xr:uid="{00000000-0005-0000-0000-0000FC530000}"/>
    <cellStyle name="Output 2 4 8 2" xfId="15110" xr:uid="{00000000-0005-0000-0000-0000FD530000}"/>
    <cellStyle name="Output 2 4 9" xfId="4944" xr:uid="{00000000-0005-0000-0000-0000FE530000}"/>
    <cellStyle name="Output 2 4 9 2" xfId="10633" xr:uid="{00000000-0005-0000-0000-0000FF530000}"/>
    <cellStyle name="Output 2 5" xfId="2996" xr:uid="{00000000-0005-0000-0000-000000540000}"/>
    <cellStyle name="Output 2 5 10" xfId="4243" xr:uid="{00000000-0005-0000-0000-000001540000}"/>
    <cellStyle name="Output 2 5 10 2" xfId="29607" xr:uid="{00000000-0005-0000-0000-000002540000}"/>
    <cellStyle name="Output 2 5 11" xfId="9978" xr:uid="{00000000-0005-0000-0000-000003540000}"/>
    <cellStyle name="Output 2 5 11 2" xfId="29512" xr:uid="{00000000-0005-0000-0000-000004540000}"/>
    <cellStyle name="Output 2 5 12" xfId="30769" xr:uid="{00000000-0005-0000-0000-00008B0E0000}"/>
    <cellStyle name="Output 2 5 13" xfId="33752" xr:uid="{00000000-0005-0000-0000-0000961D0000}"/>
    <cellStyle name="Output 2 5 2" xfId="3504" xr:uid="{00000000-0005-0000-0000-000005540000}"/>
    <cellStyle name="Output 2 5 2 10" xfId="10296" xr:uid="{00000000-0005-0000-0000-000006540000}"/>
    <cellStyle name="Output 2 5 2 10 2" xfId="30329" xr:uid="{00000000-0005-0000-0000-000007540000}"/>
    <cellStyle name="Output 2 5 2 11" xfId="18973" xr:uid="{00000000-0005-0000-0000-000008540000}"/>
    <cellStyle name="Output 2 5 2 12" xfId="33751" xr:uid="{00000000-0005-0000-0000-0000971D0000}"/>
    <cellStyle name="Output 2 5 2 2" xfId="6664" xr:uid="{00000000-0005-0000-0000-000009540000}"/>
    <cellStyle name="Output 2 5 2 2 2" xfId="12346" xr:uid="{00000000-0005-0000-0000-00000A540000}"/>
    <cellStyle name="Output 2 5 2 2 2 2" xfId="28038" xr:uid="{00000000-0005-0000-0000-00000B540000}"/>
    <cellStyle name="Output 2 5 2 2 2 2 2" xfId="38851" xr:uid="{00000000-0005-0000-0000-00002B1E0000}"/>
    <cellStyle name="Output 2 5 2 2 2 3" xfId="35543" xr:uid="{00000000-0005-0000-0000-00002B1E0000}"/>
    <cellStyle name="Output 2 5 2 2 3" xfId="30283" xr:uid="{00000000-0005-0000-0000-00000C540000}"/>
    <cellStyle name="Output 2 5 2 2 3 2" xfId="37855" xr:uid="{00000000-0005-0000-0000-0000981D0000}"/>
    <cellStyle name="Output 2 5 2 2 4" xfId="28575" xr:uid="{00000000-0005-0000-0000-00000D540000}"/>
    <cellStyle name="Output 2 5 2 2 5" xfId="24474" xr:uid="{00000000-0005-0000-0000-00000E540000}"/>
    <cellStyle name="Output 2 5 2 2 6" xfId="22688" xr:uid="{00000000-0005-0000-0000-00000F540000}"/>
    <cellStyle name="Output 2 5 2 2 7" xfId="34360" xr:uid="{00000000-0005-0000-0000-0000981D0000}"/>
    <cellStyle name="Output 2 5 2 3" xfId="6151" xr:uid="{00000000-0005-0000-0000-000010540000}"/>
    <cellStyle name="Output 2 5 2 3 2" xfId="11834" xr:uid="{00000000-0005-0000-0000-000011540000}"/>
    <cellStyle name="Output 2 5 2 3 2 2" xfId="27393" xr:uid="{00000000-0005-0000-0000-000012540000}"/>
    <cellStyle name="Output 2 5 2 3 2 3" xfId="38909" xr:uid="{00000000-0005-0000-0000-00002C1E0000}"/>
    <cellStyle name="Output 2 5 2 3 3" xfId="29072" xr:uid="{00000000-0005-0000-0000-000013540000}"/>
    <cellStyle name="Output 2 5 2 3 4" xfId="28705" xr:uid="{00000000-0005-0000-0000-000014540000}"/>
    <cellStyle name="Output 2 5 2 3 5" xfId="24191" xr:uid="{00000000-0005-0000-0000-000015540000}"/>
    <cellStyle name="Output 2 5 2 3 6" xfId="35587" xr:uid="{00000000-0005-0000-0000-00002C1E0000}"/>
    <cellStyle name="Output 2 5 2 4" xfId="6895" xr:uid="{00000000-0005-0000-0000-000016540000}"/>
    <cellStyle name="Output 2 5 2 4 2" xfId="12575" xr:uid="{00000000-0005-0000-0000-000017540000}"/>
    <cellStyle name="Output 2 5 2 4 2 2" xfId="38872" xr:uid="{00000000-0005-0000-0000-00002D1E0000}"/>
    <cellStyle name="Output 2 5 2 4 3" xfId="35553" xr:uid="{00000000-0005-0000-0000-00002D1E0000}"/>
    <cellStyle name="Output 2 5 2 5" xfId="8676" xr:uid="{00000000-0005-0000-0000-000018540000}"/>
    <cellStyle name="Output 2 5 2 5 2" xfId="14341" xr:uid="{00000000-0005-0000-0000-000019540000}"/>
    <cellStyle name="Output 2 5 2 5 3" xfId="37179" xr:uid="{00000000-0005-0000-0000-0000971D0000}"/>
    <cellStyle name="Output 2 5 2 6" xfId="9050" xr:uid="{00000000-0005-0000-0000-00001A540000}"/>
    <cellStyle name="Output 2 5 2 6 2" xfId="14715" xr:uid="{00000000-0005-0000-0000-00001B540000}"/>
    <cellStyle name="Output 2 5 2 7" xfId="9774" xr:uid="{00000000-0005-0000-0000-00001C540000}"/>
    <cellStyle name="Output 2 5 2 7 2" xfId="15429" xr:uid="{00000000-0005-0000-0000-00001D540000}"/>
    <cellStyle name="Output 2 5 2 8" xfId="5266" xr:uid="{00000000-0005-0000-0000-00001E540000}"/>
    <cellStyle name="Output 2 5 2 8 2" xfId="10952" xr:uid="{00000000-0005-0000-0000-00001F540000}"/>
    <cellStyle name="Output 2 5 2 9" xfId="4592" xr:uid="{00000000-0005-0000-0000-000020540000}"/>
    <cellStyle name="Output 2 5 2 9 2" xfId="29923" xr:uid="{00000000-0005-0000-0000-000021540000}"/>
    <cellStyle name="Output 2 5 3" xfId="6291" xr:uid="{00000000-0005-0000-0000-000022540000}"/>
    <cellStyle name="Output 2 5 3 2" xfId="11974" xr:uid="{00000000-0005-0000-0000-000023540000}"/>
    <cellStyle name="Output 2 5 3 2 2" xfId="38144" xr:uid="{00000000-0005-0000-0000-0000991D0000}"/>
    <cellStyle name="Output 2 5 3 3" xfId="30039" xr:uid="{00000000-0005-0000-0000-000024540000}"/>
    <cellStyle name="Output 2 5 3 4" xfId="34673" xr:uid="{00000000-0005-0000-0000-0000991D0000}"/>
    <cellStyle name="Output 2 5 4" xfId="5880" xr:uid="{00000000-0005-0000-0000-000025540000}"/>
    <cellStyle name="Output 2 5 4 2" xfId="11563" xr:uid="{00000000-0005-0000-0000-000026540000}"/>
    <cellStyle name="Output 2 5 4 2 2" xfId="38871" xr:uid="{00000000-0005-0000-0000-00002F1E0000}"/>
    <cellStyle name="Output 2 5 4 3" xfId="35552" xr:uid="{00000000-0005-0000-0000-00002F1E0000}"/>
    <cellStyle name="Output 2 5 5" xfId="7287" xr:uid="{00000000-0005-0000-0000-000027540000}"/>
    <cellStyle name="Output 2 5 5 2" xfId="12962" xr:uid="{00000000-0005-0000-0000-000028540000}"/>
    <cellStyle name="Output 2 5 5 2 2" xfId="38464" xr:uid="{00000000-0005-0000-0000-0000712C0000}"/>
    <cellStyle name="Output 2 5 5 3" xfId="35111" xr:uid="{00000000-0005-0000-0000-0000712C0000}"/>
    <cellStyle name="Output 2 5 6" xfId="8353" xr:uid="{00000000-0005-0000-0000-000029540000}"/>
    <cellStyle name="Output 2 5 6 2" xfId="14019" xr:uid="{00000000-0005-0000-0000-00002A540000}"/>
    <cellStyle name="Output 2 5 6 3" xfId="36587" xr:uid="{00000000-0005-0000-0000-0000D92D0000}"/>
    <cellStyle name="Output 2 5 7" xfId="7361" xr:uid="{00000000-0005-0000-0000-00002B540000}"/>
    <cellStyle name="Output 2 5 7 2" xfId="13036" xr:uid="{00000000-0005-0000-0000-00002C540000}"/>
    <cellStyle name="Output 2 5 7 3" xfId="37178" xr:uid="{00000000-0005-0000-0000-0000961D0000}"/>
    <cellStyle name="Output 2 5 8" xfId="9453" xr:uid="{00000000-0005-0000-0000-00002D540000}"/>
    <cellStyle name="Output 2 5 8 2" xfId="15111" xr:uid="{00000000-0005-0000-0000-00002E540000}"/>
    <cellStyle name="Output 2 5 9" xfId="4945" xr:uid="{00000000-0005-0000-0000-00002F540000}"/>
    <cellStyle name="Output 2 5 9 2" xfId="10634" xr:uid="{00000000-0005-0000-0000-000030540000}"/>
    <cellStyle name="Output 2 6" xfId="2997" xr:uid="{00000000-0005-0000-0000-000031540000}"/>
    <cellStyle name="Output 2 6 10" xfId="4244" xr:uid="{00000000-0005-0000-0000-000032540000}"/>
    <cellStyle name="Output 2 6 10 2" xfId="29577" xr:uid="{00000000-0005-0000-0000-000033540000}"/>
    <cellStyle name="Output 2 6 11" xfId="9979" xr:uid="{00000000-0005-0000-0000-000034540000}"/>
    <cellStyle name="Output 2 6 11 2" xfId="29016" xr:uid="{00000000-0005-0000-0000-000035540000}"/>
    <cellStyle name="Output 2 6 12" xfId="30770" xr:uid="{00000000-0005-0000-0000-00008C0E0000}"/>
    <cellStyle name="Output 2 6 13" xfId="33750" xr:uid="{00000000-0005-0000-0000-00009A1D0000}"/>
    <cellStyle name="Output 2 6 2" xfId="3505" xr:uid="{00000000-0005-0000-0000-000036540000}"/>
    <cellStyle name="Output 2 6 2 10" xfId="10297" xr:uid="{00000000-0005-0000-0000-000037540000}"/>
    <cellStyle name="Output 2 6 2 10 2" xfId="29662" xr:uid="{00000000-0005-0000-0000-000038540000}"/>
    <cellStyle name="Output 2 6 2 11" xfId="18974" xr:uid="{00000000-0005-0000-0000-000039540000}"/>
    <cellStyle name="Output 2 6 2 12" xfId="33749" xr:uid="{00000000-0005-0000-0000-00009B1D0000}"/>
    <cellStyle name="Output 2 6 2 2" xfId="6665" xr:uid="{00000000-0005-0000-0000-00003A540000}"/>
    <cellStyle name="Output 2 6 2 2 2" xfId="12347" xr:uid="{00000000-0005-0000-0000-00003B540000}"/>
    <cellStyle name="Output 2 6 2 2 2 2" xfId="28035" xr:uid="{00000000-0005-0000-0000-00003C540000}"/>
    <cellStyle name="Output 2 6 2 2 2 2 2" xfId="39040" xr:uid="{00000000-0005-0000-0000-0000331E0000}"/>
    <cellStyle name="Output 2 6 2 2 2 3" xfId="35712" xr:uid="{00000000-0005-0000-0000-0000331E0000}"/>
    <cellStyle name="Output 2 6 2 2 3" xfId="30280" xr:uid="{00000000-0005-0000-0000-00003D540000}"/>
    <cellStyle name="Output 2 6 2 2 3 2" xfId="37856" xr:uid="{00000000-0005-0000-0000-00009C1D0000}"/>
    <cellStyle name="Output 2 6 2 2 4" xfId="30349" xr:uid="{00000000-0005-0000-0000-00003E540000}"/>
    <cellStyle name="Output 2 6 2 2 5" xfId="24475" xr:uid="{00000000-0005-0000-0000-00003F540000}"/>
    <cellStyle name="Output 2 6 2 2 6" xfId="22689" xr:uid="{00000000-0005-0000-0000-000040540000}"/>
    <cellStyle name="Output 2 6 2 2 7" xfId="34361" xr:uid="{00000000-0005-0000-0000-00009C1D0000}"/>
    <cellStyle name="Output 2 6 2 3" xfId="6152" xr:uid="{00000000-0005-0000-0000-000041540000}"/>
    <cellStyle name="Output 2 6 2 3 2" xfId="11835" xr:uid="{00000000-0005-0000-0000-000042540000}"/>
    <cellStyle name="Output 2 6 2 3 2 2" xfId="27394" xr:uid="{00000000-0005-0000-0000-000043540000}"/>
    <cellStyle name="Output 2 6 2 3 2 3" xfId="38910" xr:uid="{00000000-0005-0000-0000-0000341E0000}"/>
    <cellStyle name="Output 2 6 2 3 3" xfId="29638" xr:uid="{00000000-0005-0000-0000-000044540000}"/>
    <cellStyle name="Output 2 6 2 3 4" xfId="29909" xr:uid="{00000000-0005-0000-0000-000045540000}"/>
    <cellStyle name="Output 2 6 2 3 5" xfId="24192" xr:uid="{00000000-0005-0000-0000-000046540000}"/>
    <cellStyle name="Output 2 6 2 3 6" xfId="35588" xr:uid="{00000000-0005-0000-0000-0000341E0000}"/>
    <cellStyle name="Output 2 6 2 4" xfId="6894" xr:uid="{00000000-0005-0000-0000-000047540000}"/>
    <cellStyle name="Output 2 6 2 4 2" xfId="12574" xr:uid="{00000000-0005-0000-0000-000048540000}"/>
    <cellStyle name="Output 2 6 2 4 2 2" xfId="39027" xr:uid="{00000000-0005-0000-0000-0000351E0000}"/>
    <cellStyle name="Output 2 6 2 4 3" xfId="35689" xr:uid="{00000000-0005-0000-0000-0000351E0000}"/>
    <cellStyle name="Output 2 6 2 5" xfId="8677" xr:uid="{00000000-0005-0000-0000-000049540000}"/>
    <cellStyle name="Output 2 6 2 5 2" xfId="14342" xr:uid="{00000000-0005-0000-0000-00004A540000}"/>
    <cellStyle name="Output 2 6 2 5 3" xfId="37181" xr:uid="{00000000-0005-0000-0000-00009B1D0000}"/>
    <cellStyle name="Output 2 6 2 6" xfId="9051" xr:uid="{00000000-0005-0000-0000-00004B540000}"/>
    <cellStyle name="Output 2 6 2 6 2" xfId="14716" xr:uid="{00000000-0005-0000-0000-00004C540000}"/>
    <cellStyle name="Output 2 6 2 7" xfId="9775" xr:uid="{00000000-0005-0000-0000-00004D540000}"/>
    <cellStyle name="Output 2 6 2 7 2" xfId="15430" xr:uid="{00000000-0005-0000-0000-00004E540000}"/>
    <cellStyle name="Output 2 6 2 8" xfId="5267" xr:uid="{00000000-0005-0000-0000-00004F540000}"/>
    <cellStyle name="Output 2 6 2 8 2" xfId="10953" xr:uid="{00000000-0005-0000-0000-000050540000}"/>
    <cellStyle name="Output 2 6 2 9" xfId="4593" xr:uid="{00000000-0005-0000-0000-000051540000}"/>
    <cellStyle name="Output 2 6 2 9 2" xfId="29922" xr:uid="{00000000-0005-0000-0000-000052540000}"/>
    <cellStyle name="Output 2 6 3" xfId="6292" xr:uid="{00000000-0005-0000-0000-000053540000}"/>
    <cellStyle name="Output 2 6 3 2" xfId="11975" xr:uid="{00000000-0005-0000-0000-000054540000}"/>
    <cellStyle name="Output 2 6 3 2 2" xfId="38145" xr:uid="{00000000-0005-0000-0000-00009D1D0000}"/>
    <cellStyle name="Output 2 6 3 3" xfId="28535" xr:uid="{00000000-0005-0000-0000-000055540000}"/>
    <cellStyle name="Output 2 6 3 4" xfId="34674" xr:uid="{00000000-0005-0000-0000-00009D1D0000}"/>
    <cellStyle name="Output 2 6 4" xfId="5881" xr:uid="{00000000-0005-0000-0000-000056540000}"/>
    <cellStyle name="Output 2 6 4 2" xfId="11564" xr:uid="{00000000-0005-0000-0000-000057540000}"/>
    <cellStyle name="Output 2 6 4 2 2" xfId="39026" xr:uid="{00000000-0005-0000-0000-0000371E0000}"/>
    <cellStyle name="Output 2 6 4 3" xfId="35688" xr:uid="{00000000-0005-0000-0000-0000371E0000}"/>
    <cellStyle name="Output 2 6 5" xfId="7286" xr:uid="{00000000-0005-0000-0000-000058540000}"/>
    <cellStyle name="Output 2 6 5 2" xfId="12961" xr:uid="{00000000-0005-0000-0000-000059540000}"/>
    <cellStyle name="Output 2 6 5 2 2" xfId="38456" xr:uid="{00000000-0005-0000-0000-0000722C0000}"/>
    <cellStyle name="Output 2 6 5 3" xfId="35098" xr:uid="{00000000-0005-0000-0000-0000722C0000}"/>
    <cellStyle name="Output 2 6 6" xfId="8354" xr:uid="{00000000-0005-0000-0000-00005A540000}"/>
    <cellStyle name="Output 2 6 6 2" xfId="14020" xr:uid="{00000000-0005-0000-0000-00005B540000}"/>
    <cellStyle name="Output 2 6 6 3" xfId="36588" xr:uid="{00000000-0005-0000-0000-0000DA2D0000}"/>
    <cellStyle name="Output 2 6 7" xfId="8264" xr:uid="{00000000-0005-0000-0000-00005C540000}"/>
    <cellStyle name="Output 2 6 7 2" xfId="13930" xr:uid="{00000000-0005-0000-0000-00005D540000}"/>
    <cellStyle name="Output 2 6 7 3" xfId="37180" xr:uid="{00000000-0005-0000-0000-00009A1D0000}"/>
    <cellStyle name="Output 2 6 8" xfId="9454" xr:uid="{00000000-0005-0000-0000-00005E540000}"/>
    <cellStyle name="Output 2 6 8 2" xfId="15112" xr:uid="{00000000-0005-0000-0000-00005F540000}"/>
    <cellStyle name="Output 2 6 9" xfId="4946" xr:uid="{00000000-0005-0000-0000-000060540000}"/>
    <cellStyle name="Output 2 6 9 2" xfId="10635" xr:uid="{00000000-0005-0000-0000-000061540000}"/>
    <cellStyle name="Output 2 7" xfId="2998" xr:uid="{00000000-0005-0000-0000-000062540000}"/>
    <cellStyle name="Output 2 7 10" xfId="4245" xr:uid="{00000000-0005-0000-0000-000063540000}"/>
    <cellStyle name="Output 2 7 10 2" xfId="29553" xr:uid="{00000000-0005-0000-0000-000064540000}"/>
    <cellStyle name="Output 2 7 11" xfId="9980" xr:uid="{00000000-0005-0000-0000-000065540000}"/>
    <cellStyle name="Output 2 7 11 2" xfId="29903" xr:uid="{00000000-0005-0000-0000-000066540000}"/>
    <cellStyle name="Output 2 7 12" xfId="30771" xr:uid="{00000000-0005-0000-0000-00008D0E0000}"/>
    <cellStyle name="Output 2 7 13" xfId="30814" xr:uid="{00000000-0005-0000-0000-00009E1D0000}"/>
    <cellStyle name="Output 2 7 2" xfId="3506" xr:uid="{00000000-0005-0000-0000-000067540000}"/>
    <cellStyle name="Output 2 7 2 10" xfId="10298" xr:uid="{00000000-0005-0000-0000-000068540000}"/>
    <cellStyle name="Output 2 7 2 10 2" xfId="28819" xr:uid="{00000000-0005-0000-0000-000069540000}"/>
    <cellStyle name="Output 2 7 2 11" xfId="18975" xr:uid="{00000000-0005-0000-0000-00006A540000}"/>
    <cellStyle name="Output 2 7 2 12" xfId="30815" xr:uid="{00000000-0005-0000-0000-00009F1D0000}"/>
    <cellStyle name="Output 2 7 2 2" xfId="6666" xr:uid="{00000000-0005-0000-0000-00006B540000}"/>
    <cellStyle name="Output 2 7 2 2 2" xfId="12348" xr:uid="{00000000-0005-0000-0000-00006C540000}"/>
    <cellStyle name="Output 2 7 2 2 2 2" xfId="28031" xr:uid="{00000000-0005-0000-0000-00006D540000}"/>
    <cellStyle name="Output 2 7 2 2 2 2 2" xfId="39723" xr:uid="{00000000-0005-0000-0000-00003B1E0000}"/>
    <cellStyle name="Output 2 7 2 2 2 3" xfId="36391" xr:uid="{00000000-0005-0000-0000-00003B1E0000}"/>
    <cellStyle name="Output 2 7 2 2 3" xfId="30276" xr:uid="{00000000-0005-0000-0000-00006E540000}"/>
    <cellStyle name="Output 2 7 2 2 3 2" xfId="37857" xr:uid="{00000000-0005-0000-0000-0000A01D0000}"/>
    <cellStyle name="Output 2 7 2 2 4" xfId="30095" xr:uid="{00000000-0005-0000-0000-00006F540000}"/>
    <cellStyle name="Output 2 7 2 2 5" xfId="24476" xr:uid="{00000000-0005-0000-0000-000070540000}"/>
    <cellStyle name="Output 2 7 2 2 6" xfId="22690" xr:uid="{00000000-0005-0000-0000-000071540000}"/>
    <cellStyle name="Output 2 7 2 2 7" xfId="34362" xr:uid="{00000000-0005-0000-0000-0000A01D0000}"/>
    <cellStyle name="Output 2 7 2 3" xfId="6153" xr:uid="{00000000-0005-0000-0000-000072540000}"/>
    <cellStyle name="Output 2 7 2 3 2" xfId="11836" xr:uid="{00000000-0005-0000-0000-000073540000}"/>
    <cellStyle name="Output 2 7 2 3 2 2" xfId="27395" xr:uid="{00000000-0005-0000-0000-000074540000}"/>
    <cellStyle name="Output 2 7 2 3 2 3" xfId="38911" xr:uid="{00000000-0005-0000-0000-00003C1E0000}"/>
    <cellStyle name="Output 2 7 2 3 3" xfId="29071" xr:uid="{00000000-0005-0000-0000-000075540000}"/>
    <cellStyle name="Output 2 7 2 3 4" xfId="30324" xr:uid="{00000000-0005-0000-0000-000076540000}"/>
    <cellStyle name="Output 2 7 2 3 5" xfId="24193" xr:uid="{00000000-0005-0000-0000-000077540000}"/>
    <cellStyle name="Output 2 7 2 3 6" xfId="35589" xr:uid="{00000000-0005-0000-0000-00003C1E0000}"/>
    <cellStyle name="Output 2 7 2 4" xfId="6893" xr:uid="{00000000-0005-0000-0000-000078540000}"/>
    <cellStyle name="Output 2 7 2 4 2" xfId="12573" xr:uid="{00000000-0005-0000-0000-000079540000}"/>
    <cellStyle name="Output 2 7 2 4 2 2" xfId="38874" xr:uid="{00000000-0005-0000-0000-00003D1E0000}"/>
    <cellStyle name="Output 2 7 2 4 3" xfId="35555" xr:uid="{00000000-0005-0000-0000-00003D1E0000}"/>
    <cellStyle name="Output 2 7 2 5" xfId="8678" xr:uid="{00000000-0005-0000-0000-00007A540000}"/>
    <cellStyle name="Output 2 7 2 5 2" xfId="14343" xr:uid="{00000000-0005-0000-0000-00007B540000}"/>
    <cellStyle name="Output 2 7 2 5 3" xfId="37183" xr:uid="{00000000-0005-0000-0000-00009F1D0000}"/>
    <cellStyle name="Output 2 7 2 6" xfId="9052" xr:uid="{00000000-0005-0000-0000-00007C540000}"/>
    <cellStyle name="Output 2 7 2 6 2" xfId="14717" xr:uid="{00000000-0005-0000-0000-00007D540000}"/>
    <cellStyle name="Output 2 7 2 7" xfId="9776" xr:uid="{00000000-0005-0000-0000-00007E540000}"/>
    <cellStyle name="Output 2 7 2 7 2" xfId="15431" xr:uid="{00000000-0005-0000-0000-00007F540000}"/>
    <cellStyle name="Output 2 7 2 8" xfId="5268" xr:uid="{00000000-0005-0000-0000-000080540000}"/>
    <cellStyle name="Output 2 7 2 8 2" xfId="10954" xr:uid="{00000000-0005-0000-0000-000081540000}"/>
    <cellStyle name="Output 2 7 2 9" xfId="4594" xr:uid="{00000000-0005-0000-0000-000082540000}"/>
    <cellStyle name="Output 2 7 2 9 2" xfId="29921" xr:uid="{00000000-0005-0000-0000-000083540000}"/>
    <cellStyle name="Output 2 7 3" xfId="6293" xr:uid="{00000000-0005-0000-0000-000084540000}"/>
    <cellStyle name="Output 2 7 3 2" xfId="11976" xr:uid="{00000000-0005-0000-0000-000085540000}"/>
    <cellStyle name="Output 2 7 3 2 2" xfId="38146" xr:uid="{00000000-0005-0000-0000-0000A11D0000}"/>
    <cellStyle name="Output 2 7 3 3" xfId="28599" xr:uid="{00000000-0005-0000-0000-000086540000}"/>
    <cellStyle name="Output 2 7 3 4" xfId="34675" xr:uid="{00000000-0005-0000-0000-0000A11D0000}"/>
    <cellStyle name="Output 2 7 4" xfId="5882" xr:uid="{00000000-0005-0000-0000-000087540000}"/>
    <cellStyle name="Output 2 7 4 2" xfId="11565" xr:uid="{00000000-0005-0000-0000-000088540000}"/>
    <cellStyle name="Output 2 7 4 2 2" xfId="38873" xr:uid="{00000000-0005-0000-0000-00003F1E0000}"/>
    <cellStyle name="Output 2 7 4 3" xfId="35554" xr:uid="{00000000-0005-0000-0000-00003F1E0000}"/>
    <cellStyle name="Output 2 7 5" xfId="7285" xr:uid="{00000000-0005-0000-0000-000089540000}"/>
    <cellStyle name="Output 2 7 5 2" xfId="12960" xr:uid="{00000000-0005-0000-0000-00008A540000}"/>
    <cellStyle name="Output 2 7 5 2 2" xfId="38286" xr:uid="{00000000-0005-0000-0000-0000732C0000}"/>
    <cellStyle name="Output 2 7 5 3" xfId="34810" xr:uid="{00000000-0005-0000-0000-0000732C0000}"/>
    <cellStyle name="Output 2 7 6" xfId="8355" xr:uid="{00000000-0005-0000-0000-00008B540000}"/>
    <cellStyle name="Output 2 7 6 2" xfId="14021" xr:uid="{00000000-0005-0000-0000-00008C540000}"/>
    <cellStyle name="Output 2 7 6 3" xfId="36589" xr:uid="{00000000-0005-0000-0000-0000DB2D0000}"/>
    <cellStyle name="Output 2 7 7" xfId="8270" xr:uid="{00000000-0005-0000-0000-00008D540000}"/>
    <cellStyle name="Output 2 7 7 2" xfId="13936" xr:uid="{00000000-0005-0000-0000-00008E540000}"/>
    <cellStyle name="Output 2 7 7 3" xfId="37182" xr:uid="{00000000-0005-0000-0000-00009E1D0000}"/>
    <cellStyle name="Output 2 7 8" xfId="9455" xr:uid="{00000000-0005-0000-0000-00008F540000}"/>
    <cellStyle name="Output 2 7 8 2" xfId="15113" xr:uid="{00000000-0005-0000-0000-000090540000}"/>
    <cellStyle name="Output 2 7 9" xfId="4947" xr:uid="{00000000-0005-0000-0000-000091540000}"/>
    <cellStyle name="Output 2 7 9 2" xfId="10636" xr:uid="{00000000-0005-0000-0000-000092540000}"/>
    <cellStyle name="Output 2 8" xfId="2999" xr:uid="{00000000-0005-0000-0000-000093540000}"/>
    <cellStyle name="Output 2 8 10" xfId="4246" xr:uid="{00000000-0005-0000-0000-000094540000}"/>
    <cellStyle name="Output 2 8 10 2" xfId="29530" xr:uid="{00000000-0005-0000-0000-000095540000}"/>
    <cellStyle name="Output 2 8 11" xfId="9981" xr:uid="{00000000-0005-0000-0000-000096540000}"/>
    <cellStyle name="Output 2 8 11 2" xfId="28770" xr:uid="{00000000-0005-0000-0000-000097540000}"/>
    <cellStyle name="Output 2 8 12" xfId="30772" xr:uid="{00000000-0005-0000-0000-00008E0E0000}"/>
    <cellStyle name="Output 2 8 13" xfId="30816" xr:uid="{00000000-0005-0000-0000-0000A21D0000}"/>
    <cellStyle name="Output 2 8 2" xfId="3507" xr:uid="{00000000-0005-0000-0000-000098540000}"/>
    <cellStyle name="Output 2 8 2 10" xfId="10299" xr:uid="{00000000-0005-0000-0000-000099540000}"/>
    <cellStyle name="Output 2 8 2 10 2" xfId="28609" xr:uid="{00000000-0005-0000-0000-00009A540000}"/>
    <cellStyle name="Output 2 8 2 11" xfId="18976" xr:uid="{00000000-0005-0000-0000-00009B540000}"/>
    <cellStyle name="Output 2 8 2 12" xfId="30817" xr:uid="{00000000-0005-0000-0000-0000A31D0000}"/>
    <cellStyle name="Output 2 8 2 2" xfId="6667" xr:uid="{00000000-0005-0000-0000-00009C540000}"/>
    <cellStyle name="Output 2 8 2 2 2" xfId="12349" xr:uid="{00000000-0005-0000-0000-00009D540000}"/>
    <cellStyle name="Output 2 8 2 2 2 2" xfId="28032" xr:uid="{00000000-0005-0000-0000-00009E540000}"/>
    <cellStyle name="Output 2 8 2 2 2 2 2" xfId="39397" xr:uid="{00000000-0005-0000-0000-0000431E0000}"/>
    <cellStyle name="Output 2 8 2 2 2 3" xfId="36069" xr:uid="{00000000-0005-0000-0000-0000431E0000}"/>
    <cellStyle name="Output 2 8 2 2 3" xfId="30277" xr:uid="{00000000-0005-0000-0000-00009F540000}"/>
    <cellStyle name="Output 2 8 2 2 3 2" xfId="37858" xr:uid="{00000000-0005-0000-0000-0000A41D0000}"/>
    <cellStyle name="Output 2 8 2 2 4" xfId="28523" xr:uid="{00000000-0005-0000-0000-0000A0540000}"/>
    <cellStyle name="Output 2 8 2 2 5" xfId="24477" xr:uid="{00000000-0005-0000-0000-0000A1540000}"/>
    <cellStyle name="Output 2 8 2 2 6" xfId="22691" xr:uid="{00000000-0005-0000-0000-0000A2540000}"/>
    <cellStyle name="Output 2 8 2 2 7" xfId="34363" xr:uid="{00000000-0005-0000-0000-0000A41D0000}"/>
    <cellStyle name="Output 2 8 2 3" xfId="6154" xr:uid="{00000000-0005-0000-0000-0000A3540000}"/>
    <cellStyle name="Output 2 8 2 3 2" xfId="11837" xr:uid="{00000000-0005-0000-0000-0000A4540000}"/>
    <cellStyle name="Output 2 8 2 3 2 2" xfId="27396" xr:uid="{00000000-0005-0000-0000-0000A5540000}"/>
    <cellStyle name="Output 2 8 2 3 2 3" xfId="38912" xr:uid="{00000000-0005-0000-0000-0000441E0000}"/>
    <cellStyle name="Output 2 8 2 3 3" xfId="29070" xr:uid="{00000000-0005-0000-0000-0000A6540000}"/>
    <cellStyle name="Output 2 8 2 3 4" xfId="28916" xr:uid="{00000000-0005-0000-0000-0000A7540000}"/>
    <cellStyle name="Output 2 8 2 3 5" xfId="24194" xr:uid="{00000000-0005-0000-0000-0000A8540000}"/>
    <cellStyle name="Output 2 8 2 3 6" xfId="35590" xr:uid="{00000000-0005-0000-0000-0000441E0000}"/>
    <cellStyle name="Output 2 8 2 4" xfId="8142" xr:uid="{00000000-0005-0000-0000-0000A9540000}"/>
    <cellStyle name="Output 2 8 2 4 2" xfId="13808" xr:uid="{00000000-0005-0000-0000-0000AA540000}"/>
    <cellStyle name="Output 2 8 2 4 2 2" xfId="38809" xr:uid="{00000000-0005-0000-0000-0000451E0000}"/>
    <cellStyle name="Output 2 8 2 4 3" xfId="35501" xr:uid="{00000000-0005-0000-0000-0000451E0000}"/>
    <cellStyle name="Output 2 8 2 5" xfId="8679" xr:uid="{00000000-0005-0000-0000-0000AB540000}"/>
    <cellStyle name="Output 2 8 2 5 2" xfId="14344" xr:uid="{00000000-0005-0000-0000-0000AC540000}"/>
    <cellStyle name="Output 2 8 2 5 3" xfId="37185" xr:uid="{00000000-0005-0000-0000-0000A31D0000}"/>
    <cellStyle name="Output 2 8 2 6" xfId="9053" xr:uid="{00000000-0005-0000-0000-0000AD540000}"/>
    <cellStyle name="Output 2 8 2 6 2" xfId="14718" xr:uid="{00000000-0005-0000-0000-0000AE540000}"/>
    <cellStyle name="Output 2 8 2 7" xfId="9777" xr:uid="{00000000-0005-0000-0000-0000AF540000}"/>
    <cellStyle name="Output 2 8 2 7 2" xfId="15432" xr:uid="{00000000-0005-0000-0000-0000B0540000}"/>
    <cellStyle name="Output 2 8 2 8" xfId="5269" xr:uid="{00000000-0005-0000-0000-0000B1540000}"/>
    <cellStyle name="Output 2 8 2 8 2" xfId="10955" xr:uid="{00000000-0005-0000-0000-0000B2540000}"/>
    <cellStyle name="Output 2 8 2 9" xfId="4595" xr:uid="{00000000-0005-0000-0000-0000B3540000}"/>
    <cellStyle name="Output 2 8 2 9 2" xfId="29920" xr:uid="{00000000-0005-0000-0000-0000B4540000}"/>
    <cellStyle name="Output 2 8 3" xfId="6294" xr:uid="{00000000-0005-0000-0000-0000B5540000}"/>
    <cellStyle name="Output 2 8 3 2" xfId="11977" xr:uid="{00000000-0005-0000-0000-0000B6540000}"/>
    <cellStyle name="Output 2 8 3 2 2" xfId="38147" xr:uid="{00000000-0005-0000-0000-0000A51D0000}"/>
    <cellStyle name="Output 2 8 3 3" xfId="29104" xr:uid="{00000000-0005-0000-0000-0000B7540000}"/>
    <cellStyle name="Output 2 8 3 4" xfId="34676" xr:uid="{00000000-0005-0000-0000-0000A51D0000}"/>
    <cellStyle name="Output 2 8 4" xfId="5883" xr:uid="{00000000-0005-0000-0000-0000B8540000}"/>
    <cellStyle name="Output 2 8 4 2" xfId="11566" xr:uid="{00000000-0005-0000-0000-0000B9540000}"/>
    <cellStyle name="Output 2 8 4 2 2" xfId="38999" xr:uid="{00000000-0005-0000-0000-0000471E0000}"/>
    <cellStyle name="Output 2 8 4 3" xfId="35665" xr:uid="{00000000-0005-0000-0000-0000471E0000}"/>
    <cellStyle name="Output 2 8 5" xfId="7284" xr:uid="{00000000-0005-0000-0000-0000BA540000}"/>
    <cellStyle name="Output 2 8 5 2" xfId="12959" xr:uid="{00000000-0005-0000-0000-0000BB540000}"/>
    <cellStyle name="Output 2 8 5 2 2" xfId="38698" xr:uid="{00000000-0005-0000-0000-0000742C0000}"/>
    <cellStyle name="Output 2 8 5 3" xfId="35377" xr:uid="{00000000-0005-0000-0000-0000742C0000}"/>
    <cellStyle name="Output 2 8 6" xfId="8356" xr:uid="{00000000-0005-0000-0000-0000BC540000}"/>
    <cellStyle name="Output 2 8 6 2" xfId="14022" xr:uid="{00000000-0005-0000-0000-0000BD540000}"/>
    <cellStyle name="Output 2 8 6 3" xfId="36590" xr:uid="{00000000-0005-0000-0000-0000DC2D0000}"/>
    <cellStyle name="Output 2 8 7" xfId="8271" xr:uid="{00000000-0005-0000-0000-0000BE540000}"/>
    <cellStyle name="Output 2 8 7 2" xfId="13937" xr:uid="{00000000-0005-0000-0000-0000BF540000}"/>
    <cellStyle name="Output 2 8 7 3" xfId="37184" xr:uid="{00000000-0005-0000-0000-0000A21D0000}"/>
    <cellStyle name="Output 2 8 8" xfId="9456" xr:uid="{00000000-0005-0000-0000-0000C0540000}"/>
    <cellStyle name="Output 2 8 8 2" xfId="15114" xr:uid="{00000000-0005-0000-0000-0000C1540000}"/>
    <cellStyle name="Output 2 8 9" xfId="4948" xr:uid="{00000000-0005-0000-0000-0000C2540000}"/>
    <cellStyle name="Output 2 8 9 2" xfId="10637" xr:uid="{00000000-0005-0000-0000-0000C3540000}"/>
    <cellStyle name="Output 2 9" xfId="3000" xr:uid="{00000000-0005-0000-0000-0000C4540000}"/>
    <cellStyle name="Output 2 9 10" xfId="4247" xr:uid="{00000000-0005-0000-0000-0000C5540000}"/>
    <cellStyle name="Output 2 9 10 2" xfId="29212" xr:uid="{00000000-0005-0000-0000-0000C6540000}"/>
    <cellStyle name="Output 2 9 11" xfId="9982" xr:uid="{00000000-0005-0000-0000-0000C7540000}"/>
    <cellStyle name="Output 2 9 11 2" xfId="28425" xr:uid="{00000000-0005-0000-0000-0000C8540000}"/>
    <cellStyle name="Output 2 9 12" xfId="30773" xr:uid="{00000000-0005-0000-0000-00008F0E0000}"/>
    <cellStyle name="Output 2 9 13" xfId="30818" xr:uid="{00000000-0005-0000-0000-0000A61D0000}"/>
    <cellStyle name="Output 2 9 2" xfId="3508" xr:uid="{00000000-0005-0000-0000-0000C9540000}"/>
    <cellStyle name="Output 2 9 2 10" xfId="10300" xr:uid="{00000000-0005-0000-0000-0000CA540000}"/>
    <cellStyle name="Output 2 9 2 10 2" xfId="28716" xr:uid="{00000000-0005-0000-0000-0000CB540000}"/>
    <cellStyle name="Output 2 9 2 11" xfId="18977" xr:uid="{00000000-0005-0000-0000-0000CC540000}"/>
    <cellStyle name="Output 2 9 2 12" xfId="30819" xr:uid="{00000000-0005-0000-0000-0000A71D0000}"/>
    <cellStyle name="Output 2 9 2 2" xfId="6668" xr:uid="{00000000-0005-0000-0000-0000CD540000}"/>
    <cellStyle name="Output 2 9 2 2 2" xfId="12350" xr:uid="{00000000-0005-0000-0000-0000CE540000}"/>
    <cellStyle name="Output 2 9 2 2 2 2" xfId="28034" xr:uid="{00000000-0005-0000-0000-0000CF540000}"/>
    <cellStyle name="Output 2 9 2 2 2 2 2" xfId="38980" xr:uid="{00000000-0005-0000-0000-00004B1E0000}"/>
    <cellStyle name="Output 2 9 2 2 2 3" xfId="35648" xr:uid="{00000000-0005-0000-0000-00004B1E0000}"/>
    <cellStyle name="Output 2 9 2 2 3" xfId="30279" xr:uid="{00000000-0005-0000-0000-0000D0540000}"/>
    <cellStyle name="Output 2 9 2 2 3 2" xfId="37859" xr:uid="{00000000-0005-0000-0000-0000A81D0000}"/>
    <cellStyle name="Output 2 9 2 2 4" xfId="30118" xr:uid="{00000000-0005-0000-0000-0000D1540000}"/>
    <cellStyle name="Output 2 9 2 2 5" xfId="24478" xr:uid="{00000000-0005-0000-0000-0000D2540000}"/>
    <cellStyle name="Output 2 9 2 2 6" xfId="22692" xr:uid="{00000000-0005-0000-0000-0000D3540000}"/>
    <cellStyle name="Output 2 9 2 2 7" xfId="34364" xr:uid="{00000000-0005-0000-0000-0000A81D0000}"/>
    <cellStyle name="Output 2 9 2 3" xfId="6155" xr:uid="{00000000-0005-0000-0000-0000D4540000}"/>
    <cellStyle name="Output 2 9 2 3 2" xfId="11838" xr:uid="{00000000-0005-0000-0000-0000D5540000}"/>
    <cellStyle name="Output 2 9 2 3 2 2" xfId="27397" xr:uid="{00000000-0005-0000-0000-0000D6540000}"/>
    <cellStyle name="Output 2 9 2 3 2 3" xfId="38913" xr:uid="{00000000-0005-0000-0000-00004C1E0000}"/>
    <cellStyle name="Output 2 9 2 3 3" xfId="29637" xr:uid="{00000000-0005-0000-0000-0000D7540000}"/>
    <cellStyle name="Output 2 9 2 3 4" xfId="30325" xr:uid="{00000000-0005-0000-0000-0000D8540000}"/>
    <cellStyle name="Output 2 9 2 3 5" xfId="24195" xr:uid="{00000000-0005-0000-0000-0000D9540000}"/>
    <cellStyle name="Output 2 9 2 3 6" xfId="35591" xr:uid="{00000000-0005-0000-0000-00004C1E0000}"/>
    <cellStyle name="Output 2 9 2 4" xfId="8143" xr:uid="{00000000-0005-0000-0000-0000DA540000}"/>
    <cellStyle name="Output 2 9 2 4 2" xfId="13809" xr:uid="{00000000-0005-0000-0000-0000DB540000}"/>
    <cellStyle name="Output 2 9 2 4 2 2" xfId="38811" xr:uid="{00000000-0005-0000-0000-00004D1E0000}"/>
    <cellStyle name="Output 2 9 2 4 3" xfId="35503" xr:uid="{00000000-0005-0000-0000-00004D1E0000}"/>
    <cellStyle name="Output 2 9 2 5" xfId="8680" xr:uid="{00000000-0005-0000-0000-0000DC540000}"/>
    <cellStyle name="Output 2 9 2 5 2" xfId="14345" xr:uid="{00000000-0005-0000-0000-0000DD540000}"/>
    <cellStyle name="Output 2 9 2 5 3" xfId="37187" xr:uid="{00000000-0005-0000-0000-0000A71D0000}"/>
    <cellStyle name="Output 2 9 2 6" xfId="9054" xr:uid="{00000000-0005-0000-0000-0000DE540000}"/>
    <cellStyle name="Output 2 9 2 6 2" xfId="14719" xr:uid="{00000000-0005-0000-0000-0000DF540000}"/>
    <cellStyle name="Output 2 9 2 7" xfId="9778" xr:uid="{00000000-0005-0000-0000-0000E0540000}"/>
    <cellStyle name="Output 2 9 2 7 2" xfId="15433" xr:uid="{00000000-0005-0000-0000-0000E1540000}"/>
    <cellStyle name="Output 2 9 2 8" xfId="5270" xr:uid="{00000000-0005-0000-0000-0000E2540000}"/>
    <cellStyle name="Output 2 9 2 8 2" xfId="10956" xr:uid="{00000000-0005-0000-0000-0000E3540000}"/>
    <cellStyle name="Output 2 9 2 9" xfId="4596" xr:uid="{00000000-0005-0000-0000-0000E4540000}"/>
    <cellStyle name="Output 2 9 2 9 2" xfId="30115" xr:uid="{00000000-0005-0000-0000-0000E5540000}"/>
    <cellStyle name="Output 2 9 3" xfId="6295" xr:uid="{00000000-0005-0000-0000-0000E6540000}"/>
    <cellStyle name="Output 2 9 3 2" xfId="11978" xr:uid="{00000000-0005-0000-0000-0000E7540000}"/>
    <cellStyle name="Output 2 9 3 2 2" xfId="38148" xr:uid="{00000000-0005-0000-0000-0000A91D0000}"/>
    <cellStyle name="Output 2 9 3 3" xfId="29220" xr:uid="{00000000-0005-0000-0000-0000E8540000}"/>
    <cellStyle name="Output 2 9 3 4" xfId="34677" xr:uid="{00000000-0005-0000-0000-0000A91D0000}"/>
    <cellStyle name="Output 2 9 4" xfId="5884" xr:uid="{00000000-0005-0000-0000-0000E9540000}"/>
    <cellStyle name="Output 2 9 4 2" xfId="11567" xr:uid="{00000000-0005-0000-0000-0000EA540000}"/>
    <cellStyle name="Output 2 9 4 2 2" xfId="38810" xr:uid="{00000000-0005-0000-0000-00004F1E0000}"/>
    <cellStyle name="Output 2 9 4 3" xfId="35502" xr:uid="{00000000-0005-0000-0000-00004F1E0000}"/>
    <cellStyle name="Output 2 9 5" xfId="7283" xr:uid="{00000000-0005-0000-0000-0000EB540000}"/>
    <cellStyle name="Output 2 9 5 2" xfId="12958" xr:uid="{00000000-0005-0000-0000-0000EC540000}"/>
    <cellStyle name="Output 2 9 5 2 2" xfId="38687" xr:uid="{00000000-0005-0000-0000-0000752C0000}"/>
    <cellStyle name="Output 2 9 5 3" xfId="35361" xr:uid="{00000000-0005-0000-0000-0000752C0000}"/>
    <cellStyle name="Output 2 9 6" xfId="8357" xr:uid="{00000000-0005-0000-0000-0000ED540000}"/>
    <cellStyle name="Output 2 9 6 2" xfId="14023" xr:uid="{00000000-0005-0000-0000-0000EE540000}"/>
    <cellStyle name="Output 2 9 6 3" xfId="36591" xr:uid="{00000000-0005-0000-0000-0000DD2D0000}"/>
    <cellStyle name="Output 2 9 7" xfId="8272" xr:uid="{00000000-0005-0000-0000-0000EF540000}"/>
    <cellStyle name="Output 2 9 7 2" xfId="13938" xr:uid="{00000000-0005-0000-0000-0000F0540000}"/>
    <cellStyle name="Output 2 9 7 3" xfId="37186" xr:uid="{00000000-0005-0000-0000-0000A61D0000}"/>
    <cellStyle name="Output 2 9 8" xfId="9457" xr:uid="{00000000-0005-0000-0000-0000F1540000}"/>
    <cellStyle name="Output 2 9 8 2" xfId="15115" xr:uid="{00000000-0005-0000-0000-0000F2540000}"/>
    <cellStyle name="Output 2 9 9" xfId="4949" xr:uid="{00000000-0005-0000-0000-0000F3540000}"/>
    <cellStyle name="Output 2 9 9 2" xfId="10638" xr:uid="{00000000-0005-0000-0000-0000F4540000}"/>
    <cellStyle name="Output 20" xfId="32855" xr:uid="{00000000-0005-0000-0000-0000900E0000}"/>
    <cellStyle name="Output 21" xfId="32856" xr:uid="{00000000-0005-0000-0000-0000910E0000}"/>
    <cellStyle name="Output 22" xfId="32857" xr:uid="{00000000-0005-0000-0000-0000920E0000}"/>
    <cellStyle name="Output 23" xfId="32858" xr:uid="{00000000-0005-0000-0000-0000930E0000}"/>
    <cellStyle name="Output 24" xfId="32859" xr:uid="{00000000-0005-0000-0000-0000940E0000}"/>
    <cellStyle name="Output 25" xfId="32860" xr:uid="{00000000-0005-0000-0000-0000950E0000}"/>
    <cellStyle name="Output 26" xfId="32861" xr:uid="{00000000-0005-0000-0000-0000960E0000}"/>
    <cellStyle name="Output 27" xfId="32862" xr:uid="{00000000-0005-0000-0000-0000970E0000}"/>
    <cellStyle name="Output 28" xfId="32863" xr:uid="{00000000-0005-0000-0000-0000980E0000}"/>
    <cellStyle name="Output 29" xfId="32864" xr:uid="{00000000-0005-0000-0000-0000990E0000}"/>
    <cellStyle name="Output 3" xfId="3001" xr:uid="{00000000-0005-0000-0000-0000F5540000}"/>
    <cellStyle name="Output 3 10" xfId="3002" xr:uid="{00000000-0005-0000-0000-0000F6540000}"/>
    <cellStyle name="Output 3 10 10" xfId="4249" xr:uid="{00000000-0005-0000-0000-0000F7540000}"/>
    <cellStyle name="Output 3 10 10 2" xfId="30059" xr:uid="{00000000-0005-0000-0000-0000F8540000}"/>
    <cellStyle name="Output 3 10 11" xfId="9984" xr:uid="{00000000-0005-0000-0000-0000F9540000}"/>
    <cellStyle name="Output 3 10 11 2" xfId="30205" xr:uid="{00000000-0005-0000-0000-0000FA540000}"/>
    <cellStyle name="Output 3 10 12" xfId="30820" xr:uid="{00000000-0005-0000-0000-0000AB1D0000}"/>
    <cellStyle name="Output 3 10 2" xfId="3510" xr:uid="{00000000-0005-0000-0000-0000FB540000}"/>
    <cellStyle name="Output 3 10 2 10" xfId="10302" xr:uid="{00000000-0005-0000-0000-0000FC540000}"/>
    <cellStyle name="Output 3 10 2 10 2" xfId="29954" xr:uid="{00000000-0005-0000-0000-0000FD540000}"/>
    <cellStyle name="Output 3 10 2 11" xfId="30821" xr:uid="{00000000-0005-0000-0000-0000AC1D0000}"/>
    <cellStyle name="Output 3 10 2 2" xfId="6670" xr:uid="{00000000-0005-0000-0000-0000FE540000}"/>
    <cellStyle name="Output 3 10 2 2 2" xfId="12352" xr:uid="{00000000-0005-0000-0000-0000FF540000}"/>
    <cellStyle name="Output 3 10 2 2 2 2" xfId="38877" xr:uid="{00000000-0005-0000-0000-0000531E0000}"/>
    <cellStyle name="Output 3 10 2 2 3" xfId="28668" xr:uid="{00000000-0005-0000-0000-000000550000}"/>
    <cellStyle name="Output 3 10 2 2 4" xfId="35558" xr:uid="{00000000-0005-0000-0000-0000531E0000}"/>
    <cellStyle name="Output 3 10 2 3" xfId="6157" xr:uid="{00000000-0005-0000-0000-000001550000}"/>
    <cellStyle name="Output 3 10 2 3 2" xfId="11840" xr:uid="{00000000-0005-0000-0000-000002550000}"/>
    <cellStyle name="Output 3 10 2 3 3" xfId="37190" xr:uid="{00000000-0005-0000-0000-0000AC1D0000}"/>
    <cellStyle name="Output 3 10 2 4" xfId="8145" xr:uid="{00000000-0005-0000-0000-000003550000}"/>
    <cellStyle name="Output 3 10 2 4 2" xfId="13811" xr:uid="{00000000-0005-0000-0000-000004550000}"/>
    <cellStyle name="Output 3 10 2 5" xfId="8682" xr:uid="{00000000-0005-0000-0000-000005550000}"/>
    <cellStyle name="Output 3 10 2 5 2" xfId="14347" xr:uid="{00000000-0005-0000-0000-000006550000}"/>
    <cellStyle name="Output 3 10 2 6" xfId="9056" xr:uid="{00000000-0005-0000-0000-000007550000}"/>
    <cellStyle name="Output 3 10 2 6 2" xfId="14721" xr:uid="{00000000-0005-0000-0000-000008550000}"/>
    <cellStyle name="Output 3 10 2 7" xfId="9780" xr:uid="{00000000-0005-0000-0000-000009550000}"/>
    <cellStyle name="Output 3 10 2 7 2" xfId="15435" xr:uid="{00000000-0005-0000-0000-00000A550000}"/>
    <cellStyle name="Output 3 10 2 8" xfId="5272" xr:uid="{00000000-0005-0000-0000-00000B550000}"/>
    <cellStyle name="Output 3 10 2 8 2" xfId="10958" xr:uid="{00000000-0005-0000-0000-00000C550000}"/>
    <cellStyle name="Output 3 10 2 9" xfId="4598" xr:uid="{00000000-0005-0000-0000-00000D550000}"/>
    <cellStyle name="Output 3 10 2 9 2" xfId="30029" xr:uid="{00000000-0005-0000-0000-00000E550000}"/>
    <cellStyle name="Output 3 10 3" xfId="6297" xr:uid="{00000000-0005-0000-0000-00000F550000}"/>
    <cellStyle name="Output 3 10 3 2" xfId="11980" xr:uid="{00000000-0005-0000-0000-000010550000}"/>
    <cellStyle name="Output 3 10 3 2 2" xfId="38876" xr:uid="{00000000-0005-0000-0000-0000541E0000}"/>
    <cellStyle name="Output 3 10 3 3" xfId="35557" xr:uid="{00000000-0005-0000-0000-0000541E0000}"/>
    <cellStyle name="Output 3 10 4" xfId="5886" xr:uid="{00000000-0005-0000-0000-000011550000}"/>
    <cellStyle name="Output 3 10 4 2" xfId="11569" xr:uid="{00000000-0005-0000-0000-000012550000}"/>
    <cellStyle name="Output 3 10 4 2 2" xfId="38463" xr:uid="{00000000-0005-0000-0000-0000772C0000}"/>
    <cellStyle name="Output 3 10 4 3" xfId="35110" xr:uid="{00000000-0005-0000-0000-0000772C0000}"/>
    <cellStyle name="Output 3 10 5" xfId="7281" xr:uid="{00000000-0005-0000-0000-000013550000}"/>
    <cellStyle name="Output 3 10 5 2" xfId="12956" xr:uid="{00000000-0005-0000-0000-000014550000}"/>
    <cellStyle name="Output 3 10 5 3" xfId="37189" xr:uid="{00000000-0005-0000-0000-0000AB1D0000}"/>
    <cellStyle name="Output 3 10 6" xfId="8359" xr:uid="{00000000-0005-0000-0000-000015550000}"/>
    <cellStyle name="Output 3 10 6 2" xfId="14025" xr:uid="{00000000-0005-0000-0000-000016550000}"/>
    <cellStyle name="Output 3 10 7" xfId="7360" xr:uid="{00000000-0005-0000-0000-000017550000}"/>
    <cellStyle name="Output 3 10 7 2" xfId="13035" xr:uid="{00000000-0005-0000-0000-000018550000}"/>
    <cellStyle name="Output 3 10 8" xfId="9459" xr:uid="{00000000-0005-0000-0000-000019550000}"/>
    <cellStyle name="Output 3 10 8 2" xfId="15117" xr:uid="{00000000-0005-0000-0000-00001A550000}"/>
    <cellStyle name="Output 3 10 9" xfId="4951" xr:uid="{00000000-0005-0000-0000-00001B550000}"/>
    <cellStyle name="Output 3 10 9 2" xfId="10640" xr:uid="{00000000-0005-0000-0000-00001C550000}"/>
    <cellStyle name="Output 3 11" xfId="3003" xr:uid="{00000000-0005-0000-0000-00001D550000}"/>
    <cellStyle name="Output 3 11 10" xfId="4250" xr:uid="{00000000-0005-0000-0000-00001E550000}"/>
    <cellStyle name="Output 3 11 10 2" xfId="28891" xr:uid="{00000000-0005-0000-0000-00001F550000}"/>
    <cellStyle name="Output 3 11 11" xfId="9985" xr:uid="{00000000-0005-0000-0000-000020550000}"/>
    <cellStyle name="Output 3 11 11 2" xfId="30418" xr:uid="{00000000-0005-0000-0000-000021550000}"/>
    <cellStyle name="Output 3 11 12" xfId="33748" xr:uid="{00000000-0005-0000-0000-0000AD1D0000}"/>
    <cellStyle name="Output 3 11 2" xfId="3511" xr:uid="{00000000-0005-0000-0000-000022550000}"/>
    <cellStyle name="Output 3 11 2 10" xfId="10303" xr:uid="{00000000-0005-0000-0000-000023550000}"/>
    <cellStyle name="Output 3 11 2 10 2" xfId="28402" xr:uid="{00000000-0005-0000-0000-000024550000}"/>
    <cellStyle name="Output 3 11 2 11" xfId="33747" xr:uid="{00000000-0005-0000-0000-0000AE1D0000}"/>
    <cellStyle name="Output 3 11 2 2" xfId="6671" xr:uid="{00000000-0005-0000-0000-000025550000}"/>
    <cellStyle name="Output 3 11 2 2 2" xfId="12353" xr:uid="{00000000-0005-0000-0000-000026550000}"/>
    <cellStyle name="Output 3 11 2 2 2 2" xfId="38879" xr:uid="{00000000-0005-0000-0000-0000571E0000}"/>
    <cellStyle name="Output 3 11 2 2 3" xfId="28749" xr:uid="{00000000-0005-0000-0000-000027550000}"/>
    <cellStyle name="Output 3 11 2 2 4" xfId="35560" xr:uid="{00000000-0005-0000-0000-0000571E0000}"/>
    <cellStyle name="Output 3 11 2 3" xfId="6158" xr:uid="{00000000-0005-0000-0000-000028550000}"/>
    <cellStyle name="Output 3 11 2 3 2" xfId="11841" xr:uid="{00000000-0005-0000-0000-000029550000}"/>
    <cellStyle name="Output 3 11 2 3 3" xfId="37192" xr:uid="{00000000-0005-0000-0000-0000AE1D0000}"/>
    <cellStyle name="Output 3 11 2 4" xfId="8146" xr:uid="{00000000-0005-0000-0000-00002A550000}"/>
    <cellStyle name="Output 3 11 2 4 2" xfId="13812" xr:uid="{00000000-0005-0000-0000-00002B550000}"/>
    <cellStyle name="Output 3 11 2 5" xfId="8683" xr:uid="{00000000-0005-0000-0000-00002C550000}"/>
    <cellStyle name="Output 3 11 2 5 2" xfId="14348" xr:uid="{00000000-0005-0000-0000-00002D550000}"/>
    <cellStyle name="Output 3 11 2 6" xfId="9057" xr:uid="{00000000-0005-0000-0000-00002E550000}"/>
    <cellStyle name="Output 3 11 2 6 2" xfId="14722" xr:uid="{00000000-0005-0000-0000-00002F550000}"/>
    <cellStyle name="Output 3 11 2 7" xfId="9781" xr:uid="{00000000-0005-0000-0000-000030550000}"/>
    <cellStyle name="Output 3 11 2 7 2" xfId="15436" xr:uid="{00000000-0005-0000-0000-000031550000}"/>
    <cellStyle name="Output 3 11 2 8" xfId="5273" xr:uid="{00000000-0005-0000-0000-000032550000}"/>
    <cellStyle name="Output 3 11 2 8 2" xfId="10959" xr:uid="{00000000-0005-0000-0000-000033550000}"/>
    <cellStyle name="Output 3 11 2 9" xfId="4599" xr:uid="{00000000-0005-0000-0000-000034550000}"/>
    <cellStyle name="Output 3 11 2 9 2" xfId="29576" xr:uid="{00000000-0005-0000-0000-000035550000}"/>
    <cellStyle name="Output 3 11 3" xfId="6298" xr:uid="{00000000-0005-0000-0000-000036550000}"/>
    <cellStyle name="Output 3 11 3 2" xfId="11981" xr:uid="{00000000-0005-0000-0000-000037550000}"/>
    <cellStyle name="Output 3 11 3 2 2" xfId="38878" xr:uid="{00000000-0005-0000-0000-0000581E0000}"/>
    <cellStyle name="Output 3 11 3 3" xfId="35559" xr:uid="{00000000-0005-0000-0000-0000581E0000}"/>
    <cellStyle name="Output 3 11 4" xfId="5887" xr:uid="{00000000-0005-0000-0000-000038550000}"/>
    <cellStyle name="Output 3 11 4 2" xfId="11570" xr:uid="{00000000-0005-0000-0000-000039550000}"/>
    <cellStyle name="Output 3 11 4 2 2" xfId="38455" xr:uid="{00000000-0005-0000-0000-0000782C0000}"/>
    <cellStyle name="Output 3 11 4 3" xfId="35097" xr:uid="{00000000-0005-0000-0000-0000782C0000}"/>
    <cellStyle name="Output 3 11 5" xfId="7280" xr:uid="{00000000-0005-0000-0000-00003A550000}"/>
    <cellStyle name="Output 3 11 5 2" xfId="12955" xr:uid="{00000000-0005-0000-0000-00003B550000}"/>
    <cellStyle name="Output 3 11 5 3" xfId="37191" xr:uid="{00000000-0005-0000-0000-0000AD1D0000}"/>
    <cellStyle name="Output 3 11 6" xfId="8360" xr:uid="{00000000-0005-0000-0000-00003C550000}"/>
    <cellStyle name="Output 3 11 6 2" xfId="14026" xr:uid="{00000000-0005-0000-0000-00003D550000}"/>
    <cellStyle name="Output 3 11 7" xfId="8001" xr:uid="{00000000-0005-0000-0000-00003E550000}"/>
    <cellStyle name="Output 3 11 7 2" xfId="13674" xr:uid="{00000000-0005-0000-0000-00003F550000}"/>
    <cellStyle name="Output 3 11 8" xfId="9460" xr:uid="{00000000-0005-0000-0000-000040550000}"/>
    <cellStyle name="Output 3 11 8 2" xfId="15118" xr:uid="{00000000-0005-0000-0000-000041550000}"/>
    <cellStyle name="Output 3 11 9" xfId="4952" xr:uid="{00000000-0005-0000-0000-000042550000}"/>
    <cellStyle name="Output 3 11 9 2" xfId="10641" xr:uid="{00000000-0005-0000-0000-000043550000}"/>
    <cellStyle name="Output 3 12" xfId="3509" xr:uid="{00000000-0005-0000-0000-000044550000}"/>
    <cellStyle name="Output 3 12 10" xfId="10301" xr:uid="{00000000-0005-0000-0000-000045550000}"/>
    <cellStyle name="Output 3 12 10 2" xfId="28778" xr:uid="{00000000-0005-0000-0000-000046550000}"/>
    <cellStyle name="Output 3 12 11" xfId="18978" xr:uid="{00000000-0005-0000-0000-000047550000}"/>
    <cellStyle name="Output 3 12 12" xfId="33746" xr:uid="{00000000-0005-0000-0000-0000AF1D0000}"/>
    <cellStyle name="Output 3 12 2" xfId="6669" xr:uid="{00000000-0005-0000-0000-000048550000}"/>
    <cellStyle name="Output 3 12 2 2" xfId="12351" xr:uid="{00000000-0005-0000-0000-000049550000}"/>
    <cellStyle name="Output 3 12 2 2 2" xfId="28039" xr:uid="{00000000-0005-0000-0000-00004A550000}"/>
    <cellStyle name="Output 3 12 2 2 2 2" xfId="38852" xr:uid="{00000000-0005-0000-0000-00005B1E0000}"/>
    <cellStyle name="Output 3 12 2 2 3" xfId="35544" xr:uid="{00000000-0005-0000-0000-00005B1E0000}"/>
    <cellStyle name="Output 3 12 2 3" xfId="30284" xr:uid="{00000000-0005-0000-0000-00004B550000}"/>
    <cellStyle name="Output 3 12 2 3 2" xfId="37860" xr:uid="{00000000-0005-0000-0000-0000B01D0000}"/>
    <cellStyle name="Output 3 12 2 4" xfId="30395" xr:uid="{00000000-0005-0000-0000-00004C550000}"/>
    <cellStyle name="Output 3 12 2 5" xfId="24479" xr:uid="{00000000-0005-0000-0000-00004D550000}"/>
    <cellStyle name="Output 3 12 2 6" xfId="22693" xr:uid="{00000000-0005-0000-0000-00004E550000}"/>
    <cellStyle name="Output 3 12 2 7" xfId="34365" xr:uid="{00000000-0005-0000-0000-0000B01D0000}"/>
    <cellStyle name="Output 3 12 3" xfId="6156" xr:uid="{00000000-0005-0000-0000-00004F550000}"/>
    <cellStyle name="Output 3 12 3 2" xfId="11839" xr:uid="{00000000-0005-0000-0000-000050550000}"/>
    <cellStyle name="Output 3 12 3 2 2" xfId="27398" xr:uid="{00000000-0005-0000-0000-000051550000}"/>
    <cellStyle name="Output 3 12 3 2 3" xfId="38914" xr:uid="{00000000-0005-0000-0000-00005C1E0000}"/>
    <cellStyle name="Output 3 12 3 3" xfId="29069" xr:uid="{00000000-0005-0000-0000-000052550000}"/>
    <cellStyle name="Output 3 12 3 4" xfId="30073" xr:uid="{00000000-0005-0000-0000-000053550000}"/>
    <cellStyle name="Output 3 12 3 5" xfId="24196" xr:uid="{00000000-0005-0000-0000-000054550000}"/>
    <cellStyle name="Output 3 12 3 6" xfId="35592" xr:uid="{00000000-0005-0000-0000-00005C1E0000}"/>
    <cellStyle name="Output 3 12 4" xfId="8144" xr:uid="{00000000-0005-0000-0000-000055550000}"/>
    <cellStyle name="Output 3 12 4 2" xfId="13810" xr:uid="{00000000-0005-0000-0000-000056550000}"/>
    <cellStyle name="Output 3 12 4 2 2" xfId="39029" xr:uid="{00000000-0005-0000-0000-00005D1E0000}"/>
    <cellStyle name="Output 3 12 4 3" xfId="35691" xr:uid="{00000000-0005-0000-0000-00005D1E0000}"/>
    <cellStyle name="Output 3 12 5" xfId="8681" xr:uid="{00000000-0005-0000-0000-000057550000}"/>
    <cellStyle name="Output 3 12 5 2" xfId="14346" xr:uid="{00000000-0005-0000-0000-000058550000}"/>
    <cellStyle name="Output 3 12 5 3" xfId="37193" xr:uid="{00000000-0005-0000-0000-0000AF1D0000}"/>
    <cellStyle name="Output 3 12 6" xfId="9055" xr:uid="{00000000-0005-0000-0000-000059550000}"/>
    <cellStyle name="Output 3 12 6 2" xfId="14720" xr:uid="{00000000-0005-0000-0000-00005A550000}"/>
    <cellStyle name="Output 3 12 7" xfId="9779" xr:uid="{00000000-0005-0000-0000-00005B550000}"/>
    <cellStyle name="Output 3 12 7 2" xfId="15434" xr:uid="{00000000-0005-0000-0000-00005C550000}"/>
    <cellStyle name="Output 3 12 8" xfId="5271" xr:uid="{00000000-0005-0000-0000-00005D550000}"/>
    <cellStyle name="Output 3 12 8 2" xfId="10957" xr:uid="{00000000-0005-0000-0000-00005E550000}"/>
    <cellStyle name="Output 3 12 9" xfId="4597" xr:uid="{00000000-0005-0000-0000-00005F550000}"/>
    <cellStyle name="Output 3 12 9 2" xfId="29919" xr:uid="{00000000-0005-0000-0000-000060550000}"/>
    <cellStyle name="Output 3 13" xfId="6296" xr:uid="{00000000-0005-0000-0000-000061550000}"/>
    <cellStyle name="Output 3 13 2" xfId="11979" xr:uid="{00000000-0005-0000-0000-000062550000}"/>
    <cellStyle name="Output 3 13 2 2" xfId="37994" xr:uid="{00000000-0005-0000-0000-0000B11D0000}"/>
    <cellStyle name="Output 3 13 3" xfId="30358" xr:uid="{00000000-0005-0000-0000-000063550000}"/>
    <cellStyle name="Output 3 13 4" xfId="34513" xr:uid="{00000000-0005-0000-0000-0000B11D0000}"/>
    <cellStyle name="Output 3 14" xfId="5885" xr:uid="{00000000-0005-0000-0000-000064550000}"/>
    <cellStyle name="Output 3 14 2" xfId="11568" xr:uid="{00000000-0005-0000-0000-000065550000}"/>
    <cellStyle name="Output 3 14 2 2" xfId="38875" xr:uid="{00000000-0005-0000-0000-00005F1E0000}"/>
    <cellStyle name="Output 3 14 3" xfId="35556" xr:uid="{00000000-0005-0000-0000-00005F1E0000}"/>
    <cellStyle name="Output 3 15" xfId="7282" xr:uid="{00000000-0005-0000-0000-000066550000}"/>
    <cellStyle name="Output 3 15 2" xfId="12957" xr:uid="{00000000-0005-0000-0000-000067550000}"/>
    <cellStyle name="Output 3 15 2 2" xfId="38471" xr:uid="{00000000-0005-0000-0000-0000762C0000}"/>
    <cellStyle name="Output 3 15 3" xfId="35123" xr:uid="{00000000-0005-0000-0000-0000762C0000}"/>
    <cellStyle name="Output 3 16" xfId="8358" xr:uid="{00000000-0005-0000-0000-000068550000}"/>
    <cellStyle name="Output 3 16 2" xfId="14024" xr:uid="{00000000-0005-0000-0000-000069550000}"/>
    <cellStyle name="Output 3 16 3" xfId="36592" xr:uid="{00000000-0005-0000-0000-0000DE2D0000}"/>
    <cellStyle name="Output 3 17" xfId="8273" xr:uid="{00000000-0005-0000-0000-00006A550000}"/>
    <cellStyle name="Output 3 17 2" xfId="13939" xr:uid="{00000000-0005-0000-0000-00006B550000}"/>
    <cellStyle name="Output 3 17 3" xfId="37188" xr:uid="{00000000-0005-0000-0000-0000AA1D0000}"/>
    <cellStyle name="Output 3 18" xfId="9458" xr:uid="{00000000-0005-0000-0000-00006C550000}"/>
    <cellStyle name="Output 3 18 2" xfId="15116" xr:uid="{00000000-0005-0000-0000-00006D550000}"/>
    <cellStyle name="Output 3 19" xfId="4950" xr:uid="{00000000-0005-0000-0000-00006E550000}"/>
    <cellStyle name="Output 3 19 2" xfId="10639" xr:uid="{00000000-0005-0000-0000-00006F550000}"/>
    <cellStyle name="Output 3 2" xfId="3004" xr:uid="{00000000-0005-0000-0000-000070550000}"/>
    <cellStyle name="Output 3 2 10" xfId="4251" xr:uid="{00000000-0005-0000-0000-000071550000}"/>
    <cellStyle name="Output 3 2 10 2" xfId="29552" xr:uid="{00000000-0005-0000-0000-000072550000}"/>
    <cellStyle name="Output 3 2 11" xfId="9986" xr:uid="{00000000-0005-0000-0000-000073550000}"/>
    <cellStyle name="Output 3 2 11 2" xfId="28783" xr:uid="{00000000-0005-0000-0000-000074550000}"/>
    <cellStyle name="Output 3 2 12" xfId="32866" xr:uid="{00000000-0005-0000-0000-00009B0E0000}"/>
    <cellStyle name="Output 3 2 13" xfId="33745" xr:uid="{00000000-0005-0000-0000-0000B21D0000}"/>
    <cellStyle name="Output 3 2 2" xfId="3512" xr:uid="{00000000-0005-0000-0000-000075550000}"/>
    <cellStyle name="Output 3 2 2 10" xfId="10304" xr:uid="{00000000-0005-0000-0000-000076550000}"/>
    <cellStyle name="Output 3 2 2 10 2" xfId="28640" xr:uid="{00000000-0005-0000-0000-000077550000}"/>
    <cellStyle name="Output 3 2 2 11" xfId="33744" xr:uid="{00000000-0005-0000-0000-0000B31D0000}"/>
    <cellStyle name="Output 3 2 2 2" xfId="6672" xr:uid="{00000000-0005-0000-0000-000078550000}"/>
    <cellStyle name="Output 3 2 2 2 2" xfId="12354" xr:uid="{00000000-0005-0000-0000-000079550000}"/>
    <cellStyle name="Output 3 2 2 2 2 2" xfId="39828" xr:uid="{00000000-0005-0000-0000-0000621E0000}"/>
    <cellStyle name="Output 3 2 2 2 3" xfId="29959" xr:uid="{00000000-0005-0000-0000-00007A550000}"/>
    <cellStyle name="Output 3 2 2 2 4" xfId="36499" xr:uid="{00000000-0005-0000-0000-0000621E0000}"/>
    <cellStyle name="Output 3 2 2 3" xfId="6159" xr:uid="{00000000-0005-0000-0000-00007B550000}"/>
    <cellStyle name="Output 3 2 2 3 2" xfId="11842" xr:uid="{00000000-0005-0000-0000-00007C550000}"/>
    <cellStyle name="Output 3 2 2 3 3" xfId="37195" xr:uid="{00000000-0005-0000-0000-0000B31D0000}"/>
    <cellStyle name="Output 3 2 2 4" xfId="8147" xr:uid="{00000000-0005-0000-0000-00007D550000}"/>
    <cellStyle name="Output 3 2 2 4 2" xfId="13813" xr:uid="{00000000-0005-0000-0000-00007E550000}"/>
    <cellStyle name="Output 3 2 2 5" xfId="8684" xr:uid="{00000000-0005-0000-0000-00007F550000}"/>
    <cellStyle name="Output 3 2 2 5 2" xfId="14349" xr:uid="{00000000-0005-0000-0000-000080550000}"/>
    <cellStyle name="Output 3 2 2 6" xfId="9058" xr:uid="{00000000-0005-0000-0000-000081550000}"/>
    <cellStyle name="Output 3 2 2 6 2" xfId="14723" xr:uid="{00000000-0005-0000-0000-000082550000}"/>
    <cellStyle name="Output 3 2 2 7" xfId="9782" xr:uid="{00000000-0005-0000-0000-000083550000}"/>
    <cellStyle name="Output 3 2 2 7 2" xfId="15437" xr:uid="{00000000-0005-0000-0000-000084550000}"/>
    <cellStyle name="Output 3 2 2 8" xfId="5274" xr:uid="{00000000-0005-0000-0000-000085550000}"/>
    <cellStyle name="Output 3 2 2 8 2" xfId="10960" xr:uid="{00000000-0005-0000-0000-000086550000}"/>
    <cellStyle name="Output 3 2 2 9" xfId="4600" xr:uid="{00000000-0005-0000-0000-000087550000}"/>
    <cellStyle name="Output 3 2 2 9 2" xfId="29918" xr:uid="{00000000-0005-0000-0000-000088550000}"/>
    <cellStyle name="Output 3 2 3" xfId="6299" xr:uid="{00000000-0005-0000-0000-000089550000}"/>
    <cellStyle name="Output 3 2 3 2" xfId="11982" xr:uid="{00000000-0005-0000-0000-00008A550000}"/>
    <cellStyle name="Output 3 2 3 2 2" xfId="39836" xr:uid="{00000000-0005-0000-0000-0000631E0000}"/>
    <cellStyle name="Output 3 2 3 3" xfId="36507" xr:uid="{00000000-0005-0000-0000-0000631E0000}"/>
    <cellStyle name="Output 3 2 4" xfId="5888" xr:uid="{00000000-0005-0000-0000-00008B550000}"/>
    <cellStyle name="Output 3 2 4 2" xfId="11571" xr:uid="{00000000-0005-0000-0000-00008C550000}"/>
    <cellStyle name="Output 3 2 4 2 2" xfId="38448" xr:uid="{00000000-0005-0000-0000-0000792C0000}"/>
    <cellStyle name="Output 3 2 4 3" xfId="35086" xr:uid="{00000000-0005-0000-0000-0000792C0000}"/>
    <cellStyle name="Output 3 2 5" xfId="7279" xr:uid="{00000000-0005-0000-0000-00008D550000}"/>
    <cellStyle name="Output 3 2 5 2" xfId="12954" xr:uid="{00000000-0005-0000-0000-00008E550000}"/>
    <cellStyle name="Output 3 2 5 3" xfId="37005" xr:uid="{00000000-0005-0000-0000-00009B0E0000}"/>
    <cellStyle name="Output 3 2 6" xfId="8361" xr:uid="{00000000-0005-0000-0000-00008F550000}"/>
    <cellStyle name="Output 3 2 6 2" xfId="14027" xr:uid="{00000000-0005-0000-0000-000090550000}"/>
    <cellStyle name="Output 3 2 6 3" xfId="37194" xr:uid="{00000000-0005-0000-0000-0000B21D0000}"/>
    <cellStyle name="Output 3 2 7" xfId="7142" xr:uid="{00000000-0005-0000-0000-000091550000}"/>
    <cellStyle name="Output 3 2 7 2" xfId="12818" xr:uid="{00000000-0005-0000-0000-000092550000}"/>
    <cellStyle name="Output 3 2 8" xfId="9461" xr:uid="{00000000-0005-0000-0000-000093550000}"/>
    <cellStyle name="Output 3 2 8 2" xfId="15119" xr:uid="{00000000-0005-0000-0000-000094550000}"/>
    <cellStyle name="Output 3 2 9" xfId="4953" xr:uid="{00000000-0005-0000-0000-000095550000}"/>
    <cellStyle name="Output 3 2 9 2" xfId="10642" xr:uid="{00000000-0005-0000-0000-000096550000}"/>
    <cellStyle name="Output 3 20" xfId="4248" xr:uid="{00000000-0005-0000-0000-000097550000}"/>
    <cellStyle name="Output 3 20 2" xfId="30091" xr:uid="{00000000-0005-0000-0000-000098550000}"/>
    <cellStyle name="Output 3 21" xfId="9983" xr:uid="{00000000-0005-0000-0000-000099550000}"/>
    <cellStyle name="Output 3 21 2" xfId="30286" xr:uid="{00000000-0005-0000-0000-00009A550000}"/>
    <cellStyle name="Output 3 22" xfId="30774" xr:uid="{00000000-0005-0000-0000-00009A0E0000}"/>
    <cellStyle name="Output 3 3" xfId="3005" xr:uid="{00000000-0005-0000-0000-00009B550000}"/>
    <cellStyle name="Output 3 3 10" xfId="4252" xr:uid="{00000000-0005-0000-0000-00009C550000}"/>
    <cellStyle name="Output 3 3 10 2" xfId="29529" xr:uid="{00000000-0005-0000-0000-00009D550000}"/>
    <cellStyle name="Output 3 3 11" xfId="9987" xr:uid="{00000000-0005-0000-0000-00009E550000}"/>
    <cellStyle name="Output 3 3 11 2" xfId="29653" xr:uid="{00000000-0005-0000-0000-00009F550000}"/>
    <cellStyle name="Output 3 3 12" xfId="32865" xr:uid="{00000000-0005-0000-0000-00009C0E0000}"/>
    <cellStyle name="Output 3 3 2" xfId="3513" xr:uid="{00000000-0005-0000-0000-0000A0550000}"/>
    <cellStyle name="Output 3 3 2 10" xfId="10305" xr:uid="{00000000-0005-0000-0000-0000A1550000}"/>
    <cellStyle name="Output 3 3 2 10 2" xfId="29246" xr:uid="{00000000-0005-0000-0000-0000A2550000}"/>
    <cellStyle name="Output 3 3 2 11" xfId="33743" xr:uid="{00000000-0005-0000-0000-0000B51D0000}"/>
    <cellStyle name="Output 3 3 2 2" xfId="6673" xr:uid="{00000000-0005-0000-0000-0000A3550000}"/>
    <cellStyle name="Output 3 3 2 2 2" xfId="12355" xr:uid="{00000000-0005-0000-0000-0000A4550000}"/>
    <cellStyle name="Output 3 3 2 2 2 2" xfId="39812" xr:uid="{00000000-0005-0000-0000-0000661E0000}"/>
    <cellStyle name="Output 3 3 2 2 3" xfId="28587" xr:uid="{00000000-0005-0000-0000-0000A5550000}"/>
    <cellStyle name="Output 3 3 2 2 4" xfId="36483" xr:uid="{00000000-0005-0000-0000-0000661E0000}"/>
    <cellStyle name="Output 3 3 2 3" xfId="6160" xr:uid="{00000000-0005-0000-0000-0000A6550000}"/>
    <cellStyle name="Output 3 3 2 3 2" xfId="11843" xr:uid="{00000000-0005-0000-0000-0000A7550000}"/>
    <cellStyle name="Output 3 3 2 3 3" xfId="37197" xr:uid="{00000000-0005-0000-0000-0000B51D0000}"/>
    <cellStyle name="Output 3 3 2 4" xfId="8148" xr:uid="{00000000-0005-0000-0000-0000A8550000}"/>
    <cellStyle name="Output 3 3 2 4 2" xfId="13814" xr:uid="{00000000-0005-0000-0000-0000A9550000}"/>
    <cellStyle name="Output 3 3 2 5" xfId="8685" xr:uid="{00000000-0005-0000-0000-0000AA550000}"/>
    <cellStyle name="Output 3 3 2 5 2" xfId="14350" xr:uid="{00000000-0005-0000-0000-0000AB550000}"/>
    <cellStyle name="Output 3 3 2 6" xfId="9059" xr:uid="{00000000-0005-0000-0000-0000AC550000}"/>
    <cellStyle name="Output 3 3 2 6 2" xfId="14724" xr:uid="{00000000-0005-0000-0000-0000AD550000}"/>
    <cellStyle name="Output 3 3 2 7" xfId="9783" xr:uid="{00000000-0005-0000-0000-0000AE550000}"/>
    <cellStyle name="Output 3 3 2 7 2" xfId="15438" xr:uid="{00000000-0005-0000-0000-0000AF550000}"/>
    <cellStyle name="Output 3 3 2 8" xfId="5275" xr:uid="{00000000-0005-0000-0000-0000B0550000}"/>
    <cellStyle name="Output 3 3 2 8 2" xfId="10961" xr:uid="{00000000-0005-0000-0000-0000B1550000}"/>
    <cellStyle name="Output 3 3 2 9" xfId="4601" xr:uid="{00000000-0005-0000-0000-0000B2550000}"/>
    <cellStyle name="Output 3 3 2 9 2" xfId="29917" xr:uid="{00000000-0005-0000-0000-0000B3550000}"/>
    <cellStyle name="Output 3 3 3" xfId="6300" xr:uid="{00000000-0005-0000-0000-0000B4550000}"/>
    <cellStyle name="Output 3 3 3 2" xfId="11983" xr:uid="{00000000-0005-0000-0000-0000B5550000}"/>
    <cellStyle name="Output 3 3 3 2 2" xfId="39820" xr:uid="{00000000-0005-0000-0000-0000671E0000}"/>
    <cellStyle name="Output 3 3 3 3" xfId="36491" xr:uid="{00000000-0005-0000-0000-0000671E0000}"/>
    <cellStyle name="Output 3 3 4" xfId="5889" xr:uid="{00000000-0005-0000-0000-0000B6550000}"/>
    <cellStyle name="Output 3 3 4 2" xfId="11572" xr:uid="{00000000-0005-0000-0000-0000B7550000}"/>
    <cellStyle name="Output 3 3 4 2 2" xfId="39037" xr:uid="{00000000-0005-0000-0000-00007A2C0000}"/>
    <cellStyle name="Output 3 3 4 3" xfId="35699" xr:uid="{00000000-0005-0000-0000-00007A2C0000}"/>
    <cellStyle name="Output 3 3 5" xfId="7278" xr:uid="{00000000-0005-0000-0000-0000B8550000}"/>
    <cellStyle name="Output 3 3 5 2" xfId="12953" xr:uid="{00000000-0005-0000-0000-0000B9550000}"/>
    <cellStyle name="Output 3 3 5 3" xfId="37196" xr:uid="{00000000-0005-0000-0000-0000B41D0000}"/>
    <cellStyle name="Output 3 3 6" xfId="8362" xr:uid="{00000000-0005-0000-0000-0000BA550000}"/>
    <cellStyle name="Output 3 3 6 2" xfId="14028" xr:uid="{00000000-0005-0000-0000-0000BB550000}"/>
    <cellStyle name="Output 3 3 7" xfId="7295" xr:uid="{00000000-0005-0000-0000-0000BC550000}"/>
    <cellStyle name="Output 3 3 7 2" xfId="12970" xr:uid="{00000000-0005-0000-0000-0000BD550000}"/>
    <cellStyle name="Output 3 3 8" xfId="9462" xr:uid="{00000000-0005-0000-0000-0000BE550000}"/>
    <cellStyle name="Output 3 3 8 2" xfId="15120" xr:uid="{00000000-0005-0000-0000-0000BF550000}"/>
    <cellStyle name="Output 3 3 9" xfId="4954" xr:uid="{00000000-0005-0000-0000-0000C0550000}"/>
    <cellStyle name="Output 3 3 9 2" xfId="10643" xr:uid="{00000000-0005-0000-0000-0000C1550000}"/>
    <cellStyle name="Output 3 4" xfId="3006" xr:uid="{00000000-0005-0000-0000-0000C2550000}"/>
    <cellStyle name="Output 3 4 10" xfId="4253" xr:uid="{00000000-0005-0000-0000-0000C3550000}"/>
    <cellStyle name="Output 3 4 10 2" xfId="29474" xr:uid="{00000000-0005-0000-0000-0000C4550000}"/>
    <cellStyle name="Output 3 4 11" xfId="9988" xr:uid="{00000000-0005-0000-0000-0000C5550000}"/>
    <cellStyle name="Output 3 4 11 2" xfId="29947" xr:uid="{00000000-0005-0000-0000-0000C6550000}"/>
    <cellStyle name="Output 3 4 12" xfId="33742" xr:uid="{00000000-0005-0000-0000-0000B61D0000}"/>
    <cellStyle name="Output 3 4 2" xfId="3514" xr:uid="{00000000-0005-0000-0000-0000C7550000}"/>
    <cellStyle name="Output 3 4 2 10" xfId="10306" xr:uid="{00000000-0005-0000-0000-0000C8550000}"/>
    <cellStyle name="Output 3 4 2 10 2" xfId="29667" xr:uid="{00000000-0005-0000-0000-0000C9550000}"/>
    <cellStyle name="Output 3 4 2 11" xfId="33741" xr:uid="{00000000-0005-0000-0000-0000B71D0000}"/>
    <cellStyle name="Output 3 4 2 2" xfId="6674" xr:uid="{00000000-0005-0000-0000-0000CA550000}"/>
    <cellStyle name="Output 3 4 2 2 2" xfId="12356" xr:uid="{00000000-0005-0000-0000-0000CB550000}"/>
    <cellStyle name="Output 3 4 2 2 2 2" xfId="39355" xr:uid="{00000000-0005-0000-0000-00006A1E0000}"/>
    <cellStyle name="Output 3 4 2 2 3" xfId="29236" xr:uid="{00000000-0005-0000-0000-0000CC550000}"/>
    <cellStyle name="Output 3 4 2 2 4" xfId="36027" xr:uid="{00000000-0005-0000-0000-00006A1E0000}"/>
    <cellStyle name="Output 3 4 2 3" xfId="6161" xr:uid="{00000000-0005-0000-0000-0000CD550000}"/>
    <cellStyle name="Output 3 4 2 3 2" xfId="11844" xr:uid="{00000000-0005-0000-0000-0000CE550000}"/>
    <cellStyle name="Output 3 4 2 3 3" xfId="37199" xr:uid="{00000000-0005-0000-0000-0000B71D0000}"/>
    <cellStyle name="Output 3 4 2 4" xfId="8149" xr:uid="{00000000-0005-0000-0000-0000CF550000}"/>
    <cellStyle name="Output 3 4 2 4 2" xfId="13815" xr:uid="{00000000-0005-0000-0000-0000D0550000}"/>
    <cellStyle name="Output 3 4 2 5" xfId="8686" xr:uid="{00000000-0005-0000-0000-0000D1550000}"/>
    <cellStyle name="Output 3 4 2 5 2" xfId="14351" xr:uid="{00000000-0005-0000-0000-0000D2550000}"/>
    <cellStyle name="Output 3 4 2 6" xfId="9060" xr:uid="{00000000-0005-0000-0000-0000D3550000}"/>
    <cellStyle name="Output 3 4 2 6 2" xfId="14725" xr:uid="{00000000-0005-0000-0000-0000D4550000}"/>
    <cellStyle name="Output 3 4 2 7" xfId="9784" xr:uid="{00000000-0005-0000-0000-0000D5550000}"/>
    <cellStyle name="Output 3 4 2 7 2" xfId="15439" xr:uid="{00000000-0005-0000-0000-0000D6550000}"/>
    <cellStyle name="Output 3 4 2 8" xfId="5276" xr:uid="{00000000-0005-0000-0000-0000D7550000}"/>
    <cellStyle name="Output 3 4 2 8 2" xfId="10962" xr:uid="{00000000-0005-0000-0000-0000D8550000}"/>
    <cellStyle name="Output 3 4 2 9" xfId="4602" xr:uid="{00000000-0005-0000-0000-0000D9550000}"/>
    <cellStyle name="Output 3 4 2 9 2" xfId="30219" xr:uid="{00000000-0005-0000-0000-0000DA550000}"/>
    <cellStyle name="Output 3 4 3" xfId="6301" xr:uid="{00000000-0005-0000-0000-0000DB550000}"/>
    <cellStyle name="Output 3 4 3 2" xfId="11984" xr:uid="{00000000-0005-0000-0000-0000DC550000}"/>
    <cellStyle name="Output 3 4 3 2 2" xfId="39804" xr:uid="{00000000-0005-0000-0000-00006B1E0000}"/>
    <cellStyle name="Output 3 4 3 3" xfId="36475" xr:uid="{00000000-0005-0000-0000-00006B1E0000}"/>
    <cellStyle name="Output 3 4 4" xfId="5890" xr:uid="{00000000-0005-0000-0000-0000DD550000}"/>
    <cellStyle name="Output 3 4 4 2" xfId="11573" xr:uid="{00000000-0005-0000-0000-0000DE550000}"/>
    <cellStyle name="Output 3 4 4 2 2" xfId="38285" xr:uid="{00000000-0005-0000-0000-00007B2C0000}"/>
    <cellStyle name="Output 3 4 4 3" xfId="34809" xr:uid="{00000000-0005-0000-0000-00007B2C0000}"/>
    <cellStyle name="Output 3 4 5" xfId="7277" xr:uid="{00000000-0005-0000-0000-0000DF550000}"/>
    <cellStyle name="Output 3 4 5 2" xfId="12952" xr:uid="{00000000-0005-0000-0000-0000E0550000}"/>
    <cellStyle name="Output 3 4 5 3" xfId="37198" xr:uid="{00000000-0005-0000-0000-0000B61D0000}"/>
    <cellStyle name="Output 3 4 6" xfId="8363" xr:uid="{00000000-0005-0000-0000-0000E1550000}"/>
    <cellStyle name="Output 3 4 6 2" xfId="14029" xr:uid="{00000000-0005-0000-0000-0000E2550000}"/>
    <cellStyle name="Output 3 4 7" xfId="8275" xr:uid="{00000000-0005-0000-0000-0000E3550000}"/>
    <cellStyle name="Output 3 4 7 2" xfId="13941" xr:uid="{00000000-0005-0000-0000-0000E4550000}"/>
    <cellStyle name="Output 3 4 8" xfId="9463" xr:uid="{00000000-0005-0000-0000-0000E5550000}"/>
    <cellStyle name="Output 3 4 8 2" xfId="15121" xr:uid="{00000000-0005-0000-0000-0000E6550000}"/>
    <cellStyle name="Output 3 4 9" xfId="4955" xr:uid="{00000000-0005-0000-0000-0000E7550000}"/>
    <cellStyle name="Output 3 4 9 2" xfId="10644" xr:uid="{00000000-0005-0000-0000-0000E8550000}"/>
    <cellStyle name="Output 3 5" xfId="3007" xr:uid="{00000000-0005-0000-0000-0000E9550000}"/>
    <cellStyle name="Output 3 5 10" xfId="4254" xr:uid="{00000000-0005-0000-0000-0000EA550000}"/>
    <cellStyle name="Output 3 5 10 2" xfId="29211" xr:uid="{00000000-0005-0000-0000-0000EB550000}"/>
    <cellStyle name="Output 3 5 11" xfId="9989" xr:uid="{00000000-0005-0000-0000-0000EC550000}"/>
    <cellStyle name="Output 3 5 11 2" xfId="29002" xr:uid="{00000000-0005-0000-0000-0000ED550000}"/>
    <cellStyle name="Output 3 5 12" xfId="33740" xr:uid="{00000000-0005-0000-0000-0000B81D0000}"/>
    <cellStyle name="Output 3 5 2" xfId="3515" xr:uid="{00000000-0005-0000-0000-0000EE550000}"/>
    <cellStyle name="Output 3 5 2 10" xfId="10307" xr:uid="{00000000-0005-0000-0000-0000EF550000}"/>
    <cellStyle name="Output 3 5 2 10 2" xfId="28710" xr:uid="{00000000-0005-0000-0000-0000F0550000}"/>
    <cellStyle name="Output 3 5 2 11" xfId="33739" xr:uid="{00000000-0005-0000-0000-0000B91D0000}"/>
    <cellStyle name="Output 3 5 2 2" xfId="6675" xr:uid="{00000000-0005-0000-0000-0000F1550000}"/>
    <cellStyle name="Output 3 5 2 2 2" xfId="12357" xr:uid="{00000000-0005-0000-0000-0000F2550000}"/>
    <cellStyle name="Output 3 5 2 2 2 2" xfId="38766" xr:uid="{00000000-0005-0000-0000-00006E1E0000}"/>
    <cellStyle name="Output 3 5 2 2 3" xfId="28918" xr:uid="{00000000-0005-0000-0000-0000F3550000}"/>
    <cellStyle name="Output 3 5 2 2 4" xfId="35462" xr:uid="{00000000-0005-0000-0000-00006E1E0000}"/>
    <cellStyle name="Output 3 5 2 3" xfId="6162" xr:uid="{00000000-0005-0000-0000-0000F4550000}"/>
    <cellStyle name="Output 3 5 2 3 2" xfId="11845" xr:uid="{00000000-0005-0000-0000-0000F5550000}"/>
    <cellStyle name="Output 3 5 2 3 3" xfId="37201" xr:uid="{00000000-0005-0000-0000-0000B91D0000}"/>
    <cellStyle name="Output 3 5 2 4" xfId="8150" xr:uid="{00000000-0005-0000-0000-0000F6550000}"/>
    <cellStyle name="Output 3 5 2 4 2" xfId="13816" xr:uid="{00000000-0005-0000-0000-0000F7550000}"/>
    <cellStyle name="Output 3 5 2 5" xfId="8687" xr:uid="{00000000-0005-0000-0000-0000F8550000}"/>
    <cellStyle name="Output 3 5 2 5 2" xfId="14352" xr:uid="{00000000-0005-0000-0000-0000F9550000}"/>
    <cellStyle name="Output 3 5 2 6" xfId="9061" xr:uid="{00000000-0005-0000-0000-0000FA550000}"/>
    <cellStyle name="Output 3 5 2 6 2" xfId="14726" xr:uid="{00000000-0005-0000-0000-0000FB550000}"/>
    <cellStyle name="Output 3 5 2 7" xfId="9785" xr:uid="{00000000-0005-0000-0000-0000FC550000}"/>
    <cellStyle name="Output 3 5 2 7 2" xfId="15440" xr:uid="{00000000-0005-0000-0000-0000FD550000}"/>
    <cellStyle name="Output 3 5 2 8" xfId="5277" xr:uid="{00000000-0005-0000-0000-0000FE550000}"/>
    <cellStyle name="Output 3 5 2 8 2" xfId="10963" xr:uid="{00000000-0005-0000-0000-0000FF550000}"/>
    <cellStyle name="Output 3 5 2 9" xfId="4603" xr:uid="{00000000-0005-0000-0000-000000560000}"/>
    <cellStyle name="Output 3 5 2 9 2" xfId="29916" xr:uid="{00000000-0005-0000-0000-000001560000}"/>
    <cellStyle name="Output 3 5 3" xfId="6302" xr:uid="{00000000-0005-0000-0000-000002560000}"/>
    <cellStyle name="Output 3 5 3 2" xfId="11985" xr:uid="{00000000-0005-0000-0000-000003560000}"/>
    <cellStyle name="Output 3 5 3 2 2" xfId="38763" xr:uid="{00000000-0005-0000-0000-00006F1E0000}"/>
    <cellStyle name="Output 3 5 3 3" xfId="35459" xr:uid="{00000000-0005-0000-0000-00006F1E0000}"/>
    <cellStyle name="Output 3 5 4" xfId="5891" xr:uid="{00000000-0005-0000-0000-000004560000}"/>
    <cellStyle name="Output 3 5 4 2" xfId="11574" xr:uid="{00000000-0005-0000-0000-000005560000}"/>
    <cellStyle name="Output 3 5 4 2 2" xfId="38284" xr:uid="{00000000-0005-0000-0000-00007C2C0000}"/>
    <cellStyle name="Output 3 5 4 3" xfId="34808" xr:uid="{00000000-0005-0000-0000-00007C2C0000}"/>
    <cellStyle name="Output 3 5 5" xfId="7276" xr:uid="{00000000-0005-0000-0000-000006560000}"/>
    <cellStyle name="Output 3 5 5 2" xfId="12951" xr:uid="{00000000-0005-0000-0000-000007560000}"/>
    <cellStyle name="Output 3 5 5 3" xfId="37200" xr:uid="{00000000-0005-0000-0000-0000B81D0000}"/>
    <cellStyle name="Output 3 5 6" xfId="8364" xr:uid="{00000000-0005-0000-0000-000008560000}"/>
    <cellStyle name="Output 3 5 6 2" xfId="14030" xr:uid="{00000000-0005-0000-0000-000009560000}"/>
    <cellStyle name="Output 3 5 7" xfId="8034" xr:uid="{00000000-0005-0000-0000-00000A560000}"/>
    <cellStyle name="Output 3 5 7 2" xfId="13707" xr:uid="{00000000-0005-0000-0000-00000B560000}"/>
    <cellStyle name="Output 3 5 8" xfId="9464" xr:uid="{00000000-0005-0000-0000-00000C560000}"/>
    <cellStyle name="Output 3 5 8 2" xfId="15122" xr:uid="{00000000-0005-0000-0000-00000D560000}"/>
    <cellStyle name="Output 3 5 9" xfId="4956" xr:uid="{00000000-0005-0000-0000-00000E560000}"/>
    <cellStyle name="Output 3 5 9 2" xfId="10645" xr:uid="{00000000-0005-0000-0000-00000F560000}"/>
    <cellStyle name="Output 3 6" xfId="3008" xr:uid="{00000000-0005-0000-0000-000010560000}"/>
    <cellStyle name="Output 3 6 10" xfId="4255" xr:uid="{00000000-0005-0000-0000-000011560000}"/>
    <cellStyle name="Output 3 6 10 2" xfId="28890" xr:uid="{00000000-0005-0000-0000-000012560000}"/>
    <cellStyle name="Output 3 6 11" xfId="9990" xr:uid="{00000000-0005-0000-0000-000013560000}"/>
    <cellStyle name="Output 3 6 11 2" xfId="29669" xr:uid="{00000000-0005-0000-0000-000014560000}"/>
    <cellStyle name="Output 3 6 12" xfId="33553" xr:uid="{00000000-0005-0000-0000-0000BA1D0000}"/>
    <cellStyle name="Output 3 6 2" xfId="3516" xr:uid="{00000000-0005-0000-0000-000015560000}"/>
    <cellStyle name="Output 3 6 2 10" xfId="10308" xr:uid="{00000000-0005-0000-0000-000016560000}"/>
    <cellStyle name="Output 3 6 2 10 2" xfId="30285" xr:uid="{00000000-0005-0000-0000-000017560000}"/>
    <cellStyle name="Output 3 6 2 11" xfId="30822" xr:uid="{00000000-0005-0000-0000-0000BB1D0000}"/>
    <cellStyle name="Output 3 6 2 2" xfId="6676" xr:uid="{00000000-0005-0000-0000-000018560000}"/>
    <cellStyle name="Output 3 6 2 2 2" xfId="12358" xr:uid="{00000000-0005-0000-0000-000019560000}"/>
    <cellStyle name="Output 3 6 2 2 2 2" xfId="38775" xr:uid="{00000000-0005-0000-0000-0000721E0000}"/>
    <cellStyle name="Output 3 6 2 2 3" xfId="30271" xr:uid="{00000000-0005-0000-0000-00001A560000}"/>
    <cellStyle name="Output 3 6 2 2 4" xfId="35467" xr:uid="{00000000-0005-0000-0000-0000721E0000}"/>
    <cellStyle name="Output 3 6 2 3" xfId="6163" xr:uid="{00000000-0005-0000-0000-00001B560000}"/>
    <cellStyle name="Output 3 6 2 3 2" xfId="11846" xr:uid="{00000000-0005-0000-0000-00001C560000}"/>
    <cellStyle name="Output 3 6 2 3 3" xfId="37203" xr:uid="{00000000-0005-0000-0000-0000BB1D0000}"/>
    <cellStyle name="Output 3 6 2 4" xfId="8151" xr:uid="{00000000-0005-0000-0000-00001D560000}"/>
    <cellStyle name="Output 3 6 2 4 2" xfId="13817" xr:uid="{00000000-0005-0000-0000-00001E560000}"/>
    <cellStyle name="Output 3 6 2 5" xfId="8688" xr:uid="{00000000-0005-0000-0000-00001F560000}"/>
    <cellStyle name="Output 3 6 2 5 2" xfId="14353" xr:uid="{00000000-0005-0000-0000-000020560000}"/>
    <cellStyle name="Output 3 6 2 6" xfId="9062" xr:uid="{00000000-0005-0000-0000-000021560000}"/>
    <cellStyle name="Output 3 6 2 6 2" xfId="14727" xr:uid="{00000000-0005-0000-0000-000022560000}"/>
    <cellStyle name="Output 3 6 2 7" xfId="9786" xr:uid="{00000000-0005-0000-0000-000023560000}"/>
    <cellStyle name="Output 3 6 2 7 2" xfId="15441" xr:uid="{00000000-0005-0000-0000-000024560000}"/>
    <cellStyle name="Output 3 6 2 8" xfId="5278" xr:uid="{00000000-0005-0000-0000-000025560000}"/>
    <cellStyle name="Output 3 6 2 8 2" xfId="10964" xr:uid="{00000000-0005-0000-0000-000026560000}"/>
    <cellStyle name="Output 3 6 2 9" xfId="4604" xr:uid="{00000000-0005-0000-0000-000027560000}"/>
    <cellStyle name="Output 3 6 2 9 2" xfId="28889" xr:uid="{00000000-0005-0000-0000-000028560000}"/>
    <cellStyle name="Output 3 6 3" xfId="6303" xr:uid="{00000000-0005-0000-0000-000029560000}"/>
    <cellStyle name="Output 3 6 3 2" xfId="11986" xr:uid="{00000000-0005-0000-0000-00002A560000}"/>
    <cellStyle name="Output 3 6 3 2 2" xfId="39030" xr:uid="{00000000-0005-0000-0000-0000731E0000}"/>
    <cellStyle name="Output 3 6 3 3" xfId="35692" xr:uid="{00000000-0005-0000-0000-0000731E0000}"/>
    <cellStyle name="Output 3 6 4" xfId="5892" xr:uid="{00000000-0005-0000-0000-00002B560000}"/>
    <cellStyle name="Output 3 6 4 2" xfId="11575" xr:uid="{00000000-0005-0000-0000-00002C560000}"/>
    <cellStyle name="Output 3 6 4 2 2" xfId="38283" xr:uid="{00000000-0005-0000-0000-00007D2C0000}"/>
    <cellStyle name="Output 3 6 4 3" xfId="34807" xr:uid="{00000000-0005-0000-0000-00007D2C0000}"/>
    <cellStyle name="Output 3 6 5" xfId="7275" xr:uid="{00000000-0005-0000-0000-00002D560000}"/>
    <cellStyle name="Output 3 6 5 2" xfId="12950" xr:uid="{00000000-0005-0000-0000-00002E560000}"/>
    <cellStyle name="Output 3 6 5 3" xfId="37202" xr:uid="{00000000-0005-0000-0000-0000BA1D0000}"/>
    <cellStyle name="Output 3 6 6" xfId="8365" xr:uid="{00000000-0005-0000-0000-00002F560000}"/>
    <cellStyle name="Output 3 6 6 2" xfId="14031" xr:uid="{00000000-0005-0000-0000-000030560000}"/>
    <cellStyle name="Output 3 6 7" xfId="8028" xr:uid="{00000000-0005-0000-0000-000031560000}"/>
    <cellStyle name="Output 3 6 7 2" xfId="13701" xr:uid="{00000000-0005-0000-0000-000032560000}"/>
    <cellStyle name="Output 3 6 8" xfId="9465" xr:uid="{00000000-0005-0000-0000-000033560000}"/>
    <cellStyle name="Output 3 6 8 2" xfId="15123" xr:uid="{00000000-0005-0000-0000-000034560000}"/>
    <cellStyle name="Output 3 6 9" xfId="4957" xr:uid="{00000000-0005-0000-0000-000035560000}"/>
    <cellStyle name="Output 3 6 9 2" xfId="10646" xr:uid="{00000000-0005-0000-0000-000036560000}"/>
    <cellStyle name="Output 3 7" xfId="3009" xr:uid="{00000000-0005-0000-0000-000037560000}"/>
    <cellStyle name="Output 3 7 10" xfId="4256" xr:uid="{00000000-0005-0000-0000-000038560000}"/>
    <cellStyle name="Output 3 7 10 2" xfId="30218" xr:uid="{00000000-0005-0000-0000-000039560000}"/>
    <cellStyle name="Output 3 7 11" xfId="9991" xr:uid="{00000000-0005-0000-0000-00003A560000}"/>
    <cellStyle name="Output 3 7 11 2" xfId="28588" xr:uid="{00000000-0005-0000-0000-00003B560000}"/>
    <cellStyle name="Output 3 7 12" xfId="33738" xr:uid="{00000000-0005-0000-0000-0000BC1D0000}"/>
    <cellStyle name="Output 3 7 2" xfId="3517" xr:uid="{00000000-0005-0000-0000-00003C560000}"/>
    <cellStyle name="Output 3 7 2 10" xfId="10309" xr:uid="{00000000-0005-0000-0000-00003D560000}"/>
    <cellStyle name="Output 3 7 2 10 2" xfId="29539" xr:uid="{00000000-0005-0000-0000-00003E560000}"/>
    <cellStyle name="Output 3 7 2 11" xfId="33737" xr:uid="{00000000-0005-0000-0000-0000BD1D0000}"/>
    <cellStyle name="Output 3 7 2 2" xfId="6677" xr:uid="{00000000-0005-0000-0000-00003F560000}"/>
    <cellStyle name="Output 3 7 2 2 2" xfId="12359" xr:uid="{00000000-0005-0000-0000-000040560000}"/>
    <cellStyle name="Output 3 7 2 2 2 2" xfId="38813" xr:uid="{00000000-0005-0000-0000-0000761E0000}"/>
    <cellStyle name="Output 3 7 2 2 3" xfId="28621" xr:uid="{00000000-0005-0000-0000-000041560000}"/>
    <cellStyle name="Output 3 7 2 2 4" xfId="35505" xr:uid="{00000000-0005-0000-0000-0000761E0000}"/>
    <cellStyle name="Output 3 7 2 3" xfId="6164" xr:uid="{00000000-0005-0000-0000-000042560000}"/>
    <cellStyle name="Output 3 7 2 3 2" xfId="11847" xr:uid="{00000000-0005-0000-0000-000043560000}"/>
    <cellStyle name="Output 3 7 2 3 3" xfId="37205" xr:uid="{00000000-0005-0000-0000-0000BD1D0000}"/>
    <cellStyle name="Output 3 7 2 4" xfId="8152" xr:uid="{00000000-0005-0000-0000-000044560000}"/>
    <cellStyle name="Output 3 7 2 4 2" xfId="13818" xr:uid="{00000000-0005-0000-0000-000045560000}"/>
    <cellStyle name="Output 3 7 2 5" xfId="8689" xr:uid="{00000000-0005-0000-0000-000046560000}"/>
    <cellStyle name="Output 3 7 2 5 2" xfId="14354" xr:uid="{00000000-0005-0000-0000-000047560000}"/>
    <cellStyle name="Output 3 7 2 6" xfId="9063" xr:uid="{00000000-0005-0000-0000-000048560000}"/>
    <cellStyle name="Output 3 7 2 6 2" xfId="14728" xr:uid="{00000000-0005-0000-0000-000049560000}"/>
    <cellStyle name="Output 3 7 2 7" xfId="9787" xr:uid="{00000000-0005-0000-0000-00004A560000}"/>
    <cellStyle name="Output 3 7 2 7 2" xfId="15442" xr:uid="{00000000-0005-0000-0000-00004B560000}"/>
    <cellStyle name="Output 3 7 2 8" xfId="5279" xr:uid="{00000000-0005-0000-0000-00004C560000}"/>
    <cellStyle name="Output 3 7 2 8 2" xfId="10965" xr:uid="{00000000-0005-0000-0000-00004D560000}"/>
    <cellStyle name="Output 3 7 2 9" xfId="4605" xr:uid="{00000000-0005-0000-0000-00004E560000}"/>
    <cellStyle name="Output 3 7 2 9 2" xfId="29475" xr:uid="{00000000-0005-0000-0000-00004F560000}"/>
    <cellStyle name="Output 3 7 3" xfId="6304" xr:uid="{00000000-0005-0000-0000-000050560000}"/>
    <cellStyle name="Output 3 7 3 2" xfId="11987" xr:uid="{00000000-0005-0000-0000-000051560000}"/>
    <cellStyle name="Output 3 7 3 2 2" xfId="38812" xr:uid="{00000000-0005-0000-0000-0000771E0000}"/>
    <cellStyle name="Output 3 7 3 3" xfId="35504" xr:uid="{00000000-0005-0000-0000-0000771E0000}"/>
    <cellStyle name="Output 3 7 4" xfId="5893" xr:uid="{00000000-0005-0000-0000-000052560000}"/>
    <cellStyle name="Output 3 7 4 2" xfId="11576" xr:uid="{00000000-0005-0000-0000-000053560000}"/>
    <cellStyle name="Output 3 7 4 2 2" xfId="38282" xr:uid="{00000000-0005-0000-0000-00007E2C0000}"/>
    <cellStyle name="Output 3 7 4 3" xfId="34806" xr:uid="{00000000-0005-0000-0000-00007E2C0000}"/>
    <cellStyle name="Output 3 7 5" xfId="7274" xr:uid="{00000000-0005-0000-0000-000054560000}"/>
    <cellStyle name="Output 3 7 5 2" xfId="12949" xr:uid="{00000000-0005-0000-0000-000055560000}"/>
    <cellStyle name="Output 3 7 5 3" xfId="37204" xr:uid="{00000000-0005-0000-0000-0000BC1D0000}"/>
    <cellStyle name="Output 3 7 6" xfId="8366" xr:uid="{00000000-0005-0000-0000-000056560000}"/>
    <cellStyle name="Output 3 7 6 2" xfId="14032" xr:uid="{00000000-0005-0000-0000-000057560000}"/>
    <cellStyle name="Output 3 7 7" xfId="7235" xr:uid="{00000000-0005-0000-0000-000058560000}"/>
    <cellStyle name="Output 3 7 7 2" xfId="12910" xr:uid="{00000000-0005-0000-0000-000059560000}"/>
    <cellStyle name="Output 3 7 8" xfId="9466" xr:uid="{00000000-0005-0000-0000-00005A560000}"/>
    <cellStyle name="Output 3 7 8 2" xfId="15124" xr:uid="{00000000-0005-0000-0000-00005B560000}"/>
    <cellStyle name="Output 3 7 9" xfId="4958" xr:uid="{00000000-0005-0000-0000-00005C560000}"/>
    <cellStyle name="Output 3 7 9 2" xfId="10647" xr:uid="{00000000-0005-0000-0000-00005D560000}"/>
    <cellStyle name="Output 3 8" xfId="3010" xr:uid="{00000000-0005-0000-0000-00005E560000}"/>
    <cellStyle name="Output 3 8 10" xfId="4257" xr:uid="{00000000-0005-0000-0000-00005F560000}"/>
    <cellStyle name="Output 3 8 10 2" xfId="29210" xr:uid="{00000000-0005-0000-0000-000060560000}"/>
    <cellStyle name="Output 3 8 11" xfId="9992" xr:uid="{00000000-0005-0000-0000-000061560000}"/>
    <cellStyle name="Output 3 8 11 2" xfId="28768" xr:uid="{00000000-0005-0000-0000-000062560000}"/>
    <cellStyle name="Output 3 8 12" xfId="33736" xr:uid="{00000000-0005-0000-0000-0000BE1D0000}"/>
    <cellStyle name="Output 3 8 2" xfId="3518" xr:uid="{00000000-0005-0000-0000-000063560000}"/>
    <cellStyle name="Output 3 8 2 10" xfId="10310" xr:uid="{00000000-0005-0000-0000-000064560000}"/>
    <cellStyle name="Output 3 8 2 10 2" xfId="29802" xr:uid="{00000000-0005-0000-0000-000065560000}"/>
    <cellStyle name="Output 3 8 2 11" xfId="33735" xr:uid="{00000000-0005-0000-0000-0000BF1D0000}"/>
    <cellStyle name="Output 3 8 2 2" xfId="6678" xr:uid="{00000000-0005-0000-0000-000066560000}"/>
    <cellStyle name="Output 3 8 2 2 2" xfId="12360" xr:uid="{00000000-0005-0000-0000-000067560000}"/>
    <cellStyle name="Output 3 8 2 2 2 2" xfId="39032" xr:uid="{00000000-0005-0000-0000-00007A1E0000}"/>
    <cellStyle name="Output 3 8 2 2 3" xfId="30035" xr:uid="{00000000-0005-0000-0000-000068560000}"/>
    <cellStyle name="Output 3 8 2 2 4" xfId="35694" xr:uid="{00000000-0005-0000-0000-00007A1E0000}"/>
    <cellStyle name="Output 3 8 2 3" xfId="6165" xr:uid="{00000000-0005-0000-0000-000069560000}"/>
    <cellStyle name="Output 3 8 2 3 2" xfId="11848" xr:uid="{00000000-0005-0000-0000-00006A560000}"/>
    <cellStyle name="Output 3 8 2 3 3" xfId="37207" xr:uid="{00000000-0005-0000-0000-0000BF1D0000}"/>
    <cellStyle name="Output 3 8 2 4" xfId="8153" xr:uid="{00000000-0005-0000-0000-00006B560000}"/>
    <cellStyle name="Output 3 8 2 4 2" xfId="13819" xr:uid="{00000000-0005-0000-0000-00006C560000}"/>
    <cellStyle name="Output 3 8 2 5" xfId="8690" xr:uid="{00000000-0005-0000-0000-00006D560000}"/>
    <cellStyle name="Output 3 8 2 5 2" xfId="14355" xr:uid="{00000000-0005-0000-0000-00006E560000}"/>
    <cellStyle name="Output 3 8 2 6" xfId="9064" xr:uid="{00000000-0005-0000-0000-00006F560000}"/>
    <cellStyle name="Output 3 8 2 6 2" xfId="14729" xr:uid="{00000000-0005-0000-0000-000070560000}"/>
    <cellStyle name="Output 3 8 2 7" xfId="9788" xr:uid="{00000000-0005-0000-0000-000071560000}"/>
    <cellStyle name="Output 3 8 2 7 2" xfId="15443" xr:uid="{00000000-0005-0000-0000-000072560000}"/>
    <cellStyle name="Output 3 8 2 8" xfId="5280" xr:uid="{00000000-0005-0000-0000-000073560000}"/>
    <cellStyle name="Output 3 8 2 8 2" xfId="10966" xr:uid="{00000000-0005-0000-0000-000074560000}"/>
    <cellStyle name="Output 3 8 2 9" xfId="4606" xr:uid="{00000000-0005-0000-0000-000075560000}"/>
    <cellStyle name="Output 3 8 2 9 2" xfId="28888" xr:uid="{00000000-0005-0000-0000-000076560000}"/>
    <cellStyle name="Output 3 8 3" xfId="6305" xr:uid="{00000000-0005-0000-0000-000077560000}"/>
    <cellStyle name="Output 3 8 3 2" xfId="11988" xr:uid="{00000000-0005-0000-0000-000078560000}"/>
    <cellStyle name="Output 3 8 3 2 2" xfId="38814" xr:uid="{00000000-0005-0000-0000-00007B1E0000}"/>
    <cellStyle name="Output 3 8 3 3" xfId="35506" xr:uid="{00000000-0005-0000-0000-00007B1E0000}"/>
    <cellStyle name="Output 3 8 4" xfId="5894" xr:uid="{00000000-0005-0000-0000-000079560000}"/>
    <cellStyle name="Output 3 8 4 2" xfId="11577" xr:uid="{00000000-0005-0000-0000-00007A560000}"/>
    <cellStyle name="Output 3 8 4 2 2" xfId="38281" xr:uid="{00000000-0005-0000-0000-00007F2C0000}"/>
    <cellStyle name="Output 3 8 4 3" xfId="34805" xr:uid="{00000000-0005-0000-0000-00007F2C0000}"/>
    <cellStyle name="Output 3 8 5" xfId="7273" xr:uid="{00000000-0005-0000-0000-00007B560000}"/>
    <cellStyle name="Output 3 8 5 2" xfId="12948" xr:uid="{00000000-0005-0000-0000-00007C560000}"/>
    <cellStyle name="Output 3 8 5 3" xfId="37206" xr:uid="{00000000-0005-0000-0000-0000BE1D0000}"/>
    <cellStyle name="Output 3 8 6" xfId="8367" xr:uid="{00000000-0005-0000-0000-00007D560000}"/>
    <cellStyle name="Output 3 8 6 2" xfId="14033" xr:uid="{00000000-0005-0000-0000-00007E560000}"/>
    <cellStyle name="Output 3 8 7" xfId="7234" xr:uid="{00000000-0005-0000-0000-00007F560000}"/>
    <cellStyle name="Output 3 8 7 2" xfId="12909" xr:uid="{00000000-0005-0000-0000-000080560000}"/>
    <cellStyle name="Output 3 8 8" xfId="9467" xr:uid="{00000000-0005-0000-0000-000081560000}"/>
    <cellStyle name="Output 3 8 8 2" xfId="15125" xr:uid="{00000000-0005-0000-0000-000082560000}"/>
    <cellStyle name="Output 3 8 9" xfId="4959" xr:uid="{00000000-0005-0000-0000-000083560000}"/>
    <cellStyle name="Output 3 8 9 2" xfId="10648" xr:uid="{00000000-0005-0000-0000-000084560000}"/>
    <cellStyle name="Output 3 9" xfId="3011" xr:uid="{00000000-0005-0000-0000-000085560000}"/>
    <cellStyle name="Output 3 9 10" xfId="4258" xr:uid="{00000000-0005-0000-0000-000086560000}"/>
    <cellStyle name="Output 3 9 10 2" xfId="30217" xr:uid="{00000000-0005-0000-0000-000087560000}"/>
    <cellStyle name="Output 3 9 11" xfId="9993" xr:uid="{00000000-0005-0000-0000-000088560000}"/>
    <cellStyle name="Output 3 9 11 2" xfId="29001" xr:uid="{00000000-0005-0000-0000-000089560000}"/>
    <cellStyle name="Output 3 9 12" xfId="33734" xr:uid="{00000000-0005-0000-0000-0000C01D0000}"/>
    <cellStyle name="Output 3 9 2" xfId="3519" xr:uid="{00000000-0005-0000-0000-00008A560000}"/>
    <cellStyle name="Output 3 9 2 10" xfId="10311" xr:uid="{00000000-0005-0000-0000-00008B560000}"/>
    <cellStyle name="Output 3 9 2 10 2" xfId="29008" xr:uid="{00000000-0005-0000-0000-00008C560000}"/>
    <cellStyle name="Output 3 9 2 11" xfId="33733" xr:uid="{00000000-0005-0000-0000-0000C11D0000}"/>
    <cellStyle name="Output 3 9 2 2" xfId="6679" xr:uid="{00000000-0005-0000-0000-00008D560000}"/>
    <cellStyle name="Output 3 9 2 2 2" xfId="12361" xr:uid="{00000000-0005-0000-0000-00008E560000}"/>
    <cellStyle name="Output 3 9 2 2 2 2" xfId="39454" xr:uid="{00000000-0005-0000-0000-00007E1E0000}"/>
    <cellStyle name="Output 3 9 2 2 3" xfId="28782" xr:uid="{00000000-0005-0000-0000-00008F560000}"/>
    <cellStyle name="Output 3 9 2 2 4" xfId="36124" xr:uid="{00000000-0005-0000-0000-00007E1E0000}"/>
    <cellStyle name="Output 3 9 2 3" xfId="6166" xr:uid="{00000000-0005-0000-0000-000090560000}"/>
    <cellStyle name="Output 3 9 2 3 2" xfId="11849" xr:uid="{00000000-0005-0000-0000-000091560000}"/>
    <cellStyle name="Output 3 9 2 3 3" xfId="37209" xr:uid="{00000000-0005-0000-0000-0000C11D0000}"/>
    <cellStyle name="Output 3 9 2 4" xfId="8154" xr:uid="{00000000-0005-0000-0000-000092560000}"/>
    <cellStyle name="Output 3 9 2 4 2" xfId="13820" xr:uid="{00000000-0005-0000-0000-000093560000}"/>
    <cellStyle name="Output 3 9 2 5" xfId="8691" xr:uid="{00000000-0005-0000-0000-000094560000}"/>
    <cellStyle name="Output 3 9 2 5 2" xfId="14356" xr:uid="{00000000-0005-0000-0000-000095560000}"/>
    <cellStyle name="Output 3 9 2 6" xfId="9065" xr:uid="{00000000-0005-0000-0000-000096560000}"/>
    <cellStyle name="Output 3 9 2 6 2" xfId="14730" xr:uid="{00000000-0005-0000-0000-000097560000}"/>
    <cellStyle name="Output 3 9 2 7" xfId="9789" xr:uid="{00000000-0005-0000-0000-000098560000}"/>
    <cellStyle name="Output 3 9 2 7 2" xfId="15444" xr:uid="{00000000-0005-0000-0000-000099560000}"/>
    <cellStyle name="Output 3 9 2 8" xfId="5281" xr:uid="{00000000-0005-0000-0000-00009A560000}"/>
    <cellStyle name="Output 3 9 2 8 2" xfId="10967" xr:uid="{00000000-0005-0000-0000-00009B560000}"/>
    <cellStyle name="Output 3 9 2 9" xfId="4607" xr:uid="{00000000-0005-0000-0000-00009C560000}"/>
    <cellStyle name="Output 3 9 2 9 2" xfId="30138" xr:uid="{00000000-0005-0000-0000-00009D560000}"/>
    <cellStyle name="Output 3 9 3" xfId="6306" xr:uid="{00000000-0005-0000-0000-00009E560000}"/>
    <cellStyle name="Output 3 9 3 2" xfId="11989" xr:uid="{00000000-0005-0000-0000-00009F560000}"/>
    <cellStyle name="Output 3 9 3 2 2" xfId="39033" xr:uid="{00000000-0005-0000-0000-00007F1E0000}"/>
    <cellStyle name="Output 3 9 3 3" xfId="35695" xr:uid="{00000000-0005-0000-0000-00007F1E0000}"/>
    <cellStyle name="Output 3 9 4" xfId="5895" xr:uid="{00000000-0005-0000-0000-0000A0560000}"/>
    <cellStyle name="Output 3 9 4 2" xfId="11578" xr:uid="{00000000-0005-0000-0000-0000A1560000}"/>
    <cellStyle name="Output 3 9 4 2 2" xfId="38446" xr:uid="{00000000-0005-0000-0000-0000802C0000}"/>
    <cellStyle name="Output 3 9 4 3" xfId="35084" xr:uid="{00000000-0005-0000-0000-0000802C0000}"/>
    <cellStyle name="Output 3 9 5" xfId="7272" xr:uid="{00000000-0005-0000-0000-0000A2560000}"/>
    <cellStyle name="Output 3 9 5 2" xfId="12947" xr:uid="{00000000-0005-0000-0000-0000A3560000}"/>
    <cellStyle name="Output 3 9 5 3" xfId="37208" xr:uid="{00000000-0005-0000-0000-0000C01D0000}"/>
    <cellStyle name="Output 3 9 6" xfId="8368" xr:uid="{00000000-0005-0000-0000-0000A4560000}"/>
    <cellStyle name="Output 3 9 6 2" xfId="14034" xr:uid="{00000000-0005-0000-0000-0000A5560000}"/>
    <cellStyle name="Output 3 9 7" xfId="7233" xr:uid="{00000000-0005-0000-0000-0000A6560000}"/>
    <cellStyle name="Output 3 9 7 2" xfId="12908" xr:uid="{00000000-0005-0000-0000-0000A7560000}"/>
    <cellStyle name="Output 3 9 8" xfId="9468" xr:uid="{00000000-0005-0000-0000-0000A8560000}"/>
    <cellStyle name="Output 3 9 8 2" xfId="15126" xr:uid="{00000000-0005-0000-0000-0000A9560000}"/>
    <cellStyle name="Output 3 9 9" xfId="4960" xr:uid="{00000000-0005-0000-0000-0000AA560000}"/>
    <cellStyle name="Output 3 9 9 2" xfId="10649" xr:uid="{00000000-0005-0000-0000-0000AB560000}"/>
    <cellStyle name="Output 30" xfId="32867" xr:uid="{00000000-0005-0000-0000-00009D0E0000}"/>
    <cellStyle name="Output 31" xfId="32868" xr:uid="{00000000-0005-0000-0000-00009E0E0000}"/>
    <cellStyle name="Output 32" xfId="32869" xr:uid="{00000000-0005-0000-0000-00009F0E0000}"/>
    <cellStyle name="Output 33" xfId="32870" xr:uid="{00000000-0005-0000-0000-0000A00E0000}"/>
    <cellStyle name="Output 34" xfId="32871" xr:uid="{00000000-0005-0000-0000-0000A10E0000}"/>
    <cellStyle name="Output 35" xfId="32872" xr:uid="{00000000-0005-0000-0000-0000A20E0000}"/>
    <cellStyle name="Output 36" xfId="32873" xr:uid="{00000000-0005-0000-0000-0000A30E0000}"/>
    <cellStyle name="Output 37" xfId="32874" xr:uid="{00000000-0005-0000-0000-0000A40E0000}"/>
    <cellStyle name="Output 38" xfId="32875" xr:uid="{00000000-0005-0000-0000-0000A50E0000}"/>
    <cellStyle name="Output 39" xfId="32876" xr:uid="{00000000-0005-0000-0000-0000A60E0000}"/>
    <cellStyle name="Output 4" xfId="3012" xr:uid="{00000000-0005-0000-0000-0000AC560000}"/>
    <cellStyle name="Output 4 10" xfId="3013" xr:uid="{00000000-0005-0000-0000-0000AD560000}"/>
    <cellStyle name="Output 4 10 10" xfId="4260" xr:uid="{00000000-0005-0000-0000-0000AE560000}"/>
    <cellStyle name="Output 4 10 10 2" xfId="30216" xr:uid="{00000000-0005-0000-0000-0000AF560000}"/>
    <cellStyle name="Output 4 10 11" xfId="9995" xr:uid="{00000000-0005-0000-0000-0000B0560000}"/>
    <cellStyle name="Output 4 10 11 2" xfId="28662" xr:uid="{00000000-0005-0000-0000-0000B1560000}"/>
    <cellStyle name="Output 4 10 12" xfId="33732" xr:uid="{00000000-0005-0000-0000-0000C31D0000}"/>
    <cellStyle name="Output 4 10 2" xfId="3521" xr:uid="{00000000-0005-0000-0000-0000B2560000}"/>
    <cellStyle name="Output 4 10 2 10" xfId="10313" xr:uid="{00000000-0005-0000-0000-0000B3560000}"/>
    <cellStyle name="Output 4 10 2 10 2" xfId="28637" xr:uid="{00000000-0005-0000-0000-0000B4560000}"/>
    <cellStyle name="Output 4 10 2 11" xfId="33731" xr:uid="{00000000-0005-0000-0000-0000C41D0000}"/>
    <cellStyle name="Output 4 10 2 2" xfId="6681" xr:uid="{00000000-0005-0000-0000-0000B5560000}"/>
    <cellStyle name="Output 4 10 2 2 2" xfId="12363" xr:uid="{00000000-0005-0000-0000-0000B6560000}"/>
    <cellStyle name="Output 4 10 2 2 2 2" xfId="38882" xr:uid="{00000000-0005-0000-0000-0000831E0000}"/>
    <cellStyle name="Output 4 10 2 2 3" xfId="30359" xr:uid="{00000000-0005-0000-0000-0000B7560000}"/>
    <cellStyle name="Output 4 10 2 2 4" xfId="35563" xr:uid="{00000000-0005-0000-0000-0000831E0000}"/>
    <cellStyle name="Output 4 10 2 3" xfId="6168" xr:uid="{00000000-0005-0000-0000-0000B8560000}"/>
    <cellStyle name="Output 4 10 2 3 2" xfId="11851" xr:uid="{00000000-0005-0000-0000-0000B9560000}"/>
    <cellStyle name="Output 4 10 2 3 3" xfId="37212" xr:uid="{00000000-0005-0000-0000-0000C41D0000}"/>
    <cellStyle name="Output 4 10 2 4" xfId="8156" xr:uid="{00000000-0005-0000-0000-0000BA560000}"/>
    <cellStyle name="Output 4 10 2 4 2" xfId="13822" xr:uid="{00000000-0005-0000-0000-0000BB560000}"/>
    <cellStyle name="Output 4 10 2 5" xfId="8693" xr:uid="{00000000-0005-0000-0000-0000BC560000}"/>
    <cellStyle name="Output 4 10 2 5 2" xfId="14358" xr:uid="{00000000-0005-0000-0000-0000BD560000}"/>
    <cellStyle name="Output 4 10 2 6" xfId="9067" xr:uid="{00000000-0005-0000-0000-0000BE560000}"/>
    <cellStyle name="Output 4 10 2 6 2" xfId="14732" xr:uid="{00000000-0005-0000-0000-0000BF560000}"/>
    <cellStyle name="Output 4 10 2 7" xfId="9791" xr:uid="{00000000-0005-0000-0000-0000C0560000}"/>
    <cellStyle name="Output 4 10 2 7 2" xfId="15446" xr:uid="{00000000-0005-0000-0000-0000C1560000}"/>
    <cellStyle name="Output 4 10 2 8" xfId="5283" xr:uid="{00000000-0005-0000-0000-0000C2560000}"/>
    <cellStyle name="Output 4 10 2 8 2" xfId="10969" xr:uid="{00000000-0005-0000-0000-0000C3560000}"/>
    <cellStyle name="Output 4 10 2 9" xfId="4609" xr:uid="{00000000-0005-0000-0000-0000C4560000}"/>
    <cellStyle name="Output 4 10 2 9 2" xfId="29209" xr:uid="{00000000-0005-0000-0000-0000C5560000}"/>
    <cellStyle name="Output 4 10 3" xfId="6308" xr:uid="{00000000-0005-0000-0000-0000C6560000}"/>
    <cellStyle name="Output 4 10 3 2" xfId="11991" xr:uid="{00000000-0005-0000-0000-0000C7560000}"/>
    <cellStyle name="Output 4 10 3 2 2" xfId="38881" xr:uid="{00000000-0005-0000-0000-0000841E0000}"/>
    <cellStyle name="Output 4 10 3 3" xfId="35562" xr:uid="{00000000-0005-0000-0000-0000841E0000}"/>
    <cellStyle name="Output 4 10 4" xfId="5897" xr:uid="{00000000-0005-0000-0000-0000C8560000}"/>
    <cellStyle name="Output 4 10 4 2" xfId="11580" xr:uid="{00000000-0005-0000-0000-0000C9560000}"/>
    <cellStyle name="Output 4 10 4 2 2" xfId="38280" xr:uid="{00000000-0005-0000-0000-0000822C0000}"/>
    <cellStyle name="Output 4 10 4 3" xfId="34804" xr:uid="{00000000-0005-0000-0000-0000822C0000}"/>
    <cellStyle name="Output 4 10 5" xfId="7270" xr:uid="{00000000-0005-0000-0000-0000CA560000}"/>
    <cellStyle name="Output 4 10 5 2" xfId="12945" xr:uid="{00000000-0005-0000-0000-0000CB560000}"/>
    <cellStyle name="Output 4 10 5 3" xfId="37211" xr:uid="{00000000-0005-0000-0000-0000C31D0000}"/>
    <cellStyle name="Output 4 10 6" xfId="8370" xr:uid="{00000000-0005-0000-0000-0000CC560000}"/>
    <cellStyle name="Output 4 10 6 2" xfId="14036" xr:uid="{00000000-0005-0000-0000-0000CD560000}"/>
    <cellStyle name="Output 4 10 7" xfId="7131" xr:uid="{00000000-0005-0000-0000-0000CE560000}"/>
    <cellStyle name="Output 4 10 7 2" xfId="12807" xr:uid="{00000000-0005-0000-0000-0000CF560000}"/>
    <cellStyle name="Output 4 10 8" xfId="9470" xr:uid="{00000000-0005-0000-0000-0000D0560000}"/>
    <cellStyle name="Output 4 10 8 2" xfId="15128" xr:uid="{00000000-0005-0000-0000-0000D1560000}"/>
    <cellStyle name="Output 4 10 9" xfId="4962" xr:uid="{00000000-0005-0000-0000-0000D2560000}"/>
    <cellStyle name="Output 4 10 9 2" xfId="10651" xr:uid="{00000000-0005-0000-0000-0000D3560000}"/>
    <cellStyle name="Output 4 11" xfId="3014" xr:uid="{00000000-0005-0000-0000-0000D4560000}"/>
    <cellStyle name="Output 4 11 10" xfId="4261" xr:uid="{00000000-0005-0000-0000-0000D5560000}"/>
    <cellStyle name="Output 4 11 10 2" xfId="30123" xr:uid="{00000000-0005-0000-0000-0000D6560000}"/>
    <cellStyle name="Output 4 11 11" xfId="9996" xr:uid="{00000000-0005-0000-0000-0000D7560000}"/>
    <cellStyle name="Output 4 11 11 2" xfId="28438" xr:uid="{00000000-0005-0000-0000-0000D8560000}"/>
    <cellStyle name="Output 4 11 12" xfId="33730" xr:uid="{00000000-0005-0000-0000-0000C51D0000}"/>
    <cellStyle name="Output 4 11 2" xfId="3522" xr:uid="{00000000-0005-0000-0000-0000D9560000}"/>
    <cellStyle name="Output 4 11 2 10" xfId="10314" xr:uid="{00000000-0005-0000-0000-0000DA560000}"/>
    <cellStyle name="Output 4 11 2 10 2" xfId="28675" xr:uid="{00000000-0005-0000-0000-0000DB560000}"/>
    <cellStyle name="Output 4 11 2 11" xfId="33729" xr:uid="{00000000-0005-0000-0000-0000C61D0000}"/>
    <cellStyle name="Output 4 11 2 2" xfId="6682" xr:uid="{00000000-0005-0000-0000-0000DC560000}"/>
    <cellStyle name="Output 4 11 2 2 2" xfId="12364" xr:uid="{00000000-0005-0000-0000-0000DD560000}"/>
    <cellStyle name="Output 4 11 2 2 2 2" xfId="39827" xr:uid="{00000000-0005-0000-0000-0000871E0000}"/>
    <cellStyle name="Output 4 11 2 2 3" xfId="29936" xr:uid="{00000000-0005-0000-0000-0000DE560000}"/>
    <cellStyle name="Output 4 11 2 2 4" xfId="36498" xr:uid="{00000000-0005-0000-0000-0000871E0000}"/>
    <cellStyle name="Output 4 11 2 3" xfId="6169" xr:uid="{00000000-0005-0000-0000-0000DF560000}"/>
    <cellStyle name="Output 4 11 2 3 2" xfId="11852" xr:uid="{00000000-0005-0000-0000-0000E0560000}"/>
    <cellStyle name="Output 4 11 2 3 3" xfId="37214" xr:uid="{00000000-0005-0000-0000-0000C61D0000}"/>
    <cellStyle name="Output 4 11 2 4" xfId="8157" xr:uid="{00000000-0005-0000-0000-0000E1560000}"/>
    <cellStyle name="Output 4 11 2 4 2" xfId="13823" xr:uid="{00000000-0005-0000-0000-0000E2560000}"/>
    <cellStyle name="Output 4 11 2 5" xfId="8694" xr:uid="{00000000-0005-0000-0000-0000E3560000}"/>
    <cellStyle name="Output 4 11 2 5 2" xfId="14359" xr:uid="{00000000-0005-0000-0000-0000E4560000}"/>
    <cellStyle name="Output 4 11 2 6" xfId="9068" xr:uid="{00000000-0005-0000-0000-0000E5560000}"/>
    <cellStyle name="Output 4 11 2 6 2" xfId="14733" xr:uid="{00000000-0005-0000-0000-0000E6560000}"/>
    <cellStyle name="Output 4 11 2 7" xfId="9792" xr:uid="{00000000-0005-0000-0000-0000E7560000}"/>
    <cellStyle name="Output 4 11 2 7 2" xfId="15447" xr:uid="{00000000-0005-0000-0000-0000E8560000}"/>
    <cellStyle name="Output 4 11 2 8" xfId="5284" xr:uid="{00000000-0005-0000-0000-0000E9560000}"/>
    <cellStyle name="Output 4 11 2 8 2" xfId="10970" xr:uid="{00000000-0005-0000-0000-0000EA560000}"/>
    <cellStyle name="Output 4 11 2 9" xfId="4610" xr:uid="{00000000-0005-0000-0000-0000EB560000}"/>
    <cellStyle name="Output 4 11 2 9 2" xfId="30114" xr:uid="{00000000-0005-0000-0000-0000EC560000}"/>
    <cellStyle name="Output 4 11 3" xfId="6309" xr:uid="{00000000-0005-0000-0000-0000ED560000}"/>
    <cellStyle name="Output 4 11 3 2" xfId="11992" xr:uid="{00000000-0005-0000-0000-0000EE560000}"/>
    <cellStyle name="Output 4 11 3 2 2" xfId="39835" xr:uid="{00000000-0005-0000-0000-0000881E0000}"/>
    <cellStyle name="Output 4 11 3 3" xfId="36506" xr:uid="{00000000-0005-0000-0000-0000881E0000}"/>
    <cellStyle name="Output 4 11 4" xfId="5898" xr:uid="{00000000-0005-0000-0000-0000EF560000}"/>
    <cellStyle name="Output 4 11 4 2" xfId="11581" xr:uid="{00000000-0005-0000-0000-0000F0560000}"/>
    <cellStyle name="Output 4 11 4 2 2" xfId="38279" xr:uid="{00000000-0005-0000-0000-0000832C0000}"/>
    <cellStyle name="Output 4 11 4 3" xfId="34803" xr:uid="{00000000-0005-0000-0000-0000832C0000}"/>
    <cellStyle name="Output 4 11 5" xfId="7269" xr:uid="{00000000-0005-0000-0000-0000F1560000}"/>
    <cellStyle name="Output 4 11 5 2" xfId="12944" xr:uid="{00000000-0005-0000-0000-0000F2560000}"/>
    <cellStyle name="Output 4 11 5 3" xfId="37213" xr:uid="{00000000-0005-0000-0000-0000C51D0000}"/>
    <cellStyle name="Output 4 11 6" xfId="8371" xr:uid="{00000000-0005-0000-0000-0000F3560000}"/>
    <cellStyle name="Output 4 11 6 2" xfId="14037" xr:uid="{00000000-0005-0000-0000-0000F4560000}"/>
    <cellStyle name="Output 4 11 7" xfId="7232" xr:uid="{00000000-0005-0000-0000-0000F5560000}"/>
    <cellStyle name="Output 4 11 7 2" xfId="12907" xr:uid="{00000000-0005-0000-0000-0000F6560000}"/>
    <cellStyle name="Output 4 11 8" xfId="9471" xr:uid="{00000000-0005-0000-0000-0000F7560000}"/>
    <cellStyle name="Output 4 11 8 2" xfId="15129" xr:uid="{00000000-0005-0000-0000-0000F8560000}"/>
    <cellStyle name="Output 4 11 9" xfId="4963" xr:uid="{00000000-0005-0000-0000-0000F9560000}"/>
    <cellStyle name="Output 4 11 9 2" xfId="10652" xr:uid="{00000000-0005-0000-0000-0000FA560000}"/>
    <cellStyle name="Output 4 12" xfId="3520" xr:uid="{00000000-0005-0000-0000-0000FB560000}"/>
    <cellStyle name="Output 4 12 10" xfId="10312" xr:uid="{00000000-0005-0000-0000-0000FC560000}"/>
    <cellStyle name="Output 4 12 10 2" xfId="28765" xr:uid="{00000000-0005-0000-0000-0000FD560000}"/>
    <cellStyle name="Output 4 12 11" xfId="33728" xr:uid="{00000000-0005-0000-0000-0000C71D0000}"/>
    <cellStyle name="Output 4 12 2" xfId="6680" xr:uid="{00000000-0005-0000-0000-0000FE560000}"/>
    <cellStyle name="Output 4 12 2 2" xfId="12362" xr:uid="{00000000-0005-0000-0000-0000FF560000}"/>
    <cellStyle name="Output 4 12 2 2 2" xfId="39819" xr:uid="{00000000-0005-0000-0000-00008A1E0000}"/>
    <cellStyle name="Output 4 12 2 3" xfId="29411" xr:uid="{00000000-0005-0000-0000-000000570000}"/>
    <cellStyle name="Output 4 12 2 4" xfId="36490" xr:uid="{00000000-0005-0000-0000-00008A1E0000}"/>
    <cellStyle name="Output 4 12 3" xfId="6167" xr:uid="{00000000-0005-0000-0000-000001570000}"/>
    <cellStyle name="Output 4 12 3 2" xfId="11850" xr:uid="{00000000-0005-0000-0000-000002570000}"/>
    <cellStyle name="Output 4 12 3 3" xfId="37215" xr:uid="{00000000-0005-0000-0000-0000C71D0000}"/>
    <cellStyle name="Output 4 12 4" xfId="8155" xr:uid="{00000000-0005-0000-0000-000003570000}"/>
    <cellStyle name="Output 4 12 4 2" xfId="13821" xr:uid="{00000000-0005-0000-0000-000004570000}"/>
    <cellStyle name="Output 4 12 5" xfId="8692" xr:uid="{00000000-0005-0000-0000-000005570000}"/>
    <cellStyle name="Output 4 12 5 2" xfId="14357" xr:uid="{00000000-0005-0000-0000-000006570000}"/>
    <cellStyle name="Output 4 12 6" xfId="9066" xr:uid="{00000000-0005-0000-0000-000007570000}"/>
    <cellStyle name="Output 4 12 6 2" xfId="14731" xr:uid="{00000000-0005-0000-0000-000008570000}"/>
    <cellStyle name="Output 4 12 7" xfId="9790" xr:uid="{00000000-0005-0000-0000-000009570000}"/>
    <cellStyle name="Output 4 12 7 2" xfId="15445" xr:uid="{00000000-0005-0000-0000-00000A570000}"/>
    <cellStyle name="Output 4 12 8" xfId="5282" xr:uid="{00000000-0005-0000-0000-00000B570000}"/>
    <cellStyle name="Output 4 12 8 2" xfId="10968" xr:uid="{00000000-0005-0000-0000-00000C570000}"/>
    <cellStyle name="Output 4 12 9" xfId="4608" xr:uid="{00000000-0005-0000-0000-00000D570000}"/>
    <cellStyle name="Output 4 12 9 2" xfId="30090" xr:uid="{00000000-0005-0000-0000-00000E570000}"/>
    <cellStyle name="Output 4 13" xfId="6307" xr:uid="{00000000-0005-0000-0000-00000F570000}"/>
    <cellStyle name="Output 4 13 2" xfId="11990" xr:uid="{00000000-0005-0000-0000-000010570000}"/>
    <cellStyle name="Output 4 13 2 2" xfId="38880" xr:uid="{00000000-0005-0000-0000-00008B1E0000}"/>
    <cellStyle name="Output 4 13 3" xfId="35561" xr:uid="{00000000-0005-0000-0000-00008B1E0000}"/>
    <cellStyle name="Output 4 14" xfId="5896" xr:uid="{00000000-0005-0000-0000-000011570000}"/>
    <cellStyle name="Output 4 14 2" xfId="11579" xr:uid="{00000000-0005-0000-0000-000012570000}"/>
    <cellStyle name="Output 4 14 2 2" xfId="39034" xr:uid="{00000000-0005-0000-0000-0000812C0000}"/>
    <cellStyle name="Output 4 14 3" xfId="35696" xr:uid="{00000000-0005-0000-0000-0000812C0000}"/>
    <cellStyle name="Output 4 15" xfId="7271" xr:uid="{00000000-0005-0000-0000-000013570000}"/>
    <cellStyle name="Output 4 15 2" xfId="12946" xr:uid="{00000000-0005-0000-0000-000014570000}"/>
    <cellStyle name="Output 4 15 3" xfId="37210" xr:uid="{00000000-0005-0000-0000-0000C21D0000}"/>
    <cellStyle name="Output 4 16" xfId="8369" xr:uid="{00000000-0005-0000-0000-000015570000}"/>
    <cellStyle name="Output 4 16 2" xfId="14035" xr:uid="{00000000-0005-0000-0000-000016570000}"/>
    <cellStyle name="Output 4 17" xfId="8191" xr:uid="{00000000-0005-0000-0000-000017570000}"/>
    <cellStyle name="Output 4 17 2" xfId="13857" xr:uid="{00000000-0005-0000-0000-000018570000}"/>
    <cellStyle name="Output 4 18" xfId="9469" xr:uid="{00000000-0005-0000-0000-000019570000}"/>
    <cellStyle name="Output 4 18 2" xfId="15127" xr:uid="{00000000-0005-0000-0000-00001A570000}"/>
    <cellStyle name="Output 4 19" xfId="4961" xr:uid="{00000000-0005-0000-0000-00001B570000}"/>
    <cellStyle name="Output 4 19 2" xfId="10650" xr:uid="{00000000-0005-0000-0000-00001C570000}"/>
    <cellStyle name="Output 4 2" xfId="3015" xr:uid="{00000000-0005-0000-0000-00001D570000}"/>
    <cellStyle name="Output 4 2 10" xfId="4262" xr:uid="{00000000-0005-0000-0000-00001E570000}"/>
    <cellStyle name="Output 4 2 10 2" xfId="30058" xr:uid="{00000000-0005-0000-0000-00001F570000}"/>
    <cellStyle name="Output 4 2 11" xfId="9997" xr:uid="{00000000-0005-0000-0000-000020570000}"/>
    <cellStyle name="Output 4 2 11 2" xfId="29946" xr:uid="{00000000-0005-0000-0000-000021570000}"/>
    <cellStyle name="Output 4 2 12" xfId="16582" xr:uid="{00000000-0005-0000-0000-000022570000}"/>
    <cellStyle name="Output 4 2 13" xfId="32878" xr:uid="{00000000-0005-0000-0000-0000A80E0000}"/>
    <cellStyle name="Output 4 2 2" xfId="3523" xr:uid="{00000000-0005-0000-0000-000023570000}"/>
    <cellStyle name="Output 4 2 2 10" xfId="10315" xr:uid="{00000000-0005-0000-0000-000024570000}"/>
    <cellStyle name="Output 4 2 2 10 2" xfId="28617" xr:uid="{00000000-0005-0000-0000-000025570000}"/>
    <cellStyle name="Output 4 2 2 11" xfId="33727" xr:uid="{00000000-0005-0000-0000-0000C91D0000}"/>
    <cellStyle name="Output 4 2 2 2" xfId="6683" xr:uid="{00000000-0005-0000-0000-000026570000}"/>
    <cellStyle name="Output 4 2 2 2 2" xfId="12365" xr:uid="{00000000-0005-0000-0000-000027570000}"/>
    <cellStyle name="Output 4 2 2 2 2 2" xfId="38035" xr:uid="{00000000-0005-0000-0000-0000CA1D0000}"/>
    <cellStyle name="Output 4 2 2 2 3" xfId="28594" xr:uid="{00000000-0005-0000-0000-000028570000}"/>
    <cellStyle name="Output 4 2 2 2 4" xfId="34564" xr:uid="{00000000-0005-0000-0000-0000CA1D0000}"/>
    <cellStyle name="Output 4 2 2 3" xfId="6170" xr:uid="{00000000-0005-0000-0000-000029570000}"/>
    <cellStyle name="Output 4 2 2 3 2" xfId="11853" xr:uid="{00000000-0005-0000-0000-00002A570000}"/>
    <cellStyle name="Output 4 2 2 3 2 2" xfId="39803" xr:uid="{00000000-0005-0000-0000-00008F1E0000}"/>
    <cellStyle name="Output 4 2 2 3 3" xfId="36474" xr:uid="{00000000-0005-0000-0000-00008F1E0000}"/>
    <cellStyle name="Output 4 2 2 4" xfId="8158" xr:uid="{00000000-0005-0000-0000-00002B570000}"/>
    <cellStyle name="Output 4 2 2 4 2" xfId="13824" xr:uid="{00000000-0005-0000-0000-00002C570000}"/>
    <cellStyle name="Output 4 2 2 4 3" xfId="37217" xr:uid="{00000000-0005-0000-0000-0000C91D0000}"/>
    <cellStyle name="Output 4 2 2 5" xfId="8695" xr:uid="{00000000-0005-0000-0000-00002D570000}"/>
    <cellStyle name="Output 4 2 2 5 2" xfId="14360" xr:uid="{00000000-0005-0000-0000-00002E570000}"/>
    <cellStyle name="Output 4 2 2 6" xfId="9069" xr:uid="{00000000-0005-0000-0000-00002F570000}"/>
    <cellStyle name="Output 4 2 2 6 2" xfId="14734" xr:uid="{00000000-0005-0000-0000-000030570000}"/>
    <cellStyle name="Output 4 2 2 7" xfId="9793" xr:uid="{00000000-0005-0000-0000-000031570000}"/>
    <cellStyle name="Output 4 2 2 7 2" xfId="15448" xr:uid="{00000000-0005-0000-0000-000032570000}"/>
    <cellStyle name="Output 4 2 2 8" xfId="5285" xr:uid="{00000000-0005-0000-0000-000033570000}"/>
    <cellStyle name="Output 4 2 2 8 2" xfId="10971" xr:uid="{00000000-0005-0000-0000-000034570000}"/>
    <cellStyle name="Output 4 2 2 9" xfId="4611" xr:uid="{00000000-0005-0000-0000-000035570000}"/>
    <cellStyle name="Output 4 2 2 9 2" xfId="30028" xr:uid="{00000000-0005-0000-0000-000036570000}"/>
    <cellStyle name="Output 4 2 3" xfId="6310" xr:uid="{00000000-0005-0000-0000-000037570000}"/>
    <cellStyle name="Output 4 2 3 2" xfId="11993" xr:uid="{00000000-0005-0000-0000-000038570000}"/>
    <cellStyle name="Output 4 2 3 2 2" xfId="25941" xr:uid="{00000000-0005-0000-0000-000039570000}"/>
    <cellStyle name="Output 4 2 3 3" xfId="24262" xr:uid="{00000000-0005-0000-0000-00003A570000}"/>
    <cellStyle name="Output 4 2 3 4" xfId="21173" xr:uid="{00000000-0005-0000-0000-00003B570000}"/>
    <cellStyle name="Output 4 2 4" xfId="5899" xr:uid="{00000000-0005-0000-0000-00003C570000}"/>
    <cellStyle name="Output 4 2 4 2" xfId="11582" xr:uid="{00000000-0005-0000-0000-00003D570000}"/>
    <cellStyle name="Output 4 2 4 2 2" xfId="39811" xr:uid="{00000000-0005-0000-0000-0000911E0000}"/>
    <cellStyle name="Output 4 2 4 3" xfId="36482" xr:uid="{00000000-0005-0000-0000-0000911E0000}"/>
    <cellStyle name="Output 4 2 5" xfId="7268" xr:uid="{00000000-0005-0000-0000-00003E570000}"/>
    <cellStyle name="Output 4 2 5 2" xfId="12943" xr:uid="{00000000-0005-0000-0000-00003F570000}"/>
    <cellStyle name="Output 4 2 5 2 2" xfId="39031" xr:uid="{00000000-0005-0000-0000-0000842C0000}"/>
    <cellStyle name="Output 4 2 5 3" xfId="35693" xr:uid="{00000000-0005-0000-0000-0000842C0000}"/>
    <cellStyle name="Output 4 2 6" xfId="8372" xr:uid="{00000000-0005-0000-0000-000040570000}"/>
    <cellStyle name="Output 4 2 6 2" xfId="14038" xr:uid="{00000000-0005-0000-0000-000041570000}"/>
    <cellStyle name="Output 4 2 6 3" xfId="37216" xr:uid="{00000000-0005-0000-0000-0000C81D0000}"/>
    <cellStyle name="Output 4 2 7" xfId="7231" xr:uid="{00000000-0005-0000-0000-000042570000}"/>
    <cellStyle name="Output 4 2 7 2" xfId="12906" xr:uid="{00000000-0005-0000-0000-000043570000}"/>
    <cellStyle name="Output 4 2 8" xfId="9472" xr:uid="{00000000-0005-0000-0000-000044570000}"/>
    <cellStyle name="Output 4 2 8 2" xfId="15130" xr:uid="{00000000-0005-0000-0000-000045570000}"/>
    <cellStyle name="Output 4 2 9" xfId="4964" xr:uid="{00000000-0005-0000-0000-000046570000}"/>
    <cellStyle name="Output 4 2 9 2" xfId="10653" xr:uid="{00000000-0005-0000-0000-000047570000}"/>
    <cellStyle name="Output 4 20" xfId="4259" xr:uid="{00000000-0005-0000-0000-000048570000}"/>
    <cellStyle name="Output 4 20 2" xfId="28887" xr:uid="{00000000-0005-0000-0000-000049570000}"/>
    <cellStyle name="Output 4 21" xfId="9994" xr:uid="{00000000-0005-0000-0000-00004A570000}"/>
    <cellStyle name="Output 4 21 2" xfId="28608" xr:uid="{00000000-0005-0000-0000-00004B570000}"/>
    <cellStyle name="Output 4 22" xfId="32877" xr:uid="{00000000-0005-0000-0000-0000A70E0000}"/>
    <cellStyle name="Output 4 3" xfId="3016" xr:uid="{00000000-0005-0000-0000-00004C570000}"/>
    <cellStyle name="Output 4 3 10" xfId="4263" xr:uid="{00000000-0005-0000-0000-00004D570000}"/>
    <cellStyle name="Output 4 3 10 2" xfId="29994" xr:uid="{00000000-0005-0000-0000-00004E570000}"/>
    <cellStyle name="Output 4 3 11" xfId="9998" xr:uid="{00000000-0005-0000-0000-00004F570000}"/>
    <cellStyle name="Output 4 3 11 2" xfId="28420" xr:uid="{00000000-0005-0000-0000-000050570000}"/>
    <cellStyle name="Output 4 3 12" xfId="16583" xr:uid="{00000000-0005-0000-0000-000051570000}"/>
    <cellStyle name="Output 4 3 13" xfId="33726" xr:uid="{00000000-0005-0000-0000-0000CC1D0000}"/>
    <cellStyle name="Output 4 3 2" xfId="3524" xr:uid="{00000000-0005-0000-0000-000052570000}"/>
    <cellStyle name="Output 4 3 2 10" xfId="10316" xr:uid="{00000000-0005-0000-0000-000053570000}"/>
    <cellStyle name="Output 4 3 2 10 2" xfId="28655" xr:uid="{00000000-0005-0000-0000-000054570000}"/>
    <cellStyle name="Output 4 3 2 11" xfId="33725" xr:uid="{00000000-0005-0000-0000-0000CD1D0000}"/>
    <cellStyle name="Output 4 3 2 2" xfId="6684" xr:uid="{00000000-0005-0000-0000-000055570000}"/>
    <cellStyle name="Output 4 3 2 2 2" xfId="12366" xr:uid="{00000000-0005-0000-0000-000056570000}"/>
    <cellStyle name="Output 4 3 2 2 2 2" xfId="38143" xr:uid="{00000000-0005-0000-0000-0000CE1D0000}"/>
    <cellStyle name="Output 4 3 2 2 3" xfId="29488" xr:uid="{00000000-0005-0000-0000-000057570000}"/>
    <cellStyle name="Output 4 3 2 2 4" xfId="34672" xr:uid="{00000000-0005-0000-0000-0000CE1D0000}"/>
    <cellStyle name="Output 4 3 2 3" xfId="6171" xr:uid="{00000000-0005-0000-0000-000058570000}"/>
    <cellStyle name="Output 4 3 2 3 2" xfId="11854" xr:uid="{00000000-0005-0000-0000-000059570000}"/>
    <cellStyle name="Output 4 3 2 3 2 2" xfId="38991" xr:uid="{00000000-0005-0000-0000-0000951E0000}"/>
    <cellStyle name="Output 4 3 2 3 3" xfId="35659" xr:uid="{00000000-0005-0000-0000-0000951E0000}"/>
    <cellStyle name="Output 4 3 2 4" xfId="8159" xr:uid="{00000000-0005-0000-0000-00005A570000}"/>
    <cellStyle name="Output 4 3 2 4 2" xfId="13825" xr:uid="{00000000-0005-0000-0000-00005B570000}"/>
    <cellStyle name="Output 4 3 2 4 3" xfId="37219" xr:uid="{00000000-0005-0000-0000-0000CD1D0000}"/>
    <cellStyle name="Output 4 3 2 5" xfId="8696" xr:uid="{00000000-0005-0000-0000-00005C570000}"/>
    <cellStyle name="Output 4 3 2 5 2" xfId="14361" xr:uid="{00000000-0005-0000-0000-00005D570000}"/>
    <cellStyle name="Output 4 3 2 6" xfId="9070" xr:uid="{00000000-0005-0000-0000-00005E570000}"/>
    <cellStyle name="Output 4 3 2 6 2" xfId="14735" xr:uid="{00000000-0005-0000-0000-00005F570000}"/>
    <cellStyle name="Output 4 3 2 7" xfId="9794" xr:uid="{00000000-0005-0000-0000-000060570000}"/>
    <cellStyle name="Output 4 3 2 7 2" xfId="15449" xr:uid="{00000000-0005-0000-0000-000061570000}"/>
    <cellStyle name="Output 4 3 2 8" xfId="5286" xr:uid="{00000000-0005-0000-0000-000062570000}"/>
    <cellStyle name="Output 4 3 2 8 2" xfId="10972" xr:uid="{00000000-0005-0000-0000-000063570000}"/>
    <cellStyle name="Output 4 3 2 9" xfId="4612" xr:uid="{00000000-0005-0000-0000-000064570000}"/>
    <cellStyle name="Output 4 3 2 9 2" xfId="29606" xr:uid="{00000000-0005-0000-0000-000065570000}"/>
    <cellStyle name="Output 4 3 3" xfId="6311" xr:uid="{00000000-0005-0000-0000-000066570000}"/>
    <cellStyle name="Output 4 3 3 2" xfId="11994" xr:uid="{00000000-0005-0000-0000-000067570000}"/>
    <cellStyle name="Output 4 3 3 2 2" xfId="25942" xr:uid="{00000000-0005-0000-0000-000068570000}"/>
    <cellStyle name="Output 4 3 3 3" xfId="24263" xr:uid="{00000000-0005-0000-0000-000069570000}"/>
    <cellStyle name="Output 4 3 3 4" xfId="21174" xr:uid="{00000000-0005-0000-0000-00006A570000}"/>
    <cellStyle name="Output 4 3 4" xfId="5900" xr:uid="{00000000-0005-0000-0000-00006B570000}"/>
    <cellStyle name="Output 4 3 4 2" xfId="11583" xr:uid="{00000000-0005-0000-0000-00006C570000}"/>
    <cellStyle name="Output 4 3 4 2 2" xfId="39498" xr:uid="{00000000-0005-0000-0000-0000971E0000}"/>
    <cellStyle name="Output 4 3 4 3" xfId="36162" xr:uid="{00000000-0005-0000-0000-0000971E0000}"/>
    <cellStyle name="Output 4 3 5" xfId="7267" xr:uid="{00000000-0005-0000-0000-00006D570000}"/>
    <cellStyle name="Output 4 3 5 2" xfId="12942" xr:uid="{00000000-0005-0000-0000-00006E570000}"/>
    <cellStyle name="Output 4 3 5 2 2" xfId="38278" xr:uid="{00000000-0005-0000-0000-0000852C0000}"/>
    <cellStyle name="Output 4 3 5 3" xfId="34802" xr:uid="{00000000-0005-0000-0000-0000852C0000}"/>
    <cellStyle name="Output 4 3 6" xfId="8373" xr:uid="{00000000-0005-0000-0000-00006F570000}"/>
    <cellStyle name="Output 4 3 6 2" xfId="14039" xr:uid="{00000000-0005-0000-0000-000070570000}"/>
    <cellStyle name="Output 4 3 6 3" xfId="37218" xr:uid="{00000000-0005-0000-0000-0000CC1D0000}"/>
    <cellStyle name="Output 4 3 7" xfId="7230" xr:uid="{00000000-0005-0000-0000-000071570000}"/>
    <cellStyle name="Output 4 3 7 2" xfId="12905" xr:uid="{00000000-0005-0000-0000-000072570000}"/>
    <cellStyle name="Output 4 3 8" xfId="9473" xr:uid="{00000000-0005-0000-0000-000073570000}"/>
    <cellStyle name="Output 4 3 8 2" xfId="15131" xr:uid="{00000000-0005-0000-0000-000074570000}"/>
    <cellStyle name="Output 4 3 9" xfId="4965" xr:uid="{00000000-0005-0000-0000-000075570000}"/>
    <cellStyle name="Output 4 3 9 2" xfId="10654" xr:uid="{00000000-0005-0000-0000-000076570000}"/>
    <cellStyle name="Output 4 4" xfId="3017" xr:uid="{00000000-0005-0000-0000-000077570000}"/>
    <cellStyle name="Output 4 4 10" xfId="4264" xr:uid="{00000000-0005-0000-0000-000078570000}"/>
    <cellStyle name="Output 4 4 10 2" xfId="28886" xr:uid="{00000000-0005-0000-0000-000079570000}"/>
    <cellStyle name="Output 4 4 11" xfId="9999" xr:uid="{00000000-0005-0000-0000-00007A570000}"/>
    <cellStyle name="Output 4 4 11 2" xfId="30353" xr:uid="{00000000-0005-0000-0000-00007B570000}"/>
    <cellStyle name="Output 4 4 12" xfId="16584" xr:uid="{00000000-0005-0000-0000-00007C570000}"/>
    <cellStyle name="Output 4 4 13" xfId="33724" xr:uid="{00000000-0005-0000-0000-0000D01D0000}"/>
    <cellStyle name="Output 4 4 2" xfId="3525" xr:uid="{00000000-0005-0000-0000-00007D570000}"/>
    <cellStyle name="Output 4 4 2 10" xfId="10317" xr:uid="{00000000-0005-0000-0000-00007E570000}"/>
    <cellStyle name="Output 4 4 2 10 2" xfId="30203" xr:uid="{00000000-0005-0000-0000-00007F570000}"/>
    <cellStyle name="Output 4 4 2 11" xfId="33723" xr:uid="{00000000-0005-0000-0000-0000D11D0000}"/>
    <cellStyle name="Output 4 4 2 2" xfId="6685" xr:uid="{00000000-0005-0000-0000-000080570000}"/>
    <cellStyle name="Output 4 4 2 2 2" xfId="12367" xr:uid="{00000000-0005-0000-0000-000081570000}"/>
    <cellStyle name="Output 4 4 2 2 2 2" xfId="38034" xr:uid="{00000000-0005-0000-0000-0000D21D0000}"/>
    <cellStyle name="Output 4 4 2 2 3" xfId="30262" xr:uid="{00000000-0005-0000-0000-000082570000}"/>
    <cellStyle name="Output 4 4 2 2 4" xfId="34553" xr:uid="{00000000-0005-0000-0000-0000D21D0000}"/>
    <cellStyle name="Output 4 4 2 3" xfId="6589" xr:uid="{00000000-0005-0000-0000-000083570000}"/>
    <cellStyle name="Output 4 4 2 3 2" xfId="12271" xr:uid="{00000000-0005-0000-0000-000084570000}"/>
    <cellStyle name="Output 4 4 2 3 2 2" xfId="39035" xr:uid="{00000000-0005-0000-0000-00009B1E0000}"/>
    <cellStyle name="Output 4 4 2 3 3" xfId="35697" xr:uid="{00000000-0005-0000-0000-00009B1E0000}"/>
    <cellStyle name="Output 4 4 2 4" xfId="8160" xr:uid="{00000000-0005-0000-0000-000085570000}"/>
    <cellStyle name="Output 4 4 2 4 2" xfId="13826" xr:uid="{00000000-0005-0000-0000-000086570000}"/>
    <cellStyle name="Output 4 4 2 4 3" xfId="37221" xr:uid="{00000000-0005-0000-0000-0000D11D0000}"/>
    <cellStyle name="Output 4 4 2 5" xfId="8697" xr:uid="{00000000-0005-0000-0000-000087570000}"/>
    <cellStyle name="Output 4 4 2 5 2" xfId="14362" xr:uid="{00000000-0005-0000-0000-000088570000}"/>
    <cellStyle name="Output 4 4 2 6" xfId="9071" xr:uid="{00000000-0005-0000-0000-000089570000}"/>
    <cellStyle name="Output 4 4 2 6 2" xfId="14736" xr:uid="{00000000-0005-0000-0000-00008A570000}"/>
    <cellStyle name="Output 4 4 2 7" xfId="9795" xr:uid="{00000000-0005-0000-0000-00008B570000}"/>
    <cellStyle name="Output 4 4 2 7 2" xfId="15450" xr:uid="{00000000-0005-0000-0000-00008C570000}"/>
    <cellStyle name="Output 4 4 2 8" xfId="5287" xr:uid="{00000000-0005-0000-0000-00008D570000}"/>
    <cellStyle name="Output 4 4 2 8 2" xfId="10973" xr:uid="{00000000-0005-0000-0000-00008E570000}"/>
    <cellStyle name="Output 4 4 2 9" xfId="4613" xr:uid="{00000000-0005-0000-0000-00008F570000}"/>
    <cellStyle name="Output 4 4 2 9 2" xfId="30113" xr:uid="{00000000-0005-0000-0000-000090570000}"/>
    <cellStyle name="Output 4 4 3" xfId="6312" xr:uid="{00000000-0005-0000-0000-000091570000}"/>
    <cellStyle name="Output 4 4 3 2" xfId="11995" xr:uid="{00000000-0005-0000-0000-000092570000}"/>
    <cellStyle name="Output 4 4 3 2 2" xfId="25943" xr:uid="{00000000-0005-0000-0000-000093570000}"/>
    <cellStyle name="Output 4 4 3 3" xfId="24264" xr:uid="{00000000-0005-0000-0000-000094570000}"/>
    <cellStyle name="Output 4 4 3 4" xfId="21175" xr:uid="{00000000-0005-0000-0000-000095570000}"/>
    <cellStyle name="Output 4 4 4" xfId="5901" xr:uid="{00000000-0005-0000-0000-000096570000}"/>
    <cellStyle name="Output 4 4 4 2" xfId="11584" xr:uid="{00000000-0005-0000-0000-000097570000}"/>
    <cellStyle name="Output 4 4 4 2 2" xfId="38994" xr:uid="{00000000-0005-0000-0000-00009D1E0000}"/>
    <cellStyle name="Output 4 4 4 3" xfId="35662" xr:uid="{00000000-0005-0000-0000-00009D1E0000}"/>
    <cellStyle name="Output 4 4 5" xfId="7266" xr:uid="{00000000-0005-0000-0000-000098570000}"/>
    <cellStyle name="Output 4 4 5 2" xfId="12941" xr:uid="{00000000-0005-0000-0000-000099570000}"/>
    <cellStyle name="Output 4 4 5 2 2" xfId="38277" xr:uid="{00000000-0005-0000-0000-0000862C0000}"/>
    <cellStyle name="Output 4 4 5 3" xfId="34801" xr:uid="{00000000-0005-0000-0000-0000862C0000}"/>
    <cellStyle name="Output 4 4 6" xfId="8374" xr:uid="{00000000-0005-0000-0000-00009A570000}"/>
    <cellStyle name="Output 4 4 6 2" xfId="14040" xr:uid="{00000000-0005-0000-0000-00009B570000}"/>
    <cellStyle name="Output 4 4 6 3" xfId="37220" xr:uid="{00000000-0005-0000-0000-0000D01D0000}"/>
    <cellStyle name="Output 4 4 7" xfId="7130" xr:uid="{00000000-0005-0000-0000-00009C570000}"/>
    <cellStyle name="Output 4 4 7 2" xfId="12806" xr:uid="{00000000-0005-0000-0000-00009D570000}"/>
    <cellStyle name="Output 4 4 8" xfId="9474" xr:uid="{00000000-0005-0000-0000-00009E570000}"/>
    <cellStyle name="Output 4 4 8 2" xfId="15132" xr:uid="{00000000-0005-0000-0000-00009F570000}"/>
    <cellStyle name="Output 4 4 9" xfId="4966" xr:uid="{00000000-0005-0000-0000-0000A0570000}"/>
    <cellStyle name="Output 4 4 9 2" xfId="10655" xr:uid="{00000000-0005-0000-0000-0000A1570000}"/>
    <cellStyle name="Output 4 5" xfId="3018" xr:uid="{00000000-0005-0000-0000-0000A2570000}"/>
    <cellStyle name="Output 4 5 10" xfId="4265" xr:uid="{00000000-0005-0000-0000-0000A3570000}"/>
    <cellStyle name="Output 4 5 10 2" xfId="30089" xr:uid="{00000000-0005-0000-0000-0000A4570000}"/>
    <cellStyle name="Output 4 5 11" xfId="10000" xr:uid="{00000000-0005-0000-0000-0000A5570000}"/>
    <cellStyle name="Output 4 5 11 2" xfId="29579" xr:uid="{00000000-0005-0000-0000-0000A6570000}"/>
    <cellStyle name="Output 4 5 12" xfId="16585" xr:uid="{00000000-0005-0000-0000-0000A7570000}"/>
    <cellStyle name="Output 4 5 13" xfId="33722" xr:uid="{00000000-0005-0000-0000-0000D41D0000}"/>
    <cellStyle name="Output 4 5 2" xfId="3526" xr:uid="{00000000-0005-0000-0000-0000A8570000}"/>
    <cellStyle name="Output 4 5 2 10" xfId="10318" xr:uid="{00000000-0005-0000-0000-0000A9570000}"/>
    <cellStyle name="Output 4 5 2 10 2" xfId="29017" xr:uid="{00000000-0005-0000-0000-0000AA570000}"/>
    <cellStyle name="Output 4 5 2 11" xfId="33721" xr:uid="{00000000-0005-0000-0000-0000D51D0000}"/>
    <cellStyle name="Output 4 5 2 2" xfId="6686" xr:uid="{00000000-0005-0000-0000-0000AB570000}"/>
    <cellStyle name="Output 4 5 2 2 2" xfId="12368" xr:uid="{00000000-0005-0000-0000-0000AC570000}"/>
    <cellStyle name="Output 4 5 2 2 2 2" xfId="38142" xr:uid="{00000000-0005-0000-0000-0000D61D0000}"/>
    <cellStyle name="Output 4 5 2 2 3" xfId="29596" xr:uid="{00000000-0005-0000-0000-0000AD570000}"/>
    <cellStyle name="Output 4 5 2 2 4" xfId="34671" xr:uid="{00000000-0005-0000-0000-0000D61D0000}"/>
    <cellStyle name="Output 4 5 2 3" xfId="6172" xr:uid="{00000000-0005-0000-0000-0000AE570000}"/>
    <cellStyle name="Output 4 5 2 3 2" xfId="11855" xr:uid="{00000000-0005-0000-0000-0000AF570000}"/>
    <cellStyle name="Output 4 5 2 3 2 2" xfId="39826" xr:uid="{00000000-0005-0000-0000-0000A11E0000}"/>
    <cellStyle name="Output 4 5 2 3 3" xfId="36497" xr:uid="{00000000-0005-0000-0000-0000A11E0000}"/>
    <cellStyle name="Output 4 5 2 4" xfId="8161" xr:uid="{00000000-0005-0000-0000-0000B0570000}"/>
    <cellStyle name="Output 4 5 2 4 2" xfId="13827" xr:uid="{00000000-0005-0000-0000-0000B1570000}"/>
    <cellStyle name="Output 4 5 2 4 3" xfId="37223" xr:uid="{00000000-0005-0000-0000-0000D51D0000}"/>
    <cellStyle name="Output 4 5 2 5" xfId="8698" xr:uid="{00000000-0005-0000-0000-0000B2570000}"/>
    <cellStyle name="Output 4 5 2 5 2" xfId="14363" xr:uid="{00000000-0005-0000-0000-0000B3570000}"/>
    <cellStyle name="Output 4 5 2 6" xfId="9072" xr:uid="{00000000-0005-0000-0000-0000B4570000}"/>
    <cellStyle name="Output 4 5 2 6 2" xfId="14737" xr:uid="{00000000-0005-0000-0000-0000B5570000}"/>
    <cellStyle name="Output 4 5 2 7" xfId="9796" xr:uid="{00000000-0005-0000-0000-0000B6570000}"/>
    <cellStyle name="Output 4 5 2 7 2" xfId="15451" xr:uid="{00000000-0005-0000-0000-0000B7570000}"/>
    <cellStyle name="Output 4 5 2 8" xfId="5288" xr:uid="{00000000-0005-0000-0000-0000B8570000}"/>
    <cellStyle name="Output 4 5 2 8 2" xfId="10974" xr:uid="{00000000-0005-0000-0000-0000B9570000}"/>
    <cellStyle name="Output 4 5 2 9" xfId="4614" xr:uid="{00000000-0005-0000-0000-0000BA570000}"/>
    <cellStyle name="Output 4 5 2 9 2" xfId="30057" xr:uid="{00000000-0005-0000-0000-0000BB570000}"/>
    <cellStyle name="Output 4 5 3" xfId="6313" xr:uid="{00000000-0005-0000-0000-0000BC570000}"/>
    <cellStyle name="Output 4 5 3 2" xfId="11996" xr:uid="{00000000-0005-0000-0000-0000BD570000}"/>
    <cellStyle name="Output 4 5 3 2 2" xfId="25944" xr:uid="{00000000-0005-0000-0000-0000BE570000}"/>
    <cellStyle name="Output 4 5 3 3" xfId="24265" xr:uid="{00000000-0005-0000-0000-0000BF570000}"/>
    <cellStyle name="Output 4 5 3 4" xfId="21176" xr:uid="{00000000-0005-0000-0000-0000C0570000}"/>
    <cellStyle name="Output 4 5 4" xfId="5902" xr:uid="{00000000-0005-0000-0000-0000C1570000}"/>
    <cellStyle name="Output 4 5 4 2" xfId="11585" xr:uid="{00000000-0005-0000-0000-0000C2570000}"/>
    <cellStyle name="Output 4 5 4 2 2" xfId="39834" xr:uid="{00000000-0005-0000-0000-0000A31E0000}"/>
    <cellStyle name="Output 4 5 4 3" xfId="36505" xr:uid="{00000000-0005-0000-0000-0000A31E0000}"/>
    <cellStyle name="Output 4 5 5" xfId="7265" xr:uid="{00000000-0005-0000-0000-0000C3570000}"/>
    <cellStyle name="Output 4 5 5 2" xfId="12940" xr:uid="{00000000-0005-0000-0000-0000C4570000}"/>
    <cellStyle name="Output 4 5 5 2 2" xfId="38276" xr:uid="{00000000-0005-0000-0000-0000872C0000}"/>
    <cellStyle name="Output 4 5 5 3" xfId="34800" xr:uid="{00000000-0005-0000-0000-0000872C0000}"/>
    <cellStyle name="Output 4 5 6" xfId="8375" xr:uid="{00000000-0005-0000-0000-0000C5570000}"/>
    <cellStyle name="Output 4 5 6 2" xfId="14041" xr:uid="{00000000-0005-0000-0000-0000C6570000}"/>
    <cellStyle name="Output 4 5 6 3" xfId="37222" xr:uid="{00000000-0005-0000-0000-0000D41D0000}"/>
    <cellStyle name="Output 4 5 7" xfId="7129" xr:uid="{00000000-0005-0000-0000-0000C7570000}"/>
    <cellStyle name="Output 4 5 7 2" xfId="12805" xr:uid="{00000000-0005-0000-0000-0000C8570000}"/>
    <cellStyle name="Output 4 5 8" xfId="9475" xr:uid="{00000000-0005-0000-0000-0000C9570000}"/>
    <cellStyle name="Output 4 5 8 2" xfId="15133" xr:uid="{00000000-0005-0000-0000-0000CA570000}"/>
    <cellStyle name="Output 4 5 9" xfId="4967" xr:uid="{00000000-0005-0000-0000-0000CB570000}"/>
    <cellStyle name="Output 4 5 9 2" xfId="10656" xr:uid="{00000000-0005-0000-0000-0000CC570000}"/>
    <cellStyle name="Output 4 6" xfId="3019" xr:uid="{00000000-0005-0000-0000-0000CD570000}"/>
    <cellStyle name="Output 4 6 10" xfId="4266" xr:uid="{00000000-0005-0000-0000-0000CE570000}"/>
    <cellStyle name="Output 4 6 10 2" xfId="30027" xr:uid="{00000000-0005-0000-0000-0000CF570000}"/>
    <cellStyle name="Output 4 6 11" xfId="10001" xr:uid="{00000000-0005-0000-0000-0000D0570000}"/>
    <cellStyle name="Output 4 6 11 2" xfId="28407" xr:uid="{00000000-0005-0000-0000-0000D1570000}"/>
    <cellStyle name="Output 4 6 12" xfId="16586" xr:uid="{00000000-0005-0000-0000-0000D2570000}"/>
    <cellStyle name="Output 4 6 13" xfId="33720" xr:uid="{00000000-0005-0000-0000-0000D81D0000}"/>
    <cellStyle name="Output 4 6 2" xfId="3527" xr:uid="{00000000-0005-0000-0000-0000D3570000}"/>
    <cellStyle name="Output 4 6 2 10" xfId="10319" xr:uid="{00000000-0005-0000-0000-0000D4570000}"/>
    <cellStyle name="Output 4 6 2 10 2" xfId="28673" xr:uid="{00000000-0005-0000-0000-0000D5570000}"/>
    <cellStyle name="Output 4 6 2 11" xfId="33719" xr:uid="{00000000-0005-0000-0000-0000D91D0000}"/>
    <cellStyle name="Output 4 6 2 2" xfId="6687" xr:uid="{00000000-0005-0000-0000-0000D6570000}"/>
    <cellStyle name="Output 4 6 2 2 2" xfId="12369" xr:uid="{00000000-0005-0000-0000-0000D7570000}"/>
    <cellStyle name="Output 4 6 2 2 2 2" xfId="38033" xr:uid="{00000000-0005-0000-0000-0000DA1D0000}"/>
    <cellStyle name="Output 4 6 2 2 3" xfId="29215" xr:uid="{00000000-0005-0000-0000-0000D8570000}"/>
    <cellStyle name="Output 4 6 2 2 4" xfId="34552" xr:uid="{00000000-0005-0000-0000-0000DA1D0000}"/>
    <cellStyle name="Output 4 6 2 3" xfId="6173" xr:uid="{00000000-0005-0000-0000-0000D9570000}"/>
    <cellStyle name="Output 4 6 2 3 2" xfId="11856" xr:uid="{00000000-0005-0000-0000-0000DA570000}"/>
    <cellStyle name="Output 4 6 2 3 2 2" xfId="39810" xr:uid="{00000000-0005-0000-0000-0000A71E0000}"/>
    <cellStyle name="Output 4 6 2 3 3" xfId="36481" xr:uid="{00000000-0005-0000-0000-0000A71E0000}"/>
    <cellStyle name="Output 4 6 2 4" xfId="8162" xr:uid="{00000000-0005-0000-0000-0000DB570000}"/>
    <cellStyle name="Output 4 6 2 4 2" xfId="13828" xr:uid="{00000000-0005-0000-0000-0000DC570000}"/>
    <cellStyle name="Output 4 6 2 4 3" xfId="37225" xr:uid="{00000000-0005-0000-0000-0000D91D0000}"/>
    <cellStyle name="Output 4 6 2 5" xfId="8699" xr:uid="{00000000-0005-0000-0000-0000DD570000}"/>
    <cellStyle name="Output 4 6 2 5 2" xfId="14364" xr:uid="{00000000-0005-0000-0000-0000DE570000}"/>
    <cellStyle name="Output 4 6 2 6" xfId="9073" xr:uid="{00000000-0005-0000-0000-0000DF570000}"/>
    <cellStyle name="Output 4 6 2 6 2" xfId="14738" xr:uid="{00000000-0005-0000-0000-0000E0570000}"/>
    <cellStyle name="Output 4 6 2 7" xfId="9797" xr:uid="{00000000-0005-0000-0000-0000E1570000}"/>
    <cellStyle name="Output 4 6 2 7 2" xfId="15452" xr:uid="{00000000-0005-0000-0000-0000E2570000}"/>
    <cellStyle name="Output 4 6 2 8" xfId="5289" xr:uid="{00000000-0005-0000-0000-0000E3570000}"/>
    <cellStyle name="Output 4 6 2 8 2" xfId="10975" xr:uid="{00000000-0005-0000-0000-0000E4570000}"/>
    <cellStyle name="Output 4 6 2 9" xfId="4615" xr:uid="{00000000-0005-0000-0000-0000E5570000}"/>
    <cellStyle name="Output 4 6 2 9 2" xfId="29993" xr:uid="{00000000-0005-0000-0000-0000E6570000}"/>
    <cellStyle name="Output 4 6 3" xfId="6314" xr:uid="{00000000-0005-0000-0000-0000E7570000}"/>
    <cellStyle name="Output 4 6 3 2" xfId="11997" xr:uid="{00000000-0005-0000-0000-0000E8570000}"/>
    <cellStyle name="Output 4 6 3 2 2" xfId="25945" xr:uid="{00000000-0005-0000-0000-0000E9570000}"/>
    <cellStyle name="Output 4 6 3 3" xfId="24266" xr:uid="{00000000-0005-0000-0000-0000EA570000}"/>
    <cellStyle name="Output 4 6 3 4" xfId="21177" xr:uid="{00000000-0005-0000-0000-0000EB570000}"/>
    <cellStyle name="Output 4 6 4" xfId="5903" xr:uid="{00000000-0005-0000-0000-0000EC570000}"/>
    <cellStyle name="Output 4 6 4 2" xfId="11586" xr:uid="{00000000-0005-0000-0000-0000ED570000}"/>
    <cellStyle name="Output 4 6 4 2 2" xfId="39818" xr:uid="{00000000-0005-0000-0000-0000A91E0000}"/>
    <cellStyle name="Output 4 6 4 3" xfId="36489" xr:uid="{00000000-0005-0000-0000-0000A91E0000}"/>
    <cellStyle name="Output 4 6 5" xfId="7264" xr:uid="{00000000-0005-0000-0000-0000EE570000}"/>
    <cellStyle name="Output 4 6 5 2" xfId="12939" xr:uid="{00000000-0005-0000-0000-0000EF570000}"/>
    <cellStyle name="Output 4 6 5 2 2" xfId="38275" xr:uid="{00000000-0005-0000-0000-0000882C0000}"/>
    <cellStyle name="Output 4 6 5 3" xfId="34799" xr:uid="{00000000-0005-0000-0000-0000882C0000}"/>
    <cellStyle name="Output 4 6 6" xfId="8376" xr:uid="{00000000-0005-0000-0000-0000F0570000}"/>
    <cellStyle name="Output 4 6 6 2" xfId="14042" xr:uid="{00000000-0005-0000-0000-0000F1570000}"/>
    <cellStyle name="Output 4 6 6 3" xfId="37224" xr:uid="{00000000-0005-0000-0000-0000D81D0000}"/>
    <cellStyle name="Output 4 6 7" xfId="7229" xr:uid="{00000000-0005-0000-0000-0000F2570000}"/>
    <cellStyle name="Output 4 6 7 2" xfId="12904" xr:uid="{00000000-0005-0000-0000-0000F3570000}"/>
    <cellStyle name="Output 4 6 8" xfId="9476" xr:uid="{00000000-0005-0000-0000-0000F4570000}"/>
    <cellStyle name="Output 4 6 8 2" xfId="15134" xr:uid="{00000000-0005-0000-0000-0000F5570000}"/>
    <cellStyle name="Output 4 6 9" xfId="4968" xr:uid="{00000000-0005-0000-0000-0000F6570000}"/>
    <cellStyle name="Output 4 6 9 2" xfId="10657" xr:uid="{00000000-0005-0000-0000-0000F7570000}"/>
    <cellStyle name="Output 4 7" xfId="3020" xr:uid="{00000000-0005-0000-0000-0000F8570000}"/>
    <cellStyle name="Output 4 7 10" xfId="4267" xr:uid="{00000000-0005-0000-0000-0000F9570000}"/>
    <cellStyle name="Output 4 7 10 2" xfId="29915" xr:uid="{00000000-0005-0000-0000-0000FA570000}"/>
    <cellStyle name="Output 4 7 11" xfId="10002" xr:uid="{00000000-0005-0000-0000-0000FB570000}"/>
    <cellStyle name="Output 4 7 11 2" xfId="28607" xr:uid="{00000000-0005-0000-0000-0000FC570000}"/>
    <cellStyle name="Output 4 7 12" xfId="16587" xr:uid="{00000000-0005-0000-0000-0000FD570000}"/>
    <cellStyle name="Output 4 7 13" xfId="33718" xr:uid="{00000000-0005-0000-0000-0000DC1D0000}"/>
    <cellStyle name="Output 4 7 2" xfId="3528" xr:uid="{00000000-0005-0000-0000-0000FE570000}"/>
    <cellStyle name="Output 4 7 2 10" xfId="10320" xr:uid="{00000000-0005-0000-0000-0000FF570000}"/>
    <cellStyle name="Output 4 7 2 10 2" xfId="28670" xr:uid="{00000000-0005-0000-0000-000000580000}"/>
    <cellStyle name="Output 4 7 2 11" xfId="33716" xr:uid="{00000000-0005-0000-0000-0000DD1D0000}"/>
    <cellStyle name="Output 4 7 2 2" xfId="6688" xr:uid="{00000000-0005-0000-0000-000001580000}"/>
    <cellStyle name="Output 4 7 2 2 2" xfId="12370" xr:uid="{00000000-0005-0000-0000-000002580000}"/>
    <cellStyle name="Output 4 7 2 2 2 2" xfId="37995" xr:uid="{00000000-0005-0000-0000-0000DE1D0000}"/>
    <cellStyle name="Output 4 7 2 2 3" xfId="30363" xr:uid="{00000000-0005-0000-0000-000003580000}"/>
    <cellStyle name="Output 4 7 2 2 4" xfId="34514" xr:uid="{00000000-0005-0000-0000-0000DE1D0000}"/>
    <cellStyle name="Output 4 7 2 3" xfId="6174" xr:uid="{00000000-0005-0000-0000-000004580000}"/>
    <cellStyle name="Output 4 7 2 3 2" xfId="11857" xr:uid="{00000000-0005-0000-0000-000005580000}"/>
    <cellStyle name="Output 4 7 2 3 2 2" xfId="39499" xr:uid="{00000000-0005-0000-0000-0000AD1E0000}"/>
    <cellStyle name="Output 4 7 2 3 3" xfId="36163" xr:uid="{00000000-0005-0000-0000-0000AD1E0000}"/>
    <cellStyle name="Output 4 7 2 4" xfId="8163" xr:uid="{00000000-0005-0000-0000-000006580000}"/>
    <cellStyle name="Output 4 7 2 4 2" xfId="13829" xr:uid="{00000000-0005-0000-0000-000007580000}"/>
    <cellStyle name="Output 4 7 2 4 3" xfId="37227" xr:uid="{00000000-0005-0000-0000-0000DD1D0000}"/>
    <cellStyle name="Output 4 7 2 5" xfId="8700" xr:uid="{00000000-0005-0000-0000-000008580000}"/>
    <cellStyle name="Output 4 7 2 5 2" xfId="14365" xr:uid="{00000000-0005-0000-0000-000009580000}"/>
    <cellStyle name="Output 4 7 2 6" xfId="9074" xr:uid="{00000000-0005-0000-0000-00000A580000}"/>
    <cellStyle name="Output 4 7 2 6 2" xfId="14739" xr:uid="{00000000-0005-0000-0000-00000B580000}"/>
    <cellStyle name="Output 4 7 2 7" xfId="9798" xr:uid="{00000000-0005-0000-0000-00000C580000}"/>
    <cellStyle name="Output 4 7 2 7 2" xfId="15453" xr:uid="{00000000-0005-0000-0000-00000D580000}"/>
    <cellStyle name="Output 4 7 2 8" xfId="5290" xr:uid="{00000000-0005-0000-0000-00000E580000}"/>
    <cellStyle name="Output 4 7 2 8 2" xfId="10976" xr:uid="{00000000-0005-0000-0000-00000F580000}"/>
    <cellStyle name="Output 4 7 2 9" xfId="4616" xr:uid="{00000000-0005-0000-0000-000010580000}"/>
    <cellStyle name="Output 4 7 2 9 2" xfId="29914" xr:uid="{00000000-0005-0000-0000-000011580000}"/>
    <cellStyle name="Output 4 7 3" xfId="6315" xr:uid="{00000000-0005-0000-0000-000012580000}"/>
    <cellStyle name="Output 4 7 3 2" xfId="11998" xr:uid="{00000000-0005-0000-0000-000013580000}"/>
    <cellStyle name="Output 4 7 3 2 2" xfId="25946" xr:uid="{00000000-0005-0000-0000-000014580000}"/>
    <cellStyle name="Output 4 7 3 3" xfId="24267" xr:uid="{00000000-0005-0000-0000-000015580000}"/>
    <cellStyle name="Output 4 7 3 4" xfId="21178" xr:uid="{00000000-0005-0000-0000-000016580000}"/>
    <cellStyle name="Output 4 7 4" xfId="5904" xr:uid="{00000000-0005-0000-0000-000017580000}"/>
    <cellStyle name="Output 4 7 4 2" xfId="11587" xr:uid="{00000000-0005-0000-0000-000018580000}"/>
    <cellStyle name="Output 4 7 4 2 2" xfId="39802" xr:uid="{00000000-0005-0000-0000-0000AF1E0000}"/>
    <cellStyle name="Output 4 7 4 3" xfId="36473" xr:uid="{00000000-0005-0000-0000-0000AF1E0000}"/>
    <cellStyle name="Output 4 7 5" xfId="7263" xr:uid="{00000000-0005-0000-0000-000019580000}"/>
    <cellStyle name="Output 4 7 5 2" xfId="12938" xr:uid="{00000000-0005-0000-0000-00001A580000}"/>
    <cellStyle name="Output 4 7 5 2 2" xfId="38274" xr:uid="{00000000-0005-0000-0000-0000892C0000}"/>
    <cellStyle name="Output 4 7 5 3" xfId="34798" xr:uid="{00000000-0005-0000-0000-0000892C0000}"/>
    <cellStyle name="Output 4 7 6" xfId="8377" xr:uid="{00000000-0005-0000-0000-00001B580000}"/>
    <cellStyle name="Output 4 7 6 2" xfId="14043" xr:uid="{00000000-0005-0000-0000-00001C580000}"/>
    <cellStyle name="Output 4 7 6 3" xfId="37226" xr:uid="{00000000-0005-0000-0000-0000DC1D0000}"/>
    <cellStyle name="Output 4 7 7" xfId="7228" xr:uid="{00000000-0005-0000-0000-00001D580000}"/>
    <cellStyle name="Output 4 7 7 2" xfId="12903" xr:uid="{00000000-0005-0000-0000-00001E580000}"/>
    <cellStyle name="Output 4 7 8" xfId="9477" xr:uid="{00000000-0005-0000-0000-00001F580000}"/>
    <cellStyle name="Output 4 7 8 2" xfId="15135" xr:uid="{00000000-0005-0000-0000-000020580000}"/>
    <cellStyle name="Output 4 7 9" xfId="4969" xr:uid="{00000000-0005-0000-0000-000021580000}"/>
    <cellStyle name="Output 4 7 9 2" xfId="10658" xr:uid="{00000000-0005-0000-0000-000022580000}"/>
    <cellStyle name="Output 4 8" xfId="3021" xr:uid="{00000000-0005-0000-0000-000023580000}"/>
    <cellStyle name="Output 4 8 10" xfId="4268" xr:uid="{00000000-0005-0000-0000-000024580000}"/>
    <cellStyle name="Output 4 8 10 2" xfId="29913" xr:uid="{00000000-0005-0000-0000-000025580000}"/>
    <cellStyle name="Output 4 8 11" xfId="10003" xr:uid="{00000000-0005-0000-0000-000026580000}"/>
    <cellStyle name="Output 4 8 11 2" xfId="28806" xr:uid="{00000000-0005-0000-0000-000027580000}"/>
    <cellStyle name="Output 4 8 12" xfId="16588" xr:uid="{00000000-0005-0000-0000-000028580000}"/>
    <cellStyle name="Output 4 8 13" xfId="33717" xr:uid="{00000000-0005-0000-0000-0000E01D0000}"/>
    <cellStyle name="Output 4 8 2" xfId="3529" xr:uid="{00000000-0005-0000-0000-000029580000}"/>
    <cellStyle name="Output 4 8 2 10" xfId="10321" xr:uid="{00000000-0005-0000-0000-00002A580000}"/>
    <cellStyle name="Output 4 8 2 10 2" xfId="29421" xr:uid="{00000000-0005-0000-0000-00002B580000}"/>
    <cellStyle name="Output 4 8 2 11" xfId="16589" xr:uid="{00000000-0005-0000-0000-00002C580000}"/>
    <cellStyle name="Output 4 8 2 12" xfId="30823" xr:uid="{00000000-0005-0000-0000-0000E11D0000}"/>
    <cellStyle name="Output 4 8 2 2" xfId="6689" xr:uid="{00000000-0005-0000-0000-00002D580000}"/>
    <cellStyle name="Output 4 8 2 2 2" xfId="12371" xr:uid="{00000000-0005-0000-0000-00002E580000}"/>
    <cellStyle name="Output 4 8 2 2 2 2" xfId="25948" xr:uid="{00000000-0005-0000-0000-00002F580000}"/>
    <cellStyle name="Output 4 8 2 2 3" xfId="24480" xr:uid="{00000000-0005-0000-0000-000030580000}"/>
    <cellStyle name="Output 4 8 2 2 4" xfId="21180" xr:uid="{00000000-0005-0000-0000-000031580000}"/>
    <cellStyle name="Output 4 8 2 3" xfId="6175" xr:uid="{00000000-0005-0000-0000-000032580000}"/>
    <cellStyle name="Output 4 8 2 3 2" xfId="11858" xr:uid="{00000000-0005-0000-0000-000033580000}"/>
    <cellStyle name="Output 4 8 2 3 2 2" xfId="38916" xr:uid="{00000000-0005-0000-0000-0000B31E0000}"/>
    <cellStyle name="Output 4 8 2 3 3" xfId="35594" xr:uid="{00000000-0005-0000-0000-0000B31E0000}"/>
    <cellStyle name="Output 4 8 2 4" xfId="8164" xr:uid="{00000000-0005-0000-0000-000034580000}"/>
    <cellStyle name="Output 4 8 2 4 2" xfId="13830" xr:uid="{00000000-0005-0000-0000-000035580000}"/>
    <cellStyle name="Output 4 8 2 4 2 2" xfId="38767" xr:uid="{00000000-0005-0000-0000-0000B41E0000}"/>
    <cellStyle name="Output 4 8 2 4 3" xfId="35463" xr:uid="{00000000-0005-0000-0000-0000B41E0000}"/>
    <cellStyle name="Output 4 8 2 5" xfId="8701" xr:uid="{00000000-0005-0000-0000-000036580000}"/>
    <cellStyle name="Output 4 8 2 5 2" xfId="14366" xr:uid="{00000000-0005-0000-0000-000037580000}"/>
    <cellStyle name="Output 4 8 2 5 3" xfId="37229" xr:uid="{00000000-0005-0000-0000-0000E11D0000}"/>
    <cellStyle name="Output 4 8 2 6" xfId="9075" xr:uid="{00000000-0005-0000-0000-000038580000}"/>
    <cellStyle name="Output 4 8 2 6 2" xfId="14740" xr:uid="{00000000-0005-0000-0000-000039580000}"/>
    <cellStyle name="Output 4 8 2 7" xfId="9799" xr:uid="{00000000-0005-0000-0000-00003A580000}"/>
    <cellStyle name="Output 4 8 2 7 2" xfId="15454" xr:uid="{00000000-0005-0000-0000-00003B580000}"/>
    <cellStyle name="Output 4 8 2 8" xfId="5291" xr:uid="{00000000-0005-0000-0000-00003C580000}"/>
    <cellStyle name="Output 4 8 2 8 2" xfId="10977" xr:uid="{00000000-0005-0000-0000-00003D580000}"/>
    <cellStyle name="Output 4 8 2 9" xfId="4617" xr:uid="{00000000-0005-0000-0000-00003E580000}"/>
    <cellStyle name="Output 4 8 2 9 2" xfId="29605" xr:uid="{00000000-0005-0000-0000-00003F580000}"/>
    <cellStyle name="Output 4 8 3" xfId="6316" xr:uid="{00000000-0005-0000-0000-000040580000}"/>
    <cellStyle name="Output 4 8 3 2" xfId="11999" xr:uid="{00000000-0005-0000-0000-000041580000}"/>
    <cellStyle name="Output 4 8 3 2 2" xfId="26233" xr:uid="{00000000-0005-0000-0000-000042580000}"/>
    <cellStyle name="Output 4 8 3 2 3" xfId="21732" xr:uid="{00000000-0005-0000-0000-000043580000}"/>
    <cellStyle name="Output 4 8 3 3" xfId="24268" xr:uid="{00000000-0005-0000-0000-000044580000}"/>
    <cellStyle name="Output 4 8 3 4" xfId="17150" xr:uid="{00000000-0005-0000-0000-000045580000}"/>
    <cellStyle name="Output 4 8 4" xfId="5905" xr:uid="{00000000-0005-0000-0000-000046580000}"/>
    <cellStyle name="Output 4 8 4 2" xfId="11588" xr:uid="{00000000-0005-0000-0000-000047580000}"/>
    <cellStyle name="Output 4 8 4 2 2" xfId="25947" xr:uid="{00000000-0005-0000-0000-000048580000}"/>
    <cellStyle name="Output 4 8 4 3" xfId="24058" xr:uid="{00000000-0005-0000-0000-000049580000}"/>
    <cellStyle name="Output 4 8 4 4" xfId="21179" xr:uid="{00000000-0005-0000-0000-00004A580000}"/>
    <cellStyle name="Output 4 8 5" xfId="7262" xr:uid="{00000000-0005-0000-0000-00004B580000}"/>
    <cellStyle name="Output 4 8 5 2" xfId="12937" xr:uid="{00000000-0005-0000-0000-00004C580000}"/>
    <cellStyle name="Output 4 8 5 2 2" xfId="25547" xr:uid="{00000000-0005-0000-0000-00004D580000}"/>
    <cellStyle name="Output 4 8 5 2 3" xfId="38915" xr:uid="{00000000-0005-0000-0000-0000B71E0000}"/>
    <cellStyle name="Output 4 8 5 3" xfId="24776" xr:uid="{00000000-0005-0000-0000-00004E580000}"/>
    <cellStyle name="Output 4 8 5 4" xfId="35593" xr:uid="{00000000-0005-0000-0000-0000B71E0000}"/>
    <cellStyle name="Output 4 8 6" xfId="8378" xr:uid="{00000000-0005-0000-0000-00004F580000}"/>
    <cellStyle name="Output 4 8 6 2" xfId="14044" xr:uid="{00000000-0005-0000-0000-000050580000}"/>
    <cellStyle name="Output 4 8 6 2 2" xfId="38764" xr:uid="{00000000-0005-0000-0000-0000B81E0000}"/>
    <cellStyle name="Output 4 8 6 3" xfId="35460" xr:uid="{00000000-0005-0000-0000-0000B81E0000}"/>
    <cellStyle name="Output 4 8 7" xfId="7227" xr:uid="{00000000-0005-0000-0000-000051580000}"/>
    <cellStyle name="Output 4 8 7 2" xfId="12902" xr:uid="{00000000-0005-0000-0000-000052580000}"/>
    <cellStyle name="Output 4 8 7 2 2" xfId="38273" xr:uid="{00000000-0005-0000-0000-00008A2C0000}"/>
    <cellStyle name="Output 4 8 7 3" xfId="34797" xr:uid="{00000000-0005-0000-0000-00008A2C0000}"/>
    <cellStyle name="Output 4 8 8" xfId="9478" xr:uid="{00000000-0005-0000-0000-000053580000}"/>
    <cellStyle name="Output 4 8 8 2" xfId="15136" xr:uid="{00000000-0005-0000-0000-000054580000}"/>
    <cellStyle name="Output 4 8 8 3" xfId="37228" xr:uid="{00000000-0005-0000-0000-0000E01D0000}"/>
    <cellStyle name="Output 4 8 9" xfId="4970" xr:uid="{00000000-0005-0000-0000-000055580000}"/>
    <cellStyle name="Output 4 8 9 2" xfId="10659" xr:uid="{00000000-0005-0000-0000-000056580000}"/>
    <cellStyle name="Output 4 9" xfId="3022" xr:uid="{00000000-0005-0000-0000-000057580000}"/>
    <cellStyle name="Output 4 9 10" xfId="4269" xr:uid="{00000000-0005-0000-0000-000058580000}"/>
    <cellStyle name="Output 4 9 10 2" xfId="29575" xr:uid="{00000000-0005-0000-0000-000059580000}"/>
    <cellStyle name="Output 4 9 11" xfId="10004" xr:uid="{00000000-0005-0000-0000-00005A580000}"/>
    <cellStyle name="Output 4 9 11 2" xfId="30351" xr:uid="{00000000-0005-0000-0000-00005B580000}"/>
    <cellStyle name="Output 4 9 12" xfId="16590" xr:uid="{00000000-0005-0000-0000-00005C580000}"/>
    <cellStyle name="Output 4 9 13" xfId="33715" xr:uid="{00000000-0005-0000-0000-0000E51D0000}"/>
    <cellStyle name="Output 4 9 2" xfId="3530" xr:uid="{00000000-0005-0000-0000-00005D580000}"/>
    <cellStyle name="Output 4 9 2 10" xfId="10322" xr:uid="{00000000-0005-0000-0000-00005E580000}"/>
    <cellStyle name="Output 4 9 2 10 2" xfId="28901" xr:uid="{00000000-0005-0000-0000-00005F580000}"/>
    <cellStyle name="Output 4 9 2 11" xfId="16591" xr:uid="{00000000-0005-0000-0000-000060580000}"/>
    <cellStyle name="Output 4 9 2 12" xfId="33714" xr:uid="{00000000-0005-0000-0000-0000E61D0000}"/>
    <cellStyle name="Output 4 9 2 2" xfId="6690" xr:uid="{00000000-0005-0000-0000-000061580000}"/>
    <cellStyle name="Output 4 9 2 2 2" xfId="12372" xr:uid="{00000000-0005-0000-0000-000062580000}"/>
    <cellStyle name="Output 4 9 2 2 2 2" xfId="25950" xr:uid="{00000000-0005-0000-0000-000063580000}"/>
    <cellStyle name="Output 4 9 2 2 3" xfId="24481" xr:uid="{00000000-0005-0000-0000-000064580000}"/>
    <cellStyle name="Output 4 9 2 2 4" xfId="21182" xr:uid="{00000000-0005-0000-0000-000065580000}"/>
    <cellStyle name="Output 4 9 2 3" xfId="6176" xr:uid="{00000000-0005-0000-0000-000066580000}"/>
    <cellStyle name="Output 4 9 2 3 2" xfId="11859" xr:uid="{00000000-0005-0000-0000-000067580000}"/>
    <cellStyle name="Output 4 9 2 3 2 2" xfId="38918" xr:uid="{00000000-0005-0000-0000-0000BC1E0000}"/>
    <cellStyle name="Output 4 9 2 3 3" xfId="35596" xr:uid="{00000000-0005-0000-0000-0000BC1E0000}"/>
    <cellStyle name="Output 4 9 2 4" xfId="8165" xr:uid="{00000000-0005-0000-0000-000068580000}"/>
    <cellStyle name="Output 4 9 2 4 2" xfId="13831" xr:uid="{00000000-0005-0000-0000-000069580000}"/>
    <cellStyle name="Output 4 9 2 4 2 2" xfId="39455" xr:uid="{00000000-0005-0000-0000-0000BD1E0000}"/>
    <cellStyle name="Output 4 9 2 4 3" xfId="36125" xr:uid="{00000000-0005-0000-0000-0000BD1E0000}"/>
    <cellStyle name="Output 4 9 2 5" xfId="8702" xr:uid="{00000000-0005-0000-0000-00006A580000}"/>
    <cellStyle name="Output 4 9 2 5 2" xfId="14367" xr:uid="{00000000-0005-0000-0000-00006B580000}"/>
    <cellStyle name="Output 4 9 2 5 3" xfId="37231" xr:uid="{00000000-0005-0000-0000-0000E61D0000}"/>
    <cellStyle name="Output 4 9 2 6" xfId="9076" xr:uid="{00000000-0005-0000-0000-00006C580000}"/>
    <cellStyle name="Output 4 9 2 6 2" xfId="14741" xr:uid="{00000000-0005-0000-0000-00006D580000}"/>
    <cellStyle name="Output 4 9 2 7" xfId="9800" xr:uid="{00000000-0005-0000-0000-00006E580000}"/>
    <cellStyle name="Output 4 9 2 7 2" xfId="15455" xr:uid="{00000000-0005-0000-0000-00006F580000}"/>
    <cellStyle name="Output 4 9 2 8" xfId="5292" xr:uid="{00000000-0005-0000-0000-000070580000}"/>
    <cellStyle name="Output 4 9 2 8 2" xfId="10978" xr:uid="{00000000-0005-0000-0000-000071580000}"/>
    <cellStyle name="Output 4 9 2 9" xfId="4618" xr:uid="{00000000-0005-0000-0000-000072580000}"/>
    <cellStyle name="Output 4 9 2 9 2" xfId="29912" xr:uid="{00000000-0005-0000-0000-000073580000}"/>
    <cellStyle name="Output 4 9 3" xfId="6317" xr:uid="{00000000-0005-0000-0000-000074580000}"/>
    <cellStyle name="Output 4 9 3 2" xfId="12000" xr:uid="{00000000-0005-0000-0000-000075580000}"/>
    <cellStyle name="Output 4 9 3 2 2" xfId="26234" xr:uid="{00000000-0005-0000-0000-000076580000}"/>
    <cellStyle name="Output 4 9 3 2 3" xfId="21733" xr:uid="{00000000-0005-0000-0000-000077580000}"/>
    <cellStyle name="Output 4 9 3 3" xfId="24269" xr:uid="{00000000-0005-0000-0000-000078580000}"/>
    <cellStyle name="Output 4 9 3 4" xfId="17151" xr:uid="{00000000-0005-0000-0000-000079580000}"/>
    <cellStyle name="Output 4 9 4" xfId="5906" xr:uid="{00000000-0005-0000-0000-00007A580000}"/>
    <cellStyle name="Output 4 9 4 2" xfId="11589" xr:uid="{00000000-0005-0000-0000-00007B580000}"/>
    <cellStyle name="Output 4 9 4 2 2" xfId="25949" xr:uid="{00000000-0005-0000-0000-00007C580000}"/>
    <cellStyle name="Output 4 9 4 3" xfId="24059" xr:uid="{00000000-0005-0000-0000-00007D580000}"/>
    <cellStyle name="Output 4 9 4 4" xfId="21181" xr:uid="{00000000-0005-0000-0000-00007E580000}"/>
    <cellStyle name="Output 4 9 5" xfId="7261" xr:uid="{00000000-0005-0000-0000-00007F580000}"/>
    <cellStyle name="Output 4 9 5 2" xfId="12936" xr:uid="{00000000-0005-0000-0000-000080580000}"/>
    <cellStyle name="Output 4 9 5 2 2" xfId="25548" xr:uid="{00000000-0005-0000-0000-000081580000}"/>
    <cellStyle name="Output 4 9 5 2 3" xfId="38917" xr:uid="{00000000-0005-0000-0000-0000C01E0000}"/>
    <cellStyle name="Output 4 9 5 3" xfId="24775" xr:uid="{00000000-0005-0000-0000-000082580000}"/>
    <cellStyle name="Output 4 9 5 4" xfId="35595" xr:uid="{00000000-0005-0000-0000-0000C01E0000}"/>
    <cellStyle name="Output 4 9 6" xfId="8379" xr:uid="{00000000-0005-0000-0000-000083580000}"/>
    <cellStyle name="Output 4 9 6 2" xfId="14045" xr:uid="{00000000-0005-0000-0000-000084580000}"/>
    <cellStyle name="Output 4 9 6 2 2" xfId="39036" xr:uid="{00000000-0005-0000-0000-0000C11E0000}"/>
    <cellStyle name="Output 4 9 6 3" xfId="35698" xr:uid="{00000000-0005-0000-0000-0000C11E0000}"/>
    <cellStyle name="Output 4 9 7" xfId="8000" xr:uid="{00000000-0005-0000-0000-000085580000}"/>
    <cellStyle name="Output 4 9 7 2" xfId="13673" xr:uid="{00000000-0005-0000-0000-000086580000}"/>
    <cellStyle name="Output 4 9 7 2 2" xfId="38272" xr:uid="{00000000-0005-0000-0000-00008B2C0000}"/>
    <cellStyle name="Output 4 9 7 3" xfId="34796" xr:uid="{00000000-0005-0000-0000-00008B2C0000}"/>
    <cellStyle name="Output 4 9 8" xfId="9479" xr:uid="{00000000-0005-0000-0000-000087580000}"/>
    <cellStyle name="Output 4 9 8 2" xfId="15137" xr:uid="{00000000-0005-0000-0000-000088580000}"/>
    <cellStyle name="Output 4 9 8 3" xfId="37230" xr:uid="{00000000-0005-0000-0000-0000E51D0000}"/>
    <cellStyle name="Output 4 9 9" xfId="4971" xr:uid="{00000000-0005-0000-0000-000089580000}"/>
    <cellStyle name="Output 4 9 9 2" xfId="10660" xr:uid="{00000000-0005-0000-0000-00008A580000}"/>
    <cellStyle name="Output 40" xfId="32879" xr:uid="{00000000-0005-0000-0000-0000A90E0000}"/>
    <cellStyle name="Output 41" xfId="32880" xr:uid="{00000000-0005-0000-0000-0000AA0E0000}"/>
    <cellStyle name="Output 42" xfId="32881" xr:uid="{00000000-0005-0000-0000-0000AB0E0000}"/>
    <cellStyle name="Output 43" xfId="32882" xr:uid="{00000000-0005-0000-0000-0000AC0E0000}"/>
    <cellStyle name="Output 5" xfId="3023" xr:uid="{00000000-0005-0000-0000-00008B580000}"/>
    <cellStyle name="Output 5 10" xfId="3024" xr:uid="{00000000-0005-0000-0000-00008C580000}"/>
    <cellStyle name="Output 5 10 10" xfId="4271" xr:uid="{00000000-0005-0000-0000-00008D580000}"/>
    <cellStyle name="Output 5 10 10 2" xfId="28884" xr:uid="{00000000-0005-0000-0000-00008E580000}"/>
    <cellStyle name="Output 5 10 11" xfId="10006" xr:uid="{00000000-0005-0000-0000-00008F580000}"/>
    <cellStyle name="Output 5 10 11 2" xfId="28717" xr:uid="{00000000-0005-0000-0000-000090580000}"/>
    <cellStyle name="Output 5 10 12" xfId="16593" xr:uid="{00000000-0005-0000-0000-000091580000}"/>
    <cellStyle name="Output 5 10 13" xfId="33713" xr:uid="{00000000-0005-0000-0000-0000EB1D0000}"/>
    <cellStyle name="Output 5 10 2" xfId="3532" xr:uid="{00000000-0005-0000-0000-000092580000}"/>
    <cellStyle name="Output 5 10 2 10" xfId="10324" xr:uid="{00000000-0005-0000-0000-000093580000}"/>
    <cellStyle name="Output 5 10 2 10 2" xfId="28902" xr:uid="{00000000-0005-0000-0000-000094580000}"/>
    <cellStyle name="Output 5 10 2 11" xfId="16594" xr:uid="{00000000-0005-0000-0000-000095580000}"/>
    <cellStyle name="Output 5 10 2 12" xfId="33712" xr:uid="{00000000-0005-0000-0000-0000EC1D0000}"/>
    <cellStyle name="Output 5 10 2 2" xfId="6692" xr:uid="{00000000-0005-0000-0000-000096580000}"/>
    <cellStyle name="Output 5 10 2 2 2" xfId="12374" xr:uid="{00000000-0005-0000-0000-000097580000}"/>
    <cellStyle name="Output 5 10 2 2 2 2" xfId="25953" xr:uid="{00000000-0005-0000-0000-000098580000}"/>
    <cellStyle name="Output 5 10 2 2 3" xfId="24483" xr:uid="{00000000-0005-0000-0000-000099580000}"/>
    <cellStyle name="Output 5 10 2 2 4" xfId="21185" xr:uid="{00000000-0005-0000-0000-00009A580000}"/>
    <cellStyle name="Output 5 10 2 3" xfId="6178" xr:uid="{00000000-0005-0000-0000-00009B580000}"/>
    <cellStyle name="Output 5 10 2 3 2" xfId="11861" xr:uid="{00000000-0005-0000-0000-00009C580000}"/>
    <cellStyle name="Output 5 10 2 3 2 2" xfId="38921" xr:uid="{00000000-0005-0000-0000-0000C61E0000}"/>
    <cellStyle name="Output 5 10 2 3 3" xfId="35599" xr:uid="{00000000-0005-0000-0000-0000C61E0000}"/>
    <cellStyle name="Output 5 10 2 4" xfId="8167" xr:uid="{00000000-0005-0000-0000-00009D580000}"/>
    <cellStyle name="Output 5 10 2 4 2" xfId="13833" xr:uid="{00000000-0005-0000-0000-00009E580000}"/>
    <cellStyle name="Output 5 10 2 4 2 2" xfId="38815" xr:uid="{00000000-0005-0000-0000-0000C71E0000}"/>
    <cellStyle name="Output 5 10 2 4 3" xfId="35507" xr:uid="{00000000-0005-0000-0000-0000C71E0000}"/>
    <cellStyle name="Output 5 10 2 5" xfId="8704" xr:uid="{00000000-0005-0000-0000-00009F580000}"/>
    <cellStyle name="Output 5 10 2 5 2" xfId="14369" xr:uid="{00000000-0005-0000-0000-0000A0580000}"/>
    <cellStyle name="Output 5 10 2 5 3" xfId="37234" xr:uid="{00000000-0005-0000-0000-0000EC1D0000}"/>
    <cellStyle name="Output 5 10 2 6" xfId="9078" xr:uid="{00000000-0005-0000-0000-0000A1580000}"/>
    <cellStyle name="Output 5 10 2 6 2" xfId="14743" xr:uid="{00000000-0005-0000-0000-0000A2580000}"/>
    <cellStyle name="Output 5 10 2 7" xfId="9802" xr:uid="{00000000-0005-0000-0000-0000A3580000}"/>
    <cellStyle name="Output 5 10 2 7 2" xfId="15457" xr:uid="{00000000-0005-0000-0000-0000A4580000}"/>
    <cellStyle name="Output 5 10 2 8" xfId="5294" xr:uid="{00000000-0005-0000-0000-0000A5580000}"/>
    <cellStyle name="Output 5 10 2 8 2" xfId="10980" xr:uid="{00000000-0005-0000-0000-0000A6580000}"/>
    <cellStyle name="Output 5 10 2 9" xfId="4620" xr:uid="{00000000-0005-0000-0000-0000A7580000}"/>
    <cellStyle name="Output 5 10 2 9 2" xfId="30024" xr:uid="{00000000-0005-0000-0000-0000A8580000}"/>
    <cellStyle name="Output 5 10 3" xfId="6319" xr:uid="{00000000-0005-0000-0000-0000A9580000}"/>
    <cellStyle name="Output 5 10 3 2" xfId="12002" xr:uid="{00000000-0005-0000-0000-0000AA580000}"/>
    <cellStyle name="Output 5 10 3 2 2" xfId="26236" xr:uid="{00000000-0005-0000-0000-0000AB580000}"/>
    <cellStyle name="Output 5 10 3 2 3" xfId="21735" xr:uid="{00000000-0005-0000-0000-0000AC580000}"/>
    <cellStyle name="Output 5 10 3 3" xfId="24271" xr:uid="{00000000-0005-0000-0000-0000AD580000}"/>
    <cellStyle name="Output 5 10 3 4" xfId="17153" xr:uid="{00000000-0005-0000-0000-0000AE580000}"/>
    <cellStyle name="Output 5 10 4" xfId="5908" xr:uid="{00000000-0005-0000-0000-0000AF580000}"/>
    <cellStyle name="Output 5 10 4 2" xfId="11591" xr:uid="{00000000-0005-0000-0000-0000B0580000}"/>
    <cellStyle name="Output 5 10 4 2 2" xfId="25952" xr:uid="{00000000-0005-0000-0000-0000B1580000}"/>
    <cellStyle name="Output 5 10 4 3" xfId="24061" xr:uid="{00000000-0005-0000-0000-0000B2580000}"/>
    <cellStyle name="Output 5 10 4 4" xfId="21184" xr:uid="{00000000-0005-0000-0000-0000B3580000}"/>
    <cellStyle name="Output 5 10 5" xfId="7259" xr:uid="{00000000-0005-0000-0000-0000B4580000}"/>
    <cellStyle name="Output 5 10 5 2" xfId="12934" xr:uid="{00000000-0005-0000-0000-0000B5580000}"/>
    <cellStyle name="Output 5 10 5 2 2" xfId="25550" xr:uid="{00000000-0005-0000-0000-0000B6580000}"/>
    <cellStyle name="Output 5 10 5 2 3" xfId="38920" xr:uid="{00000000-0005-0000-0000-0000CA1E0000}"/>
    <cellStyle name="Output 5 10 5 3" xfId="24773" xr:uid="{00000000-0005-0000-0000-0000B7580000}"/>
    <cellStyle name="Output 5 10 5 4" xfId="35598" xr:uid="{00000000-0005-0000-0000-0000CA1E0000}"/>
    <cellStyle name="Output 5 10 6" xfId="8381" xr:uid="{00000000-0005-0000-0000-0000B8580000}"/>
    <cellStyle name="Output 5 10 6 2" xfId="14047" xr:uid="{00000000-0005-0000-0000-0000B9580000}"/>
    <cellStyle name="Output 5 10 6 2 2" xfId="39481" xr:uid="{00000000-0005-0000-0000-0000CB1E0000}"/>
    <cellStyle name="Output 5 10 6 3" xfId="36145" xr:uid="{00000000-0005-0000-0000-0000CB1E0000}"/>
    <cellStyle name="Output 5 10 7" xfId="8114" xr:uid="{00000000-0005-0000-0000-0000BA580000}"/>
    <cellStyle name="Output 5 10 7 2" xfId="13783" xr:uid="{00000000-0005-0000-0000-0000BB580000}"/>
    <cellStyle name="Output 5 10 7 2 2" xfId="38270" xr:uid="{00000000-0005-0000-0000-00008D2C0000}"/>
    <cellStyle name="Output 5 10 7 3" xfId="34794" xr:uid="{00000000-0005-0000-0000-00008D2C0000}"/>
    <cellStyle name="Output 5 10 8" xfId="9481" xr:uid="{00000000-0005-0000-0000-0000BC580000}"/>
    <cellStyle name="Output 5 10 8 2" xfId="15139" xr:uid="{00000000-0005-0000-0000-0000BD580000}"/>
    <cellStyle name="Output 5 10 8 3" xfId="37233" xr:uid="{00000000-0005-0000-0000-0000EB1D0000}"/>
    <cellStyle name="Output 5 10 9" xfId="4973" xr:uid="{00000000-0005-0000-0000-0000BE580000}"/>
    <cellStyle name="Output 5 10 9 2" xfId="10662" xr:uid="{00000000-0005-0000-0000-0000BF580000}"/>
    <cellStyle name="Output 5 11" xfId="3025" xr:uid="{00000000-0005-0000-0000-0000C0580000}"/>
    <cellStyle name="Output 5 11 10" xfId="4272" xr:uid="{00000000-0005-0000-0000-0000C1580000}"/>
    <cellStyle name="Output 5 11 10 2" xfId="29990" xr:uid="{00000000-0005-0000-0000-0000C2580000}"/>
    <cellStyle name="Output 5 11 11" xfId="10007" xr:uid="{00000000-0005-0000-0000-0000C3580000}"/>
    <cellStyle name="Output 5 11 11 2" xfId="29382" xr:uid="{00000000-0005-0000-0000-0000C4580000}"/>
    <cellStyle name="Output 5 11 12" xfId="16595" xr:uid="{00000000-0005-0000-0000-0000C5580000}"/>
    <cellStyle name="Output 5 11 13" xfId="33711" xr:uid="{00000000-0005-0000-0000-0000F01D0000}"/>
    <cellStyle name="Output 5 11 2" xfId="3533" xr:uid="{00000000-0005-0000-0000-0000C6580000}"/>
    <cellStyle name="Output 5 11 2 10" xfId="10325" xr:uid="{00000000-0005-0000-0000-0000C7580000}"/>
    <cellStyle name="Output 5 11 2 10 2" xfId="30417" xr:uid="{00000000-0005-0000-0000-0000C8580000}"/>
    <cellStyle name="Output 5 11 2 11" xfId="16596" xr:uid="{00000000-0005-0000-0000-0000C9580000}"/>
    <cellStyle name="Output 5 11 2 12" xfId="33710" xr:uid="{00000000-0005-0000-0000-0000F11D0000}"/>
    <cellStyle name="Output 5 11 2 2" xfId="6693" xr:uid="{00000000-0005-0000-0000-0000CA580000}"/>
    <cellStyle name="Output 5 11 2 2 2" xfId="12375" xr:uid="{00000000-0005-0000-0000-0000CB580000}"/>
    <cellStyle name="Output 5 11 2 2 2 2" xfId="25955" xr:uid="{00000000-0005-0000-0000-0000CC580000}"/>
    <cellStyle name="Output 5 11 2 2 3" xfId="24484" xr:uid="{00000000-0005-0000-0000-0000CD580000}"/>
    <cellStyle name="Output 5 11 2 2 4" xfId="21187" xr:uid="{00000000-0005-0000-0000-0000CE580000}"/>
    <cellStyle name="Output 5 11 2 3" xfId="6179" xr:uid="{00000000-0005-0000-0000-0000CF580000}"/>
    <cellStyle name="Output 5 11 2 3 2" xfId="11862" xr:uid="{00000000-0005-0000-0000-0000D0580000}"/>
    <cellStyle name="Output 5 11 2 3 2 2" xfId="38923" xr:uid="{00000000-0005-0000-0000-0000CF1E0000}"/>
    <cellStyle name="Output 5 11 2 3 3" xfId="35601" xr:uid="{00000000-0005-0000-0000-0000CF1E0000}"/>
    <cellStyle name="Output 5 11 2 4" xfId="8168" xr:uid="{00000000-0005-0000-0000-0000D1580000}"/>
    <cellStyle name="Output 5 11 2 4 2" xfId="13834" xr:uid="{00000000-0005-0000-0000-0000D2580000}"/>
    <cellStyle name="Output 5 11 2 4 2 2" xfId="38817" xr:uid="{00000000-0005-0000-0000-0000D01E0000}"/>
    <cellStyle name="Output 5 11 2 4 3" xfId="35509" xr:uid="{00000000-0005-0000-0000-0000D01E0000}"/>
    <cellStyle name="Output 5 11 2 5" xfId="8705" xr:uid="{00000000-0005-0000-0000-0000D3580000}"/>
    <cellStyle name="Output 5 11 2 5 2" xfId="14370" xr:uid="{00000000-0005-0000-0000-0000D4580000}"/>
    <cellStyle name="Output 5 11 2 5 3" xfId="37236" xr:uid="{00000000-0005-0000-0000-0000F11D0000}"/>
    <cellStyle name="Output 5 11 2 6" xfId="9079" xr:uid="{00000000-0005-0000-0000-0000D5580000}"/>
    <cellStyle name="Output 5 11 2 6 2" xfId="14744" xr:uid="{00000000-0005-0000-0000-0000D6580000}"/>
    <cellStyle name="Output 5 11 2 7" xfId="9803" xr:uid="{00000000-0005-0000-0000-0000D7580000}"/>
    <cellStyle name="Output 5 11 2 7 2" xfId="15458" xr:uid="{00000000-0005-0000-0000-0000D8580000}"/>
    <cellStyle name="Output 5 11 2 8" xfId="5295" xr:uid="{00000000-0005-0000-0000-0000D9580000}"/>
    <cellStyle name="Output 5 11 2 8 2" xfId="10981" xr:uid="{00000000-0005-0000-0000-0000DA580000}"/>
    <cellStyle name="Output 5 11 2 9" xfId="4621" xr:uid="{00000000-0005-0000-0000-0000DB580000}"/>
    <cellStyle name="Output 5 11 2 9 2" xfId="29602" xr:uid="{00000000-0005-0000-0000-0000DC580000}"/>
    <cellStyle name="Output 5 11 3" xfId="6320" xr:uid="{00000000-0005-0000-0000-0000DD580000}"/>
    <cellStyle name="Output 5 11 3 2" xfId="12003" xr:uid="{00000000-0005-0000-0000-0000DE580000}"/>
    <cellStyle name="Output 5 11 3 2 2" xfId="26237" xr:uid="{00000000-0005-0000-0000-0000DF580000}"/>
    <cellStyle name="Output 5 11 3 2 3" xfId="21736" xr:uid="{00000000-0005-0000-0000-0000E0580000}"/>
    <cellStyle name="Output 5 11 3 3" xfId="24272" xr:uid="{00000000-0005-0000-0000-0000E1580000}"/>
    <cellStyle name="Output 5 11 3 4" xfId="17154" xr:uid="{00000000-0005-0000-0000-0000E2580000}"/>
    <cellStyle name="Output 5 11 4" xfId="5909" xr:uid="{00000000-0005-0000-0000-0000E3580000}"/>
    <cellStyle name="Output 5 11 4 2" xfId="11592" xr:uid="{00000000-0005-0000-0000-0000E4580000}"/>
    <cellStyle name="Output 5 11 4 2 2" xfId="25954" xr:uid="{00000000-0005-0000-0000-0000E5580000}"/>
    <cellStyle name="Output 5 11 4 3" xfId="24062" xr:uid="{00000000-0005-0000-0000-0000E6580000}"/>
    <cellStyle name="Output 5 11 4 4" xfId="21186" xr:uid="{00000000-0005-0000-0000-0000E7580000}"/>
    <cellStyle name="Output 5 11 5" xfId="7258" xr:uid="{00000000-0005-0000-0000-0000E8580000}"/>
    <cellStyle name="Output 5 11 5 2" xfId="12933" xr:uid="{00000000-0005-0000-0000-0000E9580000}"/>
    <cellStyle name="Output 5 11 5 2 2" xfId="25551" xr:uid="{00000000-0005-0000-0000-0000EA580000}"/>
    <cellStyle name="Output 5 11 5 2 3" xfId="38922" xr:uid="{00000000-0005-0000-0000-0000D31E0000}"/>
    <cellStyle name="Output 5 11 5 3" xfId="24772" xr:uid="{00000000-0005-0000-0000-0000EB580000}"/>
    <cellStyle name="Output 5 11 5 4" xfId="35600" xr:uid="{00000000-0005-0000-0000-0000D31E0000}"/>
    <cellStyle name="Output 5 11 6" xfId="8382" xr:uid="{00000000-0005-0000-0000-0000EC580000}"/>
    <cellStyle name="Output 5 11 6 2" xfId="14048" xr:uid="{00000000-0005-0000-0000-0000ED580000}"/>
    <cellStyle name="Output 5 11 6 2 2" xfId="38816" xr:uid="{00000000-0005-0000-0000-0000D41E0000}"/>
    <cellStyle name="Output 5 11 6 3" xfId="35508" xr:uid="{00000000-0005-0000-0000-0000D41E0000}"/>
    <cellStyle name="Output 5 11 7" xfId="8265" xr:uid="{00000000-0005-0000-0000-0000EE580000}"/>
    <cellStyle name="Output 5 11 7 2" xfId="13931" xr:uid="{00000000-0005-0000-0000-0000EF580000}"/>
    <cellStyle name="Output 5 11 7 2 2" xfId="39028" xr:uid="{00000000-0005-0000-0000-00008E2C0000}"/>
    <cellStyle name="Output 5 11 7 3" xfId="35690" xr:uid="{00000000-0005-0000-0000-00008E2C0000}"/>
    <cellStyle name="Output 5 11 8" xfId="9482" xr:uid="{00000000-0005-0000-0000-0000F0580000}"/>
    <cellStyle name="Output 5 11 8 2" xfId="15140" xr:uid="{00000000-0005-0000-0000-0000F1580000}"/>
    <cellStyle name="Output 5 11 8 3" xfId="37235" xr:uid="{00000000-0005-0000-0000-0000F01D0000}"/>
    <cellStyle name="Output 5 11 9" xfId="4974" xr:uid="{00000000-0005-0000-0000-0000F2580000}"/>
    <cellStyle name="Output 5 11 9 2" xfId="10663" xr:uid="{00000000-0005-0000-0000-0000F3580000}"/>
    <cellStyle name="Output 5 12" xfId="3531" xr:uid="{00000000-0005-0000-0000-0000F4580000}"/>
    <cellStyle name="Output 5 12 10" xfId="10323" xr:uid="{00000000-0005-0000-0000-0000F5580000}"/>
    <cellStyle name="Output 5 12 10 2" xfId="28440" xr:uid="{00000000-0005-0000-0000-0000F6580000}"/>
    <cellStyle name="Output 5 12 11" xfId="16597" xr:uid="{00000000-0005-0000-0000-0000F7580000}"/>
    <cellStyle name="Output 5 12 12" xfId="33709" xr:uid="{00000000-0005-0000-0000-0000F51D0000}"/>
    <cellStyle name="Output 5 12 2" xfId="6691" xr:uid="{00000000-0005-0000-0000-0000F8580000}"/>
    <cellStyle name="Output 5 12 2 2" xfId="12373" xr:uid="{00000000-0005-0000-0000-0000F9580000}"/>
    <cellStyle name="Output 5 12 2 2 2" xfId="25956" xr:uid="{00000000-0005-0000-0000-0000FA580000}"/>
    <cellStyle name="Output 5 12 2 3" xfId="24482" xr:uid="{00000000-0005-0000-0000-0000FB580000}"/>
    <cellStyle name="Output 5 12 2 4" xfId="21188" xr:uid="{00000000-0005-0000-0000-0000FC580000}"/>
    <cellStyle name="Output 5 12 3" xfId="6177" xr:uid="{00000000-0005-0000-0000-0000FD580000}"/>
    <cellStyle name="Output 5 12 3 2" xfId="11860" xr:uid="{00000000-0005-0000-0000-0000FE580000}"/>
    <cellStyle name="Output 5 12 3 2 2" xfId="38924" xr:uid="{00000000-0005-0000-0000-0000D71E0000}"/>
    <cellStyle name="Output 5 12 3 3" xfId="35602" xr:uid="{00000000-0005-0000-0000-0000D71E0000}"/>
    <cellStyle name="Output 5 12 4" xfId="8166" xr:uid="{00000000-0005-0000-0000-0000FF580000}"/>
    <cellStyle name="Output 5 12 4 2" xfId="13832" xr:uid="{00000000-0005-0000-0000-000000590000}"/>
    <cellStyle name="Output 5 12 4 2 2" xfId="39491" xr:uid="{00000000-0005-0000-0000-0000D81E0000}"/>
    <cellStyle name="Output 5 12 4 3" xfId="36155" xr:uid="{00000000-0005-0000-0000-0000D81E0000}"/>
    <cellStyle name="Output 5 12 5" xfId="8703" xr:uid="{00000000-0005-0000-0000-000001590000}"/>
    <cellStyle name="Output 5 12 5 2" xfId="14368" xr:uid="{00000000-0005-0000-0000-000002590000}"/>
    <cellStyle name="Output 5 12 5 3" xfId="37237" xr:uid="{00000000-0005-0000-0000-0000F51D0000}"/>
    <cellStyle name="Output 5 12 6" xfId="9077" xr:uid="{00000000-0005-0000-0000-000003590000}"/>
    <cellStyle name="Output 5 12 6 2" xfId="14742" xr:uid="{00000000-0005-0000-0000-000004590000}"/>
    <cellStyle name="Output 5 12 7" xfId="9801" xr:uid="{00000000-0005-0000-0000-000005590000}"/>
    <cellStyle name="Output 5 12 7 2" xfId="15456" xr:uid="{00000000-0005-0000-0000-000006590000}"/>
    <cellStyle name="Output 5 12 8" xfId="5293" xr:uid="{00000000-0005-0000-0000-000007590000}"/>
    <cellStyle name="Output 5 12 8 2" xfId="10979" xr:uid="{00000000-0005-0000-0000-000008590000}"/>
    <cellStyle name="Output 5 12 9" xfId="4619" xr:uid="{00000000-0005-0000-0000-000009590000}"/>
    <cellStyle name="Output 5 12 9 2" xfId="29572" xr:uid="{00000000-0005-0000-0000-00000A590000}"/>
    <cellStyle name="Output 5 13" xfId="6318" xr:uid="{00000000-0005-0000-0000-00000B590000}"/>
    <cellStyle name="Output 5 13 2" xfId="12001" xr:uid="{00000000-0005-0000-0000-00000C590000}"/>
    <cellStyle name="Output 5 13 2 2" xfId="26235" xr:uid="{00000000-0005-0000-0000-00000D590000}"/>
    <cellStyle name="Output 5 13 2 3" xfId="21734" xr:uid="{00000000-0005-0000-0000-00000E590000}"/>
    <cellStyle name="Output 5 13 3" xfId="24270" xr:uid="{00000000-0005-0000-0000-00000F590000}"/>
    <cellStyle name="Output 5 13 4" xfId="17152" xr:uid="{00000000-0005-0000-0000-000010590000}"/>
    <cellStyle name="Output 5 14" xfId="5907" xr:uid="{00000000-0005-0000-0000-000011590000}"/>
    <cellStyle name="Output 5 14 2" xfId="11590" xr:uid="{00000000-0005-0000-0000-000012590000}"/>
    <cellStyle name="Output 5 14 2 2" xfId="25951" xr:uid="{00000000-0005-0000-0000-000013590000}"/>
    <cellStyle name="Output 5 14 3" xfId="24060" xr:uid="{00000000-0005-0000-0000-000014590000}"/>
    <cellStyle name="Output 5 14 4" xfId="21183" xr:uid="{00000000-0005-0000-0000-000015590000}"/>
    <cellStyle name="Output 5 15" xfId="7260" xr:uid="{00000000-0005-0000-0000-000016590000}"/>
    <cellStyle name="Output 5 15 2" xfId="12935" xr:uid="{00000000-0005-0000-0000-000017590000}"/>
    <cellStyle name="Output 5 15 2 2" xfId="25549" xr:uid="{00000000-0005-0000-0000-000018590000}"/>
    <cellStyle name="Output 5 15 2 3" xfId="38919" xr:uid="{00000000-0005-0000-0000-0000DB1E0000}"/>
    <cellStyle name="Output 5 15 3" xfId="24774" xr:uid="{00000000-0005-0000-0000-000019590000}"/>
    <cellStyle name="Output 5 15 4" xfId="35597" xr:uid="{00000000-0005-0000-0000-0000DB1E0000}"/>
    <cellStyle name="Output 5 16" xfId="8380" xr:uid="{00000000-0005-0000-0000-00001A590000}"/>
    <cellStyle name="Output 5 16 2" xfId="14046" xr:uid="{00000000-0005-0000-0000-00001B590000}"/>
    <cellStyle name="Output 5 16 2 2" xfId="39471" xr:uid="{00000000-0005-0000-0000-0000DC1E0000}"/>
    <cellStyle name="Output 5 16 3" xfId="36135" xr:uid="{00000000-0005-0000-0000-0000DC1E0000}"/>
    <cellStyle name="Output 5 17" xfId="8027" xr:uid="{00000000-0005-0000-0000-00001C590000}"/>
    <cellStyle name="Output 5 17 2" xfId="13700" xr:uid="{00000000-0005-0000-0000-00001D590000}"/>
    <cellStyle name="Output 5 17 2 2" xfId="38271" xr:uid="{00000000-0005-0000-0000-00008C2C0000}"/>
    <cellStyle name="Output 5 17 3" xfId="34795" xr:uid="{00000000-0005-0000-0000-00008C2C0000}"/>
    <cellStyle name="Output 5 18" xfId="9480" xr:uid="{00000000-0005-0000-0000-00001E590000}"/>
    <cellStyle name="Output 5 18 2" xfId="15138" xr:uid="{00000000-0005-0000-0000-00001F590000}"/>
    <cellStyle name="Output 5 18 3" xfId="37232" xr:uid="{00000000-0005-0000-0000-0000EA1D0000}"/>
    <cellStyle name="Output 5 19" xfId="4972" xr:uid="{00000000-0005-0000-0000-000020590000}"/>
    <cellStyle name="Output 5 19 2" xfId="10661" xr:uid="{00000000-0005-0000-0000-000021590000}"/>
    <cellStyle name="Output 5 2" xfId="3026" xr:uid="{00000000-0005-0000-0000-000022590000}"/>
    <cellStyle name="Output 5 2 10" xfId="4273" xr:uid="{00000000-0005-0000-0000-000023590000}"/>
    <cellStyle name="Output 5 2 10 2" xfId="29549" xr:uid="{00000000-0005-0000-0000-000024590000}"/>
    <cellStyle name="Output 5 2 11" xfId="10008" xr:uid="{00000000-0005-0000-0000-000025590000}"/>
    <cellStyle name="Output 5 2 11 2" xfId="28547" xr:uid="{00000000-0005-0000-0000-000026590000}"/>
    <cellStyle name="Output 5 2 12" xfId="16598" xr:uid="{00000000-0005-0000-0000-000027590000}"/>
    <cellStyle name="Output 5 2 13" xfId="32884" xr:uid="{00000000-0005-0000-0000-0000AE0E0000}"/>
    <cellStyle name="Output 5 2 2" xfId="3534" xr:uid="{00000000-0005-0000-0000-000028590000}"/>
    <cellStyle name="Output 5 2 2 10" xfId="10326" xr:uid="{00000000-0005-0000-0000-000029590000}"/>
    <cellStyle name="Output 5 2 2 10 2" xfId="28959" xr:uid="{00000000-0005-0000-0000-00002A590000}"/>
    <cellStyle name="Output 5 2 2 11" xfId="16599" xr:uid="{00000000-0005-0000-0000-00002B590000}"/>
    <cellStyle name="Output 5 2 2 12" xfId="33708" xr:uid="{00000000-0005-0000-0000-0000FA1D0000}"/>
    <cellStyle name="Output 5 2 2 2" xfId="6694" xr:uid="{00000000-0005-0000-0000-00002C590000}"/>
    <cellStyle name="Output 5 2 2 2 2" xfId="12376" xr:uid="{00000000-0005-0000-0000-00002D590000}"/>
    <cellStyle name="Output 5 2 2 2 2 2" xfId="25958" xr:uid="{00000000-0005-0000-0000-00002E590000}"/>
    <cellStyle name="Output 5 2 2 2 3" xfId="24485" xr:uid="{00000000-0005-0000-0000-00002F590000}"/>
    <cellStyle name="Output 5 2 2 2 4" xfId="21190" xr:uid="{00000000-0005-0000-0000-000030590000}"/>
    <cellStyle name="Output 5 2 2 3" xfId="6180" xr:uid="{00000000-0005-0000-0000-000031590000}"/>
    <cellStyle name="Output 5 2 2 3 2" xfId="11863" xr:uid="{00000000-0005-0000-0000-000032590000}"/>
    <cellStyle name="Output 5 2 2 3 2 2" xfId="38926" xr:uid="{00000000-0005-0000-0000-0000E01E0000}"/>
    <cellStyle name="Output 5 2 2 3 3" xfId="35604" xr:uid="{00000000-0005-0000-0000-0000E01E0000}"/>
    <cellStyle name="Output 5 2 2 4" xfId="8169" xr:uid="{00000000-0005-0000-0000-000033590000}"/>
    <cellStyle name="Output 5 2 2 4 2" xfId="13835" xr:uid="{00000000-0005-0000-0000-000034590000}"/>
    <cellStyle name="Output 5 2 2 4 2 2" xfId="39738" xr:uid="{00000000-0005-0000-0000-0000E11E0000}"/>
    <cellStyle name="Output 5 2 2 4 3" xfId="36406" xr:uid="{00000000-0005-0000-0000-0000E11E0000}"/>
    <cellStyle name="Output 5 2 2 5" xfId="8706" xr:uid="{00000000-0005-0000-0000-000035590000}"/>
    <cellStyle name="Output 5 2 2 5 2" xfId="14371" xr:uid="{00000000-0005-0000-0000-000036590000}"/>
    <cellStyle name="Output 5 2 2 5 3" xfId="37239" xr:uid="{00000000-0005-0000-0000-0000FA1D0000}"/>
    <cellStyle name="Output 5 2 2 6" xfId="9080" xr:uid="{00000000-0005-0000-0000-000037590000}"/>
    <cellStyle name="Output 5 2 2 6 2" xfId="14745" xr:uid="{00000000-0005-0000-0000-000038590000}"/>
    <cellStyle name="Output 5 2 2 7" xfId="9804" xr:uid="{00000000-0005-0000-0000-000039590000}"/>
    <cellStyle name="Output 5 2 2 7 2" xfId="15459" xr:uid="{00000000-0005-0000-0000-00003A590000}"/>
    <cellStyle name="Output 5 2 2 8" xfId="5296" xr:uid="{00000000-0005-0000-0000-00003B590000}"/>
    <cellStyle name="Output 5 2 2 8 2" xfId="10982" xr:uid="{00000000-0005-0000-0000-00003C590000}"/>
    <cellStyle name="Output 5 2 2 9" xfId="4622" xr:uid="{00000000-0005-0000-0000-00003D590000}"/>
    <cellStyle name="Output 5 2 2 9 2" xfId="29526" xr:uid="{00000000-0005-0000-0000-00003E590000}"/>
    <cellStyle name="Output 5 2 3" xfId="6321" xr:uid="{00000000-0005-0000-0000-00003F590000}"/>
    <cellStyle name="Output 5 2 3 2" xfId="12004" xr:uid="{00000000-0005-0000-0000-000040590000}"/>
    <cellStyle name="Output 5 2 3 2 2" xfId="26238" xr:uid="{00000000-0005-0000-0000-000041590000}"/>
    <cellStyle name="Output 5 2 3 2 3" xfId="21737" xr:uid="{00000000-0005-0000-0000-000042590000}"/>
    <cellStyle name="Output 5 2 3 3" xfId="24273" xr:uid="{00000000-0005-0000-0000-000043590000}"/>
    <cellStyle name="Output 5 2 3 4" xfId="17155" xr:uid="{00000000-0005-0000-0000-000044590000}"/>
    <cellStyle name="Output 5 2 4" xfId="5910" xr:uid="{00000000-0005-0000-0000-000045590000}"/>
    <cellStyle name="Output 5 2 4 2" xfId="11593" xr:uid="{00000000-0005-0000-0000-000046590000}"/>
    <cellStyle name="Output 5 2 4 2 2" xfId="25957" xr:uid="{00000000-0005-0000-0000-000047590000}"/>
    <cellStyle name="Output 5 2 4 3" xfId="24063" xr:uid="{00000000-0005-0000-0000-000048590000}"/>
    <cellStyle name="Output 5 2 4 4" xfId="21189" xr:uid="{00000000-0005-0000-0000-000049590000}"/>
    <cellStyle name="Output 5 2 5" xfId="7257" xr:uid="{00000000-0005-0000-0000-00004A590000}"/>
    <cellStyle name="Output 5 2 5 2" xfId="12932" xr:uid="{00000000-0005-0000-0000-00004B590000}"/>
    <cellStyle name="Output 5 2 5 2 2" xfId="25552" xr:uid="{00000000-0005-0000-0000-00004C590000}"/>
    <cellStyle name="Output 5 2 5 2 3" xfId="38925" xr:uid="{00000000-0005-0000-0000-0000E41E0000}"/>
    <cellStyle name="Output 5 2 5 3" xfId="24771" xr:uid="{00000000-0005-0000-0000-00004D590000}"/>
    <cellStyle name="Output 5 2 5 4" xfId="35603" xr:uid="{00000000-0005-0000-0000-0000E41E0000}"/>
    <cellStyle name="Output 5 2 6" xfId="8383" xr:uid="{00000000-0005-0000-0000-00004E590000}"/>
    <cellStyle name="Output 5 2 6 2" xfId="14049" xr:uid="{00000000-0005-0000-0000-00004F590000}"/>
    <cellStyle name="Output 5 2 6 2 2" xfId="39726" xr:uid="{00000000-0005-0000-0000-0000E51E0000}"/>
    <cellStyle name="Output 5 2 6 3" xfId="36394" xr:uid="{00000000-0005-0000-0000-0000E51E0000}"/>
    <cellStyle name="Output 5 2 7" xfId="7141" xr:uid="{00000000-0005-0000-0000-000050590000}"/>
    <cellStyle name="Output 5 2 7 2" xfId="12817" xr:uid="{00000000-0005-0000-0000-000051590000}"/>
    <cellStyle name="Output 5 2 7 2 2" xfId="38269" xr:uid="{00000000-0005-0000-0000-00008F2C0000}"/>
    <cellStyle name="Output 5 2 7 3" xfId="34793" xr:uid="{00000000-0005-0000-0000-00008F2C0000}"/>
    <cellStyle name="Output 5 2 8" xfId="9483" xr:uid="{00000000-0005-0000-0000-000052590000}"/>
    <cellStyle name="Output 5 2 8 2" xfId="15141" xr:uid="{00000000-0005-0000-0000-000053590000}"/>
    <cellStyle name="Output 5 2 8 3" xfId="37238" xr:uid="{00000000-0005-0000-0000-0000F91D0000}"/>
    <cellStyle name="Output 5 2 9" xfId="4975" xr:uid="{00000000-0005-0000-0000-000054590000}"/>
    <cellStyle name="Output 5 2 9 2" xfId="10664" xr:uid="{00000000-0005-0000-0000-000055590000}"/>
    <cellStyle name="Output 5 20" xfId="4270" xr:uid="{00000000-0005-0000-0000-000056590000}"/>
    <cellStyle name="Output 5 20 2" xfId="28885" xr:uid="{00000000-0005-0000-0000-000057590000}"/>
    <cellStyle name="Output 5 21" xfId="10005" xr:uid="{00000000-0005-0000-0000-000058590000}"/>
    <cellStyle name="Output 5 21 2" xfId="28559" xr:uid="{00000000-0005-0000-0000-000059590000}"/>
    <cellStyle name="Output 5 22" xfId="16592" xr:uid="{00000000-0005-0000-0000-00005A590000}"/>
    <cellStyle name="Output 5 23" xfId="32883" xr:uid="{00000000-0005-0000-0000-0000AD0E0000}"/>
    <cellStyle name="Output 5 3" xfId="3027" xr:uid="{00000000-0005-0000-0000-00005B590000}"/>
    <cellStyle name="Output 5 3 10" xfId="4274" xr:uid="{00000000-0005-0000-0000-00005C590000}"/>
    <cellStyle name="Output 5 3 10 2" xfId="30088" xr:uid="{00000000-0005-0000-0000-00005D590000}"/>
    <cellStyle name="Output 5 3 11" xfId="10009" xr:uid="{00000000-0005-0000-0000-00005E590000}"/>
    <cellStyle name="Output 5 3 11 2" xfId="29964" xr:uid="{00000000-0005-0000-0000-00005F590000}"/>
    <cellStyle name="Output 5 3 12" xfId="16600" xr:uid="{00000000-0005-0000-0000-000060590000}"/>
    <cellStyle name="Output 5 3 13" xfId="30824" xr:uid="{00000000-0005-0000-0000-0000FE1D0000}"/>
    <cellStyle name="Output 5 3 2" xfId="3535" xr:uid="{00000000-0005-0000-0000-000061590000}"/>
    <cellStyle name="Output 5 3 2 10" xfId="10327" xr:uid="{00000000-0005-0000-0000-000062590000}"/>
    <cellStyle name="Output 5 3 2 10 2" xfId="29253" xr:uid="{00000000-0005-0000-0000-000063590000}"/>
    <cellStyle name="Output 5 3 2 11" xfId="16601" xr:uid="{00000000-0005-0000-0000-000064590000}"/>
    <cellStyle name="Output 5 3 2 12" xfId="30825" xr:uid="{00000000-0005-0000-0000-0000FF1D0000}"/>
    <cellStyle name="Output 5 3 2 2" xfId="6695" xr:uid="{00000000-0005-0000-0000-000065590000}"/>
    <cellStyle name="Output 5 3 2 2 2" xfId="12377" xr:uid="{00000000-0005-0000-0000-000066590000}"/>
    <cellStyle name="Output 5 3 2 2 2 2" xfId="25960" xr:uid="{00000000-0005-0000-0000-000067590000}"/>
    <cellStyle name="Output 5 3 2 2 3" xfId="24486" xr:uid="{00000000-0005-0000-0000-000068590000}"/>
    <cellStyle name="Output 5 3 2 2 4" xfId="21192" xr:uid="{00000000-0005-0000-0000-000069590000}"/>
    <cellStyle name="Output 5 3 2 3" xfId="6181" xr:uid="{00000000-0005-0000-0000-00006A590000}"/>
    <cellStyle name="Output 5 3 2 3 2" xfId="11864" xr:uid="{00000000-0005-0000-0000-00006B590000}"/>
    <cellStyle name="Output 5 3 2 3 2 2" xfId="38928" xr:uid="{00000000-0005-0000-0000-0000E91E0000}"/>
    <cellStyle name="Output 5 3 2 3 3" xfId="35606" xr:uid="{00000000-0005-0000-0000-0000E91E0000}"/>
    <cellStyle name="Output 5 3 2 4" xfId="8170" xr:uid="{00000000-0005-0000-0000-00006C590000}"/>
    <cellStyle name="Output 5 3 2 4 2" xfId="13836" xr:uid="{00000000-0005-0000-0000-00006D590000}"/>
    <cellStyle name="Output 5 3 2 4 2 2" xfId="39472" xr:uid="{00000000-0005-0000-0000-0000EA1E0000}"/>
    <cellStyle name="Output 5 3 2 4 3" xfId="36136" xr:uid="{00000000-0005-0000-0000-0000EA1E0000}"/>
    <cellStyle name="Output 5 3 2 5" xfId="8707" xr:uid="{00000000-0005-0000-0000-00006E590000}"/>
    <cellStyle name="Output 5 3 2 5 2" xfId="14372" xr:uid="{00000000-0005-0000-0000-00006F590000}"/>
    <cellStyle name="Output 5 3 2 5 3" xfId="37241" xr:uid="{00000000-0005-0000-0000-0000FF1D0000}"/>
    <cellStyle name="Output 5 3 2 6" xfId="9081" xr:uid="{00000000-0005-0000-0000-000070590000}"/>
    <cellStyle name="Output 5 3 2 6 2" xfId="14746" xr:uid="{00000000-0005-0000-0000-000071590000}"/>
    <cellStyle name="Output 5 3 2 7" xfId="9805" xr:uid="{00000000-0005-0000-0000-000072590000}"/>
    <cellStyle name="Output 5 3 2 7 2" xfId="15460" xr:uid="{00000000-0005-0000-0000-000073590000}"/>
    <cellStyle name="Output 5 3 2 8" xfId="5297" xr:uid="{00000000-0005-0000-0000-000074590000}"/>
    <cellStyle name="Output 5 3 2 8 2" xfId="10983" xr:uid="{00000000-0005-0000-0000-000075590000}"/>
    <cellStyle name="Output 5 3 2 9" xfId="4623" xr:uid="{00000000-0005-0000-0000-000076590000}"/>
    <cellStyle name="Output 5 3 2 9 2" xfId="30056" xr:uid="{00000000-0005-0000-0000-000077590000}"/>
    <cellStyle name="Output 5 3 3" xfId="6322" xr:uid="{00000000-0005-0000-0000-000078590000}"/>
    <cellStyle name="Output 5 3 3 2" xfId="12005" xr:uid="{00000000-0005-0000-0000-000079590000}"/>
    <cellStyle name="Output 5 3 3 2 2" xfId="26239" xr:uid="{00000000-0005-0000-0000-00007A590000}"/>
    <cellStyle name="Output 5 3 3 2 3" xfId="21738" xr:uid="{00000000-0005-0000-0000-00007B590000}"/>
    <cellStyle name="Output 5 3 3 3" xfId="24274" xr:uid="{00000000-0005-0000-0000-00007C590000}"/>
    <cellStyle name="Output 5 3 3 4" xfId="17156" xr:uid="{00000000-0005-0000-0000-00007D590000}"/>
    <cellStyle name="Output 5 3 4" xfId="5911" xr:uid="{00000000-0005-0000-0000-00007E590000}"/>
    <cellStyle name="Output 5 3 4 2" xfId="11594" xr:uid="{00000000-0005-0000-0000-00007F590000}"/>
    <cellStyle name="Output 5 3 4 2 2" xfId="25959" xr:uid="{00000000-0005-0000-0000-000080590000}"/>
    <cellStyle name="Output 5 3 4 3" xfId="24064" xr:uid="{00000000-0005-0000-0000-000081590000}"/>
    <cellStyle name="Output 5 3 4 4" xfId="21191" xr:uid="{00000000-0005-0000-0000-000082590000}"/>
    <cellStyle name="Output 5 3 5" xfId="7256" xr:uid="{00000000-0005-0000-0000-000083590000}"/>
    <cellStyle name="Output 5 3 5 2" xfId="12931" xr:uid="{00000000-0005-0000-0000-000084590000}"/>
    <cellStyle name="Output 5 3 5 2 2" xfId="25553" xr:uid="{00000000-0005-0000-0000-000085590000}"/>
    <cellStyle name="Output 5 3 5 2 3" xfId="38927" xr:uid="{00000000-0005-0000-0000-0000ED1E0000}"/>
    <cellStyle name="Output 5 3 5 3" xfId="24770" xr:uid="{00000000-0005-0000-0000-000086590000}"/>
    <cellStyle name="Output 5 3 5 4" xfId="35605" xr:uid="{00000000-0005-0000-0000-0000ED1E0000}"/>
    <cellStyle name="Output 5 3 6" xfId="8384" xr:uid="{00000000-0005-0000-0000-000087590000}"/>
    <cellStyle name="Output 5 3 6 2" xfId="14050" xr:uid="{00000000-0005-0000-0000-000088590000}"/>
    <cellStyle name="Output 5 3 6 2 2" xfId="38883" xr:uid="{00000000-0005-0000-0000-0000EE1E0000}"/>
    <cellStyle name="Output 5 3 6 3" xfId="35564" xr:uid="{00000000-0005-0000-0000-0000EE1E0000}"/>
    <cellStyle name="Output 5 3 7" xfId="8025" xr:uid="{00000000-0005-0000-0000-000089590000}"/>
    <cellStyle name="Output 5 3 7 2" xfId="13698" xr:uid="{00000000-0005-0000-0000-00008A590000}"/>
    <cellStyle name="Output 5 3 7 2 2" xfId="38268" xr:uid="{00000000-0005-0000-0000-0000902C0000}"/>
    <cellStyle name="Output 5 3 7 3" xfId="34792" xr:uid="{00000000-0005-0000-0000-0000902C0000}"/>
    <cellStyle name="Output 5 3 8" xfId="9484" xr:uid="{00000000-0005-0000-0000-00008B590000}"/>
    <cellStyle name="Output 5 3 8 2" xfId="15142" xr:uid="{00000000-0005-0000-0000-00008C590000}"/>
    <cellStyle name="Output 5 3 8 3" xfId="37240" xr:uid="{00000000-0005-0000-0000-0000FE1D0000}"/>
    <cellStyle name="Output 5 3 9" xfId="4976" xr:uid="{00000000-0005-0000-0000-00008D590000}"/>
    <cellStyle name="Output 5 3 9 2" xfId="10665" xr:uid="{00000000-0005-0000-0000-00008E590000}"/>
    <cellStyle name="Output 5 4" xfId="3028" xr:uid="{00000000-0005-0000-0000-00008F590000}"/>
    <cellStyle name="Output 5 4 10" xfId="4275" xr:uid="{00000000-0005-0000-0000-000090590000}"/>
    <cellStyle name="Output 5 4 10 2" xfId="30026" xr:uid="{00000000-0005-0000-0000-000091590000}"/>
    <cellStyle name="Output 5 4 11" xfId="10010" xr:uid="{00000000-0005-0000-0000-000092590000}"/>
    <cellStyle name="Output 5 4 11 2" xfId="28903" xr:uid="{00000000-0005-0000-0000-000093590000}"/>
    <cellStyle name="Output 5 4 12" xfId="16602" xr:uid="{00000000-0005-0000-0000-000094590000}"/>
    <cellStyle name="Output 5 4 13" xfId="30826" xr:uid="{00000000-0005-0000-0000-0000031E0000}"/>
    <cellStyle name="Output 5 4 2" xfId="3536" xr:uid="{00000000-0005-0000-0000-000095590000}"/>
    <cellStyle name="Output 5 4 2 10" xfId="10328" xr:uid="{00000000-0005-0000-0000-000096590000}"/>
    <cellStyle name="Output 5 4 2 10 2" xfId="29487" xr:uid="{00000000-0005-0000-0000-000097590000}"/>
    <cellStyle name="Output 5 4 2 11" xfId="16603" xr:uid="{00000000-0005-0000-0000-000098590000}"/>
    <cellStyle name="Output 5 4 2 12" xfId="30827" xr:uid="{00000000-0005-0000-0000-0000041E0000}"/>
    <cellStyle name="Output 5 4 2 2" xfId="6696" xr:uid="{00000000-0005-0000-0000-000099590000}"/>
    <cellStyle name="Output 5 4 2 2 2" xfId="12378" xr:uid="{00000000-0005-0000-0000-00009A590000}"/>
    <cellStyle name="Output 5 4 2 2 2 2" xfId="25962" xr:uid="{00000000-0005-0000-0000-00009B590000}"/>
    <cellStyle name="Output 5 4 2 2 3" xfId="24487" xr:uid="{00000000-0005-0000-0000-00009C590000}"/>
    <cellStyle name="Output 5 4 2 2 4" xfId="21194" xr:uid="{00000000-0005-0000-0000-00009D590000}"/>
    <cellStyle name="Output 5 4 2 3" xfId="6182" xr:uid="{00000000-0005-0000-0000-00009E590000}"/>
    <cellStyle name="Output 5 4 2 3 2" xfId="11865" xr:uid="{00000000-0005-0000-0000-00009F590000}"/>
    <cellStyle name="Output 5 4 2 3 2 2" xfId="38930" xr:uid="{00000000-0005-0000-0000-0000F21E0000}"/>
    <cellStyle name="Output 5 4 2 3 3" xfId="35608" xr:uid="{00000000-0005-0000-0000-0000F21E0000}"/>
    <cellStyle name="Output 5 4 2 4" xfId="8171" xr:uid="{00000000-0005-0000-0000-0000A0590000}"/>
    <cellStyle name="Output 5 4 2 4 2" xfId="13837" xr:uid="{00000000-0005-0000-0000-0000A1590000}"/>
    <cellStyle name="Output 5 4 2 4 2 2" xfId="39492" xr:uid="{00000000-0005-0000-0000-0000F31E0000}"/>
    <cellStyle name="Output 5 4 2 4 3" xfId="36156" xr:uid="{00000000-0005-0000-0000-0000F31E0000}"/>
    <cellStyle name="Output 5 4 2 5" xfId="8708" xr:uid="{00000000-0005-0000-0000-0000A2590000}"/>
    <cellStyle name="Output 5 4 2 5 2" xfId="14373" xr:uid="{00000000-0005-0000-0000-0000A3590000}"/>
    <cellStyle name="Output 5 4 2 5 3" xfId="37243" xr:uid="{00000000-0005-0000-0000-0000041E0000}"/>
    <cellStyle name="Output 5 4 2 6" xfId="9082" xr:uid="{00000000-0005-0000-0000-0000A4590000}"/>
    <cellStyle name="Output 5 4 2 6 2" xfId="14747" xr:uid="{00000000-0005-0000-0000-0000A5590000}"/>
    <cellStyle name="Output 5 4 2 7" xfId="9806" xr:uid="{00000000-0005-0000-0000-0000A6590000}"/>
    <cellStyle name="Output 5 4 2 7 2" xfId="15461" xr:uid="{00000000-0005-0000-0000-0000A7590000}"/>
    <cellStyle name="Output 5 4 2 8" xfId="5298" xr:uid="{00000000-0005-0000-0000-0000A8590000}"/>
    <cellStyle name="Output 5 4 2 8 2" xfId="10984" xr:uid="{00000000-0005-0000-0000-0000A9590000}"/>
    <cellStyle name="Output 5 4 2 9" xfId="4624" xr:uid="{00000000-0005-0000-0000-0000AA590000}"/>
    <cellStyle name="Output 5 4 2 9 2" xfId="29992" xr:uid="{00000000-0005-0000-0000-0000AB590000}"/>
    <cellStyle name="Output 5 4 3" xfId="6323" xr:uid="{00000000-0005-0000-0000-0000AC590000}"/>
    <cellStyle name="Output 5 4 3 2" xfId="12006" xr:uid="{00000000-0005-0000-0000-0000AD590000}"/>
    <cellStyle name="Output 5 4 3 2 2" xfId="26240" xr:uid="{00000000-0005-0000-0000-0000AE590000}"/>
    <cellStyle name="Output 5 4 3 2 3" xfId="21739" xr:uid="{00000000-0005-0000-0000-0000AF590000}"/>
    <cellStyle name="Output 5 4 3 3" xfId="24275" xr:uid="{00000000-0005-0000-0000-0000B0590000}"/>
    <cellStyle name="Output 5 4 3 4" xfId="17157" xr:uid="{00000000-0005-0000-0000-0000B1590000}"/>
    <cellStyle name="Output 5 4 4" xfId="5912" xr:uid="{00000000-0005-0000-0000-0000B2590000}"/>
    <cellStyle name="Output 5 4 4 2" xfId="11595" xr:uid="{00000000-0005-0000-0000-0000B3590000}"/>
    <cellStyle name="Output 5 4 4 2 2" xfId="25961" xr:uid="{00000000-0005-0000-0000-0000B4590000}"/>
    <cellStyle name="Output 5 4 4 3" xfId="24065" xr:uid="{00000000-0005-0000-0000-0000B5590000}"/>
    <cellStyle name="Output 5 4 4 4" xfId="21193" xr:uid="{00000000-0005-0000-0000-0000B6590000}"/>
    <cellStyle name="Output 5 4 5" xfId="7255" xr:uid="{00000000-0005-0000-0000-0000B7590000}"/>
    <cellStyle name="Output 5 4 5 2" xfId="12930" xr:uid="{00000000-0005-0000-0000-0000B8590000}"/>
    <cellStyle name="Output 5 4 5 2 2" xfId="25554" xr:uid="{00000000-0005-0000-0000-0000B9590000}"/>
    <cellStyle name="Output 5 4 5 2 3" xfId="38929" xr:uid="{00000000-0005-0000-0000-0000F61E0000}"/>
    <cellStyle name="Output 5 4 5 3" xfId="24769" xr:uid="{00000000-0005-0000-0000-0000BA590000}"/>
    <cellStyle name="Output 5 4 5 4" xfId="35607" xr:uid="{00000000-0005-0000-0000-0000F61E0000}"/>
    <cellStyle name="Output 5 4 6" xfId="8385" xr:uid="{00000000-0005-0000-0000-0000BB590000}"/>
    <cellStyle name="Output 5 4 6 2" xfId="14051" xr:uid="{00000000-0005-0000-0000-0000BC590000}"/>
    <cellStyle name="Output 5 4 6 2 2" xfId="39482" xr:uid="{00000000-0005-0000-0000-0000F71E0000}"/>
    <cellStyle name="Output 5 4 6 3" xfId="36146" xr:uid="{00000000-0005-0000-0000-0000F71E0000}"/>
    <cellStyle name="Output 5 4 7" xfId="7223" xr:uid="{00000000-0005-0000-0000-0000BD590000}"/>
    <cellStyle name="Output 5 4 7 2" xfId="12898" xr:uid="{00000000-0005-0000-0000-0000BE590000}"/>
    <cellStyle name="Output 5 4 7 2 2" xfId="38267" xr:uid="{00000000-0005-0000-0000-0000912C0000}"/>
    <cellStyle name="Output 5 4 7 3" xfId="34791" xr:uid="{00000000-0005-0000-0000-0000912C0000}"/>
    <cellStyle name="Output 5 4 8" xfId="9485" xr:uid="{00000000-0005-0000-0000-0000BF590000}"/>
    <cellStyle name="Output 5 4 8 2" xfId="15143" xr:uid="{00000000-0005-0000-0000-0000C0590000}"/>
    <cellStyle name="Output 5 4 8 3" xfId="37242" xr:uid="{00000000-0005-0000-0000-0000031E0000}"/>
    <cellStyle name="Output 5 4 9" xfId="4977" xr:uid="{00000000-0005-0000-0000-0000C1590000}"/>
    <cellStyle name="Output 5 4 9 2" xfId="10666" xr:uid="{00000000-0005-0000-0000-0000C2590000}"/>
    <cellStyle name="Output 5 5" xfId="3029" xr:uid="{00000000-0005-0000-0000-0000C3590000}"/>
    <cellStyle name="Output 5 5 10" xfId="4276" xr:uid="{00000000-0005-0000-0000-0000C4590000}"/>
    <cellStyle name="Output 5 5 10 2" xfId="29604" xr:uid="{00000000-0005-0000-0000-0000C5590000}"/>
    <cellStyle name="Output 5 5 11" xfId="10011" xr:uid="{00000000-0005-0000-0000-0000C6590000}"/>
    <cellStyle name="Output 5 5 11 2" xfId="29132" xr:uid="{00000000-0005-0000-0000-0000C7590000}"/>
    <cellStyle name="Output 5 5 12" xfId="16604" xr:uid="{00000000-0005-0000-0000-0000C8590000}"/>
    <cellStyle name="Output 5 5 13" xfId="30828" xr:uid="{00000000-0005-0000-0000-0000081E0000}"/>
    <cellStyle name="Output 5 5 2" xfId="3537" xr:uid="{00000000-0005-0000-0000-0000C9590000}"/>
    <cellStyle name="Output 5 5 2 10" xfId="10329" xr:uid="{00000000-0005-0000-0000-0000CA590000}"/>
    <cellStyle name="Output 5 5 2 10 2" xfId="29389" xr:uid="{00000000-0005-0000-0000-0000CB590000}"/>
    <cellStyle name="Output 5 5 2 11" xfId="16605" xr:uid="{00000000-0005-0000-0000-0000CC590000}"/>
    <cellStyle name="Output 5 5 2 12" xfId="30829" xr:uid="{00000000-0005-0000-0000-0000091E0000}"/>
    <cellStyle name="Output 5 5 2 2" xfId="6697" xr:uid="{00000000-0005-0000-0000-0000CD590000}"/>
    <cellStyle name="Output 5 5 2 2 2" xfId="12379" xr:uid="{00000000-0005-0000-0000-0000CE590000}"/>
    <cellStyle name="Output 5 5 2 2 2 2" xfId="25964" xr:uid="{00000000-0005-0000-0000-0000CF590000}"/>
    <cellStyle name="Output 5 5 2 2 3" xfId="24488" xr:uid="{00000000-0005-0000-0000-0000D0590000}"/>
    <cellStyle name="Output 5 5 2 2 4" xfId="21196" xr:uid="{00000000-0005-0000-0000-0000D1590000}"/>
    <cellStyle name="Output 5 5 2 3" xfId="6183" xr:uid="{00000000-0005-0000-0000-0000D2590000}"/>
    <cellStyle name="Output 5 5 2 3 2" xfId="11866" xr:uid="{00000000-0005-0000-0000-0000D3590000}"/>
    <cellStyle name="Output 5 5 2 3 2 2" xfId="38932" xr:uid="{00000000-0005-0000-0000-0000FB1E0000}"/>
    <cellStyle name="Output 5 5 2 3 3" xfId="35610" xr:uid="{00000000-0005-0000-0000-0000FB1E0000}"/>
    <cellStyle name="Output 5 5 2 4" xfId="8172" xr:uid="{00000000-0005-0000-0000-0000D4590000}"/>
    <cellStyle name="Output 5 5 2 4 2" xfId="13838" xr:uid="{00000000-0005-0000-0000-0000D5590000}"/>
    <cellStyle name="Output 5 5 2 4 2 2" xfId="38819" xr:uid="{00000000-0005-0000-0000-0000FC1E0000}"/>
    <cellStyle name="Output 5 5 2 4 3" xfId="35511" xr:uid="{00000000-0005-0000-0000-0000FC1E0000}"/>
    <cellStyle name="Output 5 5 2 5" xfId="8709" xr:uid="{00000000-0005-0000-0000-0000D6590000}"/>
    <cellStyle name="Output 5 5 2 5 2" xfId="14374" xr:uid="{00000000-0005-0000-0000-0000D7590000}"/>
    <cellStyle name="Output 5 5 2 5 3" xfId="37245" xr:uid="{00000000-0005-0000-0000-0000091E0000}"/>
    <cellStyle name="Output 5 5 2 6" xfId="9083" xr:uid="{00000000-0005-0000-0000-0000D8590000}"/>
    <cellStyle name="Output 5 5 2 6 2" xfId="14748" xr:uid="{00000000-0005-0000-0000-0000D9590000}"/>
    <cellStyle name="Output 5 5 2 7" xfId="9807" xr:uid="{00000000-0005-0000-0000-0000DA590000}"/>
    <cellStyle name="Output 5 5 2 7 2" xfId="15462" xr:uid="{00000000-0005-0000-0000-0000DB590000}"/>
    <cellStyle name="Output 5 5 2 8" xfId="5299" xr:uid="{00000000-0005-0000-0000-0000DC590000}"/>
    <cellStyle name="Output 5 5 2 8 2" xfId="10985" xr:uid="{00000000-0005-0000-0000-0000DD590000}"/>
    <cellStyle name="Output 5 5 2 9" xfId="4625" xr:uid="{00000000-0005-0000-0000-0000DE590000}"/>
    <cellStyle name="Output 5 5 2 9 2" xfId="29574" xr:uid="{00000000-0005-0000-0000-0000DF590000}"/>
    <cellStyle name="Output 5 5 3" xfId="6324" xr:uid="{00000000-0005-0000-0000-0000E0590000}"/>
    <cellStyle name="Output 5 5 3 2" xfId="12007" xr:uid="{00000000-0005-0000-0000-0000E1590000}"/>
    <cellStyle name="Output 5 5 3 2 2" xfId="26241" xr:uid="{00000000-0005-0000-0000-0000E2590000}"/>
    <cellStyle name="Output 5 5 3 2 3" xfId="21740" xr:uid="{00000000-0005-0000-0000-0000E3590000}"/>
    <cellStyle name="Output 5 5 3 3" xfId="24276" xr:uid="{00000000-0005-0000-0000-0000E4590000}"/>
    <cellStyle name="Output 5 5 3 4" xfId="17158" xr:uid="{00000000-0005-0000-0000-0000E5590000}"/>
    <cellStyle name="Output 5 5 4" xfId="5913" xr:uid="{00000000-0005-0000-0000-0000E6590000}"/>
    <cellStyle name="Output 5 5 4 2" xfId="11596" xr:uid="{00000000-0005-0000-0000-0000E7590000}"/>
    <cellStyle name="Output 5 5 4 2 2" xfId="25963" xr:uid="{00000000-0005-0000-0000-0000E8590000}"/>
    <cellStyle name="Output 5 5 4 3" xfId="24066" xr:uid="{00000000-0005-0000-0000-0000E9590000}"/>
    <cellStyle name="Output 5 5 4 4" xfId="21195" xr:uid="{00000000-0005-0000-0000-0000EA590000}"/>
    <cellStyle name="Output 5 5 5" xfId="7254" xr:uid="{00000000-0005-0000-0000-0000EB590000}"/>
    <cellStyle name="Output 5 5 5 2" xfId="12929" xr:uid="{00000000-0005-0000-0000-0000EC590000}"/>
    <cellStyle name="Output 5 5 5 2 2" xfId="25555" xr:uid="{00000000-0005-0000-0000-0000ED590000}"/>
    <cellStyle name="Output 5 5 5 2 3" xfId="38931" xr:uid="{00000000-0005-0000-0000-0000FF1E0000}"/>
    <cellStyle name="Output 5 5 5 3" xfId="24768" xr:uid="{00000000-0005-0000-0000-0000EE590000}"/>
    <cellStyle name="Output 5 5 5 4" xfId="35609" xr:uid="{00000000-0005-0000-0000-0000FF1E0000}"/>
    <cellStyle name="Output 5 5 6" xfId="8386" xr:uid="{00000000-0005-0000-0000-0000EF590000}"/>
    <cellStyle name="Output 5 5 6 2" xfId="14052" xr:uid="{00000000-0005-0000-0000-0000F0590000}"/>
    <cellStyle name="Output 5 5 6 2 2" xfId="38818" xr:uid="{00000000-0005-0000-0000-0000001F0000}"/>
    <cellStyle name="Output 5 5 6 3" xfId="35510" xr:uid="{00000000-0005-0000-0000-0000001F0000}"/>
    <cellStyle name="Output 5 5 7" xfId="7219" xr:uid="{00000000-0005-0000-0000-0000F1590000}"/>
    <cellStyle name="Output 5 5 7 2" xfId="12894" xr:uid="{00000000-0005-0000-0000-0000F2590000}"/>
    <cellStyle name="Output 5 5 7 2 2" xfId="38266" xr:uid="{00000000-0005-0000-0000-0000922C0000}"/>
    <cellStyle name="Output 5 5 7 3" xfId="34790" xr:uid="{00000000-0005-0000-0000-0000922C0000}"/>
    <cellStyle name="Output 5 5 8" xfId="9486" xr:uid="{00000000-0005-0000-0000-0000F3590000}"/>
    <cellStyle name="Output 5 5 8 2" xfId="15144" xr:uid="{00000000-0005-0000-0000-0000F4590000}"/>
    <cellStyle name="Output 5 5 8 3" xfId="37244" xr:uid="{00000000-0005-0000-0000-0000081E0000}"/>
    <cellStyle name="Output 5 5 9" xfId="4978" xr:uid="{00000000-0005-0000-0000-0000F5590000}"/>
    <cellStyle name="Output 5 5 9 2" xfId="10667" xr:uid="{00000000-0005-0000-0000-0000F6590000}"/>
    <cellStyle name="Output 5 6" xfId="3030" xr:uid="{00000000-0005-0000-0000-0000F7590000}"/>
    <cellStyle name="Output 5 6 10" xfId="4277" xr:uid="{00000000-0005-0000-0000-0000F8590000}"/>
    <cellStyle name="Output 5 6 10 2" xfId="29551" xr:uid="{00000000-0005-0000-0000-0000F9590000}"/>
    <cellStyle name="Output 5 6 11" xfId="10012" xr:uid="{00000000-0005-0000-0000-0000FA590000}"/>
    <cellStyle name="Output 5 6 11 2" xfId="28775" xr:uid="{00000000-0005-0000-0000-0000FB590000}"/>
    <cellStyle name="Output 5 6 12" xfId="16606" xr:uid="{00000000-0005-0000-0000-0000FC590000}"/>
    <cellStyle name="Output 5 6 13" xfId="30830" xr:uid="{00000000-0005-0000-0000-00000D1E0000}"/>
    <cellStyle name="Output 5 6 2" xfId="3538" xr:uid="{00000000-0005-0000-0000-0000FD590000}"/>
    <cellStyle name="Output 5 6 2 10" xfId="10330" xr:uid="{00000000-0005-0000-0000-0000FE590000}"/>
    <cellStyle name="Output 5 6 2 10 2" xfId="29216" xr:uid="{00000000-0005-0000-0000-0000FF590000}"/>
    <cellStyle name="Output 5 6 2 11" xfId="16607" xr:uid="{00000000-0005-0000-0000-0000005A0000}"/>
    <cellStyle name="Output 5 6 2 12" xfId="30831" xr:uid="{00000000-0005-0000-0000-00000E1E0000}"/>
    <cellStyle name="Output 5 6 2 2" xfId="6698" xr:uid="{00000000-0005-0000-0000-0000015A0000}"/>
    <cellStyle name="Output 5 6 2 2 2" xfId="12380" xr:uid="{00000000-0005-0000-0000-0000025A0000}"/>
    <cellStyle name="Output 5 6 2 2 2 2" xfId="25966" xr:uid="{00000000-0005-0000-0000-0000035A0000}"/>
    <cellStyle name="Output 5 6 2 2 3" xfId="24489" xr:uid="{00000000-0005-0000-0000-0000045A0000}"/>
    <cellStyle name="Output 5 6 2 2 4" xfId="21198" xr:uid="{00000000-0005-0000-0000-0000055A0000}"/>
    <cellStyle name="Output 5 6 2 3" xfId="6184" xr:uid="{00000000-0005-0000-0000-0000065A0000}"/>
    <cellStyle name="Output 5 6 2 3 2" xfId="11867" xr:uid="{00000000-0005-0000-0000-0000075A0000}"/>
    <cellStyle name="Output 5 6 2 3 2 2" xfId="38934" xr:uid="{00000000-0005-0000-0000-0000041F0000}"/>
    <cellStyle name="Output 5 6 2 3 3" xfId="35612" xr:uid="{00000000-0005-0000-0000-0000041F0000}"/>
    <cellStyle name="Output 5 6 2 4" xfId="8173" xr:uid="{00000000-0005-0000-0000-0000085A0000}"/>
    <cellStyle name="Output 5 6 2 4 2" xfId="13839" xr:uid="{00000000-0005-0000-0000-0000095A0000}"/>
    <cellStyle name="Output 5 6 2 4 2 2" xfId="39727" xr:uid="{00000000-0005-0000-0000-0000051F0000}"/>
    <cellStyle name="Output 5 6 2 4 3" xfId="36395" xr:uid="{00000000-0005-0000-0000-0000051F0000}"/>
    <cellStyle name="Output 5 6 2 5" xfId="8710" xr:uid="{00000000-0005-0000-0000-00000A5A0000}"/>
    <cellStyle name="Output 5 6 2 5 2" xfId="14375" xr:uid="{00000000-0005-0000-0000-00000B5A0000}"/>
    <cellStyle name="Output 5 6 2 5 3" xfId="37247" xr:uid="{00000000-0005-0000-0000-00000E1E0000}"/>
    <cellStyle name="Output 5 6 2 6" xfId="9084" xr:uid="{00000000-0005-0000-0000-00000C5A0000}"/>
    <cellStyle name="Output 5 6 2 6 2" xfId="14749" xr:uid="{00000000-0005-0000-0000-00000D5A0000}"/>
    <cellStyle name="Output 5 6 2 7" xfId="9808" xr:uid="{00000000-0005-0000-0000-00000E5A0000}"/>
    <cellStyle name="Output 5 6 2 7 2" xfId="15463" xr:uid="{00000000-0005-0000-0000-00000F5A0000}"/>
    <cellStyle name="Output 5 6 2 8" xfId="5300" xr:uid="{00000000-0005-0000-0000-0000105A0000}"/>
    <cellStyle name="Output 5 6 2 8 2" xfId="10986" xr:uid="{00000000-0005-0000-0000-0000115A0000}"/>
    <cellStyle name="Output 5 6 2 9" xfId="4626" xr:uid="{00000000-0005-0000-0000-0000125A0000}"/>
    <cellStyle name="Output 5 6 2 9 2" xfId="29528" xr:uid="{00000000-0005-0000-0000-0000135A0000}"/>
    <cellStyle name="Output 5 6 3" xfId="6325" xr:uid="{00000000-0005-0000-0000-0000145A0000}"/>
    <cellStyle name="Output 5 6 3 2" xfId="12008" xr:uid="{00000000-0005-0000-0000-0000155A0000}"/>
    <cellStyle name="Output 5 6 3 2 2" xfId="26242" xr:uid="{00000000-0005-0000-0000-0000165A0000}"/>
    <cellStyle name="Output 5 6 3 2 3" xfId="21741" xr:uid="{00000000-0005-0000-0000-0000175A0000}"/>
    <cellStyle name="Output 5 6 3 3" xfId="24277" xr:uid="{00000000-0005-0000-0000-0000185A0000}"/>
    <cellStyle name="Output 5 6 3 4" xfId="17159" xr:uid="{00000000-0005-0000-0000-0000195A0000}"/>
    <cellStyle name="Output 5 6 4" xfId="5914" xr:uid="{00000000-0005-0000-0000-00001A5A0000}"/>
    <cellStyle name="Output 5 6 4 2" xfId="11597" xr:uid="{00000000-0005-0000-0000-00001B5A0000}"/>
    <cellStyle name="Output 5 6 4 2 2" xfId="25965" xr:uid="{00000000-0005-0000-0000-00001C5A0000}"/>
    <cellStyle name="Output 5 6 4 3" xfId="24067" xr:uid="{00000000-0005-0000-0000-00001D5A0000}"/>
    <cellStyle name="Output 5 6 4 4" xfId="21197" xr:uid="{00000000-0005-0000-0000-00001E5A0000}"/>
    <cellStyle name="Output 5 6 5" xfId="7253" xr:uid="{00000000-0005-0000-0000-00001F5A0000}"/>
    <cellStyle name="Output 5 6 5 2" xfId="12928" xr:uid="{00000000-0005-0000-0000-0000205A0000}"/>
    <cellStyle name="Output 5 6 5 2 2" xfId="25556" xr:uid="{00000000-0005-0000-0000-0000215A0000}"/>
    <cellStyle name="Output 5 6 5 2 3" xfId="38933" xr:uid="{00000000-0005-0000-0000-0000081F0000}"/>
    <cellStyle name="Output 5 6 5 3" xfId="24767" xr:uid="{00000000-0005-0000-0000-0000225A0000}"/>
    <cellStyle name="Output 5 6 5 4" xfId="35611" xr:uid="{00000000-0005-0000-0000-0000081F0000}"/>
    <cellStyle name="Output 5 6 6" xfId="8387" xr:uid="{00000000-0005-0000-0000-0000235A0000}"/>
    <cellStyle name="Output 5 6 6 2" xfId="14053" xr:uid="{00000000-0005-0000-0000-0000245A0000}"/>
    <cellStyle name="Output 5 6 6 2 2" xfId="38820" xr:uid="{00000000-0005-0000-0000-0000091F0000}"/>
    <cellStyle name="Output 5 6 6 3" xfId="35512" xr:uid="{00000000-0005-0000-0000-0000091F0000}"/>
    <cellStyle name="Output 5 6 7" xfId="8266" xr:uid="{00000000-0005-0000-0000-0000255A0000}"/>
    <cellStyle name="Output 5 6 7 2" xfId="13932" xr:uid="{00000000-0005-0000-0000-0000265A0000}"/>
    <cellStyle name="Output 5 6 7 2 2" xfId="38265" xr:uid="{00000000-0005-0000-0000-0000932C0000}"/>
    <cellStyle name="Output 5 6 7 3" xfId="34789" xr:uid="{00000000-0005-0000-0000-0000932C0000}"/>
    <cellStyle name="Output 5 6 8" xfId="9487" xr:uid="{00000000-0005-0000-0000-0000275A0000}"/>
    <cellStyle name="Output 5 6 8 2" xfId="15145" xr:uid="{00000000-0005-0000-0000-0000285A0000}"/>
    <cellStyle name="Output 5 6 8 3" xfId="37246" xr:uid="{00000000-0005-0000-0000-00000D1E0000}"/>
    <cellStyle name="Output 5 6 9" xfId="4979" xr:uid="{00000000-0005-0000-0000-0000295A0000}"/>
    <cellStyle name="Output 5 6 9 2" xfId="10668" xr:uid="{00000000-0005-0000-0000-00002A5A0000}"/>
    <cellStyle name="Output 5 7" xfId="3031" xr:uid="{00000000-0005-0000-0000-00002B5A0000}"/>
    <cellStyle name="Output 5 7 10" xfId="4278" xr:uid="{00000000-0005-0000-0000-00002C5A0000}"/>
    <cellStyle name="Output 5 7 10 2" xfId="30112" xr:uid="{00000000-0005-0000-0000-00002D5A0000}"/>
    <cellStyle name="Output 5 7 11" xfId="10013" xr:uid="{00000000-0005-0000-0000-00002E5A0000}"/>
    <cellStyle name="Output 5 7 11 2" xfId="28548" xr:uid="{00000000-0005-0000-0000-00002F5A0000}"/>
    <cellStyle name="Output 5 7 12" xfId="16608" xr:uid="{00000000-0005-0000-0000-0000305A0000}"/>
    <cellStyle name="Output 5 7 13" xfId="33707" xr:uid="{00000000-0005-0000-0000-0000121E0000}"/>
    <cellStyle name="Output 5 7 2" xfId="3539" xr:uid="{00000000-0005-0000-0000-0000315A0000}"/>
    <cellStyle name="Output 5 7 2 10" xfId="10331" xr:uid="{00000000-0005-0000-0000-0000325A0000}"/>
    <cellStyle name="Output 5 7 2 10 2" xfId="28569" xr:uid="{00000000-0005-0000-0000-0000335A0000}"/>
    <cellStyle name="Output 5 7 2 11" xfId="16609" xr:uid="{00000000-0005-0000-0000-0000345A0000}"/>
    <cellStyle name="Output 5 7 2 12" xfId="30832" xr:uid="{00000000-0005-0000-0000-0000131E0000}"/>
    <cellStyle name="Output 5 7 2 2" xfId="6699" xr:uid="{00000000-0005-0000-0000-0000355A0000}"/>
    <cellStyle name="Output 5 7 2 2 2" xfId="12381" xr:uid="{00000000-0005-0000-0000-0000365A0000}"/>
    <cellStyle name="Output 5 7 2 2 2 2" xfId="25968" xr:uid="{00000000-0005-0000-0000-0000375A0000}"/>
    <cellStyle name="Output 5 7 2 2 3" xfId="24490" xr:uid="{00000000-0005-0000-0000-0000385A0000}"/>
    <cellStyle name="Output 5 7 2 2 4" xfId="21200" xr:uid="{00000000-0005-0000-0000-0000395A0000}"/>
    <cellStyle name="Output 5 7 2 3" xfId="6185" xr:uid="{00000000-0005-0000-0000-00003A5A0000}"/>
    <cellStyle name="Output 5 7 2 3 2" xfId="11868" xr:uid="{00000000-0005-0000-0000-00003B5A0000}"/>
    <cellStyle name="Output 5 7 2 3 2 2" xfId="38936" xr:uid="{00000000-0005-0000-0000-00000D1F0000}"/>
    <cellStyle name="Output 5 7 2 3 3" xfId="35614" xr:uid="{00000000-0005-0000-0000-00000D1F0000}"/>
    <cellStyle name="Output 5 7 2 4" xfId="8174" xr:uid="{00000000-0005-0000-0000-00003C5A0000}"/>
    <cellStyle name="Output 5 7 2 4 2" xfId="13840" xr:uid="{00000000-0005-0000-0000-00003D5A0000}"/>
    <cellStyle name="Output 5 7 2 4 2 2" xfId="39749" xr:uid="{00000000-0005-0000-0000-00000E1F0000}"/>
    <cellStyle name="Output 5 7 2 4 3" xfId="36417" xr:uid="{00000000-0005-0000-0000-00000E1F0000}"/>
    <cellStyle name="Output 5 7 2 5" xfId="8711" xr:uid="{00000000-0005-0000-0000-00003E5A0000}"/>
    <cellStyle name="Output 5 7 2 5 2" xfId="14376" xr:uid="{00000000-0005-0000-0000-00003F5A0000}"/>
    <cellStyle name="Output 5 7 2 5 3" xfId="37249" xr:uid="{00000000-0005-0000-0000-0000131E0000}"/>
    <cellStyle name="Output 5 7 2 6" xfId="9085" xr:uid="{00000000-0005-0000-0000-0000405A0000}"/>
    <cellStyle name="Output 5 7 2 6 2" xfId="14750" xr:uid="{00000000-0005-0000-0000-0000415A0000}"/>
    <cellStyle name="Output 5 7 2 7" xfId="9809" xr:uid="{00000000-0005-0000-0000-0000425A0000}"/>
    <cellStyle name="Output 5 7 2 7 2" xfId="15464" xr:uid="{00000000-0005-0000-0000-0000435A0000}"/>
    <cellStyle name="Output 5 7 2 8" xfId="5301" xr:uid="{00000000-0005-0000-0000-0000445A0000}"/>
    <cellStyle name="Output 5 7 2 8 2" xfId="10987" xr:uid="{00000000-0005-0000-0000-0000455A0000}"/>
    <cellStyle name="Output 5 7 2 9" xfId="4627" xr:uid="{00000000-0005-0000-0000-0000465A0000}"/>
    <cellStyle name="Output 5 7 2 9 2" xfId="29502" xr:uid="{00000000-0005-0000-0000-0000475A0000}"/>
    <cellStyle name="Output 5 7 3" xfId="6326" xr:uid="{00000000-0005-0000-0000-0000485A0000}"/>
    <cellStyle name="Output 5 7 3 2" xfId="12009" xr:uid="{00000000-0005-0000-0000-0000495A0000}"/>
    <cellStyle name="Output 5 7 3 2 2" xfId="26243" xr:uid="{00000000-0005-0000-0000-00004A5A0000}"/>
    <cellStyle name="Output 5 7 3 2 3" xfId="21742" xr:uid="{00000000-0005-0000-0000-00004B5A0000}"/>
    <cellStyle name="Output 5 7 3 3" xfId="24278" xr:uid="{00000000-0005-0000-0000-00004C5A0000}"/>
    <cellStyle name="Output 5 7 3 4" xfId="17160" xr:uid="{00000000-0005-0000-0000-00004D5A0000}"/>
    <cellStyle name="Output 5 7 4" xfId="5915" xr:uid="{00000000-0005-0000-0000-00004E5A0000}"/>
    <cellStyle name="Output 5 7 4 2" xfId="11598" xr:uid="{00000000-0005-0000-0000-00004F5A0000}"/>
    <cellStyle name="Output 5 7 4 2 2" xfId="25967" xr:uid="{00000000-0005-0000-0000-0000505A0000}"/>
    <cellStyle name="Output 5 7 4 3" xfId="24068" xr:uid="{00000000-0005-0000-0000-0000515A0000}"/>
    <cellStyle name="Output 5 7 4 4" xfId="21199" xr:uid="{00000000-0005-0000-0000-0000525A0000}"/>
    <cellStyle name="Output 5 7 5" xfId="7252" xr:uid="{00000000-0005-0000-0000-0000535A0000}"/>
    <cellStyle name="Output 5 7 5 2" xfId="12927" xr:uid="{00000000-0005-0000-0000-0000545A0000}"/>
    <cellStyle name="Output 5 7 5 2 2" xfId="25557" xr:uid="{00000000-0005-0000-0000-0000555A0000}"/>
    <cellStyle name="Output 5 7 5 2 3" xfId="38935" xr:uid="{00000000-0005-0000-0000-0000111F0000}"/>
    <cellStyle name="Output 5 7 5 3" xfId="24766" xr:uid="{00000000-0005-0000-0000-0000565A0000}"/>
    <cellStyle name="Output 5 7 5 4" xfId="35613" xr:uid="{00000000-0005-0000-0000-0000111F0000}"/>
    <cellStyle name="Output 5 7 6" xfId="8388" xr:uid="{00000000-0005-0000-0000-0000575A0000}"/>
    <cellStyle name="Output 5 7 6 2" xfId="14054" xr:uid="{00000000-0005-0000-0000-0000585A0000}"/>
    <cellStyle name="Output 5 7 6 2 2" xfId="39739" xr:uid="{00000000-0005-0000-0000-0000121F0000}"/>
    <cellStyle name="Output 5 7 6 3" xfId="36407" xr:uid="{00000000-0005-0000-0000-0000121F0000}"/>
    <cellStyle name="Output 5 7 7" xfId="8113" xr:uid="{00000000-0005-0000-0000-0000595A0000}"/>
    <cellStyle name="Output 5 7 7 2" xfId="13782" xr:uid="{00000000-0005-0000-0000-00005A5A0000}"/>
    <cellStyle name="Output 5 7 7 2 2" xfId="38264" xr:uid="{00000000-0005-0000-0000-0000942C0000}"/>
    <cellStyle name="Output 5 7 7 3" xfId="34788" xr:uid="{00000000-0005-0000-0000-0000942C0000}"/>
    <cellStyle name="Output 5 7 8" xfId="9488" xr:uid="{00000000-0005-0000-0000-00005B5A0000}"/>
    <cellStyle name="Output 5 7 8 2" xfId="15146" xr:uid="{00000000-0005-0000-0000-00005C5A0000}"/>
    <cellStyle name="Output 5 7 8 3" xfId="37248" xr:uid="{00000000-0005-0000-0000-0000121E0000}"/>
    <cellStyle name="Output 5 7 9" xfId="4980" xr:uid="{00000000-0005-0000-0000-00005D5A0000}"/>
    <cellStyle name="Output 5 7 9 2" xfId="10669" xr:uid="{00000000-0005-0000-0000-00005E5A0000}"/>
    <cellStyle name="Output 5 8" xfId="3032" xr:uid="{00000000-0005-0000-0000-00005F5A0000}"/>
    <cellStyle name="Output 5 8 10" xfId="4279" xr:uid="{00000000-0005-0000-0000-0000605A0000}"/>
    <cellStyle name="Output 5 8 10 2" xfId="30087" xr:uid="{00000000-0005-0000-0000-0000615A0000}"/>
    <cellStyle name="Output 5 8 11" xfId="10014" xr:uid="{00000000-0005-0000-0000-0000625A0000}"/>
    <cellStyle name="Output 5 8 11 2" xfId="29386" xr:uid="{00000000-0005-0000-0000-0000635A0000}"/>
    <cellStyle name="Output 5 8 12" xfId="16610" xr:uid="{00000000-0005-0000-0000-0000645A0000}"/>
    <cellStyle name="Output 5 8 13" xfId="33706" xr:uid="{00000000-0005-0000-0000-0000171E0000}"/>
    <cellStyle name="Output 5 8 2" xfId="3540" xr:uid="{00000000-0005-0000-0000-0000655A0000}"/>
    <cellStyle name="Output 5 8 2 10" xfId="10332" xr:uid="{00000000-0005-0000-0000-0000665A0000}"/>
    <cellStyle name="Output 5 8 2 10 2" xfId="30407" xr:uid="{00000000-0005-0000-0000-0000675A0000}"/>
    <cellStyle name="Output 5 8 2 11" xfId="16611" xr:uid="{00000000-0005-0000-0000-0000685A0000}"/>
    <cellStyle name="Output 5 8 2 12" xfId="33705" xr:uid="{00000000-0005-0000-0000-0000181E0000}"/>
    <cellStyle name="Output 5 8 2 2" xfId="6700" xr:uid="{00000000-0005-0000-0000-0000695A0000}"/>
    <cellStyle name="Output 5 8 2 2 2" xfId="12382" xr:uid="{00000000-0005-0000-0000-00006A5A0000}"/>
    <cellStyle name="Output 5 8 2 2 2 2" xfId="25970" xr:uid="{00000000-0005-0000-0000-00006B5A0000}"/>
    <cellStyle name="Output 5 8 2 2 3" xfId="24491" xr:uid="{00000000-0005-0000-0000-00006C5A0000}"/>
    <cellStyle name="Output 5 8 2 2 4" xfId="21202" xr:uid="{00000000-0005-0000-0000-00006D5A0000}"/>
    <cellStyle name="Output 5 8 2 3" xfId="6186" xr:uid="{00000000-0005-0000-0000-00006E5A0000}"/>
    <cellStyle name="Output 5 8 2 3 2" xfId="11869" xr:uid="{00000000-0005-0000-0000-00006F5A0000}"/>
    <cellStyle name="Output 5 8 2 3 2 2" xfId="38938" xr:uid="{00000000-0005-0000-0000-0000161F0000}"/>
    <cellStyle name="Output 5 8 2 3 3" xfId="35616" xr:uid="{00000000-0005-0000-0000-0000161F0000}"/>
    <cellStyle name="Output 5 8 2 4" xfId="8175" xr:uid="{00000000-0005-0000-0000-0000705A0000}"/>
    <cellStyle name="Output 5 8 2 4 2" xfId="13841" xr:uid="{00000000-0005-0000-0000-0000715A0000}"/>
    <cellStyle name="Output 5 8 2 4 2 2" xfId="39771" xr:uid="{00000000-0005-0000-0000-0000171F0000}"/>
    <cellStyle name="Output 5 8 2 4 3" xfId="36439" xr:uid="{00000000-0005-0000-0000-0000171F0000}"/>
    <cellStyle name="Output 5 8 2 5" xfId="8712" xr:uid="{00000000-0005-0000-0000-0000725A0000}"/>
    <cellStyle name="Output 5 8 2 5 2" xfId="14377" xr:uid="{00000000-0005-0000-0000-0000735A0000}"/>
    <cellStyle name="Output 5 8 2 5 3" xfId="37251" xr:uid="{00000000-0005-0000-0000-0000181E0000}"/>
    <cellStyle name="Output 5 8 2 6" xfId="9086" xr:uid="{00000000-0005-0000-0000-0000745A0000}"/>
    <cellStyle name="Output 5 8 2 6 2" xfId="14751" xr:uid="{00000000-0005-0000-0000-0000755A0000}"/>
    <cellStyle name="Output 5 8 2 7" xfId="9810" xr:uid="{00000000-0005-0000-0000-0000765A0000}"/>
    <cellStyle name="Output 5 8 2 7 2" xfId="15465" xr:uid="{00000000-0005-0000-0000-0000775A0000}"/>
    <cellStyle name="Output 5 8 2 8" xfId="5302" xr:uid="{00000000-0005-0000-0000-0000785A0000}"/>
    <cellStyle name="Output 5 8 2 8 2" xfId="10988" xr:uid="{00000000-0005-0000-0000-0000795A0000}"/>
    <cellStyle name="Output 5 8 2 9" xfId="4628" xr:uid="{00000000-0005-0000-0000-00007A5A0000}"/>
    <cellStyle name="Output 5 8 2 9 2" xfId="30055" xr:uid="{00000000-0005-0000-0000-00007B5A0000}"/>
    <cellStyle name="Output 5 8 3" xfId="6327" xr:uid="{00000000-0005-0000-0000-00007C5A0000}"/>
    <cellStyle name="Output 5 8 3 2" xfId="12010" xr:uid="{00000000-0005-0000-0000-00007D5A0000}"/>
    <cellStyle name="Output 5 8 3 2 2" xfId="26244" xr:uid="{00000000-0005-0000-0000-00007E5A0000}"/>
    <cellStyle name="Output 5 8 3 2 3" xfId="21743" xr:uid="{00000000-0005-0000-0000-00007F5A0000}"/>
    <cellStyle name="Output 5 8 3 3" xfId="24279" xr:uid="{00000000-0005-0000-0000-0000805A0000}"/>
    <cellStyle name="Output 5 8 3 4" xfId="17161" xr:uid="{00000000-0005-0000-0000-0000815A0000}"/>
    <cellStyle name="Output 5 8 4" xfId="5916" xr:uid="{00000000-0005-0000-0000-0000825A0000}"/>
    <cellStyle name="Output 5 8 4 2" xfId="11599" xr:uid="{00000000-0005-0000-0000-0000835A0000}"/>
    <cellStyle name="Output 5 8 4 2 2" xfId="25969" xr:uid="{00000000-0005-0000-0000-0000845A0000}"/>
    <cellStyle name="Output 5 8 4 3" xfId="24069" xr:uid="{00000000-0005-0000-0000-0000855A0000}"/>
    <cellStyle name="Output 5 8 4 4" xfId="21201" xr:uid="{00000000-0005-0000-0000-0000865A0000}"/>
    <cellStyle name="Output 5 8 5" xfId="7251" xr:uid="{00000000-0005-0000-0000-0000875A0000}"/>
    <cellStyle name="Output 5 8 5 2" xfId="12926" xr:uid="{00000000-0005-0000-0000-0000885A0000}"/>
    <cellStyle name="Output 5 8 5 2 2" xfId="25558" xr:uid="{00000000-0005-0000-0000-0000895A0000}"/>
    <cellStyle name="Output 5 8 5 2 3" xfId="38937" xr:uid="{00000000-0005-0000-0000-00001A1F0000}"/>
    <cellStyle name="Output 5 8 5 3" xfId="24765" xr:uid="{00000000-0005-0000-0000-00008A5A0000}"/>
    <cellStyle name="Output 5 8 5 4" xfId="35615" xr:uid="{00000000-0005-0000-0000-00001A1F0000}"/>
    <cellStyle name="Output 5 8 6" xfId="8389" xr:uid="{00000000-0005-0000-0000-00008B5A0000}"/>
    <cellStyle name="Output 5 8 6 2" xfId="14055" xr:uid="{00000000-0005-0000-0000-00008C5A0000}"/>
    <cellStyle name="Output 5 8 6 2 2" xfId="39761" xr:uid="{00000000-0005-0000-0000-00001B1F0000}"/>
    <cellStyle name="Output 5 8 6 3" xfId="36429" xr:uid="{00000000-0005-0000-0000-00001B1F0000}"/>
    <cellStyle name="Output 5 8 7" xfId="8276" xr:uid="{00000000-0005-0000-0000-00008D5A0000}"/>
    <cellStyle name="Output 5 8 7 2" xfId="13942" xr:uid="{00000000-0005-0000-0000-00008E5A0000}"/>
    <cellStyle name="Output 5 8 7 2 2" xfId="38263" xr:uid="{00000000-0005-0000-0000-0000952C0000}"/>
    <cellStyle name="Output 5 8 7 3" xfId="34787" xr:uid="{00000000-0005-0000-0000-0000952C0000}"/>
    <cellStyle name="Output 5 8 8" xfId="9489" xr:uid="{00000000-0005-0000-0000-00008F5A0000}"/>
    <cellStyle name="Output 5 8 8 2" xfId="15147" xr:uid="{00000000-0005-0000-0000-0000905A0000}"/>
    <cellStyle name="Output 5 8 8 3" xfId="37250" xr:uid="{00000000-0005-0000-0000-0000171E0000}"/>
    <cellStyle name="Output 5 8 9" xfId="4981" xr:uid="{00000000-0005-0000-0000-0000915A0000}"/>
    <cellStyle name="Output 5 8 9 2" xfId="10670" xr:uid="{00000000-0005-0000-0000-0000925A0000}"/>
    <cellStyle name="Output 5 9" xfId="3033" xr:uid="{00000000-0005-0000-0000-0000935A0000}"/>
    <cellStyle name="Output 5 9 10" xfId="4280" xr:uid="{00000000-0005-0000-0000-0000945A0000}"/>
    <cellStyle name="Output 5 9 10 2" xfId="30025" xr:uid="{00000000-0005-0000-0000-0000955A0000}"/>
    <cellStyle name="Output 5 9 11" xfId="10015" xr:uid="{00000000-0005-0000-0000-0000965A0000}"/>
    <cellStyle name="Output 5 9 11 2" xfId="28704" xr:uid="{00000000-0005-0000-0000-0000975A0000}"/>
    <cellStyle name="Output 5 9 12" xfId="16612" xr:uid="{00000000-0005-0000-0000-0000985A0000}"/>
    <cellStyle name="Output 5 9 13" xfId="33704" xr:uid="{00000000-0005-0000-0000-00001C1E0000}"/>
    <cellStyle name="Output 5 9 2" xfId="3541" xr:uid="{00000000-0005-0000-0000-0000995A0000}"/>
    <cellStyle name="Output 5 9 2 10" xfId="10333" xr:uid="{00000000-0005-0000-0000-00009A5A0000}"/>
    <cellStyle name="Output 5 9 2 10 2" xfId="28527" xr:uid="{00000000-0005-0000-0000-00009B5A0000}"/>
    <cellStyle name="Output 5 9 2 11" xfId="16613" xr:uid="{00000000-0005-0000-0000-00009C5A0000}"/>
    <cellStyle name="Output 5 9 2 12" xfId="33703" xr:uid="{00000000-0005-0000-0000-00001D1E0000}"/>
    <cellStyle name="Output 5 9 2 2" xfId="6701" xr:uid="{00000000-0005-0000-0000-00009D5A0000}"/>
    <cellStyle name="Output 5 9 2 2 2" xfId="12383" xr:uid="{00000000-0005-0000-0000-00009E5A0000}"/>
    <cellStyle name="Output 5 9 2 2 2 2" xfId="25972" xr:uid="{00000000-0005-0000-0000-00009F5A0000}"/>
    <cellStyle name="Output 5 9 2 2 3" xfId="24492" xr:uid="{00000000-0005-0000-0000-0000A05A0000}"/>
    <cellStyle name="Output 5 9 2 2 4" xfId="21204" xr:uid="{00000000-0005-0000-0000-0000A15A0000}"/>
    <cellStyle name="Output 5 9 2 3" xfId="6187" xr:uid="{00000000-0005-0000-0000-0000A25A0000}"/>
    <cellStyle name="Output 5 9 2 3 2" xfId="11870" xr:uid="{00000000-0005-0000-0000-0000A35A0000}"/>
    <cellStyle name="Output 5 9 2 3 2 2" xfId="38940" xr:uid="{00000000-0005-0000-0000-00001F1F0000}"/>
    <cellStyle name="Output 5 9 2 3 3" xfId="35618" xr:uid="{00000000-0005-0000-0000-00001F1F0000}"/>
    <cellStyle name="Output 5 9 2 4" xfId="8176" xr:uid="{00000000-0005-0000-0000-0000A45A0000}"/>
    <cellStyle name="Output 5 9 2 4 2" xfId="13842" xr:uid="{00000000-0005-0000-0000-0000A55A0000}"/>
    <cellStyle name="Output 5 9 2 4 2 2" xfId="38885" xr:uid="{00000000-0005-0000-0000-0000201F0000}"/>
    <cellStyle name="Output 5 9 2 4 3" xfId="35566" xr:uid="{00000000-0005-0000-0000-0000201F0000}"/>
    <cellStyle name="Output 5 9 2 5" xfId="8713" xr:uid="{00000000-0005-0000-0000-0000A65A0000}"/>
    <cellStyle name="Output 5 9 2 5 2" xfId="14378" xr:uid="{00000000-0005-0000-0000-0000A75A0000}"/>
    <cellStyle name="Output 5 9 2 5 3" xfId="37253" xr:uid="{00000000-0005-0000-0000-00001D1E0000}"/>
    <cellStyle name="Output 5 9 2 6" xfId="9087" xr:uid="{00000000-0005-0000-0000-0000A85A0000}"/>
    <cellStyle name="Output 5 9 2 6 2" xfId="14752" xr:uid="{00000000-0005-0000-0000-0000A95A0000}"/>
    <cellStyle name="Output 5 9 2 7" xfId="9811" xr:uid="{00000000-0005-0000-0000-0000AA5A0000}"/>
    <cellStyle name="Output 5 9 2 7 2" xfId="15466" xr:uid="{00000000-0005-0000-0000-0000AB5A0000}"/>
    <cellStyle name="Output 5 9 2 8" xfId="5303" xr:uid="{00000000-0005-0000-0000-0000AC5A0000}"/>
    <cellStyle name="Output 5 9 2 8 2" xfId="10989" xr:uid="{00000000-0005-0000-0000-0000AD5A0000}"/>
    <cellStyle name="Output 5 9 2 9" xfId="4629" xr:uid="{00000000-0005-0000-0000-0000AE5A0000}"/>
    <cellStyle name="Output 5 9 2 9 2" xfId="29991" xr:uid="{00000000-0005-0000-0000-0000AF5A0000}"/>
    <cellStyle name="Output 5 9 3" xfId="6328" xr:uid="{00000000-0005-0000-0000-0000B05A0000}"/>
    <cellStyle name="Output 5 9 3 2" xfId="12011" xr:uid="{00000000-0005-0000-0000-0000B15A0000}"/>
    <cellStyle name="Output 5 9 3 2 2" xfId="26245" xr:uid="{00000000-0005-0000-0000-0000B25A0000}"/>
    <cellStyle name="Output 5 9 3 2 3" xfId="21744" xr:uid="{00000000-0005-0000-0000-0000B35A0000}"/>
    <cellStyle name="Output 5 9 3 3" xfId="24280" xr:uid="{00000000-0005-0000-0000-0000B45A0000}"/>
    <cellStyle name="Output 5 9 3 4" xfId="17162" xr:uid="{00000000-0005-0000-0000-0000B55A0000}"/>
    <cellStyle name="Output 5 9 4" xfId="5917" xr:uid="{00000000-0005-0000-0000-0000B65A0000}"/>
    <cellStyle name="Output 5 9 4 2" xfId="11600" xr:uid="{00000000-0005-0000-0000-0000B75A0000}"/>
    <cellStyle name="Output 5 9 4 2 2" xfId="25971" xr:uid="{00000000-0005-0000-0000-0000B85A0000}"/>
    <cellStyle name="Output 5 9 4 3" xfId="24070" xr:uid="{00000000-0005-0000-0000-0000B95A0000}"/>
    <cellStyle name="Output 5 9 4 4" xfId="21203" xr:uid="{00000000-0005-0000-0000-0000BA5A0000}"/>
    <cellStyle name="Output 5 9 5" xfId="7250" xr:uid="{00000000-0005-0000-0000-0000BB5A0000}"/>
    <cellStyle name="Output 5 9 5 2" xfId="12925" xr:uid="{00000000-0005-0000-0000-0000BC5A0000}"/>
    <cellStyle name="Output 5 9 5 2 2" xfId="25559" xr:uid="{00000000-0005-0000-0000-0000BD5A0000}"/>
    <cellStyle name="Output 5 9 5 2 3" xfId="38939" xr:uid="{00000000-0005-0000-0000-0000231F0000}"/>
    <cellStyle name="Output 5 9 5 3" xfId="24764" xr:uid="{00000000-0005-0000-0000-0000BE5A0000}"/>
    <cellStyle name="Output 5 9 5 4" xfId="35617" xr:uid="{00000000-0005-0000-0000-0000231F0000}"/>
    <cellStyle name="Output 5 9 6" xfId="8390" xr:uid="{00000000-0005-0000-0000-0000BF5A0000}"/>
    <cellStyle name="Output 5 9 6 2" xfId="14056" xr:uid="{00000000-0005-0000-0000-0000C05A0000}"/>
    <cellStyle name="Output 5 9 6 2 2" xfId="38884" xr:uid="{00000000-0005-0000-0000-0000241F0000}"/>
    <cellStyle name="Output 5 9 6 3" xfId="35565" xr:uid="{00000000-0005-0000-0000-0000241F0000}"/>
    <cellStyle name="Output 5 9 7" xfId="8277" xr:uid="{00000000-0005-0000-0000-0000C15A0000}"/>
    <cellStyle name="Output 5 9 7 2" xfId="13943" xr:uid="{00000000-0005-0000-0000-0000C25A0000}"/>
    <cellStyle name="Output 5 9 7 2 2" xfId="38262" xr:uid="{00000000-0005-0000-0000-0000962C0000}"/>
    <cellStyle name="Output 5 9 7 3" xfId="34786" xr:uid="{00000000-0005-0000-0000-0000962C0000}"/>
    <cellStyle name="Output 5 9 8" xfId="9490" xr:uid="{00000000-0005-0000-0000-0000C35A0000}"/>
    <cellStyle name="Output 5 9 8 2" xfId="15148" xr:uid="{00000000-0005-0000-0000-0000C45A0000}"/>
    <cellStyle name="Output 5 9 8 3" xfId="37252" xr:uid="{00000000-0005-0000-0000-00001C1E0000}"/>
    <cellStyle name="Output 5 9 9" xfId="4982" xr:uid="{00000000-0005-0000-0000-0000C55A0000}"/>
    <cellStyle name="Output 5 9 9 2" xfId="10671" xr:uid="{00000000-0005-0000-0000-0000C65A0000}"/>
    <cellStyle name="Output 6" xfId="3034" xr:uid="{00000000-0005-0000-0000-0000C75A0000}"/>
    <cellStyle name="Output 6 10" xfId="3035" xr:uid="{00000000-0005-0000-0000-0000C85A0000}"/>
    <cellStyle name="Output 6 10 10" xfId="4282" xr:uid="{00000000-0005-0000-0000-0000C95A0000}"/>
    <cellStyle name="Output 6 10 10 2" xfId="29573" xr:uid="{00000000-0005-0000-0000-0000CA5A0000}"/>
    <cellStyle name="Output 6 10 11" xfId="10017" xr:uid="{00000000-0005-0000-0000-0000CB5A0000}"/>
    <cellStyle name="Output 6 10 11 2" xfId="29505" xr:uid="{00000000-0005-0000-0000-0000CC5A0000}"/>
    <cellStyle name="Output 6 10 12" xfId="16615" xr:uid="{00000000-0005-0000-0000-0000CD5A0000}"/>
    <cellStyle name="Output 6 10 13" xfId="33702" xr:uid="{00000000-0005-0000-0000-0000221E0000}"/>
    <cellStyle name="Output 6 10 2" xfId="3543" xr:uid="{00000000-0005-0000-0000-0000CE5A0000}"/>
    <cellStyle name="Output 6 10 2 10" xfId="10335" xr:uid="{00000000-0005-0000-0000-0000CF5A0000}"/>
    <cellStyle name="Output 6 10 2 10 2" xfId="28788" xr:uid="{00000000-0005-0000-0000-0000D05A0000}"/>
    <cellStyle name="Output 6 10 2 11" xfId="16616" xr:uid="{00000000-0005-0000-0000-0000D15A0000}"/>
    <cellStyle name="Output 6 10 2 12" xfId="33701" xr:uid="{00000000-0005-0000-0000-0000231E0000}"/>
    <cellStyle name="Output 6 10 2 2" xfId="6703" xr:uid="{00000000-0005-0000-0000-0000D25A0000}"/>
    <cellStyle name="Output 6 10 2 2 2" xfId="12385" xr:uid="{00000000-0005-0000-0000-0000D35A0000}"/>
    <cellStyle name="Output 6 10 2 2 2 2" xfId="25975" xr:uid="{00000000-0005-0000-0000-0000D45A0000}"/>
    <cellStyle name="Output 6 10 2 2 3" xfId="24494" xr:uid="{00000000-0005-0000-0000-0000D55A0000}"/>
    <cellStyle name="Output 6 10 2 2 4" xfId="21207" xr:uid="{00000000-0005-0000-0000-0000D65A0000}"/>
    <cellStyle name="Output 6 10 2 3" xfId="6189" xr:uid="{00000000-0005-0000-0000-0000D75A0000}"/>
    <cellStyle name="Output 6 10 2 3 2" xfId="11872" xr:uid="{00000000-0005-0000-0000-0000D85A0000}"/>
    <cellStyle name="Output 6 10 2 3 2 2" xfId="38943" xr:uid="{00000000-0005-0000-0000-0000291F0000}"/>
    <cellStyle name="Output 6 10 2 3 3" xfId="35621" xr:uid="{00000000-0005-0000-0000-0000291F0000}"/>
    <cellStyle name="Output 6 10 2 4" xfId="8178" xr:uid="{00000000-0005-0000-0000-0000D95A0000}"/>
    <cellStyle name="Output 6 10 2 4 2" xfId="13844" xr:uid="{00000000-0005-0000-0000-0000DA5A0000}"/>
    <cellStyle name="Output 6 10 2 4 2 2" xfId="38823" xr:uid="{00000000-0005-0000-0000-00002A1F0000}"/>
    <cellStyle name="Output 6 10 2 4 3" xfId="35515" xr:uid="{00000000-0005-0000-0000-00002A1F0000}"/>
    <cellStyle name="Output 6 10 2 5" xfId="8715" xr:uid="{00000000-0005-0000-0000-0000DB5A0000}"/>
    <cellStyle name="Output 6 10 2 5 2" xfId="14380" xr:uid="{00000000-0005-0000-0000-0000DC5A0000}"/>
    <cellStyle name="Output 6 10 2 5 3" xfId="37256" xr:uid="{00000000-0005-0000-0000-0000231E0000}"/>
    <cellStyle name="Output 6 10 2 6" xfId="9089" xr:uid="{00000000-0005-0000-0000-0000DD5A0000}"/>
    <cellStyle name="Output 6 10 2 6 2" xfId="14754" xr:uid="{00000000-0005-0000-0000-0000DE5A0000}"/>
    <cellStyle name="Output 6 10 2 7" xfId="9813" xr:uid="{00000000-0005-0000-0000-0000DF5A0000}"/>
    <cellStyle name="Output 6 10 2 7 2" xfId="15468" xr:uid="{00000000-0005-0000-0000-0000E05A0000}"/>
    <cellStyle name="Output 6 10 2 8" xfId="5305" xr:uid="{00000000-0005-0000-0000-0000E15A0000}"/>
    <cellStyle name="Output 6 10 2 8 2" xfId="10991" xr:uid="{00000000-0005-0000-0000-0000E25A0000}"/>
    <cellStyle name="Output 6 10 2 9" xfId="4631" xr:uid="{00000000-0005-0000-0000-0000E35A0000}"/>
    <cellStyle name="Output 6 10 2 9 2" xfId="29550" xr:uid="{00000000-0005-0000-0000-0000E45A0000}"/>
    <cellStyle name="Output 6 10 3" xfId="6330" xr:uid="{00000000-0005-0000-0000-0000E55A0000}"/>
    <cellStyle name="Output 6 10 3 2" xfId="12013" xr:uid="{00000000-0005-0000-0000-0000E65A0000}"/>
    <cellStyle name="Output 6 10 3 2 2" xfId="26247" xr:uid="{00000000-0005-0000-0000-0000E75A0000}"/>
    <cellStyle name="Output 6 10 3 2 3" xfId="21746" xr:uid="{00000000-0005-0000-0000-0000E85A0000}"/>
    <cellStyle name="Output 6 10 3 3" xfId="24282" xr:uid="{00000000-0005-0000-0000-0000E95A0000}"/>
    <cellStyle name="Output 6 10 3 4" xfId="17164" xr:uid="{00000000-0005-0000-0000-0000EA5A0000}"/>
    <cellStyle name="Output 6 10 4" xfId="5919" xr:uid="{00000000-0005-0000-0000-0000EB5A0000}"/>
    <cellStyle name="Output 6 10 4 2" xfId="11602" xr:uid="{00000000-0005-0000-0000-0000EC5A0000}"/>
    <cellStyle name="Output 6 10 4 2 2" xfId="25974" xr:uid="{00000000-0005-0000-0000-0000ED5A0000}"/>
    <cellStyle name="Output 6 10 4 3" xfId="24072" xr:uid="{00000000-0005-0000-0000-0000EE5A0000}"/>
    <cellStyle name="Output 6 10 4 4" xfId="21206" xr:uid="{00000000-0005-0000-0000-0000EF5A0000}"/>
    <cellStyle name="Output 6 10 5" xfId="7248" xr:uid="{00000000-0005-0000-0000-0000F05A0000}"/>
    <cellStyle name="Output 6 10 5 2" xfId="12923" xr:uid="{00000000-0005-0000-0000-0000F15A0000}"/>
    <cellStyle name="Output 6 10 5 2 2" xfId="25561" xr:uid="{00000000-0005-0000-0000-0000F25A0000}"/>
    <cellStyle name="Output 6 10 5 2 3" xfId="38942" xr:uid="{00000000-0005-0000-0000-00002D1F0000}"/>
    <cellStyle name="Output 6 10 5 3" xfId="24762" xr:uid="{00000000-0005-0000-0000-0000F35A0000}"/>
    <cellStyle name="Output 6 10 5 4" xfId="35620" xr:uid="{00000000-0005-0000-0000-00002D1F0000}"/>
    <cellStyle name="Output 6 10 6" xfId="8392" xr:uid="{00000000-0005-0000-0000-0000F45A0000}"/>
    <cellStyle name="Output 6 10 6 2" xfId="14058" xr:uid="{00000000-0005-0000-0000-0000F55A0000}"/>
    <cellStyle name="Output 6 10 6 2 2" xfId="38822" xr:uid="{00000000-0005-0000-0000-00002E1F0000}"/>
    <cellStyle name="Output 6 10 6 3" xfId="35514" xr:uid="{00000000-0005-0000-0000-00002E1F0000}"/>
    <cellStyle name="Output 6 10 7" xfId="7218" xr:uid="{00000000-0005-0000-0000-0000F65A0000}"/>
    <cellStyle name="Output 6 10 7 2" xfId="12893" xr:uid="{00000000-0005-0000-0000-0000F75A0000}"/>
    <cellStyle name="Output 6 10 7 2 2" xfId="39025" xr:uid="{00000000-0005-0000-0000-0000982C0000}"/>
    <cellStyle name="Output 6 10 7 3" xfId="35687" xr:uid="{00000000-0005-0000-0000-0000982C0000}"/>
    <cellStyle name="Output 6 10 8" xfId="9492" xr:uid="{00000000-0005-0000-0000-0000F85A0000}"/>
    <cellStyle name="Output 6 10 8 2" xfId="15150" xr:uid="{00000000-0005-0000-0000-0000F95A0000}"/>
    <cellStyle name="Output 6 10 8 3" xfId="37255" xr:uid="{00000000-0005-0000-0000-0000221E0000}"/>
    <cellStyle name="Output 6 10 9" xfId="4984" xr:uid="{00000000-0005-0000-0000-0000FA5A0000}"/>
    <cellStyle name="Output 6 10 9 2" xfId="10673" xr:uid="{00000000-0005-0000-0000-0000FB5A0000}"/>
    <cellStyle name="Output 6 11" xfId="3036" xr:uid="{00000000-0005-0000-0000-0000FC5A0000}"/>
    <cellStyle name="Output 6 11 10" xfId="4283" xr:uid="{00000000-0005-0000-0000-0000FD5A0000}"/>
    <cellStyle name="Output 6 11 10 2" xfId="29527" xr:uid="{00000000-0005-0000-0000-0000FE5A0000}"/>
    <cellStyle name="Output 6 11 11" xfId="10018" xr:uid="{00000000-0005-0000-0000-0000FF5A0000}"/>
    <cellStyle name="Output 6 11 11 2" xfId="28518" xr:uid="{00000000-0005-0000-0000-0000005B0000}"/>
    <cellStyle name="Output 6 11 12" xfId="16617" xr:uid="{00000000-0005-0000-0000-0000015B0000}"/>
    <cellStyle name="Output 6 11 13" xfId="33700" xr:uid="{00000000-0005-0000-0000-0000271E0000}"/>
    <cellStyle name="Output 6 11 2" xfId="3544" xr:uid="{00000000-0005-0000-0000-0000025B0000}"/>
    <cellStyle name="Output 6 11 2 10" xfId="10336" xr:uid="{00000000-0005-0000-0000-0000035B0000}"/>
    <cellStyle name="Output 6 11 2 10 2" xfId="30416" xr:uid="{00000000-0005-0000-0000-0000045B0000}"/>
    <cellStyle name="Output 6 11 2 11" xfId="16618" xr:uid="{00000000-0005-0000-0000-0000055B0000}"/>
    <cellStyle name="Output 6 11 2 12" xfId="33699" xr:uid="{00000000-0005-0000-0000-0000281E0000}"/>
    <cellStyle name="Output 6 11 2 2" xfId="6704" xr:uid="{00000000-0005-0000-0000-0000065B0000}"/>
    <cellStyle name="Output 6 11 2 2 2" xfId="12386" xr:uid="{00000000-0005-0000-0000-0000075B0000}"/>
    <cellStyle name="Output 6 11 2 2 2 2" xfId="25977" xr:uid="{00000000-0005-0000-0000-0000085B0000}"/>
    <cellStyle name="Output 6 11 2 2 3" xfId="24495" xr:uid="{00000000-0005-0000-0000-0000095B0000}"/>
    <cellStyle name="Output 6 11 2 2 4" xfId="21209" xr:uid="{00000000-0005-0000-0000-00000A5B0000}"/>
    <cellStyle name="Output 6 11 2 3" xfId="6190" xr:uid="{00000000-0005-0000-0000-00000B5B0000}"/>
    <cellStyle name="Output 6 11 2 3 2" xfId="11873" xr:uid="{00000000-0005-0000-0000-00000C5B0000}"/>
    <cellStyle name="Output 6 11 2 3 2 2" xfId="38945" xr:uid="{00000000-0005-0000-0000-0000321F0000}"/>
    <cellStyle name="Output 6 11 2 3 3" xfId="35623" xr:uid="{00000000-0005-0000-0000-0000321F0000}"/>
    <cellStyle name="Output 6 11 2 4" xfId="8179" xr:uid="{00000000-0005-0000-0000-00000D5B0000}"/>
    <cellStyle name="Output 6 11 2 4 2" xfId="13845" xr:uid="{00000000-0005-0000-0000-00000E5B0000}"/>
    <cellStyle name="Output 6 11 2 4 2 2" xfId="38887" xr:uid="{00000000-0005-0000-0000-0000331F0000}"/>
    <cellStyle name="Output 6 11 2 4 3" xfId="35568" xr:uid="{00000000-0005-0000-0000-0000331F0000}"/>
    <cellStyle name="Output 6 11 2 5" xfId="8716" xr:uid="{00000000-0005-0000-0000-00000F5B0000}"/>
    <cellStyle name="Output 6 11 2 5 2" xfId="14381" xr:uid="{00000000-0005-0000-0000-0000105B0000}"/>
    <cellStyle name="Output 6 11 2 5 3" xfId="37258" xr:uid="{00000000-0005-0000-0000-0000281E0000}"/>
    <cellStyle name="Output 6 11 2 6" xfId="9090" xr:uid="{00000000-0005-0000-0000-0000115B0000}"/>
    <cellStyle name="Output 6 11 2 6 2" xfId="14755" xr:uid="{00000000-0005-0000-0000-0000125B0000}"/>
    <cellStyle name="Output 6 11 2 7" xfId="9814" xr:uid="{00000000-0005-0000-0000-0000135B0000}"/>
    <cellStyle name="Output 6 11 2 7 2" xfId="15469" xr:uid="{00000000-0005-0000-0000-0000145B0000}"/>
    <cellStyle name="Output 6 11 2 8" xfId="5306" xr:uid="{00000000-0005-0000-0000-0000155B0000}"/>
    <cellStyle name="Output 6 11 2 8 2" xfId="10992" xr:uid="{00000000-0005-0000-0000-0000165B0000}"/>
    <cellStyle name="Output 6 11 2 9" xfId="4632" xr:uid="{00000000-0005-0000-0000-0000175B0000}"/>
    <cellStyle name="Output 6 11 2 9 2" xfId="30111" xr:uid="{00000000-0005-0000-0000-0000185B0000}"/>
    <cellStyle name="Output 6 11 3" xfId="6331" xr:uid="{00000000-0005-0000-0000-0000195B0000}"/>
    <cellStyle name="Output 6 11 3 2" xfId="12014" xr:uid="{00000000-0005-0000-0000-00001A5B0000}"/>
    <cellStyle name="Output 6 11 3 2 2" xfId="26248" xr:uid="{00000000-0005-0000-0000-00001B5B0000}"/>
    <cellStyle name="Output 6 11 3 2 3" xfId="21747" xr:uid="{00000000-0005-0000-0000-00001C5B0000}"/>
    <cellStyle name="Output 6 11 3 3" xfId="24283" xr:uid="{00000000-0005-0000-0000-00001D5B0000}"/>
    <cellStyle name="Output 6 11 3 4" xfId="17165" xr:uid="{00000000-0005-0000-0000-00001E5B0000}"/>
    <cellStyle name="Output 6 11 4" xfId="5920" xr:uid="{00000000-0005-0000-0000-00001F5B0000}"/>
    <cellStyle name="Output 6 11 4 2" xfId="11603" xr:uid="{00000000-0005-0000-0000-0000205B0000}"/>
    <cellStyle name="Output 6 11 4 2 2" xfId="25976" xr:uid="{00000000-0005-0000-0000-0000215B0000}"/>
    <cellStyle name="Output 6 11 4 3" xfId="24073" xr:uid="{00000000-0005-0000-0000-0000225B0000}"/>
    <cellStyle name="Output 6 11 4 4" xfId="21208" xr:uid="{00000000-0005-0000-0000-0000235B0000}"/>
    <cellStyle name="Output 6 11 5" xfId="7247" xr:uid="{00000000-0005-0000-0000-0000245B0000}"/>
    <cellStyle name="Output 6 11 5 2" xfId="12922" xr:uid="{00000000-0005-0000-0000-0000255B0000}"/>
    <cellStyle name="Output 6 11 5 2 2" xfId="25562" xr:uid="{00000000-0005-0000-0000-0000265B0000}"/>
    <cellStyle name="Output 6 11 5 2 3" xfId="38944" xr:uid="{00000000-0005-0000-0000-0000361F0000}"/>
    <cellStyle name="Output 6 11 5 3" xfId="24761" xr:uid="{00000000-0005-0000-0000-0000275B0000}"/>
    <cellStyle name="Output 6 11 5 4" xfId="35622" xr:uid="{00000000-0005-0000-0000-0000361F0000}"/>
    <cellStyle name="Output 6 11 6" xfId="8393" xr:uid="{00000000-0005-0000-0000-0000285B0000}"/>
    <cellStyle name="Output 6 11 6 2" xfId="14059" xr:uid="{00000000-0005-0000-0000-0000295B0000}"/>
    <cellStyle name="Output 6 11 6 2 2" xfId="38886" xr:uid="{00000000-0005-0000-0000-0000371F0000}"/>
    <cellStyle name="Output 6 11 6 3" xfId="35567" xr:uid="{00000000-0005-0000-0000-0000371F0000}"/>
    <cellStyle name="Output 6 11 7" xfId="7217" xr:uid="{00000000-0005-0000-0000-00002A5B0000}"/>
    <cellStyle name="Output 6 11 7 2" xfId="12892" xr:uid="{00000000-0005-0000-0000-00002B5B0000}"/>
    <cellStyle name="Output 6 11 7 2 2" xfId="38260" xr:uid="{00000000-0005-0000-0000-0000992C0000}"/>
    <cellStyle name="Output 6 11 7 3" xfId="34784" xr:uid="{00000000-0005-0000-0000-0000992C0000}"/>
    <cellStyle name="Output 6 11 8" xfId="9493" xr:uid="{00000000-0005-0000-0000-00002C5B0000}"/>
    <cellStyle name="Output 6 11 8 2" xfId="15151" xr:uid="{00000000-0005-0000-0000-00002D5B0000}"/>
    <cellStyle name="Output 6 11 8 3" xfId="37257" xr:uid="{00000000-0005-0000-0000-0000271E0000}"/>
    <cellStyle name="Output 6 11 9" xfId="4985" xr:uid="{00000000-0005-0000-0000-00002E5B0000}"/>
    <cellStyle name="Output 6 11 9 2" xfId="10674" xr:uid="{00000000-0005-0000-0000-00002F5B0000}"/>
    <cellStyle name="Output 6 12" xfId="3542" xr:uid="{00000000-0005-0000-0000-0000305B0000}"/>
    <cellStyle name="Output 6 12 10" xfId="10334" xr:uid="{00000000-0005-0000-0000-0000315B0000}"/>
    <cellStyle name="Output 6 12 10 2" xfId="28904" xr:uid="{00000000-0005-0000-0000-0000325B0000}"/>
    <cellStyle name="Output 6 12 11" xfId="16619" xr:uid="{00000000-0005-0000-0000-0000335B0000}"/>
    <cellStyle name="Output 6 12 12" xfId="33698" xr:uid="{00000000-0005-0000-0000-00002C1E0000}"/>
    <cellStyle name="Output 6 12 2" xfId="6702" xr:uid="{00000000-0005-0000-0000-0000345B0000}"/>
    <cellStyle name="Output 6 12 2 2" xfId="12384" xr:uid="{00000000-0005-0000-0000-0000355B0000}"/>
    <cellStyle name="Output 6 12 2 2 2" xfId="25978" xr:uid="{00000000-0005-0000-0000-0000365B0000}"/>
    <cellStyle name="Output 6 12 2 3" xfId="24493" xr:uid="{00000000-0005-0000-0000-0000375B0000}"/>
    <cellStyle name="Output 6 12 2 4" xfId="21210" xr:uid="{00000000-0005-0000-0000-0000385B0000}"/>
    <cellStyle name="Output 6 12 3" xfId="6188" xr:uid="{00000000-0005-0000-0000-0000395B0000}"/>
    <cellStyle name="Output 6 12 3 2" xfId="11871" xr:uid="{00000000-0005-0000-0000-00003A5B0000}"/>
    <cellStyle name="Output 6 12 3 2 2" xfId="38946" xr:uid="{00000000-0005-0000-0000-00003A1F0000}"/>
    <cellStyle name="Output 6 12 3 3" xfId="35624" xr:uid="{00000000-0005-0000-0000-00003A1F0000}"/>
    <cellStyle name="Output 6 12 4" xfId="8177" xr:uid="{00000000-0005-0000-0000-00003B5B0000}"/>
    <cellStyle name="Output 6 12 4 2" xfId="13843" xr:uid="{00000000-0005-0000-0000-00003C5B0000}"/>
    <cellStyle name="Output 6 12 4 2 2" xfId="38888" xr:uid="{00000000-0005-0000-0000-00003B1F0000}"/>
    <cellStyle name="Output 6 12 4 3" xfId="35569" xr:uid="{00000000-0005-0000-0000-00003B1F0000}"/>
    <cellStyle name="Output 6 12 5" xfId="8714" xr:uid="{00000000-0005-0000-0000-00003D5B0000}"/>
    <cellStyle name="Output 6 12 5 2" xfId="14379" xr:uid="{00000000-0005-0000-0000-00003E5B0000}"/>
    <cellStyle name="Output 6 12 5 3" xfId="37259" xr:uid="{00000000-0005-0000-0000-00002C1E0000}"/>
    <cellStyle name="Output 6 12 6" xfId="9088" xr:uid="{00000000-0005-0000-0000-00003F5B0000}"/>
    <cellStyle name="Output 6 12 6 2" xfId="14753" xr:uid="{00000000-0005-0000-0000-0000405B0000}"/>
    <cellStyle name="Output 6 12 7" xfId="9812" xr:uid="{00000000-0005-0000-0000-0000415B0000}"/>
    <cellStyle name="Output 6 12 7 2" xfId="15467" xr:uid="{00000000-0005-0000-0000-0000425B0000}"/>
    <cellStyle name="Output 6 12 8" xfId="5304" xr:uid="{00000000-0005-0000-0000-0000435B0000}"/>
    <cellStyle name="Output 6 12 8 2" xfId="10990" xr:uid="{00000000-0005-0000-0000-0000445B0000}"/>
    <cellStyle name="Output 6 12 9" xfId="4630" xr:uid="{00000000-0005-0000-0000-0000455B0000}"/>
    <cellStyle name="Output 6 12 9 2" xfId="29501" xr:uid="{00000000-0005-0000-0000-0000465B0000}"/>
    <cellStyle name="Output 6 13" xfId="6329" xr:uid="{00000000-0005-0000-0000-0000475B0000}"/>
    <cellStyle name="Output 6 13 2" xfId="12012" xr:uid="{00000000-0005-0000-0000-0000485B0000}"/>
    <cellStyle name="Output 6 13 2 2" xfId="26246" xr:uid="{00000000-0005-0000-0000-0000495B0000}"/>
    <cellStyle name="Output 6 13 2 3" xfId="21745" xr:uid="{00000000-0005-0000-0000-00004A5B0000}"/>
    <cellStyle name="Output 6 13 3" xfId="24281" xr:uid="{00000000-0005-0000-0000-00004B5B0000}"/>
    <cellStyle name="Output 6 13 4" xfId="17163" xr:uid="{00000000-0005-0000-0000-00004C5B0000}"/>
    <cellStyle name="Output 6 14" xfId="5918" xr:uid="{00000000-0005-0000-0000-00004D5B0000}"/>
    <cellStyle name="Output 6 14 2" xfId="11601" xr:uid="{00000000-0005-0000-0000-00004E5B0000}"/>
    <cellStyle name="Output 6 14 2 2" xfId="25973" xr:uid="{00000000-0005-0000-0000-00004F5B0000}"/>
    <cellStyle name="Output 6 14 3" xfId="24071" xr:uid="{00000000-0005-0000-0000-0000505B0000}"/>
    <cellStyle name="Output 6 14 4" xfId="21205" xr:uid="{00000000-0005-0000-0000-0000515B0000}"/>
    <cellStyle name="Output 6 15" xfId="7249" xr:uid="{00000000-0005-0000-0000-0000525B0000}"/>
    <cellStyle name="Output 6 15 2" xfId="12924" xr:uid="{00000000-0005-0000-0000-0000535B0000}"/>
    <cellStyle name="Output 6 15 2 2" xfId="25560" xr:uid="{00000000-0005-0000-0000-0000545B0000}"/>
    <cellStyle name="Output 6 15 2 3" xfId="38941" xr:uid="{00000000-0005-0000-0000-00003E1F0000}"/>
    <cellStyle name="Output 6 15 3" xfId="24763" xr:uid="{00000000-0005-0000-0000-0000555B0000}"/>
    <cellStyle name="Output 6 15 4" xfId="35619" xr:uid="{00000000-0005-0000-0000-00003E1F0000}"/>
    <cellStyle name="Output 6 16" xfId="8391" xr:uid="{00000000-0005-0000-0000-0000565B0000}"/>
    <cellStyle name="Output 6 16 2" xfId="14057" xr:uid="{00000000-0005-0000-0000-0000575B0000}"/>
    <cellStyle name="Output 6 16 2 2" xfId="38821" xr:uid="{00000000-0005-0000-0000-00003F1F0000}"/>
    <cellStyle name="Output 6 16 3" xfId="35513" xr:uid="{00000000-0005-0000-0000-00003F1F0000}"/>
    <cellStyle name="Output 6 17" xfId="8024" xr:uid="{00000000-0005-0000-0000-0000585B0000}"/>
    <cellStyle name="Output 6 17 2" xfId="13697" xr:uid="{00000000-0005-0000-0000-0000595B0000}"/>
    <cellStyle name="Output 6 17 2 2" xfId="38261" xr:uid="{00000000-0005-0000-0000-0000972C0000}"/>
    <cellStyle name="Output 6 17 3" xfId="34785" xr:uid="{00000000-0005-0000-0000-0000972C0000}"/>
    <cellStyle name="Output 6 18" xfId="9491" xr:uid="{00000000-0005-0000-0000-00005A5B0000}"/>
    <cellStyle name="Output 6 18 2" xfId="15149" xr:uid="{00000000-0005-0000-0000-00005B5B0000}"/>
    <cellStyle name="Output 6 18 3" xfId="37254" xr:uid="{00000000-0005-0000-0000-0000211E0000}"/>
    <cellStyle name="Output 6 19" xfId="4983" xr:uid="{00000000-0005-0000-0000-00005C5B0000}"/>
    <cellStyle name="Output 6 19 2" xfId="10672" xr:uid="{00000000-0005-0000-0000-00005D5B0000}"/>
    <cellStyle name="Output 6 2" xfId="3037" xr:uid="{00000000-0005-0000-0000-00005E5B0000}"/>
    <cellStyle name="Output 6 2 10" xfId="4284" xr:uid="{00000000-0005-0000-0000-00005F5B0000}"/>
    <cellStyle name="Output 6 2 10 2" xfId="29208" xr:uid="{00000000-0005-0000-0000-0000605B0000}"/>
    <cellStyle name="Output 6 2 11" xfId="10019" xr:uid="{00000000-0005-0000-0000-0000615B0000}"/>
    <cellStyle name="Output 6 2 11 2" xfId="29419" xr:uid="{00000000-0005-0000-0000-0000625B0000}"/>
    <cellStyle name="Output 6 2 12" xfId="16620" xr:uid="{00000000-0005-0000-0000-0000635B0000}"/>
    <cellStyle name="Output 6 2 13" xfId="32886" xr:uid="{00000000-0005-0000-0000-0000B00E0000}"/>
    <cellStyle name="Output 6 2 2" xfId="3545" xr:uid="{00000000-0005-0000-0000-0000645B0000}"/>
    <cellStyle name="Output 6 2 2 10" xfId="10337" xr:uid="{00000000-0005-0000-0000-0000655B0000}"/>
    <cellStyle name="Output 6 2 2 10 2" xfId="28977" xr:uid="{00000000-0005-0000-0000-0000665B0000}"/>
    <cellStyle name="Output 6 2 2 11" xfId="16621" xr:uid="{00000000-0005-0000-0000-0000675B0000}"/>
    <cellStyle name="Output 6 2 2 12" xfId="30873" xr:uid="{00000000-0005-0000-0000-0000311E0000}"/>
    <cellStyle name="Output 6 2 2 2" xfId="6705" xr:uid="{00000000-0005-0000-0000-0000685B0000}"/>
    <cellStyle name="Output 6 2 2 2 2" xfId="12387" xr:uid="{00000000-0005-0000-0000-0000695B0000}"/>
    <cellStyle name="Output 6 2 2 2 2 2" xfId="25980" xr:uid="{00000000-0005-0000-0000-00006A5B0000}"/>
    <cellStyle name="Output 6 2 2 2 3" xfId="24496" xr:uid="{00000000-0005-0000-0000-00006B5B0000}"/>
    <cellStyle name="Output 6 2 2 2 4" xfId="21212" xr:uid="{00000000-0005-0000-0000-00006C5B0000}"/>
    <cellStyle name="Output 6 2 2 3" xfId="6191" xr:uid="{00000000-0005-0000-0000-00006D5B0000}"/>
    <cellStyle name="Output 6 2 2 3 2" xfId="11874" xr:uid="{00000000-0005-0000-0000-00006E5B0000}"/>
    <cellStyle name="Output 6 2 2 3 2 2" xfId="38948" xr:uid="{00000000-0005-0000-0000-0000431F0000}"/>
    <cellStyle name="Output 6 2 2 3 3" xfId="35626" xr:uid="{00000000-0005-0000-0000-0000431F0000}"/>
    <cellStyle name="Output 6 2 2 4" xfId="8180" xr:uid="{00000000-0005-0000-0000-00006F5B0000}"/>
    <cellStyle name="Output 6 2 2 4 2" xfId="13846" xr:uid="{00000000-0005-0000-0000-0000705B0000}"/>
    <cellStyle name="Output 6 2 2 4 2 2" xfId="39038" xr:uid="{00000000-0005-0000-0000-0000441F0000}"/>
    <cellStyle name="Output 6 2 2 4 3" xfId="35700" xr:uid="{00000000-0005-0000-0000-0000441F0000}"/>
    <cellStyle name="Output 6 2 2 5" xfId="8717" xr:uid="{00000000-0005-0000-0000-0000715B0000}"/>
    <cellStyle name="Output 6 2 2 5 2" xfId="14382" xr:uid="{00000000-0005-0000-0000-0000725B0000}"/>
    <cellStyle name="Output 6 2 2 5 3" xfId="37261" xr:uid="{00000000-0005-0000-0000-0000311E0000}"/>
    <cellStyle name="Output 6 2 2 6" xfId="9091" xr:uid="{00000000-0005-0000-0000-0000735B0000}"/>
    <cellStyle name="Output 6 2 2 6 2" xfId="14756" xr:uid="{00000000-0005-0000-0000-0000745B0000}"/>
    <cellStyle name="Output 6 2 2 7" xfId="9815" xr:uid="{00000000-0005-0000-0000-0000755B0000}"/>
    <cellStyle name="Output 6 2 2 7 2" xfId="15470" xr:uid="{00000000-0005-0000-0000-0000765B0000}"/>
    <cellStyle name="Output 6 2 2 8" xfId="5307" xr:uid="{00000000-0005-0000-0000-0000775B0000}"/>
    <cellStyle name="Output 6 2 2 8 2" xfId="10993" xr:uid="{00000000-0005-0000-0000-0000785B0000}"/>
    <cellStyle name="Output 6 2 2 9" xfId="4633" xr:uid="{00000000-0005-0000-0000-0000795B0000}"/>
    <cellStyle name="Output 6 2 2 9 2" xfId="30110" xr:uid="{00000000-0005-0000-0000-00007A5B0000}"/>
    <cellStyle name="Output 6 2 3" xfId="6332" xr:uid="{00000000-0005-0000-0000-00007B5B0000}"/>
    <cellStyle name="Output 6 2 3 2" xfId="12015" xr:uid="{00000000-0005-0000-0000-00007C5B0000}"/>
    <cellStyle name="Output 6 2 3 2 2" xfId="26249" xr:uid="{00000000-0005-0000-0000-00007D5B0000}"/>
    <cellStyle name="Output 6 2 3 2 3" xfId="21748" xr:uid="{00000000-0005-0000-0000-00007E5B0000}"/>
    <cellStyle name="Output 6 2 3 3" xfId="24284" xr:uid="{00000000-0005-0000-0000-00007F5B0000}"/>
    <cellStyle name="Output 6 2 3 4" xfId="17166" xr:uid="{00000000-0005-0000-0000-0000805B0000}"/>
    <cellStyle name="Output 6 2 4" xfId="5921" xr:uid="{00000000-0005-0000-0000-0000815B0000}"/>
    <cellStyle name="Output 6 2 4 2" xfId="11604" xr:uid="{00000000-0005-0000-0000-0000825B0000}"/>
    <cellStyle name="Output 6 2 4 2 2" xfId="25979" xr:uid="{00000000-0005-0000-0000-0000835B0000}"/>
    <cellStyle name="Output 6 2 4 3" xfId="24074" xr:uid="{00000000-0005-0000-0000-0000845B0000}"/>
    <cellStyle name="Output 6 2 4 4" xfId="21211" xr:uid="{00000000-0005-0000-0000-0000855B0000}"/>
    <cellStyle name="Output 6 2 5" xfId="7246" xr:uid="{00000000-0005-0000-0000-0000865B0000}"/>
    <cellStyle name="Output 6 2 5 2" xfId="12921" xr:uid="{00000000-0005-0000-0000-0000875B0000}"/>
    <cellStyle name="Output 6 2 5 2 2" xfId="25563" xr:uid="{00000000-0005-0000-0000-0000885B0000}"/>
    <cellStyle name="Output 6 2 5 2 3" xfId="38947" xr:uid="{00000000-0005-0000-0000-0000471F0000}"/>
    <cellStyle name="Output 6 2 5 3" xfId="24760" xr:uid="{00000000-0005-0000-0000-0000895B0000}"/>
    <cellStyle name="Output 6 2 5 4" xfId="35625" xr:uid="{00000000-0005-0000-0000-0000471F0000}"/>
    <cellStyle name="Output 6 2 6" xfId="8394" xr:uid="{00000000-0005-0000-0000-00008A5B0000}"/>
    <cellStyle name="Output 6 2 6 2" xfId="14060" xr:uid="{00000000-0005-0000-0000-00008B5B0000}"/>
    <cellStyle name="Output 6 2 6 2 2" xfId="38889" xr:uid="{00000000-0005-0000-0000-0000481F0000}"/>
    <cellStyle name="Output 6 2 6 3" xfId="35570" xr:uid="{00000000-0005-0000-0000-0000481F0000}"/>
    <cellStyle name="Output 6 2 7" xfId="7216" xr:uid="{00000000-0005-0000-0000-00008C5B0000}"/>
    <cellStyle name="Output 6 2 7 2" xfId="12891" xr:uid="{00000000-0005-0000-0000-00008D5B0000}"/>
    <cellStyle name="Output 6 2 7 2 2" xfId="38259" xr:uid="{00000000-0005-0000-0000-00009A2C0000}"/>
    <cellStyle name="Output 6 2 7 3" xfId="34783" xr:uid="{00000000-0005-0000-0000-00009A2C0000}"/>
    <cellStyle name="Output 6 2 8" xfId="9494" xr:uid="{00000000-0005-0000-0000-00008E5B0000}"/>
    <cellStyle name="Output 6 2 8 2" xfId="15152" xr:uid="{00000000-0005-0000-0000-00008F5B0000}"/>
    <cellStyle name="Output 6 2 8 3" xfId="37260" xr:uid="{00000000-0005-0000-0000-0000301E0000}"/>
    <cellStyle name="Output 6 2 9" xfId="4986" xr:uid="{00000000-0005-0000-0000-0000905B0000}"/>
    <cellStyle name="Output 6 2 9 2" xfId="10675" xr:uid="{00000000-0005-0000-0000-0000915B0000}"/>
    <cellStyle name="Output 6 20" xfId="4281" xr:uid="{00000000-0005-0000-0000-0000925B0000}"/>
    <cellStyle name="Output 6 20 2" xfId="29603" xr:uid="{00000000-0005-0000-0000-0000935B0000}"/>
    <cellStyle name="Output 6 21" xfId="10016" xr:uid="{00000000-0005-0000-0000-0000945B0000}"/>
    <cellStyle name="Output 6 21 2" xfId="29235" xr:uid="{00000000-0005-0000-0000-0000955B0000}"/>
    <cellStyle name="Output 6 22" xfId="16614" xr:uid="{00000000-0005-0000-0000-0000965B0000}"/>
    <cellStyle name="Output 6 23" xfId="32885" xr:uid="{00000000-0005-0000-0000-0000AF0E0000}"/>
    <cellStyle name="Output 6 3" xfId="3038" xr:uid="{00000000-0005-0000-0000-0000975B0000}"/>
    <cellStyle name="Output 6 3 10" xfId="4285" xr:uid="{00000000-0005-0000-0000-0000985B0000}"/>
    <cellStyle name="Output 6 3 10 2" xfId="30086" xr:uid="{00000000-0005-0000-0000-0000995B0000}"/>
    <cellStyle name="Output 6 3 11" xfId="10020" xr:uid="{00000000-0005-0000-0000-00009A5B0000}"/>
    <cellStyle name="Output 6 3 11 2" xfId="29133" xr:uid="{00000000-0005-0000-0000-00009B5B0000}"/>
    <cellStyle name="Output 6 3 12" xfId="16622" xr:uid="{00000000-0005-0000-0000-00009C5B0000}"/>
    <cellStyle name="Output 6 3 13" xfId="33541" xr:uid="{00000000-0005-0000-0000-0000351E0000}"/>
    <cellStyle name="Output 6 3 2" xfId="3546" xr:uid="{00000000-0005-0000-0000-00009D5B0000}"/>
    <cellStyle name="Output 6 3 2 10" xfId="10338" xr:uid="{00000000-0005-0000-0000-00009E5B0000}"/>
    <cellStyle name="Output 6 3 2 10 2" xfId="29887" xr:uid="{00000000-0005-0000-0000-00009F5B0000}"/>
    <cellStyle name="Output 6 3 2 11" xfId="16623" xr:uid="{00000000-0005-0000-0000-0000A05B0000}"/>
    <cellStyle name="Output 6 3 2 12" xfId="30833" xr:uid="{00000000-0005-0000-0000-0000361E0000}"/>
    <cellStyle name="Output 6 3 2 2" xfId="6706" xr:uid="{00000000-0005-0000-0000-0000A15B0000}"/>
    <cellStyle name="Output 6 3 2 2 2" xfId="12388" xr:uid="{00000000-0005-0000-0000-0000A25B0000}"/>
    <cellStyle name="Output 6 3 2 2 2 2" xfId="25982" xr:uid="{00000000-0005-0000-0000-0000A35B0000}"/>
    <cellStyle name="Output 6 3 2 2 3" xfId="24497" xr:uid="{00000000-0005-0000-0000-0000A45B0000}"/>
    <cellStyle name="Output 6 3 2 2 4" xfId="21214" xr:uid="{00000000-0005-0000-0000-0000A55B0000}"/>
    <cellStyle name="Output 6 3 2 3" xfId="6192" xr:uid="{00000000-0005-0000-0000-0000A65B0000}"/>
    <cellStyle name="Output 6 3 2 3 2" xfId="11875" xr:uid="{00000000-0005-0000-0000-0000A75B0000}"/>
    <cellStyle name="Output 6 3 2 3 2 2" xfId="38950" xr:uid="{00000000-0005-0000-0000-00004C1F0000}"/>
    <cellStyle name="Output 6 3 2 3 3" xfId="35628" xr:uid="{00000000-0005-0000-0000-00004C1F0000}"/>
    <cellStyle name="Output 6 3 2 4" xfId="8181" xr:uid="{00000000-0005-0000-0000-0000A85B0000}"/>
    <cellStyle name="Output 6 3 2 4 2" xfId="13847" xr:uid="{00000000-0005-0000-0000-0000A95B0000}"/>
    <cellStyle name="Output 6 3 2 4 2 2" xfId="39456" xr:uid="{00000000-0005-0000-0000-00004D1F0000}"/>
    <cellStyle name="Output 6 3 2 4 3" xfId="36126" xr:uid="{00000000-0005-0000-0000-00004D1F0000}"/>
    <cellStyle name="Output 6 3 2 5" xfId="8718" xr:uid="{00000000-0005-0000-0000-0000AA5B0000}"/>
    <cellStyle name="Output 6 3 2 5 2" xfId="14383" xr:uid="{00000000-0005-0000-0000-0000AB5B0000}"/>
    <cellStyle name="Output 6 3 2 5 3" xfId="37263" xr:uid="{00000000-0005-0000-0000-0000361E0000}"/>
    <cellStyle name="Output 6 3 2 6" xfId="9092" xr:uid="{00000000-0005-0000-0000-0000AC5B0000}"/>
    <cellStyle name="Output 6 3 2 6 2" xfId="14757" xr:uid="{00000000-0005-0000-0000-0000AD5B0000}"/>
    <cellStyle name="Output 6 3 2 7" xfId="9816" xr:uid="{00000000-0005-0000-0000-0000AE5B0000}"/>
    <cellStyle name="Output 6 3 2 7 2" xfId="15471" xr:uid="{00000000-0005-0000-0000-0000AF5B0000}"/>
    <cellStyle name="Output 6 3 2 8" xfId="5308" xr:uid="{00000000-0005-0000-0000-0000B05B0000}"/>
    <cellStyle name="Output 6 3 2 8 2" xfId="10994" xr:uid="{00000000-0005-0000-0000-0000B15B0000}"/>
    <cellStyle name="Output 6 3 2 9" xfId="4634" xr:uid="{00000000-0005-0000-0000-0000B25B0000}"/>
    <cellStyle name="Output 6 3 2 9 2" xfId="30054" xr:uid="{00000000-0005-0000-0000-0000B35B0000}"/>
    <cellStyle name="Output 6 3 3" xfId="6333" xr:uid="{00000000-0005-0000-0000-0000B45B0000}"/>
    <cellStyle name="Output 6 3 3 2" xfId="12016" xr:uid="{00000000-0005-0000-0000-0000B55B0000}"/>
    <cellStyle name="Output 6 3 3 2 2" xfId="26250" xr:uid="{00000000-0005-0000-0000-0000B65B0000}"/>
    <cellStyle name="Output 6 3 3 2 3" xfId="21749" xr:uid="{00000000-0005-0000-0000-0000B75B0000}"/>
    <cellStyle name="Output 6 3 3 3" xfId="24285" xr:uid="{00000000-0005-0000-0000-0000B85B0000}"/>
    <cellStyle name="Output 6 3 3 4" xfId="17167" xr:uid="{00000000-0005-0000-0000-0000B95B0000}"/>
    <cellStyle name="Output 6 3 4" xfId="5922" xr:uid="{00000000-0005-0000-0000-0000BA5B0000}"/>
    <cellStyle name="Output 6 3 4 2" xfId="11605" xr:uid="{00000000-0005-0000-0000-0000BB5B0000}"/>
    <cellStyle name="Output 6 3 4 2 2" xfId="25981" xr:uid="{00000000-0005-0000-0000-0000BC5B0000}"/>
    <cellStyle name="Output 6 3 4 3" xfId="24075" xr:uid="{00000000-0005-0000-0000-0000BD5B0000}"/>
    <cellStyle name="Output 6 3 4 4" xfId="21213" xr:uid="{00000000-0005-0000-0000-0000BE5B0000}"/>
    <cellStyle name="Output 6 3 5" xfId="7245" xr:uid="{00000000-0005-0000-0000-0000BF5B0000}"/>
    <cellStyle name="Output 6 3 5 2" xfId="12920" xr:uid="{00000000-0005-0000-0000-0000C05B0000}"/>
    <cellStyle name="Output 6 3 5 2 2" xfId="25564" xr:uid="{00000000-0005-0000-0000-0000C15B0000}"/>
    <cellStyle name="Output 6 3 5 2 3" xfId="38949" xr:uid="{00000000-0005-0000-0000-0000501F0000}"/>
    <cellStyle name="Output 6 3 5 3" xfId="24759" xr:uid="{00000000-0005-0000-0000-0000C25B0000}"/>
    <cellStyle name="Output 6 3 5 4" xfId="35627" xr:uid="{00000000-0005-0000-0000-0000501F0000}"/>
    <cellStyle name="Output 6 3 6" xfId="8395" xr:uid="{00000000-0005-0000-0000-0000C35B0000}"/>
    <cellStyle name="Output 6 3 6 2" xfId="14061" xr:uid="{00000000-0005-0000-0000-0000C45B0000}"/>
    <cellStyle name="Output 6 3 6 2 2" xfId="39039" xr:uid="{00000000-0005-0000-0000-0000511F0000}"/>
    <cellStyle name="Output 6 3 6 3" xfId="35701" xr:uid="{00000000-0005-0000-0000-0000511F0000}"/>
    <cellStyle name="Output 6 3 7" xfId="7215" xr:uid="{00000000-0005-0000-0000-0000C55B0000}"/>
    <cellStyle name="Output 6 3 7 2" xfId="12890" xr:uid="{00000000-0005-0000-0000-0000C65B0000}"/>
    <cellStyle name="Output 6 3 7 2 2" xfId="38258" xr:uid="{00000000-0005-0000-0000-00009B2C0000}"/>
    <cellStyle name="Output 6 3 7 3" xfId="34782" xr:uid="{00000000-0005-0000-0000-00009B2C0000}"/>
    <cellStyle name="Output 6 3 8" xfId="9495" xr:uid="{00000000-0005-0000-0000-0000C75B0000}"/>
    <cellStyle name="Output 6 3 8 2" xfId="15153" xr:uid="{00000000-0005-0000-0000-0000C85B0000}"/>
    <cellStyle name="Output 6 3 8 3" xfId="37262" xr:uid="{00000000-0005-0000-0000-0000351E0000}"/>
    <cellStyle name="Output 6 3 9" xfId="4987" xr:uid="{00000000-0005-0000-0000-0000C95B0000}"/>
    <cellStyle name="Output 6 3 9 2" xfId="10676" xr:uid="{00000000-0005-0000-0000-0000CA5B0000}"/>
    <cellStyle name="Output 6 4" xfId="3039" xr:uid="{00000000-0005-0000-0000-0000CB5B0000}"/>
    <cellStyle name="Output 6 4 10" xfId="4286" xr:uid="{00000000-0005-0000-0000-0000CC5B0000}"/>
    <cellStyle name="Output 6 4 10 2" xfId="28883" xr:uid="{00000000-0005-0000-0000-0000CD5B0000}"/>
    <cellStyle name="Output 6 4 11" xfId="10021" xr:uid="{00000000-0005-0000-0000-0000CE5B0000}"/>
    <cellStyle name="Output 6 4 11 2" xfId="28789" xr:uid="{00000000-0005-0000-0000-0000CF5B0000}"/>
    <cellStyle name="Output 6 4 12" xfId="16624" xr:uid="{00000000-0005-0000-0000-0000D05B0000}"/>
    <cellStyle name="Output 6 4 13" xfId="33697" xr:uid="{00000000-0005-0000-0000-00003A1E0000}"/>
    <cellStyle name="Output 6 4 2" xfId="3547" xr:uid="{00000000-0005-0000-0000-0000D15B0000}"/>
    <cellStyle name="Output 6 4 2 10" xfId="10339" xr:uid="{00000000-0005-0000-0000-0000D25B0000}"/>
    <cellStyle name="Output 6 4 2 10 2" xfId="28421" xr:uid="{00000000-0005-0000-0000-0000D35B0000}"/>
    <cellStyle name="Output 6 4 2 11" xfId="16625" xr:uid="{00000000-0005-0000-0000-0000D45B0000}"/>
    <cellStyle name="Output 6 4 2 12" xfId="33696" xr:uid="{00000000-0005-0000-0000-00003B1E0000}"/>
    <cellStyle name="Output 6 4 2 2" xfId="6707" xr:uid="{00000000-0005-0000-0000-0000D55B0000}"/>
    <cellStyle name="Output 6 4 2 2 2" xfId="12389" xr:uid="{00000000-0005-0000-0000-0000D65B0000}"/>
    <cellStyle name="Output 6 4 2 2 2 2" xfId="25984" xr:uid="{00000000-0005-0000-0000-0000D75B0000}"/>
    <cellStyle name="Output 6 4 2 2 3" xfId="24498" xr:uid="{00000000-0005-0000-0000-0000D85B0000}"/>
    <cellStyle name="Output 6 4 2 2 4" xfId="21216" xr:uid="{00000000-0005-0000-0000-0000D95B0000}"/>
    <cellStyle name="Output 6 4 2 3" xfId="6193" xr:uid="{00000000-0005-0000-0000-0000DA5B0000}"/>
    <cellStyle name="Output 6 4 2 3 2" xfId="11876" xr:uid="{00000000-0005-0000-0000-0000DB5B0000}"/>
    <cellStyle name="Output 6 4 2 3 2 2" xfId="38952" xr:uid="{00000000-0005-0000-0000-0000551F0000}"/>
    <cellStyle name="Output 6 4 2 3 3" xfId="35630" xr:uid="{00000000-0005-0000-0000-0000551F0000}"/>
    <cellStyle name="Output 6 4 2 4" xfId="8182" xr:uid="{00000000-0005-0000-0000-0000DC5B0000}"/>
    <cellStyle name="Output 6 4 2 4 2" xfId="13848" xr:uid="{00000000-0005-0000-0000-0000DD5B0000}"/>
    <cellStyle name="Output 6 4 2 4 2 2" xfId="38824" xr:uid="{00000000-0005-0000-0000-0000561F0000}"/>
    <cellStyle name="Output 6 4 2 4 3" xfId="35516" xr:uid="{00000000-0005-0000-0000-0000561F0000}"/>
    <cellStyle name="Output 6 4 2 5" xfId="8719" xr:uid="{00000000-0005-0000-0000-0000DE5B0000}"/>
    <cellStyle name="Output 6 4 2 5 2" xfId="14384" xr:uid="{00000000-0005-0000-0000-0000DF5B0000}"/>
    <cellStyle name="Output 6 4 2 5 3" xfId="37265" xr:uid="{00000000-0005-0000-0000-00003B1E0000}"/>
    <cellStyle name="Output 6 4 2 6" xfId="9093" xr:uid="{00000000-0005-0000-0000-0000E05B0000}"/>
    <cellStyle name="Output 6 4 2 6 2" xfId="14758" xr:uid="{00000000-0005-0000-0000-0000E15B0000}"/>
    <cellStyle name="Output 6 4 2 7" xfId="9817" xr:uid="{00000000-0005-0000-0000-0000E25B0000}"/>
    <cellStyle name="Output 6 4 2 7 2" xfId="15472" xr:uid="{00000000-0005-0000-0000-0000E35B0000}"/>
    <cellStyle name="Output 6 4 2 8" xfId="5309" xr:uid="{00000000-0005-0000-0000-0000E45B0000}"/>
    <cellStyle name="Output 6 4 2 8 2" xfId="10995" xr:uid="{00000000-0005-0000-0000-0000E55B0000}"/>
    <cellStyle name="Output 6 4 2 9" xfId="4635" xr:uid="{00000000-0005-0000-0000-0000E65B0000}"/>
    <cellStyle name="Output 6 4 2 9 2" xfId="30022" xr:uid="{00000000-0005-0000-0000-0000E75B0000}"/>
    <cellStyle name="Output 6 4 3" xfId="6334" xr:uid="{00000000-0005-0000-0000-0000E85B0000}"/>
    <cellStyle name="Output 6 4 3 2" xfId="12017" xr:uid="{00000000-0005-0000-0000-0000E95B0000}"/>
    <cellStyle name="Output 6 4 3 2 2" xfId="26251" xr:uid="{00000000-0005-0000-0000-0000EA5B0000}"/>
    <cellStyle name="Output 6 4 3 2 3" xfId="21750" xr:uid="{00000000-0005-0000-0000-0000EB5B0000}"/>
    <cellStyle name="Output 6 4 3 3" xfId="24286" xr:uid="{00000000-0005-0000-0000-0000EC5B0000}"/>
    <cellStyle name="Output 6 4 3 4" xfId="17168" xr:uid="{00000000-0005-0000-0000-0000ED5B0000}"/>
    <cellStyle name="Output 6 4 4" xfId="5923" xr:uid="{00000000-0005-0000-0000-0000EE5B0000}"/>
    <cellStyle name="Output 6 4 4 2" xfId="11606" xr:uid="{00000000-0005-0000-0000-0000EF5B0000}"/>
    <cellStyle name="Output 6 4 4 2 2" xfId="25983" xr:uid="{00000000-0005-0000-0000-0000F05B0000}"/>
    <cellStyle name="Output 6 4 4 3" xfId="24076" xr:uid="{00000000-0005-0000-0000-0000F15B0000}"/>
    <cellStyle name="Output 6 4 4 4" xfId="21215" xr:uid="{00000000-0005-0000-0000-0000F25B0000}"/>
    <cellStyle name="Output 6 4 5" xfId="7244" xr:uid="{00000000-0005-0000-0000-0000F35B0000}"/>
    <cellStyle name="Output 6 4 5 2" xfId="12919" xr:uid="{00000000-0005-0000-0000-0000F45B0000}"/>
    <cellStyle name="Output 6 4 5 2 2" xfId="25565" xr:uid="{00000000-0005-0000-0000-0000F55B0000}"/>
    <cellStyle name="Output 6 4 5 2 3" xfId="38951" xr:uid="{00000000-0005-0000-0000-0000591F0000}"/>
    <cellStyle name="Output 6 4 5 3" xfId="24758" xr:uid="{00000000-0005-0000-0000-0000F65B0000}"/>
    <cellStyle name="Output 6 4 5 4" xfId="35629" xr:uid="{00000000-0005-0000-0000-0000591F0000}"/>
    <cellStyle name="Output 6 4 6" xfId="8396" xr:uid="{00000000-0005-0000-0000-0000F75B0000}"/>
    <cellStyle name="Output 6 4 6 2" xfId="14062" xr:uid="{00000000-0005-0000-0000-0000F85B0000}"/>
    <cellStyle name="Output 6 4 6 2 2" xfId="38776" xr:uid="{00000000-0005-0000-0000-00005A1F0000}"/>
    <cellStyle name="Output 6 4 6 3" xfId="35468" xr:uid="{00000000-0005-0000-0000-00005A1F0000}"/>
    <cellStyle name="Output 6 4 7" xfId="7214" xr:uid="{00000000-0005-0000-0000-0000F95B0000}"/>
    <cellStyle name="Output 6 4 7 2" xfId="12889" xr:uid="{00000000-0005-0000-0000-0000FA5B0000}"/>
    <cellStyle name="Output 6 4 7 2 2" xfId="38257" xr:uid="{00000000-0005-0000-0000-00009C2C0000}"/>
    <cellStyle name="Output 6 4 7 3" xfId="34781" xr:uid="{00000000-0005-0000-0000-00009C2C0000}"/>
    <cellStyle name="Output 6 4 8" xfId="9496" xr:uid="{00000000-0005-0000-0000-0000FB5B0000}"/>
    <cellStyle name="Output 6 4 8 2" xfId="15154" xr:uid="{00000000-0005-0000-0000-0000FC5B0000}"/>
    <cellStyle name="Output 6 4 8 3" xfId="37264" xr:uid="{00000000-0005-0000-0000-00003A1E0000}"/>
    <cellStyle name="Output 6 4 9" xfId="4988" xr:uid="{00000000-0005-0000-0000-0000FD5B0000}"/>
    <cellStyle name="Output 6 4 9 2" xfId="10677" xr:uid="{00000000-0005-0000-0000-0000FE5B0000}"/>
    <cellStyle name="Output 6 5" xfId="3040" xr:uid="{00000000-0005-0000-0000-0000FF5B0000}"/>
    <cellStyle name="Output 6 5 10" xfId="4287" xr:uid="{00000000-0005-0000-0000-0000005C0000}"/>
    <cellStyle name="Output 6 5 10 2" xfId="29988" xr:uid="{00000000-0005-0000-0000-0000015C0000}"/>
    <cellStyle name="Output 6 5 11" xfId="10022" xr:uid="{00000000-0005-0000-0000-0000025C0000}"/>
    <cellStyle name="Output 6 5 11 2" xfId="28958" xr:uid="{00000000-0005-0000-0000-0000035C0000}"/>
    <cellStyle name="Output 6 5 12" xfId="16626" xr:uid="{00000000-0005-0000-0000-0000045C0000}"/>
    <cellStyle name="Output 6 5 13" xfId="33695" xr:uid="{00000000-0005-0000-0000-00003F1E0000}"/>
    <cellStyle name="Output 6 5 2" xfId="3548" xr:uid="{00000000-0005-0000-0000-0000055C0000}"/>
    <cellStyle name="Output 6 5 2 10" xfId="10340" xr:uid="{00000000-0005-0000-0000-0000065C0000}"/>
    <cellStyle name="Output 6 5 2 10 2" xfId="30008" xr:uid="{00000000-0005-0000-0000-0000075C0000}"/>
    <cellStyle name="Output 6 5 2 11" xfId="16627" xr:uid="{00000000-0005-0000-0000-0000085C0000}"/>
    <cellStyle name="Output 6 5 2 12" xfId="33694" xr:uid="{00000000-0005-0000-0000-0000401E0000}"/>
    <cellStyle name="Output 6 5 2 2" xfId="6708" xr:uid="{00000000-0005-0000-0000-0000095C0000}"/>
    <cellStyle name="Output 6 5 2 2 2" xfId="12390" xr:uid="{00000000-0005-0000-0000-00000A5C0000}"/>
    <cellStyle name="Output 6 5 2 2 2 2" xfId="25986" xr:uid="{00000000-0005-0000-0000-00000B5C0000}"/>
    <cellStyle name="Output 6 5 2 2 3" xfId="24499" xr:uid="{00000000-0005-0000-0000-00000C5C0000}"/>
    <cellStyle name="Output 6 5 2 2 4" xfId="21218" xr:uid="{00000000-0005-0000-0000-00000D5C0000}"/>
    <cellStyle name="Output 6 5 2 3" xfId="6194" xr:uid="{00000000-0005-0000-0000-00000E5C0000}"/>
    <cellStyle name="Output 6 5 2 3 2" xfId="11877" xr:uid="{00000000-0005-0000-0000-00000F5C0000}"/>
    <cellStyle name="Output 6 5 2 3 2 2" xfId="38954" xr:uid="{00000000-0005-0000-0000-00005E1F0000}"/>
    <cellStyle name="Output 6 5 2 3 3" xfId="35632" xr:uid="{00000000-0005-0000-0000-00005E1F0000}"/>
    <cellStyle name="Output 6 5 2 4" xfId="8183" xr:uid="{00000000-0005-0000-0000-0000105C0000}"/>
    <cellStyle name="Output 6 5 2 4 2" xfId="13849" xr:uid="{00000000-0005-0000-0000-0000115C0000}"/>
    <cellStyle name="Output 6 5 2 4 2 2" xfId="38826" xr:uid="{00000000-0005-0000-0000-00005F1F0000}"/>
    <cellStyle name="Output 6 5 2 4 3" xfId="35518" xr:uid="{00000000-0005-0000-0000-00005F1F0000}"/>
    <cellStyle name="Output 6 5 2 5" xfId="8720" xr:uid="{00000000-0005-0000-0000-0000125C0000}"/>
    <cellStyle name="Output 6 5 2 5 2" xfId="14385" xr:uid="{00000000-0005-0000-0000-0000135C0000}"/>
    <cellStyle name="Output 6 5 2 5 3" xfId="37267" xr:uid="{00000000-0005-0000-0000-0000401E0000}"/>
    <cellStyle name="Output 6 5 2 6" xfId="9094" xr:uid="{00000000-0005-0000-0000-0000145C0000}"/>
    <cellStyle name="Output 6 5 2 6 2" xfId="14759" xr:uid="{00000000-0005-0000-0000-0000155C0000}"/>
    <cellStyle name="Output 6 5 2 7" xfId="9818" xr:uid="{00000000-0005-0000-0000-0000165C0000}"/>
    <cellStyle name="Output 6 5 2 7 2" xfId="15473" xr:uid="{00000000-0005-0000-0000-0000175C0000}"/>
    <cellStyle name="Output 6 5 2 8" xfId="5310" xr:uid="{00000000-0005-0000-0000-0000185C0000}"/>
    <cellStyle name="Output 6 5 2 8 2" xfId="10996" xr:uid="{00000000-0005-0000-0000-0000195C0000}"/>
    <cellStyle name="Output 6 5 2 9" xfId="4636" xr:uid="{00000000-0005-0000-0000-00001A5C0000}"/>
    <cellStyle name="Output 6 5 2 9 2" xfId="29600" xr:uid="{00000000-0005-0000-0000-00001B5C0000}"/>
    <cellStyle name="Output 6 5 3" xfId="6335" xr:uid="{00000000-0005-0000-0000-00001C5C0000}"/>
    <cellStyle name="Output 6 5 3 2" xfId="12018" xr:uid="{00000000-0005-0000-0000-00001D5C0000}"/>
    <cellStyle name="Output 6 5 3 2 2" xfId="26252" xr:uid="{00000000-0005-0000-0000-00001E5C0000}"/>
    <cellStyle name="Output 6 5 3 2 3" xfId="21751" xr:uid="{00000000-0005-0000-0000-00001F5C0000}"/>
    <cellStyle name="Output 6 5 3 3" xfId="24287" xr:uid="{00000000-0005-0000-0000-0000205C0000}"/>
    <cellStyle name="Output 6 5 3 4" xfId="17169" xr:uid="{00000000-0005-0000-0000-0000215C0000}"/>
    <cellStyle name="Output 6 5 4" xfId="5924" xr:uid="{00000000-0005-0000-0000-0000225C0000}"/>
    <cellStyle name="Output 6 5 4 2" xfId="11607" xr:uid="{00000000-0005-0000-0000-0000235C0000}"/>
    <cellStyle name="Output 6 5 4 2 2" xfId="25985" xr:uid="{00000000-0005-0000-0000-0000245C0000}"/>
    <cellStyle name="Output 6 5 4 3" xfId="24077" xr:uid="{00000000-0005-0000-0000-0000255C0000}"/>
    <cellStyle name="Output 6 5 4 4" xfId="21217" xr:uid="{00000000-0005-0000-0000-0000265C0000}"/>
    <cellStyle name="Output 6 5 5" xfId="7243" xr:uid="{00000000-0005-0000-0000-0000275C0000}"/>
    <cellStyle name="Output 6 5 5 2" xfId="12918" xr:uid="{00000000-0005-0000-0000-0000285C0000}"/>
    <cellStyle name="Output 6 5 5 2 2" xfId="25566" xr:uid="{00000000-0005-0000-0000-0000295C0000}"/>
    <cellStyle name="Output 6 5 5 2 3" xfId="38953" xr:uid="{00000000-0005-0000-0000-0000621F0000}"/>
    <cellStyle name="Output 6 5 5 3" xfId="24757" xr:uid="{00000000-0005-0000-0000-00002A5C0000}"/>
    <cellStyle name="Output 6 5 5 4" xfId="35631" xr:uid="{00000000-0005-0000-0000-0000621F0000}"/>
    <cellStyle name="Output 6 5 6" xfId="8397" xr:uid="{00000000-0005-0000-0000-00002B5C0000}"/>
    <cellStyle name="Output 6 5 6 2" xfId="14063" xr:uid="{00000000-0005-0000-0000-00002C5C0000}"/>
    <cellStyle name="Output 6 5 6 2 2" xfId="38825" xr:uid="{00000000-0005-0000-0000-0000631F0000}"/>
    <cellStyle name="Output 6 5 6 3" xfId="35517" xr:uid="{00000000-0005-0000-0000-0000631F0000}"/>
    <cellStyle name="Output 6 5 7" xfId="7213" xr:uid="{00000000-0005-0000-0000-00002D5C0000}"/>
    <cellStyle name="Output 6 5 7 2" xfId="12888" xr:uid="{00000000-0005-0000-0000-00002E5C0000}"/>
    <cellStyle name="Output 6 5 7 2 2" xfId="38256" xr:uid="{00000000-0005-0000-0000-00009D2C0000}"/>
    <cellStyle name="Output 6 5 7 3" xfId="34780" xr:uid="{00000000-0005-0000-0000-00009D2C0000}"/>
    <cellStyle name="Output 6 5 8" xfId="9497" xr:uid="{00000000-0005-0000-0000-00002F5C0000}"/>
    <cellStyle name="Output 6 5 8 2" xfId="15155" xr:uid="{00000000-0005-0000-0000-0000305C0000}"/>
    <cellStyle name="Output 6 5 8 3" xfId="37266" xr:uid="{00000000-0005-0000-0000-00003F1E0000}"/>
    <cellStyle name="Output 6 5 9" xfId="4989" xr:uid="{00000000-0005-0000-0000-0000315C0000}"/>
    <cellStyle name="Output 6 5 9 2" xfId="10678" xr:uid="{00000000-0005-0000-0000-0000325C0000}"/>
    <cellStyle name="Output 6 6" xfId="3041" xr:uid="{00000000-0005-0000-0000-0000335C0000}"/>
    <cellStyle name="Output 6 6 10" xfId="4288" xr:uid="{00000000-0005-0000-0000-0000345C0000}"/>
    <cellStyle name="Output 6 6 10 2" xfId="29570" xr:uid="{00000000-0005-0000-0000-0000355C0000}"/>
    <cellStyle name="Output 6 6 11" xfId="10023" xr:uid="{00000000-0005-0000-0000-0000365C0000}"/>
    <cellStyle name="Output 6 6 11 2" xfId="28776" xr:uid="{00000000-0005-0000-0000-0000375C0000}"/>
    <cellStyle name="Output 6 6 12" xfId="16628" xr:uid="{00000000-0005-0000-0000-0000385C0000}"/>
    <cellStyle name="Output 6 6 13" xfId="33693" xr:uid="{00000000-0005-0000-0000-0000441E0000}"/>
    <cellStyle name="Output 6 6 2" xfId="3549" xr:uid="{00000000-0005-0000-0000-0000395C0000}"/>
    <cellStyle name="Output 6 6 2 10" xfId="10341" xr:uid="{00000000-0005-0000-0000-00003A5C0000}"/>
    <cellStyle name="Output 6 6 2 10 2" xfId="30352" xr:uid="{00000000-0005-0000-0000-00003B5C0000}"/>
    <cellStyle name="Output 6 6 2 11" xfId="16629" xr:uid="{00000000-0005-0000-0000-00003C5C0000}"/>
    <cellStyle name="Output 6 6 2 12" xfId="33692" xr:uid="{00000000-0005-0000-0000-0000451E0000}"/>
    <cellStyle name="Output 6 6 2 2" xfId="6709" xr:uid="{00000000-0005-0000-0000-00003D5C0000}"/>
    <cellStyle name="Output 6 6 2 2 2" xfId="12391" xr:uid="{00000000-0005-0000-0000-00003E5C0000}"/>
    <cellStyle name="Output 6 6 2 2 2 2" xfId="25988" xr:uid="{00000000-0005-0000-0000-00003F5C0000}"/>
    <cellStyle name="Output 6 6 2 2 3" xfId="24500" xr:uid="{00000000-0005-0000-0000-0000405C0000}"/>
    <cellStyle name="Output 6 6 2 2 4" xfId="21220" xr:uid="{00000000-0005-0000-0000-0000415C0000}"/>
    <cellStyle name="Output 6 6 2 3" xfId="6195" xr:uid="{00000000-0005-0000-0000-0000425C0000}"/>
    <cellStyle name="Output 6 6 2 3 2" xfId="11878" xr:uid="{00000000-0005-0000-0000-0000435C0000}"/>
    <cellStyle name="Output 6 6 2 3 2 2" xfId="38956" xr:uid="{00000000-0005-0000-0000-0000671F0000}"/>
    <cellStyle name="Output 6 6 2 3 3" xfId="35634" xr:uid="{00000000-0005-0000-0000-0000671F0000}"/>
    <cellStyle name="Output 6 6 2 4" xfId="8184" xr:uid="{00000000-0005-0000-0000-0000445C0000}"/>
    <cellStyle name="Output 6 6 2 4 2" xfId="13850" xr:uid="{00000000-0005-0000-0000-0000455C0000}"/>
    <cellStyle name="Output 6 6 2 4 2 2" xfId="39760" xr:uid="{00000000-0005-0000-0000-0000681F0000}"/>
    <cellStyle name="Output 6 6 2 4 3" xfId="36428" xr:uid="{00000000-0005-0000-0000-0000681F0000}"/>
    <cellStyle name="Output 6 6 2 5" xfId="8721" xr:uid="{00000000-0005-0000-0000-0000465C0000}"/>
    <cellStyle name="Output 6 6 2 5 2" xfId="14386" xr:uid="{00000000-0005-0000-0000-0000475C0000}"/>
    <cellStyle name="Output 6 6 2 5 3" xfId="37269" xr:uid="{00000000-0005-0000-0000-0000451E0000}"/>
    <cellStyle name="Output 6 6 2 6" xfId="9095" xr:uid="{00000000-0005-0000-0000-0000485C0000}"/>
    <cellStyle name="Output 6 6 2 6 2" xfId="14760" xr:uid="{00000000-0005-0000-0000-0000495C0000}"/>
    <cellStyle name="Output 6 6 2 7" xfId="9819" xr:uid="{00000000-0005-0000-0000-00004A5C0000}"/>
    <cellStyle name="Output 6 6 2 7 2" xfId="15474" xr:uid="{00000000-0005-0000-0000-00004B5C0000}"/>
    <cellStyle name="Output 6 6 2 8" xfId="5311" xr:uid="{00000000-0005-0000-0000-00004C5C0000}"/>
    <cellStyle name="Output 6 6 2 8 2" xfId="10997" xr:uid="{00000000-0005-0000-0000-00004D5C0000}"/>
    <cellStyle name="Output 6 6 2 9" xfId="4637" xr:uid="{00000000-0005-0000-0000-00004E5C0000}"/>
    <cellStyle name="Output 6 6 2 9 2" xfId="29547" xr:uid="{00000000-0005-0000-0000-00004F5C0000}"/>
    <cellStyle name="Output 6 6 3" xfId="6336" xr:uid="{00000000-0005-0000-0000-0000505C0000}"/>
    <cellStyle name="Output 6 6 3 2" xfId="12019" xr:uid="{00000000-0005-0000-0000-0000515C0000}"/>
    <cellStyle name="Output 6 6 3 2 2" xfId="26253" xr:uid="{00000000-0005-0000-0000-0000525C0000}"/>
    <cellStyle name="Output 6 6 3 2 3" xfId="21752" xr:uid="{00000000-0005-0000-0000-0000535C0000}"/>
    <cellStyle name="Output 6 6 3 3" xfId="24288" xr:uid="{00000000-0005-0000-0000-0000545C0000}"/>
    <cellStyle name="Output 6 6 3 4" xfId="17170" xr:uid="{00000000-0005-0000-0000-0000555C0000}"/>
    <cellStyle name="Output 6 6 4" xfId="5925" xr:uid="{00000000-0005-0000-0000-0000565C0000}"/>
    <cellStyle name="Output 6 6 4 2" xfId="11608" xr:uid="{00000000-0005-0000-0000-0000575C0000}"/>
    <cellStyle name="Output 6 6 4 2 2" xfId="25987" xr:uid="{00000000-0005-0000-0000-0000585C0000}"/>
    <cellStyle name="Output 6 6 4 3" xfId="24078" xr:uid="{00000000-0005-0000-0000-0000595C0000}"/>
    <cellStyle name="Output 6 6 4 4" xfId="21219" xr:uid="{00000000-0005-0000-0000-00005A5C0000}"/>
    <cellStyle name="Output 6 6 5" xfId="7242" xr:uid="{00000000-0005-0000-0000-00005B5C0000}"/>
    <cellStyle name="Output 6 6 5 2" xfId="12917" xr:uid="{00000000-0005-0000-0000-00005C5C0000}"/>
    <cellStyle name="Output 6 6 5 2 2" xfId="25567" xr:uid="{00000000-0005-0000-0000-00005D5C0000}"/>
    <cellStyle name="Output 6 6 5 2 3" xfId="38955" xr:uid="{00000000-0005-0000-0000-00006B1F0000}"/>
    <cellStyle name="Output 6 6 5 3" xfId="24756" xr:uid="{00000000-0005-0000-0000-00005E5C0000}"/>
    <cellStyle name="Output 6 6 5 4" xfId="35633" xr:uid="{00000000-0005-0000-0000-00006B1F0000}"/>
    <cellStyle name="Output 6 6 6" xfId="8398" xr:uid="{00000000-0005-0000-0000-00005F5C0000}"/>
    <cellStyle name="Output 6 6 6 2" xfId="14064" xr:uid="{00000000-0005-0000-0000-0000605C0000}"/>
    <cellStyle name="Output 6 6 6 2 2" xfId="39748" xr:uid="{00000000-0005-0000-0000-00006C1F0000}"/>
    <cellStyle name="Output 6 6 6 3" xfId="36416" xr:uid="{00000000-0005-0000-0000-00006C1F0000}"/>
    <cellStyle name="Output 6 6 7" xfId="7212" xr:uid="{00000000-0005-0000-0000-0000615C0000}"/>
    <cellStyle name="Output 6 6 7 2" xfId="12887" xr:uid="{00000000-0005-0000-0000-0000625C0000}"/>
    <cellStyle name="Output 6 6 7 2 2" xfId="38255" xr:uid="{00000000-0005-0000-0000-00009E2C0000}"/>
    <cellStyle name="Output 6 6 7 3" xfId="34779" xr:uid="{00000000-0005-0000-0000-00009E2C0000}"/>
    <cellStyle name="Output 6 6 8" xfId="9498" xr:uid="{00000000-0005-0000-0000-0000635C0000}"/>
    <cellStyle name="Output 6 6 8 2" xfId="15156" xr:uid="{00000000-0005-0000-0000-0000645C0000}"/>
    <cellStyle name="Output 6 6 8 3" xfId="37268" xr:uid="{00000000-0005-0000-0000-0000441E0000}"/>
    <cellStyle name="Output 6 6 9" xfId="4990" xr:uid="{00000000-0005-0000-0000-0000655C0000}"/>
    <cellStyle name="Output 6 6 9 2" xfId="10679" xr:uid="{00000000-0005-0000-0000-0000665C0000}"/>
    <cellStyle name="Output 6 7" xfId="3042" xr:uid="{00000000-0005-0000-0000-0000675C0000}"/>
    <cellStyle name="Output 6 7 10" xfId="4289" xr:uid="{00000000-0005-0000-0000-0000685C0000}"/>
    <cellStyle name="Output 6 7 10 2" xfId="29524" xr:uid="{00000000-0005-0000-0000-0000695C0000}"/>
    <cellStyle name="Output 6 7 11" xfId="10024" xr:uid="{00000000-0005-0000-0000-00006A5C0000}"/>
    <cellStyle name="Output 6 7 11 2" xfId="29217" xr:uid="{00000000-0005-0000-0000-00006B5C0000}"/>
    <cellStyle name="Output 6 7 12" xfId="16630" xr:uid="{00000000-0005-0000-0000-00006C5C0000}"/>
    <cellStyle name="Output 6 7 13" xfId="33691" xr:uid="{00000000-0005-0000-0000-0000491E0000}"/>
    <cellStyle name="Output 6 7 2" xfId="3550" xr:uid="{00000000-0005-0000-0000-00006D5C0000}"/>
    <cellStyle name="Output 6 7 2 10" xfId="10342" xr:uid="{00000000-0005-0000-0000-00006E5C0000}"/>
    <cellStyle name="Output 6 7 2 10 2" xfId="29670" xr:uid="{00000000-0005-0000-0000-00006F5C0000}"/>
    <cellStyle name="Output 6 7 2 11" xfId="16631" xr:uid="{00000000-0005-0000-0000-0000705C0000}"/>
    <cellStyle name="Output 6 7 2 12" xfId="33690" xr:uid="{00000000-0005-0000-0000-00004A1E0000}"/>
    <cellStyle name="Output 6 7 2 2" xfId="6710" xr:uid="{00000000-0005-0000-0000-0000715C0000}"/>
    <cellStyle name="Output 6 7 2 2 2" xfId="12392" xr:uid="{00000000-0005-0000-0000-0000725C0000}"/>
    <cellStyle name="Output 6 7 2 2 2 2" xfId="25990" xr:uid="{00000000-0005-0000-0000-0000735C0000}"/>
    <cellStyle name="Output 6 7 2 2 3" xfId="24501" xr:uid="{00000000-0005-0000-0000-0000745C0000}"/>
    <cellStyle name="Output 6 7 2 2 4" xfId="21222" xr:uid="{00000000-0005-0000-0000-0000755C0000}"/>
    <cellStyle name="Output 6 7 2 3" xfId="6196" xr:uid="{00000000-0005-0000-0000-0000765C0000}"/>
    <cellStyle name="Output 6 7 2 3 2" xfId="11879" xr:uid="{00000000-0005-0000-0000-0000775C0000}"/>
    <cellStyle name="Output 6 7 2 3 2 2" xfId="38958" xr:uid="{00000000-0005-0000-0000-0000701F0000}"/>
    <cellStyle name="Output 6 7 2 3 3" xfId="35636" xr:uid="{00000000-0005-0000-0000-0000701F0000}"/>
    <cellStyle name="Output 6 7 2 4" xfId="8185" xr:uid="{00000000-0005-0000-0000-0000785C0000}"/>
    <cellStyle name="Output 6 7 2 4 2" xfId="13851" xr:uid="{00000000-0005-0000-0000-0000795C0000}"/>
    <cellStyle name="Output 6 7 2 4 2 2" xfId="38890" xr:uid="{00000000-0005-0000-0000-0000711F0000}"/>
    <cellStyle name="Output 6 7 2 4 3" xfId="35571" xr:uid="{00000000-0005-0000-0000-0000711F0000}"/>
    <cellStyle name="Output 6 7 2 5" xfId="8722" xr:uid="{00000000-0005-0000-0000-00007A5C0000}"/>
    <cellStyle name="Output 6 7 2 5 2" xfId="14387" xr:uid="{00000000-0005-0000-0000-00007B5C0000}"/>
    <cellStyle name="Output 6 7 2 5 3" xfId="37271" xr:uid="{00000000-0005-0000-0000-00004A1E0000}"/>
    <cellStyle name="Output 6 7 2 6" xfId="9096" xr:uid="{00000000-0005-0000-0000-00007C5C0000}"/>
    <cellStyle name="Output 6 7 2 6 2" xfId="14761" xr:uid="{00000000-0005-0000-0000-00007D5C0000}"/>
    <cellStyle name="Output 6 7 2 7" xfId="9820" xr:uid="{00000000-0005-0000-0000-00007E5C0000}"/>
    <cellStyle name="Output 6 7 2 7 2" xfId="15475" xr:uid="{00000000-0005-0000-0000-00007F5C0000}"/>
    <cellStyle name="Output 6 7 2 8" xfId="5312" xr:uid="{00000000-0005-0000-0000-0000805C0000}"/>
    <cellStyle name="Output 6 7 2 8 2" xfId="10998" xr:uid="{00000000-0005-0000-0000-0000815C0000}"/>
    <cellStyle name="Output 6 7 2 9" xfId="4638" xr:uid="{00000000-0005-0000-0000-0000825C0000}"/>
    <cellStyle name="Output 6 7 2 9 2" xfId="30085" xr:uid="{00000000-0005-0000-0000-0000835C0000}"/>
    <cellStyle name="Output 6 7 3" xfId="6337" xr:uid="{00000000-0005-0000-0000-0000845C0000}"/>
    <cellStyle name="Output 6 7 3 2" xfId="12020" xr:uid="{00000000-0005-0000-0000-0000855C0000}"/>
    <cellStyle name="Output 6 7 3 2 2" xfId="26254" xr:uid="{00000000-0005-0000-0000-0000865C0000}"/>
    <cellStyle name="Output 6 7 3 2 3" xfId="21753" xr:uid="{00000000-0005-0000-0000-0000875C0000}"/>
    <cellStyle name="Output 6 7 3 3" xfId="24289" xr:uid="{00000000-0005-0000-0000-0000885C0000}"/>
    <cellStyle name="Output 6 7 3 4" xfId="17171" xr:uid="{00000000-0005-0000-0000-0000895C0000}"/>
    <cellStyle name="Output 6 7 4" xfId="5926" xr:uid="{00000000-0005-0000-0000-00008A5C0000}"/>
    <cellStyle name="Output 6 7 4 2" xfId="11609" xr:uid="{00000000-0005-0000-0000-00008B5C0000}"/>
    <cellStyle name="Output 6 7 4 2 2" xfId="25989" xr:uid="{00000000-0005-0000-0000-00008C5C0000}"/>
    <cellStyle name="Output 6 7 4 3" xfId="24079" xr:uid="{00000000-0005-0000-0000-00008D5C0000}"/>
    <cellStyle name="Output 6 7 4 4" xfId="21221" xr:uid="{00000000-0005-0000-0000-00008E5C0000}"/>
    <cellStyle name="Output 6 7 5" xfId="7241" xr:uid="{00000000-0005-0000-0000-00008F5C0000}"/>
    <cellStyle name="Output 6 7 5 2" xfId="12916" xr:uid="{00000000-0005-0000-0000-0000905C0000}"/>
    <cellStyle name="Output 6 7 5 2 2" xfId="25568" xr:uid="{00000000-0005-0000-0000-0000915C0000}"/>
    <cellStyle name="Output 6 7 5 2 3" xfId="38957" xr:uid="{00000000-0005-0000-0000-0000741F0000}"/>
    <cellStyle name="Output 6 7 5 3" xfId="24755" xr:uid="{00000000-0005-0000-0000-0000925C0000}"/>
    <cellStyle name="Output 6 7 5 4" xfId="35635" xr:uid="{00000000-0005-0000-0000-0000741F0000}"/>
    <cellStyle name="Output 6 7 6" xfId="8399" xr:uid="{00000000-0005-0000-0000-0000935C0000}"/>
    <cellStyle name="Output 6 7 6 2" xfId="14065" xr:uid="{00000000-0005-0000-0000-0000945C0000}"/>
    <cellStyle name="Output 6 7 6 2 2" xfId="39770" xr:uid="{00000000-0005-0000-0000-0000751F0000}"/>
    <cellStyle name="Output 6 7 6 3" xfId="36438" xr:uid="{00000000-0005-0000-0000-0000751F0000}"/>
    <cellStyle name="Output 6 7 7" xfId="7211" xr:uid="{00000000-0005-0000-0000-0000955C0000}"/>
    <cellStyle name="Output 6 7 7 2" xfId="12886" xr:uid="{00000000-0005-0000-0000-0000965C0000}"/>
    <cellStyle name="Output 6 7 7 2 2" xfId="38254" xr:uid="{00000000-0005-0000-0000-00009F2C0000}"/>
    <cellStyle name="Output 6 7 7 3" xfId="34778" xr:uid="{00000000-0005-0000-0000-00009F2C0000}"/>
    <cellStyle name="Output 6 7 8" xfId="9499" xr:uid="{00000000-0005-0000-0000-0000975C0000}"/>
    <cellStyle name="Output 6 7 8 2" xfId="15157" xr:uid="{00000000-0005-0000-0000-0000985C0000}"/>
    <cellStyle name="Output 6 7 8 3" xfId="37270" xr:uid="{00000000-0005-0000-0000-0000491E0000}"/>
    <cellStyle name="Output 6 7 9" xfId="4991" xr:uid="{00000000-0005-0000-0000-0000995C0000}"/>
    <cellStyle name="Output 6 7 9 2" xfId="10680" xr:uid="{00000000-0005-0000-0000-00009A5C0000}"/>
    <cellStyle name="Output 6 8" xfId="3043" xr:uid="{00000000-0005-0000-0000-00009B5C0000}"/>
    <cellStyle name="Output 6 8 10" xfId="4290" xr:uid="{00000000-0005-0000-0000-00009C5C0000}"/>
    <cellStyle name="Output 6 8 10 2" xfId="30053" xr:uid="{00000000-0005-0000-0000-00009D5C0000}"/>
    <cellStyle name="Output 6 8 11" xfId="10025" xr:uid="{00000000-0005-0000-0000-00009E5C0000}"/>
    <cellStyle name="Output 6 8 11 2" xfId="29258" xr:uid="{00000000-0005-0000-0000-00009F5C0000}"/>
    <cellStyle name="Output 6 8 12" xfId="16632" xr:uid="{00000000-0005-0000-0000-0000A05C0000}"/>
    <cellStyle name="Output 6 8 13" xfId="33689" xr:uid="{00000000-0005-0000-0000-00004E1E0000}"/>
    <cellStyle name="Output 6 8 2" xfId="3551" xr:uid="{00000000-0005-0000-0000-0000A15C0000}"/>
    <cellStyle name="Output 6 8 2 10" xfId="10343" xr:uid="{00000000-0005-0000-0000-0000A25C0000}"/>
    <cellStyle name="Output 6 8 2 10 2" xfId="30326" xr:uid="{00000000-0005-0000-0000-0000A35C0000}"/>
    <cellStyle name="Output 6 8 2 11" xfId="16633" xr:uid="{00000000-0005-0000-0000-0000A45C0000}"/>
    <cellStyle name="Output 6 8 2 12" xfId="33688" xr:uid="{00000000-0005-0000-0000-00004F1E0000}"/>
    <cellStyle name="Output 6 8 2 2" xfId="6711" xr:uid="{00000000-0005-0000-0000-0000A55C0000}"/>
    <cellStyle name="Output 6 8 2 2 2" xfId="12393" xr:uid="{00000000-0005-0000-0000-0000A65C0000}"/>
    <cellStyle name="Output 6 8 2 2 2 2" xfId="25992" xr:uid="{00000000-0005-0000-0000-0000A75C0000}"/>
    <cellStyle name="Output 6 8 2 2 3" xfId="24502" xr:uid="{00000000-0005-0000-0000-0000A85C0000}"/>
    <cellStyle name="Output 6 8 2 2 4" xfId="21224" xr:uid="{00000000-0005-0000-0000-0000A95C0000}"/>
    <cellStyle name="Output 6 8 2 3" xfId="6197" xr:uid="{00000000-0005-0000-0000-0000AA5C0000}"/>
    <cellStyle name="Output 6 8 2 3 2" xfId="11880" xr:uid="{00000000-0005-0000-0000-0000AB5C0000}"/>
    <cellStyle name="Output 6 8 2 3 2 2" xfId="38960" xr:uid="{00000000-0005-0000-0000-0000791F0000}"/>
    <cellStyle name="Output 6 8 2 3 3" xfId="35638" xr:uid="{00000000-0005-0000-0000-0000791F0000}"/>
    <cellStyle name="Output 6 8 2 4" xfId="8186" xr:uid="{00000000-0005-0000-0000-0000AC5C0000}"/>
    <cellStyle name="Output 6 8 2 4 2" xfId="13852" xr:uid="{00000000-0005-0000-0000-0000AD5C0000}"/>
    <cellStyle name="Output 6 8 2 4 2 2" xfId="39483" xr:uid="{00000000-0005-0000-0000-00007A1F0000}"/>
    <cellStyle name="Output 6 8 2 4 3" xfId="36147" xr:uid="{00000000-0005-0000-0000-00007A1F0000}"/>
    <cellStyle name="Output 6 8 2 5" xfId="8723" xr:uid="{00000000-0005-0000-0000-0000AE5C0000}"/>
    <cellStyle name="Output 6 8 2 5 2" xfId="14388" xr:uid="{00000000-0005-0000-0000-0000AF5C0000}"/>
    <cellStyle name="Output 6 8 2 5 3" xfId="37273" xr:uid="{00000000-0005-0000-0000-00004F1E0000}"/>
    <cellStyle name="Output 6 8 2 6" xfId="9097" xr:uid="{00000000-0005-0000-0000-0000B05C0000}"/>
    <cellStyle name="Output 6 8 2 6 2" xfId="14762" xr:uid="{00000000-0005-0000-0000-0000B15C0000}"/>
    <cellStyle name="Output 6 8 2 7" xfId="9821" xr:uid="{00000000-0005-0000-0000-0000B25C0000}"/>
    <cellStyle name="Output 6 8 2 7 2" xfId="15476" xr:uid="{00000000-0005-0000-0000-0000B35C0000}"/>
    <cellStyle name="Output 6 8 2 8" xfId="5313" xr:uid="{00000000-0005-0000-0000-0000B45C0000}"/>
    <cellStyle name="Output 6 8 2 8 2" xfId="10999" xr:uid="{00000000-0005-0000-0000-0000B55C0000}"/>
    <cellStyle name="Output 6 8 2 9" xfId="4639" xr:uid="{00000000-0005-0000-0000-0000B65C0000}"/>
    <cellStyle name="Output 6 8 2 9 2" xfId="30023" xr:uid="{00000000-0005-0000-0000-0000B75C0000}"/>
    <cellStyle name="Output 6 8 3" xfId="6338" xr:uid="{00000000-0005-0000-0000-0000B85C0000}"/>
    <cellStyle name="Output 6 8 3 2" xfId="12021" xr:uid="{00000000-0005-0000-0000-0000B95C0000}"/>
    <cellStyle name="Output 6 8 3 2 2" xfId="26255" xr:uid="{00000000-0005-0000-0000-0000BA5C0000}"/>
    <cellStyle name="Output 6 8 3 2 3" xfId="21754" xr:uid="{00000000-0005-0000-0000-0000BB5C0000}"/>
    <cellStyle name="Output 6 8 3 3" xfId="24290" xr:uid="{00000000-0005-0000-0000-0000BC5C0000}"/>
    <cellStyle name="Output 6 8 3 4" xfId="17172" xr:uid="{00000000-0005-0000-0000-0000BD5C0000}"/>
    <cellStyle name="Output 6 8 4" xfId="5927" xr:uid="{00000000-0005-0000-0000-0000BE5C0000}"/>
    <cellStyle name="Output 6 8 4 2" xfId="11610" xr:uid="{00000000-0005-0000-0000-0000BF5C0000}"/>
    <cellStyle name="Output 6 8 4 2 2" xfId="25991" xr:uid="{00000000-0005-0000-0000-0000C05C0000}"/>
    <cellStyle name="Output 6 8 4 3" xfId="24080" xr:uid="{00000000-0005-0000-0000-0000C15C0000}"/>
    <cellStyle name="Output 6 8 4 4" xfId="21223" xr:uid="{00000000-0005-0000-0000-0000C25C0000}"/>
    <cellStyle name="Output 6 8 5" xfId="7240" xr:uid="{00000000-0005-0000-0000-0000C35C0000}"/>
    <cellStyle name="Output 6 8 5 2" xfId="12915" xr:uid="{00000000-0005-0000-0000-0000C45C0000}"/>
    <cellStyle name="Output 6 8 5 2 2" xfId="25569" xr:uid="{00000000-0005-0000-0000-0000C55C0000}"/>
    <cellStyle name="Output 6 8 5 2 3" xfId="38959" xr:uid="{00000000-0005-0000-0000-00007D1F0000}"/>
    <cellStyle name="Output 6 8 5 3" xfId="24754" xr:uid="{00000000-0005-0000-0000-0000C65C0000}"/>
    <cellStyle name="Output 6 8 5 4" xfId="35637" xr:uid="{00000000-0005-0000-0000-00007D1F0000}"/>
    <cellStyle name="Output 6 8 6" xfId="8400" xr:uid="{00000000-0005-0000-0000-0000C75C0000}"/>
    <cellStyle name="Output 6 8 6 2" xfId="14066" xr:uid="{00000000-0005-0000-0000-0000C85C0000}"/>
    <cellStyle name="Output 6 8 6 2 2" xfId="39473" xr:uid="{00000000-0005-0000-0000-00007E1F0000}"/>
    <cellStyle name="Output 6 8 6 3" xfId="36137" xr:uid="{00000000-0005-0000-0000-00007E1F0000}"/>
    <cellStyle name="Output 6 8 7" xfId="7210" xr:uid="{00000000-0005-0000-0000-0000C95C0000}"/>
    <cellStyle name="Output 6 8 7 2" xfId="12885" xr:uid="{00000000-0005-0000-0000-0000CA5C0000}"/>
    <cellStyle name="Output 6 8 7 2 2" xfId="38253" xr:uid="{00000000-0005-0000-0000-0000A02C0000}"/>
    <cellStyle name="Output 6 8 7 3" xfId="34777" xr:uid="{00000000-0005-0000-0000-0000A02C0000}"/>
    <cellStyle name="Output 6 8 8" xfId="9500" xr:uid="{00000000-0005-0000-0000-0000CB5C0000}"/>
    <cellStyle name="Output 6 8 8 2" xfId="15158" xr:uid="{00000000-0005-0000-0000-0000CC5C0000}"/>
    <cellStyle name="Output 6 8 8 3" xfId="37272" xr:uid="{00000000-0005-0000-0000-00004E1E0000}"/>
    <cellStyle name="Output 6 8 9" xfId="4992" xr:uid="{00000000-0005-0000-0000-0000CD5C0000}"/>
    <cellStyle name="Output 6 8 9 2" xfId="10681" xr:uid="{00000000-0005-0000-0000-0000CE5C0000}"/>
    <cellStyle name="Output 6 9" xfId="3044" xr:uid="{00000000-0005-0000-0000-0000CF5C0000}"/>
    <cellStyle name="Output 6 9 10" xfId="4291" xr:uid="{00000000-0005-0000-0000-0000D05C0000}"/>
    <cellStyle name="Output 6 9 10 2" xfId="29989" xr:uid="{00000000-0005-0000-0000-0000D15C0000}"/>
    <cellStyle name="Output 6 9 11" xfId="10026" xr:uid="{00000000-0005-0000-0000-0000D25C0000}"/>
    <cellStyle name="Output 6 9 11 2" xfId="28786" xr:uid="{00000000-0005-0000-0000-0000D35C0000}"/>
    <cellStyle name="Output 6 9 12" xfId="16634" xr:uid="{00000000-0005-0000-0000-0000D45C0000}"/>
    <cellStyle name="Output 6 9 13" xfId="33687" xr:uid="{00000000-0005-0000-0000-0000531E0000}"/>
    <cellStyle name="Output 6 9 2" xfId="3552" xr:uid="{00000000-0005-0000-0000-0000D55C0000}"/>
    <cellStyle name="Output 6 9 2 10" xfId="10344" xr:uid="{00000000-0005-0000-0000-0000D65C0000}"/>
    <cellStyle name="Output 6 9 2 10 2" xfId="28741" xr:uid="{00000000-0005-0000-0000-0000D75C0000}"/>
    <cellStyle name="Output 6 9 2 11" xfId="16635" xr:uid="{00000000-0005-0000-0000-0000D85C0000}"/>
    <cellStyle name="Output 6 9 2 12" xfId="33686" xr:uid="{00000000-0005-0000-0000-0000541E0000}"/>
    <cellStyle name="Output 6 9 2 2" xfId="6712" xr:uid="{00000000-0005-0000-0000-0000D95C0000}"/>
    <cellStyle name="Output 6 9 2 2 2" xfId="12394" xr:uid="{00000000-0005-0000-0000-0000DA5C0000}"/>
    <cellStyle name="Output 6 9 2 2 2 2" xfId="25994" xr:uid="{00000000-0005-0000-0000-0000DB5C0000}"/>
    <cellStyle name="Output 6 9 2 2 3" xfId="24503" xr:uid="{00000000-0005-0000-0000-0000DC5C0000}"/>
    <cellStyle name="Output 6 9 2 2 4" xfId="21226" xr:uid="{00000000-0005-0000-0000-0000DD5C0000}"/>
    <cellStyle name="Output 6 9 2 3" xfId="6198" xr:uid="{00000000-0005-0000-0000-0000DE5C0000}"/>
    <cellStyle name="Output 6 9 2 3 2" xfId="11881" xr:uid="{00000000-0005-0000-0000-0000DF5C0000}"/>
    <cellStyle name="Output 6 9 2 3 2 2" xfId="38962" xr:uid="{00000000-0005-0000-0000-0000821F0000}"/>
    <cellStyle name="Output 6 9 2 3 3" xfId="35640" xr:uid="{00000000-0005-0000-0000-0000821F0000}"/>
    <cellStyle name="Output 6 9 2 4" xfId="8187" xr:uid="{00000000-0005-0000-0000-0000E05C0000}"/>
    <cellStyle name="Output 6 9 2 4 2" xfId="13853" xr:uid="{00000000-0005-0000-0000-0000E15C0000}"/>
    <cellStyle name="Output 6 9 2 4 2 2" xfId="39825" xr:uid="{00000000-0005-0000-0000-0000831F0000}"/>
    <cellStyle name="Output 6 9 2 4 3" xfId="36496" xr:uid="{00000000-0005-0000-0000-0000831F0000}"/>
    <cellStyle name="Output 6 9 2 5" xfId="8724" xr:uid="{00000000-0005-0000-0000-0000E25C0000}"/>
    <cellStyle name="Output 6 9 2 5 2" xfId="14389" xr:uid="{00000000-0005-0000-0000-0000E35C0000}"/>
    <cellStyle name="Output 6 9 2 5 3" xfId="37275" xr:uid="{00000000-0005-0000-0000-0000541E0000}"/>
    <cellStyle name="Output 6 9 2 6" xfId="9098" xr:uid="{00000000-0005-0000-0000-0000E45C0000}"/>
    <cellStyle name="Output 6 9 2 6 2" xfId="14763" xr:uid="{00000000-0005-0000-0000-0000E55C0000}"/>
    <cellStyle name="Output 6 9 2 7" xfId="9822" xr:uid="{00000000-0005-0000-0000-0000E65C0000}"/>
    <cellStyle name="Output 6 9 2 7 2" xfId="15477" xr:uid="{00000000-0005-0000-0000-0000E75C0000}"/>
    <cellStyle name="Output 6 9 2 8" xfId="5314" xr:uid="{00000000-0005-0000-0000-0000E85C0000}"/>
    <cellStyle name="Output 6 9 2 8 2" xfId="11000" xr:uid="{00000000-0005-0000-0000-0000E95C0000}"/>
    <cellStyle name="Output 6 9 2 9" xfId="4640" xr:uid="{00000000-0005-0000-0000-0000EA5C0000}"/>
    <cellStyle name="Output 6 9 2 9 2" xfId="29601" xr:uid="{00000000-0005-0000-0000-0000EB5C0000}"/>
    <cellStyle name="Output 6 9 3" xfId="6339" xr:uid="{00000000-0005-0000-0000-0000EC5C0000}"/>
    <cellStyle name="Output 6 9 3 2" xfId="12022" xr:uid="{00000000-0005-0000-0000-0000ED5C0000}"/>
    <cellStyle name="Output 6 9 3 2 2" xfId="26256" xr:uid="{00000000-0005-0000-0000-0000EE5C0000}"/>
    <cellStyle name="Output 6 9 3 2 3" xfId="21755" xr:uid="{00000000-0005-0000-0000-0000EF5C0000}"/>
    <cellStyle name="Output 6 9 3 3" xfId="24291" xr:uid="{00000000-0005-0000-0000-0000F05C0000}"/>
    <cellStyle name="Output 6 9 3 4" xfId="17173" xr:uid="{00000000-0005-0000-0000-0000F15C0000}"/>
    <cellStyle name="Output 6 9 4" xfId="5928" xr:uid="{00000000-0005-0000-0000-0000F25C0000}"/>
    <cellStyle name="Output 6 9 4 2" xfId="11611" xr:uid="{00000000-0005-0000-0000-0000F35C0000}"/>
    <cellStyle name="Output 6 9 4 2 2" xfId="25993" xr:uid="{00000000-0005-0000-0000-0000F45C0000}"/>
    <cellStyle name="Output 6 9 4 3" xfId="24081" xr:uid="{00000000-0005-0000-0000-0000F55C0000}"/>
    <cellStyle name="Output 6 9 4 4" xfId="21225" xr:uid="{00000000-0005-0000-0000-0000F65C0000}"/>
    <cellStyle name="Output 6 9 5" xfId="7239" xr:uid="{00000000-0005-0000-0000-0000F75C0000}"/>
    <cellStyle name="Output 6 9 5 2" xfId="12914" xr:uid="{00000000-0005-0000-0000-0000F85C0000}"/>
    <cellStyle name="Output 6 9 5 2 2" xfId="25570" xr:uid="{00000000-0005-0000-0000-0000F95C0000}"/>
    <cellStyle name="Output 6 9 5 2 3" xfId="38961" xr:uid="{00000000-0005-0000-0000-0000861F0000}"/>
    <cellStyle name="Output 6 9 5 3" xfId="24753" xr:uid="{00000000-0005-0000-0000-0000FA5C0000}"/>
    <cellStyle name="Output 6 9 5 4" xfId="35639" xr:uid="{00000000-0005-0000-0000-0000861F0000}"/>
    <cellStyle name="Output 6 9 6" xfId="8401" xr:uid="{00000000-0005-0000-0000-0000FB5C0000}"/>
    <cellStyle name="Output 6 9 6 2" xfId="14067" xr:uid="{00000000-0005-0000-0000-0000FC5C0000}"/>
    <cellStyle name="Output 6 9 6 2 2" xfId="39833" xr:uid="{00000000-0005-0000-0000-0000871F0000}"/>
    <cellStyle name="Output 6 9 6 3" xfId="36504" xr:uid="{00000000-0005-0000-0000-0000871F0000}"/>
    <cellStyle name="Output 6 9 7" xfId="7209" xr:uid="{00000000-0005-0000-0000-0000FD5C0000}"/>
    <cellStyle name="Output 6 9 7 2" xfId="12884" xr:uid="{00000000-0005-0000-0000-0000FE5C0000}"/>
    <cellStyle name="Output 6 9 7 2 2" xfId="38252" xr:uid="{00000000-0005-0000-0000-0000A12C0000}"/>
    <cellStyle name="Output 6 9 7 3" xfId="34776" xr:uid="{00000000-0005-0000-0000-0000A12C0000}"/>
    <cellStyle name="Output 6 9 8" xfId="9501" xr:uid="{00000000-0005-0000-0000-0000FF5C0000}"/>
    <cellStyle name="Output 6 9 8 2" xfId="15159" xr:uid="{00000000-0005-0000-0000-0000005D0000}"/>
    <cellStyle name="Output 6 9 8 3" xfId="37274" xr:uid="{00000000-0005-0000-0000-0000531E0000}"/>
    <cellStyle name="Output 6 9 9" xfId="4993" xr:uid="{00000000-0005-0000-0000-0000015D0000}"/>
    <cellStyle name="Output 6 9 9 2" xfId="10682" xr:uid="{00000000-0005-0000-0000-0000025D0000}"/>
    <cellStyle name="Output 7" xfId="3045" xr:uid="{00000000-0005-0000-0000-0000035D0000}"/>
    <cellStyle name="Output 7 10" xfId="4292" xr:uid="{00000000-0005-0000-0000-0000045D0000}"/>
    <cellStyle name="Output 7 10 2" xfId="29571" xr:uid="{00000000-0005-0000-0000-0000055D0000}"/>
    <cellStyle name="Output 7 11" xfId="10027" xr:uid="{00000000-0005-0000-0000-0000065D0000}"/>
    <cellStyle name="Output 7 11 2" xfId="28695" xr:uid="{00000000-0005-0000-0000-0000075D0000}"/>
    <cellStyle name="Output 7 12" xfId="16636" xr:uid="{00000000-0005-0000-0000-0000085D0000}"/>
    <cellStyle name="Output 7 13" xfId="32887" xr:uid="{00000000-0005-0000-0000-0000B10E0000}"/>
    <cellStyle name="Output 7 2" xfId="3553" xr:uid="{00000000-0005-0000-0000-0000095D0000}"/>
    <cellStyle name="Output 7 2 10" xfId="10345" xr:uid="{00000000-0005-0000-0000-00000A5D0000}"/>
    <cellStyle name="Output 7 2 10 2" xfId="29409" xr:uid="{00000000-0005-0000-0000-00000B5D0000}"/>
    <cellStyle name="Output 7 2 11" xfId="16637" xr:uid="{00000000-0005-0000-0000-00000C5D0000}"/>
    <cellStyle name="Output 7 2 12" xfId="33685" xr:uid="{00000000-0005-0000-0000-0000591E0000}"/>
    <cellStyle name="Output 7 2 2" xfId="6713" xr:uid="{00000000-0005-0000-0000-00000D5D0000}"/>
    <cellStyle name="Output 7 2 2 2" xfId="12395" xr:uid="{00000000-0005-0000-0000-00000E5D0000}"/>
    <cellStyle name="Output 7 2 2 2 2" xfId="25996" xr:uid="{00000000-0005-0000-0000-00000F5D0000}"/>
    <cellStyle name="Output 7 2 2 3" xfId="24504" xr:uid="{00000000-0005-0000-0000-0000105D0000}"/>
    <cellStyle name="Output 7 2 2 4" xfId="21228" xr:uid="{00000000-0005-0000-0000-0000115D0000}"/>
    <cellStyle name="Output 7 2 3" xfId="6199" xr:uid="{00000000-0005-0000-0000-0000125D0000}"/>
    <cellStyle name="Output 7 2 3 2" xfId="11882" xr:uid="{00000000-0005-0000-0000-0000135D0000}"/>
    <cellStyle name="Output 7 2 3 2 2" xfId="38964" xr:uid="{00000000-0005-0000-0000-00008B1F0000}"/>
    <cellStyle name="Output 7 2 3 3" xfId="35642" xr:uid="{00000000-0005-0000-0000-00008B1F0000}"/>
    <cellStyle name="Output 7 2 4" xfId="8188" xr:uid="{00000000-0005-0000-0000-0000145D0000}"/>
    <cellStyle name="Output 7 2 4 2" xfId="13854" xr:uid="{00000000-0005-0000-0000-0000155D0000}"/>
    <cellStyle name="Output 7 2 4 2 2" xfId="39809" xr:uid="{00000000-0005-0000-0000-00008C1F0000}"/>
    <cellStyle name="Output 7 2 4 3" xfId="36480" xr:uid="{00000000-0005-0000-0000-00008C1F0000}"/>
    <cellStyle name="Output 7 2 5" xfId="8725" xr:uid="{00000000-0005-0000-0000-0000165D0000}"/>
    <cellStyle name="Output 7 2 5 2" xfId="14390" xr:uid="{00000000-0005-0000-0000-0000175D0000}"/>
    <cellStyle name="Output 7 2 5 3" xfId="37277" xr:uid="{00000000-0005-0000-0000-0000591E0000}"/>
    <cellStyle name="Output 7 2 6" xfId="9099" xr:uid="{00000000-0005-0000-0000-0000185D0000}"/>
    <cellStyle name="Output 7 2 6 2" xfId="14764" xr:uid="{00000000-0005-0000-0000-0000195D0000}"/>
    <cellStyle name="Output 7 2 7" xfId="9823" xr:uid="{00000000-0005-0000-0000-00001A5D0000}"/>
    <cellStyle name="Output 7 2 7 2" xfId="15478" xr:uid="{00000000-0005-0000-0000-00001B5D0000}"/>
    <cellStyle name="Output 7 2 8" xfId="5315" xr:uid="{00000000-0005-0000-0000-00001C5D0000}"/>
    <cellStyle name="Output 7 2 8 2" xfId="11001" xr:uid="{00000000-0005-0000-0000-00001D5D0000}"/>
    <cellStyle name="Output 7 2 9" xfId="4641" xr:uid="{00000000-0005-0000-0000-00001E5D0000}"/>
    <cellStyle name="Output 7 2 9 2" xfId="29548" xr:uid="{00000000-0005-0000-0000-00001F5D0000}"/>
    <cellStyle name="Output 7 3" xfId="6340" xr:uid="{00000000-0005-0000-0000-0000205D0000}"/>
    <cellStyle name="Output 7 3 2" xfId="12023" xr:uid="{00000000-0005-0000-0000-0000215D0000}"/>
    <cellStyle name="Output 7 3 2 2" xfId="26257" xr:uid="{00000000-0005-0000-0000-0000225D0000}"/>
    <cellStyle name="Output 7 3 2 3" xfId="21756" xr:uid="{00000000-0005-0000-0000-0000235D0000}"/>
    <cellStyle name="Output 7 3 3" xfId="24292" xr:uid="{00000000-0005-0000-0000-0000245D0000}"/>
    <cellStyle name="Output 7 3 4" xfId="17174" xr:uid="{00000000-0005-0000-0000-0000255D0000}"/>
    <cellStyle name="Output 7 4" xfId="5929" xr:uid="{00000000-0005-0000-0000-0000265D0000}"/>
    <cellStyle name="Output 7 4 2" xfId="11612" xr:uid="{00000000-0005-0000-0000-0000275D0000}"/>
    <cellStyle name="Output 7 4 2 2" xfId="25995" xr:uid="{00000000-0005-0000-0000-0000285D0000}"/>
    <cellStyle name="Output 7 4 3" xfId="24082" xr:uid="{00000000-0005-0000-0000-0000295D0000}"/>
    <cellStyle name="Output 7 4 4" xfId="21227" xr:uid="{00000000-0005-0000-0000-00002A5D0000}"/>
    <cellStyle name="Output 7 5" xfId="7238" xr:uid="{00000000-0005-0000-0000-00002B5D0000}"/>
    <cellStyle name="Output 7 5 2" xfId="12913" xr:uid="{00000000-0005-0000-0000-00002C5D0000}"/>
    <cellStyle name="Output 7 5 2 2" xfId="25571" xr:uid="{00000000-0005-0000-0000-00002D5D0000}"/>
    <cellStyle name="Output 7 5 2 3" xfId="38963" xr:uid="{00000000-0005-0000-0000-00008F1F0000}"/>
    <cellStyle name="Output 7 5 3" xfId="24752" xr:uid="{00000000-0005-0000-0000-00002E5D0000}"/>
    <cellStyle name="Output 7 5 4" xfId="35641" xr:uid="{00000000-0005-0000-0000-00008F1F0000}"/>
    <cellStyle name="Output 7 6" xfId="8402" xr:uid="{00000000-0005-0000-0000-00002F5D0000}"/>
    <cellStyle name="Output 7 6 2" xfId="14068" xr:uid="{00000000-0005-0000-0000-0000305D0000}"/>
    <cellStyle name="Output 7 6 2 2" xfId="39817" xr:uid="{00000000-0005-0000-0000-0000901F0000}"/>
    <cellStyle name="Output 7 6 3" xfId="36488" xr:uid="{00000000-0005-0000-0000-0000901F0000}"/>
    <cellStyle name="Output 7 7" xfId="7208" xr:uid="{00000000-0005-0000-0000-0000315D0000}"/>
    <cellStyle name="Output 7 7 2" xfId="12883" xr:uid="{00000000-0005-0000-0000-0000325D0000}"/>
    <cellStyle name="Output 7 7 2 2" xfId="38447" xr:uid="{00000000-0005-0000-0000-0000A22C0000}"/>
    <cellStyle name="Output 7 7 3" xfId="35085" xr:uid="{00000000-0005-0000-0000-0000A22C0000}"/>
    <cellStyle name="Output 7 8" xfId="9502" xr:uid="{00000000-0005-0000-0000-0000335D0000}"/>
    <cellStyle name="Output 7 8 2" xfId="15160" xr:uid="{00000000-0005-0000-0000-0000345D0000}"/>
    <cellStyle name="Output 7 8 3" xfId="37276" xr:uid="{00000000-0005-0000-0000-0000581E0000}"/>
    <cellStyle name="Output 7 9" xfId="4994" xr:uid="{00000000-0005-0000-0000-0000355D0000}"/>
    <cellStyle name="Output 7 9 2" xfId="10683" xr:uid="{00000000-0005-0000-0000-0000365D0000}"/>
    <cellStyle name="Output 8" xfId="3046" xr:uid="{00000000-0005-0000-0000-0000375D0000}"/>
    <cellStyle name="Output 8 10" xfId="4293" xr:uid="{00000000-0005-0000-0000-0000385D0000}"/>
    <cellStyle name="Output 8 10 2" xfId="29525" xr:uid="{00000000-0005-0000-0000-0000395D0000}"/>
    <cellStyle name="Output 8 11" xfId="10028" xr:uid="{00000000-0005-0000-0000-00003A5D0000}"/>
    <cellStyle name="Output 8 11 2" xfId="28974" xr:uid="{00000000-0005-0000-0000-00003B5D0000}"/>
    <cellStyle name="Output 8 12" xfId="16638" xr:uid="{00000000-0005-0000-0000-00003C5D0000}"/>
    <cellStyle name="Output 8 13" xfId="32888" xr:uid="{00000000-0005-0000-0000-0000B20E0000}"/>
    <cellStyle name="Output 8 2" xfId="3554" xr:uid="{00000000-0005-0000-0000-00003D5D0000}"/>
    <cellStyle name="Output 8 2 10" xfId="10346" xr:uid="{00000000-0005-0000-0000-00003E5D0000}"/>
    <cellStyle name="Output 8 2 10 2" xfId="30124" xr:uid="{00000000-0005-0000-0000-00003F5D0000}"/>
    <cellStyle name="Output 8 2 11" xfId="16639" xr:uid="{00000000-0005-0000-0000-0000405D0000}"/>
    <cellStyle name="Output 8 2 12" xfId="33684" xr:uid="{00000000-0005-0000-0000-00005E1E0000}"/>
    <cellStyle name="Output 8 2 2" xfId="6714" xr:uid="{00000000-0005-0000-0000-0000415D0000}"/>
    <cellStyle name="Output 8 2 2 2" xfId="12396" xr:uid="{00000000-0005-0000-0000-0000425D0000}"/>
    <cellStyle name="Output 8 2 2 2 2" xfId="25998" xr:uid="{00000000-0005-0000-0000-0000435D0000}"/>
    <cellStyle name="Output 8 2 2 3" xfId="24505" xr:uid="{00000000-0005-0000-0000-0000445D0000}"/>
    <cellStyle name="Output 8 2 2 4" xfId="21230" xr:uid="{00000000-0005-0000-0000-0000455D0000}"/>
    <cellStyle name="Output 8 2 3" xfId="6200" xr:uid="{00000000-0005-0000-0000-0000465D0000}"/>
    <cellStyle name="Output 8 2 3 2" xfId="11883" xr:uid="{00000000-0005-0000-0000-0000475D0000}"/>
    <cellStyle name="Output 8 2 3 2 2" xfId="38966" xr:uid="{00000000-0005-0000-0000-0000941F0000}"/>
    <cellStyle name="Output 8 2 3 3" xfId="35644" xr:uid="{00000000-0005-0000-0000-0000941F0000}"/>
    <cellStyle name="Output 8 2 4" xfId="8189" xr:uid="{00000000-0005-0000-0000-0000485D0000}"/>
    <cellStyle name="Output 8 2 4 2" xfId="13855" xr:uid="{00000000-0005-0000-0000-0000495D0000}"/>
    <cellStyle name="Output 8 2 4 2 2" xfId="39500" xr:uid="{00000000-0005-0000-0000-0000951F0000}"/>
    <cellStyle name="Output 8 2 4 3" xfId="36164" xr:uid="{00000000-0005-0000-0000-0000951F0000}"/>
    <cellStyle name="Output 8 2 5" xfId="8726" xr:uid="{00000000-0005-0000-0000-00004A5D0000}"/>
    <cellStyle name="Output 8 2 5 2" xfId="14391" xr:uid="{00000000-0005-0000-0000-00004B5D0000}"/>
    <cellStyle name="Output 8 2 5 3" xfId="37279" xr:uid="{00000000-0005-0000-0000-00005E1E0000}"/>
    <cellStyle name="Output 8 2 6" xfId="9100" xr:uid="{00000000-0005-0000-0000-00004C5D0000}"/>
    <cellStyle name="Output 8 2 6 2" xfId="14765" xr:uid="{00000000-0005-0000-0000-00004D5D0000}"/>
    <cellStyle name="Output 8 2 7" xfId="9824" xr:uid="{00000000-0005-0000-0000-00004E5D0000}"/>
    <cellStyle name="Output 8 2 7 2" xfId="15479" xr:uid="{00000000-0005-0000-0000-00004F5D0000}"/>
    <cellStyle name="Output 8 2 8" xfId="5316" xr:uid="{00000000-0005-0000-0000-0000505D0000}"/>
    <cellStyle name="Output 8 2 8 2" xfId="11002" xr:uid="{00000000-0005-0000-0000-0000515D0000}"/>
    <cellStyle name="Output 8 2 9" xfId="4642" xr:uid="{00000000-0005-0000-0000-0000525D0000}"/>
    <cellStyle name="Output 8 2 9 2" xfId="30109" xr:uid="{00000000-0005-0000-0000-0000535D0000}"/>
    <cellStyle name="Output 8 3" xfId="6341" xr:uid="{00000000-0005-0000-0000-0000545D0000}"/>
    <cellStyle name="Output 8 3 2" xfId="12024" xr:uid="{00000000-0005-0000-0000-0000555D0000}"/>
    <cellStyle name="Output 8 3 2 2" xfId="26258" xr:uid="{00000000-0005-0000-0000-0000565D0000}"/>
    <cellStyle name="Output 8 3 2 3" xfId="21757" xr:uid="{00000000-0005-0000-0000-0000575D0000}"/>
    <cellStyle name="Output 8 3 3" xfId="24293" xr:uid="{00000000-0005-0000-0000-0000585D0000}"/>
    <cellStyle name="Output 8 3 4" xfId="17175" xr:uid="{00000000-0005-0000-0000-0000595D0000}"/>
    <cellStyle name="Output 8 4" xfId="5930" xr:uid="{00000000-0005-0000-0000-00005A5D0000}"/>
    <cellStyle name="Output 8 4 2" xfId="11613" xr:uid="{00000000-0005-0000-0000-00005B5D0000}"/>
    <cellStyle name="Output 8 4 2 2" xfId="25997" xr:uid="{00000000-0005-0000-0000-00005C5D0000}"/>
    <cellStyle name="Output 8 4 3" xfId="24083" xr:uid="{00000000-0005-0000-0000-00005D5D0000}"/>
    <cellStyle name="Output 8 4 4" xfId="21229" xr:uid="{00000000-0005-0000-0000-00005E5D0000}"/>
    <cellStyle name="Output 8 5" xfId="7237" xr:uid="{00000000-0005-0000-0000-00005F5D0000}"/>
    <cellStyle name="Output 8 5 2" xfId="12912" xr:uid="{00000000-0005-0000-0000-0000605D0000}"/>
    <cellStyle name="Output 8 5 2 2" xfId="25572" xr:uid="{00000000-0005-0000-0000-0000615D0000}"/>
    <cellStyle name="Output 8 5 2 3" xfId="38965" xr:uid="{00000000-0005-0000-0000-0000981F0000}"/>
    <cellStyle name="Output 8 5 3" xfId="24751" xr:uid="{00000000-0005-0000-0000-0000625D0000}"/>
    <cellStyle name="Output 8 5 4" xfId="35643" xr:uid="{00000000-0005-0000-0000-0000981F0000}"/>
    <cellStyle name="Output 8 6" xfId="8403" xr:uid="{00000000-0005-0000-0000-0000635D0000}"/>
    <cellStyle name="Output 8 6 2" xfId="14069" xr:uid="{00000000-0005-0000-0000-0000645D0000}"/>
    <cellStyle name="Output 8 6 2 2" xfId="39801" xr:uid="{00000000-0005-0000-0000-0000991F0000}"/>
    <cellStyle name="Output 8 6 3" xfId="36472" xr:uid="{00000000-0005-0000-0000-0000991F0000}"/>
    <cellStyle name="Output 8 7" xfId="7207" xr:uid="{00000000-0005-0000-0000-0000655D0000}"/>
    <cellStyle name="Output 8 7 2" xfId="12882" xr:uid="{00000000-0005-0000-0000-0000665D0000}"/>
    <cellStyle name="Output 8 7 2 2" xfId="39022" xr:uid="{00000000-0005-0000-0000-0000A32C0000}"/>
    <cellStyle name="Output 8 7 3" xfId="35684" xr:uid="{00000000-0005-0000-0000-0000A32C0000}"/>
    <cellStyle name="Output 8 8" xfId="9503" xr:uid="{00000000-0005-0000-0000-0000675D0000}"/>
    <cellStyle name="Output 8 8 2" xfId="15161" xr:uid="{00000000-0005-0000-0000-0000685D0000}"/>
    <cellStyle name="Output 8 8 3" xfId="37278" xr:uid="{00000000-0005-0000-0000-00005D1E0000}"/>
    <cellStyle name="Output 8 9" xfId="4995" xr:uid="{00000000-0005-0000-0000-0000695D0000}"/>
    <cellStyle name="Output 8 9 2" xfId="10684" xr:uid="{00000000-0005-0000-0000-00006A5D0000}"/>
    <cellStyle name="Output 9" xfId="3047" xr:uid="{00000000-0005-0000-0000-00006B5D0000}"/>
    <cellStyle name="Output 9 10" xfId="4294" xr:uid="{00000000-0005-0000-0000-00006C5D0000}"/>
    <cellStyle name="Output 9 10 2" xfId="29500" xr:uid="{00000000-0005-0000-0000-00006D5D0000}"/>
    <cellStyle name="Output 9 11" xfId="10029" xr:uid="{00000000-0005-0000-0000-00006E5D0000}"/>
    <cellStyle name="Output 9 11 2" xfId="29888" xr:uid="{00000000-0005-0000-0000-00006F5D0000}"/>
    <cellStyle name="Output 9 12" xfId="16640" xr:uid="{00000000-0005-0000-0000-0000705D0000}"/>
    <cellStyle name="Output 9 13" xfId="32889" xr:uid="{00000000-0005-0000-0000-0000B30E0000}"/>
    <cellStyle name="Output 9 2" xfId="3555" xr:uid="{00000000-0005-0000-0000-0000715D0000}"/>
    <cellStyle name="Output 9 2 10" xfId="10347" xr:uid="{00000000-0005-0000-0000-0000725D0000}"/>
    <cellStyle name="Output 9 2 10 2" xfId="29514" xr:uid="{00000000-0005-0000-0000-0000735D0000}"/>
    <cellStyle name="Output 9 2 11" xfId="16641" xr:uid="{00000000-0005-0000-0000-0000745D0000}"/>
    <cellStyle name="Output 9 2 12" xfId="33683" xr:uid="{00000000-0005-0000-0000-0000631E0000}"/>
    <cellStyle name="Output 9 2 2" xfId="6715" xr:uid="{00000000-0005-0000-0000-0000755D0000}"/>
    <cellStyle name="Output 9 2 2 2" xfId="12397" xr:uid="{00000000-0005-0000-0000-0000765D0000}"/>
    <cellStyle name="Output 9 2 2 2 2" xfId="26000" xr:uid="{00000000-0005-0000-0000-0000775D0000}"/>
    <cellStyle name="Output 9 2 2 3" xfId="24506" xr:uid="{00000000-0005-0000-0000-0000785D0000}"/>
    <cellStyle name="Output 9 2 2 4" xfId="21232" xr:uid="{00000000-0005-0000-0000-0000795D0000}"/>
    <cellStyle name="Output 9 2 3" xfId="6201" xr:uid="{00000000-0005-0000-0000-00007A5D0000}"/>
    <cellStyle name="Output 9 2 3 2" xfId="11884" xr:uid="{00000000-0005-0000-0000-00007B5D0000}"/>
    <cellStyle name="Output 9 2 3 2 2" xfId="38968" xr:uid="{00000000-0005-0000-0000-00009D1F0000}"/>
    <cellStyle name="Output 9 2 3 3" xfId="35646" xr:uid="{00000000-0005-0000-0000-00009D1F0000}"/>
    <cellStyle name="Output 9 2 4" xfId="8190" xr:uid="{00000000-0005-0000-0000-00007C5D0000}"/>
    <cellStyle name="Output 9 2 4 2" xfId="13856" xr:uid="{00000000-0005-0000-0000-00007D5D0000}"/>
    <cellStyle name="Output 9 2 4 2 2" xfId="38768" xr:uid="{00000000-0005-0000-0000-00009E1F0000}"/>
    <cellStyle name="Output 9 2 4 3" xfId="35464" xr:uid="{00000000-0005-0000-0000-00009E1F0000}"/>
    <cellStyle name="Output 9 2 5" xfId="8727" xr:uid="{00000000-0005-0000-0000-00007E5D0000}"/>
    <cellStyle name="Output 9 2 5 2" xfId="14392" xr:uid="{00000000-0005-0000-0000-00007F5D0000}"/>
    <cellStyle name="Output 9 2 5 3" xfId="37281" xr:uid="{00000000-0005-0000-0000-0000631E0000}"/>
    <cellStyle name="Output 9 2 6" xfId="9101" xr:uid="{00000000-0005-0000-0000-0000805D0000}"/>
    <cellStyle name="Output 9 2 6 2" xfId="14766" xr:uid="{00000000-0005-0000-0000-0000815D0000}"/>
    <cellStyle name="Output 9 2 7" xfId="9825" xr:uid="{00000000-0005-0000-0000-0000825D0000}"/>
    <cellStyle name="Output 9 2 7 2" xfId="15480" xr:uid="{00000000-0005-0000-0000-0000835D0000}"/>
    <cellStyle name="Output 9 2 8" xfId="5317" xr:uid="{00000000-0005-0000-0000-0000845D0000}"/>
    <cellStyle name="Output 9 2 8 2" xfId="11003" xr:uid="{00000000-0005-0000-0000-0000855D0000}"/>
    <cellStyle name="Output 9 2 9" xfId="4643" xr:uid="{00000000-0005-0000-0000-0000865D0000}"/>
    <cellStyle name="Output 9 2 9 2" xfId="30084" xr:uid="{00000000-0005-0000-0000-0000875D0000}"/>
    <cellStyle name="Output 9 3" xfId="6342" xr:uid="{00000000-0005-0000-0000-0000885D0000}"/>
    <cellStyle name="Output 9 3 2" xfId="12025" xr:uid="{00000000-0005-0000-0000-0000895D0000}"/>
    <cellStyle name="Output 9 3 2 2" xfId="26259" xr:uid="{00000000-0005-0000-0000-00008A5D0000}"/>
    <cellStyle name="Output 9 3 2 3" xfId="20385" xr:uid="{00000000-0005-0000-0000-00008B5D0000}"/>
    <cellStyle name="Output 9 3 3" xfId="24294" xr:uid="{00000000-0005-0000-0000-00008C5D0000}"/>
    <cellStyle name="Output 9 3 4" xfId="17176" xr:uid="{00000000-0005-0000-0000-00008D5D0000}"/>
    <cellStyle name="Output 9 4" xfId="5931" xr:uid="{00000000-0005-0000-0000-00008E5D0000}"/>
    <cellStyle name="Output 9 4 2" xfId="11614" xr:uid="{00000000-0005-0000-0000-00008F5D0000}"/>
    <cellStyle name="Output 9 4 2 2" xfId="25999" xr:uid="{00000000-0005-0000-0000-0000905D0000}"/>
    <cellStyle name="Output 9 4 3" xfId="24084" xr:uid="{00000000-0005-0000-0000-0000915D0000}"/>
    <cellStyle name="Output 9 4 4" xfId="21231" xr:uid="{00000000-0005-0000-0000-0000925D0000}"/>
    <cellStyle name="Output 9 5" xfId="7236" xr:uid="{00000000-0005-0000-0000-0000935D0000}"/>
    <cellStyle name="Output 9 5 2" xfId="12911" xr:uid="{00000000-0005-0000-0000-0000945D0000}"/>
    <cellStyle name="Output 9 5 2 2" xfId="25573" xr:uid="{00000000-0005-0000-0000-0000955D0000}"/>
    <cellStyle name="Output 9 5 2 3" xfId="38967" xr:uid="{00000000-0005-0000-0000-0000A11F0000}"/>
    <cellStyle name="Output 9 5 3" xfId="24750" xr:uid="{00000000-0005-0000-0000-0000965D0000}"/>
    <cellStyle name="Output 9 5 4" xfId="35645" xr:uid="{00000000-0005-0000-0000-0000A11F0000}"/>
    <cellStyle name="Output 9 6" xfId="8404" xr:uid="{00000000-0005-0000-0000-0000975D0000}"/>
    <cellStyle name="Output 9 6 2" xfId="14070" xr:uid="{00000000-0005-0000-0000-0000985D0000}"/>
    <cellStyle name="Output 9 6 2 2" xfId="38992" xr:uid="{00000000-0005-0000-0000-0000A21F0000}"/>
    <cellStyle name="Output 9 6 3" xfId="35660" xr:uid="{00000000-0005-0000-0000-0000A21F0000}"/>
    <cellStyle name="Output 9 7" xfId="7206" xr:uid="{00000000-0005-0000-0000-0000995D0000}"/>
    <cellStyle name="Output 9 7 2" xfId="12881" xr:uid="{00000000-0005-0000-0000-00009A5D0000}"/>
    <cellStyle name="Output 9 7 2 2" xfId="38251" xr:uid="{00000000-0005-0000-0000-0000A42C0000}"/>
    <cellStyle name="Output 9 7 3" xfId="34775" xr:uid="{00000000-0005-0000-0000-0000A42C0000}"/>
    <cellStyle name="Output 9 8" xfId="9504" xr:uid="{00000000-0005-0000-0000-00009B5D0000}"/>
    <cellStyle name="Output 9 8 2" xfId="15162" xr:uid="{00000000-0005-0000-0000-00009C5D0000}"/>
    <cellStyle name="Output 9 8 3" xfId="37280" xr:uid="{00000000-0005-0000-0000-0000621E0000}"/>
    <cellStyle name="Output 9 9" xfId="4996" xr:uid="{00000000-0005-0000-0000-00009D5D0000}"/>
    <cellStyle name="Output 9 9 2" xfId="10685" xr:uid="{00000000-0005-0000-0000-00009E5D0000}"/>
    <cellStyle name="Pattern" xfId="32890" xr:uid="{00000000-0005-0000-0000-0000B40E0000}"/>
    <cellStyle name="Per cent" xfId="6" builtinId="5"/>
    <cellStyle name="Percent 10" xfId="18979" xr:uid="{00000000-0005-0000-0000-0000A05D0000}"/>
    <cellStyle name="Percent 10 10" xfId="32891" xr:uid="{00000000-0005-0000-0000-0000B60E0000}"/>
    <cellStyle name="Percent 10 11" xfId="32892" xr:uid="{00000000-0005-0000-0000-0000B70E0000}"/>
    <cellStyle name="Percent 10 12" xfId="32893" xr:uid="{00000000-0005-0000-0000-0000B80E0000}"/>
    <cellStyle name="Percent 10 13" xfId="32894" xr:uid="{00000000-0005-0000-0000-0000B90E0000}"/>
    <cellStyle name="Percent 10 14" xfId="32895" xr:uid="{00000000-0005-0000-0000-0000BA0E0000}"/>
    <cellStyle name="Percent 10 15" xfId="32896" xr:uid="{00000000-0005-0000-0000-0000BB0E0000}"/>
    <cellStyle name="Percent 10 16" xfId="32897" xr:uid="{00000000-0005-0000-0000-0000BC0E0000}"/>
    <cellStyle name="Percent 10 17" xfId="32898" xr:uid="{00000000-0005-0000-0000-0000BD0E0000}"/>
    <cellStyle name="Percent 10 18" xfId="32899" xr:uid="{00000000-0005-0000-0000-0000BE0E0000}"/>
    <cellStyle name="Percent 10 19" xfId="32900" xr:uid="{00000000-0005-0000-0000-0000BF0E0000}"/>
    <cellStyle name="Percent 10 2" xfId="18980" xr:uid="{00000000-0005-0000-0000-0000A15D0000}"/>
    <cellStyle name="Percent 10 2 2" xfId="32902" xr:uid="{00000000-0005-0000-0000-0000C10E0000}"/>
    <cellStyle name="Percent 10 2 3" xfId="32901" xr:uid="{00000000-0005-0000-0000-0000C20E0000}"/>
    <cellStyle name="Percent 10 20" xfId="32903" xr:uid="{00000000-0005-0000-0000-0000C30E0000}"/>
    <cellStyle name="Percent 10 3" xfId="18981" xr:uid="{00000000-0005-0000-0000-0000A25D0000}"/>
    <cellStyle name="Percent 10 3 2" xfId="32905" xr:uid="{00000000-0005-0000-0000-0000C50E0000}"/>
    <cellStyle name="Percent 10 3 3" xfId="32904" xr:uid="{00000000-0005-0000-0000-0000C60E0000}"/>
    <cellStyle name="Percent 10 4" xfId="18982" xr:uid="{00000000-0005-0000-0000-0000A35D0000}"/>
    <cellStyle name="Percent 10 4 2" xfId="32907" xr:uid="{00000000-0005-0000-0000-0000C80E0000}"/>
    <cellStyle name="Percent 10 4 3" xfId="32906" xr:uid="{00000000-0005-0000-0000-0000C90E0000}"/>
    <cellStyle name="Percent 10 5" xfId="18983" xr:uid="{00000000-0005-0000-0000-0000A45D0000}"/>
    <cellStyle name="Percent 10 5 2" xfId="32909" xr:uid="{00000000-0005-0000-0000-0000CB0E0000}"/>
    <cellStyle name="Percent 10 5 3" xfId="32908" xr:uid="{00000000-0005-0000-0000-0000CC0E0000}"/>
    <cellStyle name="Percent 10 6" xfId="18984" xr:uid="{00000000-0005-0000-0000-0000A55D0000}"/>
    <cellStyle name="Percent 10 6 2" xfId="32911" xr:uid="{00000000-0005-0000-0000-0000CE0E0000}"/>
    <cellStyle name="Percent 10 6 3" xfId="32910" xr:uid="{00000000-0005-0000-0000-0000CF0E0000}"/>
    <cellStyle name="Percent 10 7" xfId="18985" xr:uid="{00000000-0005-0000-0000-0000A65D0000}"/>
    <cellStyle name="Percent 10 7 2" xfId="32913" xr:uid="{00000000-0005-0000-0000-0000D10E0000}"/>
    <cellStyle name="Percent 10 7 3" xfId="32914" xr:uid="{00000000-0005-0000-0000-0000D20E0000}"/>
    <cellStyle name="Percent 10 7 4" xfId="32915" xr:uid="{00000000-0005-0000-0000-0000D30E0000}"/>
    <cellStyle name="Percent 10 7 5" xfId="32912" xr:uid="{00000000-0005-0000-0000-0000D40E0000}"/>
    <cellStyle name="Percent 10 8" xfId="18986" xr:uid="{00000000-0005-0000-0000-0000A75D0000}"/>
    <cellStyle name="Percent 10 8 2" xfId="32917" xr:uid="{00000000-0005-0000-0000-0000D60E0000}"/>
    <cellStyle name="Percent 10 8 3" xfId="32916" xr:uid="{00000000-0005-0000-0000-0000D70E0000}"/>
    <cellStyle name="Percent 10 9" xfId="32918" xr:uid="{00000000-0005-0000-0000-0000D80E0000}"/>
    <cellStyle name="Percent 11" xfId="18987" xr:uid="{00000000-0005-0000-0000-0000A85D0000}"/>
    <cellStyle name="Percent 11 10" xfId="32919" xr:uid="{00000000-0005-0000-0000-0000DA0E0000}"/>
    <cellStyle name="Percent 11 2" xfId="18988" xr:uid="{00000000-0005-0000-0000-0000A95D0000}"/>
    <cellStyle name="Percent 11 2 2" xfId="32921" xr:uid="{00000000-0005-0000-0000-0000DC0E0000}"/>
    <cellStyle name="Percent 11 2 3" xfId="32920" xr:uid="{00000000-0005-0000-0000-0000DD0E0000}"/>
    <cellStyle name="Percent 11 3" xfId="18989" xr:uid="{00000000-0005-0000-0000-0000AA5D0000}"/>
    <cellStyle name="Percent 11 3 2" xfId="32923" xr:uid="{00000000-0005-0000-0000-0000DF0E0000}"/>
    <cellStyle name="Percent 11 3 3" xfId="32922" xr:uid="{00000000-0005-0000-0000-0000E00E0000}"/>
    <cellStyle name="Percent 11 4" xfId="18990" xr:uid="{00000000-0005-0000-0000-0000AB5D0000}"/>
    <cellStyle name="Percent 11 4 2" xfId="32925" xr:uid="{00000000-0005-0000-0000-0000E20E0000}"/>
    <cellStyle name="Percent 11 4 3" xfId="32924" xr:uid="{00000000-0005-0000-0000-0000E30E0000}"/>
    <cellStyle name="Percent 11 5" xfId="18991" xr:uid="{00000000-0005-0000-0000-0000AC5D0000}"/>
    <cellStyle name="Percent 11 5 2" xfId="32927" xr:uid="{00000000-0005-0000-0000-0000E50E0000}"/>
    <cellStyle name="Percent 11 5 3" xfId="32926" xr:uid="{00000000-0005-0000-0000-0000E60E0000}"/>
    <cellStyle name="Percent 11 6" xfId="18992" xr:uid="{00000000-0005-0000-0000-0000AD5D0000}"/>
    <cellStyle name="Percent 11 6 2" xfId="32929" xr:uid="{00000000-0005-0000-0000-0000E80E0000}"/>
    <cellStyle name="Percent 11 6 3" xfId="32928" xr:uid="{00000000-0005-0000-0000-0000E90E0000}"/>
    <cellStyle name="Percent 11 7" xfId="18993" xr:uid="{00000000-0005-0000-0000-0000AE5D0000}"/>
    <cellStyle name="Percent 11 7 2" xfId="32931" xr:uid="{00000000-0005-0000-0000-0000EB0E0000}"/>
    <cellStyle name="Percent 11 7 3" xfId="32932" xr:uid="{00000000-0005-0000-0000-0000EC0E0000}"/>
    <cellStyle name="Percent 11 7 4" xfId="32933" xr:uid="{00000000-0005-0000-0000-0000ED0E0000}"/>
    <cellStyle name="Percent 11 7 5" xfId="32930" xr:uid="{00000000-0005-0000-0000-0000EE0E0000}"/>
    <cellStyle name="Percent 11 8" xfId="18994" xr:uid="{00000000-0005-0000-0000-0000AF5D0000}"/>
    <cellStyle name="Percent 11 8 2" xfId="32935" xr:uid="{00000000-0005-0000-0000-0000F00E0000}"/>
    <cellStyle name="Percent 11 8 3" xfId="32934" xr:uid="{00000000-0005-0000-0000-0000F10E0000}"/>
    <cellStyle name="Percent 11 9" xfId="32936" xr:uid="{00000000-0005-0000-0000-0000F20E0000}"/>
    <cellStyle name="Percent 12" xfId="18995" xr:uid="{00000000-0005-0000-0000-0000B05D0000}"/>
    <cellStyle name="Percent 12 10" xfId="32937" xr:uid="{00000000-0005-0000-0000-0000F40E0000}"/>
    <cellStyle name="Percent 12 2" xfId="18996" xr:uid="{00000000-0005-0000-0000-0000B15D0000}"/>
    <cellStyle name="Percent 12 2 2" xfId="32939" xr:uid="{00000000-0005-0000-0000-0000F60E0000}"/>
    <cellStyle name="Percent 12 2 3" xfId="32938" xr:uid="{00000000-0005-0000-0000-0000F70E0000}"/>
    <cellStyle name="Percent 12 3" xfId="18997" xr:uid="{00000000-0005-0000-0000-0000B25D0000}"/>
    <cellStyle name="Percent 12 3 2" xfId="32941" xr:uid="{00000000-0005-0000-0000-0000F90E0000}"/>
    <cellStyle name="Percent 12 3 3" xfId="32940" xr:uid="{00000000-0005-0000-0000-0000FA0E0000}"/>
    <cellStyle name="Percent 12 4" xfId="18998" xr:uid="{00000000-0005-0000-0000-0000B35D0000}"/>
    <cellStyle name="Percent 12 4 2" xfId="32943" xr:uid="{00000000-0005-0000-0000-0000FC0E0000}"/>
    <cellStyle name="Percent 12 4 3" xfId="32942" xr:uid="{00000000-0005-0000-0000-0000FD0E0000}"/>
    <cellStyle name="Percent 12 5" xfId="18999" xr:uid="{00000000-0005-0000-0000-0000B45D0000}"/>
    <cellStyle name="Percent 12 5 2" xfId="32945" xr:uid="{00000000-0005-0000-0000-0000FF0E0000}"/>
    <cellStyle name="Percent 12 5 3" xfId="32944" xr:uid="{00000000-0005-0000-0000-0000000F0000}"/>
    <cellStyle name="Percent 12 6" xfId="19000" xr:uid="{00000000-0005-0000-0000-0000B55D0000}"/>
    <cellStyle name="Percent 12 6 2" xfId="32947" xr:uid="{00000000-0005-0000-0000-0000020F0000}"/>
    <cellStyle name="Percent 12 6 3" xfId="32946" xr:uid="{00000000-0005-0000-0000-0000030F0000}"/>
    <cellStyle name="Percent 12 7" xfId="19001" xr:uid="{00000000-0005-0000-0000-0000B65D0000}"/>
    <cellStyle name="Percent 12 7 2" xfId="32949" xr:uid="{00000000-0005-0000-0000-0000050F0000}"/>
    <cellStyle name="Percent 12 7 3" xfId="32950" xr:uid="{00000000-0005-0000-0000-0000060F0000}"/>
    <cellStyle name="Percent 12 7 4" xfId="32951" xr:uid="{00000000-0005-0000-0000-0000070F0000}"/>
    <cellStyle name="Percent 12 7 5" xfId="32948" xr:uid="{00000000-0005-0000-0000-0000080F0000}"/>
    <cellStyle name="Percent 12 8" xfId="19002" xr:uid="{00000000-0005-0000-0000-0000B75D0000}"/>
    <cellStyle name="Percent 12 8 2" xfId="32953" xr:uid="{00000000-0005-0000-0000-00000A0F0000}"/>
    <cellStyle name="Percent 12 8 3" xfId="32952" xr:uid="{00000000-0005-0000-0000-00000B0F0000}"/>
    <cellStyle name="Percent 12 9" xfId="32954" xr:uid="{00000000-0005-0000-0000-00000C0F0000}"/>
    <cellStyle name="Percent 13" xfId="19003" xr:uid="{00000000-0005-0000-0000-0000B85D0000}"/>
    <cellStyle name="Percent 13 10" xfId="32955" xr:uid="{00000000-0005-0000-0000-00000E0F0000}"/>
    <cellStyle name="Percent 13 2" xfId="19004" xr:uid="{00000000-0005-0000-0000-0000B95D0000}"/>
    <cellStyle name="Percent 13 2 2" xfId="32957" xr:uid="{00000000-0005-0000-0000-0000100F0000}"/>
    <cellStyle name="Percent 13 2 3" xfId="32956" xr:uid="{00000000-0005-0000-0000-0000110F0000}"/>
    <cellStyle name="Percent 13 3" xfId="19005" xr:uid="{00000000-0005-0000-0000-0000BA5D0000}"/>
    <cellStyle name="Percent 13 3 2" xfId="32959" xr:uid="{00000000-0005-0000-0000-0000130F0000}"/>
    <cellStyle name="Percent 13 3 3" xfId="32958" xr:uid="{00000000-0005-0000-0000-0000140F0000}"/>
    <cellStyle name="Percent 13 4" xfId="19006" xr:uid="{00000000-0005-0000-0000-0000BB5D0000}"/>
    <cellStyle name="Percent 13 4 2" xfId="32961" xr:uid="{00000000-0005-0000-0000-0000160F0000}"/>
    <cellStyle name="Percent 13 4 3" xfId="32960" xr:uid="{00000000-0005-0000-0000-0000170F0000}"/>
    <cellStyle name="Percent 13 5" xfId="19007" xr:uid="{00000000-0005-0000-0000-0000BC5D0000}"/>
    <cellStyle name="Percent 13 5 2" xfId="32963" xr:uid="{00000000-0005-0000-0000-0000190F0000}"/>
    <cellStyle name="Percent 13 5 3" xfId="32962" xr:uid="{00000000-0005-0000-0000-00001A0F0000}"/>
    <cellStyle name="Percent 13 6" xfId="19008" xr:uid="{00000000-0005-0000-0000-0000BD5D0000}"/>
    <cellStyle name="Percent 13 6 2" xfId="32965" xr:uid="{00000000-0005-0000-0000-00001C0F0000}"/>
    <cellStyle name="Percent 13 6 3" xfId="32964" xr:uid="{00000000-0005-0000-0000-00001D0F0000}"/>
    <cellStyle name="Percent 13 7" xfId="19009" xr:uid="{00000000-0005-0000-0000-0000BE5D0000}"/>
    <cellStyle name="Percent 13 7 2" xfId="32967" xr:uid="{00000000-0005-0000-0000-00001F0F0000}"/>
    <cellStyle name="Percent 13 7 3" xfId="32968" xr:uid="{00000000-0005-0000-0000-0000200F0000}"/>
    <cellStyle name="Percent 13 7 4" xfId="32969" xr:uid="{00000000-0005-0000-0000-0000210F0000}"/>
    <cellStyle name="Percent 13 7 5" xfId="32966" xr:uid="{00000000-0005-0000-0000-0000220F0000}"/>
    <cellStyle name="Percent 13 8" xfId="19010" xr:uid="{00000000-0005-0000-0000-0000BF5D0000}"/>
    <cellStyle name="Percent 13 8 2" xfId="32971" xr:uid="{00000000-0005-0000-0000-0000240F0000}"/>
    <cellStyle name="Percent 13 8 3" xfId="32970" xr:uid="{00000000-0005-0000-0000-0000250F0000}"/>
    <cellStyle name="Percent 13 9" xfId="32972" xr:uid="{00000000-0005-0000-0000-0000260F0000}"/>
    <cellStyle name="Percent 14" xfId="19011" xr:uid="{00000000-0005-0000-0000-0000C05D0000}"/>
    <cellStyle name="Percent 14 10" xfId="32973" xr:uid="{00000000-0005-0000-0000-0000280F0000}"/>
    <cellStyle name="Percent 14 2" xfId="19012" xr:uid="{00000000-0005-0000-0000-0000C15D0000}"/>
    <cellStyle name="Percent 14 2 2" xfId="32975" xr:uid="{00000000-0005-0000-0000-00002A0F0000}"/>
    <cellStyle name="Percent 14 2 3" xfId="32974" xr:uid="{00000000-0005-0000-0000-00002B0F0000}"/>
    <cellStyle name="Percent 14 3" xfId="19013" xr:uid="{00000000-0005-0000-0000-0000C25D0000}"/>
    <cellStyle name="Percent 14 3 2" xfId="32977" xr:uid="{00000000-0005-0000-0000-00002D0F0000}"/>
    <cellStyle name="Percent 14 3 3" xfId="32976" xr:uid="{00000000-0005-0000-0000-00002E0F0000}"/>
    <cellStyle name="Percent 14 4" xfId="19014" xr:uid="{00000000-0005-0000-0000-0000C35D0000}"/>
    <cellStyle name="Percent 14 4 2" xfId="32979" xr:uid="{00000000-0005-0000-0000-0000300F0000}"/>
    <cellStyle name="Percent 14 4 3" xfId="32978" xr:uid="{00000000-0005-0000-0000-0000310F0000}"/>
    <cellStyle name="Percent 14 5" xfId="19015" xr:uid="{00000000-0005-0000-0000-0000C45D0000}"/>
    <cellStyle name="Percent 14 5 2" xfId="32981" xr:uid="{00000000-0005-0000-0000-0000330F0000}"/>
    <cellStyle name="Percent 14 5 3" xfId="32980" xr:uid="{00000000-0005-0000-0000-0000340F0000}"/>
    <cellStyle name="Percent 14 6" xfId="19016" xr:uid="{00000000-0005-0000-0000-0000C55D0000}"/>
    <cellStyle name="Percent 14 6 2" xfId="32983" xr:uid="{00000000-0005-0000-0000-0000360F0000}"/>
    <cellStyle name="Percent 14 6 3" xfId="32982" xr:uid="{00000000-0005-0000-0000-0000370F0000}"/>
    <cellStyle name="Percent 14 7" xfId="19017" xr:uid="{00000000-0005-0000-0000-0000C65D0000}"/>
    <cellStyle name="Percent 14 7 2" xfId="32985" xr:uid="{00000000-0005-0000-0000-0000390F0000}"/>
    <cellStyle name="Percent 14 7 3" xfId="32986" xr:uid="{00000000-0005-0000-0000-00003A0F0000}"/>
    <cellStyle name="Percent 14 7 4" xfId="32987" xr:uid="{00000000-0005-0000-0000-00003B0F0000}"/>
    <cellStyle name="Percent 14 7 5" xfId="32984" xr:uid="{00000000-0005-0000-0000-00003C0F0000}"/>
    <cellStyle name="Percent 14 8" xfId="19018" xr:uid="{00000000-0005-0000-0000-0000C75D0000}"/>
    <cellStyle name="Percent 14 8 2" xfId="32989" xr:uid="{00000000-0005-0000-0000-00003E0F0000}"/>
    <cellStyle name="Percent 14 8 3" xfId="32988" xr:uid="{00000000-0005-0000-0000-00003F0F0000}"/>
    <cellStyle name="Percent 14 9" xfId="32990" xr:uid="{00000000-0005-0000-0000-0000400F0000}"/>
    <cellStyle name="Percent 15" xfId="19019" xr:uid="{00000000-0005-0000-0000-0000C85D0000}"/>
    <cellStyle name="Percent 15 10" xfId="19020" xr:uid="{00000000-0005-0000-0000-0000C95D0000}"/>
    <cellStyle name="Percent 15 11" xfId="19021" xr:uid="{00000000-0005-0000-0000-0000CA5D0000}"/>
    <cellStyle name="Percent 15 12" xfId="19022" xr:uid="{00000000-0005-0000-0000-0000CB5D0000}"/>
    <cellStyle name="Percent 15 13" xfId="19023" xr:uid="{00000000-0005-0000-0000-0000CC5D0000}"/>
    <cellStyle name="Percent 15 14" xfId="19024" xr:uid="{00000000-0005-0000-0000-0000CD5D0000}"/>
    <cellStyle name="Percent 15 15" xfId="32992" xr:uid="{00000000-0005-0000-0000-0000470F0000}"/>
    <cellStyle name="Percent 15 16" xfId="32991" xr:uid="{00000000-0005-0000-0000-0000480F0000}"/>
    <cellStyle name="Percent 15 2" xfId="19025" xr:uid="{00000000-0005-0000-0000-0000CE5D0000}"/>
    <cellStyle name="Percent 15 2 2" xfId="19026" xr:uid="{00000000-0005-0000-0000-0000CF5D0000}"/>
    <cellStyle name="Percent 15 2 2 2" xfId="22694" xr:uid="{00000000-0005-0000-0000-0000D05D0000}"/>
    <cellStyle name="Percent 15 2 2 2 2" xfId="32995" xr:uid="{00000000-0005-0000-0000-00004B0F0000}"/>
    <cellStyle name="Percent 15 2 2 3" xfId="27399" xr:uid="{00000000-0005-0000-0000-0000D15D0000}"/>
    <cellStyle name="Percent 15 2 2 3 2" xfId="32994" xr:uid="{00000000-0005-0000-0000-00004C0F0000}"/>
    <cellStyle name="Percent 15 2 3" xfId="19027" xr:uid="{00000000-0005-0000-0000-0000D25D0000}"/>
    <cellStyle name="Percent 15 2 3 2" xfId="22695" xr:uid="{00000000-0005-0000-0000-0000D35D0000}"/>
    <cellStyle name="Percent 15 2 3 2 2" xfId="32997" xr:uid="{00000000-0005-0000-0000-00004E0F0000}"/>
    <cellStyle name="Percent 15 2 3 3" xfId="27400" xr:uid="{00000000-0005-0000-0000-0000D45D0000}"/>
    <cellStyle name="Percent 15 2 3 3 2" xfId="32996" xr:uid="{00000000-0005-0000-0000-00004F0F0000}"/>
    <cellStyle name="Percent 15 2 4" xfId="19028" xr:uid="{00000000-0005-0000-0000-0000D55D0000}"/>
    <cellStyle name="Percent 15 2 4 2" xfId="22696" xr:uid="{00000000-0005-0000-0000-0000D65D0000}"/>
    <cellStyle name="Percent 15 2 4 2 2" xfId="32999" xr:uid="{00000000-0005-0000-0000-0000510F0000}"/>
    <cellStyle name="Percent 15 2 4 3" xfId="27401" xr:uid="{00000000-0005-0000-0000-0000D75D0000}"/>
    <cellStyle name="Percent 15 2 4 3 2" xfId="32998" xr:uid="{00000000-0005-0000-0000-0000520F0000}"/>
    <cellStyle name="Percent 15 2 5" xfId="19029" xr:uid="{00000000-0005-0000-0000-0000D85D0000}"/>
    <cellStyle name="Percent 15 2 5 2" xfId="22697" xr:uid="{00000000-0005-0000-0000-0000D95D0000}"/>
    <cellStyle name="Percent 15 2 5 2 2" xfId="33001" xr:uid="{00000000-0005-0000-0000-0000540F0000}"/>
    <cellStyle name="Percent 15 2 5 3" xfId="27402" xr:uid="{00000000-0005-0000-0000-0000DA5D0000}"/>
    <cellStyle name="Percent 15 2 5 3 2" xfId="33000" xr:uid="{00000000-0005-0000-0000-0000550F0000}"/>
    <cellStyle name="Percent 15 2 6" xfId="19030" xr:uid="{00000000-0005-0000-0000-0000DB5D0000}"/>
    <cellStyle name="Percent 15 2 6 2" xfId="22698" xr:uid="{00000000-0005-0000-0000-0000DC5D0000}"/>
    <cellStyle name="Percent 15 2 6 2 2" xfId="33003" xr:uid="{00000000-0005-0000-0000-0000570F0000}"/>
    <cellStyle name="Percent 15 2 6 3" xfId="27403" xr:uid="{00000000-0005-0000-0000-0000DD5D0000}"/>
    <cellStyle name="Percent 15 2 6 3 2" xfId="33002" xr:uid="{00000000-0005-0000-0000-0000580F0000}"/>
    <cellStyle name="Percent 15 2 7" xfId="19031" xr:uid="{00000000-0005-0000-0000-0000DE5D0000}"/>
    <cellStyle name="Percent 15 2 7 2" xfId="22699" xr:uid="{00000000-0005-0000-0000-0000DF5D0000}"/>
    <cellStyle name="Percent 15 2 7 2 2" xfId="33005" xr:uid="{00000000-0005-0000-0000-00005A0F0000}"/>
    <cellStyle name="Percent 15 2 7 3" xfId="27404" xr:uid="{00000000-0005-0000-0000-0000E05D0000}"/>
    <cellStyle name="Percent 15 2 7 3 2" xfId="33004" xr:uid="{00000000-0005-0000-0000-00005B0F0000}"/>
    <cellStyle name="Percent 15 2 8" xfId="33006" xr:uid="{00000000-0005-0000-0000-00005C0F0000}"/>
    <cellStyle name="Percent 15 2 9" xfId="32993" xr:uid="{00000000-0005-0000-0000-00005D0F0000}"/>
    <cellStyle name="Percent 15 3" xfId="19032" xr:uid="{00000000-0005-0000-0000-0000E15D0000}"/>
    <cellStyle name="Percent 15 3 2" xfId="22700" xr:uid="{00000000-0005-0000-0000-0000E25D0000}"/>
    <cellStyle name="Percent 15 3 2 2" xfId="33008" xr:uid="{00000000-0005-0000-0000-00005F0F0000}"/>
    <cellStyle name="Percent 15 3 3" xfId="27405" xr:uid="{00000000-0005-0000-0000-0000E35D0000}"/>
    <cellStyle name="Percent 15 3 3 2" xfId="33009" xr:uid="{00000000-0005-0000-0000-0000600F0000}"/>
    <cellStyle name="Percent 15 3 4" xfId="33007" xr:uid="{00000000-0005-0000-0000-0000610F0000}"/>
    <cellStyle name="Percent 15 4" xfId="19033" xr:uid="{00000000-0005-0000-0000-0000E45D0000}"/>
    <cellStyle name="Percent 15 4 2" xfId="33011" xr:uid="{00000000-0005-0000-0000-0000630F0000}"/>
    <cellStyle name="Percent 15 4 3" xfId="33010" xr:uid="{00000000-0005-0000-0000-0000640F0000}"/>
    <cellStyle name="Percent 15 5" xfId="19034" xr:uid="{00000000-0005-0000-0000-0000E55D0000}"/>
    <cellStyle name="Percent 15 5 2" xfId="22701" xr:uid="{00000000-0005-0000-0000-0000E65D0000}"/>
    <cellStyle name="Percent 15 5 2 2" xfId="33013" xr:uid="{00000000-0005-0000-0000-0000660F0000}"/>
    <cellStyle name="Percent 15 5 3" xfId="27406" xr:uid="{00000000-0005-0000-0000-0000E75D0000}"/>
    <cellStyle name="Percent 15 5 3 2" xfId="33014" xr:uid="{00000000-0005-0000-0000-0000670F0000}"/>
    <cellStyle name="Percent 15 5 4" xfId="33012" xr:uid="{00000000-0005-0000-0000-0000680F0000}"/>
    <cellStyle name="Percent 15 6" xfId="19035" xr:uid="{00000000-0005-0000-0000-0000E85D0000}"/>
    <cellStyle name="Percent 15 6 2" xfId="22702" xr:uid="{00000000-0005-0000-0000-0000E95D0000}"/>
    <cellStyle name="Percent 15 6 2 2" xfId="33016" xr:uid="{00000000-0005-0000-0000-00006A0F0000}"/>
    <cellStyle name="Percent 15 6 3" xfId="27407" xr:uid="{00000000-0005-0000-0000-0000EA5D0000}"/>
    <cellStyle name="Percent 15 6 3 2" xfId="33017" xr:uid="{00000000-0005-0000-0000-00006B0F0000}"/>
    <cellStyle name="Percent 15 6 4" xfId="33015" xr:uid="{00000000-0005-0000-0000-00006C0F0000}"/>
    <cellStyle name="Percent 15 7" xfId="19036" xr:uid="{00000000-0005-0000-0000-0000EB5D0000}"/>
    <cellStyle name="Percent 15 7 2" xfId="22703" xr:uid="{00000000-0005-0000-0000-0000EC5D0000}"/>
    <cellStyle name="Percent 15 7 2 2" xfId="33019" xr:uid="{00000000-0005-0000-0000-00006E0F0000}"/>
    <cellStyle name="Percent 15 7 3" xfId="27408" xr:uid="{00000000-0005-0000-0000-0000ED5D0000}"/>
    <cellStyle name="Percent 15 7 3 2" xfId="33020" xr:uid="{00000000-0005-0000-0000-00006F0F0000}"/>
    <cellStyle name="Percent 15 7 4" xfId="33021" xr:uid="{00000000-0005-0000-0000-0000700F0000}"/>
    <cellStyle name="Percent 15 7 5" xfId="33018" xr:uid="{00000000-0005-0000-0000-0000710F0000}"/>
    <cellStyle name="Percent 15 8" xfId="19037" xr:uid="{00000000-0005-0000-0000-0000EE5D0000}"/>
    <cellStyle name="Percent 15 8 2" xfId="22704" xr:uid="{00000000-0005-0000-0000-0000EF5D0000}"/>
    <cellStyle name="Percent 15 8 2 2" xfId="33023" xr:uid="{00000000-0005-0000-0000-0000730F0000}"/>
    <cellStyle name="Percent 15 8 3" xfId="27409" xr:uid="{00000000-0005-0000-0000-0000F05D0000}"/>
    <cellStyle name="Percent 15 8 3 2" xfId="33022" xr:uid="{00000000-0005-0000-0000-0000740F0000}"/>
    <cellStyle name="Percent 15 9" xfId="19038" xr:uid="{00000000-0005-0000-0000-0000F15D0000}"/>
    <cellStyle name="Percent 16" xfId="19979" xr:uid="{00000000-0005-0000-0000-0000F25D0000}"/>
    <cellStyle name="Percent 16 10" xfId="33024" xr:uid="{00000000-0005-0000-0000-0000760F0000}"/>
    <cellStyle name="Percent 16 2" xfId="19039" xr:uid="{00000000-0005-0000-0000-0000F35D0000}"/>
    <cellStyle name="Percent 16 2 2" xfId="33026" xr:uid="{00000000-0005-0000-0000-0000780F0000}"/>
    <cellStyle name="Percent 16 2 3" xfId="33025" xr:uid="{00000000-0005-0000-0000-0000790F0000}"/>
    <cellStyle name="Percent 16 3" xfId="19040" xr:uid="{00000000-0005-0000-0000-0000F45D0000}"/>
    <cellStyle name="Percent 16 3 10" xfId="19041" xr:uid="{00000000-0005-0000-0000-0000F55D0000}"/>
    <cellStyle name="Percent 16 3 11" xfId="19042" xr:uid="{00000000-0005-0000-0000-0000F65D0000}"/>
    <cellStyle name="Percent 16 3 12" xfId="19043" xr:uid="{00000000-0005-0000-0000-0000F75D0000}"/>
    <cellStyle name="Percent 16 3 13" xfId="19044" xr:uid="{00000000-0005-0000-0000-0000F85D0000}"/>
    <cellStyle name="Percent 16 3 14" xfId="19045" xr:uid="{00000000-0005-0000-0000-0000F95D0000}"/>
    <cellStyle name="Percent 16 3 15" xfId="19046" xr:uid="{00000000-0005-0000-0000-0000FA5D0000}"/>
    <cellStyle name="Percent 16 3 16" xfId="19047" xr:uid="{00000000-0005-0000-0000-0000FB5D0000}"/>
    <cellStyle name="Percent 16 3 17" xfId="19048" xr:uid="{00000000-0005-0000-0000-0000FC5D0000}"/>
    <cellStyle name="Percent 16 3 18" xfId="33028" xr:uid="{00000000-0005-0000-0000-0000830F0000}"/>
    <cellStyle name="Percent 16 3 19" xfId="33027" xr:uid="{00000000-0005-0000-0000-0000840F0000}"/>
    <cellStyle name="Percent 16 3 2" xfId="19049" xr:uid="{00000000-0005-0000-0000-0000FD5D0000}"/>
    <cellStyle name="Percent 16 3 3" xfId="19050" xr:uid="{00000000-0005-0000-0000-0000FE5D0000}"/>
    <cellStyle name="Percent 16 3 4" xfId="19051" xr:uid="{00000000-0005-0000-0000-0000FF5D0000}"/>
    <cellStyle name="Percent 16 3 5" xfId="19052" xr:uid="{00000000-0005-0000-0000-0000005E0000}"/>
    <cellStyle name="Percent 16 3 6" xfId="19053" xr:uid="{00000000-0005-0000-0000-0000015E0000}"/>
    <cellStyle name="Percent 16 3 7" xfId="19054" xr:uid="{00000000-0005-0000-0000-0000025E0000}"/>
    <cellStyle name="Percent 16 3 8" xfId="19055" xr:uid="{00000000-0005-0000-0000-0000035E0000}"/>
    <cellStyle name="Percent 16 3 9" xfId="19056" xr:uid="{00000000-0005-0000-0000-0000045E0000}"/>
    <cellStyle name="Percent 16 4" xfId="19057" xr:uid="{00000000-0005-0000-0000-0000055E0000}"/>
    <cellStyle name="Percent 16 4 10" xfId="19058" xr:uid="{00000000-0005-0000-0000-0000065E0000}"/>
    <cellStyle name="Percent 16 4 11" xfId="19059" xr:uid="{00000000-0005-0000-0000-0000075E0000}"/>
    <cellStyle name="Percent 16 4 12" xfId="19060" xr:uid="{00000000-0005-0000-0000-0000085E0000}"/>
    <cellStyle name="Percent 16 4 13" xfId="19061" xr:uid="{00000000-0005-0000-0000-0000095E0000}"/>
    <cellStyle name="Percent 16 4 14" xfId="19062" xr:uid="{00000000-0005-0000-0000-00000A5E0000}"/>
    <cellStyle name="Percent 16 4 15" xfId="19063" xr:uid="{00000000-0005-0000-0000-00000B5E0000}"/>
    <cellStyle name="Percent 16 4 16" xfId="19064" xr:uid="{00000000-0005-0000-0000-00000C5E0000}"/>
    <cellStyle name="Percent 16 4 17" xfId="19065" xr:uid="{00000000-0005-0000-0000-00000D5E0000}"/>
    <cellStyle name="Percent 16 4 18" xfId="33030" xr:uid="{00000000-0005-0000-0000-0000960F0000}"/>
    <cellStyle name="Percent 16 4 19" xfId="33029" xr:uid="{00000000-0005-0000-0000-0000970F0000}"/>
    <cellStyle name="Percent 16 4 2" xfId="19066" xr:uid="{00000000-0005-0000-0000-00000E5E0000}"/>
    <cellStyle name="Percent 16 4 3" xfId="19067" xr:uid="{00000000-0005-0000-0000-00000F5E0000}"/>
    <cellStyle name="Percent 16 4 4" xfId="19068" xr:uid="{00000000-0005-0000-0000-0000105E0000}"/>
    <cellStyle name="Percent 16 4 5" xfId="19069" xr:uid="{00000000-0005-0000-0000-0000115E0000}"/>
    <cellStyle name="Percent 16 4 6" xfId="19070" xr:uid="{00000000-0005-0000-0000-0000125E0000}"/>
    <cellStyle name="Percent 16 4 7" xfId="19071" xr:uid="{00000000-0005-0000-0000-0000135E0000}"/>
    <cellStyle name="Percent 16 4 8" xfId="19072" xr:uid="{00000000-0005-0000-0000-0000145E0000}"/>
    <cellStyle name="Percent 16 4 9" xfId="19073" xr:uid="{00000000-0005-0000-0000-0000155E0000}"/>
    <cellStyle name="Percent 16 5" xfId="19074" xr:uid="{00000000-0005-0000-0000-0000165E0000}"/>
    <cellStyle name="Percent 16 5 10" xfId="19075" xr:uid="{00000000-0005-0000-0000-0000175E0000}"/>
    <cellStyle name="Percent 16 5 11" xfId="19076" xr:uid="{00000000-0005-0000-0000-0000185E0000}"/>
    <cellStyle name="Percent 16 5 12" xfId="19077" xr:uid="{00000000-0005-0000-0000-0000195E0000}"/>
    <cellStyle name="Percent 16 5 13" xfId="19078" xr:uid="{00000000-0005-0000-0000-00001A5E0000}"/>
    <cellStyle name="Percent 16 5 14" xfId="19079" xr:uid="{00000000-0005-0000-0000-00001B5E0000}"/>
    <cellStyle name="Percent 16 5 15" xfId="19080" xr:uid="{00000000-0005-0000-0000-00001C5E0000}"/>
    <cellStyle name="Percent 16 5 16" xfId="19081" xr:uid="{00000000-0005-0000-0000-00001D5E0000}"/>
    <cellStyle name="Percent 16 5 17" xfId="19082" xr:uid="{00000000-0005-0000-0000-00001E5E0000}"/>
    <cellStyle name="Percent 16 5 18" xfId="33032" xr:uid="{00000000-0005-0000-0000-0000A90F0000}"/>
    <cellStyle name="Percent 16 5 19" xfId="33031" xr:uid="{00000000-0005-0000-0000-0000AA0F0000}"/>
    <cellStyle name="Percent 16 5 2" xfId="19083" xr:uid="{00000000-0005-0000-0000-00001F5E0000}"/>
    <cellStyle name="Percent 16 5 3" xfId="19084" xr:uid="{00000000-0005-0000-0000-0000205E0000}"/>
    <cellStyle name="Percent 16 5 4" xfId="19085" xr:uid="{00000000-0005-0000-0000-0000215E0000}"/>
    <cellStyle name="Percent 16 5 5" xfId="19086" xr:uid="{00000000-0005-0000-0000-0000225E0000}"/>
    <cellStyle name="Percent 16 5 6" xfId="19087" xr:uid="{00000000-0005-0000-0000-0000235E0000}"/>
    <cellStyle name="Percent 16 5 7" xfId="19088" xr:uid="{00000000-0005-0000-0000-0000245E0000}"/>
    <cellStyle name="Percent 16 5 8" xfId="19089" xr:uid="{00000000-0005-0000-0000-0000255E0000}"/>
    <cellStyle name="Percent 16 5 9" xfId="19090" xr:uid="{00000000-0005-0000-0000-0000265E0000}"/>
    <cellStyle name="Percent 16 6" xfId="19091" xr:uid="{00000000-0005-0000-0000-0000275E0000}"/>
    <cellStyle name="Percent 16 6 10" xfId="19092" xr:uid="{00000000-0005-0000-0000-0000285E0000}"/>
    <cellStyle name="Percent 16 6 11" xfId="19093" xr:uid="{00000000-0005-0000-0000-0000295E0000}"/>
    <cellStyle name="Percent 16 6 12" xfId="19094" xr:uid="{00000000-0005-0000-0000-00002A5E0000}"/>
    <cellStyle name="Percent 16 6 13" xfId="19095" xr:uid="{00000000-0005-0000-0000-00002B5E0000}"/>
    <cellStyle name="Percent 16 6 14" xfId="19096" xr:uid="{00000000-0005-0000-0000-00002C5E0000}"/>
    <cellStyle name="Percent 16 6 15" xfId="19097" xr:uid="{00000000-0005-0000-0000-00002D5E0000}"/>
    <cellStyle name="Percent 16 6 16" xfId="19098" xr:uid="{00000000-0005-0000-0000-00002E5E0000}"/>
    <cellStyle name="Percent 16 6 17" xfId="19099" xr:uid="{00000000-0005-0000-0000-00002F5E0000}"/>
    <cellStyle name="Percent 16 6 18" xfId="33034" xr:uid="{00000000-0005-0000-0000-0000BC0F0000}"/>
    <cellStyle name="Percent 16 6 19" xfId="33033" xr:uid="{00000000-0005-0000-0000-0000BD0F0000}"/>
    <cellStyle name="Percent 16 6 2" xfId="19100" xr:uid="{00000000-0005-0000-0000-0000305E0000}"/>
    <cellStyle name="Percent 16 6 3" xfId="19101" xr:uid="{00000000-0005-0000-0000-0000315E0000}"/>
    <cellStyle name="Percent 16 6 4" xfId="19102" xr:uid="{00000000-0005-0000-0000-0000325E0000}"/>
    <cellStyle name="Percent 16 6 5" xfId="19103" xr:uid="{00000000-0005-0000-0000-0000335E0000}"/>
    <cellStyle name="Percent 16 6 6" xfId="19104" xr:uid="{00000000-0005-0000-0000-0000345E0000}"/>
    <cellStyle name="Percent 16 6 7" xfId="19105" xr:uid="{00000000-0005-0000-0000-0000355E0000}"/>
    <cellStyle name="Percent 16 6 8" xfId="19106" xr:uid="{00000000-0005-0000-0000-0000365E0000}"/>
    <cellStyle name="Percent 16 6 9" xfId="19107" xr:uid="{00000000-0005-0000-0000-0000375E0000}"/>
    <cellStyle name="Percent 16 7" xfId="19108" xr:uid="{00000000-0005-0000-0000-0000385E0000}"/>
    <cellStyle name="Percent 16 7 10" xfId="19109" xr:uid="{00000000-0005-0000-0000-0000395E0000}"/>
    <cellStyle name="Percent 16 7 11" xfId="19110" xr:uid="{00000000-0005-0000-0000-00003A5E0000}"/>
    <cellStyle name="Percent 16 7 12" xfId="19111" xr:uid="{00000000-0005-0000-0000-00003B5E0000}"/>
    <cellStyle name="Percent 16 7 13" xfId="19112" xr:uid="{00000000-0005-0000-0000-00003C5E0000}"/>
    <cellStyle name="Percent 16 7 14" xfId="19113" xr:uid="{00000000-0005-0000-0000-00003D5E0000}"/>
    <cellStyle name="Percent 16 7 15" xfId="19114" xr:uid="{00000000-0005-0000-0000-00003E5E0000}"/>
    <cellStyle name="Percent 16 7 16" xfId="19115" xr:uid="{00000000-0005-0000-0000-00003F5E0000}"/>
    <cellStyle name="Percent 16 7 17" xfId="19116" xr:uid="{00000000-0005-0000-0000-0000405E0000}"/>
    <cellStyle name="Percent 16 7 18" xfId="33036" xr:uid="{00000000-0005-0000-0000-0000CF0F0000}"/>
    <cellStyle name="Percent 16 7 19" xfId="33035" xr:uid="{00000000-0005-0000-0000-0000D00F0000}"/>
    <cellStyle name="Percent 16 7 2" xfId="19117" xr:uid="{00000000-0005-0000-0000-0000415E0000}"/>
    <cellStyle name="Percent 16 7 2 2" xfId="33038" xr:uid="{00000000-0005-0000-0000-0000D20F0000}"/>
    <cellStyle name="Percent 16 7 2 3" xfId="33037" xr:uid="{00000000-0005-0000-0000-0000D30F0000}"/>
    <cellStyle name="Percent 16 7 3" xfId="19118" xr:uid="{00000000-0005-0000-0000-0000425E0000}"/>
    <cellStyle name="Percent 16 7 3 2" xfId="33040" xr:uid="{00000000-0005-0000-0000-0000D50F0000}"/>
    <cellStyle name="Percent 16 7 3 3" xfId="33039" xr:uid="{00000000-0005-0000-0000-0000D60F0000}"/>
    <cellStyle name="Percent 16 7 4" xfId="19119" xr:uid="{00000000-0005-0000-0000-0000435E0000}"/>
    <cellStyle name="Percent 16 7 5" xfId="19120" xr:uid="{00000000-0005-0000-0000-0000445E0000}"/>
    <cellStyle name="Percent 16 7 6" xfId="19121" xr:uid="{00000000-0005-0000-0000-0000455E0000}"/>
    <cellStyle name="Percent 16 7 7" xfId="19122" xr:uid="{00000000-0005-0000-0000-0000465E0000}"/>
    <cellStyle name="Percent 16 7 8" xfId="19123" xr:uid="{00000000-0005-0000-0000-0000475E0000}"/>
    <cellStyle name="Percent 16 7 9" xfId="19124" xr:uid="{00000000-0005-0000-0000-0000485E0000}"/>
    <cellStyle name="Percent 16 8" xfId="19125" xr:uid="{00000000-0005-0000-0000-0000495E0000}"/>
    <cellStyle name="Percent 16 8 10" xfId="19126" xr:uid="{00000000-0005-0000-0000-00004A5E0000}"/>
    <cellStyle name="Percent 16 8 11" xfId="19127" xr:uid="{00000000-0005-0000-0000-00004B5E0000}"/>
    <cellStyle name="Percent 16 8 12" xfId="19128" xr:uid="{00000000-0005-0000-0000-00004C5E0000}"/>
    <cellStyle name="Percent 16 8 13" xfId="19129" xr:uid="{00000000-0005-0000-0000-00004D5E0000}"/>
    <cellStyle name="Percent 16 8 14" xfId="19130" xr:uid="{00000000-0005-0000-0000-00004E5E0000}"/>
    <cellStyle name="Percent 16 8 15" xfId="19131" xr:uid="{00000000-0005-0000-0000-00004F5E0000}"/>
    <cellStyle name="Percent 16 8 16" xfId="19132" xr:uid="{00000000-0005-0000-0000-0000505E0000}"/>
    <cellStyle name="Percent 16 8 17" xfId="19133" xr:uid="{00000000-0005-0000-0000-0000515E0000}"/>
    <cellStyle name="Percent 16 8 2" xfId="19134" xr:uid="{00000000-0005-0000-0000-0000525E0000}"/>
    <cellStyle name="Percent 16 8 3" xfId="19135" xr:uid="{00000000-0005-0000-0000-0000535E0000}"/>
    <cellStyle name="Percent 16 8 4" xfId="19136" xr:uid="{00000000-0005-0000-0000-0000545E0000}"/>
    <cellStyle name="Percent 16 8 5" xfId="19137" xr:uid="{00000000-0005-0000-0000-0000555E0000}"/>
    <cellStyle name="Percent 16 8 6" xfId="19138" xr:uid="{00000000-0005-0000-0000-0000565E0000}"/>
    <cellStyle name="Percent 16 8 7" xfId="19139" xr:uid="{00000000-0005-0000-0000-0000575E0000}"/>
    <cellStyle name="Percent 16 8 8" xfId="19140" xr:uid="{00000000-0005-0000-0000-0000585E0000}"/>
    <cellStyle name="Percent 16 8 9" xfId="19141" xr:uid="{00000000-0005-0000-0000-0000595E0000}"/>
    <cellStyle name="Percent 16 9" xfId="19142" xr:uid="{00000000-0005-0000-0000-00005A5E0000}"/>
    <cellStyle name="Percent 16 9 10" xfId="19143" xr:uid="{00000000-0005-0000-0000-00005B5E0000}"/>
    <cellStyle name="Percent 16 9 11" xfId="19144" xr:uid="{00000000-0005-0000-0000-00005C5E0000}"/>
    <cellStyle name="Percent 16 9 12" xfId="19145" xr:uid="{00000000-0005-0000-0000-00005D5E0000}"/>
    <cellStyle name="Percent 16 9 13" xfId="19146" xr:uid="{00000000-0005-0000-0000-00005E5E0000}"/>
    <cellStyle name="Percent 16 9 14" xfId="19147" xr:uid="{00000000-0005-0000-0000-00005F5E0000}"/>
    <cellStyle name="Percent 16 9 15" xfId="19148" xr:uid="{00000000-0005-0000-0000-0000605E0000}"/>
    <cellStyle name="Percent 16 9 16" xfId="19149" xr:uid="{00000000-0005-0000-0000-0000615E0000}"/>
    <cellStyle name="Percent 16 9 17" xfId="19150" xr:uid="{00000000-0005-0000-0000-0000625E0000}"/>
    <cellStyle name="Percent 16 9 2" xfId="19151" xr:uid="{00000000-0005-0000-0000-0000635E0000}"/>
    <cellStyle name="Percent 16 9 3" xfId="19152" xr:uid="{00000000-0005-0000-0000-0000645E0000}"/>
    <cellStyle name="Percent 16 9 4" xfId="19153" xr:uid="{00000000-0005-0000-0000-0000655E0000}"/>
    <cellStyle name="Percent 16 9 5" xfId="19154" xr:uid="{00000000-0005-0000-0000-0000665E0000}"/>
    <cellStyle name="Percent 16 9 6" xfId="19155" xr:uid="{00000000-0005-0000-0000-0000675E0000}"/>
    <cellStyle name="Percent 16 9 7" xfId="19156" xr:uid="{00000000-0005-0000-0000-0000685E0000}"/>
    <cellStyle name="Percent 16 9 8" xfId="19157" xr:uid="{00000000-0005-0000-0000-0000695E0000}"/>
    <cellStyle name="Percent 16 9 9" xfId="19158" xr:uid="{00000000-0005-0000-0000-00006A5E0000}"/>
    <cellStyle name="Percent 17" xfId="19159" xr:uid="{00000000-0005-0000-0000-00006B5E0000}"/>
    <cellStyle name="Percent 17 10" xfId="33041" xr:uid="{00000000-0005-0000-0000-000000100000}"/>
    <cellStyle name="Percent 17 2" xfId="33042" xr:uid="{00000000-0005-0000-0000-000001100000}"/>
    <cellStyle name="Percent 17 2 2" xfId="33043" xr:uid="{00000000-0005-0000-0000-000002100000}"/>
    <cellStyle name="Percent 17 3" xfId="33044" xr:uid="{00000000-0005-0000-0000-000003100000}"/>
    <cellStyle name="Percent 17 4" xfId="33045" xr:uid="{00000000-0005-0000-0000-000004100000}"/>
    <cellStyle name="Percent 17 5" xfId="33046" xr:uid="{00000000-0005-0000-0000-000005100000}"/>
    <cellStyle name="Percent 17 6" xfId="33047" xr:uid="{00000000-0005-0000-0000-000006100000}"/>
    <cellStyle name="Percent 17 7" xfId="33048" xr:uid="{00000000-0005-0000-0000-000007100000}"/>
    <cellStyle name="Percent 17 7 2" xfId="33049" xr:uid="{00000000-0005-0000-0000-000008100000}"/>
    <cellStyle name="Percent 17 7 3" xfId="33050" xr:uid="{00000000-0005-0000-0000-000009100000}"/>
    <cellStyle name="Percent 17 8" xfId="33051" xr:uid="{00000000-0005-0000-0000-00000A100000}"/>
    <cellStyle name="Percent 17 8 2" xfId="33052" xr:uid="{00000000-0005-0000-0000-00000B100000}"/>
    <cellStyle name="Percent 17 9" xfId="33053" xr:uid="{00000000-0005-0000-0000-00000C100000}"/>
    <cellStyle name="Percent 18" xfId="19985" xr:uid="{00000000-0005-0000-0000-00006C5E0000}"/>
    <cellStyle name="Percent 18 2" xfId="23319" xr:uid="{00000000-0005-0000-0000-00006D5E0000}"/>
    <cellStyle name="Percent 18 2 2" xfId="36594" xr:uid="{00000000-0005-0000-0000-0000EB2D0000}"/>
    <cellStyle name="Percent 18 3" xfId="28029" xr:uid="{00000000-0005-0000-0000-00006E5E0000}"/>
    <cellStyle name="Percent 18 3 2" xfId="36593" xr:uid="{00000000-0005-0000-0000-0000EA2D0000}"/>
    <cellStyle name="Percent 19" xfId="21121" xr:uid="{00000000-0005-0000-0000-00006F5E0000}"/>
    <cellStyle name="Percent 19 2" xfId="25815" xr:uid="{00000000-0005-0000-0000-0000705E0000}"/>
    <cellStyle name="Percent 19 3" xfId="36595" xr:uid="{00000000-0005-0000-0000-0000EC2D0000}"/>
    <cellStyle name="Percent 2" xfId="4" xr:uid="{00000000-0005-0000-0000-0000715E0000}"/>
    <cellStyle name="Percent 2 10" xfId="19160" xr:uid="{00000000-0005-0000-0000-0000725E0000}"/>
    <cellStyle name="Percent 2 10 2" xfId="19161" xr:uid="{00000000-0005-0000-0000-0000735E0000}"/>
    <cellStyle name="Percent 2 10 3" xfId="19162" xr:uid="{00000000-0005-0000-0000-0000745E0000}"/>
    <cellStyle name="Percent 2 10 4" xfId="19163" xr:uid="{00000000-0005-0000-0000-0000755E0000}"/>
    <cellStyle name="Percent 2 10 5" xfId="19164" xr:uid="{00000000-0005-0000-0000-0000765E0000}"/>
    <cellStyle name="Percent 2 10 6" xfId="19165" xr:uid="{00000000-0005-0000-0000-0000775E0000}"/>
    <cellStyle name="Percent 2 10 7" xfId="19166" xr:uid="{00000000-0005-0000-0000-0000785E0000}"/>
    <cellStyle name="Percent 2 10 8" xfId="19167" xr:uid="{00000000-0005-0000-0000-0000795E0000}"/>
    <cellStyle name="Percent 2 11" xfId="19168" xr:uid="{00000000-0005-0000-0000-00007A5E0000}"/>
    <cellStyle name="Percent 2 11 2" xfId="19169" xr:uid="{00000000-0005-0000-0000-00007B5E0000}"/>
    <cellStyle name="Percent 2 11 3" xfId="19170" xr:uid="{00000000-0005-0000-0000-00007C5E0000}"/>
    <cellStyle name="Percent 2 11 4" xfId="19171" xr:uid="{00000000-0005-0000-0000-00007D5E0000}"/>
    <cellStyle name="Percent 2 11 5" xfId="19172" xr:uid="{00000000-0005-0000-0000-00007E5E0000}"/>
    <cellStyle name="Percent 2 11 6" xfId="19173" xr:uid="{00000000-0005-0000-0000-00007F5E0000}"/>
    <cellStyle name="Percent 2 11 7" xfId="19174" xr:uid="{00000000-0005-0000-0000-0000805E0000}"/>
    <cellStyle name="Percent 2 11 8" xfId="19175" xr:uid="{00000000-0005-0000-0000-0000815E0000}"/>
    <cellStyle name="Percent 2 12" xfId="19176" xr:uid="{00000000-0005-0000-0000-0000825E0000}"/>
    <cellStyle name="Percent 2 13" xfId="19177" xr:uid="{00000000-0005-0000-0000-0000835E0000}"/>
    <cellStyle name="Percent 2 14" xfId="19178" xr:uid="{00000000-0005-0000-0000-0000845E0000}"/>
    <cellStyle name="Percent 2 15" xfId="19179" xr:uid="{00000000-0005-0000-0000-0000855E0000}"/>
    <cellStyle name="Percent 2 16" xfId="19180" xr:uid="{00000000-0005-0000-0000-0000865E0000}"/>
    <cellStyle name="Percent 2 17" xfId="19181" xr:uid="{00000000-0005-0000-0000-0000875E0000}"/>
    <cellStyle name="Percent 2 18" xfId="19182" xr:uid="{00000000-0005-0000-0000-0000885E0000}"/>
    <cellStyle name="Percent 2 19" xfId="19183" xr:uid="{00000000-0005-0000-0000-0000895E0000}"/>
    <cellStyle name="Percent 2 19 2" xfId="22705" xr:uid="{00000000-0005-0000-0000-00008A5E0000}"/>
    <cellStyle name="Percent 2 19 2 2" xfId="33054" xr:uid="{00000000-0005-0000-0000-000026100000}"/>
    <cellStyle name="Percent 2 19 3" xfId="27410" xr:uid="{00000000-0005-0000-0000-00008B5E0000}"/>
    <cellStyle name="Percent 2 2" xfId="3048" xr:uid="{00000000-0005-0000-0000-00008C5E0000}"/>
    <cellStyle name="Percent 2 2 10" xfId="28108" xr:uid="{00000000-0005-0000-0000-00008D5E0000}"/>
    <cellStyle name="Percent 2 2 11" xfId="25575" xr:uid="{00000000-0005-0000-0000-00008E5E0000}"/>
    <cellStyle name="Percent 2 2 12" xfId="16643" xr:uid="{00000000-0005-0000-0000-00008F5E0000}"/>
    <cellStyle name="Percent 2 2 2" xfId="16644" xr:uid="{00000000-0005-0000-0000-0000905E0000}"/>
    <cellStyle name="Percent 2 2 2 2" xfId="17179" xr:uid="{00000000-0005-0000-0000-0000915E0000}"/>
    <cellStyle name="Percent 2 2 2 2 2" xfId="21759" xr:uid="{00000000-0005-0000-0000-0000925E0000}"/>
    <cellStyle name="Percent 2 2 2 2 2 2" xfId="28357" xr:uid="{00000000-0005-0000-0000-0000935E0000}"/>
    <cellStyle name="Percent 2 2 2 2 3" xfId="26262" xr:uid="{00000000-0005-0000-0000-0000945E0000}"/>
    <cellStyle name="Percent 2 2 2 3" xfId="19184" xr:uid="{00000000-0005-0000-0000-0000955E0000}"/>
    <cellStyle name="Percent 2 2 2 4" xfId="21235" xr:uid="{00000000-0005-0000-0000-0000965E0000}"/>
    <cellStyle name="Percent 2 2 2 5" xfId="25576" xr:uid="{00000000-0005-0000-0000-0000975E0000}"/>
    <cellStyle name="Percent 2 2 3" xfId="16645" xr:uid="{00000000-0005-0000-0000-0000985E0000}"/>
    <cellStyle name="Percent 2 2 3 2" xfId="16646" xr:uid="{00000000-0005-0000-0000-0000995E0000}"/>
    <cellStyle name="Percent 2 2 3 2 2" xfId="17181" xr:uid="{00000000-0005-0000-0000-00009A5E0000}"/>
    <cellStyle name="Percent 2 2 3 2 2 2" xfId="21761" xr:uid="{00000000-0005-0000-0000-00009B5E0000}"/>
    <cellStyle name="Percent 2 2 3 2 2 3" xfId="26264" xr:uid="{00000000-0005-0000-0000-00009C5E0000}"/>
    <cellStyle name="Percent 2 2 3 2 3" xfId="21237" xr:uid="{00000000-0005-0000-0000-00009D5E0000}"/>
    <cellStyle name="Percent 2 2 3 2 4" xfId="21086" xr:uid="{00000000-0005-0000-0000-00009E5E0000}"/>
    <cellStyle name="Percent 2 2 3 2 5" xfId="25578" xr:uid="{00000000-0005-0000-0000-00009F5E0000}"/>
    <cellStyle name="Percent 2 2 3 3" xfId="16647" xr:uid="{00000000-0005-0000-0000-0000A05E0000}"/>
    <cellStyle name="Percent 2 2 3 3 2" xfId="17182" xr:uid="{00000000-0005-0000-0000-0000A15E0000}"/>
    <cellStyle name="Percent 2 2 3 3 2 2" xfId="21762" xr:uid="{00000000-0005-0000-0000-0000A25E0000}"/>
    <cellStyle name="Percent 2 2 3 3 2 3" xfId="26265" xr:uid="{00000000-0005-0000-0000-0000A35E0000}"/>
    <cellStyle name="Percent 2 2 3 3 3" xfId="21238" xr:uid="{00000000-0005-0000-0000-0000A45E0000}"/>
    <cellStyle name="Percent 2 2 3 3 4" xfId="21087" xr:uid="{00000000-0005-0000-0000-0000A55E0000}"/>
    <cellStyle name="Percent 2 2 3 3 5" xfId="25579" xr:uid="{00000000-0005-0000-0000-0000A65E0000}"/>
    <cellStyle name="Percent 2 2 3 4" xfId="17180" xr:uid="{00000000-0005-0000-0000-0000A75E0000}"/>
    <cellStyle name="Percent 2 2 3 4 2" xfId="21760" xr:uid="{00000000-0005-0000-0000-0000A85E0000}"/>
    <cellStyle name="Percent 2 2 3 4 3" xfId="26263" xr:uid="{00000000-0005-0000-0000-0000A95E0000}"/>
    <cellStyle name="Percent 2 2 3 5" xfId="19185" xr:uid="{00000000-0005-0000-0000-0000AA5E0000}"/>
    <cellStyle name="Percent 2 2 3 6" xfId="21236" xr:uid="{00000000-0005-0000-0000-0000AB5E0000}"/>
    <cellStyle name="Percent 2 2 3 7" xfId="25577" xr:uid="{00000000-0005-0000-0000-0000AC5E0000}"/>
    <cellStyle name="Percent 2 2 4" xfId="16648" xr:uid="{00000000-0005-0000-0000-0000AD5E0000}"/>
    <cellStyle name="Percent 2 2 4 2" xfId="17183" xr:uid="{00000000-0005-0000-0000-0000AE5E0000}"/>
    <cellStyle name="Percent 2 2 4 2 2" xfId="21763" xr:uid="{00000000-0005-0000-0000-0000AF5E0000}"/>
    <cellStyle name="Percent 2 2 4 2 3" xfId="26266" xr:uid="{00000000-0005-0000-0000-0000B05E0000}"/>
    <cellStyle name="Percent 2 2 4 3" xfId="19186" xr:uid="{00000000-0005-0000-0000-0000B15E0000}"/>
    <cellStyle name="Percent 2 2 4 4" xfId="21239" xr:uid="{00000000-0005-0000-0000-0000B25E0000}"/>
    <cellStyle name="Percent 2 2 4 5" xfId="21088" xr:uid="{00000000-0005-0000-0000-0000B35E0000}"/>
    <cellStyle name="Percent 2 2 4 6" xfId="25580" xr:uid="{00000000-0005-0000-0000-0000B45E0000}"/>
    <cellStyle name="Percent 2 2 5" xfId="16649" xr:uid="{00000000-0005-0000-0000-0000B55E0000}"/>
    <cellStyle name="Percent 2 2 5 2" xfId="19187" xr:uid="{00000000-0005-0000-0000-0000B65E0000}"/>
    <cellStyle name="Percent 2 2 5 3" xfId="21240" xr:uid="{00000000-0005-0000-0000-0000B75E0000}"/>
    <cellStyle name="Percent 2 2 5 4" xfId="20387" xr:uid="{00000000-0005-0000-0000-0000B85E0000}"/>
    <cellStyle name="Percent 2 2 6" xfId="17178" xr:uid="{00000000-0005-0000-0000-0000B95E0000}"/>
    <cellStyle name="Percent 2 2 6 2" xfId="19188" xr:uid="{00000000-0005-0000-0000-0000BA5E0000}"/>
    <cellStyle name="Percent 2 2 6 3" xfId="21758" xr:uid="{00000000-0005-0000-0000-0000BB5E0000}"/>
    <cellStyle name="Percent 2 2 6 4" xfId="26261" xr:uid="{00000000-0005-0000-0000-0000BC5E0000}"/>
    <cellStyle name="Percent 2 2 7" xfId="17610" xr:uid="{00000000-0005-0000-0000-0000BD5E0000}"/>
    <cellStyle name="Percent 2 2 8" xfId="19189" xr:uid="{00000000-0005-0000-0000-0000BE5E0000}"/>
    <cellStyle name="Percent 2 2 9" xfId="21234" xr:uid="{00000000-0005-0000-0000-0000BF5E0000}"/>
    <cellStyle name="Percent 2 2 9 2" xfId="36596" xr:uid="{00000000-0005-0000-0000-0000EE2D0000}"/>
    <cellStyle name="Percent 2 20" xfId="21233" xr:uid="{00000000-0005-0000-0000-0000C05E0000}"/>
    <cellStyle name="Percent 2 20 2" xfId="33056" xr:uid="{00000000-0005-0000-0000-000030100000}"/>
    <cellStyle name="Percent 2 20 3" xfId="33055" xr:uid="{00000000-0005-0000-0000-00002F100000}"/>
    <cellStyle name="Percent 2 21" xfId="25574" xr:uid="{00000000-0005-0000-0000-0000C15E0000}"/>
    <cellStyle name="Percent 2 21 2" xfId="33057" xr:uid="{00000000-0005-0000-0000-000031100000}"/>
    <cellStyle name="Percent 2 22" xfId="28356" xr:uid="{00000000-0005-0000-0000-0000C25E0000}"/>
    <cellStyle name="Percent 2 22 2" xfId="33058" xr:uid="{00000000-0005-0000-0000-000032100000}"/>
    <cellStyle name="Percent 2 23" xfId="16642" xr:uid="{00000000-0005-0000-0000-0000C35E0000}"/>
    <cellStyle name="Percent 2 23 2" xfId="33059" xr:uid="{00000000-0005-0000-0000-000033100000}"/>
    <cellStyle name="Percent 2 24" xfId="33060" xr:uid="{00000000-0005-0000-0000-000034100000}"/>
    <cellStyle name="Percent 2 25" xfId="33061" xr:uid="{00000000-0005-0000-0000-000035100000}"/>
    <cellStyle name="Percent 2 26" xfId="33062" xr:uid="{00000000-0005-0000-0000-000036100000}"/>
    <cellStyle name="Percent 2 27" xfId="33063" xr:uid="{00000000-0005-0000-0000-000037100000}"/>
    <cellStyle name="Percent 2 28" xfId="33064" xr:uid="{00000000-0005-0000-0000-000038100000}"/>
    <cellStyle name="Percent 2 29" xfId="33065" xr:uid="{00000000-0005-0000-0000-000039100000}"/>
    <cellStyle name="Percent 2 3" xfId="3049" xr:uid="{00000000-0005-0000-0000-0000C45E0000}"/>
    <cellStyle name="Percent 2 3 10" xfId="21241" xr:uid="{00000000-0005-0000-0000-0000C55E0000}"/>
    <cellStyle name="Percent 2 3 10 2" xfId="33066" xr:uid="{00000000-0005-0000-0000-00003B100000}"/>
    <cellStyle name="Percent 2 3 11" xfId="20073" xr:uid="{00000000-0005-0000-0000-0000C65E0000}"/>
    <cellStyle name="Percent 2 3 11 2" xfId="25581" xr:uid="{00000000-0005-0000-0000-0000C75E0000}"/>
    <cellStyle name="Percent 2 3 11 3" xfId="33067" xr:uid="{00000000-0005-0000-0000-00003C100000}"/>
    <cellStyle name="Percent 2 3 12" xfId="16650" xr:uid="{00000000-0005-0000-0000-0000C85E0000}"/>
    <cellStyle name="Percent 2 3 12 2" xfId="33068" xr:uid="{00000000-0005-0000-0000-00003D100000}"/>
    <cellStyle name="Percent 2 3 13" xfId="33069" xr:uid="{00000000-0005-0000-0000-00003E100000}"/>
    <cellStyle name="Percent 2 3 14" xfId="33070" xr:uid="{00000000-0005-0000-0000-00003F100000}"/>
    <cellStyle name="Percent 2 3 15" xfId="33071" xr:uid="{00000000-0005-0000-0000-000040100000}"/>
    <cellStyle name="Percent 2 3 2" xfId="16651" xr:uid="{00000000-0005-0000-0000-0000C95E0000}"/>
    <cellStyle name="Percent 2 3 2 2" xfId="16652" xr:uid="{00000000-0005-0000-0000-0000CA5E0000}"/>
    <cellStyle name="Percent 2 3 2 2 2" xfId="17186" xr:uid="{00000000-0005-0000-0000-0000CB5E0000}"/>
    <cellStyle name="Percent 2 3 2 2 2 2" xfId="21766" xr:uid="{00000000-0005-0000-0000-0000CC5E0000}"/>
    <cellStyle name="Percent 2 3 2 2 2 3" xfId="21089" xr:uid="{00000000-0005-0000-0000-0000CD5E0000}"/>
    <cellStyle name="Percent 2 3 2 2 2 4" xfId="26269" xr:uid="{00000000-0005-0000-0000-0000CE5E0000}"/>
    <cellStyle name="Percent 2 3 2 2 3" xfId="21243" xr:uid="{00000000-0005-0000-0000-0000CF5E0000}"/>
    <cellStyle name="Percent 2 3 2 2 4" xfId="20390" xr:uid="{00000000-0005-0000-0000-0000D05E0000}"/>
    <cellStyle name="Percent 2 3 2 2 5" xfId="25583" xr:uid="{00000000-0005-0000-0000-0000D15E0000}"/>
    <cellStyle name="Percent 2 3 2 3" xfId="16653" xr:uid="{00000000-0005-0000-0000-0000D25E0000}"/>
    <cellStyle name="Percent 2 3 2 3 2" xfId="17187" xr:uid="{00000000-0005-0000-0000-0000D35E0000}"/>
    <cellStyle name="Percent 2 3 2 3 2 2" xfId="21767" xr:uid="{00000000-0005-0000-0000-0000D45E0000}"/>
    <cellStyle name="Percent 2 3 2 3 2 3" xfId="26270" xr:uid="{00000000-0005-0000-0000-0000D55E0000}"/>
    <cellStyle name="Percent 2 3 2 3 3" xfId="21244" xr:uid="{00000000-0005-0000-0000-0000D65E0000}"/>
    <cellStyle name="Percent 2 3 2 3 4" xfId="20771" xr:uid="{00000000-0005-0000-0000-0000D75E0000}"/>
    <cellStyle name="Percent 2 3 2 3 5" xfId="25584" xr:uid="{00000000-0005-0000-0000-0000D85E0000}"/>
    <cellStyle name="Percent 2 3 2 4" xfId="16654" xr:uid="{00000000-0005-0000-0000-0000D95E0000}"/>
    <cellStyle name="Percent 2 3 2 4 2" xfId="21245" xr:uid="{00000000-0005-0000-0000-0000DA5E0000}"/>
    <cellStyle name="Percent 2 3 2 4 3" xfId="21131" xr:uid="{00000000-0005-0000-0000-0000DB5E0000}"/>
    <cellStyle name="Percent 2 3 2 5" xfId="17185" xr:uid="{00000000-0005-0000-0000-0000DC5E0000}"/>
    <cellStyle name="Percent 2 3 2 5 2" xfId="21765" xr:uid="{00000000-0005-0000-0000-0000DD5E0000}"/>
    <cellStyle name="Percent 2 3 2 5 3" xfId="26268" xr:uid="{00000000-0005-0000-0000-0000DE5E0000}"/>
    <cellStyle name="Percent 2 3 2 6" xfId="19191" xr:uid="{00000000-0005-0000-0000-0000DF5E0000}"/>
    <cellStyle name="Percent 2 3 2 7" xfId="21242" xr:uid="{00000000-0005-0000-0000-0000E05E0000}"/>
    <cellStyle name="Percent 2 3 2 8" xfId="20389" xr:uid="{00000000-0005-0000-0000-0000E15E0000}"/>
    <cellStyle name="Percent 2 3 2 9" xfId="25582" xr:uid="{00000000-0005-0000-0000-0000E25E0000}"/>
    <cellStyle name="Percent 2 3 3" xfId="16655" xr:uid="{00000000-0005-0000-0000-0000E35E0000}"/>
    <cellStyle name="Percent 2 3 3 2" xfId="16656" xr:uid="{00000000-0005-0000-0000-0000E45E0000}"/>
    <cellStyle name="Percent 2 3 3 2 2" xfId="17189" xr:uid="{00000000-0005-0000-0000-0000E55E0000}"/>
    <cellStyle name="Percent 2 3 3 2 2 2" xfId="21769" xr:uid="{00000000-0005-0000-0000-0000E65E0000}"/>
    <cellStyle name="Percent 2 3 3 2 2 3" xfId="26272" xr:uid="{00000000-0005-0000-0000-0000E75E0000}"/>
    <cellStyle name="Percent 2 3 3 2 3" xfId="21247" xr:uid="{00000000-0005-0000-0000-0000E85E0000}"/>
    <cellStyle name="Percent 2 3 3 2 4" xfId="20772" xr:uid="{00000000-0005-0000-0000-0000E95E0000}"/>
    <cellStyle name="Percent 2 3 3 2 5" xfId="25586" xr:uid="{00000000-0005-0000-0000-0000EA5E0000}"/>
    <cellStyle name="Percent 2 3 3 3" xfId="16657" xr:uid="{00000000-0005-0000-0000-0000EB5E0000}"/>
    <cellStyle name="Percent 2 3 3 3 2" xfId="16658" xr:uid="{00000000-0005-0000-0000-0000EC5E0000}"/>
    <cellStyle name="Percent 2 3 3 3 2 2" xfId="17191" xr:uid="{00000000-0005-0000-0000-0000ED5E0000}"/>
    <cellStyle name="Percent 2 3 3 3 2 2 2" xfId="21771" xr:uid="{00000000-0005-0000-0000-0000EE5E0000}"/>
    <cellStyle name="Percent 2 3 3 3 2 2 3" xfId="26274" xr:uid="{00000000-0005-0000-0000-0000EF5E0000}"/>
    <cellStyle name="Percent 2 3 3 3 2 3" xfId="21249" xr:uid="{00000000-0005-0000-0000-0000F05E0000}"/>
    <cellStyle name="Percent 2 3 3 3 2 4" xfId="21091" xr:uid="{00000000-0005-0000-0000-0000F15E0000}"/>
    <cellStyle name="Percent 2 3 3 3 2 5" xfId="25588" xr:uid="{00000000-0005-0000-0000-0000F25E0000}"/>
    <cellStyle name="Percent 2 3 3 3 3" xfId="16659" xr:uid="{00000000-0005-0000-0000-0000F35E0000}"/>
    <cellStyle name="Percent 2 3 3 3 3 2" xfId="17192" xr:uid="{00000000-0005-0000-0000-0000F45E0000}"/>
    <cellStyle name="Percent 2 3 3 3 3 2 2" xfId="21772" xr:uid="{00000000-0005-0000-0000-0000F55E0000}"/>
    <cellStyle name="Percent 2 3 3 3 3 2 3" xfId="26275" xr:uid="{00000000-0005-0000-0000-0000F65E0000}"/>
    <cellStyle name="Percent 2 3 3 3 3 3" xfId="21250" xr:uid="{00000000-0005-0000-0000-0000F75E0000}"/>
    <cellStyle name="Percent 2 3 3 3 3 4" xfId="21092" xr:uid="{00000000-0005-0000-0000-0000F85E0000}"/>
    <cellStyle name="Percent 2 3 3 3 3 5" xfId="25589" xr:uid="{00000000-0005-0000-0000-0000F95E0000}"/>
    <cellStyle name="Percent 2 3 3 3 4" xfId="17190" xr:uid="{00000000-0005-0000-0000-0000FA5E0000}"/>
    <cellStyle name="Percent 2 3 3 3 4 2" xfId="21770" xr:uid="{00000000-0005-0000-0000-0000FB5E0000}"/>
    <cellStyle name="Percent 2 3 3 3 4 3" xfId="26273" xr:uid="{00000000-0005-0000-0000-0000FC5E0000}"/>
    <cellStyle name="Percent 2 3 3 3 5" xfId="21248" xr:uid="{00000000-0005-0000-0000-0000FD5E0000}"/>
    <cellStyle name="Percent 2 3 3 3 6" xfId="21090" xr:uid="{00000000-0005-0000-0000-0000FE5E0000}"/>
    <cellStyle name="Percent 2 3 3 3 7" xfId="25587" xr:uid="{00000000-0005-0000-0000-0000FF5E0000}"/>
    <cellStyle name="Percent 2 3 3 4" xfId="16660" xr:uid="{00000000-0005-0000-0000-0000005F0000}"/>
    <cellStyle name="Percent 2 3 3 4 2" xfId="21251" xr:uid="{00000000-0005-0000-0000-0000015F0000}"/>
    <cellStyle name="Percent 2 3 3 4 3" xfId="21132" xr:uid="{00000000-0005-0000-0000-0000025F0000}"/>
    <cellStyle name="Percent 2 3 3 5" xfId="17188" xr:uid="{00000000-0005-0000-0000-0000035F0000}"/>
    <cellStyle name="Percent 2 3 3 5 2" xfId="21768" xr:uid="{00000000-0005-0000-0000-0000045F0000}"/>
    <cellStyle name="Percent 2 3 3 5 3" xfId="26271" xr:uid="{00000000-0005-0000-0000-0000055F0000}"/>
    <cellStyle name="Percent 2 3 3 6" xfId="19192" xr:uid="{00000000-0005-0000-0000-0000065F0000}"/>
    <cellStyle name="Percent 2 3 3 7" xfId="21246" xr:uid="{00000000-0005-0000-0000-0000075F0000}"/>
    <cellStyle name="Percent 2 3 3 8" xfId="20391" xr:uid="{00000000-0005-0000-0000-0000085F0000}"/>
    <cellStyle name="Percent 2 3 3 9" xfId="25585" xr:uid="{00000000-0005-0000-0000-0000095F0000}"/>
    <cellStyle name="Percent 2 3 4" xfId="16661" xr:uid="{00000000-0005-0000-0000-00000A5F0000}"/>
    <cellStyle name="Percent 2 3 4 2" xfId="17193" xr:uid="{00000000-0005-0000-0000-00000B5F0000}"/>
    <cellStyle name="Percent 2 3 4 2 2" xfId="21773" xr:uid="{00000000-0005-0000-0000-00000C5F0000}"/>
    <cellStyle name="Percent 2 3 4 2 3" xfId="21093" xr:uid="{00000000-0005-0000-0000-00000D5F0000}"/>
    <cellStyle name="Percent 2 3 4 2 4" xfId="26276" xr:uid="{00000000-0005-0000-0000-00000E5F0000}"/>
    <cellStyle name="Percent 2 3 4 3" xfId="19193" xr:uid="{00000000-0005-0000-0000-00000F5F0000}"/>
    <cellStyle name="Percent 2 3 4 4" xfId="21252" xr:uid="{00000000-0005-0000-0000-0000105F0000}"/>
    <cellStyle name="Percent 2 3 4 5" xfId="20392" xr:uid="{00000000-0005-0000-0000-0000115F0000}"/>
    <cellStyle name="Percent 2 3 4 6" xfId="25590" xr:uid="{00000000-0005-0000-0000-0000125F0000}"/>
    <cellStyle name="Percent 2 3 5" xfId="16662" xr:uid="{00000000-0005-0000-0000-0000135F0000}"/>
    <cellStyle name="Percent 2 3 5 2" xfId="17194" xr:uid="{00000000-0005-0000-0000-0000145F0000}"/>
    <cellStyle name="Percent 2 3 5 2 2" xfId="21774" xr:uid="{00000000-0005-0000-0000-0000155F0000}"/>
    <cellStyle name="Percent 2 3 5 2 3" xfId="26277" xr:uid="{00000000-0005-0000-0000-0000165F0000}"/>
    <cellStyle name="Percent 2 3 5 3" xfId="19194" xr:uid="{00000000-0005-0000-0000-0000175F0000}"/>
    <cellStyle name="Percent 2 3 5 4" xfId="21253" xr:uid="{00000000-0005-0000-0000-0000185F0000}"/>
    <cellStyle name="Percent 2 3 5 5" xfId="20611" xr:uid="{00000000-0005-0000-0000-0000195F0000}"/>
    <cellStyle name="Percent 2 3 5 6" xfId="25591" xr:uid="{00000000-0005-0000-0000-00001A5F0000}"/>
    <cellStyle name="Percent 2 3 6" xfId="16663" xr:uid="{00000000-0005-0000-0000-00001B5F0000}"/>
    <cellStyle name="Percent 2 3 6 2" xfId="19195" xr:uid="{00000000-0005-0000-0000-00001C5F0000}"/>
    <cellStyle name="Percent 2 3 6 3" xfId="21254" xr:uid="{00000000-0005-0000-0000-00001D5F0000}"/>
    <cellStyle name="Percent 2 3 6 4" xfId="20388" xr:uid="{00000000-0005-0000-0000-00001E5F0000}"/>
    <cellStyle name="Percent 2 3 6 4 2" xfId="35709" xr:uid="{00000000-0005-0000-0000-0000C9200000}"/>
    <cellStyle name="Percent 2 3 6 4 3" xfId="34458" xr:uid="{00000000-0005-0000-0000-0000821F0000}"/>
    <cellStyle name="Percent 2 3 6 5" xfId="25821" xr:uid="{00000000-0005-0000-0000-00001F5F0000}"/>
    <cellStyle name="Percent 2 3 7" xfId="17184" xr:uid="{00000000-0005-0000-0000-0000205F0000}"/>
    <cellStyle name="Percent 2 3 7 2" xfId="19196" xr:uid="{00000000-0005-0000-0000-0000215F0000}"/>
    <cellStyle name="Percent 2 3 7 3" xfId="21764" xr:uid="{00000000-0005-0000-0000-0000225F0000}"/>
    <cellStyle name="Percent 2 3 7 4" xfId="26267" xr:uid="{00000000-0005-0000-0000-0000235F0000}"/>
    <cellStyle name="Percent 2 3 8" xfId="19197" xr:uid="{00000000-0005-0000-0000-0000245F0000}"/>
    <cellStyle name="Percent 2 3 9" xfId="19190" xr:uid="{00000000-0005-0000-0000-0000255F0000}"/>
    <cellStyle name="Percent 2 30" xfId="33072" xr:uid="{00000000-0005-0000-0000-000049100000}"/>
    <cellStyle name="Percent 2 31" xfId="33073" xr:uid="{00000000-0005-0000-0000-00004A100000}"/>
    <cellStyle name="Percent 2 32" xfId="33074" xr:uid="{00000000-0005-0000-0000-00004B100000}"/>
    <cellStyle name="Percent 2 33" xfId="33075" xr:uid="{00000000-0005-0000-0000-00004C100000}"/>
    <cellStyle name="Percent 2 34" xfId="33076" xr:uid="{00000000-0005-0000-0000-00004D100000}"/>
    <cellStyle name="Percent 2 35" xfId="33077" xr:uid="{00000000-0005-0000-0000-00004E100000}"/>
    <cellStyle name="Percent 2 36" xfId="33078" xr:uid="{00000000-0005-0000-0000-00004F100000}"/>
    <cellStyle name="Percent 2 37" xfId="33079" xr:uid="{00000000-0005-0000-0000-000050100000}"/>
    <cellStyle name="Percent 2 38" xfId="33080" xr:uid="{00000000-0005-0000-0000-000051100000}"/>
    <cellStyle name="Percent 2 39" xfId="33081" xr:uid="{00000000-0005-0000-0000-000052100000}"/>
    <cellStyle name="Percent 2 4" xfId="3050" xr:uid="{00000000-0005-0000-0000-0000265F0000}"/>
    <cellStyle name="Percent 2 4 10" xfId="21255" xr:uid="{00000000-0005-0000-0000-0000275F0000}"/>
    <cellStyle name="Percent 2 4 10 2" xfId="33082" xr:uid="{00000000-0005-0000-0000-000054100000}"/>
    <cellStyle name="Percent 2 4 11" xfId="20074" xr:uid="{00000000-0005-0000-0000-0000285F0000}"/>
    <cellStyle name="Percent 2 4 11 2" xfId="25592" xr:uid="{00000000-0005-0000-0000-0000295F0000}"/>
    <cellStyle name="Percent 2 4 11 2 2" xfId="37006" xr:uid="{00000000-0005-0000-0000-000055100000}"/>
    <cellStyle name="Percent 2 4 11 3" xfId="33083" xr:uid="{00000000-0005-0000-0000-000055100000}"/>
    <cellStyle name="Percent 2 4 12" xfId="23555" xr:uid="{00000000-0005-0000-0000-00002A5F0000}"/>
    <cellStyle name="Percent 2 4 12 2" xfId="33084" xr:uid="{00000000-0005-0000-0000-000056100000}"/>
    <cellStyle name="Percent 2 4 13" xfId="16664" xr:uid="{00000000-0005-0000-0000-00002B5F0000}"/>
    <cellStyle name="Percent 2 4 13 2" xfId="33085" xr:uid="{00000000-0005-0000-0000-000057100000}"/>
    <cellStyle name="Percent 2 4 14" xfId="33086" xr:uid="{00000000-0005-0000-0000-000058100000}"/>
    <cellStyle name="Percent 2 4 15" xfId="33087" xr:uid="{00000000-0005-0000-0000-000059100000}"/>
    <cellStyle name="Percent 2 4 2" xfId="3556" xr:uid="{00000000-0005-0000-0000-00002C5F0000}"/>
    <cellStyle name="Percent 2 4 2 2" xfId="17196" xr:uid="{00000000-0005-0000-0000-00002D5F0000}"/>
    <cellStyle name="Percent 2 4 2 2 2" xfId="21775" xr:uid="{00000000-0005-0000-0000-00002E5F0000}"/>
    <cellStyle name="Percent 2 4 2 2 3" xfId="20272" xr:uid="{00000000-0005-0000-0000-00002F5F0000}"/>
    <cellStyle name="Percent 2 4 2 2 4" xfId="26279" xr:uid="{00000000-0005-0000-0000-0000305F0000}"/>
    <cellStyle name="Percent 2 4 2 3" xfId="19199" xr:uid="{00000000-0005-0000-0000-0000315F0000}"/>
    <cellStyle name="Percent 2 4 2 3 2" xfId="22706" xr:uid="{00000000-0005-0000-0000-0000325F0000}"/>
    <cellStyle name="Percent 2 4 2 3 3" xfId="20394" xr:uid="{00000000-0005-0000-0000-0000335F0000}"/>
    <cellStyle name="Percent 2 4 2 4" xfId="21256" xr:uid="{00000000-0005-0000-0000-0000345F0000}"/>
    <cellStyle name="Percent 2 4 2 5" xfId="20075" xr:uid="{00000000-0005-0000-0000-0000355F0000}"/>
    <cellStyle name="Percent 2 4 2 5 2" xfId="25593" xr:uid="{00000000-0005-0000-0000-0000365F0000}"/>
    <cellStyle name="Percent 2 4 2 6" xfId="23785" xr:uid="{00000000-0005-0000-0000-0000375F0000}"/>
    <cellStyle name="Percent 2 4 2 7" xfId="16665" xr:uid="{00000000-0005-0000-0000-0000385F0000}"/>
    <cellStyle name="Percent 2 4 3" xfId="16666" xr:uid="{00000000-0005-0000-0000-0000395F0000}"/>
    <cellStyle name="Percent 2 4 3 2" xfId="19200" xr:uid="{00000000-0005-0000-0000-00003A5F0000}"/>
    <cellStyle name="Percent 2 4 3 2 2" xfId="22707" xr:uid="{00000000-0005-0000-0000-00003B5F0000}"/>
    <cellStyle name="Percent 2 4 3 2 3" xfId="20612" xr:uid="{00000000-0005-0000-0000-00003C5F0000}"/>
    <cellStyle name="Percent 2 4 3 3" xfId="21257" xr:uid="{00000000-0005-0000-0000-00003D5F0000}"/>
    <cellStyle name="Percent 2 4 3 4" xfId="20234" xr:uid="{00000000-0005-0000-0000-00003E5F0000}"/>
    <cellStyle name="Percent 2 4 4" xfId="17195" xr:uid="{00000000-0005-0000-0000-00003F5F0000}"/>
    <cellStyle name="Percent 2 4 4 2" xfId="19201" xr:uid="{00000000-0005-0000-0000-0000405F0000}"/>
    <cellStyle name="Percent 2 4 4 3" xfId="20393" xr:uid="{00000000-0005-0000-0000-0000415F0000}"/>
    <cellStyle name="Percent 2 4 4 4" xfId="26278" xr:uid="{00000000-0005-0000-0000-0000425F0000}"/>
    <cellStyle name="Percent 2 4 5" xfId="19202" xr:uid="{00000000-0005-0000-0000-0000435F0000}"/>
    <cellStyle name="Percent 2 4 6" xfId="19203" xr:uid="{00000000-0005-0000-0000-0000445F0000}"/>
    <cellStyle name="Percent 2 4 7" xfId="19204" xr:uid="{00000000-0005-0000-0000-0000455F0000}"/>
    <cellStyle name="Percent 2 4 8" xfId="19205" xr:uid="{00000000-0005-0000-0000-0000465F0000}"/>
    <cellStyle name="Percent 2 4 9" xfId="19198" xr:uid="{00000000-0005-0000-0000-0000475F0000}"/>
    <cellStyle name="Percent 2 40" xfId="33088" xr:uid="{00000000-0005-0000-0000-000062100000}"/>
    <cellStyle name="Percent 2 41" xfId="33089" xr:uid="{00000000-0005-0000-0000-000063100000}"/>
    <cellStyle name="Percent 2 42" xfId="33090" xr:uid="{00000000-0005-0000-0000-000064100000}"/>
    <cellStyle name="Percent 2 43" xfId="33091" xr:uid="{00000000-0005-0000-0000-000065100000}"/>
    <cellStyle name="Percent 2 44" xfId="33092" xr:uid="{00000000-0005-0000-0000-000066100000}"/>
    <cellStyle name="Percent 2 45" xfId="33093" xr:uid="{00000000-0005-0000-0000-000067100000}"/>
    <cellStyle name="Percent 2 46" xfId="33094" xr:uid="{00000000-0005-0000-0000-000068100000}"/>
    <cellStyle name="Percent 2 47" xfId="33095" xr:uid="{00000000-0005-0000-0000-000069100000}"/>
    <cellStyle name="Percent 2 48" xfId="33096" xr:uid="{00000000-0005-0000-0000-00006A100000}"/>
    <cellStyle name="Percent 2 48 2" xfId="33097" xr:uid="{00000000-0005-0000-0000-00006B100000}"/>
    <cellStyle name="Percent 2 48 3" xfId="33098" xr:uid="{00000000-0005-0000-0000-00006C100000}"/>
    <cellStyle name="Percent 2 49" xfId="33099" xr:uid="{00000000-0005-0000-0000-00006D100000}"/>
    <cellStyle name="Percent 2 5" xfId="3265" xr:uid="{00000000-0005-0000-0000-0000485F0000}"/>
    <cellStyle name="Percent 2 5 10" xfId="21258" xr:uid="{00000000-0005-0000-0000-0000495F0000}"/>
    <cellStyle name="Percent 2 5 10 2" xfId="33100" xr:uid="{00000000-0005-0000-0000-00006F100000}"/>
    <cellStyle name="Percent 2 5 11" xfId="20076" xr:uid="{00000000-0005-0000-0000-00004A5F0000}"/>
    <cellStyle name="Percent 2 5 11 2" xfId="25594" xr:uid="{00000000-0005-0000-0000-00004B5F0000}"/>
    <cellStyle name="Percent 2 5 11 2 2" xfId="37007" xr:uid="{00000000-0005-0000-0000-000070100000}"/>
    <cellStyle name="Percent 2 5 11 3" xfId="33101" xr:uid="{00000000-0005-0000-0000-000070100000}"/>
    <cellStyle name="Percent 2 5 12" xfId="28358" xr:uid="{00000000-0005-0000-0000-00004C5F0000}"/>
    <cellStyle name="Percent 2 5 12 2" xfId="33102" xr:uid="{00000000-0005-0000-0000-000071100000}"/>
    <cellStyle name="Percent 2 5 13" xfId="23571" xr:uid="{00000000-0005-0000-0000-00004D5F0000}"/>
    <cellStyle name="Percent 2 5 13 2" xfId="33103" xr:uid="{00000000-0005-0000-0000-000072100000}"/>
    <cellStyle name="Percent 2 5 14" xfId="16667" xr:uid="{00000000-0005-0000-0000-00004E5F0000}"/>
    <cellStyle name="Percent 2 5 14 2" xfId="33104" xr:uid="{00000000-0005-0000-0000-000073100000}"/>
    <cellStyle name="Percent 2 5 15" xfId="33105" xr:uid="{00000000-0005-0000-0000-000074100000}"/>
    <cellStyle name="Percent 2 5 2" xfId="16668" xr:uid="{00000000-0005-0000-0000-00004F5F0000}"/>
    <cellStyle name="Percent 2 5 2 2" xfId="17198" xr:uid="{00000000-0005-0000-0000-0000505F0000}"/>
    <cellStyle name="Percent 2 5 2 2 2" xfId="21777" xr:uid="{00000000-0005-0000-0000-0000515F0000}"/>
    <cellStyle name="Percent 2 5 2 2 3" xfId="21094" xr:uid="{00000000-0005-0000-0000-0000525F0000}"/>
    <cellStyle name="Percent 2 5 2 2 4" xfId="26281" xr:uid="{00000000-0005-0000-0000-0000535F0000}"/>
    <cellStyle name="Percent 2 5 2 3" xfId="19207" xr:uid="{00000000-0005-0000-0000-0000545F0000}"/>
    <cellStyle name="Percent 2 5 2 3 2" xfId="22708" xr:uid="{00000000-0005-0000-0000-0000555F0000}"/>
    <cellStyle name="Percent 2 5 2 3 3" xfId="20396" xr:uid="{00000000-0005-0000-0000-0000565F0000}"/>
    <cellStyle name="Percent 2 5 2 4" xfId="21259" xr:uid="{00000000-0005-0000-0000-0000575F0000}"/>
    <cellStyle name="Percent 2 5 2 5" xfId="20241" xr:uid="{00000000-0005-0000-0000-0000585F0000}"/>
    <cellStyle name="Percent 2 5 2 6" xfId="25595" xr:uid="{00000000-0005-0000-0000-0000595F0000}"/>
    <cellStyle name="Percent 2 5 3" xfId="16669" xr:uid="{00000000-0005-0000-0000-00005A5F0000}"/>
    <cellStyle name="Percent 2 5 3 2" xfId="17199" xr:uid="{00000000-0005-0000-0000-00005B5F0000}"/>
    <cellStyle name="Percent 2 5 3 2 2" xfId="21778" xr:uid="{00000000-0005-0000-0000-00005C5F0000}"/>
    <cellStyle name="Percent 2 5 3 2 3" xfId="26282" xr:uid="{00000000-0005-0000-0000-00005D5F0000}"/>
    <cellStyle name="Percent 2 5 3 3" xfId="19208" xr:uid="{00000000-0005-0000-0000-00005E5F0000}"/>
    <cellStyle name="Percent 2 5 3 4" xfId="21260" xr:uid="{00000000-0005-0000-0000-00005F5F0000}"/>
    <cellStyle name="Percent 2 5 3 5" xfId="20773" xr:uid="{00000000-0005-0000-0000-0000605F0000}"/>
    <cellStyle name="Percent 2 5 3 6" xfId="25596" xr:uid="{00000000-0005-0000-0000-0000615F0000}"/>
    <cellStyle name="Percent 2 5 4" xfId="16670" xr:uid="{00000000-0005-0000-0000-0000625F0000}"/>
    <cellStyle name="Percent 2 5 4 2" xfId="19209" xr:uid="{00000000-0005-0000-0000-0000635F0000}"/>
    <cellStyle name="Percent 2 5 4 3" xfId="21261" xr:uid="{00000000-0005-0000-0000-0000645F0000}"/>
    <cellStyle name="Percent 2 5 4 4" xfId="20395" xr:uid="{00000000-0005-0000-0000-0000655F0000}"/>
    <cellStyle name="Percent 2 5 4 4 2" xfId="35710" xr:uid="{00000000-0005-0000-0000-0000FB200000}"/>
    <cellStyle name="Percent 2 5 4 4 3" xfId="34459" xr:uid="{00000000-0005-0000-0000-0000A91F0000}"/>
    <cellStyle name="Percent 2 5 4 5" xfId="25822" xr:uid="{00000000-0005-0000-0000-0000665F0000}"/>
    <cellStyle name="Percent 2 5 5" xfId="17197" xr:uid="{00000000-0005-0000-0000-0000675F0000}"/>
    <cellStyle name="Percent 2 5 5 2" xfId="19210" xr:uid="{00000000-0005-0000-0000-0000685F0000}"/>
    <cellStyle name="Percent 2 5 5 3" xfId="21776" xr:uid="{00000000-0005-0000-0000-0000695F0000}"/>
    <cellStyle name="Percent 2 5 5 4" xfId="26280" xr:uid="{00000000-0005-0000-0000-00006A5F0000}"/>
    <cellStyle name="Percent 2 5 6" xfId="19211" xr:uid="{00000000-0005-0000-0000-00006B5F0000}"/>
    <cellStyle name="Percent 2 5 7" xfId="19212" xr:uid="{00000000-0005-0000-0000-00006C5F0000}"/>
    <cellStyle name="Percent 2 5 8" xfId="19213" xr:uid="{00000000-0005-0000-0000-00006D5F0000}"/>
    <cellStyle name="Percent 2 5 9" xfId="19206" xr:uid="{00000000-0005-0000-0000-00006E5F0000}"/>
    <cellStyle name="Percent 2 6" xfId="16671" xr:uid="{00000000-0005-0000-0000-00006F5F0000}"/>
    <cellStyle name="Percent 2 6 10" xfId="21262" xr:uid="{00000000-0005-0000-0000-0000705F0000}"/>
    <cellStyle name="Percent 2 6 10 2" xfId="33106" xr:uid="{00000000-0005-0000-0000-00007E100000}"/>
    <cellStyle name="Percent 2 6 11" xfId="20397" xr:uid="{00000000-0005-0000-0000-0000715F0000}"/>
    <cellStyle name="Percent 2 6 11 2" xfId="33107" xr:uid="{00000000-0005-0000-0000-00007F100000}"/>
    <cellStyle name="Percent 2 6 12" xfId="25597" xr:uid="{00000000-0005-0000-0000-0000725F0000}"/>
    <cellStyle name="Percent 2 6 12 2" xfId="33108" xr:uid="{00000000-0005-0000-0000-000080100000}"/>
    <cellStyle name="Percent 2 6 13" xfId="33109" xr:uid="{00000000-0005-0000-0000-000081100000}"/>
    <cellStyle name="Percent 2 6 14" xfId="33110" xr:uid="{00000000-0005-0000-0000-000082100000}"/>
    <cellStyle name="Percent 2 6 15" xfId="33111" xr:uid="{00000000-0005-0000-0000-000083100000}"/>
    <cellStyle name="Percent 2 6 2" xfId="16672" xr:uid="{00000000-0005-0000-0000-0000735F0000}"/>
    <cellStyle name="Percent 2 6 2 2" xfId="19215" xr:uid="{00000000-0005-0000-0000-0000745F0000}"/>
    <cellStyle name="Percent 2 6 2 3" xfId="21263" xr:uid="{00000000-0005-0000-0000-0000755F0000}"/>
    <cellStyle name="Percent 2 6 2 4" xfId="20774" xr:uid="{00000000-0005-0000-0000-0000765F0000}"/>
    <cellStyle name="Percent 2 6 2 5" xfId="25823" xr:uid="{00000000-0005-0000-0000-0000775F0000}"/>
    <cellStyle name="Percent 2 6 3" xfId="17200" xr:uid="{00000000-0005-0000-0000-0000785F0000}"/>
    <cellStyle name="Percent 2 6 3 2" xfId="19216" xr:uid="{00000000-0005-0000-0000-0000795F0000}"/>
    <cellStyle name="Percent 2 6 3 3" xfId="21779" xr:uid="{00000000-0005-0000-0000-00007A5F0000}"/>
    <cellStyle name="Percent 2 6 3 4" xfId="21115" xr:uid="{00000000-0005-0000-0000-00007B5F0000}"/>
    <cellStyle name="Percent 2 6 3 5" xfId="26283" xr:uid="{00000000-0005-0000-0000-00007C5F0000}"/>
    <cellStyle name="Percent 2 6 4" xfId="19217" xr:uid="{00000000-0005-0000-0000-00007D5F0000}"/>
    <cellStyle name="Percent 2 6 5" xfId="19218" xr:uid="{00000000-0005-0000-0000-00007E5F0000}"/>
    <cellStyle name="Percent 2 6 6" xfId="19219" xr:uid="{00000000-0005-0000-0000-00007F5F0000}"/>
    <cellStyle name="Percent 2 6 7" xfId="19220" xr:uid="{00000000-0005-0000-0000-0000805F0000}"/>
    <cellStyle name="Percent 2 6 8" xfId="19221" xr:uid="{00000000-0005-0000-0000-0000815F0000}"/>
    <cellStyle name="Percent 2 6 9" xfId="19214" xr:uid="{00000000-0005-0000-0000-0000825F0000}"/>
    <cellStyle name="Percent 2 7" xfId="16673" xr:uid="{00000000-0005-0000-0000-0000835F0000}"/>
    <cellStyle name="Percent 2 7 10" xfId="21264" xr:uid="{00000000-0005-0000-0000-0000845F0000}"/>
    <cellStyle name="Percent 2 7 2" xfId="19223" xr:uid="{00000000-0005-0000-0000-0000855F0000}"/>
    <cellStyle name="Percent 2 7 3" xfId="19224" xr:uid="{00000000-0005-0000-0000-0000865F0000}"/>
    <cellStyle name="Percent 2 7 4" xfId="19225" xr:uid="{00000000-0005-0000-0000-0000875F0000}"/>
    <cellStyle name="Percent 2 7 5" xfId="19226" xr:uid="{00000000-0005-0000-0000-0000885F0000}"/>
    <cellStyle name="Percent 2 7 6" xfId="19227" xr:uid="{00000000-0005-0000-0000-0000895F0000}"/>
    <cellStyle name="Percent 2 7 7" xfId="19228" xr:uid="{00000000-0005-0000-0000-00008A5F0000}"/>
    <cellStyle name="Percent 2 7 8" xfId="19229" xr:uid="{00000000-0005-0000-0000-00008B5F0000}"/>
    <cellStyle name="Percent 2 7 9" xfId="19222" xr:uid="{00000000-0005-0000-0000-00008C5F0000}"/>
    <cellStyle name="Percent 2 8" xfId="17177" xr:uid="{00000000-0005-0000-0000-00008D5F0000}"/>
    <cellStyle name="Percent 2 8 10" xfId="20386" xr:uid="{00000000-0005-0000-0000-00008E5F0000}"/>
    <cellStyle name="Percent 2 8 11" xfId="26260" xr:uid="{00000000-0005-0000-0000-00008F5F0000}"/>
    <cellStyle name="Percent 2 8 2" xfId="19231" xr:uid="{00000000-0005-0000-0000-0000905F0000}"/>
    <cellStyle name="Percent 2 8 3" xfId="19232" xr:uid="{00000000-0005-0000-0000-0000915F0000}"/>
    <cellStyle name="Percent 2 8 4" xfId="19233" xr:uid="{00000000-0005-0000-0000-0000925F0000}"/>
    <cellStyle name="Percent 2 8 5" xfId="19234" xr:uid="{00000000-0005-0000-0000-0000935F0000}"/>
    <cellStyle name="Percent 2 8 6" xfId="19235" xr:uid="{00000000-0005-0000-0000-0000945F0000}"/>
    <cellStyle name="Percent 2 8 7" xfId="19236" xr:uid="{00000000-0005-0000-0000-0000955F0000}"/>
    <cellStyle name="Percent 2 8 8" xfId="19237" xr:uid="{00000000-0005-0000-0000-0000965F0000}"/>
    <cellStyle name="Percent 2 8 9" xfId="19230" xr:uid="{00000000-0005-0000-0000-0000975F0000}"/>
    <cellStyle name="Percent 2 9" xfId="17609" xr:uid="{00000000-0005-0000-0000-0000985F0000}"/>
    <cellStyle name="Percent 2 9 2" xfId="19238" xr:uid="{00000000-0005-0000-0000-0000995F0000}"/>
    <cellStyle name="Percent 2 9 3" xfId="19239" xr:uid="{00000000-0005-0000-0000-00009A5F0000}"/>
    <cellStyle name="Percent 2 9 4" xfId="19240" xr:uid="{00000000-0005-0000-0000-00009B5F0000}"/>
    <cellStyle name="Percent 2 9 5" xfId="19241" xr:uid="{00000000-0005-0000-0000-00009C5F0000}"/>
    <cellStyle name="Percent 2 9 6" xfId="19242" xr:uid="{00000000-0005-0000-0000-00009D5F0000}"/>
    <cellStyle name="Percent 2 9 7" xfId="19243" xr:uid="{00000000-0005-0000-0000-00009E5F0000}"/>
    <cellStyle name="Percent 2 9 8" xfId="19244" xr:uid="{00000000-0005-0000-0000-00009F5F0000}"/>
    <cellStyle name="Percent 20" xfId="25379" xr:uid="{00000000-0005-0000-0000-0000A05F0000}"/>
    <cellStyle name="Percent 20 2" xfId="33113" xr:uid="{00000000-0005-0000-0000-0000A5100000}"/>
    <cellStyle name="Percent 20 2 2" xfId="33114" xr:uid="{00000000-0005-0000-0000-0000A6100000}"/>
    <cellStyle name="Percent 20 3" xfId="33115" xr:uid="{00000000-0005-0000-0000-0000A7100000}"/>
    <cellStyle name="Percent 20 4" xfId="33116" xr:uid="{00000000-0005-0000-0000-0000A8100000}"/>
    <cellStyle name="Percent 20 5" xfId="33117" xr:uid="{00000000-0005-0000-0000-0000A9100000}"/>
    <cellStyle name="Percent 20 6" xfId="33118" xr:uid="{00000000-0005-0000-0000-0000AA100000}"/>
    <cellStyle name="Percent 20 7" xfId="33119" xr:uid="{00000000-0005-0000-0000-0000AB100000}"/>
    <cellStyle name="Percent 20 7 2" xfId="33120" xr:uid="{00000000-0005-0000-0000-0000AC100000}"/>
    <cellStyle name="Percent 20 7 3" xfId="33121" xr:uid="{00000000-0005-0000-0000-0000AD100000}"/>
    <cellStyle name="Percent 20 8" xfId="33122" xr:uid="{00000000-0005-0000-0000-0000AE100000}"/>
    <cellStyle name="Percent 20 9" xfId="33112" xr:uid="{00000000-0005-0000-0000-0000A4100000}"/>
    <cellStyle name="Percent 21" xfId="23331" xr:uid="{00000000-0005-0000-0000-0000A15F0000}"/>
    <cellStyle name="Percent 21 2" xfId="33124" xr:uid="{00000000-0005-0000-0000-0000B0100000}"/>
    <cellStyle name="Percent 21 3" xfId="33125" xr:uid="{00000000-0005-0000-0000-0000B1100000}"/>
    <cellStyle name="Percent 21 4" xfId="33126" xr:uid="{00000000-0005-0000-0000-0000B2100000}"/>
    <cellStyle name="Percent 21 5" xfId="33127" xr:uid="{00000000-0005-0000-0000-0000B3100000}"/>
    <cellStyle name="Percent 21 6" xfId="33128" xr:uid="{00000000-0005-0000-0000-0000B4100000}"/>
    <cellStyle name="Percent 21 7" xfId="33129" xr:uid="{00000000-0005-0000-0000-0000B5100000}"/>
    <cellStyle name="Percent 21 7 2" xfId="33130" xr:uid="{00000000-0005-0000-0000-0000B6100000}"/>
    <cellStyle name="Percent 21 7 3" xfId="33131" xr:uid="{00000000-0005-0000-0000-0000B7100000}"/>
    <cellStyle name="Percent 21 8" xfId="33123" xr:uid="{00000000-0005-0000-0000-0000AF100000}"/>
    <cellStyle name="Percent 22" xfId="33132" xr:uid="{00000000-0005-0000-0000-0000B8100000}"/>
    <cellStyle name="Percent 22 2" xfId="33133" xr:uid="{00000000-0005-0000-0000-0000B9100000}"/>
    <cellStyle name="Percent 22 3" xfId="33134" xr:uid="{00000000-0005-0000-0000-0000BA100000}"/>
    <cellStyle name="Percent 22 4" xfId="33135" xr:uid="{00000000-0005-0000-0000-0000BB100000}"/>
    <cellStyle name="Percent 22 5" xfId="33136" xr:uid="{00000000-0005-0000-0000-0000BC100000}"/>
    <cellStyle name="Percent 22 6" xfId="33137" xr:uid="{00000000-0005-0000-0000-0000BD100000}"/>
    <cellStyle name="Percent 22 7" xfId="33138" xr:uid="{00000000-0005-0000-0000-0000BE100000}"/>
    <cellStyle name="Percent 22 7 2" xfId="33139" xr:uid="{00000000-0005-0000-0000-0000BF100000}"/>
    <cellStyle name="Percent 22 7 3" xfId="33140" xr:uid="{00000000-0005-0000-0000-0000C0100000}"/>
    <cellStyle name="Percent 23" xfId="33141" xr:uid="{00000000-0005-0000-0000-0000C1100000}"/>
    <cellStyle name="Percent 23 2" xfId="33142" xr:uid="{00000000-0005-0000-0000-0000C2100000}"/>
    <cellStyle name="Percent 23 3" xfId="33143" xr:uid="{00000000-0005-0000-0000-0000C3100000}"/>
    <cellStyle name="Percent 23 4" xfId="33144" xr:uid="{00000000-0005-0000-0000-0000C4100000}"/>
    <cellStyle name="Percent 23 5" xfId="33145" xr:uid="{00000000-0005-0000-0000-0000C5100000}"/>
    <cellStyle name="Percent 23 6" xfId="33146" xr:uid="{00000000-0005-0000-0000-0000C6100000}"/>
    <cellStyle name="Percent 23 7" xfId="33147" xr:uid="{00000000-0005-0000-0000-0000C7100000}"/>
    <cellStyle name="Percent 23 7 2" xfId="33148" xr:uid="{00000000-0005-0000-0000-0000C8100000}"/>
    <cellStyle name="Percent 23 7 3" xfId="33149" xr:uid="{00000000-0005-0000-0000-0000C9100000}"/>
    <cellStyle name="Percent 24 2" xfId="33150" xr:uid="{00000000-0005-0000-0000-0000CA100000}"/>
    <cellStyle name="Percent 24 3" xfId="33151" xr:uid="{00000000-0005-0000-0000-0000CB100000}"/>
    <cellStyle name="Percent 24 4" xfId="33152" xr:uid="{00000000-0005-0000-0000-0000CC100000}"/>
    <cellStyle name="Percent 24 5" xfId="33153" xr:uid="{00000000-0005-0000-0000-0000CD100000}"/>
    <cellStyle name="Percent 24 6" xfId="33154" xr:uid="{00000000-0005-0000-0000-0000CE100000}"/>
    <cellStyle name="Percent 24 7" xfId="33155" xr:uid="{00000000-0005-0000-0000-0000CF100000}"/>
    <cellStyle name="Percent 24 7 2" xfId="33156" xr:uid="{00000000-0005-0000-0000-0000D0100000}"/>
    <cellStyle name="Percent 24 7 3" xfId="33157" xr:uid="{00000000-0005-0000-0000-0000D1100000}"/>
    <cellStyle name="Percent 25" xfId="33158" xr:uid="{00000000-0005-0000-0000-0000D2100000}"/>
    <cellStyle name="Percent 25 2" xfId="33159" xr:uid="{00000000-0005-0000-0000-0000D3100000}"/>
    <cellStyle name="Percent 25 3" xfId="33160" xr:uid="{00000000-0005-0000-0000-0000D4100000}"/>
    <cellStyle name="Percent 25 4" xfId="33161" xr:uid="{00000000-0005-0000-0000-0000D5100000}"/>
    <cellStyle name="Percent 25 5" xfId="33162" xr:uid="{00000000-0005-0000-0000-0000D6100000}"/>
    <cellStyle name="Percent 25 6" xfId="33163" xr:uid="{00000000-0005-0000-0000-0000D7100000}"/>
    <cellStyle name="Percent 25 7" xfId="33164" xr:uid="{00000000-0005-0000-0000-0000D8100000}"/>
    <cellStyle name="Percent 25 7 2" xfId="33165" xr:uid="{00000000-0005-0000-0000-0000D9100000}"/>
    <cellStyle name="Percent 25 7 3" xfId="33166" xr:uid="{00000000-0005-0000-0000-0000DA100000}"/>
    <cellStyle name="Percent 26" xfId="33167" xr:uid="{00000000-0005-0000-0000-0000DB100000}"/>
    <cellStyle name="Percent 26 2" xfId="33168" xr:uid="{00000000-0005-0000-0000-0000DC100000}"/>
    <cellStyle name="Percent 26 3" xfId="33169" xr:uid="{00000000-0005-0000-0000-0000DD100000}"/>
    <cellStyle name="Percent 26 4" xfId="33170" xr:uid="{00000000-0005-0000-0000-0000DE100000}"/>
    <cellStyle name="Percent 26 5" xfId="33171" xr:uid="{00000000-0005-0000-0000-0000DF100000}"/>
    <cellStyle name="Percent 26 6" xfId="33172" xr:uid="{00000000-0005-0000-0000-0000E0100000}"/>
    <cellStyle name="Percent 26 7" xfId="33173" xr:uid="{00000000-0005-0000-0000-0000E1100000}"/>
    <cellStyle name="Percent 26 7 2" xfId="33174" xr:uid="{00000000-0005-0000-0000-0000E2100000}"/>
    <cellStyle name="Percent 26 7 3" xfId="33175" xr:uid="{00000000-0005-0000-0000-0000E3100000}"/>
    <cellStyle name="Percent 27" xfId="33176" xr:uid="{00000000-0005-0000-0000-0000E4100000}"/>
    <cellStyle name="Percent 3" xfId="3051" xr:uid="{00000000-0005-0000-0000-0000A25F0000}"/>
    <cellStyle name="Percent 3 10" xfId="17622" xr:uid="{00000000-0005-0000-0000-0000A35F0000}"/>
    <cellStyle name="Percent 3 10 10" xfId="33178" xr:uid="{00000000-0005-0000-0000-0000E7100000}"/>
    <cellStyle name="Percent 3 10 11" xfId="33179" xr:uid="{00000000-0005-0000-0000-0000E8100000}"/>
    <cellStyle name="Percent 3 10 12" xfId="33180" xr:uid="{00000000-0005-0000-0000-0000E9100000}"/>
    <cellStyle name="Percent 3 10 13" xfId="33181" xr:uid="{00000000-0005-0000-0000-0000EA100000}"/>
    <cellStyle name="Percent 3 10 14" xfId="33182" xr:uid="{00000000-0005-0000-0000-0000EB100000}"/>
    <cellStyle name="Percent 3 10 15" xfId="33183" xr:uid="{00000000-0005-0000-0000-0000EC100000}"/>
    <cellStyle name="Percent 3 10 16" xfId="33177" xr:uid="{00000000-0005-0000-0000-0000E6100000}"/>
    <cellStyle name="Percent 3 10 2" xfId="21968" xr:uid="{00000000-0005-0000-0000-0000A45F0000}"/>
    <cellStyle name="Percent 3 10 2 2" xfId="33184" xr:uid="{00000000-0005-0000-0000-0000ED100000}"/>
    <cellStyle name="Percent 3 10 3" xfId="26671" xr:uid="{00000000-0005-0000-0000-0000A55F0000}"/>
    <cellStyle name="Percent 3 10 3 2" xfId="33185" xr:uid="{00000000-0005-0000-0000-0000EE100000}"/>
    <cellStyle name="Percent 3 10 4" xfId="33186" xr:uid="{00000000-0005-0000-0000-0000EF100000}"/>
    <cellStyle name="Percent 3 10 5" xfId="33187" xr:uid="{00000000-0005-0000-0000-0000F0100000}"/>
    <cellStyle name="Percent 3 10 6" xfId="33188" xr:uid="{00000000-0005-0000-0000-0000F1100000}"/>
    <cellStyle name="Percent 3 10 7" xfId="33189" xr:uid="{00000000-0005-0000-0000-0000F2100000}"/>
    <cellStyle name="Percent 3 10 8" xfId="33190" xr:uid="{00000000-0005-0000-0000-0000F3100000}"/>
    <cellStyle name="Percent 3 10 9" xfId="33191" xr:uid="{00000000-0005-0000-0000-0000F4100000}"/>
    <cellStyle name="Percent 3 11" xfId="17742" xr:uid="{00000000-0005-0000-0000-0000A65F0000}"/>
    <cellStyle name="Percent 3 11 2" xfId="22088" xr:uid="{00000000-0005-0000-0000-0000A75F0000}"/>
    <cellStyle name="Percent 3 11 2 2" xfId="37008" xr:uid="{00000000-0005-0000-0000-0000F5100000}"/>
    <cellStyle name="Percent 3 11 3" xfId="26791" xr:uid="{00000000-0005-0000-0000-0000A85F0000}"/>
    <cellStyle name="Percent 3 11 4" xfId="33192" xr:uid="{00000000-0005-0000-0000-0000F5100000}"/>
    <cellStyle name="Percent 3 12" xfId="17860" xr:uid="{00000000-0005-0000-0000-0000A95F0000}"/>
    <cellStyle name="Percent 3 12 2" xfId="22206" xr:uid="{00000000-0005-0000-0000-0000AA5F0000}"/>
    <cellStyle name="Percent 3 12 2 2" xfId="37009" xr:uid="{00000000-0005-0000-0000-0000F6100000}"/>
    <cellStyle name="Percent 3 12 3" xfId="26910" xr:uid="{00000000-0005-0000-0000-0000AB5F0000}"/>
    <cellStyle name="Percent 3 12 4" xfId="33193" xr:uid="{00000000-0005-0000-0000-0000F6100000}"/>
    <cellStyle name="Percent 3 13" xfId="17979" xr:uid="{00000000-0005-0000-0000-0000AC5F0000}"/>
    <cellStyle name="Percent 3 13 2" xfId="22324" xr:uid="{00000000-0005-0000-0000-0000AD5F0000}"/>
    <cellStyle name="Percent 3 13 2 2" xfId="37010" xr:uid="{00000000-0005-0000-0000-0000F7100000}"/>
    <cellStyle name="Percent 3 13 3" xfId="27029" xr:uid="{00000000-0005-0000-0000-0000AE5F0000}"/>
    <cellStyle name="Percent 3 13 4" xfId="33194" xr:uid="{00000000-0005-0000-0000-0000F7100000}"/>
    <cellStyle name="Percent 3 14" xfId="19488" xr:uid="{00000000-0005-0000-0000-0000AF5F0000}"/>
    <cellStyle name="Percent 3 14 2" xfId="22826" xr:uid="{00000000-0005-0000-0000-0000B05F0000}"/>
    <cellStyle name="Percent 3 14 2 2" xfId="37011" xr:uid="{00000000-0005-0000-0000-0000F8100000}"/>
    <cellStyle name="Percent 3 14 3" xfId="27537" xr:uid="{00000000-0005-0000-0000-0000B15F0000}"/>
    <cellStyle name="Percent 3 14 4" xfId="33195" xr:uid="{00000000-0005-0000-0000-0000F8100000}"/>
    <cellStyle name="Percent 3 15" xfId="19610" xr:uid="{00000000-0005-0000-0000-0000B25F0000}"/>
    <cellStyle name="Percent 3 15 2" xfId="22948" xr:uid="{00000000-0005-0000-0000-0000B35F0000}"/>
    <cellStyle name="Percent 3 15 2 2" xfId="37012" xr:uid="{00000000-0005-0000-0000-0000F9100000}"/>
    <cellStyle name="Percent 3 15 3" xfId="27659" xr:uid="{00000000-0005-0000-0000-0000B45F0000}"/>
    <cellStyle name="Percent 3 15 4" xfId="33196" xr:uid="{00000000-0005-0000-0000-0000F9100000}"/>
    <cellStyle name="Percent 3 16" xfId="19730" xr:uid="{00000000-0005-0000-0000-0000B55F0000}"/>
    <cellStyle name="Percent 3 16 2" xfId="23068" xr:uid="{00000000-0005-0000-0000-0000B65F0000}"/>
    <cellStyle name="Percent 3 16 2 2" xfId="37013" xr:uid="{00000000-0005-0000-0000-0000FA100000}"/>
    <cellStyle name="Percent 3 16 3" xfId="27779" xr:uid="{00000000-0005-0000-0000-0000B75F0000}"/>
    <cellStyle name="Percent 3 16 4" xfId="33197" xr:uid="{00000000-0005-0000-0000-0000FA100000}"/>
    <cellStyle name="Percent 3 17" xfId="19850" xr:uid="{00000000-0005-0000-0000-0000B85F0000}"/>
    <cellStyle name="Percent 3 17 2" xfId="23188" xr:uid="{00000000-0005-0000-0000-0000B95F0000}"/>
    <cellStyle name="Percent 3 17 2 2" xfId="37014" xr:uid="{00000000-0005-0000-0000-0000FB100000}"/>
    <cellStyle name="Percent 3 17 3" xfId="27899" xr:uid="{00000000-0005-0000-0000-0000BA5F0000}"/>
    <cellStyle name="Percent 3 17 4" xfId="33198" xr:uid="{00000000-0005-0000-0000-0000FB100000}"/>
    <cellStyle name="Percent 3 18" xfId="19970" xr:uid="{00000000-0005-0000-0000-0000BB5F0000}"/>
    <cellStyle name="Percent 3 18 2" xfId="23308" xr:uid="{00000000-0005-0000-0000-0000BC5F0000}"/>
    <cellStyle name="Percent 3 18 2 2" xfId="37015" xr:uid="{00000000-0005-0000-0000-0000FC100000}"/>
    <cellStyle name="Percent 3 18 3" xfId="28019" xr:uid="{00000000-0005-0000-0000-0000BD5F0000}"/>
    <cellStyle name="Percent 3 18 4" xfId="33199" xr:uid="{00000000-0005-0000-0000-0000FC100000}"/>
    <cellStyle name="Percent 3 19" xfId="21265" xr:uid="{00000000-0005-0000-0000-0000BE5F0000}"/>
    <cellStyle name="Percent 3 19 2" xfId="33200" xr:uid="{00000000-0005-0000-0000-0000FD100000}"/>
    <cellStyle name="Percent 3 2" xfId="3052" xr:uid="{00000000-0005-0000-0000-0000BF5F0000}"/>
    <cellStyle name="Percent 3 2 10" xfId="21266" xr:uid="{00000000-0005-0000-0000-0000C05F0000}"/>
    <cellStyle name="Percent 3 2 10 2" xfId="33201" xr:uid="{00000000-0005-0000-0000-0000FF100000}"/>
    <cellStyle name="Percent 3 2 11" xfId="25599" xr:uid="{00000000-0005-0000-0000-0000C15F0000}"/>
    <cellStyle name="Percent 3 2 11 2" xfId="33202" xr:uid="{00000000-0005-0000-0000-000000110000}"/>
    <cellStyle name="Percent 3 2 12" xfId="16675" xr:uid="{00000000-0005-0000-0000-0000C25F0000}"/>
    <cellStyle name="Percent 3 2 12 2" xfId="33203" xr:uid="{00000000-0005-0000-0000-000001110000}"/>
    <cellStyle name="Percent 3 2 13" xfId="33204" xr:uid="{00000000-0005-0000-0000-000002110000}"/>
    <cellStyle name="Percent 3 2 14" xfId="33205" xr:uid="{00000000-0005-0000-0000-000003110000}"/>
    <cellStyle name="Percent 3 2 15" xfId="33206" xr:uid="{00000000-0005-0000-0000-000004110000}"/>
    <cellStyle name="Percent 3 2 16" xfId="33207" xr:uid="{00000000-0005-0000-0000-000005110000}"/>
    <cellStyle name="Percent 3 2 2" xfId="16676" xr:uid="{00000000-0005-0000-0000-0000C35F0000}"/>
    <cellStyle name="Percent 3 2 2 2" xfId="17203" xr:uid="{00000000-0005-0000-0000-0000C45F0000}"/>
    <cellStyle name="Percent 3 2 2 2 2" xfId="21782" xr:uid="{00000000-0005-0000-0000-0000C55F0000}"/>
    <cellStyle name="Percent 3 2 2 2 2 2" xfId="28359" xr:uid="{00000000-0005-0000-0000-0000C65F0000}"/>
    <cellStyle name="Percent 3 2 2 2 3" xfId="20614" xr:uid="{00000000-0005-0000-0000-0000C75F0000}"/>
    <cellStyle name="Percent 3 2 2 2 4" xfId="26286" xr:uid="{00000000-0005-0000-0000-0000C85F0000}"/>
    <cellStyle name="Percent 3 2 2 3" xfId="17600" xr:uid="{00000000-0005-0000-0000-0000C95F0000}"/>
    <cellStyle name="Percent 3 2 2 4" xfId="21267" xr:uid="{00000000-0005-0000-0000-0000CA5F0000}"/>
    <cellStyle name="Percent 3 2 2 5" xfId="20400" xr:uid="{00000000-0005-0000-0000-0000CB5F0000}"/>
    <cellStyle name="Percent 3 2 2 5 2" xfId="28109" xr:uid="{00000000-0005-0000-0000-0000CC5F0000}"/>
    <cellStyle name="Percent 3 2 2 6" xfId="25600" xr:uid="{00000000-0005-0000-0000-0000CD5F0000}"/>
    <cellStyle name="Percent 3 2 3" xfId="16677" xr:uid="{00000000-0005-0000-0000-0000CE5F0000}"/>
    <cellStyle name="Percent 3 2 3 2" xfId="17204" xr:uid="{00000000-0005-0000-0000-0000CF5F0000}"/>
    <cellStyle name="Percent 3 2 3 2 2" xfId="21783" xr:uid="{00000000-0005-0000-0000-0000D05F0000}"/>
    <cellStyle name="Percent 3 2 3 2 3" xfId="26287" xr:uid="{00000000-0005-0000-0000-0000D15F0000}"/>
    <cellStyle name="Percent 3 2 3 3" xfId="17601" xr:uid="{00000000-0005-0000-0000-0000D25F0000}"/>
    <cellStyle name="Percent 3 2 3 4" xfId="21268" xr:uid="{00000000-0005-0000-0000-0000D35F0000}"/>
    <cellStyle name="Percent 3 2 3 5" xfId="20613" xr:uid="{00000000-0005-0000-0000-0000D45F0000}"/>
    <cellStyle name="Percent 3 2 3 6" xfId="25601" xr:uid="{00000000-0005-0000-0000-0000D55F0000}"/>
    <cellStyle name="Percent 3 2 4" xfId="16678" xr:uid="{00000000-0005-0000-0000-0000D65F0000}"/>
    <cellStyle name="Percent 3 2 4 2" xfId="17205" xr:uid="{00000000-0005-0000-0000-0000D75F0000}"/>
    <cellStyle name="Percent 3 2 4 2 2" xfId="21784" xr:uid="{00000000-0005-0000-0000-0000D85F0000}"/>
    <cellStyle name="Percent 3 2 4 2 3" xfId="26288" xr:uid="{00000000-0005-0000-0000-0000D95F0000}"/>
    <cellStyle name="Percent 3 2 4 3" xfId="21269" xr:uid="{00000000-0005-0000-0000-0000DA5F0000}"/>
    <cellStyle name="Percent 3 2 4 4" xfId="21095" xr:uid="{00000000-0005-0000-0000-0000DB5F0000}"/>
    <cellStyle name="Percent 3 2 4 5" xfId="25602" xr:uid="{00000000-0005-0000-0000-0000DC5F0000}"/>
    <cellStyle name="Percent 3 2 5" xfId="16679" xr:uid="{00000000-0005-0000-0000-0000DD5F0000}"/>
    <cellStyle name="Percent 3 2 5 2" xfId="17206" xr:uid="{00000000-0005-0000-0000-0000DE5F0000}"/>
    <cellStyle name="Percent 3 2 5 2 2" xfId="21785" xr:uid="{00000000-0005-0000-0000-0000DF5F0000}"/>
    <cellStyle name="Percent 3 2 5 2 3" xfId="26289" xr:uid="{00000000-0005-0000-0000-0000E05F0000}"/>
    <cellStyle name="Percent 3 2 5 3" xfId="21270" xr:uid="{00000000-0005-0000-0000-0000E15F0000}"/>
    <cellStyle name="Percent 3 2 5 4" xfId="20399" xr:uid="{00000000-0005-0000-0000-0000E25F0000}"/>
    <cellStyle name="Percent 3 2 5 4 2" xfId="37016" xr:uid="{00000000-0005-0000-0000-00000A110000}"/>
    <cellStyle name="Percent 3 2 5 5" xfId="25603" xr:uid="{00000000-0005-0000-0000-0000E35F0000}"/>
    <cellStyle name="Percent 3 2 5 6" xfId="33208" xr:uid="{00000000-0005-0000-0000-00000A110000}"/>
    <cellStyle name="Percent 3 2 6" xfId="16680" xr:uid="{00000000-0005-0000-0000-0000E45F0000}"/>
    <cellStyle name="Percent 3 2 6 2" xfId="21271" xr:uid="{00000000-0005-0000-0000-0000E55F0000}"/>
    <cellStyle name="Percent 3 2 6 3" xfId="21133" xr:uid="{00000000-0005-0000-0000-0000E65F0000}"/>
    <cellStyle name="Percent 3 2 6 3 2" xfId="37017" xr:uid="{00000000-0005-0000-0000-00000B110000}"/>
    <cellStyle name="Percent 3 2 6 4" xfId="33209" xr:uid="{00000000-0005-0000-0000-00000B110000}"/>
    <cellStyle name="Percent 3 2 7" xfId="17202" xr:uid="{00000000-0005-0000-0000-0000E75F0000}"/>
    <cellStyle name="Percent 3 2 7 2" xfId="21781" xr:uid="{00000000-0005-0000-0000-0000E85F0000}"/>
    <cellStyle name="Percent 3 2 7 2 2" xfId="37018" xr:uid="{00000000-0005-0000-0000-00000C110000}"/>
    <cellStyle name="Percent 3 2 7 3" xfId="26285" xr:uid="{00000000-0005-0000-0000-0000E95F0000}"/>
    <cellStyle name="Percent 3 2 7 4" xfId="33210" xr:uid="{00000000-0005-0000-0000-00000C110000}"/>
    <cellStyle name="Percent 3 2 8" xfId="17599" xr:uid="{00000000-0005-0000-0000-0000EA5F0000}"/>
    <cellStyle name="Percent 3 2 9" xfId="19980" xr:uid="{00000000-0005-0000-0000-0000EB5F0000}"/>
    <cellStyle name="Percent 3 2 9 2" xfId="33211" xr:uid="{00000000-0005-0000-0000-00000E110000}"/>
    <cellStyle name="Percent 3 20" xfId="25598" xr:uid="{00000000-0005-0000-0000-0000EC5F0000}"/>
    <cellStyle name="Percent 3 20 2" xfId="33212" xr:uid="{00000000-0005-0000-0000-00000F110000}"/>
    <cellStyle name="Percent 3 21" xfId="16674" xr:uid="{00000000-0005-0000-0000-0000ED5F0000}"/>
    <cellStyle name="Percent 3 21 2" xfId="33213" xr:uid="{00000000-0005-0000-0000-000010110000}"/>
    <cellStyle name="Percent 3 22" xfId="33214" xr:uid="{00000000-0005-0000-0000-000011110000}"/>
    <cellStyle name="Percent 3 23" xfId="33215" xr:uid="{00000000-0005-0000-0000-000012110000}"/>
    <cellStyle name="Percent 3 24" xfId="33216" xr:uid="{00000000-0005-0000-0000-000013110000}"/>
    <cellStyle name="Percent 3 25" xfId="33217" xr:uid="{00000000-0005-0000-0000-000014110000}"/>
    <cellStyle name="Percent 3 26" xfId="33218" xr:uid="{00000000-0005-0000-0000-000015110000}"/>
    <cellStyle name="Percent 3 27" xfId="33219" xr:uid="{00000000-0005-0000-0000-000016110000}"/>
    <cellStyle name="Percent 3 28" xfId="33220" xr:uid="{00000000-0005-0000-0000-000017110000}"/>
    <cellStyle name="Percent 3 3" xfId="16681" xr:uid="{00000000-0005-0000-0000-0000EE5F0000}"/>
    <cellStyle name="Percent 3 3 10" xfId="25604" xr:uid="{00000000-0005-0000-0000-0000EF5F0000}"/>
    <cellStyle name="Percent 3 3 10 2" xfId="33221" xr:uid="{00000000-0005-0000-0000-000019110000}"/>
    <cellStyle name="Percent 3 3 11" xfId="33222" xr:uid="{00000000-0005-0000-0000-00001A110000}"/>
    <cellStyle name="Percent 3 3 12" xfId="33223" xr:uid="{00000000-0005-0000-0000-00001B110000}"/>
    <cellStyle name="Percent 3 3 13" xfId="33224" xr:uid="{00000000-0005-0000-0000-00001C110000}"/>
    <cellStyle name="Percent 3 3 14" xfId="33225" xr:uid="{00000000-0005-0000-0000-00001D110000}"/>
    <cellStyle name="Percent 3 3 15" xfId="33226" xr:uid="{00000000-0005-0000-0000-00001E110000}"/>
    <cellStyle name="Percent 3 3 2" xfId="16682" xr:uid="{00000000-0005-0000-0000-0000F05F0000}"/>
    <cellStyle name="Percent 3 3 2 2" xfId="17208" xr:uid="{00000000-0005-0000-0000-0000F15F0000}"/>
    <cellStyle name="Percent 3 3 2 2 2" xfId="21787" xr:uid="{00000000-0005-0000-0000-0000F25F0000}"/>
    <cellStyle name="Percent 3 3 2 2 3" xfId="26291" xr:uid="{00000000-0005-0000-0000-0000F35F0000}"/>
    <cellStyle name="Percent 3 3 2 3" xfId="21273" xr:uid="{00000000-0005-0000-0000-0000F45F0000}"/>
    <cellStyle name="Percent 3 3 2 4" xfId="21096" xr:uid="{00000000-0005-0000-0000-0000F55F0000}"/>
    <cellStyle name="Percent 3 3 2 5" xfId="25605" xr:uid="{00000000-0005-0000-0000-0000F65F0000}"/>
    <cellStyle name="Percent 3 3 3" xfId="16683" xr:uid="{00000000-0005-0000-0000-0000F75F0000}"/>
    <cellStyle name="Percent 3 3 3 2" xfId="16684" xr:uid="{00000000-0005-0000-0000-0000F85F0000}"/>
    <cellStyle name="Percent 3 3 3 2 2" xfId="17210" xr:uid="{00000000-0005-0000-0000-0000F95F0000}"/>
    <cellStyle name="Percent 3 3 3 2 2 2" xfId="21789" xr:uid="{00000000-0005-0000-0000-0000FA5F0000}"/>
    <cellStyle name="Percent 3 3 3 2 2 3" xfId="26293" xr:uid="{00000000-0005-0000-0000-0000FB5F0000}"/>
    <cellStyle name="Percent 3 3 3 2 3" xfId="21275" xr:uid="{00000000-0005-0000-0000-0000FC5F0000}"/>
    <cellStyle name="Percent 3 3 3 2 4" xfId="21098" xr:uid="{00000000-0005-0000-0000-0000FD5F0000}"/>
    <cellStyle name="Percent 3 3 3 2 5" xfId="25607" xr:uid="{00000000-0005-0000-0000-0000FE5F0000}"/>
    <cellStyle name="Percent 3 3 3 3" xfId="16685" xr:uid="{00000000-0005-0000-0000-0000FF5F0000}"/>
    <cellStyle name="Percent 3 3 3 3 2" xfId="16686" xr:uid="{00000000-0005-0000-0000-000000600000}"/>
    <cellStyle name="Percent 3 3 3 3 2 2" xfId="17212" xr:uid="{00000000-0005-0000-0000-000001600000}"/>
    <cellStyle name="Percent 3 3 3 3 2 2 2" xfId="21791" xr:uid="{00000000-0005-0000-0000-000002600000}"/>
    <cellStyle name="Percent 3 3 3 3 2 2 3" xfId="26295" xr:uid="{00000000-0005-0000-0000-000003600000}"/>
    <cellStyle name="Percent 3 3 3 3 2 3" xfId="21277" xr:uid="{00000000-0005-0000-0000-000004600000}"/>
    <cellStyle name="Percent 3 3 3 3 2 4" xfId="21100" xr:uid="{00000000-0005-0000-0000-000005600000}"/>
    <cellStyle name="Percent 3 3 3 3 2 5" xfId="25609" xr:uid="{00000000-0005-0000-0000-000006600000}"/>
    <cellStyle name="Percent 3 3 3 3 3" xfId="16687" xr:uid="{00000000-0005-0000-0000-000007600000}"/>
    <cellStyle name="Percent 3 3 3 3 3 2" xfId="17213" xr:uid="{00000000-0005-0000-0000-000008600000}"/>
    <cellStyle name="Percent 3 3 3 3 3 2 2" xfId="21792" xr:uid="{00000000-0005-0000-0000-000009600000}"/>
    <cellStyle name="Percent 3 3 3 3 3 2 3" xfId="26296" xr:uid="{00000000-0005-0000-0000-00000A600000}"/>
    <cellStyle name="Percent 3 3 3 3 3 3" xfId="21278" xr:uid="{00000000-0005-0000-0000-00000B600000}"/>
    <cellStyle name="Percent 3 3 3 3 3 4" xfId="21101" xr:uid="{00000000-0005-0000-0000-00000C600000}"/>
    <cellStyle name="Percent 3 3 3 3 3 5" xfId="25610" xr:uid="{00000000-0005-0000-0000-00000D600000}"/>
    <cellStyle name="Percent 3 3 3 3 4" xfId="17211" xr:uid="{00000000-0005-0000-0000-00000E600000}"/>
    <cellStyle name="Percent 3 3 3 3 4 2" xfId="21790" xr:uid="{00000000-0005-0000-0000-00000F600000}"/>
    <cellStyle name="Percent 3 3 3 3 4 3" xfId="26294" xr:uid="{00000000-0005-0000-0000-000010600000}"/>
    <cellStyle name="Percent 3 3 3 3 5" xfId="21276" xr:uid="{00000000-0005-0000-0000-000011600000}"/>
    <cellStyle name="Percent 3 3 3 3 6" xfId="21099" xr:uid="{00000000-0005-0000-0000-000012600000}"/>
    <cellStyle name="Percent 3 3 3 3 7" xfId="25608" xr:uid="{00000000-0005-0000-0000-000013600000}"/>
    <cellStyle name="Percent 3 3 3 4" xfId="17209" xr:uid="{00000000-0005-0000-0000-000014600000}"/>
    <cellStyle name="Percent 3 3 3 4 2" xfId="21788" xr:uid="{00000000-0005-0000-0000-000015600000}"/>
    <cellStyle name="Percent 3 3 3 4 3" xfId="26292" xr:uid="{00000000-0005-0000-0000-000016600000}"/>
    <cellStyle name="Percent 3 3 3 5" xfId="21274" xr:uid="{00000000-0005-0000-0000-000017600000}"/>
    <cellStyle name="Percent 3 3 3 6" xfId="21097" xr:uid="{00000000-0005-0000-0000-000018600000}"/>
    <cellStyle name="Percent 3 3 3 7" xfId="25606" xr:uid="{00000000-0005-0000-0000-000019600000}"/>
    <cellStyle name="Percent 3 3 4" xfId="16688" xr:uid="{00000000-0005-0000-0000-00001A600000}"/>
    <cellStyle name="Percent 3 3 4 2" xfId="17214" xr:uid="{00000000-0005-0000-0000-00001B600000}"/>
    <cellStyle name="Percent 3 3 4 2 2" xfId="21793" xr:uid="{00000000-0005-0000-0000-00001C600000}"/>
    <cellStyle name="Percent 3 3 4 2 3" xfId="26297" xr:uid="{00000000-0005-0000-0000-00001D600000}"/>
    <cellStyle name="Percent 3 3 4 3" xfId="21279" xr:uid="{00000000-0005-0000-0000-00001E600000}"/>
    <cellStyle name="Percent 3 3 4 4" xfId="21102" xr:uid="{00000000-0005-0000-0000-00001F600000}"/>
    <cellStyle name="Percent 3 3 4 5" xfId="25611" xr:uid="{00000000-0005-0000-0000-000020600000}"/>
    <cellStyle name="Percent 3 3 4 5 2" xfId="37019" xr:uid="{00000000-0005-0000-0000-000021110000}"/>
    <cellStyle name="Percent 3 3 4 6" xfId="33227" xr:uid="{00000000-0005-0000-0000-000021110000}"/>
    <cellStyle name="Percent 3 3 5" xfId="16689" xr:uid="{00000000-0005-0000-0000-000021600000}"/>
    <cellStyle name="Percent 3 3 5 2" xfId="17215" xr:uid="{00000000-0005-0000-0000-000022600000}"/>
    <cellStyle name="Percent 3 3 5 2 2" xfId="21794" xr:uid="{00000000-0005-0000-0000-000023600000}"/>
    <cellStyle name="Percent 3 3 5 2 3" xfId="26298" xr:uid="{00000000-0005-0000-0000-000024600000}"/>
    <cellStyle name="Percent 3 3 5 3" xfId="21280" xr:uid="{00000000-0005-0000-0000-000025600000}"/>
    <cellStyle name="Percent 3 3 5 4" xfId="21103" xr:uid="{00000000-0005-0000-0000-000026600000}"/>
    <cellStyle name="Percent 3 3 5 5" xfId="25612" xr:uid="{00000000-0005-0000-0000-000027600000}"/>
    <cellStyle name="Percent 3 3 6" xfId="17207" xr:uid="{00000000-0005-0000-0000-000028600000}"/>
    <cellStyle name="Percent 3 3 6 2" xfId="21786" xr:uid="{00000000-0005-0000-0000-000029600000}"/>
    <cellStyle name="Percent 3 3 6 2 2" xfId="37020" xr:uid="{00000000-0005-0000-0000-000023110000}"/>
    <cellStyle name="Percent 3 3 6 3" xfId="26290" xr:uid="{00000000-0005-0000-0000-00002A600000}"/>
    <cellStyle name="Percent 3 3 6 4" xfId="33228" xr:uid="{00000000-0005-0000-0000-000023110000}"/>
    <cellStyle name="Percent 3 3 7" xfId="19245" xr:uid="{00000000-0005-0000-0000-00002B600000}"/>
    <cellStyle name="Percent 3 3 8" xfId="21272" xr:uid="{00000000-0005-0000-0000-00002C600000}"/>
    <cellStyle name="Percent 3 3 8 2" xfId="33229" xr:uid="{00000000-0005-0000-0000-000025110000}"/>
    <cellStyle name="Percent 3 3 9" xfId="28110" xr:uid="{00000000-0005-0000-0000-00002D600000}"/>
    <cellStyle name="Percent 3 3 9 2" xfId="33230" xr:uid="{00000000-0005-0000-0000-000026110000}"/>
    <cellStyle name="Percent 3 4" xfId="16690" xr:uid="{00000000-0005-0000-0000-00002E600000}"/>
    <cellStyle name="Percent 3 4 10" xfId="33231" xr:uid="{00000000-0005-0000-0000-000028110000}"/>
    <cellStyle name="Percent 3 4 11" xfId="33232" xr:uid="{00000000-0005-0000-0000-000029110000}"/>
    <cellStyle name="Percent 3 4 12" xfId="33233" xr:uid="{00000000-0005-0000-0000-00002A110000}"/>
    <cellStyle name="Percent 3 4 13" xfId="33234" xr:uid="{00000000-0005-0000-0000-00002B110000}"/>
    <cellStyle name="Percent 3 4 14" xfId="33235" xr:uid="{00000000-0005-0000-0000-00002C110000}"/>
    <cellStyle name="Percent 3 4 15" xfId="33236" xr:uid="{00000000-0005-0000-0000-00002D110000}"/>
    <cellStyle name="Percent 3 4 2" xfId="16691" xr:uid="{00000000-0005-0000-0000-00002F600000}"/>
    <cellStyle name="Percent 3 4 2 2" xfId="17217" xr:uid="{00000000-0005-0000-0000-000030600000}"/>
    <cellStyle name="Percent 3 4 2 2 2" xfId="21796" xr:uid="{00000000-0005-0000-0000-000031600000}"/>
    <cellStyle name="Percent 3 4 2 2 3" xfId="26300" xr:uid="{00000000-0005-0000-0000-000032600000}"/>
    <cellStyle name="Percent 3 4 2 3" xfId="21282" xr:uid="{00000000-0005-0000-0000-000033600000}"/>
    <cellStyle name="Percent 3 4 2 4" xfId="21104" xr:uid="{00000000-0005-0000-0000-000034600000}"/>
    <cellStyle name="Percent 3 4 2 5" xfId="25614" xr:uid="{00000000-0005-0000-0000-000035600000}"/>
    <cellStyle name="Percent 3 4 3" xfId="16692" xr:uid="{00000000-0005-0000-0000-000036600000}"/>
    <cellStyle name="Percent 3 4 3 2" xfId="17218" xr:uid="{00000000-0005-0000-0000-000037600000}"/>
    <cellStyle name="Percent 3 4 3 2 2" xfId="21797" xr:uid="{00000000-0005-0000-0000-000038600000}"/>
    <cellStyle name="Percent 3 4 3 2 3" xfId="26301" xr:uid="{00000000-0005-0000-0000-000039600000}"/>
    <cellStyle name="Percent 3 4 3 3" xfId="21283" xr:uid="{00000000-0005-0000-0000-00003A600000}"/>
    <cellStyle name="Percent 3 4 3 4" xfId="21105" xr:uid="{00000000-0005-0000-0000-00003B600000}"/>
    <cellStyle name="Percent 3 4 3 5" xfId="25615" xr:uid="{00000000-0005-0000-0000-00003C600000}"/>
    <cellStyle name="Percent 3 4 4" xfId="17216" xr:uid="{00000000-0005-0000-0000-00003D600000}"/>
    <cellStyle name="Percent 3 4 4 2" xfId="21795" xr:uid="{00000000-0005-0000-0000-00003E600000}"/>
    <cellStyle name="Percent 3 4 4 2 2" xfId="37021" xr:uid="{00000000-0005-0000-0000-000030110000}"/>
    <cellStyle name="Percent 3 4 4 3" xfId="26299" xr:uid="{00000000-0005-0000-0000-00003F600000}"/>
    <cellStyle name="Percent 3 4 4 4" xfId="33237" xr:uid="{00000000-0005-0000-0000-000030110000}"/>
    <cellStyle name="Percent 3 4 5" xfId="19246" xr:uid="{00000000-0005-0000-0000-000040600000}"/>
    <cellStyle name="Percent 3 4 5 2" xfId="33238" xr:uid="{00000000-0005-0000-0000-000031110000}"/>
    <cellStyle name="Percent 3 4 6" xfId="21281" xr:uid="{00000000-0005-0000-0000-000041600000}"/>
    <cellStyle name="Percent 3 4 7" xfId="25613" xr:uid="{00000000-0005-0000-0000-000042600000}"/>
    <cellStyle name="Percent 3 4 7 2" xfId="33239" xr:uid="{00000000-0005-0000-0000-000033110000}"/>
    <cellStyle name="Percent 3 4 8" xfId="33240" xr:uid="{00000000-0005-0000-0000-000034110000}"/>
    <cellStyle name="Percent 3 4 9" xfId="33241" xr:uid="{00000000-0005-0000-0000-000035110000}"/>
    <cellStyle name="Percent 3 5" xfId="16693" xr:uid="{00000000-0005-0000-0000-000043600000}"/>
    <cellStyle name="Percent 3 5 10" xfId="33243" xr:uid="{00000000-0005-0000-0000-000037110000}"/>
    <cellStyle name="Percent 3 5 11" xfId="33244" xr:uid="{00000000-0005-0000-0000-000038110000}"/>
    <cellStyle name="Percent 3 5 12" xfId="33245" xr:uid="{00000000-0005-0000-0000-000039110000}"/>
    <cellStyle name="Percent 3 5 13" xfId="33246" xr:uid="{00000000-0005-0000-0000-00003A110000}"/>
    <cellStyle name="Percent 3 5 14" xfId="33247" xr:uid="{00000000-0005-0000-0000-00003B110000}"/>
    <cellStyle name="Percent 3 5 15" xfId="33248" xr:uid="{00000000-0005-0000-0000-00003C110000}"/>
    <cellStyle name="Percent 3 5 16" xfId="33242" xr:uid="{00000000-0005-0000-0000-00003D110000}"/>
    <cellStyle name="Percent 3 5 2" xfId="17219" xr:uid="{00000000-0005-0000-0000-000044600000}"/>
    <cellStyle name="Percent 3 5 2 2" xfId="21798" xr:uid="{00000000-0005-0000-0000-000045600000}"/>
    <cellStyle name="Percent 3 5 2 2 2" xfId="37022" xr:uid="{00000000-0005-0000-0000-00003E110000}"/>
    <cellStyle name="Percent 3 5 2 3" xfId="26302" xr:uid="{00000000-0005-0000-0000-000046600000}"/>
    <cellStyle name="Percent 3 5 2 4" xfId="33249" xr:uid="{00000000-0005-0000-0000-00003E110000}"/>
    <cellStyle name="Percent 3 5 3" xfId="19247" xr:uid="{00000000-0005-0000-0000-000047600000}"/>
    <cellStyle name="Percent 3 5 3 2" xfId="33250" xr:uid="{00000000-0005-0000-0000-00003F110000}"/>
    <cellStyle name="Percent 3 5 4" xfId="21284" xr:uid="{00000000-0005-0000-0000-000048600000}"/>
    <cellStyle name="Percent 3 5 5" xfId="21106" xr:uid="{00000000-0005-0000-0000-000049600000}"/>
    <cellStyle name="Percent 3 5 5 2" xfId="33251" xr:uid="{00000000-0005-0000-0000-000041110000}"/>
    <cellStyle name="Percent 3 5 6" xfId="25616" xr:uid="{00000000-0005-0000-0000-00004A600000}"/>
    <cellStyle name="Percent 3 5 6 2" xfId="33252" xr:uid="{00000000-0005-0000-0000-000042110000}"/>
    <cellStyle name="Percent 3 5 7" xfId="33253" xr:uid="{00000000-0005-0000-0000-000043110000}"/>
    <cellStyle name="Percent 3 5 8" xfId="33254" xr:uid="{00000000-0005-0000-0000-000044110000}"/>
    <cellStyle name="Percent 3 5 9" xfId="33255" xr:uid="{00000000-0005-0000-0000-000045110000}"/>
    <cellStyle name="Percent 3 6" xfId="16694" xr:uid="{00000000-0005-0000-0000-00004B600000}"/>
    <cellStyle name="Percent 3 6 10" xfId="33257" xr:uid="{00000000-0005-0000-0000-000047110000}"/>
    <cellStyle name="Percent 3 6 11" xfId="33258" xr:uid="{00000000-0005-0000-0000-000048110000}"/>
    <cellStyle name="Percent 3 6 12" xfId="33259" xr:uid="{00000000-0005-0000-0000-000049110000}"/>
    <cellStyle name="Percent 3 6 13" xfId="33260" xr:uid="{00000000-0005-0000-0000-00004A110000}"/>
    <cellStyle name="Percent 3 6 14" xfId="33261" xr:uid="{00000000-0005-0000-0000-00004B110000}"/>
    <cellStyle name="Percent 3 6 15" xfId="33262" xr:uid="{00000000-0005-0000-0000-00004C110000}"/>
    <cellStyle name="Percent 3 6 16" xfId="33256" xr:uid="{00000000-0005-0000-0000-00004D110000}"/>
    <cellStyle name="Percent 3 6 2" xfId="17220" xr:uid="{00000000-0005-0000-0000-00004C600000}"/>
    <cellStyle name="Percent 3 6 2 2" xfId="21799" xr:uid="{00000000-0005-0000-0000-00004D600000}"/>
    <cellStyle name="Percent 3 6 2 2 2" xfId="37023" xr:uid="{00000000-0005-0000-0000-00004E110000}"/>
    <cellStyle name="Percent 3 6 2 3" xfId="26303" xr:uid="{00000000-0005-0000-0000-00004E600000}"/>
    <cellStyle name="Percent 3 6 2 4" xfId="33263" xr:uid="{00000000-0005-0000-0000-00004E110000}"/>
    <cellStyle name="Percent 3 6 3" xfId="19248" xr:uid="{00000000-0005-0000-0000-00004F600000}"/>
    <cellStyle name="Percent 3 6 3 2" xfId="33264" xr:uid="{00000000-0005-0000-0000-00004F110000}"/>
    <cellStyle name="Percent 3 6 4" xfId="21285" xr:uid="{00000000-0005-0000-0000-000050600000}"/>
    <cellStyle name="Percent 3 6 5" xfId="25617" xr:uid="{00000000-0005-0000-0000-000051600000}"/>
    <cellStyle name="Percent 3 6 5 2" xfId="33265" xr:uid="{00000000-0005-0000-0000-000051110000}"/>
    <cellStyle name="Percent 3 6 6" xfId="33266" xr:uid="{00000000-0005-0000-0000-000052110000}"/>
    <cellStyle name="Percent 3 6 7" xfId="33267" xr:uid="{00000000-0005-0000-0000-000053110000}"/>
    <cellStyle name="Percent 3 6 8" xfId="33268" xr:uid="{00000000-0005-0000-0000-000054110000}"/>
    <cellStyle name="Percent 3 6 9" xfId="33269" xr:uid="{00000000-0005-0000-0000-000055110000}"/>
    <cellStyle name="Percent 3 7" xfId="16695" xr:uid="{00000000-0005-0000-0000-000052600000}"/>
    <cellStyle name="Percent 3 7 10" xfId="33271" xr:uid="{00000000-0005-0000-0000-000057110000}"/>
    <cellStyle name="Percent 3 7 11" xfId="33272" xr:uid="{00000000-0005-0000-0000-000058110000}"/>
    <cellStyle name="Percent 3 7 12" xfId="33273" xr:uid="{00000000-0005-0000-0000-000059110000}"/>
    <cellStyle name="Percent 3 7 13" xfId="33274" xr:uid="{00000000-0005-0000-0000-00005A110000}"/>
    <cellStyle name="Percent 3 7 14" xfId="33275" xr:uid="{00000000-0005-0000-0000-00005B110000}"/>
    <cellStyle name="Percent 3 7 15" xfId="33276" xr:uid="{00000000-0005-0000-0000-00005C110000}"/>
    <cellStyle name="Percent 3 7 16" xfId="33270" xr:uid="{00000000-0005-0000-0000-00005D110000}"/>
    <cellStyle name="Percent 3 7 2" xfId="17221" xr:uid="{00000000-0005-0000-0000-000053600000}"/>
    <cellStyle name="Percent 3 7 2 2" xfId="21800" xr:uid="{00000000-0005-0000-0000-000054600000}"/>
    <cellStyle name="Percent 3 7 2 2 2" xfId="37024" xr:uid="{00000000-0005-0000-0000-00005E110000}"/>
    <cellStyle name="Percent 3 7 2 3" xfId="26304" xr:uid="{00000000-0005-0000-0000-000055600000}"/>
    <cellStyle name="Percent 3 7 2 4" xfId="33277" xr:uid="{00000000-0005-0000-0000-00005E110000}"/>
    <cellStyle name="Percent 3 7 3" xfId="19249" xr:uid="{00000000-0005-0000-0000-000056600000}"/>
    <cellStyle name="Percent 3 7 3 2" xfId="33278" xr:uid="{00000000-0005-0000-0000-00005F110000}"/>
    <cellStyle name="Percent 3 7 4" xfId="21286" xr:uid="{00000000-0005-0000-0000-000057600000}"/>
    <cellStyle name="Percent 3 7 5" xfId="25618" xr:uid="{00000000-0005-0000-0000-000058600000}"/>
    <cellStyle name="Percent 3 7 5 2" xfId="33279" xr:uid="{00000000-0005-0000-0000-000061110000}"/>
    <cellStyle name="Percent 3 7 6" xfId="33280" xr:uid="{00000000-0005-0000-0000-000062110000}"/>
    <cellStyle name="Percent 3 7 7" xfId="33281" xr:uid="{00000000-0005-0000-0000-000063110000}"/>
    <cellStyle name="Percent 3 7 8" xfId="33282" xr:uid="{00000000-0005-0000-0000-000064110000}"/>
    <cellStyle name="Percent 3 7 9" xfId="33283" xr:uid="{00000000-0005-0000-0000-000065110000}"/>
    <cellStyle name="Percent 3 8" xfId="16696" xr:uid="{00000000-0005-0000-0000-000059600000}"/>
    <cellStyle name="Percent 3 8 10" xfId="33285" xr:uid="{00000000-0005-0000-0000-000067110000}"/>
    <cellStyle name="Percent 3 8 11" xfId="33286" xr:uid="{00000000-0005-0000-0000-000068110000}"/>
    <cellStyle name="Percent 3 8 12" xfId="33287" xr:uid="{00000000-0005-0000-0000-000069110000}"/>
    <cellStyle name="Percent 3 8 13" xfId="33288" xr:uid="{00000000-0005-0000-0000-00006A110000}"/>
    <cellStyle name="Percent 3 8 14" xfId="33289" xr:uid="{00000000-0005-0000-0000-00006B110000}"/>
    <cellStyle name="Percent 3 8 15" xfId="33290" xr:uid="{00000000-0005-0000-0000-00006C110000}"/>
    <cellStyle name="Percent 3 8 16" xfId="33284" xr:uid="{00000000-0005-0000-0000-00006D110000}"/>
    <cellStyle name="Percent 3 8 2" xfId="19250" xr:uid="{00000000-0005-0000-0000-00005A600000}"/>
    <cellStyle name="Percent 3 8 2 2" xfId="33291" xr:uid="{00000000-0005-0000-0000-00006E110000}"/>
    <cellStyle name="Percent 3 8 3" xfId="21287" xr:uid="{00000000-0005-0000-0000-00005B600000}"/>
    <cellStyle name="Percent 3 8 4" xfId="20398" xr:uid="{00000000-0005-0000-0000-00005C600000}"/>
    <cellStyle name="Percent 3 8 4 2" xfId="33292" xr:uid="{00000000-0005-0000-0000-000070110000}"/>
    <cellStyle name="Percent 3 8 5" xfId="33293" xr:uid="{00000000-0005-0000-0000-000071110000}"/>
    <cellStyle name="Percent 3 8 6" xfId="33294" xr:uid="{00000000-0005-0000-0000-000072110000}"/>
    <cellStyle name="Percent 3 8 7" xfId="33295" xr:uid="{00000000-0005-0000-0000-000073110000}"/>
    <cellStyle name="Percent 3 8 8" xfId="33296" xr:uid="{00000000-0005-0000-0000-000074110000}"/>
    <cellStyle name="Percent 3 8 9" xfId="33297" xr:uid="{00000000-0005-0000-0000-000075110000}"/>
    <cellStyle name="Percent 3 9" xfId="17201" xr:uid="{00000000-0005-0000-0000-00005D600000}"/>
    <cellStyle name="Percent 3 9 10" xfId="33299" xr:uid="{00000000-0005-0000-0000-000077110000}"/>
    <cellStyle name="Percent 3 9 11" xfId="33300" xr:uid="{00000000-0005-0000-0000-000078110000}"/>
    <cellStyle name="Percent 3 9 12" xfId="33301" xr:uid="{00000000-0005-0000-0000-000079110000}"/>
    <cellStyle name="Percent 3 9 13" xfId="33302" xr:uid="{00000000-0005-0000-0000-00007A110000}"/>
    <cellStyle name="Percent 3 9 14" xfId="33303" xr:uid="{00000000-0005-0000-0000-00007B110000}"/>
    <cellStyle name="Percent 3 9 15" xfId="33304" xr:uid="{00000000-0005-0000-0000-00007C110000}"/>
    <cellStyle name="Percent 3 9 16" xfId="33298" xr:uid="{00000000-0005-0000-0000-000076110000}"/>
    <cellStyle name="Percent 3 9 2" xfId="21780" xr:uid="{00000000-0005-0000-0000-00005E600000}"/>
    <cellStyle name="Percent 3 9 2 2" xfId="33305" xr:uid="{00000000-0005-0000-0000-00007D110000}"/>
    <cellStyle name="Percent 3 9 3" xfId="26284" xr:uid="{00000000-0005-0000-0000-00005F600000}"/>
    <cellStyle name="Percent 3 9 3 2" xfId="33306" xr:uid="{00000000-0005-0000-0000-00007E110000}"/>
    <cellStyle name="Percent 3 9 4" xfId="33307" xr:uid="{00000000-0005-0000-0000-00007F110000}"/>
    <cellStyle name="Percent 3 9 5" xfId="33308" xr:uid="{00000000-0005-0000-0000-000080110000}"/>
    <cellStyle name="Percent 3 9 6" xfId="33309" xr:uid="{00000000-0005-0000-0000-000081110000}"/>
    <cellStyle name="Percent 3 9 7" xfId="33310" xr:uid="{00000000-0005-0000-0000-000082110000}"/>
    <cellStyle name="Percent 3 9 8" xfId="33311" xr:uid="{00000000-0005-0000-0000-000083110000}"/>
    <cellStyle name="Percent 3 9 9" xfId="33312" xr:uid="{00000000-0005-0000-0000-000084110000}"/>
    <cellStyle name="Percent 31" xfId="33313" xr:uid="{00000000-0005-0000-0000-000085110000}"/>
    <cellStyle name="Percent 4" xfId="3053" xr:uid="{00000000-0005-0000-0000-000060600000}"/>
    <cellStyle name="Percent 4 10" xfId="17863" xr:uid="{00000000-0005-0000-0000-000061600000}"/>
    <cellStyle name="Percent 4 10 2" xfId="19252" xr:uid="{00000000-0005-0000-0000-000062600000}"/>
    <cellStyle name="Percent 4 10 2 2" xfId="33315" xr:uid="{00000000-0005-0000-0000-000088110000}"/>
    <cellStyle name="Percent 4 10 3" xfId="22209" xr:uid="{00000000-0005-0000-0000-000063600000}"/>
    <cellStyle name="Percent 4 10 4" xfId="26913" xr:uid="{00000000-0005-0000-0000-000064600000}"/>
    <cellStyle name="Percent 4 11" xfId="17982" xr:uid="{00000000-0005-0000-0000-000065600000}"/>
    <cellStyle name="Percent 4 11 2" xfId="19253" xr:uid="{00000000-0005-0000-0000-000066600000}"/>
    <cellStyle name="Percent 4 11 2 2" xfId="33316" xr:uid="{00000000-0005-0000-0000-00008A110000}"/>
    <cellStyle name="Percent 4 11 3" xfId="22327" xr:uid="{00000000-0005-0000-0000-000067600000}"/>
    <cellStyle name="Percent 4 11 4" xfId="27032" xr:uid="{00000000-0005-0000-0000-000068600000}"/>
    <cellStyle name="Percent 4 12" xfId="19254" xr:uid="{00000000-0005-0000-0000-000069600000}"/>
    <cellStyle name="Percent 4 12 2" xfId="33317" xr:uid="{00000000-0005-0000-0000-00008C110000}"/>
    <cellStyle name="Percent 4 13" xfId="19255" xr:uid="{00000000-0005-0000-0000-00006A600000}"/>
    <cellStyle name="Percent 4 13 2" xfId="33318" xr:uid="{00000000-0005-0000-0000-00008E110000}"/>
    <cellStyle name="Percent 4 14" xfId="19251" xr:uid="{00000000-0005-0000-0000-00006B600000}"/>
    <cellStyle name="Percent 4 14 2" xfId="33320" xr:uid="{00000000-0005-0000-0000-000090110000}"/>
    <cellStyle name="Percent 4 14 3" xfId="33319" xr:uid="{00000000-0005-0000-0000-00008F110000}"/>
    <cellStyle name="Percent 4 15" xfId="19491" xr:uid="{00000000-0005-0000-0000-00006C600000}"/>
    <cellStyle name="Percent 4 15 2" xfId="22829" xr:uid="{00000000-0005-0000-0000-00006D600000}"/>
    <cellStyle name="Percent 4 15 2 2" xfId="36597" xr:uid="{00000000-0005-0000-0000-0000EF2D0000}"/>
    <cellStyle name="Percent 4 15 3" xfId="27540" xr:uid="{00000000-0005-0000-0000-00006E600000}"/>
    <cellStyle name="Percent 4 15 3 2" xfId="37025" xr:uid="{00000000-0005-0000-0000-000091110000}"/>
    <cellStyle name="Percent 4 15 4" xfId="33321" xr:uid="{00000000-0005-0000-0000-000091110000}"/>
    <cellStyle name="Percent 4 16" xfId="19613" xr:uid="{00000000-0005-0000-0000-00006F600000}"/>
    <cellStyle name="Percent 4 16 2" xfId="22951" xr:uid="{00000000-0005-0000-0000-000070600000}"/>
    <cellStyle name="Percent 4 16 2 2" xfId="36599" xr:uid="{00000000-0005-0000-0000-0000F12D0000}"/>
    <cellStyle name="Percent 4 16 3" xfId="27662" xr:uid="{00000000-0005-0000-0000-000071600000}"/>
    <cellStyle name="Percent 4 16 3 2" xfId="36600" xr:uid="{00000000-0005-0000-0000-0000F22D0000}"/>
    <cellStyle name="Percent 4 16 4" xfId="33322" xr:uid="{00000000-0005-0000-0000-000092110000}"/>
    <cellStyle name="Percent 4 16 4 2" xfId="36598" xr:uid="{00000000-0005-0000-0000-0000F02D0000}"/>
    <cellStyle name="Percent 4 16 5" xfId="37026" xr:uid="{00000000-0005-0000-0000-000092110000}"/>
    <cellStyle name="Percent 4 17" xfId="19733" xr:uid="{00000000-0005-0000-0000-000072600000}"/>
    <cellStyle name="Percent 4 17 2" xfId="23071" xr:uid="{00000000-0005-0000-0000-000073600000}"/>
    <cellStyle name="Percent 4 17 2 2" xfId="36601" xr:uid="{00000000-0005-0000-0000-0000F32D0000}"/>
    <cellStyle name="Percent 4 17 3" xfId="27782" xr:uid="{00000000-0005-0000-0000-000074600000}"/>
    <cellStyle name="Percent 4 17 3 2" xfId="37027" xr:uid="{00000000-0005-0000-0000-000093110000}"/>
    <cellStyle name="Percent 4 17 4" xfId="33323" xr:uid="{00000000-0005-0000-0000-000093110000}"/>
    <cellStyle name="Percent 4 18" xfId="19853" xr:uid="{00000000-0005-0000-0000-000075600000}"/>
    <cellStyle name="Percent 4 18 2" xfId="23191" xr:uid="{00000000-0005-0000-0000-000076600000}"/>
    <cellStyle name="Percent 4 18 2 2" xfId="36602" xr:uid="{00000000-0005-0000-0000-0000F42D0000}"/>
    <cellStyle name="Percent 4 18 3" xfId="27902" xr:uid="{00000000-0005-0000-0000-000077600000}"/>
    <cellStyle name="Percent 4 18 3 2" xfId="37028" xr:uid="{00000000-0005-0000-0000-000094110000}"/>
    <cellStyle name="Percent 4 18 4" xfId="33324" xr:uid="{00000000-0005-0000-0000-000094110000}"/>
    <cellStyle name="Percent 4 19" xfId="19973" xr:uid="{00000000-0005-0000-0000-000078600000}"/>
    <cellStyle name="Percent 4 19 2" xfId="23311" xr:uid="{00000000-0005-0000-0000-000079600000}"/>
    <cellStyle name="Percent 4 19 2 2" xfId="37029" xr:uid="{00000000-0005-0000-0000-000095110000}"/>
    <cellStyle name="Percent 4 19 3" xfId="28022" xr:uid="{00000000-0005-0000-0000-00007A600000}"/>
    <cellStyle name="Percent 4 19 4" xfId="33325" xr:uid="{00000000-0005-0000-0000-000095110000}"/>
    <cellStyle name="Percent 4 2" xfId="16698" xr:uid="{00000000-0005-0000-0000-00007B600000}"/>
    <cellStyle name="Percent 4 2 10" xfId="21289" xr:uid="{00000000-0005-0000-0000-00007C600000}"/>
    <cellStyle name="Percent 4 2 11" xfId="20402" xr:uid="{00000000-0005-0000-0000-00007D600000}"/>
    <cellStyle name="Percent 4 2 12" xfId="25620" xr:uid="{00000000-0005-0000-0000-00007E600000}"/>
    <cellStyle name="Percent 4 2 2" xfId="16699" xr:uid="{00000000-0005-0000-0000-00007F600000}"/>
    <cellStyle name="Percent 4 2 2 2" xfId="17224" xr:uid="{00000000-0005-0000-0000-000080600000}"/>
    <cellStyle name="Percent 4 2 2 2 2" xfId="21803" xr:uid="{00000000-0005-0000-0000-000081600000}"/>
    <cellStyle name="Percent 4 2 2 2 2 2" xfId="37030" xr:uid="{00000000-0005-0000-0000-000098110000}"/>
    <cellStyle name="Percent 4 2 2 2 3" xfId="26307" xr:uid="{00000000-0005-0000-0000-000082600000}"/>
    <cellStyle name="Percent 4 2 2 2 4" xfId="33327" xr:uid="{00000000-0005-0000-0000-000098110000}"/>
    <cellStyle name="Percent 4 2 2 3" xfId="19257" xr:uid="{00000000-0005-0000-0000-000083600000}"/>
    <cellStyle name="Percent 4 2 2 4" xfId="21290" xr:uid="{00000000-0005-0000-0000-000084600000}"/>
    <cellStyle name="Percent 4 2 2 5" xfId="25621" xr:uid="{00000000-0005-0000-0000-000085600000}"/>
    <cellStyle name="Percent 4 2 3" xfId="16700" xr:uid="{00000000-0005-0000-0000-000086600000}"/>
    <cellStyle name="Percent 4 2 3 2" xfId="17225" xr:uid="{00000000-0005-0000-0000-000087600000}"/>
    <cellStyle name="Percent 4 2 3 2 2" xfId="21804" xr:uid="{00000000-0005-0000-0000-000088600000}"/>
    <cellStyle name="Percent 4 2 3 2 2 2" xfId="37031" xr:uid="{00000000-0005-0000-0000-00009A110000}"/>
    <cellStyle name="Percent 4 2 3 2 3" xfId="26308" xr:uid="{00000000-0005-0000-0000-000089600000}"/>
    <cellStyle name="Percent 4 2 3 2 4" xfId="33328" xr:uid="{00000000-0005-0000-0000-00009A110000}"/>
    <cellStyle name="Percent 4 2 3 3" xfId="19258" xr:uid="{00000000-0005-0000-0000-00008A600000}"/>
    <cellStyle name="Percent 4 2 3 4" xfId="21291" xr:uid="{00000000-0005-0000-0000-00008B600000}"/>
    <cellStyle name="Percent 4 2 3 5" xfId="25622" xr:uid="{00000000-0005-0000-0000-00008C600000}"/>
    <cellStyle name="Percent 4 2 4" xfId="17223" xr:uid="{00000000-0005-0000-0000-00008D600000}"/>
    <cellStyle name="Percent 4 2 4 2" xfId="19259" xr:uid="{00000000-0005-0000-0000-00008E600000}"/>
    <cellStyle name="Percent 4 2 4 2 2" xfId="33329" xr:uid="{00000000-0005-0000-0000-00009C110000}"/>
    <cellStyle name="Percent 4 2 4 3" xfId="21802" xr:uid="{00000000-0005-0000-0000-00008F600000}"/>
    <cellStyle name="Percent 4 2 4 4" xfId="26306" xr:uid="{00000000-0005-0000-0000-000090600000}"/>
    <cellStyle name="Percent 4 2 5" xfId="19260" xr:uid="{00000000-0005-0000-0000-000091600000}"/>
    <cellStyle name="Percent 4 2 5 2" xfId="33330" xr:uid="{00000000-0005-0000-0000-00009E110000}"/>
    <cellStyle name="Percent 4 2 6" xfId="19261" xr:uid="{00000000-0005-0000-0000-000092600000}"/>
    <cellStyle name="Percent 4 2 6 2" xfId="33331" xr:uid="{00000000-0005-0000-0000-0000A0110000}"/>
    <cellStyle name="Percent 4 2 7" xfId="19262" xr:uid="{00000000-0005-0000-0000-000093600000}"/>
    <cellStyle name="Percent 4 2 7 2" xfId="33332" xr:uid="{00000000-0005-0000-0000-0000A2110000}"/>
    <cellStyle name="Percent 4 2 8" xfId="19263" xr:uid="{00000000-0005-0000-0000-000094600000}"/>
    <cellStyle name="Percent 4 2 8 2" xfId="33333" xr:uid="{00000000-0005-0000-0000-0000A4110000}"/>
    <cellStyle name="Percent 4 2 9" xfId="19256" xr:uid="{00000000-0005-0000-0000-000095600000}"/>
    <cellStyle name="Percent 4 2 9 2" xfId="33326" xr:uid="{00000000-0005-0000-0000-0000A5110000}"/>
    <cellStyle name="Percent 4 20" xfId="21288" xr:uid="{00000000-0005-0000-0000-000096600000}"/>
    <cellStyle name="Percent 4 21" xfId="20077" xr:uid="{00000000-0005-0000-0000-000097600000}"/>
    <cellStyle name="Percent 4 21 2" xfId="25619" xr:uid="{00000000-0005-0000-0000-000098600000}"/>
    <cellStyle name="Percent 4 21 2 2" xfId="37032" xr:uid="{00000000-0005-0000-0000-0000A7110000}"/>
    <cellStyle name="Percent 4 21 3" xfId="33334" xr:uid="{00000000-0005-0000-0000-0000A7110000}"/>
    <cellStyle name="Percent 4 22" xfId="16697" xr:uid="{00000000-0005-0000-0000-000099600000}"/>
    <cellStyle name="Percent 4 23" xfId="33335" xr:uid="{00000000-0005-0000-0000-0000A9110000}"/>
    <cellStyle name="Percent 4 24" xfId="33336" xr:uid="{00000000-0005-0000-0000-0000AA110000}"/>
    <cellStyle name="Percent 4 25" xfId="33337" xr:uid="{00000000-0005-0000-0000-0000AB110000}"/>
    <cellStyle name="Percent 4 26" xfId="33338" xr:uid="{00000000-0005-0000-0000-0000AC110000}"/>
    <cellStyle name="Percent 4 27" xfId="33339" xr:uid="{00000000-0005-0000-0000-0000AD110000}"/>
    <cellStyle name="Percent 4 28" xfId="33340" xr:uid="{00000000-0005-0000-0000-0000AE110000}"/>
    <cellStyle name="Percent 4 29" xfId="33341" xr:uid="{00000000-0005-0000-0000-0000AF110000}"/>
    <cellStyle name="Percent 4 29 2" xfId="33342" xr:uid="{00000000-0005-0000-0000-0000B0110000}"/>
    <cellStyle name="Percent 4 3" xfId="16701" xr:uid="{00000000-0005-0000-0000-00009A600000}"/>
    <cellStyle name="Percent 4 3 10" xfId="21292" xr:uid="{00000000-0005-0000-0000-00009B600000}"/>
    <cellStyle name="Percent 4 3 11" xfId="25623" xr:uid="{00000000-0005-0000-0000-00009C600000}"/>
    <cellStyle name="Percent 4 3 2" xfId="17226" xr:uid="{00000000-0005-0000-0000-00009D600000}"/>
    <cellStyle name="Percent 4 3 2 2" xfId="19265" xr:uid="{00000000-0005-0000-0000-00009E600000}"/>
    <cellStyle name="Percent 4 3 2 2 2" xfId="33344" xr:uid="{00000000-0005-0000-0000-0000B3110000}"/>
    <cellStyle name="Percent 4 3 2 3" xfId="21805" xr:uid="{00000000-0005-0000-0000-00009F600000}"/>
    <cellStyle name="Percent 4 3 2 4" xfId="26309" xr:uid="{00000000-0005-0000-0000-0000A0600000}"/>
    <cellStyle name="Percent 4 3 3" xfId="19266" xr:uid="{00000000-0005-0000-0000-0000A1600000}"/>
    <cellStyle name="Percent 4 3 3 2" xfId="33345" xr:uid="{00000000-0005-0000-0000-0000B5110000}"/>
    <cellStyle name="Percent 4 3 4" xfId="19267" xr:uid="{00000000-0005-0000-0000-0000A2600000}"/>
    <cellStyle name="Percent 4 3 4 2" xfId="33346" xr:uid="{00000000-0005-0000-0000-0000B7110000}"/>
    <cellStyle name="Percent 4 3 5" xfId="19268" xr:uid="{00000000-0005-0000-0000-0000A3600000}"/>
    <cellStyle name="Percent 4 3 5 2" xfId="33347" xr:uid="{00000000-0005-0000-0000-0000B9110000}"/>
    <cellStyle name="Percent 4 3 6" xfId="19269" xr:uid="{00000000-0005-0000-0000-0000A4600000}"/>
    <cellStyle name="Percent 4 3 6 2" xfId="33348" xr:uid="{00000000-0005-0000-0000-0000BB110000}"/>
    <cellStyle name="Percent 4 3 7" xfId="19270" xr:uid="{00000000-0005-0000-0000-0000A5600000}"/>
    <cellStyle name="Percent 4 3 7 2" xfId="33349" xr:uid="{00000000-0005-0000-0000-0000BD110000}"/>
    <cellStyle name="Percent 4 3 8" xfId="19271" xr:uid="{00000000-0005-0000-0000-0000A6600000}"/>
    <cellStyle name="Percent 4 3 8 2" xfId="33350" xr:uid="{00000000-0005-0000-0000-0000BF110000}"/>
    <cellStyle name="Percent 4 3 9" xfId="19264" xr:uid="{00000000-0005-0000-0000-0000A7600000}"/>
    <cellStyle name="Percent 4 3 9 2" xfId="33343" xr:uid="{00000000-0005-0000-0000-0000C0110000}"/>
    <cellStyle name="Percent 4 30" xfId="33351" xr:uid="{00000000-0005-0000-0000-0000C1110000}"/>
    <cellStyle name="Percent 4 31" xfId="33314" xr:uid="{00000000-0005-0000-0000-0000C2110000}"/>
    <cellStyle name="Percent 4 4" xfId="16702" xr:uid="{00000000-0005-0000-0000-0000A8600000}"/>
    <cellStyle name="Percent 4 4 10" xfId="21293" xr:uid="{00000000-0005-0000-0000-0000A9600000}"/>
    <cellStyle name="Percent 4 4 11" xfId="21107" xr:uid="{00000000-0005-0000-0000-0000AA600000}"/>
    <cellStyle name="Percent 4 4 12" xfId="25624" xr:uid="{00000000-0005-0000-0000-0000AB600000}"/>
    <cellStyle name="Percent 4 4 2" xfId="17227" xr:uid="{00000000-0005-0000-0000-0000AC600000}"/>
    <cellStyle name="Percent 4 4 2 2" xfId="19273" xr:uid="{00000000-0005-0000-0000-0000AD600000}"/>
    <cellStyle name="Percent 4 4 2 2 2" xfId="33353" xr:uid="{00000000-0005-0000-0000-0000C5110000}"/>
    <cellStyle name="Percent 4 4 2 3" xfId="21806" xr:uid="{00000000-0005-0000-0000-0000AE600000}"/>
    <cellStyle name="Percent 4 4 2 4" xfId="26310" xr:uid="{00000000-0005-0000-0000-0000AF600000}"/>
    <cellStyle name="Percent 4 4 3" xfId="19274" xr:uid="{00000000-0005-0000-0000-0000B0600000}"/>
    <cellStyle name="Percent 4 4 3 2" xfId="33354" xr:uid="{00000000-0005-0000-0000-0000C7110000}"/>
    <cellStyle name="Percent 4 4 4" xfId="19275" xr:uid="{00000000-0005-0000-0000-0000B1600000}"/>
    <cellStyle name="Percent 4 4 4 2" xfId="33355" xr:uid="{00000000-0005-0000-0000-0000C9110000}"/>
    <cellStyle name="Percent 4 4 5" xfId="19276" xr:uid="{00000000-0005-0000-0000-0000B2600000}"/>
    <cellStyle name="Percent 4 4 5 2" xfId="33356" xr:uid="{00000000-0005-0000-0000-0000CB110000}"/>
    <cellStyle name="Percent 4 4 6" xfId="19277" xr:uid="{00000000-0005-0000-0000-0000B3600000}"/>
    <cellStyle name="Percent 4 4 6 2" xfId="33357" xr:uid="{00000000-0005-0000-0000-0000CD110000}"/>
    <cellStyle name="Percent 4 4 7" xfId="19278" xr:uid="{00000000-0005-0000-0000-0000B4600000}"/>
    <cellStyle name="Percent 4 4 7 2" xfId="33358" xr:uid="{00000000-0005-0000-0000-0000CF110000}"/>
    <cellStyle name="Percent 4 4 8" xfId="19279" xr:uid="{00000000-0005-0000-0000-0000B5600000}"/>
    <cellStyle name="Percent 4 4 8 2" xfId="33359" xr:uid="{00000000-0005-0000-0000-0000D1110000}"/>
    <cellStyle name="Percent 4 4 9" xfId="19272" xr:uid="{00000000-0005-0000-0000-0000B6600000}"/>
    <cellStyle name="Percent 4 4 9 2" xfId="33352" xr:uid="{00000000-0005-0000-0000-0000D2110000}"/>
    <cellStyle name="Percent 4 5" xfId="16703" xr:uid="{00000000-0005-0000-0000-0000B7600000}"/>
    <cellStyle name="Percent 4 5 10" xfId="21294" xr:uid="{00000000-0005-0000-0000-0000B8600000}"/>
    <cellStyle name="Percent 4 5 11" xfId="21108" xr:uid="{00000000-0005-0000-0000-0000B9600000}"/>
    <cellStyle name="Percent 4 5 12" xfId="25625" xr:uid="{00000000-0005-0000-0000-0000BA600000}"/>
    <cellStyle name="Percent 4 5 2" xfId="17228" xr:uid="{00000000-0005-0000-0000-0000BB600000}"/>
    <cellStyle name="Percent 4 5 2 2" xfId="19281" xr:uid="{00000000-0005-0000-0000-0000BC600000}"/>
    <cellStyle name="Percent 4 5 2 2 2" xfId="33361" xr:uid="{00000000-0005-0000-0000-0000D5110000}"/>
    <cellStyle name="Percent 4 5 2 3" xfId="21807" xr:uid="{00000000-0005-0000-0000-0000BD600000}"/>
    <cellStyle name="Percent 4 5 2 4" xfId="26311" xr:uid="{00000000-0005-0000-0000-0000BE600000}"/>
    <cellStyle name="Percent 4 5 3" xfId="19282" xr:uid="{00000000-0005-0000-0000-0000BF600000}"/>
    <cellStyle name="Percent 4 5 3 2" xfId="33362" xr:uid="{00000000-0005-0000-0000-0000D7110000}"/>
    <cellStyle name="Percent 4 5 4" xfId="19283" xr:uid="{00000000-0005-0000-0000-0000C0600000}"/>
    <cellStyle name="Percent 4 5 4 2" xfId="33363" xr:uid="{00000000-0005-0000-0000-0000D9110000}"/>
    <cellStyle name="Percent 4 5 5" xfId="19284" xr:uid="{00000000-0005-0000-0000-0000C1600000}"/>
    <cellStyle name="Percent 4 5 5 2" xfId="33364" xr:uid="{00000000-0005-0000-0000-0000DB110000}"/>
    <cellStyle name="Percent 4 5 6" xfId="19285" xr:uid="{00000000-0005-0000-0000-0000C2600000}"/>
    <cellStyle name="Percent 4 5 6 2" xfId="33365" xr:uid="{00000000-0005-0000-0000-0000DD110000}"/>
    <cellStyle name="Percent 4 5 7" xfId="19286" xr:uid="{00000000-0005-0000-0000-0000C3600000}"/>
    <cellStyle name="Percent 4 5 7 2" xfId="33366" xr:uid="{00000000-0005-0000-0000-0000DF110000}"/>
    <cellStyle name="Percent 4 5 8" xfId="19287" xr:uid="{00000000-0005-0000-0000-0000C4600000}"/>
    <cellStyle name="Percent 4 5 8 2" xfId="33367" xr:uid="{00000000-0005-0000-0000-0000E1110000}"/>
    <cellStyle name="Percent 4 5 9" xfId="19280" xr:uid="{00000000-0005-0000-0000-0000C5600000}"/>
    <cellStyle name="Percent 4 5 9 2" xfId="33360" xr:uid="{00000000-0005-0000-0000-0000E2110000}"/>
    <cellStyle name="Percent 4 6" xfId="16704" xr:uid="{00000000-0005-0000-0000-0000C6600000}"/>
    <cellStyle name="Percent 4 6 10" xfId="21295" xr:uid="{00000000-0005-0000-0000-0000C7600000}"/>
    <cellStyle name="Percent 4 6 11" xfId="20401" xr:uid="{00000000-0005-0000-0000-0000C8600000}"/>
    <cellStyle name="Percent 4 6 2" xfId="19289" xr:uid="{00000000-0005-0000-0000-0000C9600000}"/>
    <cellStyle name="Percent 4 6 2 2" xfId="33369" xr:uid="{00000000-0005-0000-0000-0000E5110000}"/>
    <cellStyle name="Percent 4 6 3" xfId="19290" xr:uid="{00000000-0005-0000-0000-0000CA600000}"/>
    <cellStyle name="Percent 4 6 3 2" xfId="33370" xr:uid="{00000000-0005-0000-0000-0000E7110000}"/>
    <cellStyle name="Percent 4 6 4" xfId="19291" xr:uid="{00000000-0005-0000-0000-0000CB600000}"/>
    <cellStyle name="Percent 4 6 4 2" xfId="33371" xr:uid="{00000000-0005-0000-0000-0000E9110000}"/>
    <cellStyle name="Percent 4 6 5" xfId="19292" xr:uid="{00000000-0005-0000-0000-0000CC600000}"/>
    <cellStyle name="Percent 4 6 5 2" xfId="33372" xr:uid="{00000000-0005-0000-0000-0000EB110000}"/>
    <cellStyle name="Percent 4 6 6" xfId="19293" xr:uid="{00000000-0005-0000-0000-0000CD600000}"/>
    <cellStyle name="Percent 4 6 6 2" xfId="33373" xr:uid="{00000000-0005-0000-0000-0000ED110000}"/>
    <cellStyle name="Percent 4 6 7" xfId="19294" xr:uid="{00000000-0005-0000-0000-0000CE600000}"/>
    <cellStyle name="Percent 4 6 7 2" xfId="33374" xr:uid="{00000000-0005-0000-0000-0000EF110000}"/>
    <cellStyle name="Percent 4 6 8" xfId="19295" xr:uid="{00000000-0005-0000-0000-0000CF600000}"/>
    <cellStyle name="Percent 4 6 8 2" xfId="33375" xr:uid="{00000000-0005-0000-0000-0000F1110000}"/>
    <cellStyle name="Percent 4 6 9" xfId="19288" xr:uid="{00000000-0005-0000-0000-0000D0600000}"/>
    <cellStyle name="Percent 4 6 9 2" xfId="33368" xr:uid="{00000000-0005-0000-0000-0000F2110000}"/>
    <cellStyle name="Percent 4 7" xfId="17222" xr:uid="{00000000-0005-0000-0000-0000D1600000}"/>
    <cellStyle name="Percent 4 7 2" xfId="19296" xr:uid="{00000000-0005-0000-0000-0000D2600000}"/>
    <cellStyle name="Percent 4 7 2 2" xfId="33376" xr:uid="{00000000-0005-0000-0000-0000F4110000}"/>
    <cellStyle name="Percent 4 7 3" xfId="21801" xr:uid="{00000000-0005-0000-0000-0000D3600000}"/>
    <cellStyle name="Percent 4 7 4" xfId="26305" xr:uid="{00000000-0005-0000-0000-0000D4600000}"/>
    <cellStyle name="Percent 4 8" xfId="17625" xr:uid="{00000000-0005-0000-0000-0000D5600000}"/>
    <cellStyle name="Percent 4 8 2" xfId="19297" xr:uid="{00000000-0005-0000-0000-0000D6600000}"/>
    <cellStyle name="Percent 4 8 2 2" xfId="33377" xr:uid="{00000000-0005-0000-0000-0000F6110000}"/>
    <cellStyle name="Percent 4 8 3" xfId="21971" xr:uid="{00000000-0005-0000-0000-0000D7600000}"/>
    <cellStyle name="Percent 4 8 4" xfId="26674" xr:uid="{00000000-0005-0000-0000-0000D8600000}"/>
    <cellStyle name="Percent 4 9" xfId="17745" xr:uid="{00000000-0005-0000-0000-0000D9600000}"/>
    <cellStyle name="Percent 4 9 2" xfId="19298" xr:uid="{00000000-0005-0000-0000-0000DA600000}"/>
    <cellStyle name="Percent 4 9 2 2" xfId="33378" xr:uid="{00000000-0005-0000-0000-0000F8110000}"/>
    <cellStyle name="Percent 4 9 3" xfId="22091" xr:uid="{00000000-0005-0000-0000-0000DB600000}"/>
    <cellStyle name="Percent 4 9 4" xfId="26794" xr:uid="{00000000-0005-0000-0000-0000DC600000}"/>
    <cellStyle name="Percent 5" xfId="3269" xr:uid="{00000000-0005-0000-0000-0000DD600000}"/>
    <cellStyle name="Percent 5 10" xfId="21296" xr:uid="{00000000-0005-0000-0000-0000DE600000}"/>
    <cellStyle name="Percent 5 10 2" xfId="36603" xr:uid="{00000000-0005-0000-0000-0000F52D0000}"/>
    <cellStyle name="Percent 5 11" xfId="20078" xr:uid="{00000000-0005-0000-0000-0000DF600000}"/>
    <cellStyle name="Percent 5 11 2" xfId="25626" xr:uid="{00000000-0005-0000-0000-0000E0600000}"/>
    <cellStyle name="Percent 5 11 2 2" xfId="37033" xr:uid="{00000000-0005-0000-0000-0000FB110000}"/>
    <cellStyle name="Percent 5 11 3" xfId="33379" xr:uid="{00000000-0005-0000-0000-0000FB110000}"/>
    <cellStyle name="Percent 5 12" xfId="23574" xr:uid="{00000000-0005-0000-0000-0000E1600000}"/>
    <cellStyle name="Percent 5 12 2" xfId="36604" xr:uid="{00000000-0005-0000-0000-0000F72D0000}"/>
    <cellStyle name="Percent 5 13" xfId="16705" xr:uid="{00000000-0005-0000-0000-0000E2600000}"/>
    <cellStyle name="Percent 5 2" xfId="16706" xr:uid="{00000000-0005-0000-0000-0000E3600000}"/>
    <cellStyle name="Percent 5 2 2" xfId="17230" xr:uid="{00000000-0005-0000-0000-0000E4600000}"/>
    <cellStyle name="Percent 5 2 2 2" xfId="21809" xr:uid="{00000000-0005-0000-0000-0000E5600000}"/>
    <cellStyle name="Percent 5 2 2 3" xfId="21109" xr:uid="{00000000-0005-0000-0000-0000E6600000}"/>
    <cellStyle name="Percent 5 2 2 4" xfId="26313" xr:uid="{00000000-0005-0000-0000-0000E7600000}"/>
    <cellStyle name="Percent 5 2 2 4 2" xfId="37034" xr:uid="{00000000-0005-0000-0000-0000FD110000}"/>
    <cellStyle name="Percent 5 2 2 5" xfId="33380" xr:uid="{00000000-0005-0000-0000-0000FD110000}"/>
    <cellStyle name="Percent 5 2 3" xfId="19300" xr:uid="{00000000-0005-0000-0000-0000E8600000}"/>
    <cellStyle name="Percent 5 2 3 2" xfId="22709" xr:uid="{00000000-0005-0000-0000-0000E9600000}"/>
    <cellStyle name="Percent 5 2 3 3" xfId="20404" xr:uid="{00000000-0005-0000-0000-0000EA600000}"/>
    <cellStyle name="Percent 5 2 4" xfId="21297" xr:uid="{00000000-0005-0000-0000-0000EB600000}"/>
    <cellStyle name="Percent 5 2 5" xfId="20244" xr:uid="{00000000-0005-0000-0000-0000EC600000}"/>
    <cellStyle name="Percent 5 2 6" xfId="25627" xr:uid="{00000000-0005-0000-0000-0000ED600000}"/>
    <cellStyle name="Percent 5 3" xfId="16707" xr:uid="{00000000-0005-0000-0000-0000EE600000}"/>
    <cellStyle name="Percent 5 3 2" xfId="17231" xr:uid="{00000000-0005-0000-0000-0000EF600000}"/>
    <cellStyle name="Percent 5 3 2 2" xfId="21810" xr:uid="{00000000-0005-0000-0000-0000F0600000}"/>
    <cellStyle name="Percent 5 3 2 2 2" xfId="37035" xr:uid="{00000000-0005-0000-0000-0000FF110000}"/>
    <cellStyle name="Percent 5 3 2 3" xfId="26314" xr:uid="{00000000-0005-0000-0000-0000F1600000}"/>
    <cellStyle name="Percent 5 3 2 4" xfId="33382" xr:uid="{00000000-0005-0000-0000-0000FF110000}"/>
    <cellStyle name="Percent 5 3 3" xfId="19301" xr:uid="{00000000-0005-0000-0000-0000F2600000}"/>
    <cellStyle name="Percent 5 3 3 2" xfId="33381" xr:uid="{00000000-0005-0000-0000-000000120000}"/>
    <cellStyle name="Percent 5 3 4" xfId="21298" xr:uid="{00000000-0005-0000-0000-0000F3600000}"/>
    <cellStyle name="Percent 5 3 5" xfId="28121" xr:uid="{00000000-0005-0000-0000-0000F4600000}"/>
    <cellStyle name="Percent 5 3 6" xfId="25628" xr:uid="{00000000-0005-0000-0000-0000F5600000}"/>
    <cellStyle name="Percent 5 4" xfId="16708" xr:uid="{00000000-0005-0000-0000-0000F6600000}"/>
    <cellStyle name="Percent 5 4 2" xfId="19302" xr:uid="{00000000-0005-0000-0000-0000F7600000}"/>
    <cellStyle name="Percent 5 4 2 2" xfId="33383" xr:uid="{00000000-0005-0000-0000-000002120000}"/>
    <cellStyle name="Percent 5 4 3" xfId="21299" xr:uid="{00000000-0005-0000-0000-0000F8600000}"/>
    <cellStyle name="Percent 5 4 4" xfId="20403" xr:uid="{00000000-0005-0000-0000-0000F9600000}"/>
    <cellStyle name="Percent 5 5" xfId="17229" xr:uid="{00000000-0005-0000-0000-0000FA600000}"/>
    <cellStyle name="Percent 5 5 2" xfId="19303" xr:uid="{00000000-0005-0000-0000-0000FB600000}"/>
    <cellStyle name="Percent 5 5 2 2" xfId="33384" xr:uid="{00000000-0005-0000-0000-000004120000}"/>
    <cellStyle name="Percent 5 5 3" xfId="21808" xr:uid="{00000000-0005-0000-0000-0000FC600000}"/>
    <cellStyle name="Percent 5 5 4" xfId="26312" xr:uid="{00000000-0005-0000-0000-0000FD600000}"/>
    <cellStyle name="Percent 5 6" xfId="19304" xr:uid="{00000000-0005-0000-0000-0000FE600000}"/>
    <cellStyle name="Percent 5 6 2" xfId="33385" xr:uid="{00000000-0005-0000-0000-000006120000}"/>
    <cellStyle name="Percent 5 7" xfId="19305" xr:uid="{00000000-0005-0000-0000-0000FF600000}"/>
    <cellStyle name="Percent 5 7 2" xfId="33386" xr:uid="{00000000-0005-0000-0000-000008120000}"/>
    <cellStyle name="Percent 5 8" xfId="19306" xr:uid="{00000000-0005-0000-0000-000000610000}"/>
    <cellStyle name="Percent 5 8 2" xfId="33387" xr:uid="{00000000-0005-0000-0000-00000A120000}"/>
    <cellStyle name="Percent 5 9" xfId="19299" xr:uid="{00000000-0005-0000-0000-000001610000}"/>
    <cellStyle name="Percent 5 9 2" xfId="33388" xr:uid="{00000000-0005-0000-0000-00000B120000}"/>
    <cellStyle name="Percent 5 9 2 2" xfId="36606" xr:uid="{00000000-0005-0000-0000-0000F92D0000}"/>
    <cellStyle name="Percent 5 9 2 3" xfId="36605" xr:uid="{00000000-0005-0000-0000-0000F82D0000}"/>
    <cellStyle name="Percent 5 9 3" xfId="37036" xr:uid="{00000000-0005-0000-0000-00000B120000}"/>
    <cellStyle name="Percent 6" xfId="3279" xr:uid="{00000000-0005-0000-0000-000002610000}"/>
    <cellStyle name="Percent 6 10" xfId="21300" xr:uid="{00000000-0005-0000-0000-000003610000}"/>
    <cellStyle name="Percent 6 10 2" xfId="28391" xr:uid="{00000000-0005-0000-0000-000004610000}"/>
    <cellStyle name="Percent 6 11" xfId="26001" xr:uid="{00000000-0005-0000-0000-000005610000}"/>
    <cellStyle name="Percent 6 11 2" xfId="37037" xr:uid="{00000000-0005-0000-0000-00000E120000}"/>
    <cellStyle name="Percent 6 11 3" xfId="36607" xr:uid="{00000000-0005-0000-0000-0000FA2D0000}"/>
    <cellStyle name="Percent 6 12" xfId="16709" xr:uid="{00000000-0005-0000-0000-000006610000}"/>
    <cellStyle name="Percent 6 2" xfId="4392" xr:uid="{00000000-0005-0000-0000-000007610000}"/>
    <cellStyle name="Percent 6 2 2" xfId="33389" xr:uid="{00000000-0005-0000-0000-000010120000}"/>
    <cellStyle name="Percent 6 3" xfId="19308" xr:uid="{00000000-0005-0000-0000-000008610000}"/>
    <cellStyle name="Percent 6 3 2" xfId="33390" xr:uid="{00000000-0005-0000-0000-000012120000}"/>
    <cellStyle name="Percent 6 4" xfId="19309" xr:uid="{00000000-0005-0000-0000-000009610000}"/>
    <cellStyle name="Percent 6 4 2" xfId="33391" xr:uid="{00000000-0005-0000-0000-000014120000}"/>
    <cellStyle name="Percent 6 5" xfId="19310" xr:uid="{00000000-0005-0000-0000-00000A610000}"/>
    <cellStyle name="Percent 6 5 2" xfId="33392" xr:uid="{00000000-0005-0000-0000-000016120000}"/>
    <cellStyle name="Percent 6 6" xfId="19311" xr:uid="{00000000-0005-0000-0000-00000B610000}"/>
    <cellStyle name="Percent 6 6 2" xfId="33393" xr:uid="{00000000-0005-0000-0000-000018120000}"/>
    <cellStyle name="Percent 6 7" xfId="19312" xr:uid="{00000000-0005-0000-0000-00000C610000}"/>
    <cellStyle name="Percent 6 7 2" xfId="33394" xr:uid="{00000000-0005-0000-0000-00001A120000}"/>
    <cellStyle name="Percent 6 8" xfId="19313" xr:uid="{00000000-0005-0000-0000-00000D610000}"/>
    <cellStyle name="Percent 6 8 2" xfId="33395" xr:uid="{00000000-0005-0000-0000-00001C120000}"/>
    <cellStyle name="Percent 6 9" xfId="19307" xr:uid="{00000000-0005-0000-0000-00000E610000}"/>
    <cellStyle name="Percent 6 9 2" xfId="33396" xr:uid="{00000000-0005-0000-0000-00001D120000}"/>
    <cellStyle name="Percent 7" xfId="16710" xr:uid="{00000000-0005-0000-0000-00000F610000}"/>
    <cellStyle name="Percent 7 10" xfId="21301" xr:uid="{00000000-0005-0000-0000-000010610000}"/>
    <cellStyle name="Percent 7 11" xfId="20203" xr:uid="{00000000-0005-0000-0000-000011610000}"/>
    <cellStyle name="Percent 7 2" xfId="19315" xr:uid="{00000000-0005-0000-0000-000012610000}"/>
    <cellStyle name="Percent 7 2 2" xfId="33397" xr:uid="{00000000-0005-0000-0000-000021120000}"/>
    <cellStyle name="Percent 7 3" xfId="19316" xr:uid="{00000000-0005-0000-0000-000013610000}"/>
    <cellStyle name="Percent 7 3 2" xfId="33398" xr:uid="{00000000-0005-0000-0000-000023120000}"/>
    <cellStyle name="Percent 7 4" xfId="19317" xr:uid="{00000000-0005-0000-0000-000014610000}"/>
    <cellStyle name="Percent 7 4 2" xfId="33399" xr:uid="{00000000-0005-0000-0000-000025120000}"/>
    <cellStyle name="Percent 7 5" xfId="19318" xr:uid="{00000000-0005-0000-0000-000015610000}"/>
    <cellStyle name="Percent 7 5 2" xfId="33400" xr:uid="{00000000-0005-0000-0000-000027120000}"/>
    <cellStyle name="Percent 7 6" xfId="19319" xr:uid="{00000000-0005-0000-0000-000016610000}"/>
    <cellStyle name="Percent 7 6 2" xfId="33401" xr:uid="{00000000-0005-0000-0000-000029120000}"/>
    <cellStyle name="Percent 7 7" xfId="19320" xr:uid="{00000000-0005-0000-0000-000017610000}"/>
    <cellStyle name="Percent 7 7 2" xfId="33402" xr:uid="{00000000-0005-0000-0000-00002B120000}"/>
    <cellStyle name="Percent 7 8" xfId="19321" xr:uid="{00000000-0005-0000-0000-000018610000}"/>
    <cellStyle name="Percent 7 8 2" xfId="33403" xr:uid="{00000000-0005-0000-0000-00002D120000}"/>
    <cellStyle name="Percent 7 9" xfId="19314" xr:uid="{00000000-0005-0000-0000-000019610000}"/>
    <cellStyle name="Percent 7 9 2" xfId="33404" xr:uid="{00000000-0005-0000-0000-00002E120000}"/>
    <cellStyle name="Percent 8" xfId="17418" xr:uid="{00000000-0005-0000-0000-00001A610000}"/>
    <cellStyle name="Percent 8 10" xfId="21818" xr:uid="{00000000-0005-0000-0000-00001B610000}"/>
    <cellStyle name="Percent 8 11" xfId="26501" xr:uid="{00000000-0005-0000-0000-00001C610000}"/>
    <cellStyle name="Percent 8 2" xfId="19323" xr:uid="{00000000-0005-0000-0000-00001D610000}"/>
    <cellStyle name="Percent 8 2 2" xfId="33406" xr:uid="{00000000-0005-0000-0000-000031120000}"/>
    <cellStyle name="Percent 8 3" xfId="19324" xr:uid="{00000000-0005-0000-0000-00001E610000}"/>
    <cellStyle name="Percent 8 3 2" xfId="33407" xr:uid="{00000000-0005-0000-0000-000033120000}"/>
    <cellStyle name="Percent 8 4" xfId="19325" xr:uid="{00000000-0005-0000-0000-00001F610000}"/>
    <cellStyle name="Percent 8 4 2" xfId="33408" xr:uid="{00000000-0005-0000-0000-000035120000}"/>
    <cellStyle name="Percent 8 5" xfId="19326" xr:uid="{00000000-0005-0000-0000-000020610000}"/>
    <cellStyle name="Percent 8 5 2" xfId="33409" xr:uid="{00000000-0005-0000-0000-000037120000}"/>
    <cellStyle name="Percent 8 6" xfId="19327" xr:uid="{00000000-0005-0000-0000-000021610000}"/>
    <cellStyle name="Percent 8 6 2" xfId="33410" xr:uid="{00000000-0005-0000-0000-000039120000}"/>
    <cellStyle name="Percent 8 7" xfId="19328" xr:uid="{00000000-0005-0000-0000-000022610000}"/>
    <cellStyle name="Percent 8 7 2" xfId="33411" xr:uid="{00000000-0005-0000-0000-00003B120000}"/>
    <cellStyle name="Percent 8 8" xfId="19329" xr:uid="{00000000-0005-0000-0000-000023610000}"/>
    <cellStyle name="Percent 8 8 2" xfId="33412" xr:uid="{00000000-0005-0000-0000-00003D120000}"/>
    <cellStyle name="Percent 8 9" xfId="19322" xr:uid="{00000000-0005-0000-0000-000024610000}"/>
    <cellStyle name="Percent 8 9 2" xfId="33405" xr:uid="{00000000-0005-0000-0000-00003E120000}"/>
    <cellStyle name="Percent 9" xfId="17598" xr:uid="{00000000-0005-0000-0000-000025610000}"/>
    <cellStyle name="Percent 9 10" xfId="33414" xr:uid="{00000000-0005-0000-0000-000040120000}"/>
    <cellStyle name="Percent 9 11" xfId="33415" xr:uid="{00000000-0005-0000-0000-000041120000}"/>
    <cellStyle name="Percent 9 12" xfId="33416" xr:uid="{00000000-0005-0000-0000-000042120000}"/>
    <cellStyle name="Percent 9 13" xfId="33417" xr:uid="{00000000-0005-0000-0000-000043120000}"/>
    <cellStyle name="Percent 9 14" xfId="33418" xr:uid="{00000000-0005-0000-0000-000044120000}"/>
    <cellStyle name="Percent 9 15" xfId="33419" xr:uid="{00000000-0005-0000-0000-000045120000}"/>
    <cellStyle name="Percent 9 16" xfId="33420" xr:uid="{00000000-0005-0000-0000-000046120000}"/>
    <cellStyle name="Percent 9 17" xfId="33421" xr:uid="{00000000-0005-0000-0000-000047120000}"/>
    <cellStyle name="Percent 9 18" xfId="33422" xr:uid="{00000000-0005-0000-0000-000048120000}"/>
    <cellStyle name="Percent 9 19" xfId="33423" xr:uid="{00000000-0005-0000-0000-000049120000}"/>
    <cellStyle name="Percent 9 2" xfId="19330" xr:uid="{00000000-0005-0000-0000-000026610000}"/>
    <cellStyle name="Percent 9 2 2" xfId="33425" xr:uid="{00000000-0005-0000-0000-00004B120000}"/>
    <cellStyle name="Percent 9 2 3" xfId="33424" xr:uid="{00000000-0005-0000-0000-00004C120000}"/>
    <cellStyle name="Percent 9 20" xfId="33426" xr:uid="{00000000-0005-0000-0000-00004D120000}"/>
    <cellStyle name="Percent 9 21" xfId="33413" xr:uid="{00000000-0005-0000-0000-00004E120000}"/>
    <cellStyle name="Percent 9 3" xfId="19331" xr:uid="{00000000-0005-0000-0000-000027610000}"/>
    <cellStyle name="Percent 9 3 2" xfId="33428" xr:uid="{00000000-0005-0000-0000-000050120000}"/>
    <cellStyle name="Percent 9 3 3" xfId="33427" xr:uid="{00000000-0005-0000-0000-000051120000}"/>
    <cellStyle name="Percent 9 4" xfId="19332" xr:uid="{00000000-0005-0000-0000-000028610000}"/>
    <cellStyle name="Percent 9 4 2" xfId="33430" xr:uid="{00000000-0005-0000-0000-000053120000}"/>
    <cellStyle name="Percent 9 4 3" xfId="33429" xr:uid="{00000000-0005-0000-0000-000054120000}"/>
    <cellStyle name="Percent 9 5" xfId="19333" xr:uid="{00000000-0005-0000-0000-000029610000}"/>
    <cellStyle name="Percent 9 5 2" xfId="33432" xr:uid="{00000000-0005-0000-0000-000056120000}"/>
    <cellStyle name="Percent 9 5 3" xfId="33431" xr:uid="{00000000-0005-0000-0000-000057120000}"/>
    <cellStyle name="Percent 9 6" xfId="19334" xr:uid="{00000000-0005-0000-0000-00002A610000}"/>
    <cellStyle name="Percent 9 6 2" xfId="33434" xr:uid="{00000000-0005-0000-0000-000059120000}"/>
    <cellStyle name="Percent 9 6 3" xfId="33433" xr:uid="{00000000-0005-0000-0000-00005A120000}"/>
    <cellStyle name="Percent 9 7" xfId="19335" xr:uid="{00000000-0005-0000-0000-00002B610000}"/>
    <cellStyle name="Percent 9 7 2" xfId="33436" xr:uid="{00000000-0005-0000-0000-00005C120000}"/>
    <cellStyle name="Percent 9 7 3" xfId="33437" xr:uid="{00000000-0005-0000-0000-00005D120000}"/>
    <cellStyle name="Percent 9 7 4" xfId="33438" xr:uid="{00000000-0005-0000-0000-00005E120000}"/>
    <cellStyle name="Percent 9 7 5" xfId="33435" xr:uid="{00000000-0005-0000-0000-00005F120000}"/>
    <cellStyle name="Percent 9 8" xfId="19336" xr:uid="{00000000-0005-0000-0000-00002C610000}"/>
    <cellStyle name="Percent 9 8 2" xfId="33440" xr:uid="{00000000-0005-0000-0000-000061120000}"/>
    <cellStyle name="Percent 9 8 3" xfId="33439" xr:uid="{00000000-0005-0000-0000-000062120000}"/>
    <cellStyle name="Percent 9 9" xfId="33441" xr:uid="{00000000-0005-0000-0000-000063120000}"/>
    <cellStyle name="Percentagem 2 2" xfId="33442" xr:uid="{00000000-0005-0000-0000-000064120000}"/>
    <cellStyle name="Percentagem 2 3" xfId="33443" xr:uid="{00000000-0005-0000-0000-000065120000}"/>
    <cellStyle name="Percentuale 2" xfId="16711" xr:uid="{00000000-0005-0000-0000-00002D610000}"/>
    <cellStyle name="Percentuale 2 2" xfId="16712" xr:uid="{00000000-0005-0000-0000-00002E610000}"/>
    <cellStyle name="Percentuale 2 2 2" xfId="21303" xr:uid="{00000000-0005-0000-0000-00002F610000}"/>
    <cellStyle name="Percentuale 2 2 3" xfId="20406" xr:uid="{00000000-0005-0000-0000-000030610000}"/>
    <cellStyle name="Percentuale 2 2 3 2" xfId="35711" xr:uid="{00000000-0005-0000-0000-00002C220000}"/>
    <cellStyle name="Percentuale 2 2 3 3" xfId="34460" xr:uid="{00000000-0005-0000-0000-0000C2200000}"/>
    <cellStyle name="Percentuale 2 2 4" xfId="25824" xr:uid="{00000000-0005-0000-0000-000031610000}"/>
    <cellStyle name="Percentuale 2 3" xfId="17232" xr:uid="{00000000-0005-0000-0000-000032610000}"/>
    <cellStyle name="Percentuale 2 3 2" xfId="21811" xr:uid="{00000000-0005-0000-0000-000033610000}"/>
    <cellStyle name="Percentuale 2 3 3" xfId="20615" xr:uid="{00000000-0005-0000-0000-000034610000}"/>
    <cellStyle name="Percentuale 2 3 4" xfId="26315" xr:uid="{00000000-0005-0000-0000-000035610000}"/>
    <cellStyle name="Percentuale 2 4" xfId="19337" xr:uid="{00000000-0005-0000-0000-000036610000}"/>
    <cellStyle name="Percentuale 2 5" xfId="21302" xr:uid="{00000000-0005-0000-0000-000037610000}"/>
    <cellStyle name="Percentuale 2 6" xfId="20405" xr:uid="{00000000-0005-0000-0000-000038610000}"/>
    <cellStyle name="Percentuale 2 7" xfId="25629" xr:uid="{00000000-0005-0000-0000-000039610000}"/>
    <cellStyle name="Percentuale 3" xfId="19338" xr:uid="{00000000-0005-0000-0000-00003A610000}"/>
    <cellStyle name="Pilkku_Layo9704" xfId="3054" xr:uid="{00000000-0005-0000-0000-00003B610000}"/>
    <cellStyle name="Publication_style" xfId="28360" xr:uid="{00000000-0005-0000-0000-00003C610000}"/>
    <cellStyle name="Pyör. luku_Layo9704" xfId="3055" xr:uid="{00000000-0005-0000-0000-00003D610000}"/>
    <cellStyle name="Pyör. valuutta_Layo9704" xfId="3056" xr:uid="{00000000-0005-0000-0000-00003E610000}"/>
    <cellStyle name="Refdb standard" xfId="28361" xr:uid="{00000000-0005-0000-0000-00003F610000}"/>
    <cellStyle name="Refdb standard 2" xfId="28362" xr:uid="{00000000-0005-0000-0000-000040610000}"/>
    <cellStyle name="Rossz" xfId="54" xr:uid="{00000000-0005-0000-0000-000041610000}"/>
    <cellStyle name="Satisfaisant" xfId="3728" xr:uid="{00000000-0005-0000-0000-000042610000}"/>
    <cellStyle name="Schlecht" xfId="28111" xr:uid="{00000000-0005-0000-0000-000043610000}"/>
    <cellStyle name="Schlecht 2" xfId="33444" xr:uid="{00000000-0005-0000-0000-00006B120000}"/>
    <cellStyle name="Semleges" xfId="55" xr:uid="{00000000-0005-0000-0000-000044610000}"/>
    <cellStyle name="Shade" xfId="17486" xr:uid="{00000000-0005-0000-0000-000045610000}"/>
    <cellStyle name="Shade 2" xfId="25892" xr:uid="{00000000-0005-0000-0000-000046610000}"/>
    <cellStyle name="Shade 2 2" xfId="29324" xr:uid="{00000000-0005-0000-0000-000047610000}"/>
    <cellStyle name="Shade 2 3" xfId="29898" xr:uid="{00000000-0005-0000-0000-000048610000}"/>
    <cellStyle name="Shade 3" xfId="28363" xr:uid="{00000000-0005-0000-0000-000049610000}"/>
    <cellStyle name="Shade 3 2" xfId="30225" xr:uid="{00000000-0005-0000-0000-00004A610000}"/>
    <cellStyle name="Shade 3 3" xfId="30334" xr:uid="{00000000-0005-0000-0000-00004B610000}"/>
    <cellStyle name="Shade 4" xfId="28619" xr:uid="{00000000-0005-0000-0000-00004C610000}"/>
    <cellStyle name="Shade 4 2" xfId="39505" xr:uid="{00000000-0005-0000-0000-00003C220000}"/>
    <cellStyle name="Shade 4 3" xfId="36169" xr:uid="{00000000-0005-0000-0000-00003C220000}"/>
    <cellStyle name="Shade 5" xfId="29666" xr:uid="{00000000-0005-0000-0000-00004D610000}"/>
    <cellStyle name="Shade 5 2" xfId="37038" xr:uid="{00000000-0005-0000-0000-00006C120000}"/>
    <cellStyle name="Shade 6" xfId="26550" xr:uid="{00000000-0005-0000-0000-00004E610000}"/>
    <cellStyle name="Shade 6 2" xfId="37816" xr:uid="{00000000-0005-0000-0000-0000CE200000}"/>
    <cellStyle name="Shade 7" xfId="33445" xr:uid="{00000000-0005-0000-0000-00006C120000}"/>
    <cellStyle name="Sheet Title" xfId="3638" xr:uid="{00000000-0005-0000-0000-00004F610000}"/>
    <cellStyle name="Sortie" xfId="3729" xr:uid="{00000000-0005-0000-0000-000050610000}"/>
    <cellStyle name="Sortie 10" xfId="4738" xr:uid="{00000000-0005-0000-0000-000051610000}"/>
    <cellStyle name="Sortie 10 2" xfId="10430" xr:uid="{00000000-0005-0000-0000-000052610000}"/>
    <cellStyle name="Sortie 11" xfId="4373" xr:uid="{00000000-0005-0000-0000-000053610000}"/>
    <cellStyle name="Sortie 2" xfId="3742" xr:uid="{00000000-0005-0000-0000-000054610000}"/>
    <cellStyle name="Sortie 2 10" xfId="4367" xr:uid="{00000000-0005-0000-0000-000055610000}"/>
    <cellStyle name="Sortie 2 2" xfId="5411" xr:uid="{00000000-0005-0000-0000-000056610000}"/>
    <cellStyle name="Sortie 2 2 2" xfId="11094" xr:uid="{00000000-0005-0000-0000-000057610000}"/>
    <cellStyle name="Sortie 2 3" xfId="6813" xr:uid="{00000000-0005-0000-0000-000058610000}"/>
    <cellStyle name="Sortie 2 3 2" xfId="12495" xr:uid="{00000000-0005-0000-0000-000059610000}"/>
    <cellStyle name="Sortie 2 4" xfId="6918" xr:uid="{00000000-0005-0000-0000-00005A610000}"/>
    <cellStyle name="Sortie 2 4 2" xfId="12595" xr:uid="{00000000-0005-0000-0000-00005B610000}"/>
    <cellStyle name="Sortie 2 5" xfId="8015" xr:uid="{00000000-0005-0000-0000-00005C610000}"/>
    <cellStyle name="Sortie 2 5 2" xfId="13688" xr:uid="{00000000-0005-0000-0000-00005D610000}"/>
    <cellStyle name="Sortie 2 6" xfId="7158" xr:uid="{00000000-0005-0000-0000-00005E610000}"/>
    <cellStyle name="Sortie 2 6 2" xfId="12833" xr:uid="{00000000-0005-0000-0000-00005F610000}"/>
    <cellStyle name="Sortie 2 7" xfId="8470" xr:uid="{00000000-0005-0000-0000-000060610000}"/>
    <cellStyle name="Sortie 2 7 2" xfId="14136" xr:uid="{00000000-0005-0000-0000-000061610000}"/>
    <cellStyle name="Sortie 2 8" xfId="9193" xr:uid="{00000000-0005-0000-0000-000062610000}"/>
    <cellStyle name="Sortie 2 8 2" xfId="14854" xr:uid="{00000000-0005-0000-0000-000063610000}"/>
    <cellStyle name="Sortie 2 9" xfId="4744" xr:uid="{00000000-0005-0000-0000-000064610000}"/>
    <cellStyle name="Sortie 2 9 2" xfId="10436" xr:uid="{00000000-0005-0000-0000-000065610000}"/>
    <cellStyle name="Sortie 3" xfId="5404" xr:uid="{00000000-0005-0000-0000-000066610000}"/>
    <cellStyle name="Sortie 3 2" xfId="11087" xr:uid="{00000000-0005-0000-0000-000067610000}"/>
    <cellStyle name="Sortie 4" xfId="6820" xr:uid="{00000000-0005-0000-0000-000068610000}"/>
    <cellStyle name="Sortie 4 2" xfId="12502" xr:uid="{00000000-0005-0000-0000-000069610000}"/>
    <cellStyle name="Sortie 5" xfId="6913" xr:uid="{00000000-0005-0000-0000-00006A610000}"/>
    <cellStyle name="Sortie 5 2" xfId="12590" xr:uid="{00000000-0005-0000-0000-00006B610000}"/>
    <cellStyle name="Sortie 6" xfId="8026" xr:uid="{00000000-0005-0000-0000-00006C610000}"/>
    <cellStyle name="Sortie 6 2" xfId="13699" xr:uid="{00000000-0005-0000-0000-00006D610000}"/>
    <cellStyle name="Sortie 7" xfId="7153" xr:uid="{00000000-0005-0000-0000-00006E610000}"/>
    <cellStyle name="Sortie 7 2" xfId="12828" xr:uid="{00000000-0005-0000-0000-00006F610000}"/>
    <cellStyle name="Sortie 8" xfId="8475" xr:uid="{00000000-0005-0000-0000-000070610000}"/>
    <cellStyle name="Sortie 8 2" xfId="14141" xr:uid="{00000000-0005-0000-0000-000071610000}"/>
    <cellStyle name="Sortie 9" xfId="9187" xr:uid="{00000000-0005-0000-0000-000072610000}"/>
    <cellStyle name="Sortie 9 2" xfId="14848" xr:uid="{00000000-0005-0000-0000-000073610000}"/>
    <cellStyle name="source" xfId="3255" xr:uid="{00000000-0005-0000-0000-000074610000}"/>
    <cellStyle name="Source 2" xfId="28364" xr:uid="{00000000-0005-0000-0000-000075610000}"/>
    <cellStyle name="source 2 2" xfId="37039" xr:uid="{00000000-0005-0000-0000-00006D120000}"/>
    <cellStyle name="source 3" xfId="33446" xr:uid="{00000000-0005-0000-0000-00006D120000}"/>
    <cellStyle name="source 4" xfId="33927" xr:uid="{00000000-0005-0000-0000-00006D120000}"/>
    <cellStyle name="Standaard_Blad1" xfId="33447" xr:uid="{00000000-0005-0000-0000-00006E120000}"/>
    <cellStyle name="Standard 2" xfId="33448" xr:uid="{00000000-0005-0000-0000-00006F120000}"/>
    <cellStyle name="Standard 3" xfId="33449" xr:uid="{00000000-0005-0000-0000-000070120000}"/>
    <cellStyle name="Standard_ENR_REF" xfId="3730" xr:uid="{00000000-0005-0000-0000-000076610000}"/>
    <cellStyle name="Style 1" xfId="28365" xr:uid="{00000000-0005-0000-0000-000077610000}"/>
    <cellStyle name="Style 1 2" xfId="33450" xr:uid="{00000000-0005-0000-0000-000072120000}"/>
    <cellStyle name="Style 21" xfId="3057" xr:uid="{00000000-0005-0000-0000-000078610000}"/>
    <cellStyle name="Style 21 10" xfId="9505" xr:uid="{00000000-0005-0000-0000-000079610000}"/>
    <cellStyle name="Style 21 10 2" xfId="15163" xr:uid="{00000000-0005-0000-0000-00007A610000}"/>
    <cellStyle name="Style 21 10 3" xfId="25280" xr:uid="{00000000-0005-0000-0000-00007B610000}"/>
    <cellStyle name="Style 21 11" xfId="4997" xr:uid="{00000000-0005-0000-0000-00007C610000}"/>
    <cellStyle name="Style 21 11 2" xfId="10686" xr:uid="{00000000-0005-0000-0000-00007D610000}"/>
    <cellStyle name="Style 21 11 3" xfId="23883" xr:uid="{00000000-0005-0000-0000-00007E610000}"/>
    <cellStyle name="Style 21 12" xfId="4295" xr:uid="{00000000-0005-0000-0000-00007F610000}"/>
    <cellStyle name="Style 21 12 2" xfId="28928" xr:uid="{00000000-0005-0000-0000-000080610000}"/>
    <cellStyle name="Style 21 13" xfId="10030" xr:uid="{00000000-0005-0000-0000-000081610000}"/>
    <cellStyle name="Style 21 13 2" xfId="30019" xr:uid="{00000000-0005-0000-0000-000082610000}"/>
    <cellStyle name="Style 21 14" xfId="23556" xr:uid="{00000000-0005-0000-0000-000083610000}"/>
    <cellStyle name="Style 21 15" xfId="16713" xr:uid="{00000000-0005-0000-0000-000084610000}"/>
    <cellStyle name="Style 21 2" xfId="3058" xr:uid="{00000000-0005-0000-0000-000085610000}"/>
    <cellStyle name="Style 21 2 10" xfId="4998" xr:uid="{00000000-0005-0000-0000-000086610000}"/>
    <cellStyle name="Style 21 2 10 2" xfId="10687" xr:uid="{00000000-0005-0000-0000-000087610000}"/>
    <cellStyle name="Style 21 2 10 3" xfId="23884" xr:uid="{00000000-0005-0000-0000-000088610000}"/>
    <cellStyle name="Style 21 2 11" xfId="4296" xr:uid="{00000000-0005-0000-0000-000089610000}"/>
    <cellStyle name="Style 21 2 11 2" xfId="28929" xr:uid="{00000000-0005-0000-0000-00008A610000}"/>
    <cellStyle name="Style 21 2 12" xfId="10031" xr:uid="{00000000-0005-0000-0000-00008B610000}"/>
    <cellStyle name="Style 21 2 12 2" xfId="29987" xr:uid="{00000000-0005-0000-0000-00008C610000}"/>
    <cellStyle name="Style 21 2 13" xfId="23557" xr:uid="{00000000-0005-0000-0000-00008D610000}"/>
    <cellStyle name="Style 21 2 14" xfId="16714" xr:uid="{00000000-0005-0000-0000-00008E610000}"/>
    <cellStyle name="Style 21 2 2" xfId="3558" xr:uid="{00000000-0005-0000-0000-00008F610000}"/>
    <cellStyle name="Style 21 2 2 10" xfId="10349" xr:uid="{00000000-0005-0000-0000-000090610000}"/>
    <cellStyle name="Style 21 2 2 10 2" xfId="29597" xr:uid="{00000000-0005-0000-0000-000091610000}"/>
    <cellStyle name="Style 21 2 2 11" xfId="23787" xr:uid="{00000000-0005-0000-0000-000092610000}"/>
    <cellStyle name="Style 21 2 2 12" xfId="16715" xr:uid="{00000000-0005-0000-0000-000093610000}"/>
    <cellStyle name="Style 21 2 2 2" xfId="6718" xr:uid="{00000000-0005-0000-0000-000094610000}"/>
    <cellStyle name="Style 21 2 2 2 2" xfId="12400" xr:uid="{00000000-0005-0000-0000-000095610000}"/>
    <cellStyle name="Style 21 2 2 2 2 2" xfId="30227" xr:uid="{00000000-0005-0000-0000-000096610000}"/>
    <cellStyle name="Style 21 2 2 2 2 3" xfId="30336" xr:uid="{00000000-0005-0000-0000-000097610000}"/>
    <cellStyle name="Style 21 2 2 2 2 4" xfId="28366" xr:uid="{00000000-0005-0000-0000-000098610000}"/>
    <cellStyle name="Style 21 2 2 2 3" xfId="26004" xr:uid="{00000000-0005-0000-0000-000099610000}"/>
    <cellStyle name="Style 21 2 2 2 4" xfId="24508" xr:uid="{00000000-0005-0000-0000-00009A610000}"/>
    <cellStyle name="Style 21 2 2 2 5" xfId="21306" xr:uid="{00000000-0005-0000-0000-00009B610000}"/>
    <cellStyle name="Style 21 2 2 3" xfId="6862" xr:uid="{00000000-0005-0000-0000-00009C610000}"/>
    <cellStyle name="Style 21 2 2 3 2" xfId="12543" xr:uid="{00000000-0005-0000-0000-00009D610000}"/>
    <cellStyle name="Style 21 2 2 3 2 2" xfId="25826" xr:uid="{00000000-0005-0000-0000-00009E610000}"/>
    <cellStyle name="Style 21 2 2 3 2 3" xfId="38969" xr:uid="{00000000-0005-0000-0000-000044220000}"/>
    <cellStyle name="Style 21 2 2 3 3" xfId="28755" xr:uid="{00000000-0005-0000-0000-00009F610000}"/>
    <cellStyle name="Style 21 2 2 3 4" xfId="29230" xr:uid="{00000000-0005-0000-0000-0000A0610000}"/>
    <cellStyle name="Style 21 2 2 3 5" xfId="20079" xr:uid="{00000000-0005-0000-0000-0000A1610000}"/>
    <cellStyle name="Style 21 2 2 4" xfId="8108" xr:uid="{00000000-0005-0000-0000-0000A2610000}"/>
    <cellStyle name="Style 21 2 2 4 2" xfId="13777" xr:uid="{00000000-0005-0000-0000-0000A3610000}"/>
    <cellStyle name="Style 21 2 2 4 2 2" xfId="30226" xr:uid="{00000000-0005-0000-0000-0000A4610000}"/>
    <cellStyle name="Style 21 2 2 4 3" xfId="30335" xr:uid="{00000000-0005-0000-0000-0000A5610000}"/>
    <cellStyle name="Style 21 2 2 4 4" xfId="24931" xr:uid="{00000000-0005-0000-0000-0000A6610000}"/>
    <cellStyle name="Style 21 2 2 5" xfId="8193" xr:uid="{00000000-0005-0000-0000-0000A7610000}"/>
    <cellStyle name="Style 21 2 2 5 2" xfId="13859" xr:uid="{00000000-0005-0000-0000-0000A8610000}"/>
    <cellStyle name="Style 21 2 2 5 3" xfId="24955" xr:uid="{00000000-0005-0000-0000-0000A9610000}"/>
    <cellStyle name="Style 21 2 2 6" xfId="9103" xr:uid="{00000000-0005-0000-0000-0000AA610000}"/>
    <cellStyle name="Style 21 2 2 6 2" xfId="14768" xr:uid="{00000000-0005-0000-0000-0000AB610000}"/>
    <cellStyle name="Style 21 2 2 6 3" xfId="25189" xr:uid="{00000000-0005-0000-0000-0000AC610000}"/>
    <cellStyle name="Style 21 2 2 7" xfId="9827" xr:uid="{00000000-0005-0000-0000-0000AD610000}"/>
    <cellStyle name="Style 21 2 2 7 2" xfId="15482" xr:uid="{00000000-0005-0000-0000-0000AE610000}"/>
    <cellStyle name="Style 21 2 2 7 3" xfId="25361" xr:uid="{00000000-0005-0000-0000-0000AF610000}"/>
    <cellStyle name="Style 21 2 2 8" xfId="5319" xr:uid="{00000000-0005-0000-0000-0000B0610000}"/>
    <cellStyle name="Style 21 2 2 8 2" xfId="11005" xr:uid="{00000000-0005-0000-0000-0000B1610000}"/>
    <cellStyle name="Style 21 2 2 8 3" xfId="23964" xr:uid="{00000000-0005-0000-0000-0000B2610000}"/>
    <cellStyle name="Style 21 2 2 9" xfId="4645" xr:uid="{00000000-0005-0000-0000-0000B3610000}"/>
    <cellStyle name="Style 21 2 2 9 2" xfId="28930" xr:uid="{00000000-0005-0000-0000-0000B4610000}"/>
    <cellStyle name="Style 21 2 3" xfId="3624" xr:uid="{00000000-0005-0000-0000-0000B5610000}"/>
    <cellStyle name="Style 21 2 3 10" xfId="10415" xr:uid="{00000000-0005-0000-0000-0000B6610000}"/>
    <cellStyle name="Style 21 2 3 10 2" xfId="29567" xr:uid="{00000000-0005-0000-0000-0000B7610000}"/>
    <cellStyle name="Style 21 2 3 11" xfId="23794" xr:uid="{00000000-0005-0000-0000-0000B8610000}"/>
    <cellStyle name="Style 21 2 3 12" xfId="17234" xr:uid="{00000000-0005-0000-0000-0000B9610000}"/>
    <cellStyle name="Style 21 2 3 2" xfId="6784" xr:uid="{00000000-0005-0000-0000-0000BA610000}"/>
    <cellStyle name="Style 21 2 3 2 2" xfId="12466" xr:uid="{00000000-0005-0000-0000-0000BB610000}"/>
    <cellStyle name="Style 21 2 3 2 2 2" xfId="26317" xr:uid="{00000000-0005-0000-0000-0000BC610000}"/>
    <cellStyle name="Style 21 2 3 2 3" xfId="24574" xr:uid="{00000000-0005-0000-0000-0000BD610000}"/>
    <cellStyle name="Style 21 2 3 2 4" xfId="21813" xr:uid="{00000000-0005-0000-0000-0000BE610000}"/>
    <cellStyle name="Style 21 2 3 3" xfId="6873" xr:uid="{00000000-0005-0000-0000-0000BF610000}"/>
    <cellStyle name="Style 21 2 3 3 2" xfId="12554" xr:uid="{00000000-0005-0000-0000-0000C0610000}"/>
    <cellStyle name="Style 21 2 3 3 2 2" xfId="38970" xr:uid="{00000000-0005-0000-0000-000048220000}"/>
    <cellStyle name="Style 21 2 3 3 3" xfId="20080" xr:uid="{00000000-0005-0000-0000-0000C1610000}"/>
    <cellStyle name="Style 21 2 3 4" xfId="8124" xr:uid="{00000000-0005-0000-0000-0000C2610000}"/>
    <cellStyle name="Style 21 2 3 4 2" xfId="13793" xr:uid="{00000000-0005-0000-0000-0000C3610000}"/>
    <cellStyle name="Style 21 2 3 4 2 2" xfId="38861" xr:uid="{00000000-0005-0000-0000-000049220000}"/>
    <cellStyle name="Style 21 2 3 4 3" xfId="24939" xr:uid="{00000000-0005-0000-0000-0000C4610000}"/>
    <cellStyle name="Style 21 2 3 5" xfId="8259" xr:uid="{00000000-0005-0000-0000-0000C5610000}"/>
    <cellStyle name="Style 21 2 3 5 2" xfId="13925" xr:uid="{00000000-0005-0000-0000-0000C6610000}"/>
    <cellStyle name="Style 21 2 3 5 3" xfId="24962" xr:uid="{00000000-0005-0000-0000-0000C7610000}"/>
    <cellStyle name="Style 21 2 3 6" xfId="9169" xr:uid="{00000000-0005-0000-0000-0000C8610000}"/>
    <cellStyle name="Style 21 2 3 6 2" xfId="14834" xr:uid="{00000000-0005-0000-0000-0000C9610000}"/>
    <cellStyle name="Style 21 2 3 6 3" xfId="25196" xr:uid="{00000000-0005-0000-0000-0000CA610000}"/>
    <cellStyle name="Style 21 2 3 7" xfId="9893" xr:uid="{00000000-0005-0000-0000-0000CB610000}"/>
    <cellStyle name="Style 21 2 3 7 2" xfId="15548" xr:uid="{00000000-0005-0000-0000-0000CC610000}"/>
    <cellStyle name="Style 21 2 3 7 3" xfId="25368" xr:uid="{00000000-0005-0000-0000-0000CD610000}"/>
    <cellStyle name="Style 21 2 3 8" xfId="5385" xr:uid="{00000000-0005-0000-0000-0000CE610000}"/>
    <cellStyle name="Style 21 2 3 8 2" xfId="11071" xr:uid="{00000000-0005-0000-0000-0000CF610000}"/>
    <cellStyle name="Style 21 2 3 8 3" xfId="23971" xr:uid="{00000000-0005-0000-0000-0000D0610000}"/>
    <cellStyle name="Style 21 2 3 9" xfId="4711" xr:uid="{00000000-0005-0000-0000-0000D1610000}"/>
    <cellStyle name="Style 21 2 3 9 2" xfId="28931" xr:uid="{00000000-0005-0000-0000-0000D2610000}"/>
    <cellStyle name="Style 21 2 4" xfId="6353" xr:uid="{00000000-0005-0000-0000-0000D3610000}"/>
    <cellStyle name="Style 21 2 4 2" xfId="12036" xr:uid="{00000000-0005-0000-0000-0000D4610000}"/>
    <cellStyle name="Style 21 2 4 2 2" xfId="29326" xr:uid="{00000000-0005-0000-0000-0000D5610000}"/>
    <cellStyle name="Style 21 2 4 2 2 2" xfId="39463" xr:uid="{00000000-0005-0000-0000-00004C220000}"/>
    <cellStyle name="Style 21 2 4 2 3" xfId="28730" xr:uid="{00000000-0005-0000-0000-0000D6610000}"/>
    <cellStyle name="Style 21 2 4 2 3 2" xfId="38998" xr:uid="{00000000-0005-0000-0000-00004D220000}"/>
    <cellStyle name="Style 21 2 4 2 4" xfId="21962" xr:uid="{00000000-0005-0000-0000-0000D7610000}"/>
    <cellStyle name="Style 21 2 4 3" xfId="20408" xr:uid="{00000000-0005-0000-0000-0000D8610000}"/>
    <cellStyle name="Style 21 2 4 3 2" xfId="26665" xr:uid="{00000000-0005-0000-0000-0000D9610000}"/>
    <cellStyle name="Style 21 2 4 4" xfId="28605" xr:uid="{00000000-0005-0000-0000-0000DA610000}"/>
    <cellStyle name="Style 21 2 4 5" xfId="29390" xr:uid="{00000000-0005-0000-0000-0000DB610000}"/>
    <cellStyle name="Style 21 2 4 6" xfId="17612" xr:uid="{00000000-0005-0000-0000-0000DC610000}"/>
    <cellStyle name="Style 21 2 5" xfId="6806" xr:uid="{00000000-0005-0000-0000-0000DD610000}"/>
    <cellStyle name="Style 21 2 5 2" xfId="12488" xr:uid="{00000000-0005-0000-0000-0000DE610000}"/>
    <cellStyle name="Style 21 2 5 2 2" xfId="26003" xr:uid="{00000000-0005-0000-0000-0000DF610000}"/>
    <cellStyle name="Style 21 2 5 3" xfId="24584" xr:uid="{00000000-0005-0000-0000-0000E0610000}"/>
    <cellStyle name="Style 21 2 5 4" xfId="21305" xr:uid="{00000000-0005-0000-0000-0000E1610000}"/>
    <cellStyle name="Style 21 2 6" xfId="7994" xr:uid="{00000000-0005-0000-0000-0000E2610000}"/>
    <cellStyle name="Style 21 2 6 2" xfId="13667" xr:uid="{00000000-0005-0000-0000-0000E3610000}"/>
    <cellStyle name="Style 21 2 6 2 2" xfId="30143" xr:uid="{00000000-0005-0000-0000-0000E4610000}"/>
    <cellStyle name="Style 21 2 6 3" xfId="30300" xr:uid="{00000000-0005-0000-0000-0000E5610000}"/>
    <cellStyle name="Style 21 2 6 4" xfId="24903" xr:uid="{00000000-0005-0000-0000-0000E6610000}"/>
    <cellStyle name="Style 21 2 7" xfId="7225" xr:uid="{00000000-0005-0000-0000-0000E7610000}"/>
    <cellStyle name="Style 21 2 7 2" xfId="12900" xr:uid="{00000000-0005-0000-0000-0000E8610000}"/>
    <cellStyle name="Style 21 2 7 2 2" xfId="25631" xr:uid="{00000000-0005-0000-0000-0000E9610000}"/>
    <cellStyle name="Style 21 2 7 2 3" xfId="39015" xr:uid="{00000000-0005-0000-0000-000051220000}"/>
    <cellStyle name="Style 21 2 7 3" xfId="24748" xr:uid="{00000000-0005-0000-0000-0000EA610000}"/>
    <cellStyle name="Style 21 2 8" xfId="8022" xr:uid="{00000000-0005-0000-0000-0000EB610000}"/>
    <cellStyle name="Style 21 2 8 2" xfId="13695" xr:uid="{00000000-0005-0000-0000-0000EC610000}"/>
    <cellStyle name="Style 21 2 8 2 2" xfId="38250" xr:uid="{00000000-0005-0000-0000-0000A92C0000}"/>
    <cellStyle name="Style 21 2 8 3" xfId="24917" xr:uid="{00000000-0005-0000-0000-0000ED610000}"/>
    <cellStyle name="Style 21 2 9" xfId="9506" xr:uid="{00000000-0005-0000-0000-0000EE610000}"/>
    <cellStyle name="Style 21 2 9 2" xfId="15164" xr:uid="{00000000-0005-0000-0000-0000EF610000}"/>
    <cellStyle name="Style 21 2 9 3" xfId="25281" xr:uid="{00000000-0005-0000-0000-0000F0610000}"/>
    <cellStyle name="Style 21 3" xfId="3557" xr:uid="{00000000-0005-0000-0000-0000F1610000}"/>
    <cellStyle name="Style 21 3 10" xfId="10348" xr:uid="{00000000-0005-0000-0000-0000F2610000}"/>
    <cellStyle name="Style 21 3 10 2" xfId="29544" xr:uid="{00000000-0005-0000-0000-0000F3610000}"/>
    <cellStyle name="Style 21 3 11" xfId="23786" xr:uid="{00000000-0005-0000-0000-0000F4610000}"/>
    <cellStyle name="Style 21 3 12" xfId="16716" xr:uid="{00000000-0005-0000-0000-0000F5610000}"/>
    <cellStyle name="Style 21 3 2" xfId="6717" xr:uid="{00000000-0005-0000-0000-0000F6610000}"/>
    <cellStyle name="Style 21 3 2 2" xfId="12399" xr:uid="{00000000-0005-0000-0000-0000F7610000}"/>
    <cellStyle name="Style 21 3 2 2 2" xfId="30229" xr:uid="{00000000-0005-0000-0000-0000F8610000}"/>
    <cellStyle name="Style 21 3 2 2 3" xfId="30338" xr:uid="{00000000-0005-0000-0000-0000F9610000}"/>
    <cellStyle name="Style 21 3 2 2 4" xfId="28367" xr:uid="{00000000-0005-0000-0000-0000FA610000}"/>
    <cellStyle name="Style 21 3 2 3" xfId="26089" xr:uid="{00000000-0005-0000-0000-0000FB610000}"/>
    <cellStyle name="Style 21 3 2 4" xfId="24507" xr:uid="{00000000-0005-0000-0000-0000FC610000}"/>
    <cellStyle name="Style 21 3 2 5" xfId="21307" xr:uid="{00000000-0005-0000-0000-0000FD610000}"/>
    <cellStyle name="Style 21 3 3" xfId="6861" xr:uid="{00000000-0005-0000-0000-0000FE610000}"/>
    <cellStyle name="Style 21 3 3 2" xfId="12542" xr:uid="{00000000-0005-0000-0000-0000FF610000}"/>
    <cellStyle name="Style 21 3 3 2 2" xfId="25825" xr:uid="{00000000-0005-0000-0000-000000620000}"/>
    <cellStyle name="Style 21 3 3 2 3" xfId="38971" xr:uid="{00000000-0005-0000-0000-000054220000}"/>
    <cellStyle name="Style 21 3 3 3" xfId="28756" xr:uid="{00000000-0005-0000-0000-000001620000}"/>
    <cellStyle name="Style 21 3 3 4" xfId="29229" xr:uid="{00000000-0005-0000-0000-000002620000}"/>
    <cellStyle name="Style 21 3 3 5" xfId="20081" xr:uid="{00000000-0005-0000-0000-000003620000}"/>
    <cellStyle name="Style 21 3 4" xfId="8107" xr:uid="{00000000-0005-0000-0000-000004620000}"/>
    <cellStyle name="Style 21 3 4 2" xfId="13776" xr:uid="{00000000-0005-0000-0000-000005620000}"/>
    <cellStyle name="Style 21 3 4 2 2" xfId="30228" xr:uid="{00000000-0005-0000-0000-000006620000}"/>
    <cellStyle name="Style 21 3 4 3" xfId="30337" xr:uid="{00000000-0005-0000-0000-000007620000}"/>
    <cellStyle name="Style 21 3 4 4" xfId="24930" xr:uid="{00000000-0005-0000-0000-000008620000}"/>
    <cellStyle name="Style 21 3 5" xfId="8192" xr:uid="{00000000-0005-0000-0000-000009620000}"/>
    <cellStyle name="Style 21 3 5 2" xfId="13858" xr:uid="{00000000-0005-0000-0000-00000A620000}"/>
    <cellStyle name="Style 21 3 5 3" xfId="24954" xr:uid="{00000000-0005-0000-0000-00000B620000}"/>
    <cellStyle name="Style 21 3 6" xfId="9102" xr:uid="{00000000-0005-0000-0000-00000C620000}"/>
    <cellStyle name="Style 21 3 6 2" xfId="14767" xr:uid="{00000000-0005-0000-0000-00000D620000}"/>
    <cellStyle name="Style 21 3 6 3" xfId="25188" xr:uid="{00000000-0005-0000-0000-00000E620000}"/>
    <cellStyle name="Style 21 3 7" xfId="9826" xr:uid="{00000000-0005-0000-0000-00000F620000}"/>
    <cellStyle name="Style 21 3 7 2" xfId="15481" xr:uid="{00000000-0005-0000-0000-000010620000}"/>
    <cellStyle name="Style 21 3 7 3" xfId="25360" xr:uid="{00000000-0005-0000-0000-000011620000}"/>
    <cellStyle name="Style 21 3 8" xfId="5318" xr:uid="{00000000-0005-0000-0000-000012620000}"/>
    <cellStyle name="Style 21 3 8 2" xfId="11004" xr:uid="{00000000-0005-0000-0000-000013620000}"/>
    <cellStyle name="Style 21 3 8 3" xfId="23963" xr:uid="{00000000-0005-0000-0000-000014620000}"/>
    <cellStyle name="Style 21 3 9" xfId="4644" xr:uid="{00000000-0005-0000-0000-000015620000}"/>
    <cellStyle name="Style 21 3 9 2" xfId="28932" xr:uid="{00000000-0005-0000-0000-000016620000}"/>
    <cellStyle name="Style 21 4" xfId="3623" xr:uid="{00000000-0005-0000-0000-000017620000}"/>
    <cellStyle name="Style 21 4 10" xfId="10414" xr:uid="{00000000-0005-0000-0000-000018620000}"/>
    <cellStyle name="Style 21 4 10 2" xfId="29522" xr:uid="{00000000-0005-0000-0000-000019620000}"/>
    <cellStyle name="Style 21 4 11" xfId="23793" xr:uid="{00000000-0005-0000-0000-00001A620000}"/>
    <cellStyle name="Style 21 4 12" xfId="17233" xr:uid="{00000000-0005-0000-0000-00001B620000}"/>
    <cellStyle name="Style 21 4 2" xfId="6783" xr:uid="{00000000-0005-0000-0000-00001C620000}"/>
    <cellStyle name="Style 21 4 2 2" xfId="12465" xr:uid="{00000000-0005-0000-0000-00001D620000}"/>
    <cellStyle name="Style 21 4 2 2 2" xfId="26316" xr:uid="{00000000-0005-0000-0000-00001E620000}"/>
    <cellStyle name="Style 21 4 2 3" xfId="24573" xr:uid="{00000000-0005-0000-0000-00001F620000}"/>
    <cellStyle name="Style 21 4 2 4" xfId="21812" xr:uid="{00000000-0005-0000-0000-000020620000}"/>
    <cellStyle name="Style 21 4 3" xfId="6872" xr:uid="{00000000-0005-0000-0000-000021620000}"/>
    <cellStyle name="Style 21 4 3 2" xfId="12553" xr:uid="{00000000-0005-0000-0000-000022620000}"/>
    <cellStyle name="Style 21 4 3 2 2" xfId="38972" xr:uid="{00000000-0005-0000-0000-000058220000}"/>
    <cellStyle name="Style 21 4 3 3" xfId="20082" xr:uid="{00000000-0005-0000-0000-000023620000}"/>
    <cellStyle name="Style 21 4 4" xfId="8123" xr:uid="{00000000-0005-0000-0000-000024620000}"/>
    <cellStyle name="Style 21 4 4 2" xfId="13792" xr:uid="{00000000-0005-0000-0000-000025620000}"/>
    <cellStyle name="Style 21 4 4 2 2" xfId="38860" xr:uid="{00000000-0005-0000-0000-000059220000}"/>
    <cellStyle name="Style 21 4 4 3" xfId="24938" xr:uid="{00000000-0005-0000-0000-000026620000}"/>
    <cellStyle name="Style 21 4 5" xfId="8258" xr:uid="{00000000-0005-0000-0000-000027620000}"/>
    <cellStyle name="Style 21 4 5 2" xfId="13924" xr:uid="{00000000-0005-0000-0000-000028620000}"/>
    <cellStyle name="Style 21 4 5 3" xfId="24961" xr:uid="{00000000-0005-0000-0000-000029620000}"/>
    <cellStyle name="Style 21 4 6" xfId="9168" xr:uid="{00000000-0005-0000-0000-00002A620000}"/>
    <cellStyle name="Style 21 4 6 2" xfId="14833" xr:uid="{00000000-0005-0000-0000-00002B620000}"/>
    <cellStyle name="Style 21 4 6 3" xfId="25195" xr:uid="{00000000-0005-0000-0000-00002C620000}"/>
    <cellStyle name="Style 21 4 7" xfId="9892" xr:uid="{00000000-0005-0000-0000-00002D620000}"/>
    <cellStyle name="Style 21 4 7 2" xfId="15547" xr:uid="{00000000-0005-0000-0000-00002E620000}"/>
    <cellStyle name="Style 21 4 7 3" xfId="25367" xr:uid="{00000000-0005-0000-0000-00002F620000}"/>
    <cellStyle name="Style 21 4 8" xfId="5384" xr:uid="{00000000-0005-0000-0000-000030620000}"/>
    <cellStyle name="Style 21 4 8 2" xfId="11070" xr:uid="{00000000-0005-0000-0000-000031620000}"/>
    <cellStyle name="Style 21 4 8 3" xfId="23970" xr:uid="{00000000-0005-0000-0000-000032620000}"/>
    <cellStyle name="Style 21 4 9" xfId="4710" xr:uid="{00000000-0005-0000-0000-000033620000}"/>
    <cellStyle name="Style 21 4 9 2" xfId="28933" xr:uid="{00000000-0005-0000-0000-000034620000}"/>
    <cellStyle name="Style 21 5" xfId="6352" xr:uid="{00000000-0005-0000-0000-000035620000}"/>
    <cellStyle name="Style 21 5 2" xfId="12035" xr:uid="{00000000-0005-0000-0000-000036620000}"/>
    <cellStyle name="Style 21 5 2 2" xfId="29325" xr:uid="{00000000-0005-0000-0000-000037620000}"/>
    <cellStyle name="Style 21 5 2 2 2" xfId="39462" xr:uid="{00000000-0005-0000-0000-00005C220000}"/>
    <cellStyle name="Style 21 5 2 3" xfId="28731" xr:uid="{00000000-0005-0000-0000-000038620000}"/>
    <cellStyle name="Style 21 5 2 3 2" xfId="38774" xr:uid="{00000000-0005-0000-0000-00005D220000}"/>
    <cellStyle name="Style 21 5 2 4" xfId="21961" xr:uid="{00000000-0005-0000-0000-000039620000}"/>
    <cellStyle name="Style 21 5 3" xfId="20407" xr:uid="{00000000-0005-0000-0000-00003A620000}"/>
    <cellStyle name="Style 21 5 3 2" xfId="26664" xr:uid="{00000000-0005-0000-0000-00003B620000}"/>
    <cellStyle name="Style 21 5 4" xfId="28606" xr:uid="{00000000-0005-0000-0000-00003C620000}"/>
    <cellStyle name="Style 21 5 5" xfId="30137" xr:uid="{00000000-0005-0000-0000-00003D620000}"/>
    <cellStyle name="Style 21 5 6" xfId="17611" xr:uid="{00000000-0005-0000-0000-00003E620000}"/>
    <cellStyle name="Style 21 6" xfId="6805" xr:uid="{00000000-0005-0000-0000-00003F620000}"/>
    <cellStyle name="Style 21 6 2" xfId="12487" xr:uid="{00000000-0005-0000-0000-000040620000}"/>
    <cellStyle name="Style 21 6 2 2" xfId="26002" xr:uid="{00000000-0005-0000-0000-000041620000}"/>
    <cellStyle name="Style 21 6 3" xfId="24583" xr:uid="{00000000-0005-0000-0000-000042620000}"/>
    <cellStyle name="Style 21 6 4" xfId="21304" xr:uid="{00000000-0005-0000-0000-000043620000}"/>
    <cellStyle name="Style 21 7" xfId="7993" xr:uid="{00000000-0005-0000-0000-000044620000}"/>
    <cellStyle name="Style 21 7 2" xfId="13666" xr:uid="{00000000-0005-0000-0000-000045620000}"/>
    <cellStyle name="Style 21 7 2 2" xfId="30142" xr:uid="{00000000-0005-0000-0000-000046620000}"/>
    <cellStyle name="Style 21 7 3" xfId="30299" xr:uid="{00000000-0005-0000-0000-000047620000}"/>
    <cellStyle name="Style 21 7 4" xfId="24902" xr:uid="{00000000-0005-0000-0000-000048620000}"/>
    <cellStyle name="Style 21 8" xfId="7226" xr:uid="{00000000-0005-0000-0000-000049620000}"/>
    <cellStyle name="Style 21 8 2" xfId="12901" xr:uid="{00000000-0005-0000-0000-00004A620000}"/>
    <cellStyle name="Style 21 8 2 2" xfId="25630" xr:uid="{00000000-0005-0000-0000-00004B620000}"/>
    <cellStyle name="Style 21 8 2 3" xfId="39016" xr:uid="{00000000-0005-0000-0000-000061220000}"/>
    <cellStyle name="Style 21 8 3" xfId="24749" xr:uid="{00000000-0005-0000-0000-00004C620000}"/>
    <cellStyle name="Style 21 9" xfId="8023" xr:uid="{00000000-0005-0000-0000-00004D620000}"/>
    <cellStyle name="Style 21 9 2" xfId="13696" xr:uid="{00000000-0005-0000-0000-00004E620000}"/>
    <cellStyle name="Style 21 9 2 2" xfId="39021" xr:uid="{00000000-0005-0000-0000-0000A82C0000}"/>
    <cellStyle name="Style 21 9 3" xfId="24918" xr:uid="{00000000-0005-0000-0000-00004F620000}"/>
    <cellStyle name="Style 22" xfId="3059" xr:uid="{00000000-0005-0000-0000-000050620000}"/>
    <cellStyle name="Style 22 10" xfId="4999" xr:uid="{00000000-0005-0000-0000-000051620000}"/>
    <cellStyle name="Style 22 10 2" xfId="10688" xr:uid="{00000000-0005-0000-0000-000052620000}"/>
    <cellStyle name="Style 22 10 3" xfId="23885" xr:uid="{00000000-0005-0000-0000-000053620000}"/>
    <cellStyle name="Style 22 11" xfId="4297" xr:uid="{00000000-0005-0000-0000-000054620000}"/>
    <cellStyle name="Style 22 11 2" xfId="28934" xr:uid="{00000000-0005-0000-0000-000055620000}"/>
    <cellStyle name="Style 22 12" xfId="10032" xr:uid="{00000000-0005-0000-0000-000056620000}"/>
    <cellStyle name="Style 22 12 2" xfId="30083" xr:uid="{00000000-0005-0000-0000-000057620000}"/>
    <cellStyle name="Style 22 13" xfId="23558" xr:uid="{00000000-0005-0000-0000-000058620000}"/>
    <cellStyle name="Style 22 14" xfId="16717" xr:uid="{00000000-0005-0000-0000-000059620000}"/>
    <cellStyle name="Style 22 2" xfId="3559" xr:uid="{00000000-0005-0000-0000-00005A620000}"/>
    <cellStyle name="Style 22 2 10" xfId="10350" xr:uid="{00000000-0005-0000-0000-00005B620000}"/>
    <cellStyle name="Style 22 2 10 2" xfId="30051" xr:uid="{00000000-0005-0000-0000-00005C620000}"/>
    <cellStyle name="Style 22 2 11" xfId="23788" xr:uid="{00000000-0005-0000-0000-00005D620000}"/>
    <cellStyle name="Style 22 2 12" xfId="16718" xr:uid="{00000000-0005-0000-0000-00005E620000}"/>
    <cellStyle name="Style 22 2 2" xfId="6719" xr:uid="{00000000-0005-0000-0000-00005F620000}"/>
    <cellStyle name="Style 22 2 2 2" xfId="12401" xr:uid="{00000000-0005-0000-0000-000060620000}"/>
    <cellStyle name="Style 22 2 2 2 2" xfId="30231" xr:uid="{00000000-0005-0000-0000-000061620000}"/>
    <cellStyle name="Style 22 2 2 2 3" xfId="30340" xr:uid="{00000000-0005-0000-0000-000062620000}"/>
    <cellStyle name="Style 22 2 2 2 4" xfId="28368" xr:uid="{00000000-0005-0000-0000-000063620000}"/>
    <cellStyle name="Style 22 2 2 3" xfId="26006" xr:uid="{00000000-0005-0000-0000-000064620000}"/>
    <cellStyle name="Style 22 2 2 4" xfId="24509" xr:uid="{00000000-0005-0000-0000-000065620000}"/>
    <cellStyle name="Style 22 2 2 5" xfId="21309" xr:uid="{00000000-0005-0000-0000-000066620000}"/>
    <cellStyle name="Style 22 2 3" xfId="6863" xr:uid="{00000000-0005-0000-0000-000067620000}"/>
    <cellStyle name="Style 22 2 3 2" xfId="12544" xr:uid="{00000000-0005-0000-0000-000068620000}"/>
    <cellStyle name="Style 22 2 3 2 2" xfId="25827" xr:uid="{00000000-0005-0000-0000-000069620000}"/>
    <cellStyle name="Style 22 2 3 2 3" xfId="38973" xr:uid="{00000000-0005-0000-0000-000065220000}"/>
    <cellStyle name="Style 22 2 3 3" xfId="28754" xr:uid="{00000000-0005-0000-0000-00006A620000}"/>
    <cellStyle name="Style 22 2 3 4" xfId="29124" xr:uid="{00000000-0005-0000-0000-00006B620000}"/>
    <cellStyle name="Style 22 2 3 5" xfId="20083" xr:uid="{00000000-0005-0000-0000-00006C620000}"/>
    <cellStyle name="Style 22 2 4" xfId="8109" xr:uid="{00000000-0005-0000-0000-00006D620000}"/>
    <cellStyle name="Style 22 2 4 2" xfId="13778" xr:uid="{00000000-0005-0000-0000-00006E620000}"/>
    <cellStyle name="Style 22 2 4 2 2" xfId="30230" xr:uid="{00000000-0005-0000-0000-00006F620000}"/>
    <cellStyle name="Style 22 2 4 3" xfId="30339" xr:uid="{00000000-0005-0000-0000-000070620000}"/>
    <cellStyle name="Style 22 2 4 4" xfId="24932" xr:uid="{00000000-0005-0000-0000-000071620000}"/>
    <cellStyle name="Style 22 2 5" xfId="8194" xr:uid="{00000000-0005-0000-0000-000072620000}"/>
    <cellStyle name="Style 22 2 5 2" xfId="13860" xr:uid="{00000000-0005-0000-0000-000073620000}"/>
    <cellStyle name="Style 22 2 5 3" xfId="24956" xr:uid="{00000000-0005-0000-0000-000074620000}"/>
    <cellStyle name="Style 22 2 6" xfId="9104" xr:uid="{00000000-0005-0000-0000-000075620000}"/>
    <cellStyle name="Style 22 2 6 2" xfId="14769" xr:uid="{00000000-0005-0000-0000-000076620000}"/>
    <cellStyle name="Style 22 2 6 3" xfId="25190" xr:uid="{00000000-0005-0000-0000-000077620000}"/>
    <cellStyle name="Style 22 2 7" xfId="9828" xr:uid="{00000000-0005-0000-0000-000078620000}"/>
    <cellStyle name="Style 22 2 7 2" xfId="15483" xr:uid="{00000000-0005-0000-0000-000079620000}"/>
    <cellStyle name="Style 22 2 7 3" xfId="25362" xr:uid="{00000000-0005-0000-0000-00007A620000}"/>
    <cellStyle name="Style 22 2 8" xfId="5320" xr:uid="{00000000-0005-0000-0000-00007B620000}"/>
    <cellStyle name="Style 22 2 8 2" xfId="11006" xr:uid="{00000000-0005-0000-0000-00007C620000}"/>
    <cellStyle name="Style 22 2 8 3" xfId="23965" xr:uid="{00000000-0005-0000-0000-00007D620000}"/>
    <cellStyle name="Style 22 2 9" xfId="4646" xr:uid="{00000000-0005-0000-0000-00007E620000}"/>
    <cellStyle name="Style 22 2 9 2" xfId="28935" xr:uid="{00000000-0005-0000-0000-00007F620000}"/>
    <cellStyle name="Style 22 3" xfId="3625" xr:uid="{00000000-0005-0000-0000-000080620000}"/>
    <cellStyle name="Style 22 3 10" xfId="10416" xr:uid="{00000000-0005-0000-0000-000081620000}"/>
    <cellStyle name="Style 22 3 10 2" xfId="30021" xr:uid="{00000000-0005-0000-0000-000082620000}"/>
    <cellStyle name="Style 22 3 11" xfId="23795" xr:uid="{00000000-0005-0000-0000-000083620000}"/>
    <cellStyle name="Style 22 3 12" xfId="17235" xr:uid="{00000000-0005-0000-0000-000084620000}"/>
    <cellStyle name="Style 22 3 2" xfId="6785" xr:uid="{00000000-0005-0000-0000-000085620000}"/>
    <cellStyle name="Style 22 3 2 2" xfId="12467" xr:uid="{00000000-0005-0000-0000-000086620000}"/>
    <cellStyle name="Style 22 3 2 2 2" xfId="26318" xr:uid="{00000000-0005-0000-0000-000087620000}"/>
    <cellStyle name="Style 22 3 2 3" xfId="24575" xr:uid="{00000000-0005-0000-0000-000088620000}"/>
    <cellStyle name="Style 22 3 2 4" xfId="21814" xr:uid="{00000000-0005-0000-0000-000089620000}"/>
    <cellStyle name="Style 22 3 3" xfId="6874" xr:uid="{00000000-0005-0000-0000-00008A620000}"/>
    <cellStyle name="Style 22 3 3 2" xfId="12555" xr:uid="{00000000-0005-0000-0000-00008B620000}"/>
    <cellStyle name="Style 22 3 3 2 2" xfId="30232" xr:uid="{00000000-0005-0000-0000-00008C620000}"/>
    <cellStyle name="Style 22 3 3 3" xfId="30341" xr:uid="{00000000-0005-0000-0000-00008D620000}"/>
    <cellStyle name="Style 22 3 3 4" xfId="20084" xr:uid="{00000000-0005-0000-0000-00008E620000}"/>
    <cellStyle name="Style 22 3 4" xfId="8125" xr:uid="{00000000-0005-0000-0000-00008F620000}"/>
    <cellStyle name="Style 22 3 4 2" xfId="13794" xr:uid="{00000000-0005-0000-0000-000090620000}"/>
    <cellStyle name="Style 22 3 4 2 2" xfId="38858" xr:uid="{00000000-0005-0000-0000-00006A220000}"/>
    <cellStyle name="Style 22 3 4 3" xfId="24940" xr:uid="{00000000-0005-0000-0000-000091620000}"/>
    <cellStyle name="Style 22 3 5" xfId="8260" xr:uid="{00000000-0005-0000-0000-000092620000}"/>
    <cellStyle name="Style 22 3 5 2" xfId="13926" xr:uid="{00000000-0005-0000-0000-000093620000}"/>
    <cellStyle name="Style 22 3 5 3" xfId="24963" xr:uid="{00000000-0005-0000-0000-000094620000}"/>
    <cellStyle name="Style 22 3 6" xfId="9170" xr:uid="{00000000-0005-0000-0000-000095620000}"/>
    <cellStyle name="Style 22 3 6 2" xfId="14835" xr:uid="{00000000-0005-0000-0000-000096620000}"/>
    <cellStyle name="Style 22 3 6 3" xfId="25197" xr:uid="{00000000-0005-0000-0000-000097620000}"/>
    <cellStyle name="Style 22 3 7" xfId="9894" xr:uid="{00000000-0005-0000-0000-000098620000}"/>
    <cellStyle name="Style 22 3 7 2" xfId="15549" xr:uid="{00000000-0005-0000-0000-000099620000}"/>
    <cellStyle name="Style 22 3 7 3" xfId="25369" xr:uid="{00000000-0005-0000-0000-00009A620000}"/>
    <cellStyle name="Style 22 3 8" xfId="5386" xr:uid="{00000000-0005-0000-0000-00009B620000}"/>
    <cellStyle name="Style 22 3 8 2" xfId="11072" xr:uid="{00000000-0005-0000-0000-00009C620000}"/>
    <cellStyle name="Style 22 3 8 3" xfId="23972" xr:uid="{00000000-0005-0000-0000-00009D620000}"/>
    <cellStyle name="Style 22 3 9" xfId="4712" xr:uid="{00000000-0005-0000-0000-00009E620000}"/>
    <cellStyle name="Style 22 3 9 2" xfId="28936" xr:uid="{00000000-0005-0000-0000-00009F620000}"/>
    <cellStyle name="Style 22 4" xfId="6354" xr:uid="{00000000-0005-0000-0000-0000A0620000}"/>
    <cellStyle name="Style 22 4 2" xfId="12037" xr:uid="{00000000-0005-0000-0000-0000A1620000}"/>
    <cellStyle name="Style 22 4 2 2" xfId="29327" xr:uid="{00000000-0005-0000-0000-0000A2620000}"/>
    <cellStyle name="Style 22 4 2 2 2" xfId="39464" xr:uid="{00000000-0005-0000-0000-00006D220000}"/>
    <cellStyle name="Style 22 4 2 3" xfId="29897" xr:uid="{00000000-0005-0000-0000-0000A3620000}"/>
    <cellStyle name="Style 22 4 2 3 2" xfId="38773" xr:uid="{00000000-0005-0000-0000-00006E220000}"/>
    <cellStyle name="Style 22 4 2 4" xfId="21963" xr:uid="{00000000-0005-0000-0000-0000A4620000}"/>
    <cellStyle name="Style 22 4 3" xfId="20409" xr:uid="{00000000-0005-0000-0000-0000A5620000}"/>
    <cellStyle name="Style 22 4 3 2" xfId="26666" xr:uid="{00000000-0005-0000-0000-0000A6620000}"/>
    <cellStyle name="Style 22 4 4" xfId="28604" xr:uid="{00000000-0005-0000-0000-0000A7620000}"/>
    <cellStyle name="Style 22 4 5" xfId="28748" xr:uid="{00000000-0005-0000-0000-0000A8620000}"/>
    <cellStyle name="Style 22 4 6" xfId="17613" xr:uid="{00000000-0005-0000-0000-0000A9620000}"/>
    <cellStyle name="Style 22 5" xfId="6807" xr:uid="{00000000-0005-0000-0000-0000AA620000}"/>
    <cellStyle name="Style 22 5 2" xfId="12489" xr:uid="{00000000-0005-0000-0000-0000AB620000}"/>
    <cellStyle name="Style 22 5 2 2" xfId="26005" xr:uid="{00000000-0005-0000-0000-0000AC620000}"/>
    <cellStyle name="Style 22 5 3" xfId="24585" xr:uid="{00000000-0005-0000-0000-0000AD620000}"/>
    <cellStyle name="Style 22 5 4" xfId="21308" xr:uid="{00000000-0005-0000-0000-0000AE620000}"/>
    <cellStyle name="Style 22 6" xfId="7995" xr:uid="{00000000-0005-0000-0000-0000AF620000}"/>
    <cellStyle name="Style 22 6 2" xfId="13668" xr:uid="{00000000-0005-0000-0000-0000B0620000}"/>
    <cellStyle name="Style 22 6 2 2" xfId="30144" xr:uid="{00000000-0005-0000-0000-0000B1620000}"/>
    <cellStyle name="Style 22 6 3" xfId="30301" xr:uid="{00000000-0005-0000-0000-0000B2620000}"/>
    <cellStyle name="Style 22 6 4" xfId="24904" xr:uid="{00000000-0005-0000-0000-0000B3620000}"/>
    <cellStyle name="Style 22 7" xfId="7224" xr:uid="{00000000-0005-0000-0000-0000B4620000}"/>
    <cellStyle name="Style 22 7 2" xfId="12899" xr:uid="{00000000-0005-0000-0000-0000B5620000}"/>
    <cellStyle name="Style 22 7 2 2" xfId="25632" xr:uid="{00000000-0005-0000-0000-0000B6620000}"/>
    <cellStyle name="Style 22 7 2 3" xfId="38859" xr:uid="{00000000-0005-0000-0000-000072220000}"/>
    <cellStyle name="Style 22 7 3" xfId="24747" xr:uid="{00000000-0005-0000-0000-0000B7620000}"/>
    <cellStyle name="Style 22 8" xfId="8020" xr:uid="{00000000-0005-0000-0000-0000B8620000}"/>
    <cellStyle name="Style 22 8 2" xfId="13693" xr:uid="{00000000-0005-0000-0000-0000B9620000}"/>
    <cellStyle name="Style 22 8 2 2" xfId="38249" xr:uid="{00000000-0005-0000-0000-0000AA2C0000}"/>
    <cellStyle name="Style 22 8 3" xfId="24916" xr:uid="{00000000-0005-0000-0000-0000BA620000}"/>
    <cellStyle name="Style 22 9" xfId="9507" xr:uid="{00000000-0005-0000-0000-0000BB620000}"/>
    <cellStyle name="Style 22 9 2" xfId="15165" xr:uid="{00000000-0005-0000-0000-0000BC620000}"/>
    <cellStyle name="Style 22 9 3" xfId="25282" xr:uid="{00000000-0005-0000-0000-0000BD620000}"/>
    <cellStyle name="Style 23" xfId="3060" xr:uid="{00000000-0005-0000-0000-0000BE620000}"/>
    <cellStyle name="Style 23 2" xfId="16720" xr:uid="{00000000-0005-0000-0000-0000BF620000}"/>
    <cellStyle name="Style 23 2 2" xfId="21311" xr:uid="{00000000-0005-0000-0000-0000C0620000}"/>
    <cellStyle name="Style 23 2 3" xfId="20616" xr:uid="{00000000-0005-0000-0000-0000C1620000}"/>
    <cellStyle name="Style 23 3" xfId="17236" xr:uid="{00000000-0005-0000-0000-0000C2620000}"/>
    <cellStyle name="Style 23 3 2" xfId="20410" xr:uid="{00000000-0005-0000-0000-0000C3620000}"/>
    <cellStyle name="Style 23 3 3" xfId="26319" xr:uid="{00000000-0005-0000-0000-0000C4620000}"/>
    <cellStyle name="Style 23 4" xfId="17614" xr:uid="{00000000-0005-0000-0000-0000C5620000}"/>
    <cellStyle name="Style 23 5" xfId="21310" xr:uid="{00000000-0005-0000-0000-0000C6620000}"/>
    <cellStyle name="Style 23 6" xfId="25633" xr:uid="{00000000-0005-0000-0000-0000C7620000}"/>
    <cellStyle name="Style 23 7" xfId="16719" xr:uid="{00000000-0005-0000-0000-0000C8620000}"/>
    <cellStyle name="Style 24" xfId="3061" xr:uid="{00000000-0005-0000-0000-0000C9620000}"/>
    <cellStyle name="Style 24 10" xfId="5000" xr:uid="{00000000-0005-0000-0000-0000CA620000}"/>
    <cellStyle name="Style 24 10 2" xfId="10689" xr:uid="{00000000-0005-0000-0000-0000CB620000}"/>
    <cellStyle name="Style 24 10 3" xfId="23886" xr:uid="{00000000-0005-0000-0000-0000CC620000}"/>
    <cellStyle name="Style 24 11" xfId="4298" xr:uid="{00000000-0005-0000-0000-0000CD620000}"/>
    <cellStyle name="Style 24 11 2" xfId="28937" xr:uid="{00000000-0005-0000-0000-0000CE620000}"/>
    <cellStyle name="Style 24 12" xfId="10033" xr:uid="{00000000-0005-0000-0000-0000CF620000}"/>
    <cellStyle name="Style 24 12 2" xfId="29599" xr:uid="{00000000-0005-0000-0000-0000D0620000}"/>
    <cellStyle name="Style 24 13" xfId="23559" xr:uid="{00000000-0005-0000-0000-0000D1620000}"/>
    <cellStyle name="Style 24 14" xfId="16721" xr:uid="{00000000-0005-0000-0000-0000D2620000}"/>
    <cellStyle name="Style 24 2" xfId="3560" xr:uid="{00000000-0005-0000-0000-0000D3620000}"/>
    <cellStyle name="Style 24 2 10" xfId="10351" xr:uid="{00000000-0005-0000-0000-0000D4620000}"/>
    <cellStyle name="Style 24 2 10 2" xfId="29569" xr:uid="{00000000-0005-0000-0000-0000D5620000}"/>
    <cellStyle name="Style 24 2 11" xfId="23789" xr:uid="{00000000-0005-0000-0000-0000D6620000}"/>
    <cellStyle name="Style 24 2 12" xfId="16722" xr:uid="{00000000-0005-0000-0000-0000D7620000}"/>
    <cellStyle name="Style 24 2 2" xfId="6720" xr:uid="{00000000-0005-0000-0000-0000D8620000}"/>
    <cellStyle name="Style 24 2 2 2" xfId="12402" xr:uid="{00000000-0005-0000-0000-0000D9620000}"/>
    <cellStyle name="Style 24 2 2 2 2" xfId="30234" xr:uid="{00000000-0005-0000-0000-0000DA620000}"/>
    <cellStyle name="Style 24 2 2 2 3" xfId="30343" xr:uid="{00000000-0005-0000-0000-0000DB620000}"/>
    <cellStyle name="Style 24 2 2 2 4" xfId="28369" xr:uid="{00000000-0005-0000-0000-0000DC620000}"/>
    <cellStyle name="Style 24 2 2 3" xfId="26090" xr:uid="{00000000-0005-0000-0000-0000DD620000}"/>
    <cellStyle name="Style 24 2 2 4" xfId="24510" xr:uid="{00000000-0005-0000-0000-0000DE620000}"/>
    <cellStyle name="Style 24 2 2 5" xfId="21313" xr:uid="{00000000-0005-0000-0000-0000DF620000}"/>
    <cellStyle name="Style 24 2 3" xfId="6864" xr:uid="{00000000-0005-0000-0000-0000E0620000}"/>
    <cellStyle name="Style 24 2 3 2" xfId="12545" xr:uid="{00000000-0005-0000-0000-0000E1620000}"/>
    <cellStyle name="Style 24 2 3 2 2" xfId="25828" xr:uid="{00000000-0005-0000-0000-0000E2620000}"/>
    <cellStyle name="Style 24 2 3 2 3" xfId="38974" xr:uid="{00000000-0005-0000-0000-00007C220000}"/>
    <cellStyle name="Style 24 2 3 3" xfId="28753" xr:uid="{00000000-0005-0000-0000-0000E3620000}"/>
    <cellStyle name="Style 24 2 3 4" xfId="30044" xr:uid="{00000000-0005-0000-0000-0000E4620000}"/>
    <cellStyle name="Style 24 2 3 5" xfId="20085" xr:uid="{00000000-0005-0000-0000-0000E5620000}"/>
    <cellStyle name="Style 24 2 4" xfId="8110" xr:uid="{00000000-0005-0000-0000-0000E6620000}"/>
    <cellStyle name="Style 24 2 4 2" xfId="13779" xr:uid="{00000000-0005-0000-0000-0000E7620000}"/>
    <cellStyle name="Style 24 2 4 2 2" xfId="30233" xr:uid="{00000000-0005-0000-0000-0000E8620000}"/>
    <cellStyle name="Style 24 2 4 3" xfId="30342" xr:uid="{00000000-0005-0000-0000-0000E9620000}"/>
    <cellStyle name="Style 24 2 4 4" xfId="24933" xr:uid="{00000000-0005-0000-0000-0000EA620000}"/>
    <cellStyle name="Style 24 2 5" xfId="8195" xr:uid="{00000000-0005-0000-0000-0000EB620000}"/>
    <cellStyle name="Style 24 2 5 2" xfId="13861" xr:uid="{00000000-0005-0000-0000-0000EC620000}"/>
    <cellStyle name="Style 24 2 5 3" xfId="24957" xr:uid="{00000000-0005-0000-0000-0000ED620000}"/>
    <cellStyle name="Style 24 2 6" xfId="9105" xr:uid="{00000000-0005-0000-0000-0000EE620000}"/>
    <cellStyle name="Style 24 2 6 2" xfId="14770" xr:uid="{00000000-0005-0000-0000-0000EF620000}"/>
    <cellStyle name="Style 24 2 6 3" xfId="25191" xr:uid="{00000000-0005-0000-0000-0000F0620000}"/>
    <cellStyle name="Style 24 2 7" xfId="9829" xr:uid="{00000000-0005-0000-0000-0000F1620000}"/>
    <cellStyle name="Style 24 2 7 2" xfId="15484" xr:uid="{00000000-0005-0000-0000-0000F2620000}"/>
    <cellStyle name="Style 24 2 7 3" xfId="25363" xr:uid="{00000000-0005-0000-0000-0000F3620000}"/>
    <cellStyle name="Style 24 2 8" xfId="5321" xr:uid="{00000000-0005-0000-0000-0000F4620000}"/>
    <cellStyle name="Style 24 2 8 2" xfId="11007" xr:uid="{00000000-0005-0000-0000-0000F5620000}"/>
    <cellStyle name="Style 24 2 8 3" xfId="23966" xr:uid="{00000000-0005-0000-0000-0000F6620000}"/>
    <cellStyle name="Style 24 2 9" xfId="4647" xr:uid="{00000000-0005-0000-0000-0000F7620000}"/>
    <cellStyle name="Style 24 2 9 2" xfId="28938" xr:uid="{00000000-0005-0000-0000-0000F8620000}"/>
    <cellStyle name="Style 24 3" xfId="3626" xr:uid="{00000000-0005-0000-0000-0000F9620000}"/>
    <cellStyle name="Style 24 3 10" xfId="10417" xr:uid="{00000000-0005-0000-0000-0000FA620000}"/>
    <cellStyle name="Style 24 3 10 2" xfId="29546" xr:uid="{00000000-0005-0000-0000-0000FB620000}"/>
    <cellStyle name="Style 24 3 11" xfId="23796" xr:uid="{00000000-0005-0000-0000-0000FC620000}"/>
    <cellStyle name="Style 24 3 12" xfId="17237" xr:uid="{00000000-0005-0000-0000-0000FD620000}"/>
    <cellStyle name="Style 24 3 2" xfId="6786" xr:uid="{00000000-0005-0000-0000-0000FE620000}"/>
    <cellStyle name="Style 24 3 2 2" xfId="12468" xr:uid="{00000000-0005-0000-0000-0000FF620000}"/>
    <cellStyle name="Style 24 3 2 2 2" xfId="26320" xr:uid="{00000000-0005-0000-0000-000000630000}"/>
    <cellStyle name="Style 24 3 2 3" xfId="24576" xr:uid="{00000000-0005-0000-0000-000001630000}"/>
    <cellStyle name="Style 24 3 2 4" xfId="21815" xr:uid="{00000000-0005-0000-0000-000002630000}"/>
    <cellStyle name="Style 24 3 3" xfId="6875" xr:uid="{00000000-0005-0000-0000-000003630000}"/>
    <cellStyle name="Style 24 3 3 2" xfId="12556" xr:uid="{00000000-0005-0000-0000-000004630000}"/>
    <cellStyle name="Style 24 3 3 2 2" xfId="30235" xr:uid="{00000000-0005-0000-0000-000005630000}"/>
    <cellStyle name="Style 24 3 3 3" xfId="30344" xr:uid="{00000000-0005-0000-0000-000006630000}"/>
    <cellStyle name="Style 24 3 3 4" xfId="20086" xr:uid="{00000000-0005-0000-0000-000007630000}"/>
    <cellStyle name="Style 24 3 4" xfId="8126" xr:uid="{00000000-0005-0000-0000-000008630000}"/>
    <cellStyle name="Style 24 3 4 2" xfId="13795" xr:uid="{00000000-0005-0000-0000-000009630000}"/>
    <cellStyle name="Style 24 3 4 2 2" xfId="38857" xr:uid="{00000000-0005-0000-0000-000081220000}"/>
    <cellStyle name="Style 24 3 4 3" xfId="24941" xr:uid="{00000000-0005-0000-0000-00000A630000}"/>
    <cellStyle name="Style 24 3 5" xfId="8261" xr:uid="{00000000-0005-0000-0000-00000B630000}"/>
    <cellStyle name="Style 24 3 5 2" xfId="13927" xr:uid="{00000000-0005-0000-0000-00000C630000}"/>
    <cellStyle name="Style 24 3 5 3" xfId="24964" xr:uid="{00000000-0005-0000-0000-00000D630000}"/>
    <cellStyle name="Style 24 3 6" xfId="9171" xr:uid="{00000000-0005-0000-0000-00000E630000}"/>
    <cellStyle name="Style 24 3 6 2" xfId="14836" xr:uid="{00000000-0005-0000-0000-00000F630000}"/>
    <cellStyle name="Style 24 3 6 3" xfId="25198" xr:uid="{00000000-0005-0000-0000-000010630000}"/>
    <cellStyle name="Style 24 3 7" xfId="9895" xr:uid="{00000000-0005-0000-0000-000011630000}"/>
    <cellStyle name="Style 24 3 7 2" xfId="15550" xr:uid="{00000000-0005-0000-0000-000012630000}"/>
    <cellStyle name="Style 24 3 7 3" xfId="25370" xr:uid="{00000000-0005-0000-0000-000013630000}"/>
    <cellStyle name="Style 24 3 8" xfId="5387" xr:uid="{00000000-0005-0000-0000-000014630000}"/>
    <cellStyle name="Style 24 3 8 2" xfId="11073" xr:uid="{00000000-0005-0000-0000-000015630000}"/>
    <cellStyle name="Style 24 3 8 3" xfId="23973" xr:uid="{00000000-0005-0000-0000-000016630000}"/>
    <cellStyle name="Style 24 3 9" xfId="4713" xr:uid="{00000000-0005-0000-0000-000017630000}"/>
    <cellStyle name="Style 24 3 9 2" xfId="28939" xr:uid="{00000000-0005-0000-0000-000018630000}"/>
    <cellStyle name="Style 24 4" xfId="6356" xr:uid="{00000000-0005-0000-0000-000019630000}"/>
    <cellStyle name="Style 24 4 2" xfId="12039" xr:uid="{00000000-0005-0000-0000-00001A630000}"/>
    <cellStyle name="Style 24 4 2 2" xfId="29328" xr:uid="{00000000-0005-0000-0000-00001B630000}"/>
    <cellStyle name="Style 24 4 2 2 2" xfId="39465" xr:uid="{00000000-0005-0000-0000-000084220000}"/>
    <cellStyle name="Style 24 4 2 3" xfId="28729" xr:uid="{00000000-0005-0000-0000-00001C630000}"/>
    <cellStyle name="Style 24 4 2 3 2" xfId="38772" xr:uid="{00000000-0005-0000-0000-000085220000}"/>
    <cellStyle name="Style 24 4 2 4" xfId="21964" xr:uid="{00000000-0005-0000-0000-00001D630000}"/>
    <cellStyle name="Style 24 4 3" xfId="20411" xr:uid="{00000000-0005-0000-0000-00001E630000}"/>
    <cellStyle name="Style 24 4 3 2" xfId="26667" xr:uid="{00000000-0005-0000-0000-00001F630000}"/>
    <cellStyle name="Style 24 4 4" xfId="28603" xr:uid="{00000000-0005-0000-0000-000020630000}"/>
    <cellStyle name="Style 24 4 5" xfId="28551" xr:uid="{00000000-0005-0000-0000-000021630000}"/>
    <cellStyle name="Style 24 4 6" xfId="17615" xr:uid="{00000000-0005-0000-0000-000022630000}"/>
    <cellStyle name="Style 24 5" xfId="6808" xr:uid="{00000000-0005-0000-0000-000023630000}"/>
    <cellStyle name="Style 24 5 2" xfId="12490" xr:uid="{00000000-0005-0000-0000-000024630000}"/>
    <cellStyle name="Style 24 5 2 2" xfId="26007" xr:uid="{00000000-0005-0000-0000-000025630000}"/>
    <cellStyle name="Style 24 5 3" xfId="24586" xr:uid="{00000000-0005-0000-0000-000026630000}"/>
    <cellStyle name="Style 24 5 4" xfId="21312" xr:uid="{00000000-0005-0000-0000-000027630000}"/>
    <cellStyle name="Style 24 6" xfId="7996" xr:uid="{00000000-0005-0000-0000-000028630000}"/>
    <cellStyle name="Style 24 6 2" xfId="13669" xr:uid="{00000000-0005-0000-0000-000029630000}"/>
    <cellStyle name="Style 24 6 2 2" xfId="30145" xr:uid="{00000000-0005-0000-0000-00002A630000}"/>
    <cellStyle name="Style 24 6 3" xfId="30302" xr:uid="{00000000-0005-0000-0000-00002B630000}"/>
    <cellStyle name="Style 24 6 4" xfId="24905" xr:uid="{00000000-0005-0000-0000-00002C630000}"/>
    <cellStyle name="Style 24 7" xfId="7222" xr:uid="{00000000-0005-0000-0000-00002D630000}"/>
    <cellStyle name="Style 24 7 2" xfId="12897" xr:uid="{00000000-0005-0000-0000-00002E630000}"/>
    <cellStyle name="Style 24 7 2 2" xfId="25634" xr:uid="{00000000-0005-0000-0000-00002F630000}"/>
    <cellStyle name="Style 24 7 2 3" xfId="39014" xr:uid="{00000000-0005-0000-0000-000089220000}"/>
    <cellStyle name="Style 24 7 3" xfId="24746" xr:uid="{00000000-0005-0000-0000-000030630000}"/>
    <cellStyle name="Style 24 8" xfId="8280" xr:uid="{00000000-0005-0000-0000-000031630000}"/>
    <cellStyle name="Style 24 8 2" xfId="13946" xr:uid="{00000000-0005-0000-0000-000032630000}"/>
    <cellStyle name="Style 24 8 2 2" xfId="38248" xr:uid="{00000000-0005-0000-0000-0000AB2C0000}"/>
    <cellStyle name="Style 24 8 3" xfId="24969" xr:uid="{00000000-0005-0000-0000-000033630000}"/>
    <cellStyle name="Style 24 9" xfId="9508" xr:uid="{00000000-0005-0000-0000-000034630000}"/>
    <cellStyle name="Style 24 9 2" xfId="15166" xr:uid="{00000000-0005-0000-0000-000035630000}"/>
    <cellStyle name="Style 24 9 3" xfId="25283" xr:uid="{00000000-0005-0000-0000-000036630000}"/>
    <cellStyle name="Style 25" xfId="3062" xr:uid="{00000000-0005-0000-0000-000037630000}"/>
    <cellStyle name="Style 25 10" xfId="9509" xr:uid="{00000000-0005-0000-0000-000038630000}"/>
    <cellStyle name="Style 25 10 2" xfId="15167" xr:uid="{00000000-0005-0000-0000-000039630000}"/>
    <cellStyle name="Style 25 10 3" xfId="25284" xr:uid="{00000000-0005-0000-0000-00003A630000}"/>
    <cellStyle name="Style 25 11" xfId="5001" xr:uid="{00000000-0005-0000-0000-00003B630000}"/>
    <cellStyle name="Style 25 11 2" xfId="10690" xr:uid="{00000000-0005-0000-0000-00003C630000}"/>
    <cellStyle name="Style 25 11 3" xfId="23887" xr:uid="{00000000-0005-0000-0000-00003D630000}"/>
    <cellStyle name="Style 25 12" xfId="4299" xr:uid="{00000000-0005-0000-0000-00003E630000}"/>
    <cellStyle name="Style 25 12 2" xfId="28940" xr:uid="{00000000-0005-0000-0000-00003F630000}"/>
    <cellStyle name="Style 25 13" xfId="10034" xr:uid="{00000000-0005-0000-0000-000040630000}"/>
    <cellStyle name="Style 25 13 2" xfId="29523" xr:uid="{00000000-0005-0000-0000-000041630000}"/>
    <cellStyle name="Style 25 14" xfId="23560" xr:uid="{00000000-0005-0000-0000-000042630000}"/>
    <cellStyle name="Style 25 15" xfId="16723" xr:uid="{00000000-0005-0000-0000-000043630000}"/>
    <cellStyle name="Style 25 2" xfId="3063" xr:uid="{00000000-0005-0000-0000-000044630000}"/>
    <cellStyle name="Style 25 2 10" xfId="5002" xr:uid="{00000000-0005-0000-0000-000045630000}"/>
    <cellStyle name="Style 25 2 10 2" xfId="10691" xr:uid="{00000000-0005-0000-0000-000046630000}"/>
    <cellStyle name="Style 25 2 10 3" xfId="23888" xr:uid="{00000000-0005-0000-0000-000047630000}"/>
    <cellStyle name="Style 25 2 11" xfId="4300" xr:uid="{00000000-0005-0000-0000-000048630000}"/>
    <cellStyle name="Style 25 2 11 2" xfId="28941" xr:uid="{00000000-0005-0000-0000-000049630000}"/>
    <cellStyle name="Style 25 2 12" xfId="10035" xr:uid="{00000000-0005-0000-0000-00004A630000}"/>
    <cellStyle name="Style 25 2 12 2" xfId="30108" xr:uid="{00000000-0005-0000-0000-00004B630000}"/>
    <cellStyle name="Style 25 2 13" xfId="23561" xr:uid="{00000000-0005-0000-0000-00004C630000}"/>
    <cellStyle name="Style 25 2 14" xfId="16724" xr:uid="{00000000-0005-0000-0000-00004D630000}"/>
    <cellStyle name="Style 25 2 2" xfId="3562" xr:uid="{00000000-0005-0000-0000-00004E630000}"/>
    <cellStyle name="Style 25 2 2 10" xfId="10353" xr:uid="{00000000-0005-0000-0000-00004F630000}"/>
    <cellStyle name="Style 25 2 2 10 2" xfId="29499" xr:uid="{00000000-0005-0000-0000-000050630000}"/>
    <cellStyle name="Style 25 2 2 11" xfId="23791" xr:uid="{00000000-0005-0000-0000-000051630000}"/>
    <cellStyle name="Style 25 2 2 12" xfId="16725" xr:uid="{00000000-0005-0000-0000-000052630000}"/>
    <cellStyle name="Style 25 2 2 2" xfId="6722" xr:uid="{00000000-0005-0000-0000-000053630000}"/>
    <cellStyle name="Style 25 2 2 2 2" xfId="12404" xr:uid="{00000000-0005-0000-0000-000054630000}"/>
    <cellStyle name="Style 25 2 2 2 2 2" xfId="30237" xr:uid="{00000000-0005-0000-0000-000055630000}"/>
    <cellStyle name="Style 25 2 2 2 2 3" xfId="30346" xr:uid="{00000000-0005-0000-0000-000056630000}"/>
    <cellStyle name="Style 25 2 2 2 2 4" xfId="28370" xr:uid="{00000000-0005-0000-0000-000057630000}"/>
    <cellStyle name="Style 25 2 2 2 3" xfId="26088" xr:uid="{00000000-0005-0000-0000-000058630000}"/>
    <cellStyle name="Style 25 2 2 2 4" xfId="24512" xr:uid="{00000000-0005-0000-0000-000059630000}"/>
    <cellStyle name="Style 25 2 2 2 5" xfId="21316" xr:uid="{00000000-0005-0000-0000-00005A630000}"/>
    <cellStyle name="Style 25 2 2 3" xfId="6866" xr:uid="{00000000-0005-0000-0000-00005B630000}"/>
    <cellStyle name="Style 25 2 2 3 2" xfId="12547" xr:uid="{00000000-0005-0000-0000-00005C630000}"/>
    <cellStyle name="Style 25 2 2 3 2 2" xfId="25830" xr:uid="{00000000-0005-0000-0000-00005D630000}"/>
    <cellStyle name="Style 25 2 2 3 2 3" xfId="38975" xr:uid="{00000000-0005-0000-0000-00008E220000}"/>
    <cellStyle name="Style 25 2 2 3 3" xfId="28751" xr:uid="{00000000-0005-0000-0000-00005E630000}"/>
    <cellStyle name="Style 25 2 2 3 4" xfId="29478" xr:uid="{00000000-0005-0000-0000-00005F630000}"/>
    <cellStyle name="Style 25 2 2 3 5" xfId="20087" xr:uid="{00000000-0005-0000-0000-000060630000}"/>
    <cellStyle name="Style 25 2 2 4" xfId="8112" xr:uid="{00000000-0005-0000-0000-000061630000}"/>
    <cellStyle name="Style 25 2 2 4 2" xfId="13781" xr:uid="{00000000-0005-0000-0000-000062630000}"/>
    <cellStyle name="Style 25 2 2 4 2 2" xfId="30236" xr:uid="{00000000-0005-0000-0000-000063630000}"/>
    <cellStyle name="Style 25 2 2 4 3" xfId="30345" xr:uid="{00000000-0005-0000-0000-000064630000}"/>
    <cellStyle name="Style 25 2 2 4 4" xfId="24935" xr:uid="{00000000-0005-0000-0000-000065630000}"/>
    <cellStyle name="Style 25 2 2 5" xfId="8197" xr:uid="{00000000-0005-0000-0000-000066630000}"/>
    <cellStyle name="Style 25 2 2 5 2" xfId="13863" xr:uid="{00000000-0005-0000-0000-000067630000}"/>
    <cellStyle name="Style 25 2 2 5 3" xfId="24959" xr:uid="{00000000-0005-0000-0000-000068630000}"/>
    <cellStyle name="Style 25 2 2 6" xfId="9107" xr:uid="{00000000-0005-0000-0000-000069630000}"/>
    <cellStyle name="Style 25 2 2 6 2" xfId="14772" xr:uid="{00000000-0005-0000-0000-00006A630000}"/>
    <cellStyle name="Style 25 2 2 6 3" xfId="25193" xr:uid="{00000000-0005-0000-0000-00006B630000}"/>
    <cellStyle name="Style 25 2 2 7" xfId="9831" xr:uid="{00000000-0005-0000-0000-00006C630000}"/>
    <cellStyle name="Style 25 2 2 7 2" xfId="15486" xr:uid="{00000000-0005-0000-0000-00006D630000}"/>
    <cellStyle name="Style 25 2 2 7 3" xfId="25365" xr:uid="{00000000-0005-0000-0000-00006E630000}"/>
    <cellStyle name="Style 25 2 2 8" xfId="5323" xr:uid="{00000000-0005-0000-0000-00006F630000}"/>
    <cellStyle name="Style 25 2 2 8 2" xfId="11009" xr:uid="{00000000-0005-0000-0000-000070630000}"/>
    <cellStyle name="Style 25 2 2 8 3" xfId="23968" xr:uid="{00000000-0005-0000-0000-000071630000}"/>
    <cellStyle name="Style 25 2 2 9" xfId="4649" xr:uid="{00000000-0005-0000-0000-000072630000}"/>
    <cellStyle name="Style 25 2 2 9 2" xfId="28942" xr:uid="{00000000-0005-0000-0000-000073630000}"/>
    <cellStyle name="Style 25 2 3" xfId="3628" xr:uid="{00000000-0005-0000-0000-000074630000}"/>
    <cellStyle name="Style 25 2 3 10" xfId="10419" xr:uid="{00000000-0005-0000-0000-000075630000}"/>
    <cellStyle name="Style 25 2 3 10 2" xfId="30082" xr:uid="{00000000-0005-0000-0000-000076630000}"/>
    <cellStyle name="Style 25 2 3 11" xfId="23798" xr:uid="{00000000-0005-0000-0000-000077630000}"/>
    <cellStyle name="Style 25 2 3 12" xfId="17239" xr:uid="{00000000-0005-0000-0000-000078630000}"/>
    <cellStyle name="Style 25 2 3 2" xfId="6788" xr:uid="{00000000-0005-0000-0000-000079630000}"/>
    <cellStyle name="Style 25 2 3 2 2" xfId="12470" xr:uid="{00000000-0005-0000-0000-00007A630000}"/>
    <cellStyle name="Style 25 2 3 2 2 2" xfId="26322" xr:uid="{00000000-0005-0000-0000-00007B630000}"/>
    <cellStyle name="Style 25 2 3 2 3" xfId="24578" xr:uid="{00000000-0005-0000-0000-00007C630000}"/>
    <cellStyle name="Style 25 2 3 2 4" xfId="21817" xr:uid="{00000000-0005-0000-0000-00007D630000}"/>
    <cellStyle name="Style 25 2 3 3" xfId="6877" xr:uid="{00000000-0005-0000-0000-00007E630000}"/>
    <cellStyle name="Style 25 2 3 3 2" xfId="12558" xr:uid="{00000000-0005-0000-0000-00007F630000}"/>
    <cellStyle name="Style 25 2 3 3 2 2" xfId="38976" xr:uid="{00000000-0005-0000-0000-000092220000}"/>
    <cellStyle name="Style 25 2 3 3 3" xfId="20088" xr:uid="{00000000-0005-0000-0000-000080630000}"/>
    <cellStyle name="Style 25 2 3 4" xfId="8128" xr:uid="{00000000-0005-0000-0000-000081630000}"/>
    <cellStyle name="Style 25 2 3 4 2" xfId="13797" xr:uid="{00000000-0005-0000-0000-000082630000}"/>
    <cellStyle name="Style 25 2 3 4 2 2" xfId="38854" xr:uid="{00000000-0005-0000-0000-000093220000}"/>
    <cellStyle name="Style 25 2 3 4 3" xfId="24943" xr:uid="{00000000-0005-0000-0000-000083630000}"/>
    <cellStyle name="Style 25 2 3 5" xfId="8263" xr:uid="{00000000-0005-0000-0000-000084630000}"/>
    <cellStyle name="Style 25 2 3 5 2" xfId="13929" xr:uid="{00000000-0005-0000-0000-000085630000}"/>
    <cellStyle name="Style 25 2 3 5 3" xfId="24966" xr:uid="{00000000-0005-0000-0000-000086630000}"/>
    <cellStyle name="Style 25 2 3 6" xfId="9173" xr:uid="{00000000-0005-0000-0000-000087630000}"/>
    <cellStyle name="Style 25 2 3 6 2" xfId="14838" xr:uid="{00000000-0005-0000-0000-000088630000}"/>
    <cellStyle name="Style 25 2 3 6 3" xfId="25200" xr:uid="{00000000-0005-0000-0000-000089630000}"/>
    <cellStyle name="Style 25 2 3 7" xfId="9897" xr:uid="{00000000-0005-0000-0000-00008A630000}"/>
    <cellStyle name="Style 25 2 3 7 2" xfId="15552" xr:uid="{00000000-0005-0000-0000-00008B630000}"/>
    <cellStyle name="Style 25 2 3 7 3" xfId="25372" xr:uid="{00000000-0005-0000-0000-00008C630000}"/>
    <cellStyle name="Style 25 2 3 8" xfId="5389" xr:uid="{00000000-0005-0000-0000-00008D630000}"/>
    <cellStyle name="Style 25 2 3 8 2" xfId="11075" xr:uid="{00000000-0005-0000-0000-00008E630000}"/>
    <cellStyle name="Style 25 2 3 8 3" xfId="23975" xr:uid="{00000000-0005-0000-0000-00008F630000}"/>
    <cellStyle name="Style 25 2 3 9" xfId="4715" xr:uid="{00000000-0005-0000-0000-000090630000}"/>
    <cellStyle name="Style 25 2 3 9 2" xfId="28943" xr:uid="{00000000-0005-0000-0000-000091630000}"/>
    <cellStyle name="Style 25 2 4" xfId="6358" xr:uid="{00000000-0005-0000-0000-000092630000}"/>
    <cellStyle name="Style 25 2 4 2" xfId="12041" xr:uid="{00000000-0005-0000-0000-000093630000}"/>
    <cellStyle name="Style 25 2 4 2 2" xfId="29330" xr:uid="{00000000-0005-0000-0000-000094630000}"/>
    <cellStyle name="Style 25 2 4 2 2 2" xfId="39467" xr:uid="{00000000-0005-0000-0000-000096220000}"/>
    <cellStyle name="Style 25 2 4 2 3" xfId="28727" xr:uid="{00000000-0005-0000-0000-000095630000}"/>
    <cellStyle name="Style 25 2 4 2 3 2" xfId="38771" xr:uid="{00000000-0005-0000-0000-000097220000}"/>
    <cellStyle name="Style 25 2 4 2 4" xfId="21966" xr:uid="{00000000-0005-0000-0000-000096630000}"/>
    <cellStyle name="Style 25 2 4 3" xfId="20413" xr:uid="{00000000-0005-0000-0000-000097630000}"/>
    <cellStyle name="Style 25 2 4 3 2" xfId="26669" xr:uid="{00000000-0005-0000-0000-000098630000}"/>
    <cellStyle name="Style 25 2 4 4" xfId="28601" xr:uid="{00000000-0005-0000-0000-000099630000}"/>
    <cellStyle name="Style 25 2 4 5" xfId="30431" xr:uid="{00000000-0005-0000-0000-00009A630000}"/>
    <cellStyle name="Style 25 2 4 6" xfId="17617" xr:uid="{00000000-0005-0000-0000-00009B630000}"/>
    <cellStyle name="Style 25 2 5" xfId="6810" xr:uid="{00000000-0005-0000-0000-00009C630000}"/>
    <cellStyle name="Style 25 2 5 2" xfId="12492" xr:uid="{00000000-0005-0000-0000-00009D630000}"/>
    <cellStyle name="Style 25 2 5 2 2" xfId="26009" xr:uid="{00000000-0005-0000-0000-00009E630000}"/>
    <cellStyle name="Style 25 2 5 3" xfId="24588" xr:uid="{00000000-0005-0000-0000-00009F630000}"/>
    <cellStyle name="Style 25 2 5 4" xfId="21315" xr:uid="{00000000-0005-0000-0000-0000A0630000}"/>
    <cellStyle name="Style 25 2 6" xfId="7998" xr:uid="{00000000-0005-0000-0000-0000A1630000}"/>
    <cellStyle name="Style 25 2 6 2" xfId="13671" xr:uid="{00000000-0005-0000-0000-0000A2630000}"/>
    <cellStyle name="Style 25 2 6 2 2" xfId="30147" xr:uid="{00000000-0005-0000-0000-0000A3630000}"/>
    <cellStyle name="Style 25 2 6 3" xfId="30304" xr:uid="{00000000-0005-0000-0000-0000A4630000}"/>
    <cellStyle name="Style 25 2 6 4" xfId="24907" xr:uid="{00000000-0005-0000-0000-0000A5630000}"/>
    <cellStyle name="Style 25 2 7" xfId="7220" xr:uid="{00000000-0005-0000-0000-0000A6630000}"/>
    <cellStyle name="Style 25 2 7 2" xfId="12895" xr:uid="{00000000-0005-0000-0000-0000A7630000}"/>
    <cellStyle name="Style 25 2 7 2 2" xfId="25636" xr:uid="{00000000-0005-0000-0000-0000A8630000}"/>
    <cellStyle name="Style 25 2 7 2 3" xfId="38855" xr:uid="{00000000-0005-0000-0000-00009B220000}"/>
    <cellStyle name="Style 25 2 7 3" xfId="24744" xr:uid="{00000000-0005-0000-0000-0000A9630000}"/>
    <cellStyle name="Style 25 2 8" xfId="7147" xr:uid="{00000000-0005-0000-0000-0000AA630000}"/>
    <cellStyle name="Style 25 2 8 2" xfId="12822" xr:uid="{00000000-0005-0000-0000-0000AB630000}"/>
    <cellStyle name="Style 25 2 8 2 2" xfId="38246" xr:uid="{00000000-0005-0000-0000-0000AD2C0000}"/>
    <cellStyle name="Style 25 2 8 3" xfId="24697" xr:uid="{00000000-0005-0000-0000-0000AC630000}"/>
    <cellStyle name="Style 25 2 9" xfId="9510" xr:uid="{00000000-0005-0000-0000-0000AD630000}"/>
    <cellStyle name="Style 25 2 9 2" xfId="15168" xr:uid="{00000000-0005-0000-0000-0000AE630000}"/>
    <cellStyle name="Style 25 2 9 3" xfId="25285" xr:uid="{00000000-0005-0000-0000-0000AF630000}"/>
    <cellStyle name="Style 25 3" xfId="3561" xr:uid="{00000000-0005-0000-0000-0000B0630000}"/>
    <cellStyle name="Style 25 3 10" xfId="10352" xr:uid="{00000000-0005-0000-0000-0000B1630000}"/>
    <cellStyle name="Style 25 3 10 2" xfId="30050" xr:uid="{00000000-0005-0000-0000-0000B2630000}"/>
    <cellStyle name="Style 25 3 11" xfId="23790" xr:uid="{00000000-0005-0000-0000-0000B3630000}"/>
    <cellStyle name="Style 25 3 12" xfId="16726" xr:uid="{00000000-0005-0000-0000-0000B4630000}"/>
    <cellStyle name="Style 25 3 2" xfId="6721" xr:uid="{00000000-0005-0000-0000-0000B5630000}"/>
    <cellStyle name="Style 25 3 2 2" xfId="12403" xr:uid="{00000000-0005-0000-0000-0000B6630000}"/>
    <cellStyle name="Style 25 3 2 2 2" xfId="30239" xr:uid="{00000000-0005-0000-0000-0000B7630000}"/>
    <cellStyle name="Style 25 3 2 2 3" xfId="30348" xr:uid="{00000000-0005-0000-0000-0000B8630000}"/>
    <cellStyle name="Style 25 3 2 2 4" xfId="28371" xr:uid="{00000000-0005-0000-0000-0000B9630000}"/>
    <cellStyle name="Style 25 3 2 3" xfId="26010" xr:uid="{00000000-0005-0000-0000-0000BA630000}"/>
    <cellStyle name="Style 25 3 2 4" xfId="24511" xr:uid="{00000000-0005-0000-0000-0000BB630000}"/>
    <cellStyle name="Style 25 3 2 5" xfId="21317" xr:uid="{00000000-0005-0000-0000-0000BC630000}"/>
    <cellStyle name="Style 25 3 3" xfId="6865" xr:uid="{00000000-0005-0000-0000-0000BD630000}"/>
    <cellStyle name="Style 25 3 3 2" xfId="12546" xr:uid="{00000000-0005-0000-0000-0000BE630000}"/>
    <cellStyle name="Style 25 3 3 2 2" xfId="25829" xr:uid="{00000000-0005-0000-0000-0000BF630000}"/>
    <cellStyle name="Style 25 3 3 2 3" xfId="38977" xr:uid="{00000000-0005-0000-0000-00009E220000}"/>
    <cellStyle name="Style 25 3 3 3" xfId="28752" xr:uid="{00000000-0005-0000-0000-0000C0630000}"/>
    <cellStyle name="Style 25 3 3 4" xfId="29910" xr:uid="{00000000-0005-0000-0000-0000C1630000}"/>
    <cellStyle name="Style 25 3 3 5" xfId="20089" xr:uid="{00000000-0005-0000-0000-0000C2630000}"/>
    <cellStyle name="Style 25 3 4" xfId="8111" xr:uid="{00000000-0005-0000-0000-0000C3630000}"/>
    <cellStyle name="Style 25 3 4 2" xfId="13780" xr:uid="{00000000-0005-0000-0000-0000C4630000}"/>
    <cellStyle name="Style 25 3 4 2 2" xfId="30238" xr:uid="{00000000-0005-0000-0000-0000C5630000}"/>
    <cellStyle name="Style 25 3 4 3" xfId="30347" xr:uid="{00000000-0005-0000-0000-0000C6630000}"/>
    <cellStyle name="Style 25 3 4 4" xfId="24934" xr:uid="{00000000-0005-0000-0000-0000C7630000}"/>
    <cellStyle name="Style 25 3 5" xfId="8196" xr:uid="{00000000-0005-0000-0000-0000C8630000}"/>
    <cellStyle name="Style 25 3 5 2" xfId="13862" xr:uid="{00000000-0005-0000-0000-0000C9630000}"/>
    <cellStyle name="Style 25 3 5 3" xfId="24958" xr:uid="{00000000-0005-0000-0000-0000CA630000}"/>
    <cellStyle name="Style 25 3 6" xfId="9106" xr:uid="{00000000-0005-0000-0000-0000CB630000}"/>
    <cellStyle name="Style 25 3 6 2" xfId="14771" xr:uid="{00000000-0005-0000-0000-0000CC630000}"/>
    <cellStyle name="Style 25 3 6 3" xfId="25192" xr:uid="{00000000-0005-0000-0000-0000CD630000}"/>
    <cellStyle name="Style 25 3 7" xfId="9830" xr:uid="{00000000-0005-0000-0000-0000CE630000}"/>
    <cellStyle name="Style 25 3 7 2" xfId="15485" xr:uid="{00000000-0005-0000-0000-0000CF630000}"/>
    <cellStyle name="Style 25 3 7 3" xfId="25364" xr:uid="{00000000-0005-0000-0000-0000D0630000}"/>
    <cellStyle name="Style 25 3 8" xfId="5322" xr:uid="{00000000-0005-0000-0000-0000D1630000}"/>
    <cellStyle name="Style 25 3 8 2" xfId="11008" xr:uid="{00000000-0005-0000-0000-0000D2630000}"/>
    <cellStyle name="Style 25 3 8 3" xfId="23967" xr:uid="{00000000-0005-0000-0000-0000D3630000}"/>
    <cellStyle name="Style 25 3 9" xfId="4648" xr:uid="{00000000-0005-0000-0000-0000D4630000}"/>
    <cellStyle name="Style 25 3 9 2" xfId="28944" xr:uid="{00000000-0005-0000-0000-0000D5630000}"/>
    <cellStyle name="Style 25 4" xfId="3627" xr:uid="{00000000-0005-0000-0000-0000D6630000}"/>
    <cellStyle name="Style 25 4 10" xfId="10418" xr:uid="{00000000-0005-0000-0000-0000D7630000}"/>
    <cellStyle name="Style 25 4 10 2" xfId="30020" xr:uid="{00000000-0005-0000-0000-0000D8630000}"/>
    <cellStyle name="Style 25 4 11" xfId="23797" xr:uid="{00000000-0005-0000-0000-0000D9630000}"/>
    <cellStyle name="Style 25 4 12" xfId="17238" xr:uid="{00000000-0005-0000-0000-0000DA630000}"/>
    <cellStyle name="Style 25 4 2" xfId="6787" xr:uid="{00000000-0005-0000-0000-0000DB630000}"/>
    <cellStyle name="Style 25 4 2 2" xfId="12469" xr:uid="{00000000-0005-0000-0000-0000DC630000}"/>
    <cellStyle name="Style 25 4 2 2 2" xfId="26321" xr:uid="{00000000-0005-0000-0000-0000DD630000}"/>
    <cellStyle name="Style 25 4 2 3" xfId="24577" xr:uid="{00000000-0005-0000-0000-0000DE630000}"/>
    <cellStyle name="Style 25 4 2 4" xfId="21816" xr:uid="{00000000-0005-0000-0000-0000DF630000}"/>
    <cellStyle name="Style 25 4 3" xfId="6876" xr:uid="{00000000-0005-0000-0000-0000E0630000}"/>
    <cellStyle name="Style 25 4 3 2" xfId="12557" xr:uid="{00000000-0005-0000-0000-0000E1630000}"/>
    <cellStyle name="Style 25 4 3 2 2" xfId="38978" xr:uid="{00000000-0005-0000-0000-0000A2220000}"/>
    <cellStyle name="Style 25 4 3 3" xfId="20090" xr:uid="{00000000-0005-0000-0000-0000E2630000}"/>
    <cellStyle name="Style 25 4 4" xfId="8127" xr:uid="{00000000-0005-0000-0000-0000E3630000}"/>
    <cellStyle name="Style 25 4 4 2" xfId="13796" xr:uid="{00000000-0005-0000-0000-0000E4630000}"/>
    <cellStyle name="Style 25 4 4 2 2" xfId="39453" xr:uid="{00000000-0005-0000-0000-0000A3220000}"/>
    <cellStyle name="Style 25 4 4 3" xfId="24942" xr:uid="{00000000-0005-0000-0000-0000E5630000}"/>
    <cellStyle name="Style 25 4 5" xfId="8262" xr:uid="{00000000-0005-0000-0000-0000E6630000}"/>
    <cellStyle name="Style 25 4 5 2" xfId="13928" xr:uid="{00000000-0005-0000-0000-0000E7630000}"/>
    <cellStyle name="Style 25 4 5 3" xfId="24965" xr:uid="{00000000-0005-0000-0000-0000E8630000}"/>
    <cellStyle name="Style 25 4 6" xfId="9172" xr:uid="{00000000-0005-0000-0000-0000E9630000}"/>
    <cellStyle name="Style 25 4 6 2" xfId="14837" xr:uid="{00000000-0005-0000-0000-0000EA630000}"/>
    <cellStyle name="Style 25 4 6 3" xfId="25199" xr:uid="{00000000-0005-0000-0000-0000EB630000}"/>
    <cellStyle name="Style 25 4 7" xfId="9896" xr:uid="{00000000-0005-0000-0000-0000EC630000}"/>
    <cellStyle name="Style 25 4 7 2" xfId="15551" xr:uid="{00000000-0005-0000-0000-0000ED630000}"/>
    <cellStyle name="Style 25 4 7 3" xfId="25371" xr:uid="{00000000-0005-0000-0000-0000EE630000}"/>
    <cellStyle name="Style 25 4 8" xfId="5388" xr:uid="{00000000-0005-0000-0000-0000EF630000}"/>
    <cellStyle name="Style 25 4 8 2" xfId="11074" xr:uid="{00000000-0005-0000-0000-0000F0630000}"/>
    <cellStyle name="Style 25 4 8 3" xfId="23974" xr:uid="{00000000-0005-0000-0000-0000F1630000}"/>
    <cellStyle name="Style 25 4 9" xfId="4714" xr:uid="{00000000-0005-0000-0000-0000F2630000}"/>
    <cellStyle name="Style 25 4 9 2" xfId="28945" xr:uid="{00000000-0005-0000-0000-0000F3630000}"/>
    <cellStyle name="Style 25 5" xfId="6357" xr:uid="{00000000-0005-0000-0000-0000F4630000}"/>
    <cellStyle name="Style 25 5 2" xfId="12040" xr:uid="{00000000-0005-0000-0000-0000F5630000}"/>
    <cellStyle name="Style 25 5 2 2" xfId="29329" xr:uid="{00000000-0005-0000-0000-0000F6630000}"/>
    <cellStyle name="Style 25 5 2 2 2" xfId="39466" xr:uid="{00000000-0005-0000-0000-0000A6220000}"/>
    <cellStyle name="Style 25 5 2 3" xfId="28728" xr:uid="{00000000-0005-0000-0000-0000F7630000}"/>
    <cellStyle name="Style 25 5 2 3 2" xfId="38997" xr:uid="{00000000-0005-0000-0000-0000A7220000}"/>
    <cellStyle name="Style 25 5 2 4" xfId="21965" xr:uid="{00000000-0005-0000-0000-0000F8630000}"/>
    <cellStyle name="Style 25 5 3" xfId="20412" xr:uid="{00000000-0005-0000-0000-0000F9630000}"/>
    <cellStyle name="Style 25 5 3 2" xfId="26668" xr:uid="{00000000-0005-0000-0000-0000FA630000}"/>
    <cellStyle name="Style 25 5 4" xfId="28602" xr:uid="{00000000-0005-0000-0000-0000FB630000}"/>
    <cellStyle name="Style 25 5 5" xfId="30432" xr:uid="{00000000-0005-0000-0000-0000FC630000}"/>
    <cellStyle name="Style 25 5 6" xfId="17616" xr:uid="{00000000-0005-0000-0000-0000FD630000}"/>
    <cellStyle name="Style 25 6" xfId="6809" xr:uid="{00000000-0005-0000-0000-0000FE630000}"/>
    <cellStyle name="Style 25 6 2" xfId="12491" xr:uid="{00000000-0005-0000-0000-0000FF630000}"/>
    <cellStyle name="Style 25 6 2 2" xfId="26008" xr:uid="{00000000-0005-0000-0000-000000640000}"/>
    <cellStyle name="Style 25 6 3" xfId="24587" xr:uid="{00000000-0005-0000-0000-000001640000}"/>
    <cellStyle name="Style 25 6 4" xfId="21314" xr:uid="{00000000-0005-0000-0000-000002640000}"/>
    <cellStyle name="Style 25 7" xfId="7997" xr:uid="{00000000-0005-0000-0000-000003640000}"/>
    <cellStyle name="Style 25 7 2" xfId="13670" xr:uid="{00000000-0005-0000-0000-000004640000}"/>
    <cellStyle name="Style 25 7 2 2" xfId="30146" xr:uid="{00000000-0005-0000-0000-000005640000}"/>
    <cellStyle name="Style 25 7 3" xfId="30303" xr:uid="{00000000-0005-0000-0000-000006640000}"/>
    <cellStyle name="Style 25 7 4" xfId="24906" xr:uid="{00000000-0005-0000-0000-000007640000}"/>
    <cellStyle name="Style 25 8" xfId="7221" xr:uid="{00000000-0005-0000-0000-000008640000}"/>
    <cellStyle name="Style 25 8 2" xfId="12896" xr:uid="{00000000-0005-0000-0000-000009640000}"/>
    <cellStyle name="Style 25 8 2 2" xfId="25635" xr:uid="{00000000-0005-0000-0000-00000A640000}"/>
    <cellStyle name="Style 25 8 2 3" xfId="38856" xr:uid="{00000000-0005-0000-0000-0000AB220000}"/>
    <cellStyle name="Style 25 8 3" xfId="24745" xr:uid="{00000000-0005-0000-0000-00000B640000}"/>
    <cellStyle name="Style 25 9" xfId="7159" xr:uid="{00000000-0005-0000-0000-00000C640000}"/>
    <cellStyle name="Style 25 9 2" xfId="12834" xr:uid="{00000000-0005-0000-0000-00000D640000}"/>
    <cellStyle name="Style 25 9 2 2" xfId="38247" xr:uid="{00000000-0005-0000-0000-0000AC2C0000}"/>
    <cellStyle name="Style 25 9 3" xfId="24701" xr:uid="{00000000-0005-0000-0000-00000E640000}"/>
    <cellStyle name="Style 26" xfId="3064" xr:uid="{00000000-0005-0000-0000-00000F640000}"/>
    <cellStyle name="Style 26 2" xfId="16728" xr:uid="{00000000-0005-0000-0000-000010640000}"/>
    <cellStyle name="Style 26 2 2" xfId="21319" xr:uid="{00000000-0005-0000-0000-000011640000}"/>
    <cellStyle name="Style 26 2 3" xfId="20617" xr:uid="{00000000-0005-0000-0000-000012640000}"/>
    <cellStyle name="Style 26 3" xfId="17240" xr:uid="{00000000-0005-0000-0000-000013640000}"/>
    <cellStyle name="Style 26 3 2" xfId="20414" xr:uid="{00000000-0005-0000-0000-000014640000}"/>
    <cellStyle name="Style 26 3 3" xfId="26323" xr:uid="{00000000-0005-0000-0000-000015640000}"/>
    <cellStyle name="Style 26 4" xfId="17618" xr:uid="{00000000-0005-0000-0000-000016640000}"/>
    <cellStyle name="Style 26 5" xfId="21318" xr:uid="{00000000-0005-0000-0000-000017640000}"/>
    <cellStyle name="Style 26 6" xfId="25637" xr:uid="{00000000-0005-0000-0000-000018640000}"/>
    <cellStyle name="Style 26 7" xfId="16727" xr:uid="{00000000-0005-0000-0000-000019640000}"/>
    <cellStyle name="Sub heading - 1" xfId="3639" xr:uid="{00000000-0005-0000-0000-00001A640000}"/>
    <cellStyle name="Számítás" xfId="56" xr:uid="{00000000-0005-0000-0000-00001B640000}"/>
    <cellStyle name="Számítás 10" xfId="4301" xr:uid="{00000000-0005-0000-0000-00001C640000}"/>
    <cellStyle name="Számítás 10 2" xfId="30434" xr:uid="{00000000-0005-0000-0000-00001D640000}"/>
    <cellStyle name="Számítás 11" xfId="23344" xr:uid="{00000000-0005-0000-0000-00001E640000}"/>
    <cellStyle name="Számítás 12" xfId="33928" xr:uid="{00000000-0005-0000-0000-000016210000}"/>
    <cellStyle name="Számítás 2" xfId="5428" xr:uid="{00000000-0005-0000-0000-00001F640000}"/>
    <cellStyle name="Számítás 2 2" xfId="11111" xr:uid="{00000000-0005-0000-0000-000020640000}"/>
    <cellStyle name="Számítás 2 3" xfId="37040" xr:uid="{00000000-0005-0000-0000-000016210000}"/>
    <cellStyle name="Számítás 3" xfId="6867" xr:uid="{00000000-0005-0000-0000-000021640000}"/>
    <cellStyle name="Számítás 3 2" xfId="12548" xr:uid="{00000000-0005-0000-0000-000022640000}"/>
    <cellStyle name="Számítás 4" xfId="7999" xr:uid="{00000000-0005-0000-0000-000023640000}"/>
    <cellStyle name="Számítás 4 2" xfId="13672" xr:uid="{00000000-0005-0000-0000-000024640000}"/>
    <cellStyle name="Számítás 5" xfId="7205" xr:uid="{00000000-0005-0000-0000-000025640000}"/>
    <cellStyle name="Számítás 5 2" xfId="12880" xr:uid="{00000000-0005-0000-0000-000026640000}"/>
    <cellStyle name="Számítás 6" xfId="8405" xr:uid="{00000000-0005-0000-0000-000027640000}"/>
    <cellStyle name="Számítás 6 2" xfId="14071" xr:uid="{00000000-0005-0000-0000-000028640000}"/>
    <cellStyle name="Számítás 7" xfId="9200" xr:uid="{00000000-0005-0000-0000-000029640000}"/>
    <cellStyle name="Számítás 7 2" xfId="14860" xr:uid="{00000000-0005-0000-0000-00002A640000}"/>
    <cellStyle name="Számítás 8" xfId="4751" xr:uid="{00000000-0005-0000-0000-00002B640000}"/>
    <cellStyle name="Számítás 8 2" xfId="10442" xr:uid="{00000000-0005-0000-0000-00002C640000}"/>
    <cellStyle name="Számítás 9" xfId="3750" xr:uid="{00000000-0005-0000-0000-00002D640000}"/>
    <cellStyle name="Számítás 9 2" xfId="30403" xr:uid="{00000000-0005-0000-0000-00002E640000}"/>
    <cellStyle name="Table" xfId="58" xr:uid="{00000000-0005-0000-0000-00002F640000}"/>
    <cellStyle name="Table heading" xfId="28372" xr:uid="{00000000-0005-0000-0000-000030640000}"/>
    <cellStyle name="tableau | cellule | normal | decimal 1" xfId="3256" xr:uid="{00000000-0005-0000-0000-000031640000}"/>
    <cellStyle name="tableau | cellule | normal | decimal 1 10" xfId="10097" xr:uid="{00000000-0005-0000-0000-000032640000}"/>
    <cellStyle name="tableau | cellule | normal | decimal 1 10 2" xfId="28712" xr:uid="{00000000-0005-0000-0000-000033640000}"/>
    <cellStyle name="tableau | cellule | normal | decimal 1 11" xfId="33451" xr:uid="{00000000-0005-0000-0000-00007B120000}"/>
    <cellStyle name="tableau | cellule | normal | decimal 1 12" xfId="33682" xr:uid="{00000000-0005-0000-0000-000018210000}"/>
    <cellStyle name="tableau | cellule | normal | decimal 1 2" xfId="6439" xr:uid="{00000000-0005-0000-0000-000034640000}"/>
    <cellStyle name="tableau | cellule | normal | decimal 1 2 2" xfId="12121" xr:uid="{00000000-0005-0000-0000-000035640000}"/>
    <cellStyle name="tableau | cellule | normal | decimal 1 2 3" xfId="30207" xr:uid="{00000000-0005-0000-0000-000036640000}"/>
    <cellStyle name="tableau | cellule | normal | decimal 1 2 4" xfId="37041" xr:uid="{00000000-0005-0000-0000-00007B120000}"/>
    <cellStyle name="tableau | cellule | normal | decimal 1 3" xfId="5982" xr:uid="{00000000-0005-0000-0000-000037640000}"/>
    <cellStyle name="tableau | cellule | normal | decimal 1 3 2" xfId="11665" xr:uid="{00000000-0005-0000-0000-000038640000}"/>
    <cellStyle name="tableau | cellule | normal | decimal 1 4" xfId="7140" xr:uid="{00000000-0005-0000-0000-000039640000}"/>
    <cellStyle name="tableau | cellule | normal | decimal 1 4 2" xfId="12816" xr:uid="{00000000-0005-0000-0000-00003A640000}"/>
    <cellStyle name="tableau | cellule | normal | decimal 1 5" xfId="8483" xr:uid="{00000000-0005-0000-0000-00003B640000}"/>
    <cellStyle name="tableau | cellule | normal | decimal 1 5 2" xfId="14148" xr:uid="{00000000-0005-0000-0000-00003C640000}"/>
    <cellStyle name="tableau | cellule | normal | decimal 1 6" xfId="8851" xr:uid="{00000000-0005-0000-0000-00003D640000}"/>
    <cellStyle name="tableau | cellule | normal | decimal 1 6 2" xfId="14516" xr:uid="{00000000-0005-0000-0000-00003E640000}"/>
    <cellStyle name="tableau | cellule | normal | decimal 1 7" xfId="9572" xr:uid="{00000000-0005-0000-0000-00003F640000}"/>
    <cellStyle name="tableau | cellule | normal | decimal 1 7 2" xfId="15230" xr:uid="{00000000-0005-0000-0000-000040640000}"/>
    <cellStyle name="tableau | cellule | normal | decimal 1 8" xfId="5064" xr:uid="{00000000-0005-0000-0000-000041640000}"/>
    <cellStyle name="tableau | cellule | normal | decimal 1 8 2" xfId="10753" xr:uid="{00000000-0005-0000-0000-000042640000}"/>
    <cellStyle name="tableau | cellule | normal | decimal 1 9" xfId="4382" xr:uid="{00000000-0005-0000-0000-000043640000}"/>
    <cellStyle name="tableau | cellule | normal | decimal 1 9 2" xfId="29598" xr:uid="{00000000-0005-0000-0000-000044640000}"/>
    <cellStyle name="tableau | cellule | normal | pourcentage | decimal 1" xfId="3257" xr:uid="{00000000-0005-0000-0000-000045640000}"/>
    <cellStyle name="tableau | cellule | normal | pourcentage | decimal 1 10" xfId="10098" xr:uid="{00000000-0005-0000-0000-000046640000}"/>
    <cellStyle name="tableau | cellule | normal | pourcentage | decimal 1 10 2" xfId="29580" xr:uid="{00000000-0005-0000-0000-000047640000}"/>
    <cellStyle name="tableau | cellule | normal | pourcentage | decimal 1 11" xfId="33452" xr:uid="{00000000-0005-0000-0000-00007C120000}"/>
    <cellStyle name="tableau | cellule | normal | pourcentage | decimal 1 12" xfId="33681" xr:uid="{00000000-0005-0000-0000-000019210000}"/>
    <cellStyle name="tableau | cellule | normal | pourcentage | decimal 1 2" xfId="6440" xr:uid="{00000000-0005-0000-0000-000048640000}"/>
    <cellStyle name="tableau | cellule | normal | pourcentage | decimal 1 2 2" xfId="12122" xr:uid="{00000000-0005-0000-0000-000049640000}"/>
    <cellStyle name="tableau | cellule | normal | pourcentage | decimal 1 2 3" xfId="28791" xr:uid="{00000000-0005-0000-0000-00004A640000}"/>
    <cellStyle name="tableau | cellule | normal | pourcentage | decimal 1 2 4" xfId="37042" xr:uid="{00000000-0005-0000-0000-00007C120000}"/>
    <cellStyle name="tableau | cellule | normal | pourcentage | decimal 1 3" xfId="5983" xr:uid="{00000000-0005-0000-0000-00004B640000}"/>
    <cellStyle name="tableau | cellule | normal | pourcentage | decimal 1 3 2" xfId="11666" xr:uid="{00000000-0005-0000-0000-00004C640000}"/>
    <cellStyle name="tableau | cellule | normal | pourcentage | decimal 1 4" xfId="7139" xr:uid="{00000000-0005-0000-0000-00004D640000}"/>
    <cellStyle name="tableau | cellule | normal | pourcentage | decimal 1 4 2" xfId="12815" xr:uid="{00000000-0005-0000-0000-00004E640000}"/>
    <cellStyle name="tableau | cellule | normal | pourcentage | decimal 1 5" xfId="8484" xr:uid="{00000000-0005-0000-0000-00004F640000}"/>
    <cellStyle name="tableau | cellule | normal | pourcentage | decimal 1 5 2" xfId="14149" xr:uid="{00000000-0005-0000-0000-000050640000}"/>
    <cellStyle name="tableau | cellule | normal | pourcentage | decimal 1 6" xfId="8852" xr:uid="{00000000-0005-0000-0000-000051640000}"/>
    <cellStyle name="tableau | cellule | normal | pourcentage | decimal 1 6 2" xfId="14517" xr:uid="{00000000-0005-0000-0000-000052640000}"/>
    <cellStyle name="tableau | cellule | normal | pourcentage | decimal 1 7" xfId="9573" xr:uid="{00000000-0005-0000-0000-000053640000}"/>
    <cellStyle name="tableau | cellule | normal | pourcentage | decimal 1 7 2" xfId="15231" xr:uid="{00000000-0005-0000-0000-000054640000}"/>
    <cellStyle name="tableau | cellule | normal | pourcentage | decimal 1 8" xfId="5065" xr:uid="{00000000-0005-0000-0000-000055640000}"/>
    <cellStyle name="tableau | cellule | normal | pourcentage | decimal 1 8 2" xfId="10754" xr:uid="{00000000-0005-0000-0000-000056640000}"/>
    <cellStyle name="tableau | cellule | normal | pourcentage | decimal 1 9" xfId="4383" xr:uid="{00000000-0005-0000-0000-000057640000}"/>
    <cellStyle name="tableau | cellule | normal | pourcentage | decimal 1 9 2" xfId="29568" xr:uid="{00000000-0005-0000-0000-000058640000}"/>
    <cellStyle name="tableau | cellule | total | decimal 1" xfId="3258" xr:uid="{00000000-0005-0000-0000-000059640000}"/>
    <cellStyle name="tableau | cellule | total | decimal 1 10" xfId="10099" xr:uid="{00000000-0005-0000-0000-00005A640000}"/>
    <cellStyle name="tableau | cellule | total | decimal 1 10 2" xfId="28815" xr:uid="{00000000-0005-0000-0000-00005B640000}"/>
    <cellStyle name="tableau | cellule | total | decimal 1 11" xfId="33453" xr:uid="{00000000-0005-0000-0000-00007D120000}"/>
    <cellStyle name="tableau | cellule | total | decimal 1 12" xfId="33680" xr:uid="{00000000-0005-0000-0000-00001A210000}"/>
    <cellStyle name="tableau | cellule | total | decimal 1 2" xfId="6441" xr:uid="{00000000-0005-0000-0000-00005C640000}"/>
    <cellStyle name="tableau | cellule | total | decimal 1 2 2" xfId="12123" xr:uid="{00000000-0005-0000-0000-00005D640000}"/>
    <cellStyle name="tableau | cellule | total | decimal 1 2 3" xfId="28926" xr:uid="{00000000-0005-0000-0000-00005E640000}"/>
    <cellStyle name="tableau | cellule | total | decimal 1 2 4" xfId="37043" xr:uid="{00000000-0005-0000-0000-00007D120000}"/>
    <cellStyle name="tableau | cellule | total | decimal 1 3" xfId="5984" xr:uid="{00000000-0005-0000-0000-00005F640000}"/>
    <cellStyle name="tableau | cellule | total | decimal 1 3 2" xfId="11667" xr:uid="{00000000-0005-0000-0000-000060640000}"/>
    <cellStyle name="tableau | cellule | total | decimal 1 4" xfId="7138" xr:uid="{00000000-0005-0000-0000-000061640000}"/>
    <cellStyle name="tableau | cellule | total | decimal 1 4 2" xfId="12814" xr:uid="{00000000-0005-0000-0000-000062640000}"/>
    <cellStyle name="tableau | cellule | total | decimal 1 5" xfId="8485" xr:uid="{00000000-0005-0000-0000-000063640000}"/>
    <cellStyle name="tableau | cellule | total | decimal 1 5 2" xfId="14150" xr:uid="{00000000-0005-0000-0000-000064640000}"/>
    <cellStyle name="tableau | cellule | total | decimal 1 6" xfId="8853" xr:uid="{00000000-0005-0000-0000-000065640000}"/>
    <cellStyle name="tableau | cellule | total | decimal 1 6 2" xfId="14518" xr:uid="{00000000-0005-0000-0000-000066640000}"/>
    <cellStyle name="tableau | cellule | total | decimal 1 7" xfId="9574" xr:uid="{00000000-0005-0000-0000-000067640000}"/>
    <cellStyle name="tableau | cellule | total | decimal 1 7 2" xfId="15232" xr:uid="{00000000-0005-0000-0000-000068640000}"/>
    <cellStyle name="tableau | cellule | total | decimal 1 8" xfId="5066" xr:uid="{00000000-0005-0000-0000-000069640000}"/>
    <cellStyle name="tableau | cellule | total | decimal 1 8 2" xfId="10755" xr:uid="{00000000-0005-0000-0000-00006A640000}"/>
    <cellStyle name="tableau | cellule | total | decimal 1 9" xfId="4384" xr:uid="{00000000-0005-0000-0000-00006B640000}"/>
    <cellStyle name="tableau | cellule | total | decimal 1 9 2" xfId="29545" xr:uid="{00000000-0005-0000-0000-00006C640000}"/>
    <cellStyle name="tableau | coin superieur gauche" xfId="3259" xr:uid="{00000000-0005-0000-0000-00006D640000}"/>
    <cellStyle name="tableau | coin superieur gauche 10" xfId="10100" xr:uid="{00000000-0005-0000-0000-00006E640000}"/>
    <cellStyle name="tableau | coin superieur gauche 10 2" xfId="29476" xr:uid="{00000000-0005-0000-0000-00006F640000}"/>
    <cellStyle name="tableau | coin superieur gauche 11" xfId="33454" xr:uid="{00000000-0005-0000-0000-00007E120000}"/>
    <cellStyle name="tableau | coin superieur gauche 12" xfId="33679" xr:uid="{00000000-0005-0000-0000-00001B210000}"/>
    <cellStyle name="tableau | coin superieur gauche 2" xfId="6442" xr:uid="{00000000-0005-0000-0000-000070640000}"/>
    <cellStyle name="tableau | coin superieur gauche 2 2" xfId="12124" xr:uid="{00000000-0005-0000-0000-000071640000}"/>
    <cellStyle name="tableau | coin superieur gauche 2 2 2" xfId="38853" xr:uid="{00000000-0005-0000-0000-0000B9220000}"/>
    <cellStyle name="tableau | coin superieur gauche 2 3" xfId="30305" xr:uid="{00000000-0005-0000-0000-000072640000}"/>
    <cellStyle name="tableau | coin superieur gauche 2 4" xfId="30410" xr:uid="{00000000-0005-0000-0000-000073640000}"/>
    <cellStyle name="tableau | coin superieur gauche 2 5" xfId="35545" xr:uid="{00000000-0005-0000-0000-0000B9220000}"/>
    <cellStyle name="tableau | coin superieur gauche 3" xfId="6826" xr:uid="{00000000-0005-0000-0000-000074640000}"/>
    <cellStyle name="tableau | coin superieur gauche 3 2" xfId="12507" xr:uid="{00000000-0005-0000-0000-000075640000}"/>
    <cellStyle name="tableau | coin superieur gauche 3 3" xfId="37044" xr:uid="{00000000-0005-0000-0000-00007E120000}"/>
    <cellStyle name="tableau | coin superieur gauche 4" xfId="7137" xr:uid="{00000000-0005-0000-0000-000076640000}"/>
    <cellStyle name="tableau | coin superieur gauche 4 2" xfId="12813" xr:uid="{00000000-0005-0000-0000-000077640000}"/>
    <cellStyle name="tableau | coin superieur gauche 4 3" xfId="37282" xr:uid="{00000000-0005-0000-0000-00001B210000}"/>
    <cellStyle name="tableau | coin superieur gauche 5" xfId="8486" xr:uid="{00000000-0005-0000-0000-000078640000}"/>
    <cellStyle name="tableau | coin superieur gauche 5 2" xfId="14151" xr:uid="{00000000-0005-0000-0000-000079640000}"/>
    <cellStyle name="tableau | coin superieur gauche 6" xfId="8854" xr:uid="{00000000-0005-0000-0000-00007A640000}"/>
    <cellStyle name="tableau | coin superieur gauche 6 2" xfId="14519" xr:uid="{00000000-0005-0000-0000-00007B640000}"/>
    <cellStyle name="tableau | coin superieur gauche 7" xfId="9575" xr:uid="{00000000-0005-0000-0000-00007C640000}"/>
    <cellStyle name="tableau | coin superieur gauche 7 2" xfId="15233" xr:uid="{00000000-0005-0000-0000-00007D640000}"/>
    <cellStyle name="tableau | coin superieur gauche 8" xfId="5067" xr:uid="{00000000-0005-0000-0000-00007E640000}"/>
    <cellStyle name="tableau | coin superieur gauche 8 2" xfId="10756" xr:uid="{00000000-0005-0000-0000-00007F640000}"/>
    <cellStyle name="tableau | coin superieur gauche 9" xfId="4385" xr:uid="{00000000-0005-0000-0000-000080640000}"/>
    <cellStyle name="tableau | coin superieur gauche 9 2" xfId="28946" xr:uid="{00000000-0005-0000-0000-000081640000}"/>
    <cellStyle name="tableau | entete-colonne | series" xfId="3260" xr:uid="{00000000-0005-0000-0000-000082640000}"/>
    <cellStyle name="tableau | entete-colonne | series 10" xfId="10101" xr:uid="{00000000-0005-0000-0000-000083640000}"/>
    <cellStyle name="tableau | entete-colonne | series 10 2" xfId="30107" xr:uid="{00000000-0005-0000-0000-000084640000}"/>
    <cellStyle name="tableau | entete-colonne | series 11" xfId="23567" xr:uid="{00000000-0005-0000-0000-000085640000}"/>
    <cellStyle name="tableau | entete-colonne | series 12" xfId="20091" xr:uid="{00000000-0005-0000-0000-000086640000}"/>
    <cellStyle name="tableau | entete-colonne | series 13" xfId="33455" xr:uid="{00000000-0005-0000-0000-00007F120000}"/>
    <cellStyle name="tableau | entete-colonne | series 2" xfId="6443" xr:uid="{00000000-0005-0000-0000-000087640000}"/>
    <cellStyle name="tableau | entete-colonne | series 2 2" xfId="12125" xr:uid="{00000000-0005-0000-0000-000088640000}"/>
    <cellStyle name="tableau | entete-colonne | series 2 2 2" xfId="30148" xr:uid="{00000000-0005-0000-0000-000089640000}"/>
    <cellStyle name="tableau | entete-colonne | series 2 3" xfId="30306" xr:uid="{00000000-0005-0000-0000-00008A640000}"/>
    <cellStyle name="tableau | entete-colonne | series 2 4" xfId="24360" xr:uid="{00000000-0005-0000-0000-00008B640000}"/>
    <cellStyle name="tableau | entete-colonne | series 3" xfId="6827" xr:uid="{00000000-0005-0000-0000-00008C640000}"/>
    <cellStyle name="tableau | entete-colonne | series 3 2" xfId="12508" xr:uid="{00000000-0005-0000-0000-00008D640000}"/>
    <cellStyle name="tableau | entete-colonne | series 3 3" xfId="24595" xr:uid="{00000000-0005-0000-0000-00008E640000}"/>
    <cellStyle name="tableau | entete-colonne | series 3 4" xfId="37045" xr:uid="{00000000-0005-0000-0000-00007F120000}"/>
    <cellStyle name="tableau | entete-colonne | series 4" xfId="8037" xr:uid="{00000000-0005-0000-0000-00008F640000}"/>
    <cellStyle name="tableau | entete-colonne | series 4 2" xfId="13709" xr:uid="{00000000-0005-0000-0000-000090640000}"/>
    <cellStyle name="tableau | entete-colonne | series 4 3" xfId="24921" xr:uid="{00000000-0005-0000-0000-000091640000}"/>
    <cellStyle name="tableau | entete-colonne | series 5" xfId="7136" xr:uid="{00000000-0005-0000-0000-000092640000}"/>
    <cellStyle name="tableau | entete-colonne | series 5 2" xfId="12812" xr:uid="{00000000-0005-0000-0000-000093640000}"/>
    <cellStyle name="tableau | entete-colonne | series 5 3" xfId="24694" xr:uid="{00000000-0005-0000-0000-000094640000}"/>
    <cellStyle name="tableau | entete-colonne | series 6" xfId="8855" xr:uid="{00000000-0005-0000-0000-000095640000}"/>
    <cellStyle name="tableau | entete-colonne | series 6 2" xfId="14520" xr:uid="{00000000-0005-0000-0000-000096640000}"/>
    <cellStyle name="tableau | entete-colonne | series 6 3" xfId="25118" xr:uid="{00000000-0005-0000-0000-000097640000}"/>
    <cellStyle name="tableau | entete-colonne | series 7" xfId="9576" xr:uid="{00000000-0005-0000-0000-000098640000}"/>
    <cellStyle name="tableau | entete-colonne | series 7 2" xfId="15234" xr:uid="{00000000-0005-0000-0000-000099640000}"/>
    <cellStyle name="tableau | entete-colonne | series 7 3" xfId="25287" xr:uid="{00000000-0005-0000-0000-00009A640000}"/>
    <cellStyle name="tableau | entete-colonne | series 8" xfId="5068" xr:uid="{00000000-0005-0000-0000-00009B640000}"/>
    <cellStyle name="tableau | entete-colonne | series 8 2" xfId="10757" xr:uid="{00000000-0005-0000-0000-00009C640000}"/>
    <cellStyle name="tableau | entete-colonne | series 8 3" xfId="23890" xr:uid="{00000000-0005-0000-0000-00009D640000}"/>
    <cellStyle name="tableau | entete-colonne | series 9" xfId="4386" xr:uid="{00000000-0005-0000-0000-00009E640000}"/>
    <cellStyle name="tableau | entete-colonne | series 9 2" xfId="28947" xr:uid="{00000000-0005-0000-0000-00009F640000}"/>
    <cellStyle name="tableau | entete-ligne | normal" xfId="3261" xr:uid="{00000000-0005-0000-0000-0000A0640000}"/>
    <cellStyle name="tableau | entete-ligne | normal 10" xfId="10102" xr:uid="{00000000-0005-0000-0000-0000A1640000}"/>
    <cellStyle name="tableau | entete-ligne | normal 10 2" xfId="29498" xr:uid="{00000000-0005-0000-0000-0000A2640000}"/>
    <cellStyle name="tableau | entete-ligne | normal 11" xfId="20092" xr:uid="{00000000-0005-0000-0000-0000A3640000}"/>
    <cellStyle name="tableau | entete-ligne | normal 12" xfId="33456" xr:uid="{00000000-0005-0000-0000-000080120000}"/>
    <cellStyle name="tableau | entete-ligne | normal 2" xfId="6444" xr:uid="{00000000-0005-0000-0000-0000A4640000}"/>
    <cellStyle name="tableau | entete-ligne | normal 2 2" xfId="12126" xr:uid="{00000000-0005-0000-0000-0000A5640000}"/>
    <cellStyle name="tableau | entete-ligne | normal 2 2 2" xfId="30149" xr:uid="{00000000-0005-0000-0000-0000A6640000}"/>
    <cellStyle name="tableau | entete-ligne | normal 2 3" xfId="30307" xr:uid="{00000000-0005-0000-0000-0000A7640000}"/>
    <cellStyle name="tableau | entete-ligne | normal 2 4" xfId="24361" xr:uid="{00000000-0005-0000-0000-0000A8640000}"/>
    <cellStyle name="tableau | entete-ligne | normal 3" xfId="6828" xr:uid="{00000000-0005-0000-0000-0000A9640000}"/>
    <cellStyle name="tableau | entete-ligne | normal 3 2" xfId="12509" xr:uid="{00000000-0005-0000-0000-0000AA640000}"/>
    <cellStyle name="tableau | entete-ligne | normal 3 3" xfId="24596" xr:uid="{00000000-0005-0000-0000-0000AB640000}"/>
    <cellStyle name="tableau | entete-ligne | normal 3 4" xfId="37046" xr:uid="{00000000-0005-0000-0000-000080120000}"/>
    <cellStyle name="tableau | entete-ligne | normal 4" xfId="8038" xr:uid="{00000000-0005-0000-0000-0000AC640000}"/>
    <cellStyle name="tableau | entete-ligne | normal 4 2" xfId="13710" xr:uid="{00000000-0005-0000-0000-0000AD640000}"/>
    <cellStyle name="tableau | entete-ligne | normal 4 3" xfId="24922" xr:uid="{00000000-0005-0000-0000-0000AE640000}"/>
    <cellStyle name="tableau | entete-ligne | normal 5" xfId="7135" xr:uid="{00000000-0005-0000-0000-0000AF640000}"/>
    <cellStyle name="tableau | entete-ligne | normal 5 2" xfId="12811" xr:uid="{00000000-0005-0000-0000-0000B0640000}"/>
    <cellStyle name="tableau | entete-ligne | normal 5 3" xfId="24693" xr:uid="{00000000-0005-0000-0000-0000B1640000}"/>
    <cellStyle name="tableau | entete-ligne | normal 6" xfId="8856" xr:uid="{00000000-0005-0000-0000-0000B2640000}"/>
    <cellStyle name="tableau | entete-ligne | normal 6 2" xfId="14521" xr:uid="{00000000-0005-0000-0000-0000B3640000}"/>
    <cellStyle name="tableau | entete-ligne | normal 6 3" xfId="25119" xr:uid="{00000000-0005-0000-0000-0000B4640000}"/>
    <cellStyle name="tableau | entete-ligne | normal 7" xfId="9577" xr:uid="{00000000-0005-0000-0000-0000B5640000}"/>
    <cellStyle name="tableau | entete-ligne | normal 7 2" xfId="15235" xr:uid="{00000000-0005-0000-0000-0000B6640000}"/>
    <cellStyle name="tableau | entete-ligne | normal 7 3" xfId="25288" xr:uid="{00000000-0005-0000-0000-0000B7640000}"/>
    <cellStyle name="tableau | entete-ligne | normal 8" xfId="5069" xr:uid="{00000000-0005-0000-0000-0000B8640000}"/>
    <cellStyle name="tableau | entete-ligne | normal 8 2" xfId="10758" xr:uid="{00000000-0005-0000-0000-0000B9640000}"/>
    <cellStyle name="tableau | entete-ligne | normal 8 3" xfId="23891" xr:uid="{00000000-0005-0000-0000-0000BA640000}"/>
    <cellStyle name="tableau | entete-ligne | normal 9" xfId="4387" xr:uid="{00000000-0005-0000-0000-0000BB640000}"/>
    <cellStyle name="tableau | entete-ligne | normal 9 2" xfId="28948" xr:uid="{00000000-0005-0000-0000-0000BC640000}"/>
    <cellStyle name="tableau | entete-ligne | total" xfId="3262" xr:uid="{00000000-0005-0000-0000-0000BD640000}"/>
    <cellStyle name="tableau | entete-ligne | total 10" xfId="10103" xr:uid="{00000000-0005-0000-0000-0000BE640000}"/>
    <cellStyle name="tableau | entete-ligne | total 10 2" xfId="30214" xr:uid="{00000000-0005-0000-0000-0000BF640000}"/>
    <cellStyle name="tableau | entete-ligne | total 11" xfId="23568" xr:uid="{00000000-0005-0000-0000-0000C0640000}"/>
    <cellStyle name="tableau | entete-ligne | total 12" xfId="20093" xr:uid="{00000000-0005-0000-0000-0000C1640000}"/>
    <cellStyle name="tableau | entete-ligne | total 13" xfId="33457" xr:uid="{00000000-0005-0000-0000-000081120000}"/>
    <cellStyle name="tableau | entete-ligne | total 2" xfId="6445" xr:uid="{00000000-0005-0000-0000-0000C2640000}"/>
    <cellStyle name="tableau | entete-ligne | total 2 2" xfId="12127" xr:uid="{00000000-0005-0000-0000-0000C3640000}"/>
    <cellStyle name="tableau | entete-ligne | total 2 2 2" xfId="30150" xr:uid="{00000000-0005-0000-0000-0000C4640000}"/>
    <cellStyle name="tableau | entete-ligne | total 2 3" xfId="30308" xr:uid="{00000000-0005-0000-0000-0000C5640000}"/>
    <cellStyle name="tableau | entete-ligne | total 2 4" xfId="24362" xr:uid="{00000000-0005-0000-0000-0000C6640000}"/>
    <cellStyle name="tableau | entete-ligne | total 3" xfId="6829" xr:uid="{00000000-0005-0000-0000-0000C7640000}"/>
    <cellStyle name="tableau | entete-ligne | total 3 2" xfId="12510" xr:uid="{00000000-0005-0000-0000-0000C8640000}"/>
    <cellStyle name="tableau | entete-ligne | total 3 3" xfId="24597" xr:uid="{00000000-0005-0000-0000-0000C9640000}"/>
    <cellStyle name="tableau | entete-ligne | total 3 4" xfId="37047" xr:uid="{00000000-0005-0000-0000-000081120000}"/>
    <cellStyle name="tableau | entete-ligne | total 4" xfId="8039" xr:uid="{00000000-0005-0000-0000-0000CA640000}"/>
    <cellStyle name="tableau | entete-ligne | total 4 2" xfId="13711" xr:uid="{00000000-0005-0000-0000-0000CB640000}"/>
    <cellStyle name="tableau | entete-ligne | total 4 3" xfId="24923" xr:uid="{00000000-0005-0000-0000-0000CC640000}"/>
    <cellStyle name="tableau | entete-ligne | total 5" xfId="7134" xr:uid="{00000000-0005-0000-0000-0000CD640000}"/>
    <cellStyle name="tableau | entete-ligne | total 5 2" xfId="12810" xr:uid="{00000000-0005-0000-0000-0000CE640000}"/>
    <cellStyle name="tableau | entete-ligne | total 5 3" xfId="24692" xr:uid="{00000000-0005-0000-0000-0000CF640000}"/>
    <cellStyle name="tableau | entete-ligne | total 6" xfId="8857" xr:uid="{00000000-0005-0000-0000-0000D0640000}"/>
    <cellStyle name="tableau | entete-ligne | total 6 2" xfId="14522" xr:uid="{00000000-0005-0000-0000-0000D1640000}"/>
    <cellStyle name="tableau | entete-ligne | total 6 3" xfId="25120" xr:uid="{00000000-0005-0000-0000-0000D2640000}"/>
    <cellStyle name="tableau | entete-ligne | total 7" xfId="9578" xr:uid="{00000000-0005-0000-0000-0000D3640000}"/>
    <cellStyle name="tableau | entete-ligne | total 7 2" xfId="15236" xr:uid="{00000000-0005-0000-0000-0000D4640000}"/>
    <cellStyle name="tableau | entete-ligne | total 7 3" xfId="25289" xr:uid="{00000000-0005-0000-0000-0000D5640000}"/>
    <cellStyle name="tableau | entete-ligne | total 8" xfId="5070" xr:uid="{00000000-0005-0000-0000-0000D6640000}"/>
    <cellStyle name="tableau | entete-ligne | total 8 2" xfId="10759" xr:uid="{00000000-0005-0000-0000-0000D7640000}"/>
    <cellStyle name="tableau | entete-ligne | total 8 3" xfId="23892" xr:uid="{00000000-0005-0000-0000-0000D8640000}"/>
    <cellStyle name="tableau | entete-ligne | total 9" xfId="4388" xr:uid="{00000000-0005-0000-0000-0000D9640000}"/>
    <cellStyle name="tableau | entete-ligne | total 9 2" xfId="28949" xr:uid="{00000000-0005-0000-0000-0000DA640000}"/>
    <cellStyle name="tableau | ligne-titre | niveau1" xfId="3263" xr:uid="{00000000-0005-0000-0000-0000DB640000}"/>
    <cellStyle name="tableau | ligne-titre | niveau1 10" xfId="10104" xr:uid="{00000000-0005-0000-0000-0000DC640000}"/>
    <cellStyle name="tableau | ligne-titre | niveau1 10 2" xfId="30106" xr:uid="{00000000-0005-0000-0000-0000DD640000}"/>
    <cellStyle name="tableau | ligne-titre | niveau1 11" xfId="23569" xr:uid="{00000000-0005-0000-0000-0000DE640000}"/>
    <cellStyle name="tableau | ligne-titre | niveau1 12" xfId="20094" xr:uid="{00000000-0005-0000-0000-0000DF640000}"/>
    <cellStyle name="tableau | ligne-titre | niveau1 13" xfId="33458" xr:uid="{00000000-0005-0000-0000-000082120000}"/>
    <cellStyle name="tableau | ligne-titre | niveau1 2" xfId="6446" xr:uid="{00000000-0005-0000-0000-0000E0640000}"/>
    <cellStyle name="tableau | ligne-titre | niveau1 2 2" xfId="12128" xr:uid="{00000000-0005-0000-0000-0000E1640000}"/>
    <cellStyle name="tableau | ligne-titre | niveau1 2 2 2" xfId="30151" xr:uid="{00000000-0005-0000-0000-0000E2640000}"/>
    <cellStyle name="tableau | ligne-titre | niveau1 2 3" xfId="30309" xr:uid="{00000000-0005-0000-0000-0000E3640000}"/>
    <cellStyle name="tableau | ligne-titre | niveau1 2 4" xfId="24363" xr:uid="{00000000-0005-0000-0000-0000E4640000}"/>
    <cellStyle name="tableau | ligne-titre | niveau1 3" xfId="6830" xr:uid="{00000000-0005-0000-0000-0000E5640000}"/>
    <cellStyle name="tableau | ligne-titre | niveau1 3 2" xfId="12511" xr:uid="{00000000-0005-0000-0000-0000E6640000}"/>
    <cellStyle name="tableau | ligne-titre | niveau1 3 3" xfId="24598" xr:uid="{00000000-0005-0000-0000-0000E7640000}"/>
    <cellStyle name="tableau | ligne-titre | niveau1 3 4" xfId="37048" xr:uid="{00000000-0005-0000-0000-000082120000}"/>
    <cellStyle name="tableau | ligne-titre | niveau1 4" xfId="8040" xr:uid="{00000000-0005-0000-0000-0000E8640000}"/>
    <cellStyle name="tableau | ligne-titre | niveau1 4 2" xfId="13712" xr:uid="{00000000-0005-0000-0000-0000E9640000}"/>
    <cellStyle name="tableau | ligne-titre | niveau1 4 3" xfId="24924" xr:uid="{00000000-0005-0000-0000-0000EA640000}"/>
    <cellStyle name="tableau | ligne-titre | niveau1 5" xfId="7133" xr:uid="{00000000-0005-0000-0000-0000EB640000}"/>
    <cellStyle name="tableau | ligne-titre | niveau1 5 2" xfId="12809" xr:uid="{00000000-0005-0000-0000-0000EC640000}"/>
    <cellStyle name="tableau | ligne-titre | niveau1 5 3" xfId="24691" xr:uid="{00000000-0005-0000-0000-0000ED640000}"/>
    <cellStyle name="tableau | ligne-titre | niveau1 6" xfId="8858" xr:uid="{00000000-0005-0000-0000-0000EE640000}"/>
    <cellStyle name="tableau | ligne-titre | niveau1 6 2" xfId="14523" xr:uid="{00000000-0005-0000-0000-0000EF640000}"/>
    <cellStyle name="tableau | ligne-titre | niveau1 6 3" xfId="25121" xr:uid="{00000000-0005-0000-0000-0000F0640000}"/>
    <cellStyle name="tableau | ligne-titre | niveau1 7" xfId="9579" xr:uid="{00000000-0005-0000-0000-0000F1640000}"/>
    <cellStyle name="tableau | ligne-titre | niveau1 7 2" xfId="15237" xr:uid="{00000000-0005-0000-0000-0000F2640000}"/>
    <cellStyle name="tableau | ligne-titre | niveau1 7 3" xfId="25290" xr:uid="{00000000-0005-0000-0000-0000F3640000}"/>
    <cellStyle name="tableau | ligne-titre | niveau1 8" xfId="5071" xr:uid="{00000000-0005-0000-0000-0000F4640000}"/>
    <cellStyle name="tableau | ligne-titre | niveau1 8 2" xfId="10760" xr:uid="{00000000-0005-0000-0000-0000F5640000}"/>
    <cellStyle name="tableau | ligne-titre | niveau1 8 3" xfId="23893" xr:uid="{00000000-0005-0000-0000-0000F6640000}"/>
    <cellStyle name="tableau | ligne-titre | niveau1 9" xfId="4389" xr:uid="{00000000-0005-0000-0000-0000F7640000}"/>
    <cellStyle name="tableau | ligne-titre | niveau1 9 2" xfId="28950" xr:uid="{00000000-0005-0000-0000-0000F8640000}"/>
    <cellStyle name="tableau | ligne-titre | niveau2" xfId="3264" xr:uid="{00000000-0005-0000-0000-0000F9640000}"/>
    <cellStyle name="tableau | ligne-titre | niveau2 10" xfId="10105" xr:uid="{00000000-0005-0000-0000-0000FA640000}"/>
    <cellStyle name="tableau | ligne-titre | niveau2 10 2" xfId="30081" xr:uid="{00000000-0005-0000-0000-0000FB640000}"/>
    <cellStyle name="tableau | ligne-titre | niveau2 11" xfId="23570" xr:uid="{00000000-0005-0000-0000-0000FC640000}"/>
    <cellStyle name="tableau | ligne-titre | niveau2 12" xfId="20095" xr:uid="{00000000-0005-0000-0000-0000FD640000}"/>
    <cellStyle name="tableau | ligne-titre | niveau2 13" xfId="33459" xr:uid="{00000000-0005-0000-0000-000083120000}"/>
    <cellStyle name="tableau | ligne-titre | niveau2 2" xfId="6447" xr:uid="{00000000-0005-0000-0000-0000FE640000}"/>
    <cellStyle name="tableau | ligne-titre | niveau2 2 2" xfId="12129" xr:uid="{00000000-0005-0000-0000-0000FF640000}"/>
    <cellStyle name="tableau | ligne-titre | niveau2 2 2 2" xfId="30152" xr:uid="{00000000-0005-0000-0000-000000650000}"/>
    <cellStyle name="tableau | ligne-titre | niveau2 2 3" xfId="30310" xr:uid="{00000000-0005-0000-0000-000001650000}"/>
    <cellStyle name="tableau | ligne-titre | niveau2 2 4" xfId="24364" xr:uid="{00000000-0005-0000-0000-000002650000}"/>
    <cellStyle name="tableau | ligne-titre | niveau2 3" xfId="6831" xr:uid="{00000000-0005-0000-0000-000003650000}"/>
    <cellStyle name="tableau | ligne-titre | niveau2 3 2" xfId="12512" xr:uid="{00000000-0005-0000-0000-000004650000}"/>
    <cellStyle name="tableau | ligne-titre | niveau2 3 3" xfId="24599" xr:uid="{00000000-0005-0000-0000-000005650000}"/>
    <cellStyle name="tableau | ligne-titre | niveau2 3 4" xfId="37049" xr:uid="{00000000-0005-0000-0000-000083120000}"/>
    <cellStyle name="tableau | ligne-titre | niveau2 4" xfId="8041" xr:uid="{00000000-0005-0000-0000-000006650000}"/>
    <cellStyle name="tableau | ligne-titre | niveau2 4 2" xfId="13713" xr:uid="{00000000-0005-0000-0000-000007650000}"/>
    <cellStyle name="tableau | ligne-titre | niveau2 4 3" xfId="24925" xr:uid="{00000000-0005-0000-0000-000008650000}"/>
    <cellStyle name="tableau | ligne-titre | niveau2 5" xfId="7132" xr:uid="{00000000-0005-0000-0000-000009650000}"/>
    <cellStyle name="tableau | ligne-titre | niveau2 5 2" xfId="12808" xr:uid="{00000000-0005-0000-0000-00000A650000}"/>
    <cellStyle name="tableau | ligne-titre | niveau2 5 3" xfId="24690" xr:uid="{00000000-0005-0000-0000-00000B650000}"/>
    <cellStyle name="tableau | ligne-titre | niveau2 6" xfId="8859" xr:uid="{00000000-0005-0000-0000-00000C650000}"/>
    <cellStyle name="tableau | ligne-titre | niveau2 6 2" xfId="14524" xr:uid="{00000000-0005-0000-0000-00000D650000}"/>
    <cellStyle name="tableau | ligne-titre | niveau2 6 3" xfId="25122" xr:uid="{00000000-0005-0000-0000-00000E650000}"/>
    <cellStyle name="tableau | ligne-titre | niveau2 7" xfId="9580" xr:uid="{00000000-0005-0000-0000-00000F650000}"/>
    <cellStyle name="tableau | ligne-titre | niveau2 7 2" xfId="15238" xr:uid="{00000000-0005-0000-0000-000010650000}"/>
    <cellStyle name="tableau | ligne-titre | niveau2 7 3" xfId="25291" xr:uid="{00000000-0005-0000-0000-000011650000}"/>
    <cellStyle name="tableau | ligne-titre | niveau2 8" xfId="5072" xr:uid="{00000000-0005-0000-0000-000012650000}"/>
    <cellStyle name="tableau | ligne-titre | niveau2 8 2" xfId="10761" xr:uid="{00000000-0005-0000-0000-000013650000}"/>
    <cellStyle name="tableau | ligne-titre | niveau2 8 3" xfId="23894" xr:uid="{00000000-0005-0000-0000-000014650000}"/>
    <cellStyle name="tableau | ligne-titre | niveau2 9" xfId="4390" xr:uid="{00000000-0005-0000-0000-000015650000}"/>
    <cellStyle name="tableau | ligne-titre | niveau2 9 2" xfId="28951" xr:uid="{00000000-0005-0000-0000-000016650000}"/>
    <cellStyle name="Tabref" xfId="17487" xr:uid="{00000000-0005-0000-0000-000017650000}"/>
    <cellStyle name="Testo avviso" xfId="3684" xr:uid="{00000000-0005-0000-0000-000018650000}"/>
    <cellStyle name="Testo descrittivo" xfId="3685" xr:uid="{00000000-0005-0000-0000-000019650000}"/>
    <cellStyle name="Texte explicatif" xfId="3731" xr:uid="{00000000-0005-0000-0000-00001A650000}"/>
    <cellStyle name="Title 10" xfId="3065" xr:uid="{00000000-0005-0000-0000-00001B650000}"/>
    <cellStyle name="Title 10 2" xfId="16730" xr:uid="{00000000-0005-0000-0000-00001C650000}"/>
    <cellStyle name="Title 10 2 2" xfId="21321" xr:uid="{00000000-0005-0000-0000-00001D650000}"/>
    <cellStyle name="Title 10 2 3" xfId="20618" xr:uid="{00000000-0005-0000-0000-00001E650000}"/>
    <cellStyle name="Title 10 3" xfId="17241" xr:uid="{00000000-0005-0000-0000-00001F650000}"/>
    <cellStyle name="Title 10 3 2" xfId="20415" xr:uid="{00000000-0005-0000-0000-000020650000}"/>
    <cellStyle name="Title 10 3 3" xfId="26324" xr:uid="{00000000-0005-0000-0000-000021650000}"/>
    <cellStyle name="Title 10 4" xfId="21320" xr:uid="{00000000-0005-0000-0000-000022650000}"/>
    <cellStyle name="Title 10 5" xfId="20096" xr:uid="{00000000-0005-0000-0000-000023650000}"/>
    <cellStyle name="Title 10 5 2" xfId="25638" xr:uid="{00000000-0005-0000-0000-000024650000}"/>
    <cellStyle name="Title 10 6" xfId="16729" xr:uid="{00000000-0005-0000-0000-000025650000}"/>
    <cellStyle name="Title 11" xfId="33460" xr:uid="{00000000-0005-0000-0000-000085120000}"/>
    <cellStyle name="Title 12" xfId="33461" xr:uid="{00000000-0005-0000-0000-000086120000}"/>
    <cellStyle name="Title 13" xfId="33462" xr:uid="{00000000-0005-0000-0000-000087120000}"/>
    <cellStyle name="Title 14" xfId="33463" xr:uid="{00000000-0005-0000-0000-000088120000}"/>
    <cellStyle name="Title 15" xfId="33464" xr:uid="{00000000-0005-0000-0000-000089120000}"/>
    <cellStyle name="Title 16" xfId="33465" xr:uid="{00000000-0005-0000-0000-00008A120000}"/>
    <cellStyle name="Title 17" xfId="33466" xr:uid="{00000000-0005-0000-0000-00008B120000}"/>
    <cellStyle name="Title 18" xfId="33467" xr:uid="{00000000-0005-0000-0000-00008C120000}"/>
    <cellStyle name="Title 19" xfId="33468" xr:uid="{00000000-0005-0000-0000-00008D120000}"/>
    <cellStyle name="Title 2" xfId="3066" xr:uid="{00000000-0005-0000-0000-000026650000}"/>
    <cellStyle name="Title 2 10" xfId="3067" xr:uid="{00000000-0005-0000-0000-000027650000}"/>
    <cellStyle name="Title 2 10 2" xfId="16733" xr:uid="{00000000-0005-0000-0000-000028650000}"/>
    <cellStyle name="Title 2 10 2 2" xfId="21324" xr:uid="{00000000-0005-0000-0000-000029650000}"/>
    <cellStyle name="Title 2 10 2 3" xfId="20620" xr:uid="{00000000-0005-0000-0000-00002A650000}"/>
    <cellStyle name="Title 2 10 3" xfId="17243" xr:uid="{00000000-0005-0000-0000-00002B650000}"/>
    <cellStyle name="Title 2 10 3 2" xfId="20417" xr:uid="{00000000-0005-0000-0000-00002C650000}"/>
    <cellStyle name="Title 2 10 3 3" xfId="26326" xr:uid="{00000000-0005-0000-0000-00002D650000}"/>
    <cellStyle name="Title 2 10 4" xfId="19339" xr:uid="{00000000-0005-0000-0000-00002E650000}"/>
    <cellStyle name="Title 2 10 5" xfId="21323" xr:uid="{00000000-0005-0000-0000-00002F650000}"/>
    <cellStyle name="Title 2 10 6" xfId="20097" xr:uid="{00000000-0005-0000-0000-000030650000}"/>
    <cellStyle name="Title 2 10 6 2" xfId="25640" xr:uid="{00000000-0005-0000-0000-000031650000}"/>
    <cellStyle name="Title 2 10 7" xfId="16732" xr:uid="{00000000-0005-0000-0000-000032650000}"/>
    <cellStyle name="Title 2 11" xfId="3068" xr:uid="{00000000-0005-0000-0000-000033650000}"/>
    <cellStyle name="Title 2 11 2" xfId="16735" xr:uid="{00000000-0005-0000-0000-000034650000}"/>
    <cellStyle name="Title 2 11 2 2" xfId="21326" xr:uid="{00000000-0005-0000-0000-000035650000}"/>
    <cellStyle name="Title 2 11 2 3" xfId="20621" xr:uid="{00000000-0005-0000-0000-000036650000}"/>
    <cellStyle name="Title 2 11 3" xfId="17244" xr:uid="{00000000-0005-0000-0000-000037650000}"/>
    <cellStyle name="Title 2 11 3 2" xfId="20418" xr:uid="{00000000-0005-0000-0000-000038650000}"/>
    <cellStyle name="Title 2 11 3 3" xfId="26327" xr:uid="{00000000-0005-0000-0000-000039650000}"/>
    <cellStyle name="Title 2 11 4" xfId="21325" xr:uid="{00000000-0005-0000-0000-00003A650000}"/>
    <cellStyle name="Title 2 11 5" xfId="20098" xr:uid="{00000000-0005-0000-0000-00003B650000}"/>
    <cellStyle name="Title 2 11 5 2" xfId="25641" xr:uid="{00000000-0005-0000-0000-00003C650000}"/>
    <cellStyle name="Title 2 11 6" xfId="16734" xr:uid="{00000000-0005-0000-0000-00003D650000}"/>
    <cellStyle name="Title 2 12" xfId="16736" xr:uid="{00000000-0005-0000-0000-00003E650000}"/>
    <cellStyle name="Title 2 12 2" xfId="21327" xr:uid="{00000000-0005-0000-0000-00003F650000}"/>
    <cellStyle name="Title 2 12 3" xfId="20619" xr:uid="{00000000-0005-0000-0000-000040650000}"/>
    <cellStyle name="Title 2 13" xfId="17242" xr:uid="{00000000-0005-0000-0000-000041650000}"/>
    <cellStyle name="Title 2 13 2" xfId="20416" xr:uid="{00000000-0005-0000-0000-000042650000}"/>
    <cellStyle name="Title 2 13 3" xfId="26325" xr:uid="{00000000-0005-0000-0000-000043650000}"/>
    <cellStyle name="Title 2 14" xfId="17619" xr:uid="{00000000-0005-0000-0000-000044650000}"/>
    <cellStyle name="Title 2 15" xfId="21322" xr:uid="{00000000-0005-0000-0000-000045650000}"/>
    <cellStyle name="Title 2 16" xfId="25639" xr:uid="{00000000-0005-0000-0000-000046650000}"/>
    <cellStyle name="Title 2 17" xfId="28373" xr:uid="{00000000-0005-0000-0000-000047650000}"/>
    <cellStyle name="Title 2 18" xfId="16731" xr:uid="{00000000-0005-0000-0000-000048650000}"/>
    <cellStyle name="Title 2 2" xfId="3069" xr:uid="{00000000-0005-0000-0000-000049650000}"/>
    <cellStyle name="Title 2 2 2" xfId="16738" xr:uid="{00000000-0005-0000-0000-00004A650000}"/>
    <cellStyle name="Title 2 2 2 2" xfId="21329" xr:uid="{00000000-0005-0000-0000-00004B650000}"/>
    <cellStyle name="Title 2 2 2 3" xfId="20622" xr:uid="{00000000-0005-0000-0000-00004C650000}"/>
    <cellStyle name="Title 2 2 3" xfId="17245" xr:uid="{00000000-0005-0000-0000-00004D650000}"/>
    <cellStyle name="Title 2 2 3 2" xfId="20419" xr:uid="{00000000-0005-0000-0000-00004E650000}"/>
    <cellStyle name="Title 2 2 3 3" xfId="26328" xr:uid="{00000000-0005-0000-0000-00004F650000}"/>
    <cellStyle name="Title 2 2 4" xfId="19340" xr:uid="{00000000-0005-0000-0000-000050650000}"/>
    <cellStyle name="Title 2 2 5" xfId="21328" xr:uid="{00000000-0005-0000-0000-000051650000}"/>
    <cellStyle name="Title 2 2 6" xfId="20099" xr:uid="{00000000-0005-0000-0000-000052650000}"/>
    <cellStyle name="Title 2 2 6 2" xfId="25642" xr:uid="{00000000-0005-0000-0000-000053650000}"/>
    <cellStyle name="Title 2 2 7" xfId="16737" xr:uid="{00000000-0005-0000-0000-000054650000}"/>
    <cellStyle name="Title 2 3" xfId="3070" xr:uid="{00000000-0005-0000-0000-000055650000}"/>
    <cellStyle name="Title 2 3 2" xfId="16740" xr:uid="{00000000-0005-0000-0000-000056650000}"/>
    <cellStyle name="Title 2 3 2 2" xfId="21331" xr:uid="{00000000-0005-0000-0000-000057650000}"/>
    <cellStyle name="Title 2 3 2 3" xfId="20623" xr:uid="{00000000-0005-0000-0000-000058650000}"/>
    <cellStyle name="Title 2 3 3" xfId="17246" xr:uid="{00000000-0005-0000-0000-000059650000}"/>
    <cellStyle name="Title 2 3 3 2" xfId="20420" xr:uid="{00000000-0005-0000-0000-00005A650000}"/>
    <cellStyle name="Title 2 3 3 3" xfId="26329" xr:uid="{00000000-0005-0000-0000-00005B650000}"/>
    <cellStyle name="Title 2 3 4" xfId="19341" xr:uid="{00000000-0005-0000-0000-00005C650000}"/>
    <cellStyle name="Title 2 3 5" xfId="21330" xr:uid="{00000000-0005-0000-0000-00005D650000}"/>
    <cellStyle name="Title 2 3 6" xfId="20100" xr:uid="{00000000-0005-0000-0000-00005E650000}"/>
    <cellStyle name="Title 2 3 6 2" xfId="25643" xr:uid="{00000000-0005-0000-0000-00005F650000}"/>
    <cellStyle name="Title 2 3 7" xfId="16739" xr:uid="{00000000-0005-0000-0000-000060650000}"/>
    <cellStyle name="Title 2 4" xfId="3071" xr:uid="{00000000-0005-0000-0000-000061650000}"/>
    <cellStyle name="Title 2 4 2" xfId="16742" xr:uid="{00000000-0005-0000-0000-000062650000}"/>
    <cellStyle name="Title 2 4 2 2" xfId="21333" xr:uid="{00000000-0005-0000-0000-000063650000}"/>
    <cellStyle name="Title 2 4 2 3" xfId="20624" xr:uid="{00000000-0005-0000-0000-000064650000}"/>
    <cellStyle name="Title 2 4 3" xfId="17247" xr:uid="{00000000-0005-0000-0000-000065650000}"/>
    <cellStyle name="Title 2 4 3 2" xfId="20421" xr:uid="{00000000-0005-0000-0000-000066650000}"/>
    <cellStyle name="Title 2 4 3 3" xfId="26330" xr:uid="{00000000-0005-0000-0000-000067650000}"/>
    <cellStyle name="Title 2 4 4" xfId="19342" xr:uid="{00000000-0005-0000-0000-000068650000}"/>
    <cellStyle name="Title 2 4 5" xfId="21332" xr:uid="{00000000-0005-0000-0000-000069650000}"/>
    <cellStyle name="Title 2 4 6" xfId="20101" xr:uid="{00000000-0005-0000-0000-00006A650000}"/>
    <cellStyle name="Title 2 4 6 2" xfId="25644" xr:uid="{00000000-0005-0000-0000-00006B650000}"/>
    <cellStyle name="Title 2 4 7" xfId="16741" xr:uid="{00000000-0005-0000-0000-00006C650000}"/>
    <cellStyle name="Title 2 5" xfId="3072" xr:uid="{00000000-0005-0000-0000-00006D650000}"/>
    <cellStyle name="Title 2 5 2" xfId="16744" xr:uid="{00000000-0005-0000-0000-00006E650000}"/>
    <cellStyle name="Title 2 5 2 2" xfId="21335" xr:uid="{00000000-0005-0000-0000-00006F650000}"/>
    <cellStyle name="Title 2 5 2 3" xfId="20625" xr:uid="{00000000-0005-0000-0000-000070650000}"/>
    <cellStyle name="Title 2 5 3" xfId="17248" xr:uid="{00000000-0005-0000-0000-000071650000}"/>
    <cellStyle name="Title 2 5 3 2" xfId="20422" xr:uid="{00000000-0005-0000-0000-000072650000}"/>
    <cellStyle name="Title 2 5 3 3" xfId="26331" xr:uid="{00000000-0005-0000-0000-000073650000}"/>
    <cellStyle name="Title 2 5 4" xfId="19343" xr:uid="{00000000-0005-0000-0000-000074650000}"/>
    <cellStyle name="Title 2 5 5" xfId="21334" xr:uid="{00000000-0005-0000-0000-000075650000}"/>
    <cellStyle name="Title 2 5 6" xfId="20102" xr:uid="{00000000-0005-0000-0000-000076650000}"/>
    <cellStyle name="Title 2 5 6 2" xfId="25645" xr:uid="{00000000-0005-0000-0000-000077650000}"/>
    <cellStyle name="Title 2 5 7" xfId="16743" xr:uid="{00000000-0005-0000-0000-000078650000}"/>
    <cellStyle name="Title 2 6" xfId="3073" xr:uid="{00000000-0005-0000-0000-000079650000}"/>
    <cellStyle name="Title 2 6 2" xfId="16746" xr:uid="{00000000-0005-0000-0000-00007A650000}"/>
    <cellStyle name="Title 2 6 2 2" xfId="21337" xr:uid="{00000000-0005-0000-0000-00007B650000}"/>
    <cellStyle name="Title 2 6 2 3" xfId="20626" xr:uid="{00000000-0005-0000-0000-00007C650000}"/>
    <cellStyle name="Title 2 6 3" xfId="17249" xr:uid="{00000000-0005-0000-0000-00007D650000}"/>
    <cellStyle name="Title 2 6 3 2" xfId="20423" xr:uid="{00000000-0005-0000-0000-00007E650000}"/>
    <cellStyle name="Title 2 6 3 3" xfId="26332" xr:uid="{00000000-0005-0000-0000-00007F650000}"/>
    <cellStyle name="Title 2 6 4" xfId="19344" xr:uid="{00000000-0005-0000-0000-000080650000}"/>
    <cellStyle name="Title 2 6 5" xfId="21336" xr:uid="{00000000-0005-0000-0000-000081650000}"/>
    <cellStyle name="Title 2 6 6" xfId="20103" xr:uid="{00000000-0005-0000-0000-000082650000}"/>
    <cellStyle name="Title 2 6 6 2" xfId="25646" xr:uid="{00000000-0005-0000-0000-000083650000}"/>
    <cellStyle name="Title 2 6 7" xfId="16745" xr:uid="{00000000-0005-0000-0000-000084650000}"/>
    <cellStyle name="Title 2 7" xfId="3074" xr:uid="{00000000-0005-0000-0000-000085650000}"/>
    <cellStyle name="Title 2 7 2" xfId="16748" xr:uid="{00000000-0005-0000-0000-000086650000}"/>
    <cellStyle name="Title 2 7 2 2" xfId="21339" xr:uid="{00000000-0005-0000-0000-000087650000}"/>
    <cellStyle name="Title 2 7 2 3" xfId="20627" xr:uid="{00000000-0005-0000-0000-000088650000}"/>
    <cellStyle name="Title 2 7 3" xfId="17250" xr:uid="{00000000-0005-0000-0000-000089650000}"/>
    <cellStyle name="Title 2 7 3 2" xfId="20424" xr:uid="{00000000-0005-0000-0000-00008A650000}"/>
    <cellStyle name="Title 2 7 3 3" xfId="26333" xr:uid="{00000000-0005-0000-0000-00008B650000}"/>
    <cellStyle name="Title 2 7 4" xfId="19345" xr:uid="{00000000-0005-0000-0000-00008C650000}"/>
    <cellStyle name="Title 2 7 5" xfId="21338" xr:uid="{00000000-0005-0000-0000-00008D650000}"/>
    <cellStyle name="Title 2 7 6" xfId="20104" xr:uid="{00000000-0005-0000-0000-00008E650000}"/>
    <cellStyle name="Title 2 7 6 2" xfId="25647" xr:uid="{00000000-0005-0000-0000-00008F650000}"/>
    <cellStyle name="Title 2 7 7" xfId="16747" xr:uid="{00000000-0005-0000-0000-000090650000}"/>
    <cellStyle name="Title 2 8" xfId="3075" xr:uid="{00000000-0005-0000-0000-000091650000}"/>
    <cellStyle name="Title 2 8 2" xfId="16750" xr:uid="{00000000-0005-0000-0000-000092650000}"/>
    <cellStyle name="Title 2 8 2 2" xfId="21341" xr:uid="{00000000-0005-0000-0000-000093650000}"/>
    <cellStyle name="Title 2 8 2 3" xfId="20628" xr:uid="{00000000-0005-0000-0000-000094650000}"/>
    <cellStyle name="Title 2 8 3" xfId="17251" xr:uid="{00000000-0005-0000-0000-000095650000}"/>
    <cellStyle name="Title 2 8 3 2" xfId="20425" xr:uid="{00000000-0005-0000-0000-000096650000}"/>
    <cellStyle name="Title 2 8 3 3" xfId="26334" xr:uid="{00000000-0005-0000-0000-000097650000}"/>
    <cellStyle name="Title 2 8 4" xfId="19346" xr:uid="{00000000-0005-0000-0000-000098650000}"/>
    <cellStyle name="Title 2 8 5" xfId="21340" xr:uid="{00000000-0005-0000-0000-000099650000}"/>
    <cellStyle name="Title 2 8 6" xfId="20105" xr:uid="{00000000-0005-0000-0000-00009A650000}"/>
    <cellStyle name="Title 2 8 6 2" xfId="25648" xr:uid="{00000000-0005-0000-0000-00009B650000}"/>
    <cellStyle name="Title 2 8 7" xfId="16749" xr:uid="{00000000-0005-0000-0000-00009C650000}"/>
    <cellStyle name="Title 2 9" xfId="3076" xr:uid="{00000000-0005-0000-0000-00009D650000}"/>
    <cellStyle name="Title 2 9 2" xfId="16752" xr:uid="{00000000-0005-0000-0000-00009E650000}"/>
    <cellStyle name="Title 2 9 2 2" xfId="21343" xr:uid="{00000000-0005-0000-0000-00009F650000}"/>
    <cellStyle name="Title 2 9 2 3" xfId="20629" xr:uid="{00000000-0005-0000-0000-0000A0650000}"/>
    <cellStyle name="Title 2 9 3" xfId="17252" xr:uid="{00000000-0005-0000-0000-0000A1650000}"/>
    <cellStyle name="Title 2 9 3 2" xfId="20426" xr:uid="{00000000-0005-0000-0000-0000A2650000}"/>
    <cellStyle name="Title 2 9 3 3" xfId="26335" xr:uid="{00000000-0005-0000-0000-0000A3650000}"/>
    <cellStyle name="Title 2 9 4" xfId="19347" xr:uid="{00000000-0005-0000-0000-0000A4650000}"/>
    <cellStyle name="Title 2 9 5" xfId="21342" xr:uid="{00000000-0005-0000-0000-0000A5650000}"/>
    <cellStyle name="Title 2 9 6" xfId="20106" xr:uid="{00000000-0005-0000-0000-0000A6650000}"/>
    <cellStyle name="Title 2 9 6 2" xfId="25649" xr:uid="{00000000-0005-0000-0000-0000A7650000}"/>
    <cellStyle name="Title 2 9 7" xfId="16751" xr:uid="{00000000-0005-0000-0000-0000A8650000}"/>
    <cellStyle name="Title 20" xfId="33469" xr:uid="{00000000-0005-0000-0000-0000A2120000}"/>
    <cellStyle name="Title 21" xfId="33470" xr:uid="{00000000-0005-0000-0000-0000A3120000}"/>
    <cellStyle name="Title 22" xfId="33471" xr:uid="{00000000-0005-0000-0000-0000A4120000}"/>
    <cellStyle name="Title 23" xfId="33472" xr:uid="{00000000-0005-0000-0000-0000A5120000}"/>
    <cellStyle name="Title 24" xfId="33473" xr:uid="{00000000-0005-0000-0000-0000A6120000}"/>
    <cellStyle name="Title 25" xfId="33474" xr:uid="{00000000-0005-0000-0000-0000A7120000}"/>
    <cellStyle name="Title 26" xfId="33475" xr:uid="{00000000-0005-0000-0000-0000A8120000}"/>
    <cellStyle name="Title 27" xfId="33476" xr:uid="{00000000-0005-0000-0000-0000A9120000}"/>
    <cellStyle name="Title 28" xfId="33477" xr:uid="{00000000-0005-0000-0000-0000AA120000}"/>
    <cellStyle name="Title 29" xfId="33478" xr:uid="{00000000-0005-0000-0000-0000AB120000}"/>
    <cellStyle name="Title 3" xfId="3077" xr:uid="{00000000-0005-0000-0000-0000A9650000}"/>
    <cellStyle name="Title 3 10" xfId="3078" xr:uid="{00000000-0005-0000-0000-0000AA650000}"/>
    <cellStyle name="Title 3 10 2" xfId="16755" xr:uid="{00000000-0005-0000-0000-0000AB650000}"/>
    <cellStyle name="Title 3 10 2 2" xfId="21346" xr:uid="{00000000-0005-0000-0000-0000AC650000}"/>
    <cellStyle name="Title 3 10 2 3" xfId="20631" xr:uid="{00000000-0005-0000-0000-0000AD650000}"/>
    <cellStyle name="Title 3 10 3" xfId="17254" xr:uid="{00000000-0005-0000-0000-0000AE650000}"/>
    <cellStyle name="Title 3 10 3 2" xfId="20428" xr:uid="{00000000-0005-0000-0000-0000AF650000}"/>
    <cellStyle name="Title 3 10 3 3" xfId="26337" xr:uid="{00000000-0005-0000-0000-0000B0650000}"/>
    <cellStyle name="Title 3 10 4" xfId="21345" xr:uid="{00000000-0005-0000-0000-0000B1650000}"/>
    <cellStyle name="Title 3 10 5" xfId="20108" xr:uid="{00000000-0005-0000-0000-0000B2650000}"/>
    <cellStyle name="Title 3 10 5 2" xfId="25651" xr:uid="{00000000-0005-0000-0000-0000B3650000}"/>
    <cellStyle name="Title 3 10 6" xfId="16754" xr:uid="{00000000-0005-0000-0000-0000B4650000}"/>
    <cellStyle name="Title 3 11" xfId="3079" xr:uid="{00000000-0005-0000-0000-0000B5650000}"/>
    <cellStyle name="Title 3 11 2" xfId="16757" xr:uid="{00000000-0005-0000-0000-0000B6650000}"/>
    <cellStyle name="Title 3 11 2 2" xfId="21348" xr:uid="{00000000-0005-0000-0000-0000B7650000}"/>
    <cellStyle name="Title 3 11 2 3" xfId="20632" xr:uid="{00000000-0005-0000-0000-0000B8650000}"/>
    <cellStyle name="Title 3 11 3" xfId="17255" xr:uid="{00000000-0005-0000-0000-0000B9650000}"/>
    <cellStyle name="Title 3 11 3 2" xfId="20429" xr:uid="{00000000-0005-0000-0000-0000BA650000}"/>
    <cellStyle name="Title 3 11 3 3" xfId="26338" xr:uid="{00000000-0005-0000-0000-0000BB650000}"/>
    <cellStyle name="Title 3 11 4" xfId="21347" xr:uid="{00000000-0005-0000-0000-0000BC650000}"/>
    <cellStyle name="Title 3 11 5" xfId="20109" xr:uid="{00000000-0005-0000-0000-0000BD650000}"/>
    <cellStyle name="Title 3 11 5 2" xfId="25652" xr:uid="{00000000-0005-0000-0000-0000BE650000}"/>
    <cellStyle name="Title 3 11 6" xfId="16756" xr:uid="{00000000-0005-0000-0000-0000BF650000}"/>
    <cellStyle name="Title 3 12" xfId="16758" xr:uid="{00000000-0005-0000-0000-0000C0650000}"/>
    <cellStyle name="Title 3 12 2" xfId="21349" xr:uid="{00000000-0005-0000-0000-0000C1650000}"/>
    <cellStyle name="Title 3 12 3" xfId="20630" xr:uid="{00000000-0005-0000-0000-0000C2650000}"/>
    <cellStyle name="Title 3 13" xfId="17253" xr:uid="{00000000-0005-0000-0000-0000C3650000}"/>
    <cellStyle name="Title 3 13 2" xfId="20427" xr:uid="{00000000-0005-0000-0000-0000C4650000}"/>
    <cellStyle name="Title 3 13 3" xfId="26336" xr:uid="{00000000-0005-0000-0000-0000C5650000}"/>
    <cellStyle name="Title 3 14" xfId="19348" xr:uid="{00000000-0005-0000-0000-0000C6650000}"/>
    <cellStyle name="Title 3 15" xfId="21344" xr:uid="{00000000-0005-0000-0000-0000C7650000}"/>
    <cellStyle name="Title 3 16" xfId="20107" xr:uid="{00000000-0005-0000-0000-0000C8650000}"/>
    <cellStyle name="Title 3 16 2" xfId="25650" xr:uid="{00000000-0005-0000-0000-0000C9650000}"/>
    <cellStyle name="Title 3 17" xfId="16753" xr:uid="{00000000-0005-0000-0000-0000CA650000}"/>
    <cellStyle name="Title 3 2" xfId="3080" xr:uid="{00000000-0005-0000-0000-0000CB650000}"/>
    <cellStyle name="Title 3 2 2" xfId="16760" xr:uid="{00000000-0005-0000-0000-0000CC650000}"/>
    <cellStyle name="Title 3 2 2 2" xfId="21351" xr:uid="{00000000-0005-0000-0000-0000CD650000}"/>
    <cellStyle name="Title 3 2 2 3" xfId="20633" xr:uid="{00000000-0005-0000-0000-0000CE650000}"/>
    <cellStyle name="Title 3 2 3" xfId="17256" xr:uid="{00000000-0005-0000-0000-0000CF650000}"/>
    <cellStyle name="Title 3 2 3 2" xfId="20430" xr:uid="{00000000-0005-0000-0000-0000D0650000}"/>
    <cellStyle name="Title 3 2 3 3" xfId="26339" xr:uid="{00000000-0005-0000-0000-0000D1650000}"/>
    <cellStyle name="Title 3 2 4" xfId="21350" xr:uid="{00000000-0005-0000-0000-0000D2650000}"/>
    <cellStyle name="Title 3 2 5" xfId="20110" xr:uid="{00000000-0005-0000-0000-0000D3650000}"/>
    <cellStyle name="Title 3 2 5 2" xfId="25653" xr:uid="{00000000-0005-0000-0000-0000D4650000}"/>
    <cellStyle name="Title 3 2 6" xfId="16759" xr:uid="{00000000-0005-0000-0000-0000D5650000}"/>
    <cellStyle name="Title 3 3" xfId="3081" xr:uid="{00000000-0005-0000-0000-0000D6650000}"/>
    <cellStyle name="Title 3 3 2" xfId="16762" xr:uid="{00000000-0005-0000-0000-0000D7650000}"/>
    <cellStyle name="Title 3 3 2 2" xfId="21353" xr:uid="{00000000-0005-0000-0000-0000D8650000}"/>
    <cellStyle name="Title 3 3 2 3" xfId="20634" xr:uid="{00000000-0005-0000-0000-0000D9650000}"/>
    <cellStyle name="Title 3 3 3" xfId="17257" xr:uid="{00000000-0005-0000-0000-0000DA650000}"/>
    <cellStyle name="Title 3 3 3 2" xfId="20431" xr:uid="{00000000-0005-0000-0000-0000DB650000}"/>
    <cellStyle name="Title 3 3 3 3" xfId="26340" xr:uid="{00000000-0005-0000-0000-0000DC650000}"/>
    <cellStyle name="Title 3 3 4" xfId="21352" xr:uid="{00000000-0005-0000-0000-0000DD650000}"/>
    <cellStyle name="Title 3 3 5" xfId="20111" xr:uid="{00000000-0005-0000-0000-0000DE650000}"/>
    <cellStyle name="Title 3 3 5 2" xfId="25654" xr:uid="{00000000-0005-0000-0000-0000DF650000}"/>
    <cellStyle name="Title 3 3 6" xfId="16761" xr:uid="{00000000-0005-0000-0000-0000E0650000}"/>
    <cellStyle name="Title 3 4" xfId="3082" xr:uid="{00000000-0005-0000-0000-0000E1650000}"/>
    <cellStyle name="Title 3 4 2" xfId="16764" xr:uid="{00000000-0005-0000-0000-0000E2650000}"/>
    <cellStyle name="Title 3 4 2 2" xfId="21355" xr:uid="{00000000-0005-0000-0000-0000E3650000}"/>
    <cellStyle name="Title 3 4 2 3" xfId="20635" xr:uid="{00000000-0005-0000-0000-0000E4650000}"/>
    <cellStyle name="Title 3 4 3" xfId="17258" xr:uid="{00000000-0005-0000-0000-0000E5650000}"/>
    <cellStyle name="Title 3 4 3 2" xfId="20432" xr:uid="{00000000-0005-0000-0000-0000E6650000}"/>
    <cellStyle name="Title 3 4 3 3" xfId="26341" xr:uid="{00000000-0005-0000-0000-0000E7650000}"/>
    <cellStyle name="Title 3 4 4" xfId="21354" xr:uid="{00000000-0005-0000-0000-0000E8650000}"/>
    <cellStyle name="Title 3 4 5" xfId="20112" xr:uid="{00000000-0005-0000-0000-0000E9650000}"/>
    <cellStyle name="Title 3 4 5 2" xfId="25655" xr:uid="{00000000-0005-0000-0000-0000EA650000}"/>
    <cellStyle name="Title 3 4 6" xfId="16763" xr:uid="{00000000-0005-0000-0000-0000EB650000}"/>
    <cellStyle name="Title 3 5" xfId="3083" xr:uid="{00000000-0005-0000-0000-0000EC650000}"/>
    <cellStyle name="Title 3 5 2" xfId="16766" xr:uid="{00000000-0005-0000-0000-0000ED650000}"/>
    <cellStyle name="Title 3 5 2 2" xfId="21357" xr:uid="{00000000-0005-0000-0000-0000EE650000}"/>
    <cellStyle name="Title 3 5 2 3" xfId="20636" xr:uid="{00000000-0005-0000-0000-0000EF650000}"/>
    <cellStyle name="Title 3 5 3" xfId="17259" xr:uid="{00000000-0005-0000-0000-0000F0650000}"/>
    <cellStyle name="Title 3 5 3 2" xfId="20433" xr:uid="{00000000-0005-0000-0000-0000F1650000}"/>
    <cellStyle name="Title 3 5 3 3" xfId="26342" xr:uid="{00000000-0005-0000-0000-0000F2650000}"/>
    <cellStyle name="Title 3 5 4" xfId="21356" xr:uid="{00000000-0005-0000-0000-0000F3650000}"/>
    <cellStyle name="Title 3 5 5" xfId="20113" xr:uid="{00000000-0005-0000-0000-0000F4650000}"/>
    <cellStyle name="Title 3 5 5 2" xfId="25656" xr:uid="{00000000-0005-0000-0000-0000F5650000}"/>
    <cellStyle name="Title 3 5 6" xfId="16765" xr:uid="{00000000-0005-0000-0000-0000F6650000}"/>
    <cellStyle name="Title 3 6" xfId="3084" xr:uid="{00000000-0005-0000-0000-0000F7650000}"/>
    <cellStyle name="Title 3 6 2" xfId="16768" xr:uid="{00000000-0005-0000-0000-0000F8650000}"/>
    <cellStyle name="Title 3 6 2 2" xfId="21359" xr:uid="{00000000-0005-0000-0000-0000F9650000}"/>
    <cellStyle name="Title 3 6 2 3" xfId="20637" xr:uid="{00000000-0005-0000-0000-0000FA650000}"/>
    <cellStyle name="Title 3 6 3" xfId="17260" xr:uid="{00000000-0005-0000-0000-0000FB650000}"/>
    <cellStyle name="Title 3 6 3 2" xfId="20434" xr:uid="{00000000-0005-0000-0000-0000FC650000}"/>
    <cellStyle name="Title 3 6 3 3" xfId="26343" xr:uid="{00000000-0005-0000-0000-0000FD650000}"/>
    <cellStyle name="Title 3 6 4" xfId="21358" xr:uid="{00000000-0005-0000-0000-0000FE650000}"/>
    <cellStyle name="Title 3 6 5" xfId="20114" xr:uid="{00000000-0005-0000-0000-0000FF650000}"/>
    <cellStyle name="Title 3 6 5 2" xfId="25657" xr:uid="{00000000-0005-0000-0000-000000660000}"/>
    <cellStyle name="Title 3 6 6" xfId="16767" xr:uid="{00000000-0005-0000-0000-000001660000}"/>
    <cellStyle name="Title 3 7" xfId="3085" xr:uid="{00000000-0005-0000-0000-000002660000}"/>
    <cellStyle name="Title 3 7 2" xfId="16770" xr:uid="{00000000-0005-0000-0000-000003660000}"/>
    <cellStyle name="Title 3 7 2 2" xfId="21361" xr:uid="{00000000-0005-0000-0000-000004660000}"/>
    <cellStyle name="Title 3 7 2 3" xfId="20638" xr:uid="{00000000-0005-0000-0000-000005660000}"/>
    <cellStyle name="Title 3 7 3" xfId="17261" xr:uid="{00000000-0005-0000-0000-000006660000}"/>
    <cellStyle name="Title 3 7 3 2" xfId="20435" xr:uid="{00000000-0005-0000-0000-000007660000}"/>
    <cellStyle name="Title 3 7 3 3" xfId="26344" xr:uid="{00000000-0005-0000-0000-000008660000}"/>
    <cellStyle name="Title 3 7 4" xfId="21360" xr:uid="{00000000-0005-0000-0000-000009660000}"/>
    <cellStyle name="Title 3 7 5" xfId="20115" xr:uid="{00000000-0005-0000-0000-00000A660000}"/>
    <cellStyle name="Title 3 7 5 2" xfId="25658" xr:uid="{00000000-0005-0000-0000-00000B660000}"/>
    <cellStyle name="Title 3 7 6" xfId="16769" xr:uid="{00000000-0005-0000-0000-00000C660000}"/>
    <cellStyle name="Title 3 8" xfId="3086" xr:uid="{00000000-0005-0000-0000-00000D660000}"/>
    <cellStyle name="Title 3 8 2" xfId="16772" xr:uid="{00000000-0005-0000-0000-00000E660000}"/>
    <cellStyle name="Title 3 8 2 2" xfId="21363" xr:uid="{00000000-0005-0000-0000-00000F660000}"/>
    <cellStyle name="Title 3 8 2 3" xfId="20639" xr:uid="{00000000-0005-0000-0000-000010660000}"/>
    <cellStyle name="Title 3 8 3" xfId="17262" xr:uid="{00000000-0005-0000-0000-000011660000}"/>
    <cellStyle name="Title 3 8 3 2" xfId="20436" xr:uid="{00000000-0005-0000-0000-000012660000}"/>
    <cellStyle name="Title 3 8 3 3" xfId="26345" xr:uid="{00000000-0005-0000-0000-000013660000}"/>
    <cellStyle name="Title 3 8 4" xfId="21362" xr:uid="{00000000-0005-0000-0000-000014660000}"/>
    <cellStyle name="Title 3 8 5" xfId="20116" xr:uid="{00000000-0005-0000-0000-000015660000}"/>
    <cellStyle name="Title 3 8 5 2" xfId="25659" xr:uid="{00000000-0005-0000-0000-000016660000}"/>
    <cellStyle name="Title 3 8 6" xfId="16771" xr:uid="{00000000-0005-0000-0000-000017660000}"/>
    <cellStyle name="Title 3 9" xfId="3087" xr:uid="{00000000-0005-0000-0000-000018660000}"/>
    <cellStyle name="Title 3 9 2" xfId="16774" xr:uid="{00000000-0005-0000-0000-000019660000}"/>
    <cellStyle name="Title 3 9 2 2" xfId="21365" xr:uid="{00000000-0005-0000-0000-00001A660000}"/>
    <cellStyle name="Title 3 9 2 3" xfId="20640" xr:uid="{00000000-0005-0000-0000-00001B660000}"/>
    <cellStyle name="Title 3 9 3" xfId="17263" xr:uid="{00000000-0005-0000-0000-00001C660000}"/>
    <cellStyle name="Title 3 9 3 2" xfId="20437" xr:uid="{00000000-0005-0000-0000-00001D660000}"/>
    <cellStyle name="Title 3 9 3 3" xfId="26346" xr:uid="{00000000-0005-0000-0000-00001E660000}"/>
    <cellStyle name="Title 3 9 4" xfId="21364" xr:uid="{00000000-0005-0000-0000-00001F660000}"/>
    <cellStyle name="Title 3 9 5" xfId="20117" xr:uid="{00000000-0005-0000-0000-000020660000}"/>
    <cellStyle name="Title 3 9 5 2" xfId="25660" xr:uid="{00000000-0005-0000-0000-000021660000}"/>
    <cellStyle name="Title 3 9 6" xfId="16773" xr:uid="{00000000-0005-0000-0000-000022660000}"/>
    <cellStyle name="Title 30" xfId="33479" xr:uid="{00000000-0005-0000-0000-0000AF120000}"/>
    <cellStyle name="Title 31" xfId="33480" xr:uid="{00000000-0005-0000-0000-0000B0120000}"/>
    <cellStyle name="Title 32" xfId="33481" xr:uid="{00000000-0005-0000-0000-0000B1120000}"/>
    <cellStyle name="Title 33" xfId="33482" xr:uid="{00000000-0005-0000-0000-0000B2120000}"/>
    <cellStyle name="Title 34" xfId="33483" xr:uid="{00000000-0005-0000-0000-0000B3120000}"/>
    <cellStyle name="Title 35" xfId="33484" xr:uid="{00000000-0005-0000-0000-0000B4120000}"/>
    <cellStyle name="Title 36" xfId="33485" xr:uid="{00000000-0005-0000-0000-0000B5120000}"/>
    <cellStyle name="Title 37" xfId="33486" xr:uid="{00000000-0005-0000-0000-0000B6120000}"/>
    <cellStyle name="Title 38" xfId="33487" xr:uid="{00000000-0005-0000-0000-0000B7120000}"/>
    <cellStyle name="Title 39" xfId="33488" xr:uid="{00000000-0005-0000-0000-0000B8120000}"/>
    <cellStyle name="Title 4" xfId="3088" xr:uid="{00000000-0005-0000-0000-000023660000}"/>
    <cellStyle name="Title 4 10" xfId="3089" xr:uid="{00000000-0005-0000-0000-000024660000}"/>
    <cellStyle name="Title 4 10 2" xfId="16777" xr:uid="{00000000-0005-0000-0000-000025660000}"/>
    <cellStyle name="Title 4 10 2 2" xfId="21368" xr:uid="{00000000-0005-0000-0000-000026660000}"/>
    <cellStyle name="Title 4 10 2 3" xfId="20642" xr:uid="{00000000-0005-0000-0000-000027660000}"/>
    <cellStyle name="Title 4 10 3" xfId="17265" xr:uid="{00000000-0005-0000-0000-000028660000}"/>
    <cellStyle name="Title 4 10 3 2" xfId="20439" xr:uid="{00000000-0005-0000-0000-000029660000}"/>
    <cellStyle name="Title 4 10 3 3" xfId="26348" xr:uid="{00000000-0005-0000-0000-00002A660000}"/>
    <cellStyle name="Title 4 10 4" xfId="21367" xr:uid="{00000000-0005-0000-0000-00002B660000}"/>
    <cellStyle name="Title 4 10 5" xfId="20119" xr:uid="{00000000-0005-0000-0000-00002C660000}"/>
    <cellStyle name="Title 4 10 5 2" xfId="25662" xr:uid="{00000000-0005-0000-0000-00002D660000}"/>
    <cellStyle name="Title 4 10 6" xfId="16776" xr:uid="{00000000-0005-0000-0000-00002E660000}"/>
    <cellStyle name="Title 4 11" xfId="3090" xr:uid="{00000000-0005-0000-0000-00002F660000}"/>
    <cellStyle name="Title 4 11 2" xfId="16779" xr:uid="{00000000-0005-0000-0000-000030660000}"/>
    <cellStyle name="Title 4 11 2 2" xfId="21370" xr:uid="{00000000-0005-0000-0000-000031660000}"/>
    <cellStyle name="Title 4 11 2 3" xfId="20643" xr:uid="{00000000-0005-0000-0000-000032660000}"/>
    <cellStyle name="Title 4 11 3" xfId="17266" xr:uid="{00000000-0005-0000-0000-000033660000}"/>
    <cellStyle name="Title 4 11 3 2" xfId="20440" xr:uid="{00000000-0005-0000-0000-000034660000}"/>
    <cellStyle name="Title 4 11 3 3" xfId="26349" xr:uid="{00000000-0005-0000-0000-000035660000}"/>
    <cellStyle name="Title 4 11 4" xfId="21369" xr:uid="{00000000-0005-0000-0000-000036660000}"/>
    <cellStyle name="Title 4 11 5" xfId="20120" xr:uid="{00000000-0005-0000-0000-000037660000}"/>
    <cellStyle name="Title 4 11 5 2" xfId="25663" xr:uid="{00000000-0005-0000-0000-000038660000}"/>
    <cellStyle name="Title 4 11 6" xfId="16778" xr:uid="{00000000-0005-0000-0000-000039660000}"/>
    <cellStyle name="Title 4 12" xfId="16780" xr:uid="{00000000-0005-0000-0000-00003A660000}"/>
    <cellStyle name="Title 4 12 2" xfId="21371" xr:uid="{00000000-0005-0000-0000-00003B660000}"/>
    <cellStyle name="Title 4 12 3" xfId="20641" xr:uid="{00000000-0005-0000-0000-00003C660000}"/>
    <cellStyle name="Title 4 13" xfId="17264" xr:uid="{00000000-0005-0000-0000-00003D660000}"/>
    <cellStyle name="Title 4 13 2" xfId="20438" xr:uid="{00000000-0005-0000-0000-00003E660000}"/>
    <cellStyle name="Title 4 13 3" xfId="26347" xr:uid="{00000000-0005-0000-0000-00003F660000}"/>
    <cellStyle name="Title 4 14" xfId="21366" xr:uid="{00000000-0005-0000-0000-000040660000}"/>
    <cellStyle name="Title 4 15" xfId="20118" xr:uid="{00000000-0005-0000-0000-000041660000}"/>
    <cellStyle name="Title 4 15 2" xfId="25661" xr:uid="{00000000-0005-0000-0000-000042660000}"/>
    <cellStyle name="Title 4 16" xfId="16775" xr:uid="{00000000-0005-0000-0000-000043660000}"/>
    <cellStyle name="Title 4 2" xfId="3091" xr:uid="{00000000-0005-0000-0000-000044660000}"/>
    <cellStyle name="Title 4 2 2" xfId="16782" xr:uid="{00000000-0005-0000-0000-000045660000}"/>
    <cellStyle name="Title 4 2 2 2" xfId="21373" xr:uid="{00000000-0005-0000-0000-000046660000}"/>
    <cellStyle name="Title 4 2 2 3" xfId="20644" xr:uid="{00000000-0005-0000-0000-000047660000}"/>
    <cellStyle name="Title 4 2 3" xfId="17267" xr:uid="{00000000-0005-0000-0000-000048660000}"/>
    <cellStyle name="Title 4 2 3 2" xfId="20441" xr:uid="{00000000-0005-0000-0000-000049660000}"/>
    <cellStyle name="Title 4 2 3 3" xfId="26350" xr:uid="{00000000-0005-0000-0000-00004A660000}"/>
    <cellStyle name="Title 4 2 4" xfId="21372" xr:uid="{00000000-0005-0000-0000-00004B660000}"/>
    <cellStyle name="Title 4 2 5" xfId="20121" xr:uid="{00000000-0005-0000-0000-00004C660000}"/>
    <cellStyle name="Title 4 2 5 2" xfId="25664" xr:uid="{00000000-0005-0000-0000-00004D660000}"/>
    <cellStyle name="Title 4 2 6" xfId="16781" xr:uid="{00000000-0005-0000-0000-00004E660000}"/>
    <cellStyle name="Title 4 3" xfId="3092" xr:uid="{00000000-0005-0000-0000-00004F660000}"/>
    <cellStyle name="Title 4 3 2" xfId="16784" xr:uid="{00000000-0005-0000-0000-000050660000}"/>
    <cellStyle name="Title 4 3 2 2" xfId="21375" xr:uid="{00000000-0005-0000-0000-000051660000}"/>
    <cellStyle name="Title 4 3 2 3" xfId="20645" xr:uid="{00000000-0005-0000-0000-000052660000}"/>
    <cellStyle name="Title 4 3 3" xfId="17268" xr:uid="{00000000-0005-0000-0000-000053660000}"/>
    <cellStyle name="Title 4 3 3 2" xfId="20442" xr:uid="{00000000-0005-0000-0000-000054660000}"/>
    <cellStyle name="Title 4 3 3 3" xfId="26351" xr:uid="{00000000-0005-0000-0000-000055660000}"/>
    <cellStyle name="Title 4 3 4" xfId="21374" xr:uid="{00000000-0005-0000-0000-000056660000}"/>
    <cellStyle name="Title 4 3 5" xfId="20122" xr:uid="{00000000-0005-0000-0000-000057660000}"/>
    <cellStyle name="Title 4 3 5 2" xfId="25665" xr:uid="{00000000-0005-0000-0000-000058660000}"/>
    <cellStyle name="Title 4 3 6" xfId="16783" xr:uid="{00000000-0005-0000-0000-000059660000}"/>
    <cellStyle name="Title 4 4" xfId="3093" xr:uid="{00000000-0005-0000-0000-00005A660000}"/>
    <cellStyle name="Title 4 4 2" xfId="16786" xr:uid="{00000000-0005-0000-0000-00005B660000}"/>
    <cellStyle name="Title 4 4 2 2" xfId="21377" xr:uid="{00000000-0005-0000-0000-00005C660000}"/>
    <cellStyle name="Title 4 4 2 3" xfId="20646" xr:uid="{00000000-0005-0000-0000-00005D660000}"/>
    <cellStyle name="Title 4 4 3" xfId="17269" xr:uid="{00000000-0005-0000-0000-00005E660000}"/>
    <cellStyle name="Title 4 4 3 2" xfId="20443" xr:uid="{00000000-0005-0000-0000-00005F660000}"/>
    <cellStyle name="Title 4 4 3 3" xfId="26352" xr:uid="{00000000-0005-0000-0000-000060660000}"/>
    <cellStyle name="Title 4 4 4" xfId="21376" xr:uid="{00000000-0005-0000-0000-000061660000}"/>
    <cellStyle name="Title 4 4 5" xfId="20123" xr:uid="{00000000-0005-0000-0000-000062660000}"/>
    <cellStyle name="Title 4 4 5 2" xfId="25666" xr:uid="{00000000-0005-0000-0000-000063660000}"/>
    <cellStyle name="Title 4 4 6" xfId="16785" xr:uid="{00000000-0005-0000-0000-000064660000}"/>
    <cellStyle name="Title 4 5" xfId="3094" xr:uid="{00000000-0005-0000-0000-000065660000}"/>
    <cellStyle name="Title 4 5 2" xfId="16788" xr:uid="{00000000-0005-0000-0000-000066660000}"/>
    <cellStyle name="Title 4 5 2 2" xfId="21379" xr:uid="{00000000-0005-0000-0000-000067660000}"/>
    <cellStyle name="Title 4 5 2 3" xfId="20647" xr:uid="{00000000-0005-0000-0000-000068660000}"/>
    <cellStyle name="Title 4 5 3" xfId="17270" xr:uid="{00000000-0005-0000-0000-000069660000}"/>
    <cellStyle name="Title 4 5 3 2" xfId="20444" xr:uid="{00000000-0005-0000-0000-00006A660000}"/>
    <cellStyle name="Title 4 5 3 3" xfId="26353" xr:uid="{00000000-0005-0000-0000-00006B660000}"/>
    <cellStyle name="Title 4 5 4" xfId="21378" xr:uid="{00000000-0005-0000-0000-00006C660000}"/>
    <cellStyle name="Title 4 5 5" xfId="20124" xr:uid="{00000000-0005-0000-0000-00006D660000}"/>
    <cellStyle name="Title 4 5 5 2" xfId="25667" xr:uid="{00000000-0005-0000-0000-00006E660000}"/>
    <cellStyle name="Title 4 5 6" xfId="16787" xr:uid="{00000000-0005-0000-0000-00006F660000}"/>
    <cellStyle name="Title 4 6" xfId="3095" xr:uid="{00000000-0005-0000-0000-000070660000}"/>
    <cellStyle name="Title 4 6 2" xfId="16790" xr:uid="{00000000-0005-0000-0000-000071660000}"/>
    <cellStyle name="Title 4 6 2 2" xfId="21381" xr:uid="{00000000-0005-0000-0000-000072660000}"/>
    <cellStyle name="Title 4 6 2 3" xfId="20648" xr:uid="{00000000-0005-0000-0000-000073660000}"/>
    <cellStyle name="Title 4 6 3" xfId="17271" xr:uid="{00000000-0005-0000-0000-000074660000}"/>
    <cellStyle name="Title 4 6 3 2" xfId="20445" xr:uid="{00000000-0005-0000-0000-000075660000}"/>
    <cellStyle name="Title 4 6 3 3" xfId="26354" xr:uid="{00000000-0005-0000-0000-000076660000}"/>
    <cellStyle name="Title 4 6 4" xfId="21380" xr:uid="{00000000-0005-0000-0000-000077660000}"/>
    <cellStyle name="Title 4 6 5" xfId="20125" xr:uid="{00000000-0005-0000-0000-000078660000}"/>
    <cellStyle name="Title 4 6 5 2" xfId="25668" xr:uid="{00000000-0005-0000-0000-000079660000}"/>
    <cellStyle name="Title 4 6 6" xfId="16789" xr:uid="{00000000-0005-0000-0000-00007A660000}"/>
    <cellStyle name="Title 4 7" xfId="3096" xr:uid="{00000000-0005-0000-0000-00007B660000}"/>
    <cellStyle name="Title 4 7 2" xfId="16792" xr:uid="{00000000-0005-0000-0000-00007C660000}"/>
    <cellStyle name="Title 4 7 2 2" xfId="21383" xr:uid="{00000000-0005-0000-0000-00007D660000}"/>
    <cellStyle name="Title 4 7 2 3" xfId="20649" xr:uid="{00000000-0005-0000-0000-00007E660000}"/>
    <cellStyle name="Title 4 7 3" xfId="17272" xr:uid="{00000000-0005-0000-0000-00007F660000}"/>
    <cellStyle name="Title 4 7 3 2" xfId="20446" xr:uid="{00000000-0005-0000-0000-000080660000}"/>
    <cellStyle name="Title 4 7 3 3" xfId="26355" xr:uid="{00000000-0005-0000-0000-000081660000}"/>
    <cellStyle name="Title 4 7 4" xfId="21382" xr:uid="{00000000-0005-0000-0000-000082660000}"/>
    <cellStyle name="Title 4 7 5" xfId="20126" xr:uid="{00000000-0005-0000-0000-000083660000}"/>
    <cellStyle name="Title 4 7 5 2" xfId="25669" xr:uid="{00000000-0005-0000-0000-000084660000}"/>
    <cellStyle name="Title 4 7 6" xfId="16791" xr:uid="{00000000-0005-0000-0000-000085660000}"/>
    <cellStyle name="Title 4 8" xfId="3097" xr:uid="{00000000-0005-0000-0000-000086660000}"/>
    <cellStyle name="Title 4 8 2" xfId="16794" xr:uid="{00000000-0005-0000-0000-000087660000}"/>
    <cellStyle name="Title 4 8 2 2" xfId="21385" xr:uid="{00000000-0005-0000-0000-000088660000}"/>
    <cellStyle name="Title 4 8 2 3" xfId="20650" xr:uid="{00000000-0005-0000-0000-000089660000}"/>
    <cellStyle name="Title 4 8 3" xfId="17273" xr:uid="{00000000-0005-0000-0000-00008A660000}"/>
    <cellStyle name="Title 4 8 3 2" xfId="20447" xr:uid="{00000000-0005-0000-0000-00008B660000}"/>
    <cellStyle name="Title 4 8 3 3" xfId="26356" xr:uid="{00000000-0005-0000-0000-00008C660000}"/>
    <cellStyle name="Title 4 8 4" xfId="21384" xr:uid="{00000000-0005-0000-0000-00008D660000}"/>
    <cellStyle name="Title 4 8 5" xfId="20127" xr:uid="{00000000-0005-0000-0000-00008E660000}"/>
    <cellStyle name="Title 4 8 5 2" xfId="25670" xr:uid="{00000000-0005-0000-0000-00008F660000}"/>
    <cellStyle name="Title 4 8 6" xfId="16793" xr:uid="{00000000-0005-0000-0000-000090660000}"/>
    <cellStyle name="Title 4 9" xfId="3098" xr:uid="{00000000-0005-0000-0000-000091660000}"/>
    <cellStyle name="Title 4 9 2" xfId="16796" xr:uid="{00000000-0005-0000-0000-000092660000}"/>
    <cellStyle name="Title 4 9 2 2" xfId="21387" xr:uid="{00000000-0005-0000-0000-000093660000}"/>
    <cellStyle name="Title 4 9 2 3" xfId="20651" xr:uid="{00000000-0005-0000-0000-000094660000}"/>
    <cellStyle name="Title 4 9 3" xfId="17274" xr:uid="{00000000-0005-0000-0000-000095660000}"/>
    <cellStyle name="Title 4 9 3 2" xfId="20448" xr:uid="{00000000-0005-0000-0000-000096660000}"/>
    <cellStyle name="Title 4 9 3 3" xfId="26357" xr:uid="{00000000-0005-0000-0000-000097660000}"/>
    <cellStyle name="Title 4 9 4" xfId="21386" xr:uid="{00000000-0005-0000-0000-000098660000}"/>
    <cellStyle name="Title 4 9 5" xfId="20128" xr:uid="{00000000-0005-0000-0000-000099660000}"/>
    <cellStyle name="Title 4 9 5 2" xfId="25671" xr:uid="{00000000-0005-0000-0000-00009A660000}"/>
    <cellStyle name="Title 4 9 6" xfId="16795" xr:uid="{00000000-0005-0000-0000-00009B660000}"/>
    <cellStyle name="Title 40" xfId="33489" xr:uid="{00000000-0005-0000-0000-0000BB120000}"/>
    <cellStyle name="Title 41" xfId="33490" xr:uid="{00000000-0005-0000-0000-0000BC120000}"/>
    <cellStyle name="Title 42" xfId="33491" xr:uid="{00000000-0005-0000-0000-0000BD120000}"/>
    <cellStyle name="Title 43" xfId="33492" xr:uid="{00000000-0005-0000-0000-0000BE120000}"/>
    <cellStyle name="Title 5" xfId="3099" xr:uid="{00000000-0005-0000-0000-00009C660000}"/>
    <cellStyle name="Title 5 10" xfId="3100" xr:uid="{00000000-0005-0000-0000-00009D660000}"/>
    <cellStyle name="Title 5 10 2" xfId="16799" xr:uid="{00000000-0005-0000-0000-00009E660000}"/>
    <cellStyle name="Title 5 10 2 2" xfId="21390" xr:uid="{00000000-0005-0000-0000-00009F660000}"/>
    <cellStyle name="Title 5 10 2 3" xfId="20653" xr:uid="{00000000-0005-0000-0000-0000A0660000}"/>
    <cellStyle name="Title 5 10 3" xfId="17276" xr:uid="{00000000-0005-0000-0000-0000A1660000}"/>
    <cellStyle name="Title 5 10 3 2" xfId="20450" xr:uid="{00000000-0005-0000-0000-0000A2660000}"/>
    <cellStyle name="Title 5 10 3 3" xfId="26359" xr:uid="{00000000-0005-0000-0000-0000A3660000}"/>
    <cellStyle name="Title 5 10 4" xfId="21389" xr:uid="{00000000-0005-0000-0000-0000A4660000}"/>
    <cellStyle name="Title 5 10 5" xfId="20130" xr:uid="{00000000-0005-0000-0000-0000A5660000}"/>
    <cellStyle name="Title 5 10 5 2" xfId="25673" xr:uid="{00000000-0005-0000-0000-0000A6660000}"/>
    <cellStyle name="Title 5 10 6" xfId="16798" xr:uid="{00000000-0005-0000-0000-0000A7660000}"/>
    <cellStyle name="Title 5 11" xfId="3101" xr:uid="{00000000-0005-0000-0000-0000A8660000}"/>
    <cellStyle name="Title 5 11 2" xfId="16801" xr:uid="{00000000-0005-0000-0000-0000A9660000}"/>
    <cellStyle name="Title 5 11 2 2" xfId="21392" xr:uid="{00000000-0005-0000-0000-0000AA660000}"/>
    <cellStyle name="Title 5 11 2 3" xfId="20654" xr:uid="{00000000-0005-0000-0000-0000AB660000}"/>
    <cellStyle name="Title 5 11 3" xfId="17277" xr:uid="{00000000-0005-0000-0000-0000AC660000}"/>
    <cellStyle name="Title 5 11 3 2" xfId="20451" xr:uid="{00000000-0005-0000-0000-0000AD660000}"/>
    <cellStyle name="Title 5 11 3 3" xfId="26360" xr:uid="{00000000-0005-0000-0000-0000AE660000}"/>
    <cellStyle name="Title 5 11 4" xfId="21391" xr:uid="{00000000-0005-0000-0000-0000AF660000}"/>
    <cellStyle name="Title 5 11 5" xfId="20131" xr:uid="{00000000-0005-0000-0000-0000B0660000}"/>
    <cellStyle name="Title 5 11 5 2" xfId="25674" xr:uid="{00000000-0005-0000-0000-0000B1660000}"/>
    <cellStyle name="Title 5 11 6" xfId="16800" xr:uid="{00000000-0005-0000-0000-0000B2660000}"/>
    <cellStyle name="Title 5 12" xfId="16802" xr:uid="{00000000-0005-0000-0000-0000B3660000}"/>
    <cellStyle name="Title 5 12 2" xfId="21393" xr:uid="{00000000-0005-0000-0000-0000B4660000}"/>
    <cellStyle name="Title 5 12 3" xfId="20652" xr:uid="{00000000-0005-0000-0000-0000B5660000}"/>
    <cellStyle name="Title 5 13" xfId="17275" xr:uid="{00000000-0005-0000-0000-0000B6660000}"/>
    <cellStyle name="Title 5 13 2" xfId="20449" xr:uid="{00000000-0005-0000-0000-0000B7660000}"/>
    <cellStyle name="Title 5 13 3" xfId="26358" xr:uid="{00000000-0005-0000-0000-0000B8660000}"/>
    <cellStyle name="Title 5 14" xfId="21388" xr:uid="{00000000-0005-0000-0000-0000B9660000}"/>
    <cellStyle name="Title 5 15" xfId="20129" xr:uid="{00000000-0005-0000-0000-0000BA660000}"/>
    <cellStyle name="Title 5 15 2" xfId="25672" xr:uid="{00000000-0005-0000-0000-0000BB660000}"/>
    <cellStyle name="Title 5 16" xfId="16797" xr:uid="{00000000-0005-0000-0000-0000BC660000}"/>
    <cellStyle name="Title 5 2" xfId="3102" xr:uid="{00000000-0005-0000-0000-0000BD660000}"/>
    <cellStyle name="Title 5 2 2" xfId="16804" xr:uid="{00000000-0005-0000-0000-0000BE660000}"/>
    <cellStyle name="Title 5 2 2 2" xfId="21395" xr:uid="{00000000-0005-0000-0000-0000BF660000}"/>
    <cellStyle name="Title 5 2 2 3" xfId="20655" xr:uid="{00000000-0005-0000-0000-0000C0660000}"/>
    <cellStyle name="Title 5 2 3" xfId="17278" xr:uid="{00000000-0005-0000-0000-0000C1660000}"/>
    <cellStyle name="Title 5 2 3 2" xfId="20452" xr:uid="{00000000-0005-0000-0000-0000C2660000}"/>
    <cellStyle name="Title 5 2 3 3" xfId="26361" xr:uid="{00000000-0005-0000-0000-0000C3660000}"/>
    <cellStyle name="Title 5 2 4" xfId="21394" xr:uid="{00000000-0005-0000-0000-0000C4660000}"/>
    <cellStyle name="Title 5 2 5" xfId="20132" xr:uid="{00000000-0005-0000-0000-0000C5660000}"/>
    <cellStyle name="Title 5 2 5 2" xfId="25675" xr:uid="{00000000-0005-0000-0000-0000C6660000}"/>
    <cellStyle name="Title 5 2 6" xfId="16803" xr:uid="{00000000-0005-0000-0000-0000C7660000}"/>
    <cellStyle name="Title 5 3" xfId="3103" xr:uid="{00000000-0005-0000-0000-0000C8660000}"/>
    <cellStyle name="Title 5 3 2" xfId="16806" xr:uid="{00000000-0005-0000-0000-0000C9660000}"/>
    <cellStyle name="Title 5 3 2 2" xfId="21397" xr:uid="{00000000-0005-0000-0000-0000CA660000}"/>
    <cellStyle name="Title 5 3 2 3" xfId="20656" xr:uid="{00000000-0005-0000-0000-0000CB660000}"/>
    <cellStyle name="Title 5 3 3" xfId="17279" xr:uid="{00000000-0005-0000-0000-0000CC660000}"/>
    <cellStyle name="Title 5 3 3 2" xfId="20453" xr:uid="{00000000-0005-0000-0000-0000CD660000}"/>
    <cellStyle name="Title 5 3 3 3" xfId="26362" xr:uid="{00000000-0005-0000-0000-0000CE660000}"/>
    <cellStyle name="Title 5 3 4" xfId="21396" xr:uid="{00000000-0005-0000-0000-0000CF660000}"/>
    <cellStyle name="Title 5 3 5" xfId="20133" xr:uid="{00000000-0005-0000-0000-0000D0660000}"/>
    <cellStyle name="Title 5 3 5 2" xfId="25676" xr:uid="{00000000-0005-0000-0000-0000D1660000}"/>
    <cellStyle name="Title 5 3 6" xfId="16805" xr:uid="{00000000-0005-0000-0000-0000D2660000}"/>
    <cellStyle name="Title 5 4" xfId="3104" xr:uid="{00000000-0005-0000-0000-0000D3660000}"/>
    <cellStyle name="Title 5 4 2" xfId="16808" xr:uid="{00000000-0005-0000-0000-0000D4660000}"/>
    <cellStyle name="Title 5 4 2 2" xfId="21399" xr:uid="{00000000-0005-0000-0000-0000D5660000}"/>
    <cellStyle name="Title 5 4 2 3" xfId="20657" xr:uid="{00000000-0005-0000-0000-0000D6660000}"/>
    <cellStyle name="Title 5 4 3" xfId="17280" xr:uid="{00000000-0005-0000-0000-0000D7660000}"/>
    <cellStyle name="Title 5 4 3 2" xfId="20454" xr:uid="{00000000-0005-0000-0000-0000D8660000}"/>
    <cellStyle name="Title 5 4 3 3" xfId="26363" xr:uid="{00000000-0005-0000-0000-0000D9660000}"/>
    <cellStyle name="Title 5 4 4" xfId="21398" xr:uid="{00000000-0005-0000-0000-0000DA660000}"/>
    <cellStyle name="Title 5 4 5" xfId="20134" xr:uid="{00000000-0005-0000-0000-0000DB660000}"/>
    <cellStyle name="Title 5 4 5 2" xfId="25677" xr:uid="{00000000-0005-0000-0000-0000DC660000}"/>
    <cellStyle name="Title 5 4 6" xfId="16807" xr:uid="{00000000-0005-0000-0000-0000DD660000}"/>
    <cellStyle name="Title 5 5" xfId="3105" xr:uid="{00000000-0005-0000-0000-0000DE660000}"/>
    <cellStyle name="Title 5 5 2" xfId="16810" xr:uid="{00000000-0005-0000-0000-0000DF660000}"/>
    <cellStyle name="Title 5 5 2 2" xfId="21401" xr:uid="{00000000-0005-0000-0000-0000E0660000}"/>
    <cellStyle name="Title 5 5 2 3" xfId="20658" xr:uid="{00000000-0005-0000-0000-0000E1660000}"/>
    <cellStyle name="Title 5 5 3" xfId="17281" xr:uid="{00000000-0005-0000-0000-0000E2660000}"/>
    <cellStyle name="Title 5 5 3 2" xfId="20455" xr:uid="{00000000-0005-0000-0000-0000E3660000}"/>
    <cellStyle name="Title 5 5 3 3" xfId="26364" xr:uid="{00000000-0005-0000-0000-0000E4660000}"/>
    <cellStyle name="Title 5 5 4" xfId="21400" xr:uid="{00000000-0005-0000-0000-0000E5660000}"/>
    <cellStyle name="Title 5 5 5" xfId="20135" xr:uid="{00000000-0005-0000-0000-0000E6660000}"/>
    <cellStyle name="Title 5 5 5 2" xfId="25678" xr:uid="{00000000-0005-0000-0000-0000E7660000}"/>
    <cellStyle name="Title 5 5 6" xfId="16809" xr:uid="{00000000-0005-0000-0000-0000E8660000}"/>
    <cellStyle name="Title 5 6" xfId="3106" xr:uid="{00000000-0005-0000-0000-0000E9660000}"/>
    <cellStyle name="Title 5 6 2" xfId="16812" xr:uid="{00000000-0005-0000-0000-0000EA660000}"/>
    <cellStyle name="Title 5 6 2 2" xfId="21403" xr:uid="{00000000-0005-0000-0000-0000EB660000}"/>
    <cellStyle name="Title 5 6 2 3" xfId="20659" xr:uid="{00000000-0005-0000-0000-0000EC660000}"/>
    <cellStyle name="Title 5 6 3" xfId="17282" xr:uid="{00000000-0005-0000-0000-0000ED660000}"/>
    <cellStyle name="Title 5 6 3 2" xfId="20456" xr:uid="{00000000-0005-0000-0000-0000EE660000}"/>
    <cellStyle name="Title 5 6 3 3" xfId="26365" xr:uid="{00000000-0005-0000-0000-0000EF660000}"/>
    <cellStyle name="Title 5 6 4" xfId="21402" xr:uid="{00000000-0005-0000-0000-0000F0660000}"/>
    <cellStyle name="Title 5 6 5" xfId="20136" xr:uid="{00000000-0005-0000-0000-0000F1660000}"/>
    <cellStyle name="Title 5 6 5 2" xfId="25679" xr:uid="{00000000-0005-0000-0000-0000F2660000}"/>
    <cellStyle name="Title 5 6 6" xfId="16811" xr:uid="{00000000-0005-0000-0000-0000F3660000}"/>
    <cellStyle name="Title 5 7" xfId="3107" xr:uid="{00000000-0005-0000-0000-0000F4660000}"/>
    <cellStyle name="Title 5 7 2" xfId="16814" xr:uid="{00000000-0005-0000-0000-0000F5660000}"/>
    <cellStyle name="Title 5 7 2 2" xfId="21405" xr:uid="{00000000-0005-0000-0000-0000F6660000}"/>
    <cellStyle name="Title 5 7 2 3" xfId="20660" xr:uid="{00000000-0005-0000-0000-0000F7660000}"/>
    <cellStyle name="Title 5 7 3" xfId="17283" xr:uid="{00000000-0005-0000-0000-0000F8660000}"/>
    <cellStyle name="Title 5 7 3 2" xfId="20457" xr:uid="{00000000-0005-0000-0000-0000F9660000}"/>
    <cellStyle name="Title 5 7 3 3" xfId="26366" xr:uid="{00000000-0005-0000-0000-0000FA660000}"/>
    <cellStyle name="Title 5 7 4" xfId="21404" xr:uid="{00000000-0005-0000-0000-0000FB660000}"/>
    <cellStyle name="Title 5 7 5" xfId="20137" xr:uid="{00000000-0005-0000-0000-0000FC660000}"/>
    <cellStyle name="Title 5 7 5 2" xfId="25680" xr:uid="{00000000-0005-0000-0000-0000FD660000}"/>
    <cellStyle name="Title 5 7 6" xfId="16813" xr:uid="{00000000-0005-0000-0000-0000FE660000}"/>
    <cellStyle name="Title 5 8" xfId="3108" xr:uid="{00000000-0005-0000-0000-0000FF660000}"/>
    <cellStyle name="Title 5 8 2" xfId="16816" xr:uid="{00000000-0005-0000-0000-000000670000}"/>
    <cellStyle name="Title 5 8 2 2" xfId="21407" xr:uid="{00000000-0005-0000-0000-000001670000}"/>
    <cellStyle name="Title 5 8 2 3" xfId="20661" xr:uid="{00000000-0005-0000-0000-000002670000}"/>
    <cellStyle name="Title 5 8 3" xfId="17284" xr:uid="{00000000-0005-0000-0000-000003670000}"/>
    <cellStyle name="Title 5 8 3 2" xfId="20458" xr:uid="{00000000-0005-0000-0000-000004670000}"/>
    <cellStyle name="Title 5 8 3 3" xfId="26367" xr:uid="{00000000-0005-0000-0000-000005670000}"/>
    <cellStyle name="Title 5 8 4" xfId="21406" xr:uid="{00000000-0005-0000-0000-000006670000}"/>
    <cellStyle name="Title 5 8 5" xfId="20138" xr:uid="{00000000-0005-0000-0000-000007670000}"/>
    <cellStyle name="Title 5 8 5 2" xfId="25681" xr:uid="{00000000-0005-0000-0000-000008670000}"/>
    <cellStyle name="Title 5 8 6" xfId="16815" xr:uid="{00000000-0005-0000-0000-000009670000}"/>
    <cellStyle name="Title 5 9" xfId="3109" xr:uid="{00000000-0005-0000-0000-00000A670000}"/>
    <cellStyle name="Title 5 9 2" xfId="16818" xr:uid="{00000000-0005-0000-0000-00000B670000}"/>
    <cellStyle name="Title 5 9 2 2" xfId="21409" xr:uid="{00000000-0005-0000-0000-00000C670000}"/>
    <cellStyle name="Title 5 9 2 3" xfId="20662" xr:uid="{00000000-0005-0000-0000-00000D670000}"/>
    <cellStyle name="Title 5 9 3" xfId="17285" xr:uid="{00000000-0005-0000-0000-00000E670000}"/>
    <cellStyle name="Title 5 9 3 2" xfId="20459" xr:uid="{00000000-0005-0000-0000-00000F670000}"/>
    <cellStyle name="Title 5 9 3 3" xfId="26368" xr:uid="{00000000-0005-0000-0000-000010670000}"/>
    <cellStyle name="Title 5 9 4" xfId="21408" xr:uid="{00000000-0005-0000-0000-000011670000}"/>
    <cellStyle name="Title 5 9 5" xfId="20139" xr:uid="{00000000-0005-0000-0000-000012670000}"/>
    <cellStyle name="Title 5 9 5 2" xfId="25682" xr:uid="{00000000-0005-0000-0000-000013670000}"/>
    <cellStyle name="Title 5 9 6" xfId="16817" xr:uid="{00000000-0005-0000-0000-000014670000}"/>
    <cellStyle name="Title 6" xfId="3110" xr:uid="{00000000-0005-0000-0000-000015670000}"/>
    <cellStyle name="Title 6 10" xfId="3111" xr:uid="{00000000-0005-0000-0000-000016670000}"/>
    <cellStyle name="Title 6 10 2" xfId="16821" xr:uid="{00000000-0005-0000-0000-000017670000}"/>
    <cellStyle name="Title 6 10 2 2" xfId="21412" xr:uid="{00000000-0005-0000-0000-000018670000}"/>
    <cellStyle name="Title 6 10 2 3" xfId="20664" xr:uid="{00000000-0005-0000-0000-000019670000}"/>
    <cellStyle name="Title 6 10 3" xfId="17287" xr:uid="{00000000-0005-0000-0000-00001A670000}"/>
    <cellStyle name="Title 6 10 3 2" xfId="20461" xr:uid="{00000000-0005-0000-0000-00001B670000}"/>
    <cellStyle name="Title 6 10 3 3" xfId="26370" xr:uid="{00000000-0005-0000-0000-00001C670000}"/>
    <cellStyle name="Title 6 10 4" xfId="21411" xr:uid="{00000000-0005-0000-0000-00001D670000}"/>
    <cellStyle name="Title 6 10 5" xfId="20141" xr:uid="{00000000-0005-0000-0000-00001E670000}"/>
    <cellStyle name="Title 6 10 5 2" xfId="25684" xr:uid="{00000000-0005-0000-0000-00001F670000}"/>
    <cellStyle name="Title 6 10 6" xfId="16820" xr:uid="{00000000-0005-0000-0000-000020670000}"/>
    <cellStyle name="Title 6 11" xfId="3112" xr:uid="{00000000-0005-0000-0000-000021670000}"/>
    <cellStyle name="Title 6 11 2" xfId="16823" xr:uid="{00000000-0005-0000-0000-000022670000}"/>
    <cellStyle name="Title 6 11 2 2" xfId="21414" xr:uid="{00000000-0005-0000-0000-000023670000}"/>
    <cellStyle name="Title 6 11 2 3" xfId="20665" xr:uid="{00000000-0005-0000-0000-000024670000}"/>
    <cellStyle name="Title 6 11 3" xfId="17288" xr:uid="{00000000-0005-0000-0000-000025670000}"/>
    <cellStyle name="Title 6 11 3 2" xfId="20462" xr:uid="{00000000-0005-0000-0000-000026670000}"/>
    <cellStyle name="Title 6 11 3 3" xfId="26371" xr:uid="{00000000-0005-0000-0000-000027670000}"/>
    <cellStyle name="Title 6 11 4" xfId="21413" xr:uid="{00000000-0005-0000-0000-000028670000}"/>
    <cellStyle name="Title 6 11 5" xfId="20142" xr:uid="{00000000-0005-0000-0000-000029670000}"/>
    <cellStyle name="Title 6 11 5 2" xfId="25685" xr:uid="{00000000-0005-0000-0000-00002A670000}"/>
    <cellStyle name="Title 6 11 6" xfId="16822" xr:uid="{00000000-0005-0000-0000-00002B670000}"/>
    <cellStyle name="Title 6 12" xfId="16824" xr:uid="{00000000-0005-0000-0000-00002C670000}"/>
    <cellStyle name="Title 6 12 2" xfId="21415" xr:uid="{00000000-0005-0000-0000-00002D670000}"/>
    <cellStyle name="Title 6 12 3" xfId="20663" xr:uid="{00000000-0005-0000-0000-00002E670000}"/>
    <cellStyle name="Title 6 13" xfId="17286" xr:uid="{00000000-0005-0000-0000-00002F670000}"/>
    <cellStyle name="Title 6 13 2" xfId="20460" xr:uid="{00000000-0005-0000-0000-000030670000}"/>
    <cellStyle name="Title 6 13 3" xfId="26369" xr:uid="{00000000-0005-0000-0000-000031670000}"/>
    <cellStyle name="Title 6 14" xfId="21410" xr:uid="{00000000-0005-0000-0000-000032670000}"/>
    <cellStyle name="Title 6 15" xfId="20140" xr:uid="{00000000-0005-0000-0000-000033670000}"/>
    <cellStyle name="Title 6 15 2" xfId="25683" xr:uid="{00000000-0005-0000-0000-000034670000}"/>
    <cellStyle name="Title 6 16" xfId="16819" xr:uid="{00000000-0005-0000-0000-000035670000}"/>
    <cellStyle name="Title 6 2" xfId="3113" xr:uid="{00000000-0005-0000-0000-000036670000}"/>
    <cellStyle name="Title 6 2 2" xfId="16826" xr:uid="{00000000-0005-0000-0000-000037670000}"/>
    <cellStyle name="Title 6 2 2 2" xfId="21417" xr:uid="{00000000-0005-0000-0000-000038670000}"/>
    <cellStyle name="Title 6 2 2 3" xfId="20666" xr:uid="{00000000-0005-0000-0000-000039670000}"/>
    <cellStyle name="Title 6 2 3" xfId="17289" xr:uid="{00000000-0005-0000-0000-00003A670000}"/>
    <cellStyle name="Title 6 2 3 2" xfId="20463" xr:uid="{00000000-0005-0000-0000-00003B670000}"/>
    <cellStyle name="Title 6 2 3 3" xfId="26372" xr:uid="{00000000-0005-0000-0000-00003C670000}"/>
    <cellStyle name="Title 6 2 4" xfId="21416" xr:uid="{00000000-0005-0000-0000-00003D670000}"/>
    <cellStyle name="Title 6 2 5" xfId="20143" xr:uid="{00000000-0005-0000-0000-00003E670000}"/>
    <cellStyle name="Title 6 2 5 2" xfId="25686" xr:uid="{00000000-0005-0000-0000-00003F670000}"/>
    <cellStyle name="Title 6 2 6" xfId="16825" xr:uid="{00000000-0005-0000-0000-000040670000}"/>
    <cellStyle name="Title 6 3" xfId="3114" xr:uid="{00000000-0005-0000-0000-000041670000}"/>
    <cellStyle name="Title 6 3 2" xfId="16828" xr:uid="{00000000-0005-0000-0000-000042670000}"/>
    <cellStyle name="Title 6 3 2 2" xfId="21419" xr:uid="{00000000-0005-0000-0000-000043670000}"/>
    <cellStyle name="Title 6 3 2 3" xfId="20667" xr:uid="{00000000-0005-0000-0000-000044670000}"/>
    <cellStyle name="Title 6 3 3" xfId="17290" xr:uid="{00000000-0005-0000-0000-000045670000}"/>
    <cellStyle name="Title 6 3 3 2" xfId="20464" xr:uid="{00000000-0005-0000-0000-000046670000}"/>
    <cellStyle name="Title 6 3 3 3" xfId="26373" xr:uid="{00000000-0005-0000-0000-000047670000}"/>
    <cellStyle name="Title 6 3 4" xfId="21418" xr:uid="{00000000-0005-0000-0000-000048670000}"/>
    <cellStyle name="Title 6 3 5" xfId="20144" xr:uid="{00000000-0005-0000-0000-000049670000}"/>
    <cellStyle name="Title 6 3 5 2" xfId="25687" xr:uid="{00000000-0005-0000-0000-00004A670000}"/>
    <cellStyle name="Title 6 3 6" xfId="16827" xr:uid="{00000000-0005-0000-0000-00004B670000}"/>
    <cellStyle name="Title 6 4" xfId="3115" xr:uid="{00000000-0005-0000-0000-00004C670000}"/>
    <cellStyle name="Title 6 4 2" xfId="16830" xr:uid="{00000000-0005-0000-0000-00004D670000}"/>
    <cellStyle name="Title 6 4 2 2" xfId="21421" xr:uid="{00000000-0005-0000-0000-00004E670000}"/>
    <cellStyle name="Title 6 4 2 3" xfId="20668" xr:uid="{00000000-0005-0000-0000-00004F670000}"/>
    <cellStyle name="Title 6 4 3" xfId="17291" xr:uid="{00000000-0005-0000-0000-000050670000}"/>
    <cellStyle name="Title 6 4 3 2" xfId="20465" xr:uid="{00000000-0005-0000-0000-000051670000}"/>
    <cellStyle name="Title 6 4 3 3" xfId="26374" xr:uid="{00000000-0005-0000-0000-000052670000}"/>
    <cellStyle name="Title 6 4 4" xfId="21420" xr:uid="{00000000-0005-0000-0000-000053670000}"/>
    <cellStyle name="Title 6 4 5" xfId="20145" xr:uid="{00000000-0005-0000-0000-000054670000}"/>
    <cellStyle name="Title 6 4 5 2" xfId="25688" xr:uid="{00000000-0005-0000-0000-000055670000}"/>
    <cellStyle name="Title 6 4 6" xfId="16829" xr:uid="{00000000-0005-0000-0000-000056670000}"/>
    <cellStyle name="Title 6 5" xfId="3116" xr:uid="{00000000-0005-0000-0000-000057670000}"/>
    <cellStyle name="Title 6 5 2" xfId="16832" xr:uid="{00000000-0005-0000-0000-000058670000}"/>
    <cellStyle name="Title 6 5 2 2" xfId="21423" xr:uid="{00000000-0005-0000-0000-000059670000}"/>
    <cellStyle name="Title 6 5 2 3" xfId="20669" xr:uid="{00000000-0005-0000-0000-00005A670000}"/>
    <cellStyle name="Title 6 5 3" xfId="17292" xr:uid="{00000000-0005-0000-0000-00005B670000}"/>
    <cellStyle name="Title 6 5 3 2" xfId="20466" xr:uid="{00000000-0005-0000-0000-00005C670000}"/>
    <cellStyle name="Title 6 5 3 3" xfId="26375" xr:uid="{00000000-0005-0000-0000-00005D670000}"/>
    <cellStyle name="Title 6 5 4" xfId="21422" xr:uid="{00000000-0005-0000-0000-00005E670000}"/>
    <cellStyle name="Title 6 5 5" xfId="20146" xr:uid="{00000000-0005-0000-0000-00005F670000}"/>
    <cellStyle name="Title 6 5 5 2" xfId="25689" xr:uid="{00000000-0005-0000-0000-000060670000}"/>
    <cellStyle name="Title 6 5 6" xfId="16831" xr:uid="{00000000-0005-0000-0000-000061670000}"/>
    <cellStyle name="Title 6 6" xfId="3117" xr:uid="{00000000-0005-0000-0000-000062670000}"/>
    <cellStyle name="Title 6 6 2" xfId="16834" xr:uid="{00000000-0005-0000-0000-000063670000}"/>
    <cellStyle name="Title 6 6 2 2" xfId="21425" xr:uid="{00000000-0005-0000-0000-000064670000}"/>
    <cellStyle name="Title 6 6 2 3" xfId="20670" xr:uid="{00000000-0005-0000-0000-000065670000}"/>
    <cellStyle name="Title 6 6 3" xfId="17293" xr:uid="{00000000-0005-0000-0000-000066670000}"/>
    <cellStyle name="Title 6 6 3 2" xfId="20467" xr:uid="{00000000-0005-0000-0000-000067670000}"/>
    <cellStyle name="Title 6 6 3 3" xfId="26376" xr:uid="{00000000-0005-0000-0000-000068670000}"/>
    <cellStyle name="Title 6 6 4" xfId="21424" xr:uid="{00000000-0005-0000-0000-000069670000}"/>
    <cellStyle name="Title 6 6 5" xfId="20147" xr:uid="{00000000-0005-0000-0000-00006A670000}"/>
    <cellStyle name="Title 6 6 5 2" xfId="25690" xr:uid="{00000000-0005-0000-0000-00006B670000}"/>
    <cellStyle name="Title 6 6 6" xfId="16833" xr:uid="{00000000-0005-0000-0000-00006C670000}"/>
    <cellStyle name="Title 6 7" xfId="3118" xr:uid="{00000000-0005-0000-0000-00006D670000}"/>
    <cellStyle name="Title 6 7 2" xfId="16836" xr:uid="{00000000-0005-0000-0000-00006E670000}"/>
    <cellStyle name="Title 6 7 2 2" xfId="21427" xr:uid="{00000000-0005-0000-0000-00006F670000}"/>
    <cellStyle name="Title 6 7 2 3" xfId="20671" xr:uid="{00000000-0005-0000-0000-000070670000}"/>
    <cellStyle name="Title 6 7 3" xfId="17294" xr:uid="{00000000-0005-0000-0000-000071670000}"/>
    <cellStyle name="Title 6 7 3 2" xfId="20468" xr:uid="{00000000-0005-0000-0000-000072670000}"/>
    <cellStyle name="Title 6 7 3 3" xfId="26377" xr:uid="{00000000-0005-0000-0000-000073670000}"/>
    <cellStyle name="Title 6 7 4" xfId="21426" xr:uid="{00000000-0005-0000-0000-000074670000}"/>
    <cellStyle name="Title 6 7 5" xfId="20148" xr:uid="{00000000-0005-0000-0000-000075670000}"/>
    <cellStyle name="Title 6 7 5 2" xfId="25691" xr:uid="{00000000-0005-0000-0000-000076670000}"/>
    <cellStyle name="Title 6 7 6" xfId="16835" xr:uid="{00000000-0005-0000-0000-000077670000}"/>
    <cellStyle name="Title 6 8" xfId="3119" xr:uid="{00000000-0005-0000-0000-000078670000}"/>
    <cellStyle name="Title 6 8 2" xfId="16838" xr:uid="{00000000-0005-0000-0000-000079670000}"/>
    <cellStyle name="Title 6 8 2 2" xfId="21429" xr:uid="{00000000-0005-0000-0000-00007A670000}"/>
    <cellStyle name="Title 6 8 2 3" xfId="20672" xr:uid="{00000000-0005-0000-0000-00007B670000}"/>
    <cellStyle name="Title 6 8 3" xfId="17295" xr:uid="{00000000-0005-0000-0000-00007C670000}"/>
    <cellStyle name="Title 6 8 3 2" xfId="20469" xr:uid="{00000000-0005-0000-0000-00007D670000}"/>
    <cellStyle name="Title 6 8 3 3" xfId="26378" xr:uid="{00000000-0005-0000-0000-00007E670000}"/>
    <cellStyle name="Title 6 8 4" xfId="21428" xr:uid="{00000000-0005-0000-0000-00007F670000}"/>
    <cellStyle name="Title 6 8 5" xfId="20149" xr:uid="{00000000-0005-0000-0000-000080670000}"/>
    <cellStyle name="Title 6 8 5 2" xfId="25692" xr:uid="{00000000-0005-0000-0000-000081670000}"/>
    <cellStyle name="Title 6 8 6" xfId="16837" xr:uid="{00000000-0005-0000-0000-000082670000}"/>
    <cellStyle name="Title 6 9" xfId="3120" xr:uid="{00000000-0005-0000-0000-000083670000}"/>
    <cellStyle name="Title 6 9 2" xfId="16840" xr:uid="{00000000-0005-0000-0000-000084670000}"/>
    <cellStyle name="Title 6 9 2 2" xfId="21431" xr:uid="{00000000-0005-0000-0000-000085670000}"/>
    <cellStyle name="Title 6 9 2 3" xfId="20673" xr:uid="{00000000-0005-0000-0000-000086670000}"/>
    <cellStyle name="Title 6 9 3" xfId="17296" xr:uid="{00000000-0005-0000-0000-000087670000}"/>
    <cellStyle name="Title 6 9 3 2" xfId="20470" xr:uid="{00000000-0005-0000-0000-000088670000}"/>
    <cellStyle name="Title 6 9 3 3" xfId="26379" xr:uid="{00000000-0005-0000-0000-000089670000}"/>
    <cellStyle name="Title 6 9 4" xfId="21430" xr:uid="{00000000-0005-0000-0000-00008A670000}"/>
    <cellStyle name="Title 6 9 5" xfId="20150" xr:uid="{00000000-0005-0000-0000-00008B670000}"/>
    <cellStyle name="Title 6 9 5 2" xfId="25693" xr:uid="{00000000-0005-0000-0000-00008C670000}"/>
    <cellStyle name="Title 6 9 6" xfId="16839" xr:uid="{00000000-0005-0000-0000-00008D670000}"/>
    <cellStyle name="Title 7" xfId="3121" xr:uid="{00000000-0005-0000-0000-00008E670000}"/>
    <cellStyle name="Title 7 2" xfId="16842" xr:uid="{00000000-0005-0000-0000-00008F670000}"/>
    <cellStyle name="Title 7 2 2" xfId="21433" xr:uid="{00000000-0005-0000-0000-000090670000}"/>
    <cellStyle name="Title 7 2 3" xfId="20674" xr:uid="{00000000-0005-0000-0000-000091670000}"/>
    <cellStyle name="Title 7 3" xfId="17297" xr:uid="{00000000-0005-0000-0000-000092670000}"/>
    <cellStyle name="Title 7 3 2" xfId="20471" xr:uid="{00000000-0005-0000-0000-000093670000}"/>
    <cellStyle name="Title 7 3 3" xfId="26380" xr:uid="{00000000-0005-0000-0000-000094670000}"/>
    <cellStyle name="Title 7 4" xfId="21432" xr:uid="{00000000-0005-0000-0000-000095670000}"/>
    <cellStyle name="Title 7 5" xfId="20151" xr:uid="{00000000-0005-0000-0000-000096670000}"/>
    <cellStyle name="Title 7 5 2" xfId="25694" xr:uid="{00000000-0005-0000-0000-000097670000}"/>
    <cellStyle name="Title 7 6" xfId="16841" xr:uid="{00000000-0005-0000-0000-000098670000}"/>
    <cellStyle name="Title 8" xfId="3122" xr:uid="{00000000-0005-0000-0000-000099670000}"/>
    <cellStyle name="Title 8 2" xfId="16844" xr:uid="{00000000-0005-0000-0000-00009A670000}"/>
    <cellStyle name="Title 8 2 2" xfId="21435" xr:uid="{00000000-0005-0000-0000-00009B670000}"/>
    <cellStyle name="Title 8 2 3" xfId="20675" xr:uid="{00000000-0005-0000-0000-00009C670000}"/>
    <cellStyle name="Title 8 3" xfId="17298" xr:uid="{00000000-0005-0000-0000-00009D670000}"/>
    <cellStyle name="Title 8 3 2" xfId="20472" xr:uid="{00000000-0005-0000-0000-00009E670000}"/>
    <cellStyle name="Title 8 3 3" xfId="26381" xr:uid="{00000000-0005-0000-0000-00009F670000}"/>
    <cellStyle name="Title 8 4" xfId="21434" xr:uid="{00000000-0005-0000-0000-0000A0670000}"/>
    <cellStyle name="Title 8 5" xfId="20152" xr:uid="{00000000-0005-0000-0000-0000A1670000}"/>
    <cellStyle name="Title 8 5 2" xfId="25695" xr:uid="{00000000-0005-0000-0000-0000A2670000}"/>
    <cellStyle name="Title 8 6" xfId="16843" xr:uid="{00000000-0005-0000-0000-0000A3670000}"/>
    <cellStyle name="Title 9" xfId="3123" xr:uid="{00000000-0005-0000-0000-0000A4670000}"/>
    <cellStyle name="Title 9 2" xfId="16846" xr:uid="{00000000-0005-0000-0000-0000A5670000}"/>
    <cellStyle name="Title 9 2 2" xfId="21437" xr:uid="{00000000-0005-0000-0000-0000A6670000}"/>
    <cellStyle name="Title 9 2 3" xfId="20676" xr:uid="{00000000-0005-0000-0000-0000A7670000}"/>
    <cellStyle name="Title 9 3" xfId="17299" xr:uid="{00000000-0005-0000-0000-0000A8670000}"/>
    <cellStyle name="Title 9 3 2" xfId="20473" xr:uid="{00000000-0005-0000-0000-0000A9670000}"/>
    <cellStyle name="Title 9 3 3" xfId="26382" xr:uid="{00000000-0005-0000-0000-0000AA670000}"/>
    <cellStyle name="Title 9 4" xfId="21436" xr:uid="{00000000-0005-0000-0000-0000AB670000}"/>
    <cellStyle name="Title 9 5" xfId="20153" xr:uid="{00000000-0005-0000-0000-0000AC670000}"/>
    <cellStyle name="Title 9 5 2" xfId="25696" xr:uid="{00000000-0005-0000-0000-0000AD670000}"/>
    <cellStyle name="Title 9 6" xfId="16845" xr:uid="{00000000-0005-0000-0000-0000AE670000}"/>
    <cellStyle name="Titolo" xfId="3686" xr:uid="{00000000-0005-0000-0000-0000AF670000}"/>
    <cellStyle name="Titolo 1" xfId="3687" xr:uid="{00000000-0005-0000-0000-0000B0670000}"/>
    <cellStyle name="Titolo 2" xfId="3688" xr:uid="{00000000-0005-0000-0000-0000B1670000}"/>
    <cellStyle name="Titolo 3" xfId="3689" xr:uid="{00000000-0005-0000-0000-0000B2670000}"/>
    <cellStyle name="Titolo 3 2" xfId="6802" xr:uid="{00000000-0005-0000-0000-0000B3670000}"/>
    <cellStyle name="Titolo 3 2 2" xfId="12484" xr:uid="{00000000-0005-0000-0000-0000B4670000}"/>
    <cellStyle name="Titolo 3 3" xfId="6890" xr:uid="{00000000-0005-0000-0000-0000B5670000}"/>
    <cellStyle name="Titolo 3 3 2" xfId="12571" xr:uid="{00000000-0005-0000-0000-0000B6670000}"/>
    <cellStyle name="Titolo 3 4" xfId="8140" xr:uid="{00000000-0005-0000-0000-0000B7670000}"/>
    <cellStyle name="Titolo 3 4 2" xfId="13807" xr:uid="{00000000-0005-0000-0000-0000B8670000}"/>
    <cellStyle name="Titolo 3 5" xfId="8278" xr:uid="{00000000-0005-0000-0000-0000B9670000}"/>
    <cellStyle name="Titolo 3 5 2" xfId="13944" xr:uid="{00000000-0005-0000-0000-0000BA670000}"/>
    <cellStyle name="Titolo 3 6" xfId="4723" xr:uid="{00000000-0005-0000-0000-0000BB670000}"/>
    <cellStyle name="Titolo 3 7" xfId="10424" xr:uid="{00000000-0005-0000-0000-0000BC670000}"/>
    <cellStyle name="Titolo 4" xfId="3690" xr:uid="{00000000-0005-0000-0000-0000BD670000}"/>
    <cellStyle name="Titre" xfId="3732" xr:uid="{00000000-0005-0000-0000-0000BE670000}"/>
    <cellStyle name="Titre 1" xfId="3733" xr:uid="{00000000-0005-0000-0000-0000BF670000}"/>
    <cellStyle name="Titre 2" xfId="3734" xr:uid="{00000000-0005-0000-0000-0000C0670000}"/>
    <cellStyle name="Titre 3" xfId="3735" xr:uid="{00000000-0005-0000-0000-0000C1670000}"/>
    <cellStyle name="Titre 3 2" xfId="5406" xr:uid="{00000000-0005-0000-0000-0000C2670000}"/>
    <cellStyle name="Titre 3 2 2" xfId="11089" xr:uid="{00000000-0005-0000-0000-0000C3670000}"/>
    <cellStyle name="Titre 3 3" xfId="6819" xr:uid="{00000000-0005-0000-0000-0000C4670000}"/>
    <cellStyle name="Titre 3 3 2" xfId="12501" xr:uid="{00000000-0005-0000-0000-0000C5670000}"/>
    <cellStyle name="Titre 3 4" xfId="8021" xr:uid="{00000000-0005-0000-0000-0000C6670000}"/>
    <cellStyle name="Titre 3 4 2" xfId="13694" xr:uid="{00000000-0005-0000-0000-0000C7670000}"/>
    <cellStyle name="Titre 3 5" xfId="4372" xr:uid="{00000000-0005-0000-0000-0000C8670000}"/>
    <cellStyle name="Titre 4" xfId="3736" xr:uid="{00000000-0005-0000-0000-0000C9670000}"/>
    <cellStyle name="Total 10" xfId="3124" xr:uid="{00000000-0005-0000-0000-0000CA670000}"/>
    <cellStyle name="Total 10 10" xfId="4308" xr:uid="{00000000-0005-0000-0000-0000CB670000}"/>
    <cellStyle name="Total 10 10 2" xfId="28882" xr:uid="{00000000-0005-0000-0000-0000CC670000}"/>
    <cellStyle name="Total 10 11" xfId="10036" xr:uid="{00000000-0005-0000-0000-0000CD670000}"/>
    <cellStyle name="Total 10 11 2" xfId="28646" xr:uid="{00000000-0005-0000-0000-0000CE670000}"/>
    <cellStyle name="Total 10 12" xfId="16847" xr:uid="{00000000-0005-0000-0000-0000CF670000}"/>
    <cellStyle name="Total 10 13" xfId="30834" xr:uid="{00000000-0005-0000-0000-00005B220000}"/>
    <cellStyle name="Total 10 2" xfId="3563" xr:uid="{00000000-0005-0000-0000-0000D0670000}"/>
    <cellStyle name="Total 10 2 10" xfId="10354" xr:uid="{00000000-0005-0000-0000-0000D1670000}"/>
    <cellStyle name="Total 10 2 10 2" xfId="30377" xr:uid="{00000000-0005-0000-0000-0000D2670000}"/>
    <cellStyle name="Total 10 2 11" xfId="16848" xr:uid="{00000000-0005-0000-0000-0000D3670000}"/>
    <cellStyle name="Total 10 2 12" xfId="30835" xr:uid="{00000000-0005-0000-0000-00005C220000}"/>
    <cellStyle name="Total 10 2 2" xfId="6723" xr:uid="{00000000-0005-0000-0000-0000D4670000}"/>
    <cellStyle name="Total 10 2 2 2" xfId="12405" xr:uid="{00000000-0005-0000-0000-0000D5670000}"/>
    <cellStyle name="Total 10 2 2 2 2" xfId="26091" xr:uid="{00000000-0005-0000-0000-0000D6670000}"/>
    <cellStyle name="Total 10 2 2 3" xfId="24513" xr:uid="{00000000-0005-0000-0000-0000D7670000}"/>
    <cellStyle name="Total 10 2 2 4" xfId="21439" xr:uid="{00000000-0005-0000-0000-0000D8670000}"/>
    <cellStyle name="Total 10 2 3" xfId="6202" xr:uid="{00000000-0005-0000-0000-0000D9670000}"/>
    <cellStyle name="Total 10 2 3 2" xfId="11885" xr:uid="{00000000-0005-0000-0000-0000DA670000}"/>
    <cellStyle name="Total 10 2 3 2 2" xfId="39502" xr:uid="{00000000-0005-0000-0000-000001240000}"/>
    <cellStyle name="Total 10 2 3 3" xfId="36166" xr:uid="{00000000-0005-0000-0000-000001240000}"/>
    <cellStyle name="Total 10 2 4" xfId="8198" xr:uid="{00000000-0005-0000-0000-0000DB670000}"/>
    <cellStyle name="Total 10 2 4 2" xfId="13864" xr:uid="{00000000-0005-0000-0000-0000DC670000}"/>
    <cellStyle name="Total 10 2 4 3" xfId="37284" xr:uid="{00000000-0005-0000-0000-00005C220000}"/>
    <cellStyle name="Total 10 2 5" xfId="8728" xr:uid="{00000000-0005-0000-0000-0000DD670000}"/>
    <cellStyle name="Total 10 2 5 2" xfId="14393" xr:uid="{00000000-0005-0000-0000-0000DE670000}"/>
    <cellStyle name="Total 10 2 6" xfId="9108" xr:uid="{00000000-0005-0000-0000-0000DF670000}"/>
    <cellStyle name="Total 10 2 6 2" xfId="14773" xr:uid="{00000000-0005-0000-0000-0000E0670000}"/>
    <cellStyle name="Total 10 2 7" xfId="9832" xr:uid="{00000000-0005-0000-0000-0000E1670000}"/>
    <cellStyle name="Total 10 2 7 2" xfId="15487" xr:uid="{00000000-0005-0000-0000-0000E2670000}"/>
    <cellStyle name="Total 10 2 8" xfId="5324" xr:uid="{00000000-0005-0000-0000-0000E3670000}"/>
    <cellStyle name="Total 10 2 8 2" xfId="11010" xr:uid="{00000000-0005-0000-0000-0000E4670000}"/>
    <cellStyle name="Total 10 2 9" xfId="4650" xr:uid="{00000000-0005-0000-0000-0000E5670000}"/>
    <cellStyle name="Total 10 2 9 2" xfId="30213" xr:uid="{00000000-0005-0000-0000-0000E6670000}"/>
    <cellStyle name="Total 10 3" xfId="6361" xr:uid="{00000000-0005-0000-0000-0000E7670000}"/>
    <cellStyle name="Total 10 3 2" xfId="12044" xr:uid="{00000000-0005-0000-0000-0000E8670000}"/>
    <cellStyle name="Total 10 3 2 2" xfId="26383" xr:uid="{00000000-0005-0000-0000-0000E9670000}"/>
    <cellStyle name="Total 10 3 2 3" xfId="20474" xr:uid="{00000000-0005-0000-0000-0000EA670000}"/>
    <cellStyle name="Total 10 3 3" xfId="24295" xr:uid="{00000000-0005-0000-0000-0000EB670000}"/>
    <cellStyle name="Total 10 3 4" xfId="17300" xr:uid="{00000000-0005-0000-0000-0000EC670000}"/>
    <cellStyle name="Total 10 4" xfId="5932" xr:uid="{00000000-0005-0000-0000-0000ED670000}"/>
    <cellStyle name="Total 10 4 2" xfId="11615" xr:uid="{00000000-0005-0000-0000-0000EE670000}"/>
    <cellStyle name="Total 10 4 2 2" xfId="26011" xr:uid="{00000000-0005-0000-0000-0000EF670000}"/>
    <cellStyle name="Total 10 4 3" xfId="24085" xr:uid="{00000000-0005-0000-0000-0000F0670000}"/>
    <cellStyle name="Total 10 4 4" xfId="21438" xr:uid="{00000000-0005-0000-0000-0000F1670000}"/>
    <cellStyle name="Total 10 5" xfId="6931" xr:uid="{00000000-0005-0000-0000-0000F2670000}"/>
    <cellStyle name="Total 10 5 2" xfId="12607" xr:uid="{00000000-0005-0000-0000-0000F3670000}"/>
    <cellStyle name="Total 10 5 2 2" xfId="25697" xr:uid="{00000000-0005-0000-0000-0000F4670000}"/>
    <cellStyle name="Total 10 5 2 3" xfId="38761" xr:uid="{00000000-0005-0000-0000-000004240000}"/>
    <cellStyle name="Total 10 5 3" xfId="24625" xr:uid="{00000000-0005-0000-0000-0000F5670000}"/>
    <cellStyle name="Total 10 5 4" xfId="35457" xr:uid="{00000000-0005-0000-0000-000004240000}"/>
    <cellStyle name="Total 10 6" xfId="8411" xr:uid="{00000000-0005-0000-0000-0000F6670000}"/>
    <cellStyle name="Total 10 6 2" xfId="14077" xr:uid="{00000000-0005-0000-0000-0000F7670000}"/>
    <cellStyle name="Total 10 6 2 2" xfId="38245" xr:uid="{00000000-0005-0000-0000-0000AE2C0000}"/>
    <cellStyle name="Total 10 6 3" xfId="34774" xr:uid="{00000000-0005-0000-0000-0000AE2C0000}"/>
    <cellStyle name="Total 10 7" xfId="8790" xr:uid="{00000000-0005-0000-0000-0000F8670000}"/>
    <cellStyle name="Total 10 7 2" xfId="14455" xr:uid="{00000000-0005-0000-0000-0000F9670000}"/>
    <cellStyle name="Total 10 7 3" xfId="37283" xr:uid="{00000000-0005-0000-0000-00005B220000}"/>
    <cellStyle name="Total 10 8" xfId="9511" xr:uid="{00000000-0005-0000-0000-0000FA670000}"/>
    <cellStyle name="Total 10 8 2" xfId="15169" xr:uid="{00000000-0005-0000-0000-0000FB670000}"/>
    <cellStyle name="Total 10 9" xfId="5003" xr:uid="{00000000-0005-0000-0000-0000FC670000}"/>
    <cellStyle name="Total 10 9 2" xfId="10692" xr:uid="{00000000-0005-0000-0000-0000FD670000}"/>
    <cellStyle name="Total 11" xfId="33493" xr:uid="{00000000-0005-0000-0000-0000C7120000}"/>
    <cellStyle name="Total 12" xfId="33494" xr:uid="{00000000-0005-0000-0000-0000C8120000}"/>
    <cellStyle name="Total 13" xfId="33495" xr:uid="{00000000-0005-0000-0000-0000C9120000}"/>
    <cellStyle name="Total 14" xfId="33496" xr:uid="{00000000-0005-0000-0000-0000CA120000}"/>
    <cellStyle name="Total 15" xfId="33497" xr:uid="{00000000-0005-0000-0000-0000CB120000}"/>
    <cellStyle name="Total 16" xfId="33498" xr:uid="{00000000-0005-0000-0000-0000CC120000}"/>
    <cellStyle name="Total 17" xfId="33499" xr:uid="{00000000-0005-0000-0000-0000CD120000}"/>
    <cellStyle name="Total 18" xfId="33500" xr:uid="{00000000-0005-0000-0000-0000CE120000}"/>
    <cellStyle name="Total 19" xfId="33501" xr:uid="{00000000-0005-0000-0000-0000CF120000}"/>
    <cellStyle name="Total 2" xfId="3125" xr:uid="{00000000-0005-0000-0000-0000FE670000}"/>
    <cellStyle name="Total 2 10" xfId="3126" xr:uid="{00000000-0005-0000-0000-0000FF670000}"/>
    <cellStyle name="Total 2 10 10" xfId="4310" xr:uid="{00000000-0005-0000-0000-000000680000}"/>
    <cellStyle name="Total 2 10 10 2" xfId="30080" xr:uid="{00000000-0005-0000-0000-000001680000}"/>
    <cellStyle name="Total 2 10 11" xfId="10038" xr:uid="{00000000-0005-0000-0000-000002680000}"/>
    <cellStyle name="Total 2 10 11 2" xfId="29536" xr:uid="{00000000-0005-0000-0000-000003680000}"/>
    <cellStyle name="Total 2 10 12" xfId="16850" xr:uid="{00000000-0005-0000-0000-000004680000}"/>
    <cellStyle name="Total 2 10 13" xfId="30860" xr:uid="{00000000-0005-0000-0000-0000D1120000}"/>
    <cellStyle name="Total 2 10 14" xfId="33678" xr:uid="{00000000-0005-0000-0000-000061220000}"/>
    <cellStyle name="Total 2 10 2" xfId="3565" xr:uid="{00000000-0005-0000-0000-000005680000}"/>
    <cellStyle name="Total 2 10 2 10" xfId="10356" xr:uid="{00000000-0005-0000-0000-000006680000}"/>
    <cellStyle name="Total 2 10 2 10 2" xfId="28431" xr:uid="{00000000-0005-0000-0000-000007680000}"/>
    <cellStyle name="Total 2 10 2 11" xfId="16851" xr:uid="{00000000-0005-0000-0000-000008680000}"/>
    <cellStyle name="Total 2 10 2 12" xfId="30836" xr:uid="{00000000-0005-0000-0000-000062220000}"/>
    <cellStyle name="Total 2 10 2 2" xfId="6725" xr:uid="{00000000-0005-0000-0000-000009680000}"/>
    <cellStyle name="Total 2 10 2 2 2" xfId="12407" xr:uid="{00000000-0005-0000-0000-00000A680000}"/>
    <cellStyle name="Total 2 10 2 2 2 2" xfId="26013" xr:uid="{00000000-0005-0000-0000-00000B680000}"/>
    <cellStyle name="Total 2 10 2 2 3" xfId="24515" xr:uid="{00000000-0005-0000-0000-00000C680000}"/>
    <cellStyle name="Total 2 10 2 2 4" xfId="21442" xr:uid="{00000000-0005-0000-0000-00000D680000}"/>
    <cellStyle name="Total 2 10 2 3" xfId="6204" xr:uid="{00000000-0005-0000-0000-00000E680000}"/>
    <cellStyle name="Total 2 10 2 3 2" xfId="11887" xr:uid="{00000000-0005-0000-0000-00000F680000}"/>
    <cellStyle name="Total 2 10 2 3 2 2" xfId="38891" xr:uid="{00000000-0005-0000-0000-000009240000}"/>
    <cellStyle name="Total 2 10 2 3 3" xfId="35572" xr:uid="{00000000-0005-0000-0000-000009240000}"/>
    <cellStyle name="Total 2 10 2 4" xfId="8200" xr:uid="{00000000-0005-0000-0000-000010680000}"/>
    <cellStyle name="Total 2 10 2 4 2" xfId="13866" xr:uid="{00000000-0005-0000-0000-000011680000}"/>
    <cellStyle name="Total 2 10 2 4 3" xfId="37286" xr:uid="{00000000-0005-0000-0000-000062220000}"/>
    <cellStyle name="Total 2 10 2 5" xfId="8730" xr:uid="{00000000-0005-0000-0000-000012680000}"/>
    <cellStyle name="Total 2 10 2 5 2" xfId="14395" xr:uid="{00000000-0005-0000-0000-000013680000}"/>
    <cellStyle name="Total 2 10 2 6" xfId="9110" xr:uid="{00000000-0005-0000-0000-000014680000}"/>
    <cellStyle name="Total 2 10 2 6 2" xfId="14775" xr:uid="{00000000-0005-0000-0000-000015680000}"/>
    <cellStyle name="Total 2 10 2 7" xfId="9834" xr:uid="{00000000-0005-0000-0000-000016680000}"/>
    <cellStyle name="Total 2 10 2 7 2" xfId="15489" xr:uid="{00000000-0005-0000-0000-000017680000}"/>
    <cellStyle name="Total 2 10 2 8" xfId="5326" xr:uid="{00000000-0005-0000-0000-000018680000}"/>
    <cellStyle name="Total 2 10 2 8 2" xfId="11012" xr:uid="{00000000-0005-0000-0000-000019680000}"/>
    <cellStyle name="Total 2 10 2 9" xfId="4652" xr:uid="{00000000-0005-0000-0000-00001A680000}"/>
    <cellStyle name="Total 2 10 2 9 2" xfId="30049" xr:uid="{00000000-0005-0000-0000-00001B680000}"/>
    <cellStyle name="Total 2 10 3" xfId="6363" xr:uid="{00000000-0005-0000-0000-00001C680000}"/>
    <cellStyle name="Total 2 10 3 2" xfId="12046" xr:uid="{00000000-0005-0000-0000-00001D680000}"/>
    <cellStyle name="Total 2 10 3 2 2" xfId="26385" xr:uid="{00000000-0005-0000-0000-00001E680000}"/>
    <cellStyle name="Total 2 10 3 2 3" xfId="20476" xr:uid="{00000000-0005-0000-0000-00001F680000}"/>
    <cellStyle name="Total 2 10 3 3" xfId="24297" xr:uid="{00000000-0005-0000-0000-000020680000}"/>
    <cellStyle name="Total 2 10 3 4" xfId="17302" xr:uid="{00000000-0005-0000-0000-000021680000}"/>
    <cellStyle name="Total 2 10 4" xfId="5933" xr:uid="{00000000-0005-0000-0000-000022680000}"/>
    <cellStyle name="Total 2 10 4 2" xfId="11616" xr:uid="{00000000-0005-0000-0000-000023680000}"/>
    <cellStyle name="Total 2 10 4 2 2" xfId="29369" xr:uid="{00000000-0005-0000-0000-000024680000}"/>
    <cellStyle name="Total 2 10 4 2 3" xfId="28725" xr:uid="{00000000-0005-0000-0000-000025680000}"/>
    <cellStyle name="Total 2 10 4 2 4" xfId="30361" xr:uid="{00000000-0005-0000-0000-000026680000}"/>
    <cellStyle name="Total 2 10 4 2 5" xfId="25931" xr:uid="{00000000-0005-0000-0000-000027680000}"/>
    <cellStyle name="Total 2 10 4 2 6" xfId="34554" xr:uid="{00000000-0005-0000-0000-000066220000}"/>
    <cellStyle name="Total 2 10 4 3" xfId="27411" xr:uid="{00000000-0005-0000-0000-000028680000}"/>
    <cellStyle name="Total 2 10 4 4" xfId="29966" xr:uid="{00000000-0005-0000-0000-000029680000}"/>
    <cellStyle name="Total 2 10 4 5" xfId="28415" xr:uid="{00000000-0005-0000-0000-00002A680000}"/>
    <cellStyle name="Total 2 10 4 6" xfId="28917" xr:uid="{00000000-0005-0000-0000-00002B680000}"/>
    <cellStyle name="Total 2 10 4 7" xfId="24086" xr:uid="{00000000-0005-0000-0000-00002C680000}"/>
    <cellStyle name="Total 2 10 4 8" xfId="19349" xr:uid="{00000000-0005-0000-0000-00002D680000}"/>
    <cellStyle name="Total 2 10 4 9" xfId="34366" xr:uid="{00000000-0005-0000-0000-000065220000}"/>
    <cellStyle name="Total 2 10 5" xfId="6929" xr:uid="{00000000-0005-0000-0000-00002E680000}"/>
    <cellStyle name="Total 2 10 5 2" xfId="12605" xr:uid="{00000000-0005-0000-0000-00002F680000}"/>
    <cellStyle name="Total 2 10 5 2 2" xfId="26092" xr:uid="{00000000-0005-0000-0000-000030680000}"/>
    <cellStyle name="Total 2 10 5 3" xfId="24623" xr:uid="{00000000-0005-0000-0000-000031680000}"/>
    <cellStyle name="Total 2 10 5 4" xfId="21441" xr:uid="{00000000-0005-0000-0000-000032680000}"/>
    <cellStyle name="Total 2 10 6" xfId="8413" xr:uid="{00000000-0005-0000-0000-000033680000}"/>
    <cellStyle name="Total 2 10 6 2" xfId="14079" xr:uid="{00000000-0005-0000-0000-000034680000}"/>
    <cellStyle name="Total 2 10 6 2 2" xfId="25699" xr:uid="{00000000-0005-0000-0000-000035680000}"/>
    <cellStyle name="Total 2 10 6 2 3" xfId="38995" xr:uid="{00000000-0005-0000-0000-00000E240000}"/>
    <cellStyle name="Total 2 10 6 3" xfId="25036" xr:uid="{00000000-0005-0000-0000-000036680000}"/>
    <cellStyle name="Total 2 10 6 4" xfId="35663" xr:uid="{00000000-0005-0000-0000-00000E240000}"/>
    <cellStyle name="Total 2 10 7" xfId="8792" xr:uid="{00000000-0005-0000-0000-000037680000}"/>
    <cellStyle name="Total 2 10 7 2" xfId="14457" xr:uid="{00000000-0005-0000-0000-000038680000}"/>
    <cellStyle name="Total 2 10 7 2 2" xfId="38243" xr:uid="{00000000-0005-0000-0000-0000B02C0000}"/>
    <cellStyle name="Total 2 10 7 3" xfId="34772" xr:uid="{00000000-0005-0000-0000-0000B02C0000}"/>
    <cellStyle name="Total 2 10 8" xfId="9513" xr:uid="{00000000-0005-0000-0000-000039680000}"/>
    <cellStyle name="Total 2 10 8 2" xfId="15171" xr:uid="{00000000-0005-0000-0000-00003A680000}"/>
    <cellStyle name="Total 2 10 8 3" xfId="37285" xr:uid="{00000000-0005-0000-0000-000061220000}"/>
    <cellStyle name="Total 2 10 9" xfId="5005" xr:uid="{00000000-0005-0000-0000-00003B680000}"/>
    <cellStyle name="Total 2 10 9 2" xfId="10694" xr:uid="{00000000-0005-0000-0000-00003C680000}"/>
    <cellStyle name="Total 2 11" xfId="3127" xr:uid="{00000000-0005-0000-0000-00003D680000}"/>
    <cellStyle name="Total 2 11 10" xfId="4311" xr:uid="{00000000-0005-0000-0000-00003E680000}"/>
    <cellStyle name="Total 2 11 10 2" xfId="30018" xr:uid="{00000000-0005-0000-0000-00003F680000}"/>
    <cellStyle name="Total 2 11 11" xfId="10039" xr:uid="{00000000-0005-0000-0000-000040680000}"/>
    <cellStyle name="Total 2 11 11 2" xfId="28641" xr:uid="{00000000-0005-0000-0000-000041680000}"/>
    <cellStyle name="Total 2 11 12" xfId="16852" xr:uid="{00000000-0005-0000-0000-000042680000}"/>
    <cellStyle name="Total 2 11 13" xfId="33677" xr:uid="{00000000-0005-0000-0000-000068220000}"/>
    <cellStyle name="Total 2 11 2" xfId="3566" xr:uid="{00000000-0005-0000-0000-000043680000}"/>
    <cellStyle name="Total 2 11 2 10" xfId="10357" xr:uid="{00000000-0005-0000-0000-000044680000}"/>
    <cellStyle name="Total 2 11 2 10 2" xfId="29941" xr:uid="{00000000-0005-0000-0000-000045680000}"/>
    <cellStyle name="Total 2 11 2 11" xfId="16853" xr:uid="{00000000-0005-0000-0000-000046680000}"/>
    <cellStyle name="Total 2 11 2 12" xfId="33676" xr:uid="{00000000-0005-0000-0000-000069220000}"/>
    <cellStyle name="Total 2 11 2 2" xfId="6726" xr:uid="{00000000-0005-0000-0000-000047680000}"/>
    <cellStyle name="Total 2 11 2 2 2" xfId="12408" xr:uid="{00000000-0005-0000-0000-000048680000}"/>
    <cellStyle name="Total 2 11 2 2 2 2" xfId="26014" xr:uid="{00000000-0005-0000-0000-000049680000}"/>
    <cellStyle name="Total 2 11 2 2 3" xfId="24516" xr:uid="{00000000-0005-0000-0000-00004A680000}"/>
    <cellStyle name="Total 2 11 2 2 4" xfId="21444" xr:uid="{00000000-0005-0000-0000-00004B680000}"/>
    <cellStyle name="Total 2 11 2 3" xfId="6205" xr:uid="{00000000-0005-0000-0000-00004C680000}"/>
    <cellStyle name="Total 2 11 2 3 2" xfId="11888" xr:uid="{00000000-0005-0000-0000-00004D680000}"/>
    <cellStyle name="Total 2 11 2 3 2 2" xfId="39824" xr:uid="{00000000-0005-0000-0000-000012240000}"/>
    <cellStyle name="Total 2 11 2 3 3" xfId="36495" xr:uid="{00000000-0005-0000-0000-000012240000}"/>
    <cellStyle name="Total 2 11 2 4" xfId="8201" xr:uid="{00000000-0005-0000-0000-00004E680000}"/>
    <cellStyle name="Total 2 11 2 4 2" xfId="13867" xr:uid="{00000000-0005-0000-0000-00004F680000}"/>
    <cellStyle name="Total 2 11 2 4 3" xfId="37288" xr:uid="{00000000-0005-0000-0000-000069220000}"/>
    <cellStyle name="Total 2 11 2 5" xfId="8731" xr:uid="{00000000-0005-0000-0000-000050680000}"/>
    <cellStyle name="Total 2 11 2 5 2" xfId="14396" xr:uid="{00000000-0005-0000-0000-000051680000}"/>
    <cellStyle name="Total 2 11 2 6" xfId="9111" xr:uid="{00000000-0005-0000-0000-000052680000}"/>
    <cellStyle name="Total 2 11 2 6 2" xfId="14776" xr:uid="{00000000-0005-0000-0000-000053680000}"/>
    <cellStyle name="Total 2 11 2 7" xfId="9835" xr:uid="{00000000-0005-0000-0000-000054680000}"/>
    <cellStyle name="Total 2 11 2 7 2" xfId="15490" xr:uid="{00000000-0005-0000-0000-000055680000}"/>
    <cellStyle name="Total 2 11 2 8" xfId="5327" xr:uid="{00000000-0005-0000-0000-000056680000}"/>
    <cellStyle name="Total 2 11 2 8 2" xfId="11013" xr:uid="{00000000-0005-0000-0000-000057680000}"/>
    <cellStyle name="Total 2 11 2 9" xfId="4653" xr:uid="{00000000-0005-0000-0000-000058680000}"/>
    <cellStyle name="Total 2 11 2 9 2" xfId="29986" xr:uid="{00000000-0005-0000-0000-000059680000}"/>
    <cellStyle name="Total 2 11 3" xfId="6364" xr:uid="{00000000-0005-0000-0000-00005A680000}"/>
    <cellStyle name="Total 2 11 3 2" xfId="12047" xr:uid="{00000000-0005-0000-0000-00005B680000}"/>
    <cellStyle name="Total 2 11 3 2 2" xfId="26386" xr:uid="{00000000-0005-0000-0000-00005C680000}"/>
    <cellStyle name="Total 2 11 3 2 3" xfId="20477" xr:uid="{00000000-0005-0000-0000-00005D680000}"/>
    <cellStyle name="Total 2 11 3 3" xfId="24298" xr:uid="{00000000-0005-0000-0000-00005E680000}"/>
    <cellStyle name="Total 2 11 3 4" xfId="17303" xr:uid="{00000000-0005-0000-0000-00005F680000}"/>
    <cellStyle name="Total 2 11 4" xfId="6572" xr:uid="{00000000-0005-0000-0000-000060680000}"/>
    <cellStyle name="Total 2 11 4 2" xfId="12254" xr:uid="{00000000-0005-0000-0000-000061680000}"/>
    <cellStyle name="Total 2 11 4 2 2" xfId="26093" xr:uid="{00000000-0005-0000-0000-000062680000}"/>
    <cellStyle name="Total 2 11 4 3" xfId="24388" xr:uid="{00000000-0005-0000-0000-000063680000}"/>
    <cellStyle name="Total 2 11 4 4" xfId="21443" xr:uid="{00000000-0005-0000-0000-000064680000}"/>
    <cellStyle name="Total 2 11 5" xfId="6928" xr:uid="{00000000-0005-0000-0000-000065680000}"/>
    <cellStyle name="Total 2 11 5 2" xfId="12604" xr:uid="{00000000-0005-0000-0000-000066680000}"/>
    <cellStyle name="Total 2 11 5 2 2" xfId="25700" xr:uid="{00000000-0005-0000-0000-000067680000}"/>
    <cellStyle name="Total 2 11 5 2 3" xfId="39832" xr:uid="{00000000-0005-0000-0000-000015240000}"/>
    <cellStyle name="Total 2 11 5 3" xfId="24622" xr:uid="{00000000-0005-0000-0000-000068680000}"/>
    <cellStyle name="Total 2 11 5 4" xfId="36503" xr:uid="{00000000-0005-0000-0000-000015240000}"/>
    <cellStyle name="Total 2 11 6" xfId="8414" xr:uid="{00000000-0005-0000-0000-000069680000}"/>
    <cellStyle name="Total 2 11 6 2" xfId="14080" xr:uid="{00000000-0005-0000-0000-00006A680000}"/>
    <cellStyle name="Total 2 11 6 2 2" xfId="38723" xr:uid="{00000000-0005-0000-0000-0000B12C0000}"/>
    <cellStyle name="Total 2 11 6 3" xfId="35415" xr:uid="{00000000-0005-0000-0000-0000B12C0000}"/>
    <cellStyle name="Total 2 11 7" xfId="8793" xr:uid="{00000000-0005-0000-0000-00006B680000}"/>
    <cellStyle name="Total 2 11 7 2" xfId="14458" xr:uid="{00000000-0005-0000-0000-00006C680000}"/>
    <cellStyle name="Total 2 11 7 3" xfId="37287" xr:uid="{00000000-0005-0000-0000-000068220000}"/>
    <cellStyle name="Total 2 11 8" xfId="9514" xr:uid="{00000000-0005-0000-0000-00006D680000}"/>
    <cellStyle name="Total 2 11 8 2" xfId="15172" xr:uid="{00000000-0005-0000-0000-00006E680000}"/>
    <cellStyle name="Total 2 11 9" xfId="5006" xr:uid="{00000000-0005-0000-0000-00006F680000}"/>
    <cellStyle name="Total 2 11 9 2" xfId="10695" xr:uid="{00000000-0005-0000-0000-000070680000}"/>
    <cellStyle name="Total 2 12" xfId="3564" xr:uid="{00000000-0005-0000-0000-000071680000}"/>
    <cellStyle name="Total 2 12 10" xfId="10355" xr:uid="{00000000-0005-0000-0000-000072680000}"/>
    <cellStyle name="Total 2 12 10 2" xfId="29999" xr:uid="{00000000-0005-0000-0000-000073680000}"/>
    <cellStyle name="Total 2 12 11" xfId="16854" xr:uid="{00000000-0005-0000-0000-000074680000}"/>
    <cellStyle name="Total 2 12 12" xfId="33675" xr:uid="{00000000-0005-0000-0000-00006D220000}"/>
    <cellStyle name="Total 2 12 2" xfId="6724" xr:uid="{00000000-0005-0000-0000-000075680000}"/>
    <cellStyle name="Total 2 12 2 2" xfId="12406" xr:uid="{00000000-0005-0000-0000-000076680000}"/>
    <cellStyle name="Total 2 12 2 2 2" xfId="26094" xr:uid="{00000000-0005-0000-0000-000077680000}"/>
    <cellStyle name="Total 2 12 2 3" xfId="24514" xr:uid="{00000000-0005-0000-0000-000078680000}"/>
    <cellStyle name="Total 2 12 2 4" xfId="21445" xr:uid="{00000000-0005-0000-0000-000079680000}"/>
    <cellStyle name="Total 2 12 3" xfId="6203" xr:uid="{00000000-0005-0000-0000-00007A680000}"/>
    <cellStyle name="Total 2 12 3 2" xfId="11886" xr:uid="{00000000-0005-0000-0000-00007B680000}"/>
    <cellStyle name="Total 2 12 3 2 2" xfId="39816" xr:uid="{00000000-0005-0000-0000-000018240000}"/>
    <cellStyle name="Total 2 12 3 3" xfId="36487" xr:uid="{00000000-0005-0000-0000-000018240000}"/>
    <cellStyle name="Total 2 12 4" xfId="8199" xr:uid="{00000000-0005-0000-0000-00007C680000}"/>
    <cellStyle name="Total 2 12 4 2" xfId="13865" xr:uid="{00000000-0005-0000-0000-00007D680000}"/>
    <cellStyle name="Total 2 12 4 3" xfId="37289" xr:uid="{00000000-0005-0000-0000-00006D220000}"/>
    <cellStyle name="Total 2 12 5" xfId="8729" xr:uid="{00000000-0005-0000-0000-00007E680000}"/>
    <cellStyle name="Total 2 12 5 2" xfId="14394" xr:uid="{00000000-0005-0000-0000-00007F680000}"/>
    <cellStyle name="Total 2 12 6" xfId="9109" xr:uid="{00000000-0005-0000-0000-000080680000}"/>
    <cellStyle name="Total 2 12 6 2" xfId="14774" xr:uid="{00000000-0005-0000-0000-000081680000}"/>
    <cellStyle name="Total 2 12 7" xfId="9833" xr:uid="{00000000-0005-0000-0000-000082680000}"/>
    <cellStyle name="Total 2 12 7 2" xfId="15488" xr:uid="{00000000-0005-0000-0000-000083680000}"/>
    <cellStyle name="Total 2 12 8" xfId="5325" xr:uid="{00000000-0005-0000-0000-000084680000}"/>
    <cellStyle name="Total 2 12 8 2" xfId="11011" xr:uid="{00000000-0005-0000-0000-000085680000}"/>
    <cellStyle name="Total 2 12 9" xfId="4651" xr:uid="{00000000-0005-0000-0000-000086680000}"/>
    <cellStyle name="Total 2 12 9 2" xfId="29595" xr:uid="{00000000-0005-0000-0000-000087680000}"/>
    <cellStyle name="Total 2 13" xfId="6362" xr:uid="{00000000-0005-0000-0000-000088680000}"/>
    <cellStyle name="Total 2 13 2" xfId="12045" xr:uid="{00000000-0005-0000-0000-000089680000}"/>
    <cellStyle name="Total 2 13 2 2" xfId="26384" xr:uid="{00000000-0005-0000-0000-00008A680000}"/>
    <cellStyle name="Total 2 13 2 3" xfId="20475" xr:uid="{00000000-0005-0000-0000-00008B680000}"/>
    <cellStyle name="Total 2 13 3" xfId="24296" xr:uid="{00000000-0005-0000-0000-00008C680000}"/>
    <cellStyle name="Total 2 13 4" xfId="17301" xr:uid="{00000000-0005-0000-0000-00008D680000}"/>
    <cellStyle name="Total 2 14" xfId="6571" xr:uid="{00000000-0005-0000-0000-00008E680000}"/>
    <cellStyle name="Total 2 14 2" xfId="12253" xr:uid="{00000000-0005-0000-0000-00008F680000}"/>
    <cellStyle name="Total 2 14 2 2" xfId="39468" xr:uid="{00000000-0005-0000-0000-00001B240000}"/>
    <cellStyle name="Total 2 14 2 3" xfId="36132" xr:uid="{00000000-0005-0000-0000-00001B240000}"/>
    <cellStyle name="Total 2 14 3" xfId="30430" xr:uid="{00000000-0005-0000-0000-000090680000}"/>
    <cellStyle name="Total 2 14 3 2" xfId="37820" xr:uid="{00000000-0005-0000-0000-000070220000}"/>
    <cellStyle name="Total 2 14 4" xfId="24387" xr:uid="{00000000-0005-0000-0000-000091680000}"/>
    <cellStyle name="Total 2 14 5" xfId="34326" xr:uid="{00000000-0005-0000-0000-000070220000}"/>
    <cellStyle name="Total 2 15" xfId="6930" xr:uid="{00000000-0005-0000-0000-000092680000}"/>
    <cellStyle name="Total 2 15 2" xfId="12606" xr:uid="{00000000-0005-0000-0000-000093680000}"/>
    <cellStyle name="Total 2 15 2 2" xfId="26012" xr:uid="{00000000-0005-0000-0000-000094680000}"/>
    <cellStyle name="Total 2 15 3" xfId="24624" xr:uid="{00000000-0005-0000-0000-000095680000}"/>
    <cellStyle name="Total 2 15 4" xfId="21440" xr:uid="{00000000-0005-0000-0000-000096680000}"/>
    <cellStyle name="Total 2 16" xfId="8412" xr:uid="{00000000-0005-0000-0000-000097680000}"/>
    <cellStyle name="Total 2 16 2" xfId="14078" xr:uid="{00000000-0005-0000-0000-000098680000}"/>
    <cellStyle name="Total 2 16 2 2" xfId="25698" xr:uid="{00000000-0005-0000-0000-000099680000}"/>
    <cellStyle name="Total 2 16 2 3" xfId="38244" xr:uid="{00000000-0005-0000-0000-0000AF2C0000}"/>
    <cellStyle name="Total 2 16 3" xfId="34773" xr:uid="{00000000-0005-0000-0000-0000AF2C0000}"/>
    <cellStyle name="Total 2 17" xfId="8791" xr:uid="{00000000-0005-0000-0000-00009A680000}"/>
    <cellStyle name="Total 2 17 2" xfId="14456" xr:uid="{00000000-0005-0000-0000-00009B680000}"/>
    <cellStyle name="Total 2 17 3" xfId="29225" xr:uid="{00000000-0005-0000-0000-00009C680000}"/>
    <cellStyle name="Total 2 17 4" xfId="37051" xr:uid="{00000000-0005-0000-0000-000060220000}"/>
    <cellStyle name="Total 2 18" xfId="9512" xr:uid="{00000000-0005-0000-0000-00009D680000}"/>
    <cellStyle name="Total 2 18 2" xfId="15170" xr:uid="{00000000-0005-0000-0000-00009E680000}"/>
    <cellStyle name="Total 2 19" xfId="5004" xr:uid="{00000000-0005-0000-0000-00009F680000}"/>
    <cellStyle name="Total 2 19 2" xfId="10693" xr:uid="{00000000-0005-0000-0000-0000A0680000}"/>
    <cellStyle name="Total 2 2" xfId="3128" xr:uid="{00000000-0005-0000-0000-0000A1680000}"/>
    <cellStyle name="Total 2 2 10" xfId="4312" xr:uid="{00000000-0005-0000-0000-0000A2680000}"/>
    <cellStyle name="Total 2 2 10 2" xfId="28881" xr:uid="{00000000-0005-0000-0000-0000A3680000}"/>
    <cellStyle name="Total 2 2 11" xfId="10040" xr:uid="{00000000-0005-0000-0000-0000A4680000}"/>
    <cellStyle name="Total 2 2 11 2" xfId="29803" xr:uid="{00000000-0005-0000-0000-0000A5680000}"/>
    <cellStyle name="Total 2 2 12" xfId="16855" xr:uid="{00000000-0005-0000-0000-0000A6680000}"/>
    <cellStyle name="Total 2 2 13" xfId="30861" xr:uid="{00000000-0005-0000-0000-0000D4120000}"/>
    <cellStyle name="Total 2 2 14" xfId="33674" xr:uid="{00000000-0005-0000-0000-000072220000}"/>
    <cellStyle name="Total 2 2 2" xfId="3567" xr:uid="{00000000-0005-0000-0000-0000A7680000}"/>
    <cellStyle name="Total 2 2 2 10" xfId="10358" xr:uid="{00000000-0005-0000-0000-0000A8680000}"/>
    <cellStyle name="Total 2 2 2 10 2" xfId="29003" xr:uid="{00000000-0005-0000-0000-0000A9680000}"/>
    <cellStyle name="Total 2 2 2 11" xfId="16856" xr:uid="{00000000-0005-0000-0000-0000AA680000}"/>
    <cellStyle name="Total 2 2 2 12" xfId="33673" xr:uid="{00000000-0005-0000-0000-000073220000}"/>
    <cellStyle name="Total 2 2 2 2" xfId="6727" xr:uid="{00000000-0005-0000-0000-0000AB680000}"/>
    <cellStyle name="Total 2 2 2 2 2" xfId="12409" xr:uid="{00000000-0005-0000-0000-0000AC680000}"/>
    <cellStyle name="Total 2 2 2 2 2 2" xfId="26095" xr:uid="{00000000-0005-0000-0000-0000AD680000}"/>
    <cellStyle name="Total 2 2 2 2 3" xfId="24517" xr:uid="{00000000-0005-0000-0000-0000AE680000}"/>
    <cellStyle name="Total 2 2 2 2 4" xfId="21447" xr:uid="{00000000-0005-0000-0000-0000AF680000}"/>
    <cellStyle name="Total 2 2 2 3" xfId="6207" xr:uid="{00000000-0005-0000-0000-0000B0680000}"/>
    <cellStyle name="Total 2 2 2 3 2" xfId="11890" xr:uid="{00000000-0005-0000-0000-0000B1680000}"/>
    <cellStyle name="Total 2 2 2 3 2 2" xfId="39800" xr:uid="{00000000-0005-0000-0000-000020240000}"/>
    <cellStyle name="Total 2 2 2 3 3" xfId="36471" xr:uid="{00000000-0005-0000-0000-000020240000}"/>
    <cellStyle name="Total 2 2 2 4" xfId="8202" xr:uid="{00000000-0005-0000-0000-0000B2680000}"/>
    <cellStyle name="Total 2 2 2 4 2" xfId="13868" xr:uid="{00000000-0005-0000-0000-0000B3680000}"/>
    <cellStyle name="Total 2 2 2 4 3" xfId="37291" xr:uid="{00000000-0005-0000-0000-000073220000}"/>
    <cellStyle name="Total 2 2 2 5" xfId="8732" xr:uid="{00000000-0005-0000-0000-0000B4680000}"/>
    <cellStyle name="Total 2 2 2 5 2" xfId="14397" xr:uid="{00000000-0005-0000-0000-0000B5680000}"/>
    <cellStyle name="Total 2 2 2 6" xfId="9112" xr:uid="{00000000-0005-0000-0000-0000B6680000}"/>
    <cellStyle name="Total 2 2 2 6 2" xfId="14777" xr:uid="{00000000-0005-0000-0000-0000B7680000}"/>
    <cellStyle name="Total 2 2 2 7" xfId="9836" xr:uid="{00000000-0005-0000-0000-0000B8680000}"/>
    <cellStyle name="Total 2 2 2 7 2" xfId="15491" xr:uid="{00000000-0005-0000-0000-0000B9680000}"/>
    <cellStyle name="Total 2 2 2 8" xfId="5328" xr:uid="{00000000-0005-0000-0000-0000BA680000}"/>
    <cellStyle name="Total 2 2 2 8 2" xfId="11014" xr:uid="{00000000-0005-0000-0000-0000BB680000}"/>
    <cellStyle name="Total 2 2 2 9" xfId="4654" xr:uid="{00000000-0005-0000-0000-0000BC680000}"/>
    <cellStyle name="Total 2 2 2 9 2" xfId="28880" xr:uid="{00000000-0005-0000-0000-0000BD680000}"/>
    <cellStyle name="Total 2 2 3" xfId="6365" xr:uid="{00000000-0005-0000-0000-0000BE680000}"/>
    <cellStyle name="Total 2 2 3 2" xfId="12048" xr:uid="{00000000-0005-0000-0000-0000BF680000}"/>
    <cellStyle name="Total 2 2 3 2 2" xfId="26387" xr:uid="{00000000-0005-0000-0000-0000C0680000}"/>
    <cellStyle name="Total 2 2 3 2 3" xfId="20478" xr:uid="{00000000-0005-0000-0000-0000C1680000}"/>
    <cellStyle name="Total 2 2 3 3" xfId="24299" xr:uid="{00000000-0005-0000-0000-0000C2680000}"/>
    <cellStyle name="Total 2 2 3 4" xfId="17304" xr:uid="{00000000-0005-0000-0000-0000C3680000}"/>
    <cellStyle name="Total 2 2 4" xfId="5934" xr:uid="{00000000-0005-0000-0000-0000C4680000}"/>
    <cellStyle name="Total 2 2 4 2" xfId="11617" xr:uid="{00000000-0005-0000-0000-0000C5680000}"/>
    <cellStyle name="Total 2 2 4 2 2" xfId="29370" xr:uid="{00000000-0005-0000-0000-0000C6680000}"/>
    <cellStyle name="Total 2 2 4 2 3" xfId="28724" xr:uid="{00000000-0005-0000-0000-0000C7680000}"/>
    <cellStyle name="Total 2 2 4 2 4" xfId="28392" xr:uid="{00000000-0005-0000-0000-0000C8680000}"/>
    <cellStyle name="Total 2 2 4 2 5" xfId="25932" xr:uid="{00000000-0005-0000-0000-0000C9680000}"/>
    <cellStyle name="Total 2 2 4 2 6" xfId="34555" xr:uid="{00000000-0005-0000-0000-000077220000}"/>
    <cellStyle name="Total 2 2 4 3" xfId="27412" xr:uid="{00000000-0005-0000-0000-0000CA680000}"/>
    <cellStyle name="Total 2 2 4 4" xfId="29967" xr:uid="{00000000-0005-0000-0000-0000CB680000}"/>
    <cellStyle name="Total 2 2 4 5" xfId="28997" xr:uid="{00000000-0005-0000-0000-0000CC680000}"/>
    <cellStyle name="Total 2 2 4 6" xfId="29537" xr:uid="{00000000-0005-0000-0000-0000CD680000}"/>
    <cellStyle name="Total 2 2 4 7" xfId="24087" xr:uid="{00000000-0005-0000-0000-0000CE680000}"/>
    <cellStyle name="Total 2 2 4 8" xfId="19350" xr:uid="{00000000-0005-0000-0000-0000CF680000}"/>
    <cellStyle name="Total 2 2 4 9" xfId="34367" xr:uid="{00000000-0005-0000-0000-000076220000}"/>
    <cellStyle name="Total 2 2 5" xfId="6927" xr:uid="{00000000-0005-0000-0000-0000D0680000}"/>
    <cellStyle name="Total 2 2 5 2" xfId="12603" xr:uid="{00000000-0005-0000-0000-0000D1680000}"/>
    <cellStyle name="Total 2 2 5 2 2" xfId="26015" xr:uid="{00000000-0005-0000-0000-0000D2680000}"/>
    <cellStyle name="Total 2 2 5 3" xfId="24621" xr:uid="{00000000-0005-0000-0000-0000D3680000}"/>
    <cellStyle name="Total 2 2 5 4" xfId="21446" xr:uid="{00000000-0005-0000-0000-0000D4680000}"/>
    <cellStyle name="Total 2 2 6" xfId="8415" xr:uid="{00000000-0005-0000-0000-0000D5680000}"/>
    <cellStyle name="Total 2 2 6 2" xfId="14081" xr:uid="{00000000-0005-0000-0000-0000D6680000}"/>
    <cellStyle name="Total 2 2 6 2 2" xfId="25701" xr:uid="{00000000-0005-0000-0000-0000D7680000}"/>
    <cellStyle name="Total 2 2 6 2 3" xfId="39808" xr:uid="{00000000-0005-0000-0000-000025240000}"/>
    <cellStyle name="Total 2 2 6 3" xfId="25037" xr:uid="{00000000-0005-0000-0000-0000D8680000}"/>
    <cellStyle name="Total 2 2 6 4" xfId="36479" xr:uid="{00000000-0005-0000-0000-000025240000}"/>
    <cellStyle name="Total 2 2 7" xfId="8794" xr:uid="{00000000-0005-0000-0000-0000D9680000}"/>
    <cellStyle name="Total 2 2 7 2" xfId="14459" xr:uid="{00000000-0005-0000-0000-0000DA680000}"/>
    <cellStyle name="Total 2 2 7 2 2" xfId="38716" xr:uid="{00000000-0005-0000-0000-0000B22C0000}"/>
    <cellStyle name="Total 2 2 7 3" xfId="35403" xr:uid="{00000000-0005-0000-0000-0000B22C0000}"/>
    <cellStyle name="Total 2 2 8" xfId="9515" xr:uid="{00000000-0005-0000-0000-0000DB680000}"/>
    <cellStyle name="Total 2 2 8 2" xfId="15173" xr:uid="{00000000-0005-0000-0000-0000DC680000}"/>
    <cellStyle name="Total 2 2 8 3" xfId="37290" xr:uid="{00000000-0005-0000-0000-000072220000}"/>
    <cellStyle name="Total 2 2 9" xfId="5007" xr:uid="{00000000-0005-0000-0000-0000DD680000}"/>
    <cellStyle name="Total 2 2 9 2" xfId="10696" xr:uid="{00000000-0005-0000-0000-0000DE680000}"/>
    <cellStyle name="Total 2 20" xfId="4309" xr:uid="{00000000-0005-0000-0000-0000DF680000}"/>
    <cellStyle name="Total 2 20 2" xfId="30105" xr:uid="{00000000-0005-0000-0000-0000E0680000}"/>
    <cellStyle name="Total 2 21" xfId="10037" xr:uid="{00000000-0005-0000-0000-0000E1680000}"/>
    <cellStyle name="Total 2 21 2" xfId="29619" xr:uid="{00000000-0005-0000-0000-0000E2680000}"/>
    <cellStyle name="Total 2 22" xfId="16849" xr:uid="{00000000-0005-0000-0000-0000E3680000}"/>
    <cellStyle name="Total 2 23" xfId="33932" xr:uid="{00000000-0005-0000-0000-000060220000}"/>
    <cellStyle name="Total 2 3" xfId="3129" xr:uid="{00000000-0005-0000-0000-0000E4680000}"/>
    <cellStyle name="Total 2 3 10" xfId="4313" xr:uid="{00000000-0005-0000-0000-0000E5680000}"/>
    <cellStyle name="Total 2 3 10 2" xfId="28879" xr:uid="{00000000-0005-0000-0000-0000E6680000}"/>
    <cellStyle name="Total 2 3 11" xfId="10041" xr:uid="{00000000-0005-0000-0000-0000E7680000}"/>
    <cellStyle name="Total 2 3 11 2" xfId="28658" xr:uid="{00000000-0005-0000-0000-0000E8680000}"/>
    <cellStyle name="Total 2 3 12" xfId="16857" xr:uid="{00000000-0005-0000-0000-0000E9680000}"/>
    <cellStyle name="Total 2 3 13" xfId="30862" xr:uid="{00000000-0005-0000-0000-0000D6120000}"/>
    <cellStyle name="Total 2 3 14" xfId="33672" xr:uid="{00000000-0005-0000-0000-000079220000}"/>
    <cellStyle name="Total 2 3 2" xfId="3568" xr:uid="{00000000-0005-0000-0000-0000EA680000}"/>
    <cellStyle name="Total 2 3 2 10" xfId="10359" xr:uid="{00000000-0005-0000-0000-0000EB680000}"/>
    <cellStyle name="Total 2 3 2 10 2" xfId="28661" xr:uid="{00000000-0005-0000-0000-0000EC680000}"/>
    <cellStyle name="Total 2 3 2 11" xfId="16858" xr:uid="{00000000-0005-0000-0000-0000ED680000}"/>
    <cellStyle name="Total 2 3 2 12" xfId="33671" xr:uid="{00000000-0005-0000-0000-00007A220000}"/>
    <cellStyle name="Total 2 3 2 2" xfId="6728" xr:uid="{00000000-0005-0000-0000-0000EE680000}"/>
    <cellStyle name="Total 2 3 2 2 2" xfId="12410" xr:uid="{00000000-0005-0000-0000-0000EF680000}"/>
    <cellStyle name="Total 2 3 2 2 2 2" xfId="26096" xr:uid="{00000000-0005-0000-0000-0000F0680000}"/>
    <cellStyle name="Total 2 3 2 2 3" xfId="24518" xr:uid="{00000000-0005-0000-0000-0000F1680000}"/>
    <cellStyle name="Total 2 3 2 2 4" xfId="21449" xr:uid="{00000000-0005-0000-0000-0000F2680000}"/>
    <cellStyle name="Total 2 3 2 3" xfId="6208" xr:uid="{00000000-0005-0000-0000-0000F3680000}"/>
    <cellStyle name="Total 2 3 2 3 2" xfId="11891" xr:uid="{00000000-0005-0000-0000-0000F4680000}"/>
    <cellStyle name="Total 2 3 2 3 2 2" xfId="38765" xr:uid="{00000000-0005-0000-0000-000029240000}"/>
    <cellStyle name="Total 2 3 2 3 3" xfId="35461" xr:uid="{00000000-0005-0000-0000-000029240000}"/>
    <cellStyle name="Total 2 3 2 4" xfId="8203" xr:uid="{00000000-0005-0000-0000-0000F5680000}"/>
    <cellStyle name="Total 2 3 2 4 2" xfId="13869" xr:uid="{00000000-0005-0000-0000-0000F6680000}"/>
    <cellStyle name="Total 2 3 2 4 3" xfId="37293" xr:uid="{00000000-0005-0000-0000-00007A220000}"/>
    <cellStyle name="Total 2 3 2 5" xfId="8733" xr:uid="{00000000-0005-0000-0000-0000F7680000}"/>
    <cellStyle name="Total 2 3 2 5 2" xfId="14398" xr:uid="{00000000-0005-0000-0000-0000F8680000}"/>
    <cellStyle name="Total 2 3 2 6" xfId="9113" xr:uid="{00000000-0005-0000-0000-0000F9680000}"/>
    <cellStyle name="Total 2 3 2 6 2" xfId="14778" xr:uid="{00000000-0005-0000-0000-0000FA680000}"/>
    <cellStyle name="Total 2 3 2 7" xfId="9837" xr:uid="{00000000-0005-0000-0000-0000FB680000}"/>
    <cellStyle name="Total 2 3 2 7 2" xfId="15492" xr:uid="{00000000-0005-0000-0000-0000FC680000}"/>
    <cellStyle name="Total 2 3 2 8" xfId="5329" xr:uid="{00000000-0005-0000-0000-0000FD680000}"/>
    <cellStyle name="Total 2 3 2 8 2" xfId="11015" xr:uid="{00000000-0005-0000-0000-0000FE680000}"/>
    <cellStyle name="Total 2 3 2 9" xfId="4655" xr:uid="{00000000-0005-0000-0000-0000FF680000}"/>
    <cellStyle name="Total 2 3 2 9 2" xfId="28878" xr:uid="{00000000-0005-0000-0000-000000690000}"/>
    <cellStyle name="Total 2 3 3" xfId="6366" xr:uid="{00000000-0005-0000-0000-000001690000}"/>
    <cellStyle name="Total 2 3 3 2" xfId="12049" xr:uid="{00000000-0005-0000-0000-000002690000}"/>
    <cellStyle name="Total 2 3 3 2 2" xfId="26388" xr:uid="{00000000-0005-0000-0000-000003690000}"/>
    <cellStyle name="Total 2 3 3 2 3" xfId="20479" xr:uid="{00000000-0005-0000-0000-000004690000}"/>
    <cellStyle name="Total 2 3 3 3" xfId="24300" xr:uid="{00000000-0005-0000-0000-000005690000}"/>
    <cellStyle name="Total 2 3 3 4" xfId="17305" xr:uid="{00000000-0005-0000-0000-000006690000}"/>
    <cellStyle name="Total 2 3 4" xfId="6573" xr:uid="{00000000-0005-0000-0000-000007690000}"/>
    <cellStyle name="Total 2 3 4 2" xfId="12255" xr:uid="{00000000-0005-0000-0000-000008690000}"/>
    <cellStyle name="Total 2 3 4 2 2" xfId="29371" xr:uid="{00000000-0005-0000-0000-000009690000}"/>
    <cellStyle name="Total 2 3 4 2 3" xfId="28723" xr:uid="{00000000-0005-0000-0000-00000A690000}"/>
    <cellStyle name="Total 2 3 4 2 4" xfId="28398" xr:uid="{00000000-0005-0000-0000-00000B690000}"/>
    <cellStyle name="Total 2 3 4 2 5" xfId="25933" xr:uid="{00000000-0005-0000-0000-00000C690000}"/>
    <cellStyle name="Total 2 3 4 2 6" xfId="34556" xr:uid="{00000000-0005-0000-0000-00007E220000}"/>
    <cellStyle name="Total 2 3 4 3" xfId="27413" xr:uid="{00000000-0005-0000-0000-00000D690000}"/>
    <cellStyle name="Total 2 3 4 4" xfId="29968" xr:uid="{00000000-0005-0000-0000-00000E690000}"/>
    <cellStyle name="Total 2 3 4 5" xfId="28414" xr:uid="{00000000-0005-0000-0000-00000F690000}"/>
    <cellStyle name="Total 2 3 4 6" xfId="28557" xr:uid="{00000000-0005-0000-0000-000010690000}"/>
    <cellStyle name="Total 2 3 4 7" xfId="24389" xr:uid="{00000000-0005-0000-0000-000011690000}"/>
    <cellStyle name="Total 2 3 4 8" xfId="19351" xr:uid="{00000000-0005-0000-0000-000012690000}"/>
    <cellStyle name="Total 2 3 4 9" xfId="34368" xr:uid="{00000000-0005-0000-0000-00007D220000}"/>
    <cellStyle name="Total 2 3 5" xfId="6926" xr:uid="{00000000-0005-0000-0000-000013690000}"/>
    <cellStyle name="Total 2 3 5 2" xfId="12602" xr:uid="{00000000-0005-0000-0000-000014690000}"/>
    <cellStyle name="Total 2 3 5 2 2" xfId="26016" xr:uid="{00000000-0005-0000-0000-000015690000}"/>
    <cellStyle name="Total 2 3 5 3" xfId="24620" xr:uid="{00000000-0005-0000-0000-000016690000}"/>
    <cellStyle name="Total 2 3 5 4" xfId="21448" xr:uid="{00000000-0005-0000-0000-000017690000}"/>
    <cellStyle name="Total 2 3 6" xfId="8416" xr:uid="{00000000-0005-0000-0000-000018690000}"/>
    <cellStyle name="Total 2 3 6 2" xfId="14082" xr:uid="{00000000-0005-0000-0000-000019690000}"/>
    <cellStyle name="Total 2 3 6 2 2" xfId="25702" xr:uid="{00000000-0005-0000-0000-00001A690000}"/>
    <cellStyle name="Total 2 3 6 2 3" xfId="38989" xr:uid="{00000000-0005-0000-0000-00002E240000}"/>
    <cellStyle name="Total 2 3 6 3" xfId="25038" xr:uid="{00000000-0005-0000-0000-00001B690000}"/>
    <cellStyle name="Total 2 3 6 4" xfId="35657" xr:uid="{00000000-0005-0000-0000-00002E240000}"/>
    <cellStyle name="Total 2 3 7" xfId="8795" xr:uid="{00000000-0005-0000-0000-00001C690000}"/>
    <cellStyle name="Total 2 3 7 2" xfId="14460" xr:uid="{00000000-0005-0000-0000-00001D690000}"/>
    <cellStyle name="Total 2 3 7 2 2" xfId="38706" xr:uid="{00000000-0005-0000-0000-0000B32C0000}"/>
    <cellStyle name="Total 2 3 7 3" xfId="35389" xr:uid="{00000000-0005-0000-0000-0000B32C0000}"/>
    <cellStyle name="Total 2 3 8" xfId="9516" xr:uid="{00000000-0005-0000-0000-00001E690000}"/>
    <cellStyle name="Total 2 3 8 2" xfId="15174" xr:uid="{00000000-0005-0000-0000-00001F690000}"/>
    <cellStyle name="Total 2 3 8 3" xfId="37292" xr:uid="{00000000-0005-0000-0000-000079220000}"/>
    <cellStyle name="Total 2 3 9" xfId="5008" xr:uid="{00000000-0005-0000-0000-000020690000}"/>
    <cellStyle name="Total 2 3 9 2" xfId="10697" xr:uid="{00000000-0005-0000-0000-000021690000}"/>
    <cellStyle name="Total 2 4" xfId="3130" xr:uid="{00000000-0005-0000-0000-000022690000}"/>
    <cellStyle name="Total 2 4 10" xfId="4314" xr:uid="{00000000-0005-0000-0000-000023690000}"/>
    <cellStyle name="Total 2 4 10 2" xfId="28877" xr:uid="{00000000-0005-0000-0000-000024690000}"/>
    <cellStyle name="Total 2 4 11" xfId="10042" xr:uid="{00000000-0005-0000-0000-000025690000}"/>
    <cellStyle name="Total 2 4 11 2" xfId="29907" xr:uid="{00000000-0005-0000-0000-000026690000}"/>
    <cellStyle name="Total 2 4 12" xfId="16859" xr:uid="{00000000-0005-0000-0000-000027690000}"/>
    <cellStyle name="Total 2 4 13" xfId="30863" xr:uid="{00000000-0005-0000-0000-0000D8120000}"/>
    <cellStyle name="Total 2 4 14" xfId="33670" xr:uid="{00000000-0005-0000-0000-000080220000}"/>
    <cellStyle name="Total 2 4 2" xfId="3569" xr:uid="{00000000-0005-0000-0000-000028690000}"/>
    <cellStyle name="Total 2 4 2 10" xfId="10360" xr:uid="{00000000-0005-0000-0000-000029690000}"/>
    <cellStyle name="Total 2 4 2 10 2" xfId="30172" xr:uid="{00000000-0005-0000-0000-00002A690000}"/>
    <cellStyle name="Total 2 4 2 11" xfId="16860" xr:uid="{00000000-0005-0000-0000-00002B690000}"/>
    <cellStyle name="Total 2 4 2 12" xfId="33669" xr:uid="{00000000-0005-0000-0000-000081220000}"/>
    <cellStyle name="Total 2 4 2 2" xfId="6729" xr:uid="{00000000-0005-0000-0000-00002C690000}"/>
    <cellStyle name="Total 2 4 2 2 2" xfId="12411" xr:uid="{00000000-0005-0000-0000-00002D690000}"/>
    <cellStyle name="Total 2 4 2 2 2 2" xfId="26097" xr:uid="{00000000-0005-0000-0000-00002E690000}"/>
    <cellStyle name="Total 2 4 2 2 3" xfId="24519" xr:uid="{00000000-0005-0000-0000-00002F690000}"/>
    <cellStyle name="Total 2 4 2 2 4" xfId="21451" xr:uid="{00000000-0005-0000-0000-000030690000}"/>
    <cellStyle name="Total 2 4 2 3" xfId="6804" xr:uid="{00000000-0005-0000-0000-000031690000}"/>
    <cellStyle name="Total 2 4 2 3 2" xfId="12486" xr:uid="{00000000-0005-0000-0000-000032690000}"/>
    <cellStyle name="Total 2 4 2 3 2 2" xfId="38892" xr:uid="{00000000-0005-0000-0000-000032240000}"/>
    <cellStyle name="Total 2 4 2 3 3" xfId="35573" xr:uid="{00000000-0005-0000-0000-000032240000}"/>
    <cellStyle name="Total 2 4 2 4" xfId="8204" xr:uid="{00000000-0005-0000-0000-000033690000}"/>
    <cellStyle name="Total 2 4 2 4 2" xfId="13870" xr:uid="{00000000-0005-0000-0000-000034690000}"/>
    <cellStyle name="Total 2 4 2 4 3" xfId="37295" xr:uid="{00000000-0005-0000-0000-000081220000}"/>
    <cellStyle name="Total 2 4 2 5" xfId="8734" xr:uid="{00000000-0005-0000-0000-000035690000}"/>
    <cellStyle name="Total 2 4 2 5 2" xfId="14399" xr:uid="{00000000-0005-0000-0000-000036690000}"/>
    <cellStyle name="Total 2 4 2 6" xfId="9114" xr:uid="{00000000-0005-0000-0000-000037690000}"/>
    <cellStyle name="Total 2 4 2 6 2" xfId="14779" xr:uid="{00000000-0005-0000-0000-000038690000}"/>
    <cellStyle name="Total 2 4 2 7" xfId="9838" xr:uid="{00000000-0005-0000-0000-000039690000}"/>
    <cellStyle name="Total 2 4 2 7 2" xfId="15493" xr:uid="{00000000-0005-0000-0000-00003A690000}"/>
    <cellStyle name="Total 2 4 2 8" xfId="5330" xr:uid="{00000000-0005-0000-0000-00003B690000}"/>
    <cellStyle name="Total 2 4 2 8 2" xfId="11016" xr:uid="{00000000-0005-0000-0000-00003C690000}"/>
    <cellStyle name="Total 2 4 2 9" xfId="4656" xr:uid="{00000000-0005-0000-0000-00003D690000}"/>
    <cellStyle name="Total 2 4 2 9 2" xfId="29207" xr:uid="{00000000-0005-0000-0000-00003E690000}"/>
    <cellStyle name="Total 2 4 3" xfId="6367" xr:uid="{00000000-0005-0000-0000-00003F690000}"/>
    <cellStyle name="Total 2 4 3 2" xfId="12050" xr:uid="{00000000-0005-0000-0000-000040690000}"/>
    <cellStyle name="Total 2 4 3 2 2" xfId="26389" xr:uid="{00000000-0005-0000-0000-000041690000}"/>
    <cellStyle name="Total 2 4 3 2 3" xfId="20480" xr:uid="{00000000-0005-0000-0000-000042690000}"/>
    <cellStyle name="Total 2 4 3 3" xfId="24301" xr:uid="{00000000-0005-0000-0000-000043690000}"/>
    <cellStyle name="Total 2 4 3 4" xfId="17306" xr:uid="{00000000-0005-0000-0000-000044690000}"/>
    <cellStyle name="Total 2 4 4" xfId="5935" xr:uid="{00000000-0005-0000-0000-000045690000}"/>
    <cellStyle name="Total 2 4 4 2" xfId="11618" xr:uid="{00000000-0005-0000-0000-000046690000}"/>
    <cellStyle name="Total 2 4 4 2 2" xfId="29372" xr:uid="{00000000-0005-0000-0000-000047690000}"/>
    <cellStyle name="Total 2 4 4 2 3" xfId="29896" xr:uid="{00000000-0005-0000-0000-000048690000}"/>
    <cellStyle name="Total 2 4 4 2 4" xfId="30362" xr:uid="{00000000-0005-0000-0000-000049690000}"/>
    <cellStyle name="Total 2 4 4 2 5" xfId="25934" xr:uid="{00000000-0005-0000-0000-00004A690000}"/>
    <cellStyle name="Total 2 4 4 2 6" xfId="34557" xr:uid="{00000000-0005-0000-0000-000085220000}"/>
    <cellStyle name="Total 2 4 4 3" xfId="27414" xr:uid="{00000000-0005-0000-0000-00004B690000}"/>
    <cellStyle name="Total 2 4 4 4" xfId="29969" xr:uid="{00000000-0005-0000-0000-00004C690000}"/>
    <cellStyle name="Total 2 4 4 5" xfId="28996" xr:uid="{00000000-0005-0000-0000-00004D690000}"/>
    <cellStyle name="Total 2 4 4 6" xfId="28896" xr:uid="{00000000-0005-0000-0000-00004E690000}"/>
    <cellStyle name="Total 2 4 4 7" xfId="24088" xr:uid="{00000000-0005-0000-0000-00004F690000}"/>
    <cellStyle name="Total 2 4 4 8" xfId="19352" xr:uid="{00000000-0005-0000-0000-000050690000}"/>
    <cellStyle name="Total 2 4 4 9" xfId="34369" xr:uid="{00000000-0005-0000-0000-000084220000}"/>
    <cellStyle name="Total 2 4 5" xfId="6905" xr:uid="{00000000-0005-0000-0000-000051690000}"/>
    <cellStyle name="Total 2 4 5 2" xfId="12585" xr:uid="{00000000-0005-0000-0000-000052690000}"/>
    <cellStyle name="Total 2 4 5 2 2" xfId="26017" xr:uid="{00000000-0005-0000-0000-000053690000}"/>
    <cellStyle name="Total 2 4 5 3" xfId="24610" xr:uid="{00000000-0005-0000-0000-000054690000}"/>
    <cellStyle name="Total 2 4 5 4" xfId="21450" xr:uid="{00000000-0005-0000-0000-000055690000}"/>
    <cellStyle name="Total 2 4 6" xfId="8417" xr:uid="{00000000-0005-0000-0000-000056690000}"/>
    <cellStyle name="Total 2 4 6 2" xfId="14083" xr:uid="{00000000-0005-0000-0000-000057690000}"/>
    <cellStyle name="Total 2 4 6 2 2" xfId="25703" xr:uid="{00000000-0005-0000-0000-000058690000}"/>
    <cellStyle name="Total 2 4 6 2 3" xfId="39504" xr:uid="{00000000-0005-0000-0000-000037240000}"/>
    <cellStyle name="Total 2 4 6 3" xfId="25039" xr:uid="{00000000-0005-0000-0000-000059690000}"/>
    <cellStyle name="Total 2 4 6 4" xfId="36168" xr:uid="{00000000-0005-0000-0000-000037240000}"/>
    <cellStyle name="Total 2 4 7" xfId="8796" xr:uid="{00000000-0005-0000-0000-00005A690000}"/>
    <cellStyle name="Total 2 4 7 2" xfId="14461" xr:uid="{00000000-0005-0000-0000-00005B690000}"/>
    <cellStyle name="Total 2 4 7 2 2" xfId="38697" xr:uid="{00000000-0005-0000-0000-0000B42C0000}"/>
    <cellStyle name="Total 2 4 7 3" xfId="35376" xr:uid="{00000000-0005-0000-0000-0000B42C0000}"/>
    <cellStyle name="Total 2 4 8" xfId="9517" xr:uid="{00000000-0005-0000-0000-00005C690000}"/>
    <cellStyle name="Total 2 4 8 2" xfId="15175" xr:uid="{00000000-0005-0000-0000-00005D690000}"/>
    <cellStyle name="Total 2 4 8 3" xfId="37294" xr:uid="{00000000-0005-0000-0000-000080220000}"/>
    <cellStyle name="Total 2 4 9" xfId="5009" xr:uid="{00000000-0005-0000-0000-00005E690000}"/>
    <cellStyle name="Total 2 4 9 2" xfId="10698" xr:uid="{00000000-0005-0000-0000-00005F690000}"/>
    <cellStyle name="Total 2 5" xfId="3131" xr:uid="{00000000-0005-0000-0000-000060690000}"/>
    <cellStyle name="Total 2 5 10" xfId="4315" xr:uid="{00000000-0005-0000-0000-000061690000}"/>
    <cellStyle name="Total 2 5 10 2" xfId="29206" xr:uid="{00000000-0005-0000-0000-000062690000}"/>
    <cellStyle name="Total 2 5 11" xfId="10043" xr:uid="{00000000-0005-0000-0000-000063690000}"/>
    <cellStyle name="Total 2 5 11 2" xfId="30052" xr:uid="{00000000-0005-0000-0000-000064690000}"/>
    <cellStyle name="Total 2 5 12" xfId="16861" xr:uid="{00000000-0005-0000-0000-000065690000}"/>
    <cellStyle name="Total 2 5 13" xfId="30864" xr:uid="{00000000-0005-0000-0000-0000DA120000}"/>
    <cellStyle name="Total 2 5 14" xfId="33668" xr:uid="{00000000-0005-0000-0000-000087220000}"/>
    <cellStyle name="Total 2 5 2" xfId="3570" xr:uid="{00000000-0005-0000-0000-000066690000}"/>
    <cellStyle name="Total 2 5 2 10" xfId="10361" xr:uid="{00000000-0005-0000-0000-000067690000}"/>
    <cellStyle name="Total 2 5 2 10 2" xfId="30269" xr:uid="{00000000-0005-0000-0000-000068690000}"/>
    <cellStyle name="Total 2 5 2 11" xfId="16862" xr:uid="{00000000-0005-0000-0000-000069690000}"/>
    <cellStyle name="Total 2 5 2 12" xfId="33667" xr:uid="{00000000-0005-0000-0000-000088220000}"/>
    <cellStyle name="Total 2 5 2 2" xfId="6730" xr:uid="{00000000-0005-0000-0000-00006A690000}"/>
    <cellStyle name="Total 2 5 2 2 2" xfId="12412" xr:uid="{00000000-0005-0000-0000-00006B690000}"/>
    <cellStyle name="Total 2 5 2 2 2 2" xfId="26019" xr:uid="{00000000-0005-0000-0000-00006C690000}"/>
    <cellStyle name="Total 2 5 2 2 3" xfId="24520" xr:uid="{00000000-0005-0000-0000-00006D690000}"/>
    <cellStyle name="Total 2 5 2 2 4" xfId="21453" xr:uid="{00000000-0005-0000-0000-00006E690000}"/>
    <cellStyle name="Total 2 5 2 3" xfId="5416" xr:uid="{00000000-0005-0000-0000-00006F690000}"/>
    <cellStyle name="Total 2 5 2 3 2" xfId="11099" xr:uid="{00000000-0005-0000-0000-000070690000}"/>
    <cellStyle name="Total 2 5 2 3 2 2" xfId="38827" xr:uid="{00000000-0005-0000-0000-00003B240000}"/>
    <cellStyle name="Total 2 5 2 3 3" xfId="35519" xr:uid="{00000000-0005-0000-0000-00003B240000}"/>
    <cellStyle name="Total 2 5 2 4" xfId="8205" xr:uid="{00000000-0005-0000-0000-000071690000}"/>
    <cellStyle name="Total 2 5 2 4 2" xfId="13871" xr:uid="{00000000-0005-0000-0000-000072690000}"/>
    <cellStyle name="Total 2 5 2 4 3" xfId="37297" xr:uid="{00000000-0005-0000-0000-000088220000}"/>
    <cellStyle name="Total 2 5 2 5" xfId="8735" xr:uid="{00000000-0005-0000-0000-000073690000}"/>
    <cellStyle name="Total 2 5 2 5 2" xfId="14400" xr:uid="{00000000-0005-0000-0000-000074690000}"/>
    <cellStyle name="Total 2 5 2 6" xfId="9115" xr:uid="{00000000-0005-0000-0000-000075690000}"/>
    <cellStyle name="Total 2 5 2 6 2" xfId="14780" xr:uid="{00000000-0005-0000-0000-000076690000}"/>
    <cellStyle name="Total 2 5 2 7" xfId="9839" xr:uid="{00000000-0005-0000-0000-000077690000}"/>
    <cellStyle name="Total 2 5 2 7 2" xfId="15494" xr:uid="{00000000-0005-0000-0000-000078690000}"/>
    <cellStyle name="Total 2 5 2 8" xfId="5331" xr:uid="{00000000-0005-0000-0000-000079690000}"/>
    <cellStyle name="Total 2 5 2 8 2" xfId="11017" xr:uid="{00000000-0005-0000-0000-00007A690000}"/>
    <cellStyle name="Total 2 5 2 9" xfId="4657" xr:uid="{00000000-0005-0000-0000-00007B690000}"/>
    <cellStyle name="Total 2 5 2 9 2" xfId="28876" xr:uid="{00000000-0005-0000-0000-00007C690000}"/>
    <cellStyle name="Total 2 5 3" xfId="6368" xr:uid="{00000000-0005-0000-0000-00007D690000}"/>
    <cellStyle name="Total 2 5 3 2" xfId="12051" xr:uid="{00000000-0005-0000-0000-00007E690000}"/>
    <cellStyle name="Total 2 5 3 2 2" xfId="26390" xr:uid="{00000000-0005-0000-0000-00007F690000}"/>
    <cellStyle name="Total 2 5 3 2 3" xfId="20481" xr:uid="{00000000-0005-0000-0000-000080690000}"/>
    <cellStyle name="Total 2 5 3 3" xfId="24302" xr:uid="{00000000-0005-0000-0000-000081690000}"/>
    <cellStyle name="Total 2 5 3 4" xfId="17307" xr:uid="{00000000-0005-0000-0000-000082690000}"/>
    <cellStyle name="Total 2 5 4" xfId="6574" xr:uid="{00000000-0005-0000-0000-000083690000}"/>
    <cellStyle name="Total 2 5 4 2" xfId="12256" xr:uid="{00000000-0005-0000-0000-000084690000}"/>
    <cellStyle name="Total 2 5 4 2 2" xfId="29373" xr:uid="{00000000-0005-0000-0000-000085690000}"/>
    <cellStyle name="Total 2 5 4 2 3" xfId="28722" xr:uid="{00000000-0005-0000-0000-000086690000}"/>
    <cellStyle name="Total 2 5 4 2 4" xfId="29613" xr:uid="{00000000-0005-0000-0000-000087690000}"/>
    <cellStyle name="Total 2 5 4 2 5" xfId="25935" xr:uid="{00000000-0005-0000-0000-000088690000}"/>
    <cellStyle name="Total 2 5 4 2 6" xfId="34558" xr:uid="{00000000-0005-0000-0000-00008C220000}"/>
    <cellStyle name="Total 2 5 4 3" xfId="27415" xr:uid="{00000000-0005-0000-0000-000089690000}"/>
    <cellStyle name="Total 2 5 4 4" xfId="29970" xr:uid="{00000000-0005-0000-0000-00008A690000}"/>
    <cellStyle name="Total 2 5 4 5" xfId="28413" xr:uid="{00000000-0005-0000-0000-00008B690000}"/>
    <cellStyle name="Total 2 5 4 6" xfId="29517" xr:uid="{00000000-0005-0000-0000-00008C690000}"/>
    <cellStyle name="Total 2 5 4 7" xfId="24390" xr:uid="{00000000-0005-0000-0000-00008D690000}"/>
    <cellStyle name="Total 2 5 4 8" xfId="19353" xr:uid="{00000000-0005-0000-0000-00008E690000}"/>
    <cellStyle name="Total 2 5 4 9" xfId="34370" xr:uid="{00000000-0005-0000-0000-00008B220000}"/>
    <cellStyle name="Total 2 5 5" xfId="6904" xr:uid="{00000000-0005-0000-0000-00008F690000}"/>
    <cellStyle name="Total 2 5 5 2" xfId="12584" xr:uid="{00000000-0005-0000-0000-000090690000}"/>
    <cellStyle name="Total 2 5 5 2 2" xfId="26018" xr:uid="{00000000-0005-0000-0000-000091690000}"/>
    <cellStyle name="Total 2 5 5 3" xfId="24609" xr:uid="{00000000-0005-0000-0000-000092690000}"/>
    <cellStyle name="Total 2 5 5 4" xfId="21452" xr:uid="{00000000-0005-0000-0000-000093690000}"/>
    <cellStyle name="Total 2 5 6" xfId="8418" xr:uid="{00000000-0005-0000-0000-000094690000}"/>
    <cellStyle name="Total 2 5 6 2" xfId="14084" xr:uid="{00000000-0005-0000-0000-000095690000}"/>
    <cellStyle name="Total 2 5 6 2 2" xfId="25704" xr:uid="{00000000-0005-0000-0000-000096690000}"/>
    <cellStyle name="Total 2 5 6 2 3" xfId="38778" xr:uid="{00000000-0005-0000-0000-000040240000}"/>
    <cellStyle name="Total 2 5 6 3" xfId="25040" xr:uid="{00000000-0005-0000-0000-000097690000}"/>
    <cellStyle name="Total 2 5 6 4" xfId="35470" xr:uid="{00000000-0005-0000-0000-000040240000}"/>
    <cellStyle name="Total 2 5 7" xfId="8797" xr:uid="{00000000-0005-0000-0000-000098690000}"/>
    <cellStyle name="Total 2 5 7 2" xfId="14462" xr:uid="{00000000-0005-0000-0000-000099690000}"/>
    <cellStyle name="Total 2 5 7 2 2" xfId="38686" xr:uid="{00000000-0005-0000-0000-0000B52C0000}"/>
    <cellStyle name="Total 2 5 7 3" xfId="35360" xr:uid="{00000000-0005-0000-0000-0000B52C0000}"/>
    <cellStyle name="Total 2 5 8" xfId="9518" xr:uid="{00000000-0005-0000-0000-00009A690000}"/>
    <cellStyle name="Total 2 5 8 2" xfId="15176" xr:uid="{00000000-0005-0000-0000-00009B690000}"/>
    <cellStyle name="Total 2 5 8 3" xfId="37296" xr:uid="{00000000-0005-0000-0000-000087220000}"/>
    <cellStyle name="Total 2 5 9" xfId="5010" xr:uid="{00000000-0005-0000-0000-00009C690000}"/>
    <cellStyle name="Total 2 5 9 2" xfId="10699" xr:uid="{00000000-0005-0000-0000-00009D690000}"/>
    <cellStyle name="Total 2 6" xfId="3132" xr:uid="{00000000-0005-0000-0000-00009E690000}"/>
    <cellStyle name="Total 2 6 10" xfId="4316" xr:uid="{00000000-0005-0000-0000-00009F690000}"/>
    <cellStyle name="Total 2 6 10 2" xfId="28875" xr:uid="{00000000-0005-0000-0000-0000A0690000}"/>
    <cellStyle name="Total 2 6 11" xfId="10044" xr:uid="{00000000-0005-0000-0000-0000A1690000}"/>
    <cellStyle name="Total 2 6 11 2" xfId="29563" xr:uid="{00000000-0005-0000-0000-0000A2690000}"/>
    <cellStyle name="Total 2 6 12" xfId="16863" xr:uid="{00000000-0005-0000-0000-0000A3690000}"/>
    <cellStyle name="Total 2 6 13" xfId="30865" xr:uid="{00000000-0005-0000-0000-0000DC120000}"/>
    <cellStyle name="Total 2 6 14" xfId="33666" xr:uid="{00000000-0005-0000-0000-00008E220000}"/>
    <cellStyle name="Total 2 6 2" xfId="3571" xr:uid="{00000000-0005-0000-0000-0000A4690000}"/>
    <cellStyle name="Total 2 6 2 10" xfId="10362" xr:uid="{00000000-0005-0000-0000-0000A5690000}"/>
    <cellStyle name="Total 2 6 2 10 2" xfId="28820" xr:uid="{00000000-0005-0000-0000-0000A6690000}"/>
    <cellStyle name="Total 2 6 2 11" xfId="16864" xr:uid="{00000000-0005-0000-0000-0000A7690000}"/>
    <cellStyle name="Total 2 6 2 12" xfId="33665" xr:uid="{00000000-0005-0000-0000-00008F220000}"/>
    <cellStyle name="Total 2 6 2 2" xfId="6731" xr:uid="{00000000-0005-0000-0000-0000A8690000}"/>
    <cellStyle name="Total 2 6 2 2 2" xfId="12413" xr:uid="{00000000-0005-0000-0000-0000A9690000}"/>
    <cellStyle name="Total 2 6 2 2 2 2" xfId="26020" xr:uid="{00000000-0005-0000-0000-0000AA690000}"/>
    <cellStyle name="Total 2 6 2 2 3" xfId="24521" xr:uid="{00000000-0005-0000-0000-0000AB690000}"/>
    <cellStyle name="Total 2 6 2 2 4" xfId="21455" xr:uid="{00000000-0005-0000-0000-0000AC690000}"/>
    <cellStyle name="Total 2 6 2 3" xfId="5415" xr:uid="{00000000-0005-0000-0000-0000AD690000}"/>
    <cellStyle name="Total 2 6 2 3 2" xfId="11098" xr:uid="{00000000-0005-0000-0000-0000AE690000}"/>
    <cellStyle name="Total 2 6 2 3 2 2" xfId="38829" xr:uid="{00000000-0005-0000-0000-000044240000}"/>
    <cellStyle name="Total 2 6 2 3 3" xfId="35521" xr:uid="{00000000-0005-0000-0000-000044240000}"/>
    <cellStyle name="Total 2 6 2 4" xfId="8206" xr:uid="{00000000-0005-0000-0000-0000AF690000}"/>
    <cellStyle name="Total 2 6 2 4 2" xfId="13872" xr:uid="{00000000-0005-0000-0000-0000B0690000}"/>
    <cellStyle name="Total 2 6 2 4 3" xfId="37299" xr:uid="{00000000-0005-0000-0000-00008F220000}"/>
    <cellStyle name="Total 2 6 2 5" xfId="8736" xr:uid="{00000000-0005-0000-0000-0000B1690000}"/>
    <cellStyle name="Total 2 6 2 5 2" xfId="14401" xr:uid="{00000000-0005-0000-0000-0000B2690000}"/>
    <cellStyle name="Total 2 6 2 6" xfId="9116" xr:uid="{00000000-0005-0000-0000-0000B3690000}"/>
    <cellStyle name="Total 2 6 2 6 2" xfId="14781" xr:uid="{00000000-0005-0000-0000-0000B4690000}"/>
    <cellStyle name="Total 2 6 2 7" xfId="9840" xr:uid="{00000000-0005-0000-0000-0000B5690000}"/>
    <cellStyle name="Total 2 6 2 7 2" xfId="15495" xr:uid="{00000000-0005-0000-0000-0000B6690000}"/>
    <cellStyle name="Total 2 6 2 8" xfId="5332" xr:uid="{00000000-0005-0000-0000-0000B7690000}"/>
    <cellStyle name="Total 2 6 2 8 2" xfId="11018" xr:uid="{00000000-0005-0000-0000-0000B8690000}"/>
    <cellStyle name="Total 2 6 2 9" xfId="4658" xr:uid="{00000000-0005-0000-0000-0000B9690000}"/>
    <cellStyle name="Total 2 6 2 9 2" xfId="28874" xr:uid="{00000000-0005-0000-0000-0000BA690000}"/>
    <cellStyle name="Total 2 6 3" xfId="6369" xr:uid="{00000000-0005-0000-0000-0000BB690000}"/>
    <cellStyle name="Total 2 6 3 2" xfId="12052" xr:uid="{00000000-0005-0000-0000-0000BC690000}"/>
    <cellStyle name="Total 2 6 3 2 2" xfId="26391" xr:uid="{00000000-0005-0000-0000-0000BD690000}"/>
    <cellStyle name="Total 2 6 3 2 3" xfId="20482" xr:uid="{00000000-0005-0000-0000-0000BE690000}"/>
    <cellStyle name="Total 2 6 3 3" xfId="24303" xr:uid="{00000000-0005-0000-0000-0000BF690000}"/>
    <cellStyle name="Total 2 6 3 4" xfId="17308" xr:uid="{00000000-0005-0000-0000-0000C0690000}"/>
    <cellStyle name="Total 2 6 4" xfId="5936" xr:uid="{00000000-0005-0000-0000-0000C1690000}"/>
    <cellStyle name="Total 2 6 4 2" xfId="11619" xr:uid="{00000000-0005-0000-0000-0000C2690000}"/>
    <cellStyle name="Total 2 6 4 2 2" xfId="29374" xr:uid="{00000000-0005-0000-0000-0000C3690000}"/>
    <cellStyle name="Total 2 6 4 2 3" xfId="28721" xr:uid="{00000000-0005-0000-0000-0000C4690000}"/>
    <cellStyle name="Total 2 6 4 2 4" xfId="29614" xr:uid="{00000000-0005-0000-0000-0000C5690000}"/>
    <cellStyle name="Total 2 6 4 2 5" xfId="25936" xr:uid="{00000000-0005-0000-0000-0000C6690000}"/>
    <cellStyle name="Total 2 6 4 2 6" xfId="34559" xr:uid="{00000000-0005-0000-0000-000093220000}"/>
    <cellStyle name="Total 2 6 4 3" xfId="27416" xr:uid="{00000000-0005-0000-0000-0000C7690000}"/>
    <cellStyle name="Total 2 6 4 4" xfId="29971" xr:uid="{00000000-0005-0000-0000-0000C8690000}"/>
    <cellStyle name="Total 2 6 4 5" xfId="28995" xr:uid="{00000000-0005-0000-0000-0000C9690000}"/>
    <cellStyle name="Total 2 6 4 6" xfId="30033" xr:uid="{00000000-0005-0000-0000-0000CA690000}"/>
    <cellStyle name="Total 2 6 4 7" xfId="24089" xr:uid="{00000000-0005-0000-0000-0000CB690000}"/>
    <cellStyle name="Total 2 6 4 8" xfId="19354" xr:uid="{00000000-0005-0000-0000-0000CC690000}"/>
    <cellStyle name="Total 2 6 4 9" xfId="34371" xr:uid="{00000000-0005-0000-0000-000092220000}"/>
    <cellStyle name="Total 2 6 5" xfId="6903" xr:uid="{00000000-0005-0000-0000-0000CD690000}"/>
    <cellStyle name="Total 2 6 5 2" xfId="12583" xr:uid="{00000000-0005-0000-0000-0000CE690000}"/>
    <cellStyle name="Total 2 6 5 2 2" xfId="26099" xr:uid="{00000000-0005-0000-0000-0000CF690000}"/>
    <cellStyle name="Total 2 6 5 3" xfId="24608" xr:uid="{00000000-0005-0000-0000-0000D0690000}"/>
    <cellStyle name="Total 2 6 5 4" xfId="21454" xr:uid="{00000000-0005-0000-0000-0000D1690000}"/>
    <cellStyle name="Total 2 6 6" xfId="8419" xr:uid="{00000000-0005-0000-0000-0000D2690000}"/>
    <cellStyle name="Total 2 6 6 2" xfId="14085" xr:uid="{00000000-0005-0000-0000-0000D3690000}"/>
    <cellStyle name="Total 2 6 6 2 2" xfId="25705" xr:uid="{00000000-0005-0000-0000-0000D4690000}"/>
    <cellStyle name="Total 2 6 6 2 3" xfId="38828" xr:uid="{00000000-0005-0000-0000-000049240000}"/>
    <cellStyle name="Total 2 6 6 3" xfId="25041" xr:uid="{00000000-0005-0000-0000-0000D5690000}"/>
    <cellStyle name="Total 2 6 6 4" xfId="35520" xr:uid="{00000000-0005-0000-0000-000049240000}"/>
    <cellStyle name="Total 2 6 7" xfId="8798" xr:uid="{00000000-0005-0000-0000-0000D6690000}"/>
    <cellStyle name="Total 2 6 7 2" xfId="14463" xr:uid="{00000000-0005-0000-0000-0000D7690000}"/>
    <cellStyle name="Total 2 6 7 2 2" xfId="38470" xr:uid="{00000000-0005-0000-0000-0000B62C0000}"/>
    <cellStyle name="Total 2 6 7 3" xfId="35122" xr:uid="{00000000-0005-0000-0000-0000B62C0000}"/>
    <cellStyle name="Total 2 6 8" xfId="9519" xr:uid="{00000000-0005-0000-0000-0000D8690000}"/>
    <cellStyle name="Total 2 6 8 2" xfId="15177" xr:uid="{00000000-0005-0000-0000-0000D9690000}"/>
    <cellStyle name="Total 2 6 8 3" xfId="37298" xr:uid="{00000000-0005-0000-0000-00008E220000}"/>
    <cellStyle name="Total 2 6 9" xfId="5011" xr:uid="{00000000-0005-0000-0000-0000DA690000}"/>
    <cellStyle name="Total 2 6 9 2" xfId="10700" xr:uid="{00000000-0005-0000-0000-0000DB690000}"/>
    <cellStyle name="Total 2 7" xfId="3133" xr:uid="{00000000-0005-0000-0000-0000DC690000}"/>
    <cellStyle name="Total 2 7 10" xfId="4317" xr:uid="{00000000-0005-0000-0000-0000DD690000}"/>
    <cellStyle name="Total 2 7 10 2" xfId="28873" xr:uid="{00000000-0005-0000-0000-0000DE690000}"/>
    <cellStyle name="Total 2 7 11" xfId="10045" xr:uid="{00000000-0005-0000-0000-0000DF690000}"/>
    <cellStyle name="Total 2 7 11 2" xfId="28583" xr:uid="{00000000-0005-0000-0000-0000E0690000}"/>
    <cellStyle name="Total 2 7 12" xfId="16865" xr:uid="{00000000-0005-0000-0000-0000E1690000}"/>
    <cellStyle name="Total 2 7 13" xfId="30866" xr:uid="{00000000-0005-0000-0000-0000DE120000}"/>
    <cellStyle name="Total 2 7 14" xfId="33664" xr:uid="{00000000-0005-0000-0000-000095220000}"/>
    <cellStyle name="Total 2 7 2" xfId="3572" xr:uid="{00000000-0005-0000-0000-0000E2690000}"/>
    <cellStyle name="Total 2 7 2 10" xfId="10363" xr:uid="{00000000-0005-0000-0000-0000E3690000}"/>
    <cellStyle name="Total 2 7 2 10 2" xfId="29004" xr:uid="{00000000-0005-0000-0000-0000E4690000}"/>
    <cellStyle name="Total 2 7 2 11" xfId="16866" xr:uid="{00000000-0005-0000-0000-0000E5690000}"/>
    <cellStyle name="Total 2 7 2 12" xfId="33663" xr:uid="{00000000-0005-0000-0000-000096220000}"/>
    <cellStyle name="Total 2 7 2 2" xfId="6732" xr:uid="{00000000-0005-0000-0000-0000E6690000}"/>
    <cellStyle name="Total 2 7 2 2 2" xfId="12414" xr:uid="{00000000-0005-0000-0000-0000E7690000}"/>
    <cellStyle name="Total 2 7 2 2 2 2" xfId="26098" xr:uid="{00000000-0005-0000-0000-0000E8690000}"/>
    <cellStyle name="Total 2 7 2 2 3" xfId="24522" xr:uid="{00000000-0005-0000-0000-0000E9690000}"/>
    <cellStyle name="Total 2 7 2 2 4" xfId="21457" xr:uid="{00000000-0005-0000-0000-0000EA690000}"/>
    <cellStyle name="Total 2 7 2 3" xfId="5423" xr:uid="{00000000-0005-0000-0000-0000EB690000}"/>
    <cellStyle name="Total 2 7 2 3 2" xfId="11106" xr:uid="{00000000-0005-0000-0000-0000EC690000}"/>
    <cellStyle name="Total 2 7 2 3 2 2" xfId="38831" xr:uid="{00000000-0005-0000-0000-00004D240000}"/>
    <cellStyle name="Total 2 7 2 3 3" xfId="35523" xr:uid="{00000000-0005-0000-0000-00004D240000}"/>
    <cellStyle name="Total 2 7 2 4" xfId="8207" xr:uid="{00000000-0005-0000-0000-0000ED690000}"/>
    <cellStyle name="Total 2 7 2 4 2" xfId="13873" xr:uid="{00000000-0005-0000-0000-0000EE690000}"/>
    <cellStyle name="Total 2 7 2 4 3" xfId="37301" xr:uid="{00000000-0005-0000-0000-000096220000}"/>
    <cellStyle name="Total 2 7 2 5" xfId="8737" xr:uid="{00000000-0005-0000-0000-0000EF690000}"/>
    <cellStyle name="Total 2 7 2 5 2" xfId="14402" xr:uid="{00000000-0005-0000-0000-0000F0690000}"/>
    <cellStyle name="Total 2 7 2 6" xfId="9117" xr:uid="{00000000-0005-0000-0000-0000F1690000}"/>
    <cellStyle name="Total 2 7 2 6 2" xfId="14782" xr:uid="{00000000-0005-0000-0000-0000F2690000}"/>
    <cellStyle name="Total 2 7 2 7" xfId="9841" xr:uid="{00000000-0005-0000-0000-0000F3690000}"/>
    <cellStyle name="Total 2 7 2 7 2" xfId="15496" xr:uid="{00000000-0005-0000-0000-0000F4690000}"/>
    <cellStyle name="Total 2 7 2 8" xfId="5333" xr:uid="{00000000-0005-0000-0000-0000F5690000}"/>
    <cellStyle name="Total 2 7 2 8 2" xfId="11019" xr:uid="{00000000-0005-0000-0000-0000F6690000}"/>
    <cellStyle name="Total 2 7 2 9" xfId="4659" xr:uid="{00000000-0005-0000-0000-0000F7690000}"/>
    <cellStyle name="Total 2 7 2 9 2" xfId="28872" xr:uid="{00000000-0005-0000-0000-0000F8690000}"/>
    <cellStyle name="Total 2 7 3" xfId="6370" xr:uid="{00000000-0005-0000-0000-0000F9690000}"/>
    <cellStyle name="Total 2 7 3 2" xfId="12053" xr:uid="{00000000-0005-0000-0000-0000FA690000}"/>
    <cellStyle name="Total 2 7 3 2 2" xfId="26392" xr:uid="{00000000-0005-0000-0000-0000FB690000}"/>
    <cellStyle name="Total 2 7 3 2 3" xfId="20483" xr:uid="{00000000-0005-0000-0000-0000FC690000}"/>
    <cellStyle name="Total 2 7 3 3" xfId="24304" xr:uid="{00000000-0005-0000-0000-0000FD690000}"/>
    <cellStyle name="Total 2 7 3 4" xfId="17309" xr:uid="{00000000-0005-0000-0000-0000FE690000}"/>
    <cellStyle name="Total 2 7 4" xfId="6575" xr:uid="{00000000-0005-0000-0000-0000FF690000}"/>
    <cellStyle name="Total 2 7 4 2" xfId="12257" xr:uid="{00000000-0005-0000-0000-0000006A0000}"/>
    <cellStyle name="Total 2 7 4 2 2" xfId="29375" xr:uid="{00000000-0005-0000-0000-0000016A0000}"/>
    <cellStyle name="Total 2 7 4 2 3" xfId="28720" xr:uid="{00000000-0005-0000-0000-0000026A0000}"/>
    <cellStyle name="Total 2 7 4 2 4" xfId="30364" xr:uid="{00000000-0005-0000-0000-0000036A0000}"/>
    <cellStyle name="Total 2 7 4 2 5" xfId="25937" xr:uid="{00000000-0005-0000-0000-0000046A0000}"/>
    <cellStyle name="Total 2 7 4 2 6" xfId="34560" xr:uid="{00000000-0005-0000-0000-00009A220000}"/>
    <cellStyle name="Total 2 7 4 3" xfId="27417" xr:uid="{00000000-0005-0000-0000-0000056A0000}"/>
    <cellStyle name="Total 2 7 4 4" xfId="29972" xr:uid="{00000000-0005-0000-0000-0000066A0000}"/>
    <cellStyle name="Total 2 7 4 5" xfId="28412" xr:uid="{00000000-0005-0000-0000-0000076A0000}"/>
    <cellStyle name="Total 2 7 4 6" xfId="28403" xr:uid="{00000000-0005-0000-0000-0000086A0000}"/>
    <cellStyle name="Total 2 7 4 7" xfId="24391" xr:uid="{00000000-0005-0000-0000-0000096A0000}"/>
    <cellStyle name="Total 2 7 4 8" xfId="19355" xr:uid="{00000000-0005-0000-0000-00000A6A0000}"/>
    <cellStyle name="Total 2 7 4 9" xfId="34372" xr:uid="{00000000-0005-0000-0000-000099220000}"/>
    <cellStyle name="Total 2 7 5" xfId="6902" xr:uid="{00000000-0005-0000-0000-00000B6A0000}"/>
    <cellStyle name="Total 2 7 5 2" xfId="12582" xr:uid="{00000000-0005-0000-0000-00000C6A0000}"/>
    <cellStyle name="Total 2 7 5 2 2" xfId="26100" xr:uid="{00000000-0005-0000-0000-00000D6A0000}"/>
    <cellStyle name="Total 2 7 5 3" xfId="24607" xr:uid="{00000000-0005-0000-0000-00000E6A0000}"/>
    <cellStyle name="Total 2 7 5 4" xfId="21456" xr:uid="{00000000-0005-0000-0000-00000F6A0000}"/>
    <cellStyle name="Total 2 7 6" xfId="8420" xr:uid="{00000000-0005-0000-0000-0000106A0000}"/>
    <cellStyle name="Total 2 7 6 2" xfId="14086" xr:uid="{00000000-0005-0000-0000-0000116A0000}"/>
    <cellStyle name="Total 2 7 6 2 2" xfId="25706" xr:uid="{00000000-0005-0000-0000-0000126A0000}"/>
    <cellStyle name="Total 2 7 6 2 3" xfId="38830" xr:uid="{00000000-0005-0000-0000-000052240000}"/>
    <cellStyle name="Total 2 7 6 3" xfId="25042" xr:uid="{00000000-0005-0000-0000-0000136A0000}"/>
    <cellStyle name="Total 2 7 6 4" xfId="35522" xr:uid="{00000000-0005-0000-0000-000052240000}"/>
    <cellStyle name="Total 2 7 7" xfId="8799" xr:uid="{00000000-0005-0000-0000-0000146A0000}"/>
    <cellStyle name="Total 2 7 7 2" xfId="14464" xr:uid="{00000000-0005-0000-0000-0000156A0000}"/>
    <cellStyle name="Total 2 7 7 2 2" xfId="38462" xr:uid="{00000000-0005-0000-0000-0000B72C0000}"/>
    <cellStyle name="Total 2 7 7 3" xfId="35109" xr:uid="{00000000-0005-0000-0000-0000B72C0000}"/>
    <cellStyle name="Total 2 7 8" xfId="9520" xr:uid="{00000000-0005-0000-0000-0000166A0000}"/>
    <cellStyle name="Total 2 7 8 2" xfId="15178" xr:uid="{00000000-0005-0000-0000-0000176A0000}"/>
    <cellStyle name="Total 2 7 8 3" xfId="37300" xr:uid="{00000000-0005-0000-0000-000095220000}"/>
    <cellStyle name="Total 2 7 9" xfId="5012" xr:uid="{00000000-0005-0000-0000-0000186A0000}"/>
    <cellStyle name="Total 2 7 9 2" xfId="10701" xr:uid="{00000000-0005-0000-0000-0000196A0000}"/>
    <cellStyle name="Total 2 8" xfId="3134" xr:uid="{00000000-0005-0000-0000-00001A6A0000}"/>
    <cellStyle name="Total 2 8 10" xfId="4318" xr:uid="{00000000-0005-0000-0000-00001B6A0000}"/>
    <cellStyle name="Total 2 8 10 2" xfId="28871" xr:uid="{00000000-0005-0000-0000-00001C6A0000}"/>
    <cellStyle name="Total 2 8 11" xfId="10046" xr:uid="{00000000-0005-0000-0000-00001D6A0000}"/>
    <cellStyle name="Total 2 8 11 2" xfId="28687" xr:uid="{00000000-0005-0000-0000-00001E6A0000}"/>
    <cellStyle name="Total 2 8 12" xfId="16867" xr:uid="{00000000-0005-0000-0000-00001F6A0000}"/>
    <cellStyle name="Total 2 8 13" xfId="30867" xr:uid="{00000000-0005-0000-0000-0000E0120000}"/>
    <cellStyle name="Total 2 8 14" xfId="33662" xr:uid="{00000000-0005-0000-0000-00009C220000}"/>
    <cellStyle name="Total 2 8 2" xfId="3573" xr:uid="{00000000-0005-0000-0000-0000206A0000}"/>
    <cellStyle name="Total 2 8 2 10" xfId="10364" xr:uid="{00000000-0005-0000-0000-0000216A0000}"/>
    <cellStyle name="Total 2 8 2 10 2" xfId="30312" xr:uid="{00000000-0005-0000-0000-0000226A0000}"/>
    <cellStyle name="Total 2 8 2 11" xfId="16868" xr:uid="{00000000-0005-0000-0000-0000236A0000}"/>
    <cellStyle name="Total 2 8 2 12" xfId="33661" xr:uid="{00000000-0005-0000-0000-00009D220000}"/>
    <cellStyle name="Total 2 8 2 2" xfId="6733" xr:uid="{00000000-0005-0000-0000-0000246A0000}"/>
    <cellStyle name="Total 2 8 2 2 2" xfId="12415" xr:uid="{00000000-0005-0000-0000-0000256A0000}"/>
    <cellStyle name="Total 2 8 2 2 2 2" xfId="26101" xr:uid="{00000000-0005-0000-0000-0000266A0000}"/>
    <cellStyle name="Total 2 8 2 2 3" xfId="24523" xr:uid="{00000000-0005-0000-0000-0000276A0000}"/>
    <cellStyle name="Total 2 8 2 2 4" xfId="21459" xr:uid="{00000000-0005-0000-0000-0000286A0000}"/>
    <cellStyle name="Total 2 8 2 3" xfId="5412" xr:uid="{00000000-0005-0000-0000-0000296A0000}"/>
    <cellStyle name="Total 2 8 2 3 2" xfId="11095" xr:uid="{00000000-0005-0000-0000-00002A6A0000}"/>
    <cellStyle name="Total 2 8 2 3 2 2" xfId="39493" xr:uid="{00000000-0005-0000-0000-000056240000}"/>
    <cellStyle name="Total 2 8 2 3 3" xfId="36157" xr:uid="{00000000-0005-0000-0000-000056240000}"/>
    <cellStyle name="Total 2 8 2 4" xfId="8208" xr:uid="{00000000-0005-0000-0000-00002B6A0000}"/>
    <cellStyle name="Total 2 8 2 4 2" xfId="13874" xr:uid="{00000000-0005-0000-0000-00002C6A0000}"/>
    <cellStyle name="Total 2 8 2 4 3" xfId="37303" xr:uid="{00000000-0005-0000-0000-00009D220000}"/>
    <cellStyle name="Total 2 8 2 5" xfId="8738" xr:uid="{00000000-0005-0000-0000-00002D6A0000}"/>
    <cellStyle name="Total 2 8 2 5 2" xfId="14403" xr:uid="{00000000-0005-0000-0000-00002E6A0000}"/>
    <cellStyle name="Total 2 8 2 6" xfId="9118" xr:uid="{00000000-0005-0000-0000-00002F6A0000}"/>
    <cellStyle name="Total 2 8 2 6 2" xfId="14783" xr:uid="{00000000-0005-0000-0000-0000306A0000}"/>
    <cellStyle name="Total 2 8 2 7" xfId="9842" xr:uid="{00000000-0005-0000-0000-0000316A0000}"/>
    <cellStyle name="Total 2 8 2 7 2" xfId="15497" xr:uid="{00000000-0005-0000-0000-0000326A0000}"/>
    <cellStyle name="Total 2 8 2 8" xfId="5334" xr:uid="{00000000-0005-0000-0000-0000336A0000}"/>
    <cellStyle name="Total 2 8 2 8 2" xfId="11020" xr:uid="{00000000-0005-0000-0000-0000346A0000}"/>
    <cellStyle name="Total 2 8 2 9" xfId="4660" xr:uid="{00000000-0005-0000-0000-0000356A0000}"/>
    <cellStyle name="Total 2 8 2 9 2" xfId="28870" xr:uid="{00000000-0005-0000-0000-0000366A0000}"/>
    <cellStyle name="Total 2 8 3" xfId="6371" xr:uid="{00000000-0005-0000-0000-0000376A0000}"/>
    <cellStyle name="Total 2 8 3 2" xfId="12054" xr:uid="{00000000-0005-0000-0000-0000386A0000}"/>
    <cellStyle name="Total 2 8 3 2 2" xfId="26393" xr:uid="{00000000-0005-0000-0000-0000396A0000}"/>
    <cellStyle name="Total 2 8 3 2 3" xfId="20484" xr:uid="{00000000-0005-0000-0000-00003A6A0000}"/>
    <cellStyle name="Total 2 8 3 3" xfId="24305" xr:uid="{00000000-0005-0000-0000-00003B6A0000}"/>
    <cellStyle name="Total 2 8 3 4" xfId="17310" xr:uid="{00000000-0005-0000-0000-00003C6A0000}"/>
    <cellStyle name="Total 2 8 4" xfId="5937" xr:uid="{00000000-0005-0000-0000-00003D6A0000}"/>
    <cellStyle name="Total 2 8 4 2" xfId="11620" xr:uid="{00000000-0005-0000-0000-00003E6A0000}"/>
    <cellStyle name="Total 2 8 4 2 2" xfId="29376" xr:uid="{00000000-0005-0000-0000-00003F6A0000}"/>
    <cellStyle name="Total 2 8 4 2 3" xfId="29895" xr:uid="{00000000-0005-0000-0000-0000406A0000}"/>
    <cellStyle name="Total 2 8 4 2 4" xfId="30173" xr:uid="{00000000-0005-0000-0000-0000416A0000}"/>
    <cellStyle name="Total 2 8 4 2 5" xfId="25938" xr:uid="{00000000-0005-0000-0000-0000426A0000}"/>
    <cellStyle name="Total 2 8 4 2 6" xfId="34561" xr:uid="{00000000-0005-0000-0000-0000A1220000}"/>
    <cellStyle name="Total 2 8 4 3" xfId="27418" xr:uid="{00000000-0005-0000-0000-0000436A0000}"/>
    <cellStyle name="Total 2 8 4 4" xfId="29973" xr:uid="{00000000-0005-0000-0000-0000446A0000}"/>
    <cellStyle name="Total 2 8 4 5" xfId="28994" xr:uid="{00000000-0005-0000-0000-0000456A0000}"/>
    <cellStyle name="Total 2 8 4 6" xfId="28737" xr:uid="{00000000-0005-0000-0000-0000466A0000}"/>
    <cellStyle name="Total 2 8 4 7" xfId="24090" xr:uid="{00000000-0005-0000-0000-0000476A0000}"/>
    <cellStyle name="Total 2 8 4 8" xfId="19356" xr:uid="{00000000-0005-0000-0000-0000486A0000}"/>
    <cellStyle name="Total 2 8 4 9" xfId="34373" xr:uid="{00000000-0005-0000-0000-0000A0220000}"/>
    <cellStyle name="Total 2 8 5" xfId="6901" xr:uid="{00000000-0005-0000-0000-0000496A0000}"/>
    <cellStyle name="Total 2 8 5 2" xfId="12581" xr:uid="{00000000-0005-0000-0000-00004A6A0000}"/>
    <cellStyle name="Total 2 8 5 2 2" xfId="26021" xr:uid="{00000000-0005-0000-0000-00004B6A0000}"/>
    <cellStyle name="Total 2 8 5 3" xfId="24606" xr:uid="{00000000-0005-0000-0000-00004C6A0000}"/>
    <cellStyle name="Total 2 8 5 4" xfId="21458" xr:uid="{00000000-0005-0000-0000-00004D6A0000}"/>
    <cellStyle name="Total 2 8 6" xfId="8421" xr:uid="{00000000-0005-0000-0000-00004E6A0000}"/>
    <cellStyle name="Total 2 8 6 2" xfId="14087" xr:uid="{00000000-0005-0000-0000-00004F6A0000}"/>
    <cellStyle name="Total 2 8 6 2 2" xfId="25707" xr:uid="{00000000-0005-0000-0000-0000506A0000}"/>
    <cellStyle name="Total 2 8 6 2 3" xfId="39359" xr:uid="{00000000-0005-0000-0000-00005B240000}"/>
    <cellStyle name="Total 2 8 6 3" xfId="25043" xr:uid="{00000000-0005-0000-0000-0000516A0000}"/>
    <cellStyle name="Total 2 8 6 4" xfId="36031" xr:uid="{00000000-0005-0000-0000-00005B240000}"/>
    <cellStyle name="Total 2 8 7" xfId="8800" xr:uid="{00000000-0005-0000-0000-0000526A0000}"/>
    <cellStyle name="Total 2 8 7 2" xfId="14465" xr:uid="{00000000-0005-0000-0000-0000536A0000}"/>
    <cellStyle name="Total 2 8 7 2 2" xfId="38454" xr:uid="{00000000-0005-0000-0000-0000B82C0000}"/>
    <cellStyle name="Total 2 8 7 3" xfId="35096" xr:uid="{00000000-0005-0000-0000-0000B82C0000}"/>
    <cellStyle name="Total 2 8 8" xfId="9521" xr:uid="{00000000-0005-0000-0000-0000546A0000}"/>
    <cellStyle name="Total 2 8 8 2" xfId="15179" xr:uid="{00000000-0005-0000-0000-0000556A0000}"/>
    <cellStyle name="Total 2 8 8 3" xfId="37302" xr:uid="{00000000-0005-0000-0000-00009C220000}"/>
    <cellStyle name="Total 2 8 9" xfId="5013" xr:uid="{00000000-0005-0000-0000-0000566A0000}"/>
    <cellStyle name="Total 2 8 9 2" xfId="10702" xr:uid="{00000000-0005-0000-0000-0000576A0000}"/>
    <cellStyle name="Total 2 9" xfId="3135" xr:uid="{00000000-0005-0000-0000-0000586A0000}"/>
    <cellStyle name="Total 2 9 10" xfId="4319" xr:uid="{00000000-0005-0000-0000-0000596A0000}"/>
    <cellStyle name="Total 2 9 10 2" xfId="29205" xr:uid="{00000000-0005-0000-0000-00005A6A0000}"/>
    <cellStyle name="Total 2 9 11" xfId="10047" xr:uid="{00000000-0005-0000-0000-00005B6A0000}"/>
    <cellStyle name="Total 2 9 11 2" xfId="29893" xr:uid="{00000000-0005-0000-0000-00005C6A0000}"/>
    <cellStyle name="Total 2 9 12" xfId="16869" xr:uid="{00000000-0005-0000-0000-00005D6A0000}"/>
    <cellStyle name="Total 2 9 13" xfId="30868" xr:uid="{00000000-0005-0000-0000-0000E2120000}"/>
    <cellStyle name="Total 2 9 14" xfId="33660" xr:uid="{00000000-0005-0000-0000-0000A3220000}"/>
    <cellStyle name="Total 2 9 2" xfId="3574" xr:uid="{00000000-0005-0000-0000-00005E6A0000}"/>
    <cellStyle name="Total 2 9 2 10" xfId="10365" xr:uid="{00000000-0005-0000-0000-00005F6A0000}"/>
    <cellStyle name="Total 2 9 2 10 2" xfId="28638" xr:uid="{00000000-0005-0000-0000-0000606A0000}"/>
    <cellStyle name="Total 2 9 2 11" xfId="16870" xr:uid="{00000000-0005-0000-0000-0000616A0000}"/>
    <cellStyle name="Total 2 9 2 12" xfId="33659" xr:uid="{00000000-0005-0000-0000-0000A4220000}"/>
    <cellStyle name="Total 2 9 2 2" xfId="6734" xr:uid="{00000000-0005-0000-0000-0000626A0000}"/>
    <cellStyle name="Total 2 9 2 2 2" xfId="12416" xr:uid="{00000000-0005-0000-0000-0000636A0000}"/>
    <cellStyle name="Total 2 9 2 2 2 2" xfId="26102" xr:uid="{00000000-0005-0000-0000-0000646A0000}"/>
    <cellStyle name="Total 2 9 2 2 3" xfId="24524" xr:uid="{00000000-0005-0000-0000-0000656A0000}"/>
    <cellStyle name="Total 2 9 2 2 4" xfId="21461" xr:uid="{00000000-0005-0000-0000-0000666A0000}"/>
    <cellStyle name="Total 2 9 2 3" xfId="5413" xr:uid="{00000000-0005-0000-0000-0000676A0000}"/>
    <cellStyle name="Total 2 9 2 3 2" xfId="11096" xr:uid="{00000000-0005-0000-0000-0000686A0000}"/>
    <cellStyle name="Total 2 9 2 3 2 2" xfId="39740" xr:uid="{00000000-0005-0000-0000-00005F240000}"/>
    <cellStyle name="Total 2 9 2 3 3" xfId="36408" xr:uid="{00000000-0005-0000-0000-00005F240000}"/>
    <cellStyle name="Total 2 9 2 4" xfId="8209" xr:uid="{00000000-0005-0000-0000-0000696A0000}"/>
    <cellStyle name="Total 2 9 2 4 2" xfId="13875" xr:uid="{00000000-0005-0000-0000-00006A6A0000}"/>
    <cellStyle name="Total 2 9 2 4 3" xfId="37305" xr:uid="{00000000-0005-0000-0000-0000A4220000}"/>
    <cellStyle name="Total 2 9 2 5" xfId="8739" xr:uid="{00000000-0005-0000-0000-00006B6A0000}"/>
    <cellStyle name="Total 2 9 2 5 2" xfId="14404" xr:uid="{00000000-0005-0000-0000-00006C6A0000}"/>
    <cellStyle name="Total 2 9 2 6" xfId="9119" xr:uid="{00000000-0005-0000-0000-00006D6A0000}"/>
    <cellStyle name="Total 2 9 2 6 2" xfId="14784" xr:uid="{00000000-0005-0000-0000-00006E6A0000}"/>
    <cellStyle name="Total 2 9 2 7" xfId="9843" xr:uid="{00000000-0005-0000-0000-00006F6A0000}"/>
    <cellStyle name="Total 2 9 2 7 2" xfId="15498" xr:uid="{00000000-0005-0000-0000-0000706A0000}"/>
    <cellStyle name="Total 2 9 2 8" xfId="5335" xr:uid="{00000000-0005-0000-0000-0000716A0000}"/>
    <cellStyle name="Total 2 9 2 8 2" xfId="11021" xr:uid="{00000000-0005-0000-0000-0000726A0000}"/>
    <cellStyle name="Total 2 9 2 9" xfId="4661" xr:uid="{00000000-0005-0000-0000-0000736A0000}"/>
    <cellStyle name="Total 2 9 2 9 2" xfId="29204" xr:uid="{00000000-0005-0000-0000-0000746A0000}"/>
    <cellStyle name="Total 2 9 3" xfId="6372" xr:uid="{00000000-0005-0000-0000-0000756A0000}"/>
    <cellStyle name="Total 2 9 3 2" xfId="12055" xr:uid="{00000000-0005-0000-0000-0000766A0000}"/>
    <cellStyle name="Total 2 9 3 2 2" xfId="26394" xr:uid="{00000000-0005-0000-0000-0000776A0000}"/>
    <cellStyle name="Total 2 9 3 2 3" xfId="20485" xr:uid="{00000000-0005-0000-0000-0000786A0000}"/>
    <cellStyle name="Total 2 9 3 3" xfId="24306" xr:uid="{00000000-0005-0000-0000-0000796A0000}"/>
    <cellStyle name="Total 2 9 3 4" xfId="17311" xr:uid="{00000000-0005-0000-0000-00007A6A0000}"/>
    <cellStyle name="Total 2 9 4" xfId="6576" xr:uid="{00000000-0005-0000-0000-00007B6A0000}"/>
    <cellStyle name="Total 2 9 4 2" xfId="12258" xr:uid="{00000000-0005-0000-0000-00007C6A0000}"/>
    <cellStyle name="Total 2 9 4 2 2" xfId="29377" xr:uid="{00000000-0005-0000-0000-00007D6A0000}"/>
    <cellStyle name="Total 2 9 4 2 3" xfId="28719" xr:uid="{00000000-0005-0000-0000-00007E6A0000}"/>
    <cellStyle name="Total 2 9 4 2 4" xfId="28582" xr:uid="{00000000-0005-0000-0000-00007F6A0000}"/>
    <cellStyle name="Total 2 9 4 2 5" xfId="25939" xr:uid="{00000000-0005-0000-0000-0000806A0000}"/>
    <cellStyle name="Total 2 9 4 2 6" xfId="34562" xr:uid="{00000000-0005-0000-0000-0000A8220000}"/>
    <cellStyle name="Total 2 9 4 3" xfId="27419" xr:uid="{00000000-0005-0000-0000-0000816A0000}"/>
    <cellStyle name="Total 2 9 4 4" xfId="29974" xr:uid="{00000000-0005-0000-0000-0000826A0000}"/>
    <cellStyle name="Total 2 9 4 5" xfId="28411" xr:uid="{00000000-0005-0000-0000-0000836A0000}"/>
    <cellStyle name="Total 2 9 4 6" xfId="28988" xr:uid="{00000000-0005-0000-0000-0000846A0000}"/>
    <cellStyle name="Total 2 9 4 7" xfId="24392" xr:uid="{00000000-0005-0000-0000-0000856A0000}"/>
    <cellStyle name="Total 2 9 4 8" xfId="19357" xr:uid="{00000000-0005-0000-0000-0000866A0000}"/>
    <cellStyle name="Total 2 9 4 9" xfId="34374" xr:uid="{00000000-0005-0000-0000-0000A7220000}"/>
    <cellStyle name="Total 2 9 5" xfId="6900" xr:uid="{00000000-0005-0000-0000-0000876A0000}"/>
    <cellStyle name="Total 2 9 5 2" xfId="12580" xr:uid="{00000000-0005-0000-0000-0000886A0000}"/>
    <cellStyle name="Total 2 9 5 2 2" xfId="26022" xr:uid="{00000000-0005-0000-0000-0000896A0000}"/>
    <cellStyle name="Total 2 9 5 3" xfId="24605" xr:uid="{00000000-0005-0000-0000-00008A6A0000}"/>
    <cellStyle name="Total 2 9 5 4" xfId="21460" xr:uid="{00000000-0005-0000-0000-00008B6A0000}"/>
    <cellStyle name="Total 2 9 6" xfId="8422" xr:uid="{00000000-0005-0000-0000-00008C6A0000}"/>
    <cellStyle name="Total 2 9 6 2" xfId="14088" xr:uid="{00000000-0005-0000-0000-00008D6A0000}"/>
    <cellStyle name="Total 2 9 6 2 2" xfId="25708" xr:uid="{00000000-0005-0000-0000-00008E6A0000}"/>
    <cellStyle name="Total 2 9 6 2 3" xfId="39728" xr:uid="{00000000-0005-0000-0000-000064240000}"/>
    <cellStyle name="Total 2 9 6 3" xfId="25044" xr:uid="{00000000-0005-0000-0000-00008F6A0000}"/>
    <cellStyle name="Total 2 9 6 4" xfId="36396" xr:uid="{00000000-0005-0000-0000-000064240000}"/>
    <cellStyle name="Total 2 9 7" xfId="8801" xr:uid="{00000000-0005-0000-0000-0000906A0000}"/>
    <cellStyle name="Total 2 9 7 2" xfId="14466" xr:uid="{00000000-0005-0000-0000-0000916A0000}"/>
    <cellStyle name="Total 2 9 7 2 2" xfId="38242" xr:uid="{00000000-0005-0000-0000-0000B92C0000}"/>
    <cellStyle name="Total 2 9 7 3" xfId="34771" xr:uid="{00000000-0005-0000-0000-0000B92C0000}"/>
    <cellStyle name="Total 2 9 8" xfId="9522" xr:uid="{00000000-0005-0000-0000-0000926A0000}"/>
    <cellStyle name="Total 2 9 8 2" xfId="15180" xr:uid="{00000000-0005-0000-0000-0000936A0000}"/>
    <cellStyle name="Total 2 9 8 3" xfId="37304" xr:uid="{00000000-0005-0000-0000-0000A3220000}"/>
    <cellStyle name="Total 2 9 9" xfId="5014" xr:uid="{00000000-0005-0000-0000-0000946A0000}"/>
    <cellStyle name="Total 2 9 9 2" xfId="10703" xr:uid="{00000000-0005-0000-0000-0000956A0000}"/>
    <cellStyle name="Total 20" xfId="33502" xr:uid="{00000000-0005-0000-0000-0000E4120000}"/>
    <cellStyle name="Total 21" xfId="33503" xr:uid="{00000000-0005-0000-0000-0000E5120000}"/>
    <cellStyle name="Total 22" xfId="33504" xr:uid="{00000000-0005-0000-0000-0000E6120000}"/>
    <cellStyle name="Total 23" xfId="33505" xr:uid="{00000000-0005-0000-0000-0000E7120000}"/>
    <cellStyle name="Total 24" xfId="33506" xr:uid="{00000000-0005-0000-0000-0000E8120000}"/>
    <cellStyle name="Total 25" xfId="33507" xr:uid="{00000000-0005-0000-0000-0000E9120000}"/>
    <cellStyle name="Total 26" xfId="33508" xr:uid="{00000000-0005-0000-0000-0000EA120000}"/>
    <cellStyle name="Total 27" xfId="33509" xr:uid="{00000000-0005-0000-0000-0000EB120000}"/>
    <cellStyle name="Total 28" xfId="33510" xr:uid="{00000000-0005-0000-0000-0000EC120000}"/>
    <cellStyle name="Total 29" xfId="33511" xr:uid="{00000000-0005-0000-0000-0000ED120000}"/>
    <cellStyle name="Total 3" xfId="3136" xr:uid="{00000000-0005-0000-0000-0000966A0000}"/>
    <cellStyle name="Total 3 10" xfId="3137" xr:uid="{00000000-0005-0000-0000-0000976A0000}"/>
    <cellStyle name="Total 3 10 10" xfId="4321" xr:uid="{00000000-0005-0000-0000-0000986A0000}"/>
    <cellStyle name="Total 3 10 10 2" xfId="28868" xr:uid="{00000000-0005-0000-0000-0000996A0000}"/>
    <cellStyle name="Total 3 10 11" xfId="10049" xr:uid="{00000000-0005-0000-0000-00009A6A0000}"/>
    <cellStyle name="Total 3 10 11 2" xfId="30415" xr:uid="{00000000-0005-0000-0000-00009B6A0000}"/>
    <cellStyle name="Total 3 10 12" xfId="16872" xr:uid="{00000000-0005-0000-0000-00009C6A0000}"/>
    <cellStyle name="Total 3 10 13" xfId="33657" xr:uid="{00000000-0005-0000-0000-0000AB220000}"/>
    <cellStyle name="Total 3 10 2" xfId="3576" xr:uid="{00000000-0005-0000-0000-00009D6A0000}"/>
    <cellStyle name="Total 3 10 2 10" xfId="10367" xr:uid="{00000000-0005-0000-0000-00009E6A0000}"/>
    <cellStyle name="Total 3 10 2 10 2" xfId="29652" xr:uid="{00000000-0005-0000-0000-00009F6A0000}"/>
    <cellStyle name="Total 3 10 2 11" xfId="16873" xr:uid="{00000000-0005-0000-0000-0000A06A0000}"/>
    <cellStyle name="Total 3 10 2 12" xfId="33656" xr:uid="{00000000-0005-0000-0000-0000AC220000}"/>
    <cellStyle name="Total 3 10 2 2" xfId="6736" xr:uid="{00000000-0005-0000-0000-0000A16A0000}"/>
    <cellStyle name="Total 3 10 2 2 2" xfId="12418" xr:uid="{00000000-0005-0000-0000-0000A26A0000}"/>
    <cellStyle name="Total 3 10 2 2 2 2" xfId="26024" xr:uid="{00000000-0005-0000-0000-0000A36A0000}"/>
    <cellStyle name="Total 3 10 2 2 3" xfId="24526" xr:uid="{00000000-0005-0000-0000-0000A46A0000}"/>
    <cellStyle name="Total 3 10 2 2 4" xfId="21464" xr:uid="{00000000-0005-0000-0000-0000A56A0000}"/>
    <cellStyle name="Total 3 10 2 3" xfId="6209" xr:uid="{00000000-0005-0000-0000-0000A66A0000}"/>
    <cellStyle name="Total 3 10 2 3 2" xfId="11892" xr:uid="{00000000-0005-0000-0000-0000A76A0000}"/>
    <cellStyle name="Total 3 10 2 3 2 2" xfId="39772" xr:uid="{00000000-0005-0000-0000-000069240000}"/>
    <cellStyle name="Total 3 10 2 3 3" xfId="36440" xr:uid="{00000000-0005-0000-0000-000069240000}"/>
    <cellStyle name="Total 3 10 2 4" xfId="8211" xr:uid="{00000000-0005-0000-0000-0000A86A0000}"/>
    <cellStyle name="Total 3 10 2 4 2" xfId="13877" xr:uid="{00000000-0005-0000-0000-0000A96A0000}"/>
    <cellStyle name="Total 3 10 2 4 3" xfId="37308" xr:uid="{00000000-0005-0000-0000-0000AC220000}"/>
    <cellStyle name="Total 3 10 2 5" xfId="8741" xr:uid="{00000000-0005-0000-0000-0000AA6A0000}"/>
    <cellStyle name="Total 3 10 2 5 2" xfId="14406" xr:uid="{00000000-0005-0000-0000-0000AB6A0000}"/>
    <cellStyle name="Total 3 10 2 6" xfId="9121" xr:uid="{00000000-0005-0000-0000-0000AC6A0000}"/>
    <cellStyle name="Total 3 10 2 6 2" xfId="14786" xr:uid="{00000000-0005-0000-0000-0000AD6A0000}"/>
    <cellStyle name="Total 3 10 2 7" xfId="9845" xr:uid="{00000000-0005-0000-0000-0000AE6A0000}"/>
    <cellStyle name="Total 3 10 2 7 2" xfId="15500" xr:uid="{00000000-0005-0000-0000-0000AF6A0000}"/>
    <cellStyle name="Total 3 10 2 8" xfId="5337" xr:uid="{00000000-0005-0000-0000-0000B06A0000}"/>
    <cellStyle name="Total 3 10 2 8 2" xfId="11023" xr:uid="{00000000-0005-0000-0000-0000B16A0000}"/>
    <cellStyle name="Total 3 10 2 9" xfId="4663" xr:uid="{00000000-0005-0000-0000-0000B26A0000}"/>
    <cellStyle name="Total 3 10 2 9 2" xfId="28867" xr:uid="{00000000-0005-0000-0000-0000B36A0000}"/>
    <cellStyle name="Total 3 10 3" xfId="6374" xr:uid="{00000000-0005-0000-0000-0000B46A0000}"/>
    <cellStyle name="Total 3 10 3 2" xfId="12057" xr:uid="{00000000-0005-0000-0000-0000B56A0000}"/>
    <cellStyle name="Total 3 10 3 2 2" xfId="26396" xr:uid="{00000000-0005-0000-0000-0000B66A0000}"/>
    <cellStyle name="Total 3 10 3 2 3" xfId="20487" xr:uid="{00000000-0005-0000-0000-0000B76A0000}"/>
    <cellStyle name="Total 3 10 3 3" xfId="24308" xr:uid="{00000000-0005-0000-0000-0000B86A0000}"/>
    <cellStyle name="Total 3 10 3 4" xfId="17313" xr:uid="{00000000-0005-0000-0000-0000B96A0000}"/>
    <cellStyle name="Total 3 10 4" xfId="6577" xr:uid="{00000000-0005-0000-0000-0000BA6A0000}"/>
    <cellStyle name="Total 3 10 4 2" xfId="12259" xr:uid="{00000000-0005-0000-0000-0000BB6A0000}"/>
    <cellStyle name="Total 3 10 4 2 2" xfId="26103" xr:uid="{00000000-0005-0000-0000-0000BC6A0000}"/>
    <cellStyle name="Total 3 10 4 3" xfId="24393" xr:uid="{00000000-0005-0000-0000-0000BD6A0000}"/>
    <cellStyle name="Total 3 10 4 4" xfId="21463" xr:uid="{00000000-0005-0000-0000-0000BE6A0000}"/>
    <cellStyle name="Total 3 10 5" xfId="8135" xr:uid="{00000000-0005-0000-0000-0000BF6A0000}"/>
    <cellStyle name="Total 3 10 5 2" xfId="13803" xr:uid="{00000000-0005-0000-0000-0000C06A0000}"/>
    <cellStyle name="Total 3 10 5 2 2" xfId="25710" xr:uid="{00000000-0005-0000-0000-0000C16A0000}"/>
    <cellStyle name="Total 3 10 5 2 3" xfId="39762" xr:uid="{00000000-0005-0000-0000-00006C240000}"/>
    <cellStyle name="Total 3 10 5 3" xfId="24950" xr:uid="{00000000-0005-0000-0000-0000C26A0000}"/>
    <cellStyle name="Total 3 10 5 4" xfId="36430" xr:uid="{00000000-0005-0000-0000-00006C240000}"/>
    <cellStyle name="Total 3 10 6" xfId="8424" xr:uid="{00000000-0005-0000-0000-0000C36A0000}"/>
    <cellStyle name="Total 3 10 6 2" xfId="14090" xr:uid="{00000000-0005-0000-0000-0000C46A0000}"/>
    <cellStyle name="Total 3 10 6 2 2" xfId="38714" xr:uid="{00000000-0005-0000-0000-0000BB2C0000}"/>
    <cellStyle name="Total 3 10 6 3" xfId="35401" xr:uid="{00000000-0005-0000-0000-0000BB2C0000}"/>
    <cellStyle name="Total 3 10 7" xfId="8803" xr:uid="{00000000-0005-0000-0000-0000C56A0000}"/>
    <cellStyle name="Total 3 10 7 2" xfId="14468" xr:uid="{00000000-0005-0000-0000-0000C66A0000}"/>
    <cellStyle name="Total 3 10 7 3" xfId="37307" xr:uid="{00000000-0005-0000-0000-0000AB220000}"/>
    <cellStyle name="Total 3 10 8" xfId="9524" xr:uid="{00000000-0005-0000-0000-0000C76A0000}"/>
    <cellStyle name="Total 3 10 8 2" xfId="15182" xr:uid="{00000000-0005-0000-0000-0000C86A0000}"/>
    <cellStyle name="Total 3 10 9" xfId="5016" xr:uid="{00000000-0005-0000-0000-0000C96A0000}"/>
    <cellStyle name="Total 3 10 9 2" xfId="10705" xr:uid="{00000000-0005-0000-0000-0000CA6A0000}"/>
    <cellStyle name="Total 3 11" xfId="3138" xr:uid="{00000000-0005-0000-0000-0000CB6A0000}"/>
    <cellStyle name="Total 3 11 10" xfId="4322" xr:uid="{00000000-0005-0000-0000-0000CC6A0000}"/>
    <cellStyle name="Total 3 11 10 2" xfId="28866" xr:uid="{00000000-0005-0000-0000-0000CD6A0000}"/>
    <cellStyle name="Total 3 11 11" xfId="10050" xr:uid="{00000000-0005-0000-0000-0000CE6A0000}"/>
    <cellStyle name="Total 3 11 11 2" xfId="28676" xr:uid="{00000000-0005-0000-0000-0000CF6A0000}"/>
    <cellStyle name="Total 3 11 12" xfId="16874" xr:uid="{00000000-0005-0000-0000-0000D06A0000}"/>
    <cellStyle name="Total 3 11 13" xfId="33655" xr:uid="{00000000-0005-0000-0000-0000B0220000}"/>
    <cellStyle name="Total 3 11 2" xfId="3577" xr:uid="{00000000-0005-0000-0000-0000D16A0000}"/>
    <cellStyle name="Total 3 11 2 10" xfId="10368" xr:uid="{00000000-0005-0000-0000-0000D26A0000}"/>
    <cellStyle name="Total 3 11 2 10 2" xfId="28787" xr:uid="{00000000-0005-0000-0000-0000D36A0000}"/>
    <cellStyle name="Total 3 11 2 11" xfId="16875" xr:uid="{00000000-0005-0000-0000-0000D46A0000}"/>
    <cellStyle name="Total 3 11 2 12" xfId="33654" xr:uid="{00000000-0005-0000-0000-0000B1220000}"/>
    <cellStyle name="Total 3 11 2 2" xfId="6737" xr:uid="{00000000-0005-0000-0000-0000D56A0000}"/>
    <cellStyle name="Total 3 11 2 2 2" xfId="12419" xr:uid="{00000000-0005-0000-0000-0000D66A0000}"/>
    <cellStyle name="Total 3 11 2 2 2 2" xfId="26025" xr:uid="{00000000-0005-0000-0000-0000D76A0000}"/>
    <cellStyle name="Total 3 11 2 2 3" xfId="24527" xr:uid="{00000000-0005-0000-0000-0000D86A0000}"/>
    <cellStyle name="Total 3 11 2 2 4" xfId="21466" xr:uid="{00000000-0005-0000-0000-0000D96A0000}"/>
    <cellStyle name="Total 3 11 2 3" xfId="6210" xr:uid="{00000000-0005-0000-0000-0000DA6A0000}"/>
    <cellStyle name="Total 3 11 2 3 2" xfId="11893" xr:uid="{00000000-0005-0000-0000-0000DB6A0000}"/>
    <cellStyle name="Total 3 11 2 3 2 2" xfId="38832" xr:uid="{00000000-0005-0000-0000-000070240000}"/>
    <cellStyle name="Total 3 11 2 3 3" xfId="35524" xr:uid="{00000000-0005-0000-0000-000070240000}"/>
    <cellStyle name="Total 3 11 2 4" xfId="8212" xr:uid="{00000000-0005-0000-0000-0000DC6A0000}"/>
    <cellStyle name="Total 3 11 2 4 2" xfId="13878" xr:uid="{00000000-0005-0000-0000-0000DD6A0000}"/>
    <cellStyle name="Total 3 11 2 4 3" xfId="37310" xr:uid="{00000000-0005-0000-0000-0000B1220000}"/>
    <cellStyle name="Total 3 11 2 5" xfId="8742" xr:uid="{00000000-0005-0000-0000-0000DE6A0000}"/>
    <cellStyle name="Total 3 11 2 5 2" xfId="14407" xr:uid="{00000000-0005-0000-0000-0000DF6A0000}"/>
    <cellStyle name="Total 3 11 2 6" xfId="9122" xr:uid="{00000000-0005-0000-0000-0000E06A0000}"/>
    <cellStyle name="Total 3 11 2 6 2" xfId="14787" xr:uid="{00000000-0005-0000-0000-0000E16A0000}"/>
    <cellStyle name="Total 3 11 2 7" xfId="9846" xr:uid="{00000000-0005-0000-0000-0000E26A0000}"/>
    <cellStyle name="Total 3 11 2 7 2" xfId="15501" xr:uid="{00000000-0005-0000-0000-0000E36A0000}"/>
    <cellStyle name="Total 3 11 2 8" xfId="5338" xr:uid="{00000000-0005-0000-0000-0000E46A0000}"/>
    <cellStyle name="Total 3 11 2 8 2" xfId="11024" xr:uid="{00000000-0005-0000-0000-0000E56A0000}"/>
    <cellStyle name="Total 3 11 2 9" xfId="4664" xr:uid="{00000000-0005-0000-0000-0000E66A0000}"/>
    <cellStyle name="Total 3 11 2 9 2" xfId="28865" xr:uid="{00000000-0005-0000-0000-0000E76A0000}"/>
    <cellStyle name="Total 3 11 3" xfId="6375" xr:uid="{00000000-0005-0000-0000-0000E86A0000}"/>
    <cellStyle name="Total 3 11 3 2" xfId="12058" xr:uid="{00000000-0005-0000-0000-0000E96A0000}"/>
    <cellStyle name="Total 3 11 3 2 2" xfId="26397" xr:uid="{00000000-0005-0000-0000-0000EA6A0000}"/>
    <cellStyle name="Total 3 11 3 2 3" xfId="20488" xr:uid="{00000000-0005-0000-0000-0000EB6A0000}"/>
    <cellStyle name="Total 3 11 3 3" xfId="24309" xr:uid="{00000000-0005-0000-0000-0000EC6A0000}"/>
    <cellStyle name="Total 3 11 3 4" xfId="17314" xr:uid="{00000000-0005-0000-0000-0000ED6A0000}"/>
    <cellStyle name="Total 3 11 4" xfId="6795" xr:uid="{00000000-0005-0000-0000-0000EE6A0000}"/>
    <cellStyle name="Total 3 11 4 2" xfId="12477" xr:uid="{00000000-0005-0000-0000-0000EF6A0000}"/>
    <cellStyle name="Total 3 11 4 2 2" xfId="26104" xr:uid="{00000000-0005-0000-0000-0000F06A0000}"/>
    <cellStyle name="Total 3 11 4 3" xfId="24581" xr:uid="{00000000-0005-0000-0000-0000F16A0000}"/>
    <cellStyle name="Total 3 11 4 4" xfId="21465" xr:uid="{00000000-0005-0000-0000-0000F26A0000}"/>
    <cellStyle name="Total 3 11 5" xfId="8134" xr:uid="{00000000-0005-0000-0000-0000F36A0000}"/>
    <cellStyle name="Total 3 11 5 2" xfId="13802" xr:uid="{00000000-0005-0000-0000-0000F46A0000}"/>
    <cellStyle name="Total 3 11 5 2 2" xfId="25711" xr:uid="{00000000-0005-0000-0000-0000F56A0000}"/>
    <cellStyle name="Total 3 11 5 2 3" xfId="38893" xr:uid="{00000000-0005-0000-0000-000073240000}"/>
    <cellStyle name="Total 3 11 5 3" xfId="24949" xr:uid="{00000000-0005-0000-0000-0000F66A0000}"/>
    <cellStyle name="Total 3 11 5 4" xfId="35574" xr:uid="{00000000-0005-0000-0000-000073240000}"/>
    <cellStyle name="Total 3 11 6" xfId="8425" xr:uid="{00000000-0005-0000-0000-0000F76A0000}"/>
    <cellStyle name="Total 3 11 6 2" xfId="14091" xr:uid="{00000000-0005-0000-0000-0000F86A0000}"/>
    <cellStyle name="Total 3 11 6 2 2" xfId="38445" xr:uid="{00000000-0005-0000-0000-0000BC2C0000}"/>
    <cellStyle name="Total 3 11 6 3" xfId="35083" xr:uid="{00000000-0005-0000-0000-0000BC2C0000}"/>
    <cellStyle name="Total 3 11 7" xfId="8804" xr:uid="{00000000-0005-0000-0000-0000F96A0000}"/>
    <cellStyle name="Total 3 11 7 2" xfId="14469" xr:uid="{00000000-0005-0000-0000-0000FA6A0000}"/>
    <cellStyle name="Total 3 11 7 3" xfId="37309" xr:uid="{00000000-0005-0000-0000-0000B0220000}"/>
    <cellStyle name="Total 3 11 8" xfId="9525" xr:uid="{00000000-0005-0000-0000-0000FB6A0000}"/>
    <cellStyle name="Total 3 11 8 2" xfId="15183" xr:uid="{00000000-0005-0000-0000-0000FC6A0000}"/>
    <cellStyle name="Total 3 11 9" xfId="5017" xr:uid="{00000000-0005-0000-0000-0000FD6A0000}"/>
    <cellStyle name="Total 3 11 9 2" xfId="10706" xr:uid="{00000000-0005-0000-0000-0000FE6A0000}"/>
    <cellStyle name="Total 3 12" xfId="3575" xr:uid="{00000000-0005-0000-0000-0000FF6A0000}"/>
    <cellStyle name="Total 3 12 10" xfId="10366" xr:uid="{00000000-0005-0000-0000-0000006B0000}"/>
    <cellStyle name="Total 3 12 10 2" xfId="29387" xr:uid="{00000000-0005-0000-0000-0000016B0000}"/>
    <cellStyle name="Total 3 12 11" xfId="16876" xr:uid="{00000000-0005-0000-0000-0000026B0000}"/>
    <cellStyle name="Total 3 12 12" xfId="33653" xr:uid="{00000000-0005-0000-0000-0000B5220000}"/>
    <cellStyle name="Total 3 12 2" xfId="6735" xr:uid="{00000000-0005-0000-0000-0000036B0000}"/>
    <cellStyle name="Total 3 12 2 2" xfId="12417" xr:uid="{00000000-0005-0000-0000-0000046B0000}"/>
    <cellStyle name="Total 3 12 2 2 2" xfId="26105" xr:uid="{00000000-0005-0000-0000-0000056B0000}"/>
    <cellStyle name="Total 3 12 2 3" xfId="24525" xr:uid="{00000000-0005-0000-0000-0000066B0000}"/>
    <cellStyle name="Total 3 12 2 4" xfId="21467" xr:uid="{00000000-0005-0000-0000-0000076B0000}"/>
    <cellStyle name="Total 3 12 3" xfId="5414" xr:uid="{00000000-0005-0000-0000-0000086B0000}"/>
    <cellStyle name="Total 3 12 3 2" xfId="11097" xr:uid="{00000000-0005-0000-0000-0000096B0000}"/>
    <cellStyle name="Total 3 12 3 2 2" xfId="38759" xr:uid="{00000000-0005-0000-0000-000076240000}"/>
    <cellStyle name="Total 3 12 3 3" xfId="35455" xr:uid="{00000000-0005-0000-0000-000076240000}"/>
    <cellStyle name="Total 3 12 4" xfId="8210" xr:uid="{00000000-0005-0000-0000-00000A6B0000}"/>
    <cellStyle name="Total 3 12 4 2" xfId="13876" xr:uid="{00000000-0005-0000-0000-00000B6B0000}"/>
    <cellStyle name="Total 3 12 4 3" xfId="37311" xr:uid="{00000000-0005-0000-0000-0000B5220000}"/>
    <cellStyle name="Total 3 12 5" xfId="8740" xr:uid="{00000000-0005-0000-0000-00000C6B0000}"/>
    <cellStyle name="Total 3 12 5 2" xfId="14405" xr:uid="{00000000-0005-0000-0000-00000D6B0000}"/>
    <cellStyle name="Total 3 12 6" xfId="9120" xr:uid="{00000000-0005-0000-0000-00000E6B0000}"/>
    <cellStyle name="Total 3 12 6 2" xfId="14785" xr:uid="{00000000-0005-0000-0000-00000F6B0000}"/>
    <cellStyle name="Total 3 12 7" xfId="9844" xr:uid="{00000000-0005-0000-0000-0000106B0000}"/>
    <cellStyle name="Total 3 12 7 2" xfId="15499" xr:uid="{00000000-0005-0000-0000-0000116B0000}"/>
    <cellStyle name="Total 3 12 8" xfId="5336" xr:uid="{00000000-0005-0000-0000-0000126B0000}"/>
    <cellStyle name="Total 3 12 8 2" xfId="11022" xr:uid="{00000000-0005-0000-0000-0000136B0000}"/>
    <cellStyle name="Total 3 12 9" xfId="4662" xr:uid="{00000000-0005-0000-0000-0000146B0000}"/>
    <cellStyle name="Total 3 12 9 2" xfId="28864" xr:uid="{00000000-0005-0000-0000-0000156B0000}"/>
    <cellStyle name="Total 3 13" xfId="6373" xr:uid="{00000000-0005-0000-0000-0000166B0000}"/>
    <cellStyle name="Total 3 13 2" xfId="12056" xr:uid="{00000000-0005-0000-0000-0000176B0000}"/>
    <cellStyle name="Total 3 13 2 2" xfId="26395" xr:uid="{00000000-0005-0000-0000-0000186B0000}"/>
    <cellStyle name="Total 3 13 2 3" xfId="20486" xr:uid="{00000000-0005-0000-0000-0000196B0000}"/>
    <cellStyle name="Total 3 13 3" xfId="24307" xr:uid="{00000000-0005-0000-0000-00001A6B0000}"/>
    <cellStyle name="Total 3 13 4" xfId="17312" xr:uid="{00000000-0005-0000-0000-00001B6B0000}"/>
    <cellStyle name="Total 3 14" xfId="5938" xr:uid="{00000000-0005-0000-0000-00001C6B0000}"/>
    <cellStyle name="Total 3 14 2" xfId="11621" xr:uid="{00000000-0005-0000-0000-00001D6B0000}"/>
    <cellStyle name="Total 3 14 2 2" xfId="29378" xr:uid="{00000000-0005-0000-0000-00001E6B0000}"/>
    <cellStyle name="Total 3 14 2 3" xfId="29894" xr:uid="{00000000-0005-0000-0000-00001F6B0000}"/>
    <cellStyle name="Total 3 14 2 4" xfId="30365" xr:uid="{00000000-0005-0000-0000-0000206B0000}"/>
    <cellStyle name="Total 3 14 2 5" xfId="25940" xr:uid="{00000000-0005-0000-0000-0000216B0000}"/>
    <cellStyle name="Total 3 14 2 6" xfId="34563" xr:uid="{00000000-0005-0000-0000-0000B9220000}"/>
    <cellStyle name="Total 3 14 3" xfId="27420" xr:uid="{00000000-0005-0000-0000-0000226B0000}"/>
    <cellStyle name="Total 3 14 4" xfId="29975" xr:uid="{00000000-0005-0000-0000-0000236B0000}"/>
    <cellStyle name="Total 3 14 5" xfId="28993" xr:uid="{00000000-0005-0000-0000-0000246B0000}"/>
    <cellStyle name="Total 3 14 6" xfId="29222" xr:uid="{00000000-0005-0000-0000-0000256B0000}"/>
    <cellStyle name="Total 3 14 7" xfId="24091" xr:uid="{00000000-0005-0000-0000-0000266B0000}"/>
    <cellStyle name="Total 3 14 8" xfId="19358" xr:uid="{00000000-0005-0000-0000-0000276B0000}"/>
    <cellStyle name="Total 3 14 9" xfId="34375" xr:uid="{00000000-0005-0000-0000-0000B8220000}"/>
    <cellStyle name="Total 3 15" xfId="8136" xr:uid="{00000000-0005-0000-0000-0000286B0000}"/>
    <cellStyle name="Total 3 15 2" xfId="13804" xr:uid="{00000000-0005-0000-0000-0000296B0000}"/>
    <cellStyle name="Total 3 15 2 2" xfId="26023" xr:uid="{00000000-0005-0000-0000-00002A6B0000}"/>
    <cellStyle name="Total 3 15 3" xfId="24951" xr:uid="{00000000-0005-0000-0000-00002B6B0000}"/>
    <cellStyle name="Total 3 15 4" xfId="21462" xr:uid="{00000000-0005-0000-0000-00002C6B0000}"/>
    <cellStyle name="Total 3 16" xfId="8423" xr:uid="{00000000-0005-0000-0000-00002D6B0000}"/>
    <cellStyle name="Total 3 16 2" xfId="14089" xr:uid="{00000000-0005-0000-0000-00002E6B0000}"/>
    <cellStyle name="Total 3 16 2 2" xfId="25709" xr:uid="{00000000-0005-0000-0000-00002F6B0000}"/>
    <cellStyle name="Total 3 16 2 3" xfId="39750" xr:uid="{00000000-0005-0000-0000-00007B240000}"/>
    <cellStyle name="Total 3 16 3" xfId="25045" xr:uid="{00000000-0005-0000-0000-0000306B0000}"/>
    <cellStyle name="Total 3 16 4" xfId="36418" xr:uid="{00000000-0005-0000-0000-00007B240000}"/>
    <cellStyle name="Total 3 17" xfId="8802" xr:uid="{00000000-0005-0000-0000-0000316B0000}"/>
    <cellStyle name="Total 3 17 2" xfId="14467" xr:uid="{00000000-0005-0000-0000-0000326B0000}"/>
    <cellStyle name="Total 3 17 2 2" xfId="38721" xr:uid="{00000000-0005-0000-0000-0000BA2C0000}"/>
    <cellStyle name="Total 3 17 3" xfId="35413" xr:uid="{00000000-0005-0000-0000-0000BA2C0000}"/>
    <cellStyle name="Total 3 18" xfId="9523" xr:uid="{00000000-0005-0000-0000-0000336B0000}"/>
    <cellStyle name="Total 3 18 2" xfId="15181" xr:uid="{00000000-0005-0000-0000-0000346B0000}"/>
    <cellStyle name="Total 3 18 3" xfId="37306" xr:uid="{00000000-0005-0000-0000-0000AA220000}"/>
    <cellStyle name="Total 3 19" xfId="5015" xr:uid="{00000000-0005-0000-0000-0000356B0000}"/>
    <cellStyle name="Total 3 19 2" xfId="10704" xr:uid="{00000000-0005-0000-0000-0000366B0000}"/>
    <cellStyle name="Total 3 2" xfId="3139" xr:uid="{00000000-0005-0000-0000-0000376B0000}"/>
    <cellStyle name="Total 3 2 10" xfId="4323" xr:uid="{00000000-0005-0000-0000-0000386B0000}"/>
    <cellStyle name="Total 3 2 10 2" xfId="28863" xr:uid="{00000000-0005-0000-0000-0000396B0000}"/>
    <cellStyle name="Total 3 2 11" xfId="10051" xr:uid="{00000000-0005-0000-0000-00003A6B0000}"/>
    <cellStyle name="Total 3 2 11 2" xfId="30247" xr:uid="{00000000-0005-0000-0000-00003B6B0000}"/>
    <cellStyle name="Total 3 2 12" xfId="16877" xr:uid="{00000000-0005-0000-0000-00003C6B0000}"/>
    <cellStyle name="Total 3 2 13" xfId="33652" xr:uid="{00000000-0005-0000-0000-0000BB220000}"/>
    <cellStyle name="Total 3 2 2" xfId="3578" xr:uid="{00000000-0005-0000-0000-00003D6B0000}"/>
    <cellStyle name="Total 3 2 2 10" xfId="10369" xr:uid="{00000000-0005-0000-0000-00003E6B0000}"/>
    <cellStyle name="Total 3 2 2 10 2" xfId="28616" xr:uid="{00000000-0005-0000-0000-00003F6B0000}"/>
    <cellStyle name="Total 3 2 2 11" xfId="16878" xr:uid="{00000000-0005-0000-0000-0000406B0000}"/>
    <cellStyle name="Total 3 2 2 12" xfId="33651" xr:uid="{00000000-0005-0000-0000-0000BC220000}"/>
    <cellStyle name="Total 3 2 2 2" xfId="6738" xr:uid="{00000000-0005-0000-0000-0000416B0000}"/>
    <cellStyle name="Total 3 2 2 2 2" xfId="12420" xr:uid="{00000000-0005-0000-0000-0000426B0000}"/>
    <cellStyle name="Total 3 2 2 2 2 2" xfId="26106" xr:uid="{00000000-0005-0000-0000-0000436B0000}"/>
    <cellStyle name="Total 3 2 2 2 3" xfId="24528" xr:uid="{00000000-0005-0000-0000-0000446B0000}"/>
    <cellStyle name="Total 3 2 2 2 4" xfId="21469" xr:uid="{00000000-0005-0000-0000-0000456B0000}"/>
    <cellStyle name="Total 3 2 2 3" xfId="6591" xr:uid="{00000000-0005-0000-0000-0000466B0000}"/>
    <cellStyle name="Total 3 2 2 3 2" xfId="12273" xr:uid="{00000000-0005-0000-0000-0000476B0000}"/>
    <cellStyle name="Total 3 2 2 3 2 2" xfId="39763" xr:uid="{00000000-0005-0000-0000-00007F240000}"/>
    <cellStyle name="Total 3 2 2 3 3" xfId="36431" xr:uid="{00000000-0005-0000-0000-00007F240000}"/>
    <cellStyle name="Total 3 2 2 4" xfId="8213" xr:uid="{00000000-0005-0000-0000-0000486B0000}"/>
    <cellStyle name="Total 3 2 2 4 2" xfId="13879" xr:uid="{00000000-0005-0000-0000-0000496B0000}"/>
    <cellStyle name="Total 3 2 2 4 3" xfId="37313" xr:uid="{00000000-0005-0000-0000-0000BC220000}"/>
    <cellStyle name="Total 3 2 2 5" xfId="8743" xr:uid="{00000000-0005-0000-0000-00004A6B0000}"/>
    <cellStyle name="Total 3 2 2 5 2" xfId="14408" xr:uid="{00000000-0005-0000-0000-00004B6B0000}"/>
    <cellStyle name="Total 3 2 2 6" xfId="9123" xr:uid="{00000000-0005-0000-0000-00004C6B0000}"/>
    <cellStyle name="Total 3 2 2 6 2" xfId="14788" xr:uid="{00000000-0005-0000-0000-00004D6B0000}"/>
    <cellStyle name="Total 3 2 2 7" xfId="9847" xr:uid="{00000000-0005-0000-0000-00004E6B0000}"/>
    <cellStyle name="Total 3 2 2 7 2" xfId="15502" xr:uid="{00000000-0005-0000-0000-00004F6B0000}"/>
    <cellStyle name="Total 3 2 2 8" xfId="5339" xr:uid="{00000000-0005-0000-0000-0000506B0000}"/>
    <cellStyle name="Total 3 2 2 8 2" xfId="11025" xr:uid="{00000000-0005-0000-0000-0000516B0000}"/>
    <cellStyle name="Total 3 2 2 9" xfId="4665" xr:uid="{00000000-0005-0000-0000-0000526B0000}"/>
    <cellStyle name="Total 3 2 2 9 2" xfId="29203" xr:uid="{00000000-0005-0000-0000-0000536B0000}"/>
    <cellStyle name="Total 3 2 3" xfId="6376" xr:uid="{00000000-0005-0000-0000-0000546B0000}"/>
    <cellStyle name="Total 3 2 3 2" xfId="12059" xr:uid="{00000000-0005-0000-0000-0000556B0000}"/>
    <cellStyle name="Total 3 2 3 2 2" xfId="26398" xr:uid="{00000000-0005-0000-0000-0000566B0000}"/>
    <cellStyle name="Total 3 2 3 2 3" xfId="20489" xr:uid="{00000000-0005-0000-0000-0000576B0000}"/>
    <cellStyle name="Total 3 2 3 3" xfId="24310" xr:uid="{00000000-0005-0000-0000-0000586B0000}"/>
    <cellStyle name="Total 3 2 3 4" xfId="17315" xr:uid="{00000000-0005-0000-0000-0000596B0000}"/>
    <cellStyle name="Total 3 2 4" xfId="5939" xr:uid="{00000000-0005-0000-0000-00005A6B0000}"/>
    <cellStyle name="Total 3 2 4 2" xfId="11622" xr:uid="{00000000-0005-0000-0000-00005B6B0000}"/>
    <cellStyle name="Total 3 2 4 2 2" xfId="26026" xr:uid="{00000000-0005-0000-0000-00005C6B0000}"/>
    <cellStyle name="Total 3 2 4 3" xfId="24092" xr:uid="{00000000-0005-0000-0000-00005D6B0000}"/>
    <cellStyle name="Total 3 2 4 4" xfId="21468" xr:uid="{00000000-0005-0000-0000-00005E6B0000}"/>
    <cellStyle name="Total 3 2 5" xfId="8133" xr:uid="{00000000-0005-0000-0000-00005F6B0000}"/>
    <cellStyle name="Total 3 2 5 2" xfId="13801" xr:uid="{00000000-0005-0000-0000-0000606B0000}"/>
    <cellStyle name="Total 3 2 5 2 2" xfId="25712" xr:uid="{00000000-0005-0000-0000-0000616B0000}"/>
    <cellStyle name="Total 3 2 5 2 3" xfId="38833" xr:uid="{00000000-0005-0000-0000-000082240000}"/>
    <cellStyle name="Total 3 2 5 3" xfId="24948" xr:uid="{00000000-0005-0000-0000-0000626B0000}"/>
    <cellStyle name="Total 3 2 5 4" xfId="35525" xr:uid="{00000000-0005-0000-0000-000082240000}"/>
    <cellStyle name="Total 3 2 6" xfId="8426" xr:uid="{00000000-0005-0000-0000-0000636B0000}"/>
    <cellStyle name="Total 3 2 6 2" xfId="14092" xr:uid="{00000000-0005-0000-0000-0000646B0000}"/>
    <cellStyle name="Total 3 2 6 2 2" xfId="39020" xr:uid="{00000000-0005-0000-0000-0000BD2C0000}"/>
    <cellStyle name="Total 3 2 6 3" xfId="35683" xr:uid="{00000000-0005-0000-0000-0000BD2C0000}"/>
    <cellStyle name="Total 3 2 7" xfId="8805" xr:uid="{00000000-0005-0000-0000-0000656B0000}"/>
    <cellStyle name="Total 3 2 7 2" xfId="14470" xr:uid="{00000000-0005-0000-0000-0000666B0000}"/>
    <cellStyle name="Total 3 2 7 3" xfId="37312" xr:uid="{00000000-0005-0000-0000-0000BB220000}"/>
    <cellStyle name="Total 3 2 8" xfId="9526" xr:uid="{00000000-0005-0000-0000-0000676B0000}"/>
    <cellStyle name="Total 3 2 8 2" xfId="15184" xr:uid="{00000000-0005-0000-0000-0000686B0000}"/>
    <cellStyle name="Total 3 2 9" xfId="5018" xr:uid="{00000000-0005-0000-0000-0000696B0000}"/>
    <cellStyle name="Total 3 2 9 2" xfId="10707" xr:uid="{00000000-0005-0000-0000-00006A6B0000}"/>
    <cellStyle name="Total 3 20" xfId="4320" xr:uid="{00000000-0005-0000-0000-00006B6B0000}"/>
    <cellStyle name="Total 3 20 2" xfId="28869" xr:uid="{00000000-0005-0000-0000-00006C6B0000}"/>
    <cellStyle name="Total 3 21" xfId="10048" xr:uid="{00000000-0005-0000-0000-00006D6B0000}"/>
    <cellStyle name="Total 3 21 2" xfId="28759" xr:uid="{00000000-0005-0000-0000-00006E6B0000}"/>
    <cellStyle name="Total 3 22" xfId="16871" xr:uid="{00000000-0005-0000-0000-00006F6B0000}"/>
    <cellStyle name="Total 3 23" xfId="30869" xr:uid="{00000000-0005-0000-0000-0000EE120000}"/>
    <cellStyle name="Total 3 24" xfId="33658" xr:uid="{00000000-0005-0000-0000-0000AA220000}"/>
    <cellStyle name="Total 3 3" xfId="3140" xr:uid="{00000000-0005-0000-0000-0000706B0000}"/>
    <cellStyle name="Total 3 3 10" xfId="4324" xr:uid="{00000000-0005-0000-0000-0000716B0000}"/>
    <cellStyle name="Total 3 3 10 2" xfId="29202" xr:uid="{00000000-0005-0000-0000-0000726B0000}"/>
    <cellStyle name="Total 3 3 11" xfId="10052" xr:uid="{00000000-0005-0000-0000-0000736B0000}"/>
    <cellStyle name="Total 3 3 11 2" xfId="30380" xr:uid="{00000000-0005-0000-0000-0000746B0000}"/>
    <cellStyle name="Total 3 3 12" xfId="16879" xr:uid="{00000000-0005-0000-0000-0000756B0000}"/>
    <cellStyle name="Total 3 3 13" xfId="33650" xr:uid="{00000000-0005-0000-0000-0000C0220000}"/>
    <cellStyle name="Total 3 3 2" xfId="3579" xr:uid="{00000000-0005-0000-0000-0000766B0000}"/>
    <cellStyle name="Total 3 3 2 10" xfId="10370" xr:uid="{00000000-0005-0000-0000-0000776B0000}"/>
    <cellStyle name="Total 3 3 2 10 2" xfId="28711" xr:uid="{00000000-0005-0000-0000-0000786B0000}"/>
    <cellStyle name="Total 3 3 2 11" xfId="16880" xr:uid="{00000000-0005-0000-0000-0000796B0000}"/>
    <cellStyle name="Total 3 3 2 12" xfId="33649" xr:uid="{00000000-0005-0000-0000-0000C1220000}"/>
    <cellStyle name="Total 3 3 2 2" xfId="6739" xr:uid="{00000000-0005-0000-0000-00007A6B0000}"/>
    <cellStyle name="Total 3 3 2 2 2" xfId="12421" xr:uid="{00000000-0005-0000-0000-00007B6B0000}"/>
    <cellStyle name="Total 3 3 2 2 2 2" xfId="26107" xr:uid="{00000000-0005-0000-0000-00007C6B0000}"/>
    <cellStyle name="Total 3 3 2 2 3" xfId="24529" xr:uid="{00000000-0005-0000-0000-00007D6B0000}"/>
    <cellStyle name="Total 3 3 2 2 4" xfId="21471" xr:uid="{00000000-0005-0000-0000-00007E6B0000}"/>
    <cellStyle name="Total 3 3 2 3" xfId="6211" xr:uid="{00000000-0005-0000-0000-00007F6B0000}"/>
    <cellStyle name="Total 3 3 2 3 2" xfId="11894" xr:uid="{00000000-0005-0000-0000-0000806B0000}"/>
    <cellStyle name="Total 3 3 2 3 2 2" xfId="38894" xr:uid="{00000000-0005-0000-0000-000086240000}"/>
    <cellStyle name="Total 3 3 2 3 3" xfId="35575" xr:uid="{00000000-0005-0000-0000-000086240000}"/>
    <cellStyle name="Total 3 3 2 4" xfId="8214" xr:uid="{00000000-0005-0000-0000-0000816B0000}"/>
    <cellStyle name="Total 3 3 2 4 2" xfId="13880" xr:uid="{00000000-0005-0000-0000-0000826B0000}"/>
    <cellStyle name="Total 3 3 2 4 3" xfId="37315" xr:uid="{00000000-0005-0000-0000-0000C1220000}"/>
    <cellStyle name="Total 3 3 2 5" xfId="8744" xr:uid="{00000000-0005-0000-0000-0000836B0000}"/>
    <cellStyle name="Total 3 3 2 5 2" xfId="14409" xr:uid="{00000000-0005-0000-0000-0000846B0000}"/>
    <cellStyle name="Total 3 3 2 6" xfId="9124" xr:uid="{00000000-0005-0000-0000-0000856B0000}"/>
    <cellStyle name="Total 3 3 2 6 2" xfId="14789" xr:uid="{00000000-0005-0000-0000-0000866B0000}"/>
    <cellStyle name="Total 3 3 2 7" xfId="9848" xr:uid="{00000000-0005-0000-0000-0000876B0000}"/>
    <cellStyle name="Total 3 3 2 7 2" xfId="15503" xr:uid="{00000000-0005-0000-0000-0000886B0000}"/>
    <cellStyle name="Total 3 3 2 8" xfId="5340" xr:uid="{00000000-0005-0000-0000-0000896B0000}"/>
    <cellStyle name="Total 3 3 2 8 2" xfId="11026" xr:uid="{00000000-0005-0000-0000-00008A6B0000}"/>
    <cellStyle name="Total 3 3 2 9" xfId="4666" xr:uid="{00000000-0005-0000-0000-00008B6B0000}"/>
    <cellStyle name="Total 3 3 2 9 2" xfId="28862" xr:uid="{00000000-0005-0000-0000-00008C6B0000}"/>
    <cellStyle name="Total 3 3 3" xfId="6377" xr:uid="{00000000-0005-0000-0000-00008D6B0000}"/>
    <cellStyle name="Total 3 3 3 2" xfId="12060" xr:uid="{00000000-0005-0000-0000-00008E6B0000}"/>
    <cellStyle name="Total 3 3 3 2 2" xfId="26399" xr:uid="{00000000-0005-0000-0000-00008F6B0000}"/>
    <cellStyle name="Total 3 3 3 2 3" xfId="20490" xr:uid="{00000000-0005-0000-0000-0000906B0000}"/>
    <cellStyle name="Total 3 3 3 3" xfId="24311" xr:uid="{00000000-0005-0000-0000-0000916B0000}"/>
    <cellStyle name="Total 3 3 3 4" xfId="17316" xr:uid="{00000000-0005-0000-0000-0000926B0000}"/>
    <cellStyle name="Total 3 3 4" xfId="5940" xr:uid="{00000000-0005-0000-0000-0000936B0000}"/>
    <cellStyle name="Total 3 3 4 2" xfId="11623" xr:uid="{00000000-0005-0000-0000-0000946B0000}"/>
    <cellStyle name="Total 3 3 4 2 2" xfId="26027" xr:uid="{00000000-0005-0000-0000-0000956B0000}"/>
    <cellStyle name="Total 3 3 4 3" xfId="24093" xr:uid="{00000000-0005-0000-0000-0000966B0000}"/>
    <cellStyle name="Total 3 3 4 4" xfId="21470" xr:uid="{00000000-0005-0000-0000-0000976B0000}"/>
    <cellStyle name="Total 3 3 5" xfId="8132" xr:uid="{00000000-0005-0000-0000-0000986B0000}"/>
    <cellStyle name="Total 3 3 5 2" xfId="13800" xr:uid="{00000000-0005-0000-0000-0000996B0000}"/>
    <cellStyle name="Total 3 3 5 2 2" xfId="25713" xr:uid="{00000000-0005-0000-0000-00009A6B0000}"/>
    <cellStyle name="Total 3 3 5 2 3" xfId="39773" xr:uid="{00000000-0005-0000-0000-000089240000}"/>
    <cellStyle name="Total 3 3 5 3" xfId="24947" xr:uid="{00000000-0005-0000-0000-00009B6B0000}"/>
    <cellStyle name="Total 3 3 5 4" xfId="36441" xr:uid="{00000000-0005-0000-0000-000089240000}"/>
    <cellStyle name="Total 3 3 6" xfId="8427" xr:uid="{00000000-0005-0000-0000-00009C6B0000}"/>
    <cellStyle name="Total 3 3 6 2" xfId="14093" xr:uid="{00000000-0005-0000-0000-00009D6B0000}"/>
    <cellStyle name="Total 3 3 6 2 2" xfId="38241" xr:uid="{00000000-0005-0000-0000-0000BE2C0000}"/>
    <cellStyle name="Total 3 3 6 3" xfId="34770" xr:uid="{00000000-0005-0000-0000-0000BE2C0000}"/>
    <cellStyle name="Total 3 3 7" xfId="8806" xr:uid="{00000000-0005-0000-0000-00009E6B0000}"/>
    <cellStyle name="Total 3 3 7 2" xfId="14471" xr:uid="{00000000-0005-0000-0000-00009F6B0000}"/>
    <cellStyle name="Total 3 3 7 3" xfId="37314" xr:uid="{00000000-0005-0000-0000-0000C0220000}"/>
    <cellStyle name="Total 3 3 8" xfId="9527" xr:uid="{00000000-0005-0000-0000-0000A06B0000}"/>
    <cellStyle name="Total 3 3 8 2" xfId="15185" xr:uid="{00000000-0005-0000-0000-0000A16B0000}"/>
    <cellStyle name="Total 3 3 9" xfId="5019" xr:uid="{00000000-0005-0000-0000-0000A26B0000}"/>
    <cellStyle name="Total 3 3 9 2" xfId="10708" xr:uid="{00000000-0005-0000-0000-0000A36B0000}"/>
    <cellStyle name="Total 3 4" xfId="3141" xr:uid="{00000000-0005-0000-0000-0000A46B0000}"/>
    <cellStyle name="Total 3 4 10" xfId="4325" xr:uid="{00000000-0005-0000-0000-0000A56B0000}"/>
    <cellStyle name="Total 3 4 10 2" xfId="28861" xr:uid="{00000000-0005-0000-0000-0000A66B0000}"/>
    <cellStyle name="Total 3 4 11" xfId="10053" xr:uid="{00000000-0005-0000-0000-0000A76B0000}"/>
    <cellStyle name="Total 3 4 11 2" xfId="30215" xr:uid="{00000000-0005-0000-0000-0000A86B0000}"/>
    <cellStyle name="Total 3 4 12" xfId="16881" xr:uid="{00000000-0005-0000-0000-0000A96B0000}"/>
    <cellStyle name="Total 3 4 13" xfId="33648" xr:uid="{00000000-0005-0000-0000-0000C5220000}"/>
    <cellStyle name="Total 3 4 2" xfId="3580" xr:uid="{00000000-0005-0000-0000-0000AA6B0000}"/>
    <cellStyle name="Total 3 4 2 10" xfId="10371" xr:uid="{00000000-0005-0000-0000-0000AB6B0000}"/>
    <cellStyle name="Total 3 4 2 10 2" xfId="29508" xr:uid="{00000000-0005-0000-0000-0000AC6B0000}"/>
    <cellStyle name="Total 3 4 2 11" xfId="16882" xr:uid="{00000000-0005-0000-0000-0000AD6B0000}"/>
    <cellStyle name="Total 3 4 2 12" xfId="33647" xr:uid="{00000000-0005-0000-0000-0000C6220000}"/>
    <cellStyle name="Total 3 4 2 2" xfId="6740" xr:uid="{00000000-0005-0000-0000-0000AE6B0000}"/>
    <cellStyle name="Total 3 4 2 2 2" xfId="12422" xr:uid="{00000000-0005-0000-0000-0000AF6B0000}"/>
    <cellStyle name="Total 3 4 2 2 2 2" xfId="26108" xr:uid="{00000000-0005-0000-0000-0000B06B0000}"/>
    <cellStyle name="Total 3 4 2 2 3" xfId="24530" xr:uid="{00000000-0005-0000-0000-0000B16B0000}"/>
    <cellStyle name="Total 3 4 2 2 4" xfId="21473" xr:uid="{00000000-0005-0000-0000-0000B26B0000}"/>
    <cellStyle name="Total 3 4 2 3" xfId="6592" xr:uid="{00000000-0005-0000-0000-0000B36B0000}"/>
    <cellStyle name="Total 3 4 2 3 2" xfId="12274" xr:uid="{00000000-0005-0000-0000-0000B46B0000}"/>
    <cellStyle name="Total 3 4 2 3 2 2" xfId="39475" xr:uid="{00000000-0005-0000-0000-00008D240000}"/>
    <cellStyle name="Total 3 4 2 3 3" xfId="36139" xr:uid="{00000000-0005-0000-0000-00008D240000}"/>
    <cellStyle name="Total 3 4 2 4" xfId="8215" xr:uid="{00000000-0005-0000-0000-0000B56B0000}"/>
    <cellStyle name="Total 3 4 2 4 2" xfId="13881" xr:uid="{00000000-0005-0000-0000-0000B66B0000}"/>
    <cellStyle name="Total 3 4 2 4 3" xfId="37317" xr:uid="{00000000-0005-0000-0000-0000C6220000}"/>
    <cellStyle name="Total 3 4 2 5" xfId="8745" xr:uid="{00000000-0005-0000-0000-0000B76B0000}"/>
    <cellStyle name="Total 3 4 2 5 2" xfId="14410" xr:uid="{00000000-0005-0000-0000-0000B86B0000}"/>
    <cellStyle name="Total 3 4 2 6" xfId="9125" xr:uid="{00000000-0005-0000-0000-0000B96B0000}"/>
    <cellStyle name="Total 3 4 2 6 2" xfId="14790" xr:uid="{00000000-0005-0000-0000-0000BA6B0000}"/>
    <cellStyle name="Total 3 4 2 7" xfId="9849" xr:uid="{00000000-0005-0000-0000-0000BB6B0000}"/>
    <cellStyle name="Total 3 4 2 7 2" xfId="15504" xr:uid="{00000000-0005-0000-0000-0000BC6B0000}"/>
    <cellStyle name="Total 3 4 2 8" xfId="5341" xr:uid="{00000000-0005-0000-0000-0000BD6B0000}"/>
    <cellStyle name="Total 3 4 2 8 2" xfId="11027" xr:uid="{00000000-0005-0000-0000-0000BE6B0000}"/>
    <cellStyle name="Total 3 4 2 9" xfId="4667" xr:uid="{00000000-0005-0000-0000-0000BF6B0000}"/>
    <cellStyle name="Total 3 4 2 9 2" xfId="28860" xr:uid="{00000000-0005-0000-0000-0000C06B0000}"/>
    <cellStyle name="Total 3 4 3" xfId="6378" xr:uid="{00000000-0005-0000-0000-0000C16B0000}"/>
    <cellStyle name="Total 3 4 3 2" xfId="12061" xr:uid="{00000000-0005-0000-0000-0000C26B0000}"/>
    <cellStyle name="Total 3 4 3 2 2" xfId="26400" xr:uid="{00000000-0005-0000-0000-0000C36B0000}"/>
    <cellStyle name="Total 3 4 3 2 3" xfId="20491" xr:uid="{00000000-0005-0000-0000-0000C46B0000}"/>
    <cellStyle name="Total 3 4 3 3" xfId="24312" xr:uid="{00000000-0005-0000-0000-0000C56B0000}"/>
    <cellStyle name="Total 3 4 3 4" xfId="17317" xr:uid="{00000000-0005-0000-0000-0000C66B0000}"/>
    <cellStyle name="Total 3 4 4" xfId="5941" xr:uid="{00000000-0005-0000-0000-0000C76B0000}"/>
    <cellStyle name="Total 3 4 4 2" xfId="11624" xr:uid="{00000000-0005-0000-0000-0000C86B0000}"/>
    <cellStyle name="Total 3 4 4 2 2" xfId="26028" xr:uid="{00000000-0005-0000-0000-0000C96B0000}"/>
    <cellStyle name="Total 3 4 4 3" xfId="24094" xr:uid="{00000000-0005-0000-0000-0000CA6B0000}"/>
    <cellStyle name="Total 3 4 4 4" xfId="21472" xr:uid="{00000000-0005-0000-0000-0000CB6B0000}"/>
    <cellStyle name="Total 3 4 5" xfId="8131" xr:uid="{00000000-0005-0000-0000-0000CC6B0000}"/>
    <cellStyle name="Total 3 4 5 2" xfId="13799" xr:uid="{00000000-0005-0000-0000-0000CD6B0000}"/>
    <cellStyle name="Total 3 4 5 2 2" xfId="25714" xr:uid="{00000000-0005-0000-0000-0000CE6B0000}"/>
    <cellStyle name="Total 3 4 5 2 3" xfId="39458" xr:uid="{00000000-0005-0000-0000-000090240000}"/>
    <cellStyle name="Total 3 4 5 3" xfId="24946" xr:uid="{00000000-0005-0000-0000-0000CF6B0000}"/>
    <cellStyle name="Total 3 4 5 4" xfId="36128" xr:uid="{00000000-0005-0000-0000-000090240000}"/>
    <cellStyle name="Total 3 4 6" xfId="8428" xr:uid="{00000000-0005-0000-0000-0000D06B0000}"/>
    <cellStyle name="Total 3 4 6 2" xfId="14094" xr:uid="{00000000-0005-0000-0000-0000D16B0000}"/>
    <cellStyle name="Total 3 4 6 2 2" xfId="38240" xr:uid="{00000000-0005-0000-0000-0000BF2C0000}"/>
    <cellStyle name="Total 3 4 6 3" xfId="34769" xr:uid="{00000000-0005-0000-0000-0000BF2C0000}"/>
    <cellStyle name="Total 3 4 7" xfId="8807" xr:uid="{00000000-0005-0000-0000-0000D26B0000}"/>
    <cellStyle name="Total 3 4 7 2" xfId="14472" xr:uid="{00000000-0005-0000-0000-0000D36B0000}"/>
    <cellStyle name="Total 3 4 7 3" xfId="37316" xr:uid="{00000000-0005-0000-0000-0000C5220000}"/>
    <cellStyle name="Total 3 4 8" xfId="9528" xr:uid="{00000000-0005-0000-0000-0000D46B0000}"/>
    <cellStyle name="Total 3 4 8 2" xfId="15186" xr:uid="{00000000-0005-0000-0000-0000D56B0000}"/>
    <cellStyle name="Total 3 4 9" xfId="5020" xr:uid="{00000000-0005-0000-0000-0000D66B0000}"/>
    <cellStyle name="Total 3 4 9 2" xfId="10709" xr:uid="{00000000-0005-0000-0000-0000D76B0000}"/>
    <cellStyle name="Total 3 5" xfId="3142" xr:uid="{00000000-0005-0000-0000-0000D86B0000}"/>
    <cellStyle name="Total 3 5 10" xfId="4326" xr:uid="{00000000-0005-0000-0000-0000D96B0000}"/>
    <cellStyle name="Total 3 5 10 2" xfId="28859" xr:uid="{00000000-0005-0000-0000-0000DA6B0000}"/>
    <cellStyle name="Total 3 5 11" xfId="10054" xr:uid="{00000000-0005-0000-0000-0000DB6B0000}"/>
    <cellStyle name="Total 3 5 11 2" xfId="30256" xr:uid="{00000000-0005-0000-0000-0000DC6B0000}"/>
    <cellStyle name="Total 3 5 12" xfId="16883" xr:uid="{00000000-0005-0000-0000-0000DD6B0000}"/>
    <cellStyle name="Total 3 5 13" xfId="33646" xr:uid="{00000000-0005-0000-0000-0000CA220000}"/>
    <cellStyle name="Total 3 5 2" xfId="3581" xr:uid="{00000000-0005-0000-0000-0000DE6B0000}"/>
    <cellStyle name="Total 3 5 2 10" xfId="10372" xr:uid="{00000000-0005-0000-0000-0000DF6B0000}"/>
    <cellStyle name="Total 3 5 2 10 2" xfId="29590" xr:uid="{00000000-0005-0000-0000-0000E06B0000}"/>
    <cellStyle name="Total 3 5 2 11" xfId="16884" xr:uid="{00000000-0005-0000-0000-0000E16B0000}"/>
    <cellStyle name="Total 3 5 2 12" xfId="33645" xr:uid="{00000000-0005-0000-0000-0000CB220000}"/>
    <cellStyle name="Total 3 5 2 2" xfId="6741" xr:uid="{00000000-0005-0000-0000-0000E26B0000}"/>
    <cellStyle name="Total 3 5 2 2 2" xfId="12423" xr:uid="{00000000-0005-0000-0000-0000E36B0000}"/>
    <cellStyle name="Total 3 5 2 2 2 2" xfId="26030" xr:uid="{00000000-0005-0000-0000-0000E46B0000}"/>
    <cellStyle name="Total 3 5 2 2 3" xfId="24531" xr:uid="{00000000-0005-0000-0000-0000E56B0000}"/>
    <cellStyle name="Total 3 5 2 2 4" xfId="21475" xr:uid="{00000000-0005-0000-0000-0000E66B0000}"/>
    <cellStyle name="Total 3 5 2 3" xfId="6212" xr:uid="{00000000-0005-0000-0000-0000E76B0000}"/>
    <cellStyle name="Total 3 5 2 3 2" xfId="11895" xr:uid="{00000000-0005-0000-0000-0000E86B0000}"/>
    <cellStyle name="Total 3 5 2 3 2 2" xfId="39494" xr:uid="{00000000-0005-0000-0000-000094240000}"/>
    <cellStyle name="Total 3 5 2 3 3" xfId="36158" xr:uid="{00000000-0005-0000-0000-000094240000}"/>
    <cellStyle name="Total 3 5 2 4" xfId="8216" xr:uid="{00000000-0005-0000-0000-0000E96B0000}"/>
    <cellStyle name="Total 3 5 2 4 2" xfId="13882" xr:uid="{00000000-0005-0000-0000-0000EA6B0000}"/>
    <cellStyle name="Total 3 5 2 4 3" xfId="37319" xr:uid="{00000000-0005-0000-0000-0000CB220000}"/>
    <cellStyle name="Total 3 5 2 5" xfId="8746" xr:uid="{00000000-0005-0000-0000-0000EB6B0000}"/>
    <cellStyle name="Total 3 5 2 5 2" xfId="14411" xr:uid="{00000000-0005-0000-0000-0000EC6B0000}"/>
    <cellStyle name="Total 3 5 2 6" xfId="9126" xr:uid="{00000000-0005-0000-0000-0000ED6B0000}"/>
    <cellStyle name="Total 3 5 2 6 2" xfId="14791" xr:uid="{00000000-0005-0000-0000-0000EE6B0000}"/>
    <cellStyle name="Total 3 5 2 7" xfId="9850" xr:uid="{00000000-0005-0000-0000-0000EF6B0000}"/>
    <cellStyle name="Total 3 5 2 7 2" xfId="15505" xr:uid="{00000000-0005-0000-0000-0000F06B0000}"/>
    <cellStyle name="Total 3 5 2 8" xfId="5342" xr:uid="{00000000-0005-0000-0000-0000F16B0000}"/>
    <cellStyle name="Total 3 5 2 8 2" xfId="11028" xr:uid="{00000000-0005-0000-0000-0000F26B0000}"/>
    <cellStyle name="Total 3 5 2 9" xfId="4668" xr:uid="{00000000-0005-0000-0000-0000F36B0000}"/>
    <cellStyle name="Total 3 5 2 9 2" xfId="28858" xr:uid="{00000000-0005-0000-0000-0000F46B0000}"/>
    <cellStyle name="Total 3 5 3" xfId="6379" xr:uid="{00000000-0005-0000-0000-0000F56B0000}"/>
    <cellStyle name="Total 3 5 3 2" xfId="12062" xr:uid="{00000000-0005-0000-0000-0000F66B0000}"/>
    <cellStyle name="Total 3 5 3 2 2" xfId="26401" xr:uid="{00000000-0005-0000-0000-0000F76B0000}"/>
    <cellStyle name="Total 3 5 3 2 3" xfId="20492" xr:uid="{00000000-0005-0000-0000-0000F86B0000}"/>
    <cellStyle name="Total 3 5 3 3" xfId="24313" xr:uid="{00000000-0005-0000-0000-0000F96B0000}"/>
    <cellStyle name="Total 3 5 3 4" xfId="17318" xr:uid="{00000000-0005-0000-0000-0000FA6B0000}"/>
    <cellStyle name="Total 3 5 4" xfId="5942" xr:uid="{00000000-0005-0000-0000-0000FB6B0000}"/>
    <cellStyle name="Total 3 5 4 2" xfId="11625" xr:uid="{00000000-0005-0000-0000-0000FC6B0000}"/>
    <cellStyle name="Total 3 5 4 2 2" xfId="26029" xr:uid="{00000000-0005-0000-0000-0000FD6B0000}"/>
    <cellStyle name="Total 3 5 4 3" xfId="24095" xr:uid="{00000000-0005-0000-0000-0000FE6B0000}"/>
    <cellStyle name="Total 3 5 4 4" xfId="21474" xr:uid="{00000000-0005-0000-0000-0000FF6B0000}"/>
    <cellStyle name="Total 3 5 5" xfId="7200" xr:uid="{00000000-0005-0000-0000-0000006C0000}"/>
    <cellStyle name="Total 3 5 5 2" xfId="12875" xr:uid="{00000000-0005-0000-0000-0000016C0000}"/>
    <cellStyle name="Total 3 5 5 2 2" xfId="25715" xr:uid="{00000000-0005-0000-0000-0000026C0000}"/>
    <cellStyle name="Total 3 5 5 2 3" xfId="39485" xr:uid="{00000000-0005-0000-0000-000097240000}"/>
    <cellStyle name="Total 3 5 5 3" xfId="24742" xr:uid="{00000000-0005-0000-0000-0000036C0000}"/>
    <cellStyle name="Total 3 5 5 4" xfId="36149" xr:uid="{00000000-0005-0000-0000-000097240000}"/>
    <cellStyle name="Total 3 5 6" xfId="8429" xr:uid="{00000000-0005-0000-0000-0000046C0000}"/>
    <cellStyle name="Total 3 5 6 2" xfId="14095" xr:uid="{00000000-0005-0000-0000-0000056C0000}"/>
    <cellStyle name="Total 3 5 6 2 2" xfId="38239" xr:uid="{00000000-0005-0000-0000-0000C02C0000}"/>
    <cellStyle name="Total 3 5 6 3" xfId="34768" xr:uid="{00000000-0005-0000-0000-0000C02C0000}"/>
    <cellStyle name="Total 3 5 7" xfId="8808" xr:uid="{00000000-0005-0000-0000-0000066C0000}"/>
    <cellStyle name="Total 3 5 7 2" xfId="14473" xr:uid="{00000000-0005-0000-0000-0000076C0000}"/>
    <cellStyle name="Total 3 5 7 3" xfId="37318" xr:uid="{00000000-0005-0000-0000-0000CA220000}"/>
    <cellStyle name="Total 3 5 8" xfId="9529" xr:uid="{00000000-0005-0000-0000-0000086C0000}"/>
    <cellStyle name="Total 3 5 8 2" xfId="15187" xr:uid="{00000000-0005-0000-0000-0000096C0000}"/>
    <cellStyle name="Total 3 5 9" xfId="5021" xr:uid="{00000000-0005-0000-0000-00000A6C0000}"/>
    <cellStyle name="Total 3 5 9 2" xfId="10710" xr:uid="{00000000-0005-0000-0000-00000B6C0000}"/>
    <cellStyle name="Total 3 6" xfId="3143" xr:uid="{00000000-0005-0000-0000-00000C6C0000}"/>
    <cellStyle name="Total 3 6 10" xfId="4327" xr:uid="{00000000-0005-0000-0000-00000D6C0000}"/>
    <cellStyle name="Total 3 6 10 2" xfId="28857" xr:uid="{00000000-0005-0000-0000-00000E6C0000}"/>
    <cellStyle name="Total 3 6 11" xfId="10055" xr:uid="{00000000-0005-0000-0000-00000F6C0000}"/>
    <cellStyle name="Total 3 6 11 2" xfId="28769" xr:uid="{00000000-0005-0000-0000-0000106C0000}"/>
    <cellStyle name="Total 3 6 12" xfId="16885" xr:uid="{00000000-0005-0000-0000-0000116C0000}"/>
    <cellStyle name="Total 3 6 13" xfId="33644" xr:uid="{00000000-0005-0000-0000-0000CF220000}"/>
    <cellStyle name="Total 3 6 2" xfId="3582" xr:uid="{00000000-0005-0000-0000-0000126C0000}"/>
    <cellStyle name="Total 3 6 2 10" xfId="10373" xr:uid="{00000000-0005-0000-0000-0000136C0000}"/>
    <cellStyle name="Total 3 6 2 10 2" xfId="28595" xr:uid="{00000000-0005-0000-0000-0000146C0000}"/>
    <cellStyle name="Total 3 6 2 11" xfId="16886" xr:uid="{00000000-0005-0000-0000-0000156C0000}"/>
    <cellStyle name="Total 3 6 2 12" xfId="30837" xr:uid="{00000000-0005-0000-0000-0000D0220000}"/>
    <cellStyle name="Total 3 6 2 2" xfId="6742" xr:uid="{00000000-0005-0000-0000-0000166C0000}"/>
    <cellStyle name="Total 3 6 2 2 2" xfId="12424" xr:uid="{00000000-0005-0000-0000-0000176C0000}"/>
    <cellStyle name="Total 3 6 2 2 2 2" xfId="26031" xr:uid="{00000000-0005-0000-0000-0000186C0000}"/>
    <cellStyle name="Total 3 6 2 2 3" xfId="24532" xr:uid="{00000000-0005-0000-0000-0000196C0000}"/>
    <cellStyle name="Total 3 6 2 2 4" xfId="21477" xr:uid="{00000000-0005-0000-0000-00001A6C0000}"/>
    <cellStyle name="Total 3 6 2 3" xfId="6213" xr:uid="{00000000-0005-0000-0000-00001B6C0000}"/>
    <cellStyle name="Total 3 6 2 3 2" xfId="11896" xr:uid="{00000000-0005-0000-0000-00001C6C0000}"/>
    <cellStyle name="Total 3 6 2 3 2 2" xfId="38834" xr:uid="{00000000-0005-0000-0000-00009B240000}"/>
    <cellStyle name="Total 3 6 2 3 3" xfId="35526" xr:uid="{00000000-0005-0000-0000-00009B240000}"/>
    <cellStyle name="Total 3 6 2 4" xfId="8217" xr:uid="{00000000-0005-0000-0000-00001D6C0000}"/>
    <cellStyle name="Total 3 6 2 4 2" xfId="13883" xr:uid="{00000000-0005-0000-0000-00001E6C0000}"/>
    <cellStyle name="Total 3 6 2 4 3" xfId="37321" xr:uid="{00000000-0005-0000-0000-0000D0220000}"/>
    <cellStyle name="Total 3 6 2 5" xfId="8747" xr:uid="{00000000-0005-0000-0000-00001F6C0000}"/>
    <cellStyle name="Total 3 6 2 5 2" xfId="14412" xr:uid="{00000000-0005-0000-0000-0000206C0000}"/>
    <cellStyle name="Total 3 6 2 6" xfId="9127" xr:uid="{00000000-0005-0000-0000-0000216C0000}"/>
    <cellStyle name="Total 3 6 2 6 2" xfId="14792" xr:uid="{00000000-0005-0000-0000-0000226C0000}"/>
    <cellStyle name="Total 3 6 2 7" xfId="9851" xr:uid="{00000000-0005-0000-0000-0000236C0000}"/>
    <cellStyle name="Total 3 6 2 7 2" xfId="15506" xr:uid="{00000000-0005-0000-0000-0000246C0000}"/>
    <cellStyle name="Total 3 6 2 8" xfId="5343" xr:uid="{00000000-0005-0000-0000-0000256C0000}"/>
    <cellStyle name="Total 3 6 2 8 2" xfId="11029" xr:uid="{00000000-0005-0000-0000-0000266C0000}"/>
    <cellStyle name="Total 3 6 2 9" xfId="4669" xr:uid="{00000000-0005-0000-0000-0000276C0000}"/>
    <cellStyle name="Total 3 6 2 9 2" xfId="28856" xr:uid="{00000000-0005-0000-0000-0000286C0000}"/>
    <cellStyle name="Total 3 6 3" xfId="6380" xr:uid="{00000000-0005-0000-0000-0000296C0000}"/>
    <cellStyle name="Total 3 6 3 2" xfId="12063" xr:uid="{00000000-0005-0000-0000-00002A6C0000}"/>
    <cellStyle name="Total 3 6 3 2 2" xfId="26402" xr:uid="{00000000-0005-0000-0000-00002B6C0000}"/>
    <cellStyle name="Total 3 6 3 2 3" xfId="20493" xr:uid="{00000000-0005-0000-0000-00002C6C0000}"/>
    <cellStyle name="Total 3 6 3 3" xfId="24314" xr:uid="{00000000-0005-0000-0000-00002D6C0000}"/>
    <cellStyle name="Total 3 6 3 4" xfId="17319" xr:uid="{00000000-0005-0000-0000-00002E6C0000}"/>
    <cellStyle name="Total 3 6 4" xfId="5943" xr:uid="{00000000-0005-0000-0000-00002F6C0000}"/>
    <cellStyle name="Total 3 6 4 2" xfId="11626" xr:uid="{00000000-0005-0000-0000-0000306C0000}"/>
    <cellStyle name="Total 3 6 4 2 2" xfId="26110" xr:uid="{00000000-0005-0000-0000-0000316C0000}"/>
    <cellStyle name="Total 3 6 4 3" xfId="24096" xr:uid="{00000000-0005-0000-0000-0000326C0000}"/>
    <cellStyle name="Total 3 6 4 4" xfId="21476" xr:uid="{00000000-0005-0000-0000-0000336C0000}"/>
    <cellStyle name="Total 3 6 5" xfId="7199" xr:uid="{00000000-0005-0000-0000-0000346C0000}"/>
    <cellStyle name="Total 3 6 5 2" xfId="12874" xr:uid="{00000000-0005-0000-0000-0000356C0000}"/>
    <cellStyle name="Total 3 6 5 2 2" xfId="25716" xr:uid="{00000000-0005-0000-0000-0000366C0000}"/>
    <cellStyle name="Total 3 6 5 2 3" xfId="39717" xr:uid="{00000000-0005-0000-0000-00009E240000}"/>
    <cellStyle name="Total 3 6 5 3" xfId="24741" xr:uid="{00000000-0005-0000-0000-0000376C0000}"/>
    <cellStyle name="Total 3 6 5 4" xfId="36385" xr:uid="{00000000-0005-0000-0000-00009E240000}"/>
    <cellStyle name="Total 3 6 6" xfId="8430" xr:uid="{00000000-0005-0000-0000-0000386C0000}"/>
    <cellStyle name="Total 3 6 6 2" xfId="14096" xr:uid="{00000000-0005-0000-0000-0000396C0000}"/>
    <cellStyle name="Total 3 6 6 2 2" xfId="38238" xr:uid="{00000000-0005-0000-0000-0000C12C0000}"/>
    <cellStyle name="Total 3 6 6 3" xfId="34767" xr:uid="{00000000-0005-0000-0000-0000C12C0000}"/>
    <cellStyle name="Total 3 6 7" xfId="8809" xr:uid="{00000000-0005-0000-0000-00003A6C0000}"/>
    <cellStyle name="Total 3 6 7 2" xfId="14474" xr:uid="{00000000-0005-0000-0000-00003B6C0000}"/>
    <cellStyle name="Total 3 6 7 3" xfId="37320" xr:uid="{00000000-0005-0000-0000-0000CF220000}"/>
    <cellStyle name="Total 3 6 8" xfId="9530" xr:uid="{00000000-0005-0000-0000-00003C6C0000}"/>
    <cellStyle name="Total 3 6 8 2" xfId="15188" xr:uid="{00000000-0005-0000-0000-00003D6C0000}"/>
    <cellStyle name="Total 3 6 9" xfId="5022" xr:uid="{00000000-0005-0000-0000-00003E6C0000}"/>
    <cellStyle name="Total 3 6 9 2" xfId="10711" xr:uid="{00000000-0005-0000-0000-00003F6C0000}"/>
    <cellStyle name="Total 3 7" xfId="3144" xr:uid="{00000000-0005-0000-0000-0000406C0000}"/>
    <cellStyle name="Total 3 7 10" xfId="4328" xr:uid="{00000000-0005-0000-0000-0000416C0000}"/>
    <cellStyle name="Total 3 7 10 2" xfId="29521" xr:uid="{00000000-0005-0000-0000-0000426C0000}"/>
    <cellStyle name="Total 3 7 11" xfId="10056" xr:uid="{00000000-0005-0000-0000-0000436C0000}"/>
    <cellStyle name="Total 3 7 11 2" xfId="30378" xr:uid="{00000000-0005-0000-0000-0000446C0000}"/>
    <cellStyle name="Total 3 7 12" xfId="16887" xr:uid="{00000000-0005-0000-0000-0000456C0000}"/>
    <cellStyle name="Total 3 7 13" xfId="33643" xr:uid="{00000000-0005-0000-0000-0000D4220000}"/>
    <cellStyle name="Total 3 7 2" xfId="3583" xr:uid="{00000000-0005-0000-0000-0000466C0000}"/>
    <cellStyle name="Total 3 7 2 10" xfId="10374" xr:uid="{00000000-0005-0000-0000-0000476C0000}"/>
    <cellStyle name="Total 3 7 2 10 2" xfId="28656" xr:uid="{00000000-0005-0000-0000-0000486C0000}"/>
    <cellStyle name="Total 3 7 2 11" xfId="16888" xr:uid="{00000000-0005-0000-0000-0000496C0000}"/>
    <cellStyle name="Total 3 7 2 12" xfId="33642" xr:uid="{00000000-0005-0000-0000-0000D5220000}"/>
    <cellStyle name="Total 3 7 2 2" xfId="6743" xr:uid="{00000000-0005-0000-0000-00004A6C0000}"/>
    <cellStyle name="Total 3 7 2 2 2" xfId="12425" xr:uid="{00000000-0005-0000-0000-00004B6C0000}"/>
    <cellStyle name="Total 3 7 2 2 2 2" xfId="26109" xr:uid="{00000000-0005-0000-0000-00004C6C0000}"/>
    <cellStyle name="Total 3 7 2 2 3" xfId="24533" xr:uid="{00000000-0005-0000-0000-00004D6C0000}"/>
    <cellStyle name="Total 3 7 2 2 4" xfId="21479" xr:uid="{00000000-0005-0000-0000-00004E6C0000}"/>
    <cellStyle name="Total 3 7 2 3" xfId="6214" xr:uid="{00000000-0005-0000-0000-00004F6C0000}"/>
    <cellStyle name="Total 3 7 2 3 2" xfId="11897" xr:uid="{00000000-0005-0000-0000-0000506C0000}"/>
    <cellStyle name="Total 3 7 2 3 2 2" xfId="39729" xr:uid="{00000000-0005-0000-0000-0000A2240000}"/>
    <cellStyle name="Total 3 7 2 3 3" xfId="36397" xr:uid="{00000000-0005-0000-0000-0000A2240000}"/>
    <cellStyle name="Total 3 7 2 4" xfId="8218" xr:uid="{00000000-0005-0000-0000-0000516C0000}"/>
    <cellStyle name="Total 3 7 2 4 2" xfId="13884" xr:uid="{00000000-0005-0000-0000-0000526C0000}"/>
    <cellStyle name="Total 3 7 2 4 3" xfId="37323" xr:uid="{00000000-0005-0000-0000-0000D5220000}"/>
    <cellStyle name="Total 3 7 2 5" xfId="8748" xr:uid="{00000000-0005-0000-0000-0000536C0000}"/>
    <cellStyle name="Total 3 7 2 5 2" xfId="14413" xr:uid="{00000000-0005-0000-0000-0000546C0000}"/>
    <cellStyle name="Total 3 7 2 6" xfId="9128" xr:uid="{00000000-0005-0000-0000-0000556C0000}"/>
    <cellStyle name="Total 3 7 2 6 2" xfId="14793" xr:uid="{00000000-0005-0000-0000-0000566C0000}"/>
    <cellStyle name="Total 3 7 2 7" xfId="9852" xr:uid="{00000000-0005-0000-0000-0000576C0000}"/>
    <cellStyle name="Total 3 7 2 7 2" xfId="15507" xr:uid="{00000000-0005-0000-0000-0000586C0000}"/>
    <cellStyle name="Total 3 7 2 8" xfId="5344" xr:uid="{00000000-0005-0000-0000-0000596C0000}"/>
    <cellStyle name="Total 3 7 2 8 2" xfId="11030" xr:uid="{00000000-0005-0000-0000-00005A6C0000}"/>
    <cellStyle name="Total 3 7 2 9" xfId="4670" xr:uid="{00000000-0005-0000-0000-00005B6C0000}"/>
    <cellStyle name="Total 3 7 2 9 2" xfId="29201" xr:uid="{00000000-0005-0000-0000-00005C6C0000}"/>
    <cellStyle name="Total 3 7 3" xfId="6381" xr:uid="{00000000-0005-0000-0000-00005D6C0000}"/>
    <cellStyle name="Total 3 7 3 2" xfId="12064" xr:uid="{00000000-0005-0000-0000-00005E6C0000}"/>
    <cellStyle name="Total 3 7 3 2 2" xfId="26403" xr:uid="{00000000-0005-0000-0000-00005F6C0000}"/>
    <cellStyle name="Total 3 7 3 2 3" xfId="20494" xr:uid="{00000000-0005-0000-0000-0000606C0000}"/>
    <cellStyle name="Total 3 7 3 3" xfId="24315" xr:uid="{00000000-0005-0000-0000-0000616C0000}"/>
    <cellStyle name="Total 3 7 3 4" xfId="17320" xr:uid="{00000000-0005-0000-0000-0000626C0000}"/>
    <cellStyle name="Total 3 7 4" xfId="5944" xr:uid="{00000000-0005-0000-0000-0000636C0000}"/>
    <cellStyle name="Total 3 7 4 2" xfId="11627" xr:uid="{00000000-0005-0000-0000-0000646C0000}"/>
    <cellStyle name="Total 3 7 4 2 2" xfId="26111" xr:uid="{00000000-0005-0000-0000-0000656C0000}"/>
    <cellStyle name="Total 3 7 4 3" xfId="24097" xr:uid="{00000000-0005-0000-0000-0000666C0000}"/>
    <cellStyle name="Total 3 7 4 4" xfId="21478" xr:uid="{00000000-0005-0000-0000-0000676C0000}"/>
    <cellStyle name="Total 3 7 5" xfId="7198" xr:uid="{00000000-0005-0000-0000-0000686C0000}"/>
    <cellStyle name="Total 3 7 5 2" xfId="12873" xr:uid="{00000000-0005-0000-0000-0000696C0000}"/>
    <cellStyle name="Total 3 7 5 2 2" xfId="25717" xr:uid="{00000000-0005-0000-0000-00006A6C0000}"/>
    <cellStyle name="Total 3 7 5 2 3" xfId="38835" xr:uid="{00000000-0005-0000-0000-0000A5240000}"/>
    <cellStyle name="Total 3 7 5 3" xfId="24740" xr:uid="{00000000-0005-0000-0000-00006B6C0000}"/>
    <cellStyle name="Total 3 7 5 4" xfId="35527" xr:uid="{00000000-0005-0000-0000-0000A5240000}"/>
    <cellStyle name="Total 3 7 6" xfId="8431" xr:uid="{00000000-0005-0000-0000-00006C6C0000}"/>
    <cellStyle name="Total 3 7 6 2" xfId="14097" xr:uid="{00000000-0005-0000-0000-00006D6C0000}"/>
    <cellStyle name="Total 3 7 6 2 2" xfId="38237" xr:uid="{00000000-0005-0000-0000-0000C22C0000}"/>
    <cellStyle name="Total 3 7 6 3" xfId="34766" xr:uid="{00000000-0005-0000-0000-0000C22C0000}"/>
    <cellStyle name="Total 3 7 7" xfId="8810" xr:uid="{00000000-0005-0000-0000-00006E6C0000}"/>
    <cellStyle name="Total 3 7 7 2" xfId="14475" xr:uid="{00000000-0005-0000-0000-00006F6C0000}"/>
    <cellStyle name="Total 3 7 7 3" xfId="37322" xr:uid="{00000000-0005-0000-0000-0000D4220000}"/>
    <cellStyle name="Total 3 7 8" xfId="9531" xr:uid="{00000000-0005-0000-0000-0000706C0000}"/>
    <cellStyle name="Total 3 7 8 2" xfId="15189" xr:uid="{00000000-0005-0000-0000-0000716C0000}"/>
    <cellStyle name="Total 3 7 9" xfId="5023" xr:uid="{00000000-0005-0000-0000-0000726C0000}"/>
    <cellStyle name="Total 3 7 9 2" xfId="10712" xr:uid="{00000000-0005-0000-0000-0000736C0000}"/>
    <cellStyle name="Total 3 8" xfId="3145" xr:uid="{00000000-0005-0000-0000-0000746C0000}"/>
    <cellStyle name="Total 3 8 10" xfId="4329" xr:uid="{00000000-0005-0000-0000-0000756C0000}"/>
    <cellStyle name="Total 3 8 10 2" xfId="29200" xr:uid="{00000000-0005-0000-0000-0000766C0000}"/>
    <cellStyle name="Total 3 8 11" xfId="10057" xr:uid="{00000000-0005-0000-0000-0000776C0000}"/>
    <cellStyle name="Total 3 8 11 2" xfId="29560" xr:uid="{00000000-0005-0000-0000-0000786C0000}"/>
    <cellStyle name="Total 3 8 12" xfId="16889" xr:uid="{00000000-0005-0000-0000-0000796C0000}"/>
    <cellStyle name="Total 3 8 13" xfId="33641" xr:uid="{00000000-0005-0000-0000-0000D9220000}"/>
    <cellStyle name="Total 3 8 2" xfId="3584" xr:uid="{00000000-0005-0000-0000-00007A6C0000}"/>
    <cellStyle name="Total 3 8 2 10" xfId="10375" xr:uid="{00000000-0005-0000-0000-00007B6C0000}"/>
    <cellStyle name="Total 3 8 2 10 2" xfId="29671" xr:uid="{00000000-0005-0000-0000-00007C6C0000}"/>
    <cellStyle name="Total 3 8 2 11" xfId="16890" xr:uid="{00000000-0005-0000-0000-00007D6C0000}"/>
    <cellStyle name="Total 3 8 2 12" xfId="33640" xr:uid="{00000000-0005-0000-0000-0000DA220000}"/>
    <cellStyle name="Total 3 8 2 2" xfId="6744" xr:uid="{00000000-0005-0000-0000-00007E6C0000}"/>
    <cellStyle name="Total 3 8 2 2 2" xfId="12426" xr:uid="{00000000-0005-0000-0000-00007F6C0000}"/>
    <cellStyle name="Total 3 8 2 2 2 2" xfId="26112" xr:uid="{00000000-0005-0000-0000-0000806C0000}"/>
    <cellStyle name="Total 3 8 2 2 3" xfId="24534" xr:uid="{00000000-0005-0000-0000-0000816C0000}"/>
    <cellStyle name="Total 3 8 2 2 4" xfId="21481" xr:uid="{00000000-0005-0000-0000-0000826C0000}"/>
    <cellStyle name="Total 3 8 2 3" xfId="6215" xr:uid="{00000000-0005-0000-0000-0000836C0000}"/>
    <cellStyle name="Total 3 8 2 3 2" xfId="11898" xr:uid="{00000000-0005-0000-0000-0000846C0000}"/>
    <cellStyle name="Total 3 8 2 3 2 2" xfId="39751" xr:uid="{00000000-0005-0000-0000-0000A9240000}"/>
    <cellStyle name="Total 3 8 2 3 3" xfId="36419" xr:uid="{00000000-0005-0000-0000-0000A9240000}"/>
    <cellStyle name="Total 3 8 2 4" xfId="8219" xr:uid="{00000000-0005-0000-0000-0000856C0000}"/>
    <cellStyle name="Total 3 8 2 4 2" xfId="13885" xr:uid="{00000000-0005-0000-0000-0000866C0000}"/>
    <cellStyle name="Total 3 8 2 4 3" xfId="37325" xr:uid="{00000000-0005-0000-0000-0000DA220000}"/>
    <cellStyle name="Total 3 8 2 5" xfId="8749" xr:uid="{00000000-0005-0000-0000-0000876C0000}"/>
    <cellStyle name="Total 3 8 2 5 2" xfId="14414" xr:uid="{00000000-0005-0000-0000-0000886C0000}"/>
    <cellStyle name="Total 3 8 2 6" xfId="9129" xr:uid="{00000000-0005-0000-0000-0000896C0000}"/>
    <cellStyle name="Total 3 8 2 6 2" xfId="14794" xr:uid="{00000000-0005-0000-0000-00008A6C0000}"/>
    <cellStyle name="Total 3 8 2 7" xfId="9853" xr:uid="{00000000-0005-0000-0000-00008B6C0000}"/>
    <cellStyle name="Total 3 8 2 7 2" xfId="15508" xr:uid="{00000000-0005-0000-0000-00008C6C0000}"/>
    <cellStyle name="Total 3 8 2 8" xfId="5345" xr:uid="{00000000-0005-0000-0000-00008D6C0000}"/>
    <cellStyle name="Total 3 8 2 8 2" xfId="11031" xr:uid="{00000000-0005-0000-0000-00008E6C0000}"/>
    <cellStyle name="Total 3 8 2 9" xfId="4671" xr:uid="{00000000-0005-0000-0000-00008F6C0000}"/>
    <cellStyle name="Total 3 8 2 9 2" xfId="28855" xr:uid="{00000000-0005-0000-0000-0000906C0000}"/>
    <cellStyle name="Total 3 8 3" xfId="6382" xr:uid="{00000000-0005-0000-0000-0000916C0000}"/>
    <cellStyle name="Total 3 8 3 2" xfId="12065" xr:uid="{00000000-0005-0000-0000-0000926C0000}"/>
    <cellStyle name="Total 3 8 3 2 2" xfId="26404" xr:uid="{00000000-0005-0000-0000-0000936C0000}"/>
    <cellStyle name="Total 3 8 3 2 3" xfId="20495" xr:uid="{00000000-0005-0000-0000-0000946C0000}"/>
    <cellStyle name="Total 3 8 3 3" xfId="24316" xr:uid="{00000000-0005-0000-0000-0000956C0000}"/>
    <cellStyle name="Total 3 8 3 4" xfId="17321" xr:uid="{00000000-0005-0000-0000-0000966C0000}"/>
    <cellStyle name="Total 3 8 4" xfId="5945" xr:uid="{00000000-0005-0000-0000-0000976C0000}"/>
    <cellStyle name="Total 3 8 4 2" xfId="11628" xr:uid="{00000000-0005-0000-0000-0000986C0000}"/>
    <cellStyle name="Total 3 8 4 2 2" xfId="26032" xr:uid="{00000000-0005-0000-0000-0000996C0000}"/>
    <cellStyle name="Total 3 8 4 3" xfId="24098" xr:uid="{00000000-0005-0000-0000-00009A6C0000}"/>
    <cellStyle name="Total 3 8 4 4" xfId="21480" xr:uid="{00000000-0005-0000-0000-00009B6C0000}"/>
    <cellStyle name="Total 3 8 5" xfId="7197" xr:uid="{00000000-0005-0000-0000-00009C6C0000}"/>
    <cellStyle name="Total 3 8 5 2" xfId="12872" xr:uid="{00000000-0005-0000-0000-00009D6C0000}"/>
    <cellStyle name="Total 3 8 5 2 2" xfId="25718" xr:uid="{00000000-0005-0000-0000-00009E6C0000}"/>
    <cellStyle name="Total 3 8 5 2 3" xfId="39741" xr:uid="{00000000-0005-0000-0000-0000AC240000}"/>
    <cellStyle name="Total 3 8 5 3" xfId="24739" xr:uid="{00000000-0005-0000-0000-00009F6C0000}"/>
    <cellStyle name="Total 3 8 5 4" xfId="36409" xr:uid="{00000000-0005-0000-0000-0000AC240000}"/>
    <cellStyle name="Total 3 8 6" xfId="8432" xr:uid="{00000000-0005-0000-0000-0000A06C0000}"/>
    <cellStyle name="Total 3 8 6 2" xfId="14098" xr:uid="{00000000-0005-0000-0000-0000A16C0000}"/>
    <cellStyle name="Total 3 8 6 2 2" xfId="38236" xr:uid="{00000000-0005-0000-0000-0000C32C0000}"/>
    <cellStyle name="Total 3 8 6 3" xfId="34765" xr:uid="{00000000-0005-0000-0000-0000C32C0000}"/>
    <cellStyle name="Total 3 8 7" xfId="8811" xr:uid="{00000000-0005-0000-0000-0000A26C0000}"/>
    <cellStyle name="Total 3 8 7 2" xfId="14476" xr:uid="{00000000-0005-0000-0000-0000A36C0000}"/>
    <cellStyle name="Total 3 8 7 3" xfId="37324" xr:uid="{00000000-0005-0000-0000-0000D9220000}"/>
    <cellStyle name="Total 3 8 8" xfId="9532" xr:uid="{00000000-0005-0000-0000-0000A46C0000}"/>
    <cellStyle name="Total 3 8 8 2" xfId="15190" xr:uid="{00000000-0005-0000-0000-0000A56C0000}"/>
    <cellStyle name="Total 3 8 9" xfId="5024" xr:uid="{00000000-0005-0000-0000-0000A66C0000}"/>
    <cellStyle name="Total 3 8 9 2" xfId="10713" xr:uid="{00000000-0005-0000-0000-0000A76C0000}"/>
    <cellStyle name="Total 3 9" xfId="3146" xr:uid="{00000000-0005-0000-0000-0000A86C0000}"/>
    <cellStyle name="Total 3 9 10" xfId="4330" xr:uid="{00000000-0005-0000-0000-0000A96C0000}"/>
    <cellStyle name="Total 3 9 10 2" xfId="28854" xr:uid="{00000000-0005-0000-0000-0000AA6C0000}"/>
    <cellStyle name="Total 3 9 11" xfId="10058" xr:uid="{00000000-0005-0000-0000-0000AB6C0000}"/>
    <cellStyle name="Total 3 9 11 2" xfId="28674" xr:uid="{00000000-0005-0000-0000-0000AC6C0000}"/>
    <cellStyle name="Total 3 9 12" xfId="16891" xr:uid="{00000000-0005-0000-0000-0000AD6C0000}"/>
    <cellStyle name="Total 3 9 13" xfId="33639" xr:uid="{00000000-0005-0000-0000-0000DE220000}"/>
    <cellStyle name="Total 3 9 2" xfId="3585" xr:uid="{00000000-0005-0000-0000-0000AE6C0000}"/>
    <cellStyle name="Total 3 9 2 10" xfId="10376" xr:uid="{00000000-0005-0000-0000-0000AF6C0000}"/>
    <cellStyle name="Total 3 9 2 10 2" xfId="30274" xr:uid="{00000000-0005-0000-0000-0000B06C0000}"/>
    <cellStyle name="Total 3 9 2 11" xfId="16892" xr:uid="{00000000-0005-0000-0000-0000B16C0000}"/>
    <cellStyle name="Total 3 9 2 12" xfId="33638" xr:uid="{00000000-0005-0000-0000-0000DF220000}"/>
    <cellStyle name="Total 3 9 2 2" xfId="6745" xr:uid="{00000000-0005-0000-0000-0000B26C0000}"/>
    <cellStyle name="Total 3 9 2 2 2" xfId="12427" xr:uid="{00000000-0005-0000-0000-0000B36C0000}"/>
    <cellStyle name="Total 3 9 2 2 2 2" xfId="26113" xr:uid="{00000000-0005-0000-0000-0000B46C0000}"/>
    <cellStyle name="Total 3 9 2 2 3" xfId="24535" xr:uid="{00000000-0005-0000-0000-0000B56C0000}"/>
    <cellStyle name="Total 3 9 2 2 4" xfId="21483" xr:uid="{00000000-0005-0000-0000-0000B66C0000}"/>
    <cellStyle name="Total 3 9 2 3" xfId="6216" xr:uid="{00000000-0005-0000-0000-0000B76C0000}"/>
    <cellStyle name="Total 3 9 2 3 2" xfId="11899" xr:uid="{00000000-0005-0000-0000-0000B86C0000}"/>
    <cellStyle name="Total 3 9 2 3 2 2" xfId="39774" xr:uid="{00000000-0005-0000-0000-0000B0240000}"/>
    <cellStyle name="Total 3 9 2 3 3" xfId="36442" xr:uid="{00000000-0005-0000-0000-0000B0240000}"/>
    <cellStyle name="Total 3 9 2 4" xfId="8220" xr:uid="{00000000-0005-0000-0000-0000B96C0000}"/>
    <cellStyle name="Total 3 9 2 4 2" xfId="13886" xr:uid="{00000000-0005-0000-0000-0000BA6C0000}"/>
    <cellStyle name="Total 3 9 2 4 3" xfId="37327" xr:uid="{00000000-0005-0000-0000-0000DF220000}"/>
    <cellStyle name="Total 3 9 2 5" xfId="8750" xr:uid="{00000000-0005-0000-0000-0000BB6C0000}"/>
    <cellStyle name="Total 3 9 2 5 2" xfId="14415" xr:uid="{00000000-0005-0000-0000-0000BC6C0000}"/>
    <cellStyle name="Total 3 9 2 6" xfId="9130" xr:uid="{00000000-0005-0000-0000-0000BD6C0000}"/>
    <cellStyle name="Total 3 9 2 6 2" xfId="14795" xr:uid="{00000000-0005-0000-0000-0000BE6C0000}"/>
    <cellStyle name="Total 3 9 2 7" xfId="9854" xr:uid="{00000000-0005-0000-0000-0000BF6C0000}"/>
    <cellStyle name="Total 3 9 2 7 2" xfId="15509" xr:uid="{00000000-0005-0000-0000-0000C06C0000}"/>
    <cellStyle name="Total 3 9 2 8" xfId="5346" xr:uid="{00000000-0005-0000-0000-0000C16C0000}"/>
    <cellStyle name="Total 3 9 2 8 2" xfId="11032" xr:uid="{00000000-0005-0000-0000-0000C26C0000}"/>
    <cellStyle name="Total 3 9 2 9" xfId="4672" xr:uid="{00000000-0005-0000-0000-0000C36C0000}"/>
    <cellStyle name="Total 3 9 2 9 2" xfId="28853" xr:uid="{00000000-0005-0000-0000-0000C46C0000}"/>
    <cellStyle name="Total 3 9 3" xfId="6383" xr:uid="{00000000-0005-0000-0000-0000C56C0000}"/>
    <cellStyle name="Total 3 9 3 2" xfId="12066" xr:uid="{00000000-0005-0000-0000-0000C66C0000}"/>
    <cellStyle name="Total 3 9 3 2 2" xfId="26405" xr:uid="{00000000-0005-0000-0000-0000C76C0000}"/>
    <cellStyle name="Total 3 9 3 2 3" xfId="20496" xr:uid="{00000000-0005-0000-0000-0000C86C0000}"/>
    <cellStyle name="Total 3 9 3 3" xfId="24317" xr:uid="{00000000-0005-0000-0000-0000C96C0000}"/>
    <cellStyle name="Total 3 9 3 4" xfId="17322" xr:uid="{00000000-0005-0000-0000-0000CA6C0000}"/>
    <cellStyle name="Total 3 9 4" xfId="5946" xr:uid="{00000000-0005-0000-0000-0000CB6C0000}"/>
    <cellStyle name="Total 3 9 4 2" xfId="11629" xr:uid="{00000000-0005-0000-0000-0000CC6C0000}"/>
    <cellStyle name="Total 3 9 4 2 2" xfId="26033" xr:uid="{00000000-0005-0000-0000-0000CD6C0000}"/>
    <cellStyle name="Total 3 9 4 3" xfId="24099" xr:uid="{00000000-0005-0000-0000-0000CE6C0000}"/>
    <cellStyle name="Total 3 9 4 4" xfId="21482" xr:uid="{00000000-0005-0000-0000-0000CF6C0000}"/>
    <cellStyle name="Total 3 9 5" xfId="7196" xr:uid="{00000000-0005-0000-0000-0000D06C0000}"/>
    <cellStyle name="Total 3 9 5 2" xfId="12871" xr:uid="{00000000-0005-0000-0000-0000D16C0000}"/>
    <cellStyle name="Total 3 9 5 2 2" xfId="25719" xr:uid="{00000000-0005-0000-0000-0000D26C0000}"/>
    <cellStyle name="Total 3 9 5 2 3" xfId="38895" xr:uid="{00000000-0005-0000-0000-0000B3240000}"/>
    <cellStyle name="Total 3 9 5 3" xfId="24738" xr:uid="{00000000-0005-0000-0000-0000D36C0000}"/>
    <cellStyle name="Total 3 9 5 4" xfId="35576" xr:uid="{00000000-0005-0000-0000-0000B3240000}"/>
    <cellStyle name="Total 3 9 6" xfId="8433" xr:uid="{00000000-0005-0000-0000-0000D46C0000}"/>
    <cellStyle name="Total 3 9 6 2" xfId="14099" xr:uid="{00000000-0005-0000-0000-0000D56C0000}"/>
    <cellStyle name="Total 3 9 6 2 2" xfId="38235" xr:uid="{00000000-0005-0000-0000-0000C42C0000}"/>
    <cellStyle name="Total 3 9 6 3" xfId="34764" xr:uid="{00000000-0005-0000-0000-0000C42C0000}"/>
    <cellStyle name="Total 3 9 7" xfId="8812" xr:uid="{00000000-0005-0000-0000-0000D66C0000}"/>
    <cellStyle name="Total 3 9 7 2" xfId="14477" xr:uid="{00000000-0005-0000-0000-0000D76C0000}"/>
    <cellStyle name="Total 3 9 7 3" xfId="37326" xr:uid="{00000000-0005-0000-0000-0000DE220000}"/>
    <cellStyle name="Total 3 9 8" xfId="9533" xr:uid="{00000000-0005-0000-0000-0000D86C0000}"/>
    <cellStyle name="Total 3 9 8 2" xfId="15191" xr:uid="{00000000-0005-0000-0000-0000D96C0000}"/>
    <cellStyle name="Total 3 9 9" xfId="5025" xr:uid="{00000000-0005-0000-0000-0000DA6C0000}"/>
    <cellStyle name="Total 3 9 9 2" xfId="10714" xr:uid="{00000000-0005-0000-0000-0000DB6C0000}"/>
    <cellStyle name="Total 30" xfId="33512" xr:uid="{00000000-0005-0000-0000-0000F1120000}"/>
    <cellStyle name="Total 31" xfId="33513" xr:uid="{00000000-0005-0000-0000-0000F2120000}"/>
    <cellStyle name="Total 32" xfId="33514" xr:uid="{00000000-0005-0000-0000-0000F3120000}"/>
    <cellStyle name="Total 33" xfId="33515" xr:uid="{00000000-0005-0000-0000-0000F4120000}"/>
    <cellStyle name="Total 34" xfId="33516" xr:uid="{00000000-0005-0000-0000-0000F5120000}"/>
    <cellStyle name="Total 35" xfId="33517" xr:uid="{00000000-0005-0000-0000-0000F6120000}"/>
    <cellStyle name="Total 36" xfId="33518" xr:uid="{00000000-0005-0000-0000-0000F7120000}"/>
    <cellStyle name="Total 37" xfId="33519" xr:uid="{00000000-0005-0000-0000-0000F8120000}"/>
    <cellStyle name="Total 38" xfId="33520" xr:uid="{00000000-0005-0000-0000-0000F9120000}"/>
    <cellStyle name="Total 39" xfId="33521" xr:uid="{00000000-0005-0000-0000-0000FA120000}"/>
    <cellStyle name="Total 4" xfId="3147" xr:uid="{00000000-0005-0000-0000-0000DC6C0000}"/>
    <cellStyle name="Total 4 10" xfId="3148" xr:uid="{00000000-0005-0000-0000-0000DD6C0000}"/>
    <cellStyle name="Total 4 10 10" xfId="4332" xr:uid="{00000000-0005-0000-0000-0000DE6C0000}"/>
    <cellStyle name="Total 4 10 10 2" xfId="28851" xr:uid="{00000000-0005-0000-0000-0000DF6C0000}"/>
    <cellStyle name="Total 4 10 11" xfId="10060" xr:uid="{00000000-0005-0000-0000-0000E06C0000}"/>
    <cellStyle name="Total 4 10 11 2" xfId="29179" xr:uid="{00000000-0005-0000-0000-0000E16C0000}"/>
    <cellStyle name="Total 4 10 12" xfId="16894" xr:uid="{00000000-0005-0000-0000-0000E26C0000}"/>
    <cellStyle name="Total 4 10 13" xfId="33636" xr:uid="{00000000-0005-0000-0000-0000E4220000}"/>
    <cellStyle name="Total 4 10 2" xfId="3587" xr:uid="{00000000-0005-0000-0000-0000E36C0000}"/>
    <cellStyle name="Total 4 10 2 10" xfId="10378" xr:uid="{00000000-0005-0000-0000-0000E46C0000}"/>
    <cellStyle name="Total 4 10 2 10 2" xfId="30064" xr:uid="{00000000-0005-0000-0000-0000E56C0000}"/>
    <cellStyle name="Total 4 10 2 11" xfId="16895" xr:uid="{00000000-0005-0000-0000-0000E66C0000}"/>
    <cellStyle name="Total 4 10 2 12" xfId="33635" xr:uid="{00000000-0005-0000-0000-0000E5220000}"/>
    <cellStyle name="Total 4 10 2 2" xfId="6747" xr:uid="{00000000-0005-0000-0000-0000E76C0000}"/>
    <cellStyle name="Total 4 10 2 2 2" xfId="12429" xr:uid="{00000000-0005-0000-0000-0000E86C0000}"/>
    <cellStyle name="Total 4 10 2 2 2 2" xfId="26035" xr:uid="{00000000-0005-0000-0000-0000E96C0000}"/>
    <cellStyle name="Total 4 10 2 2 3" xfId="24537" xr:uid="{00000000-0005-0000-0000-0000EA6C0000}"/>
    <cellStyle name="Total 4 10 2 2 4" xfId="21486" xr:uid="{00000000-0005-0000-0000-0000EB6C0000}"/>
    <cellStyle name="Total 4 10 2 3" xfId="6789" xr:uid="{00000000-0005-0000-0000-0000EC6C0000}"/>
    <cellStyle name="Total 4 10 2 3 2" xfId="12471" xr:uid="{00000000-0005-0000-0000-0000ED6C0000}"/>
    <cellStyle name="Total 4 10 2 3 2 2" xfId="38777" xr:uid="{00000000-0005-0000-0000-0000B8240000}"/>
    <cellStyle name="Total 4 10 2 3 3" xfId="35469" xr:uid="{00000000-0005-0000-0000-0000B8240000}"/>
    <cellStyle name="Total 4 10 2 4" xfId="8222" xr:uid="{00000000-0005-0000-0000-0000EE6C0000}"/>
    <cellStyle name="Total 4 10 2 4 2" xfId="13888" xr:uid="{00000000-0005-0000-0000-0000EF6C0000}"/>
    <cellStyle name="Total 4 10 2 4 3" xfId="37330" xr:uid="{00000000-0005-0000-0000-0000E5220000}"/>
    <cellStyle name="Total 4 10 2 5" xfId="8752" xr:uid="{00000000-0005-0000-0000-0000F06C0000}"/>
    <cellStyle name="Total 4 10 2 5 2" xfId="14417" xr:uid="{00000000-0005-0000-0000-0000F16C0000}"/>
    <cellStyle name="Total 4 10 2 6" xfId="9132" xr:uid="{00000000-0005-0000-0000-0000F26C0000}"/>
    <cellStyle name="Total 4 10 2 6 2" xfId="14797" xr:uid="{00000000-0005-0000-0000-0000F36C0000}"/>
    <cellStyle name="Total 4 10 2 7" xfId="9856" xr:uid="{00000000-0005-0000-0000-0000F46C0000}"/>
    <cellStyle name="Total 4 10 2 7 2" xfId="15511" xr:uid="{00000000-0005-0000-0000-0000F56C0000}"/>
    <cellStyle name="Total 4 10 2 8" xfId="5348" xr:uid="{00000000-0005-0000-0000-0000F66C0000}"/>
    <cellStyle name="Total 4 10 2 8 2" xfId="11034" xr:uid="{00000000-0005-0000-0000-0000F76C0000}"/>
    <cellStyle name="Total 4 10 2 9" xfId="4674" xr:uid="{00000000-0005-0000-0000-0000F86C0000}"/>
    <cellStyle name="Total 4 10 2 9 2" xfId="28850" xr:uid="{00000000-0005-0000-0000-0000F96C0000}"/>
    <cellStyle name="Total 4 10 3" xfId="6385" xr:uid="{00000000-0005-0000-0000-0000FA6C0000}"/>
    <cellStyle name="Total 4 10 3 2" xfId="12068" xr:uid="{00000000-0005-0000-0000-0000FB6C0000}"/>
    <cellStyle name="Total 4 10 3 2 2" xfId="26407" xr:uid="{00000000-0005-0000-0000-0000FC6C0000}"/>
    <cellStyle name="Total 4 10 3 2 3" xfId="20498" xr:uid="{00000000-0005-0000-0000-0000FD6C0000}"/>
    <cellStyle name="Total 4 10 3 3" xfId="24319" xr:uid="{00000000-0005-0000-0000-0000FE6C0000}"/>
    <cellStyle name="Total 4 10 3 4" xfId="17324" xr:uid="{00000000-0005-0000-0000-0000FF6C0000}"/>
    <cellStyle name="Total 4 10 4" xfId="5948" xr:uid="{00000000-0005-0000-0000-0000006D0000}"/>
    <cellStyle name="Total 4 10 4 2" xfId="11631" xr:uid="{00000000-0005-0000-0000-0000016D0000}"/>
    <cellStyle name="Total 4 10 4 2 2" xfId="26114" xr:uid="{00000000-0005-0000-0000-0000026D0000}"/>
    <cellStyle name="Total 4 10 4 3" xfId="24101" xr:uid="{00000000-0005-0000-0000-0000036D0000}"/>
    <cellStyle name="Total 4 10 4 4" xfId="21485" xr:uid="{00000000-0005-0000-0000-0000046D0000}"/>
    <cellStyle name="Total 4 10 5" xfId="7194" xr:uid="{00000000-0005-0000-0000-0000056D0000}"/>
    <cellStyle name="Total 4 10 5 2" xfId="12869" xr:uid="{00000000-0005-0000-0000-0000066D0000}"/>
    <cellStyle name="Total 4 10 5 2 2" xfId="25721" xr:uid="{00000000-0005-0000-0000-0000076D0000}"/>
    <cellStyle name="Total 4 10 5 2 3" xfId="39476" xr:uid="{00000000-0005-0000-0000-0000BB240000}"/>
    <cellStyle name="Total 4 10 5 3" xfId="24736" xr:uid="{00000000-0005-0000-0000-0000086D0000}"/>
    <cellStyle name="Total 4 10 5 4" xfId="36140" xr:uid="{00000000-0005-0000-0000-0000BB240000}"/>
    <cellStyle name="Total 4 10 6" xfId="8435" xr:uid="{00000000-0005-0000-0000-0000096D0000}"/>
    <cellStyle name="Total 4 10 6 2" xfId="14101" xr:uid="{00000000-0005-0000-0000-00000A6D0000}"/>
    <cellStyle name="Total 4 10 6 2 2" xfId="38722" xr:uid="{00000000-0005-0000-0000-0000C62C0000}"/>
    <cellStyle name="Total 4 10 6 3" xfId="35414" xr:uid="{00000000-0005-0000-0000-0000C62C0000}"/>
    <cellStyle name="Total 4 10 7" xfId="8814" xr:uid="{00000000-0005-0000-0000-00000B6D0000}"/>
    <cellStyle name="Total 4 10 7 2" xfId="14479" xr:uid="{00000000-0005-0000-0000-00000C6D0000}"/>
    <cellStyle name="Total 4 10 7 3" xfId="37329" xr:uid="{00000000-0005-0000-0000-0000E4220000}"/>
    <cellStyle name="Total 4 10 8" xfId="9535" xr:uid="{00000000-0005-0000-0000-00000D6D0000}"/>
    <cellStyle name="Total 4 10 8 2" xfId="15193" xr:uid="{00000000-0005-0000-0000-00000E6D0000}"/>
    <cellStyle name="Total 4 10 9" xfId="5027" xr:uid="{00000000-0005-0000-0000-00000F6D0000}"/>
    <cellStyle name="Total 4 10 9 2" xfId="10716" xr:uid="{00000000-0005-0000-0000-0000106D0000}"/>
    <cellStyle name="Total 4 11" xfId="3149" xr:uid="{00000000-0005-0000-0000-0000116D0000}"/>
    <cellStyle name="Total 4 11 10" xfId="4333" xr:uid="{00000000-0005-0000-0000-0000126D0000}"/>
    <cellStyle name="Total 4 11 10 2" xfId="30104" xr:uid="{00000000-0005-0000-0000-0000136D0000}"/>
    <cellStyle name="Total 4 11 11" xfId="10061" xr:uid="{00000000-0005-0000-0000-0000146D0000}"/>
    <cellStyle name="Total 4 11 11 2" xfId="28699" xr:uid="{00000000-0005-0000-0000-0000156D0000}"/>
    <cellStyle name="Total 4 11 12" xfId="16896" xr:uid="{00000000-0005-0000-0000-0000166D0000}"/>
    <cellStyle name="Total 4 11 13" xfId="33634" xr:uid="{00000000-0005-0000-0000-0000E9220000}"/>
    <cellStyle name="Total 4 11 2" xfId="3588" xr:uid="{00000000-0005-0000-0000-0000176D0000}"/>
    <cellStyle name="Total 4 11 2 10" xfId="10379" xr:uid="{00000000-0005-0000-0000-0000186D0000}"/>
    <cellStyle name="Total 4 11 2 10 2" xfId="30379" xr:uid="{00000000-0005-0000-0000-0000196D0000}"/>
    <cellStyle name="Total 4 11 2 11" xfId="16897" xr:uid="{00000000-0005-0000-0000-00001A6D0000}"/>
    <cellStyle name="Total 4 11 2 12" xfId="30838" xr:uid="{00000000-0005-0000-0000-0000EA220000}"/>
    <cellStyle name="Total 4 11 2 2" xfId="6748" xr:uid="{00000000-0005-0000-0000-00001B6D0000}"/>
    <cellStyle name="Total 4 11 2 2 2" xfId="12430" xr:uid="{00000000-0005-0000-0000-00001C6D0000}"/>
    <cellStyle name="Total 4 11 2 2 2 2" xfId="26036" xr:uid="{00000000-0005-0000-0000-00001D6D0000}"/>
    <cellStyle name="Total 4 11 2 2 3" xfId="24538" xr:uid="{00000000-0005-0000-0000-00001E6D0000}"/>
    <cellStyle name="Total 4 11 2 2 4" xfId="21488" xr:uid="{00000000-0005-0000-0000-00001F6D0000}"/>
    <cellStyle name="Total 4 11 2 3" xfId="6796" xr:uid="{00000000-0005-0000-0000-0000206D0000}"/>
    <cellStyle name="Total 4 11 2 3 2" xfId="12478" xr:uid="{00000000-0005-0000-0000-0000216D0000}"/>
    <cellStyle name="Total 4 11 2 3 2 2" xfId="38836" xr:uid="{00000000-0005-0000-0000-0000BF240000}"/>
    <cellStyle name="Total 4 11 2 3 3" xfId="35528" xr:uid="{00000000-0005-0000-0000-0000BF240000}"/>
    <cellStyle name="Total 4 11 2 4" xfId="8223" xr:uid="{00000000-0005-0000-0000-0000226D0000}"/>
    <cellStyle name="Total 4 11 2 4 2" xfId="13889" xr:uid="{00000000-0005-0000-0000-0000236D0000}"/>
    <cellStyle name="Total 4 11 2 4 3" xfId="37332" xr:uid="{00000000-0005-0000-0000-0000EA220000}"/>
    <cellStyle name="Total 4 11 2 5" xfId="8753" xr:uid="{00000000-0005-0000-0000-0000246D0000}"/>
    <cellStyle name="Total 4 11 2 5 2" xfId="14418" xr:uid="{00000000-0005-0000-0000-0000256D0000}"/>
    <cellStyle name="Total 4 11 2 6" xfId="9133" xr:uid="{00000000-0005-0000-0000-0000266D0000}"/>
    <cellStyle name="Total 4 11 2 6 2" xfId="14798" xr:uid="{00000000-0005-0000-0000-0000276D0000}"/>
    <cellStyle name="Total 4 11 2 7" xfId="9857" xr:uid="{00000000-0005-0000-0000-0000286D0000}"/>
    <cellStyle name="Total 4 11 2 7 2" xfId="15512" xr:uid="{00000000-0005-0000-0000-0000296D0000}"/>
    <cellStyle name="Total 4 11 2 8" xfId="5349" xr:uid="{00000000-0005-0000-0000-00002A6D0000}"/>
    <cellStyle name="Total 4 11 2 8 2" xfId="11035" xr:uid="{00000000-0005-0000-0000-00002B6D0000}"/>
    <cellStyle name="Total 4 11 2 9" xfId="4675" xr:uid="{00000000-0005-0000-0000-00002C6D0000}"/>
    <cellStyle name="Total 4 11 2 9 2" xfId="30079" xr:uid="{00000000-0005-0000-0000-00002D6D0000}"/>
    <cellStyle name="Total 4 11 3" xfId="6386" xr:uid="{00000000-0005-0000-0000-00002E6D0000}"/>
    <cellStyle name="Total 4 11 3 2" xfId="12069" xr:uid="{00000000-0005-0000-0000-00002F6D0000}"/>
    <cellStyle name="Total 4 11 3 2 2" xfId="26408" xr:uid="{00000000-0005-0000-0000-0000306D0000}"/>
    <cellStyle name="Total 4 11 3 2 3" xfId="20499" xr:uid="{00000000-0005-0000-0000-0000316D0000}"/>
    <cellStyle name="Total 4 11 3 3" xfId="24320" xr:uid="{00000000-0005-0000-0000-0000326D0000}"/>
    <cellStyle name="Total 4 11 3 4" xfId="17325" xr:uid="{00000000-0005-0000-0000-0000336D0000}"/>
    <cellStyle name="Total 4 11 4" xfId="6579" xr:uid="{00000000-0005-0000-0000-0000346D0000}"/>
    <cellStyle name="Total 4 11 4 2" xfId="12261" xr:uid="{00000000-0005-0000-0000-0000356D0000}"/>
    <cellStyle name="Total 4 11 4 2 2" xfId="26115" xr:uid="{00000000-0005-0000-0000-0000366D0000}"/>
    <cellStyle name="Total 4 11 4 3" xfId="24395" xr:uid="{00000000-0005-0000-0000-0000376D0000}"/>
    <cellStyle name="Total 4 11 4 4" xfId="21487" xr:uid="{00000000-0005-0000-0000-0000386D0000}"/>
    <cellStyle name="Total 4 11 5" xfId="7193" xr:uid="{00000000-0005-0000-0000-0000396D0000}"/>
    <cellStyle name="Total 4 11 5 2" xfId="12868" xr:uid="{00000000-0005-0000-0000-00003A6D0000}"/>
    <cellStyle name="Total 4 11 5 2 2" xfId="25722" xr:uid="{00000000-0005-0000-0000-00003B6D0000}"/>
    <cellStyle name="Total 4 11 5 2 3" xfId="39718" xr:uid="{00000000-0005-0000-0000-0000C2240000}"/>
    <cellStyle name="Total 4 11 5 3" xfId="24735" xr:uid="{00000000-0005-0000-0000-00003C6D0000}"/>
    <cellStyle name="Total 4 11 5 4" xfId="36386" xr:uid="{00000000-0005-0000-0000-0000C2240000}"/>
    <cellStyle name="Total 4 11 6" xfId="8436" xr:uid="{00000000-0005-0000-0000-00003D6D0000}"/>
    <cellStyle name="Total 4 11 6 2" xfId="14102" xr:uid="{00000000-0005-0000-0000-00003E6D0000}"/>
    <cellStyle name="Total 4 11 6 2 2" xfId="38715" xr:uid="{00000000-0005-0000-0000-0000C72C0000}"/>
    <cellStyle name="Total 4 11 6 3" xfId="35402" xr:uid="{00000000-0005-0000-0000-0000C72C0000}"/>
    <cellStyle name="Total 4 11 7" xfId="8815" xr:uid="{00000000-0005-0000-0000-00003F6D0000}"/>
    <cellStyle name="Total 4 11 7 2" xfId="14480" xr:uid="{00000000-0005-0000-0000-0000406D0000}"/>
    <cellStyle name="Total 4 11 7 3" xfId="37331" xr:uid="{00000000-0005-0000-0000-0000E9220000}"/>
    <cellStyle name="Total 4 11 8" xfId="9536" xr:uid="{00000000-0005-0000-0000-0000416D0000}"/>
    <cellStyle name="Total 4 11 8 2" xfId="15194" xr:uid="{00000000-0005-0000-0000-0000426D0000}"/>
    <cellStyle name="Total 4 11 9" xfId="5028" xr:uid="{00000000-0005-0000-0000-0000436D0000}"/>
    <cellStyle name="Total 4 11 9 2" xfId="10717" xr:uid="{00000000-0005-0000-0000-0000446D0000}"/>
    <cellStyle name="Total 4 12" xfId="3586" xr:uid="{00000000-0005-0000-0000-0000456D0000}"/>
    <cellStyle name="Total 4 12 10" xfId="10377" xr:uid="{00000000-0005-0000-0000-0000466D0000}"/>
    <cellStyle name="Total 4 12 10 2" xfId="30040" xr:uid="{00000000-0005-0000-0000-0000476D0000}"/>
    <cellStyle name="Total 4 12 11" xfId="16898" xr:uid="{00000000-0005-0000-0000-0000486D0000}"/>
    <cellStyle name="Total 4 12 12" xfId="30839" xr:uid="{00000000-0005-0000-0000-0000EE220000}"/>
    <cellStyle name="Total 4 12 2" xfId="6746" xr:uid="{00000000-0005-0000-0000-0000496D0000}"/>
    <cellStyle name="Total 4 12 2 2" xfId="12428" xr:uid="{00000000-0005-0000-0000-00004A6D0000}"/>
    <cellStyle name="Total 4 12 2 2 2" xfId="26116" xr:uid="{00000000-0005-0000-0000-00004B6D0000}"/>
    <cellStyle name="Total 4 12 2 3" xfId="24536" xr:uid="{00000000-0005-0000-0000-00004C6D0000}"/>
    <cellStyle name="Total 4 12 2 4" xfId="21489" xr:uid="{00000000-0005-0000-0000-00004D6D0000}"/>
    <cellStyle name="Total 4 12 3" xfId="6217" xr:uid="{00000000-0005-0000-0000-00004E6D0000}"/>
    <cellStyle name="Total 4 12 3 2" xfId="11900" xr:uid="{00000000-0005-0000-0000-00004F6D0000}"/>
    <cellStyle name="Total 4 12 3 2 2" xfId="39719" xr:uid="{00000000-0005-0000-0000-0000C5240000}"/>
    <cellStyle name="Total 4 12 3 3" xfId="36387" xr:uid="{00000000-0005-0000-0000-0000C5240000}"/>
    <cellStyle name="Total 4 12 4" xfId="8221" xr:uid="{00000000-0005-0000-0000-0000506D0000}"/>
    <cellStyle name="Total 4 12 4 2" xfId="13887" xr:uid="{00000000-0005-0000-0000-0000516D0000}"/>
    <cellStyle name="Total 4 12 4 3" xfId="37333" xr:uid="{00000000-0005-0000-0000-0000EE220000}"/>
    <cellStyle name="Total 4 12 5" xfId="8751" xr:uid="{00000000-0005-0000-0000-0000526D0000}"/>
    <cellStyle name="Total 4 12 5 2" xfId="14416" xr:uid="{00000000-0005-0000-0000-0000536D0000}"/>
    <cellStyle name="Total 4 12 6" xfId="9131" xr:uid="{00000000-0005-0000-0000-0000546D0000}"/>
    <cellStyle name="Total 4 12 6 2" xfId="14796" xr:uid="{00000000-0005-0000-0000-0000556D0000}"/>
    <cellStyle name="Total 4 12 7" xfId="9855" xr:uid="{00000000-0005-0000-0000-0000566D0000}"/>
    <cellStyle name="Total 4 12 7 2" xfId="15510" xr:uid="{00000000-0005-0000-0000-0000576D0000}"/>
    <cellStyle name="Total 4 12 8" xfId="5347" xr:uid="{00000000-0005-0000-0000-0000586D0000}"/>
    <cellStyle name="Total 4 12 8 2" xfId="11033" xr:uid="{00000000-0005-0000-0000-0000596D0000}"/>
    <cellStyle name="Total 4 12 9" xfId="4673" xr:uid="{00000000-0005-0000-0000-00005A6D0000}"/>
    <cellStyle name="Total 4 12 9 2" xfId="30048" xr:uid="{00000000-0005-0000-0000-00005B6D0000}"/>
    <cellStyle name="Total 4 13" xfId="6384" xr:uid="{00000000-0005-0000-0000-00005C6D0000}"/>
    <cellStyle name="Total 4 13 2" xfId="12067" xr:uid="{00000000-0005-0000-0000-00005D6D0000}"/>
    <cellStyle name="Total 4 13 2 2" xfId="26406" xr:uid="{00000000-0005-0000-0000-00005E6D0000}"/>
    <cellStyle name="Total 4 13 2 3" xfId="20497" xr:uid="{00000000-0005-0000-0000-00005F6D0000}"/>
    <cellStyle name="Total 4 13 3" xfId="24318" xr:uid="{00000000-0005-0000-0000-0000606D0000}"/>
    <cellStyle name="Total 4 13 4" xfId="17323" xr:uid="{00000000-0005-0000-0000-0000616D0000}"/>
    <cellStyle name="Total 4 14" xfId="5417" xr:uid="{00000000-0005-0000-0000-0000626D0000}"/>
    <cellStyle name="Total 4 14 2" xfId="11100" xr:uid="{00000000-0005-0000-0000-0000636D0000}"/>
    <cellStyle name="Total 4 14 2 2" xfId="26034" xr:uid="{00000000-0005-0000-0000-0000646D0000}"/>
    <cellStyle name="Total 4 14 3" xfId="23984" xr:uid="{00000000-0005-0000-0000-0000656D0000}"/>
    <cellStyle name="Total 4 14 4" xfId="21484" xr:uid="{00000000-0005-0000-0000-0000666D0000}"/>
    <cellStyle name="Total 4 15" xfId="7195" xr:uid="{00000000-0005-0000-0000-0000676D0000}"/>
    <cellStyle name="Total 4 15 2" xfId="12870" xr:uid="{00000000-0005-0000-0000-0000686D0000}"/>
    <cellStyle name="Total 4 15 2 2" xfId="25720" xr:uid="{00000000-0005-0000-0000-0000696D0000}"/>
    <cellStyle name="Total 4 15 2 3" xfId="39459" xr:uid="{00000000-0005-0000-0000-0000C8240000}"/>
    <cellStyle name="Total 4 15 3" xfId="24737" xr:uid="{00000000-0005-0000-0000-00006A6D0000}"/>
    <cellStyle name="Total 4 15 4" xfId="36129" xr:uid="{00000000-0005-0000-0000-0000C8240000}"/>
    <cellStyle name="Total 4 16" xfId="8434" xr:uid="{00000000-0005-0000-0000-00006B6D0000}"/>
    <cellStyle name="Total 4 16 2" xfId="14100" xr:uid="{00000000-0005-0000-0000-00006C6D0000}"/>
    <cellStyle name="Total 4 16 2 2" xfId="38234" xr:uid="{00000000-0005-0000-0000-0000C52C0000}"/>
    <cellStyle name="Total 4 16 3" xfId="34763" xr:uid="{00000000-0005-0000-0000-0000C52C0000}"/>
    <cellStyle name="Total 4 17" xfId="8813" xr:uid="{00000000-0005-0000-0000-00006D6D0000}"/>
    <cellStyle name="Total 4 17 2" xfId="14478" xr:uid="{00000000-0005-0000-0000-00006E6D0000}"/>
    <cellStyle name="Total 4 17 3" xfId="37328" xr:uid="{00000000-0005-0000-0000-0000E3220000}"/>
    <cellStyle name="Total 4 18" xfId="9534" xr:uid="{00000000-0005-0000-0000-00006F6D0000}"/>
    <cellStyle name="Total 4 18 2" xfId="15192" xr:uid="{00000000-0005-0000-0000-0000706D0000}"/>
    <cellStyle name="Total 4 19" xfId="5026" xr:uid="{00000000-0005-0000-0000-0000716D0000}"/>
    <cellStyle name="Total 4 19 2" xfId="10715" xr:uid="{00000000-0005-0000-0000-0000726D0000}"/>
    <cellStyle name="Total 4 2" xfId="3150" xr:uid="{00000000-0005-0000-0000-0000736D0000}"/>
    <cellStyle name="Total 4 2 10" xfId="4334" xr:uid="{00000000-0005-0000-0000-0000746D0000}"/>
    <cellStyle name="Total 4 2 10 2" xfId="30017" xr:uid="{00000000-0005-0000-0000-0000756D0000}"/>
    <cellStyle name="Total 4 2 11" xfId="10062" xr:uid="{00000000-0005-0000-0000-0000766D0000}"/>
    <cellStyle name="Total 4 2 11 2" xfId="29889" xr:uid="{00000000-0005-0000-0000-0000776D0000}"/>
    <cellStyle name="Total 4 2 12" xfId="16899" xr:uid="{00000000-0005-0000-0000-0000786D0000}"/>
    <cellStyle name="Total 4 2 13" xfId="30840" xr:uid="{00000000-0005-0000-0000-0000F2220000}"/>
    <cellStyle name="Total 4 2 2" xfId="3589" xr:uid="{00000000-0005-0000-0000-0000796D0000}"/>
    <cellStyle name="Total 4 2 2 10" xfId="10380" xr:uid="{00000000-0005-0000-0000-00007A6D0000}"/>
    <cellStyle name="Total 4 2 2 10 2" xfId="28689" xr:uid="{00000000-0005-0000-0000-00007B6D0000}"/>
    <cellStyle name="Total 4 2 2 11" xfId="16900" xr:uid="{00000000-0005-0000-0000-00007C6D0000}"/>
    <cellStyle name="Total 4 2 2 12" xfId="30841" xr:uid="{00000000-0005-0000-0000-0000F3220000}"/>
    <cellStyle name="Total 4 2 2 2" xfId="6749" xr:uid="{00000000-0005-0000-0000-00007D6D0000}"/>
    <cellStyle name="Total 4 2 2 2 2" xfId="12431" xr:uid="{00000000-0005-0000-0000-00007E6D0000}"/>
    <cellStyle name="Total 4 2 2 2 2 2" xfId="26117" xr:uid="{00000000-0005-0000-0000-00007F6D0000}"/>
    <cellStyle name="Total 4 2 2 2 3" xfId="24539" xr:uid="{00000000-0005-0000-0000-0000806D0000}"/>
    <cellStyle name="Total 4 2 2 2 4" xfId="21491" xr:uid="{00000000-0005-0000-0000-0000816D0000}"/>
    <cellStyle name="Total 4 2 2 3" xfId="6797" xr:uid="{00000000-0005-0000-0000-0000826D0000}"/>
    <cellStyle name="Total 4 2 2 3 2" xfId="12479" xr:uid="{00000000-0005-0000-0000-0000836D0000}"/>
    <cellStyle name="Total 4 2 2 3 2 2" xfId="39495" xr:uid="{00000000-0005-0000-0000-0000CC240000}"/>
    <cellStyle name="Total 4 2 2 3 3" xfId="36159" xr:uid="{00000000-0005-0000-0000-0000CC240000}"/>
    <cellStyle name="Total 4 2 2 4" xfId="8224" xr:uid="{00000000-0005-0000-0000-0000846D0000}"/>
    <cellStyle name="Total 4 2 2 4 2" xfId="13890" xr:uid="{00000000-0005-0000-0000-0000856D0000}"/>
    <cellStyle name="Total 4 2 2 4 3" xfId="37335" xr:uid="{00000000-0005-0000-0000-0000F3220000}"/>
    <cellStyle name="Total 4 2 2 5" xfId="8754" xr:uid="{00000000-0005-0000-0000-0000866D0000}"/>
    <cellStyle name="Total 4 2 2 5 2" xfId="14419" xr:uid="{00000000-0005-0000-0000-0000876D0000}"/>
    <cellStyle name="Total 4 2 2 6" xfId="9134" xr:uid="{00000000-0005-0000-0000-0000886D0000}"/>
    <cellStyle name="Total 4 2 2 6 2" xfId="14799" xr:uid="{00000000-0005-0000-0000-0000896D0000}"/>
    <cellStyle name="Total 4 2 2 7" xfId="9858" xr:uid="{00000000-0005-0000-0000-00008A6D0000}"/>
    <cellStyle name="Total 4 2 2 7 2" xfId="15513" xr:uid="{00000000-0005-0000-0000-00008B6D0000}"/>
    <cellStyle name="Total 4 2 2 8" xfId="5350" xr:uid="{00000000-0005-0000-0000-00008C6D0000}"/>
    <cellStyle name="Total 4 2 2 8 2" xfId="11036" xr:uid="{00000000-0005-0000-0000-00008D6D0000}"/>
    <cellStyle name="Total 4 2 2 9" xfId="4676" xr:uid="{00000000-0005-0000-0000-00008E6D0000}"/>
    <cellStyle name="Total 4 2 2 9 2" xfId="29985" xr:uid="{00000000-0005-0000-0000-00008F6D0000}"/>
    <cellStyle name="Total 4 2 3" xfId="6387" xr:uid="{00000000-0005-0000-0000-0000906D0000}"/>
    <cellStyle name="Total 4 2 3 2" xfId="12070" xr:uid="{00000000-0005-0000-0000-0000916D0000}"/>
    <cellStyle name="Total 4 2 3 2 2" xfId="26409" xr:uid="{00000000-0005-0000-0000-0000926D0000}"/>
    <cellStyle name="Total 4 2 3 2 3" xfId="20500" xr:uid="{00000000-0005-0000-0000-0000936D0000}"/>
    <cellStyle name="Total 4 2 3 3" xfId="24321" xr:uid="{00000000-0005-0000-0000-0000946D0000}"/>
    <cellStyle name="Total 4 2 3 4" xfId="17326" xr:uid="{00000000-0005-0000-0000-0000956D0000}"/>
    <cellStyle name="Total 4 2 4" xfId="5949" xr:uid="{00000000-0005-0000-0000-0000966D0000}"/>
    <cellStyle name="Total 4 2 4 2" xfId="11632" xr:uid="{00000000-0005-0000-0000-0000976D0000}"/>
    <cellStyle name="Total 4 2 4 2 2" xfId="26037" xr:uid="{00000000-0005-0000-0000-0000986D0000}"/>
    <cellStyle name="Total 4 2 4 3" xfId="24102" xr:uid="{00000000-0005-0000-0000-0000996D0000}"/>
    <cellStyle name="Total 4 2 4 4" xfId="21490" xr:uid="{00000000-0005-0000-0000-00009A6D0000}"/>
    <cellStyle name="Total 4 2 5" xfId="7192" xr:uid="{00000000-0005-0000-0000-00009B6D0000}"/>
    <cellStyle name="Total 4 2 5 2" xfId="12867" xr:uid="{00000000-0005-0000-0000-00009C6D0000}"/>
    <cellStyle name="Total 4 2 5 2 2" xfId="25723" xr:uid="{00000000-0005-0000-0000-00009D6D0000}"/>
    <cellStyle name="Total 4 2 5 2 3" xfId="39486" xr:uid="{00000000-0005-0000-0000-0000CF240000}"/>
    <cellStyle name="Total 4 2 5 3" xfId="24734" xr:uid="{00000000-0005-0000-0000-00009E6D0000}"/>
    <cellStyle name="Total 4 2 5 4" xfId="36150" xr:uid="{00000000-0005-0000-0000-0000CF240000}"/>
    <cellStyle name="Total 4 2 6" xfId="8437" xr:uid="{00000000-0005-0000-0000-00009F6D0000}"/>
    <cellStyle name="Total 4 2 6 2" xfId="14103" xr:uid="{00000000-0005-0000-0000-0000A06D0000}"/>
    <cellStyle name="Total 4 2 6 2 2" xfId="38705" xr:uid="{00000000-0005-0000-0000-0000C82C0000}"/>
    <cellStyle name="Total 4 2 6 3" xfId="35388" xr:uid="{00000000-0005-0000-0000-0000C82C0000}"/>
    <cellStyle name="Total 4 2 7" xfId="8816" xr:uid="{00000000-0005-0000-0000-0000A16D0000}"/>
    <cellStyle name="Total 4 2 7 2" xfId="14481" xr:uid="{00000000-0005-0000-0000-0000A26D0000}"/>
    <cellStyle name="Total 4 2 7 3" xfId="37334" xr:uid="{00000000-0005-0000-0000-0000F2220000}"/>
    <cellStyle name="Total 4 2 8" xfId="9537" xr:uid="{00000000-0005-0000-0000-0000A36D0000}"/>
    <cellStyle name="Total 4 2 8 2" xfId="15195" xr:uid="{00000000-0005-0000-0000-0000A46D0000}"/>
    <cellStyle name="Total 4 2 9" xfId="5029" xr:uid="{00000000-0005-0000-0000-0000A56D0000}"/>
    <cellStyle name="Total 4 2 9 2" xfId="10718" xr:uid="{00000000-0005-0000-0000-0000A66D0000}"/>
    <cellStyle name="Total 4 20" xfId="4331" xr:uid="{00000000-0005-0000-0000-0000A76D0000}"/>
    <cellStyle name="Total 4 20 2" xfId="28852" xr:uid="{00000000-0005-0000-0000-0000A86D0000}"/>
    <cellStyle name="Total 4 21" xfId="10059" xr:uid="{00000000-0005-0000-0000-0000A96D0000}"/>
    <cellStyle name="Total 4 21 2" xfId="29902" xr:uid="{00000000-0005-0000-0000-0000AA6D0000}"/>
    <cellStyle name="Total 4 22" xfId="16893" xr:uid="{00000000-0005-0000-0000-0000AB6D0000}"/>
    <cellStyle name="Total 4 23" xfId="33637" xr:uid="{00000000-0005-0000-0000-0000E3220000}"/>
    <cellStyle name="Total 4 3" xfId="3151" xr:uid="{00000000-0005-0000-0000-0000AC6D0000}"/>
    <cellStyle name="Total 4 3 10" xfId="4335" xr:uid="{00000000-0005-0000-0000-0000AD6D0000}"/>
    <cellStyle name="Total 4 3 10 2" xfId="29594" xr:uid="{00000000-0005-0000-0000-0000AE6D0000}"/>
    <cellStyle name="Total 4 3 11" xfId="10063" xr:uid="{00000000-0005-0000-0000-0000AF6D0000}"/>
    <cellStyle name="Total 4 3 11 2" xfId="28784" xr:uid="{00000000-0005-0000-0000-0000B06D0000}"/>
    <cellStyle name="Total 4 3 12" xfId="16901" xr:uid="{00000000-0005-0000-0000-0000B16D0000}"/>
    <cellStyle name="Total 4 3 13" xfId="30842" xr:uid="{00000000-0005-0000-0000-0000F7220000}"/>
    <cellStyle name="Total 4 3 2" xfId="3590" xr:uid="{00000000-0005-0000-0000-0000B26D0000}"/>
    <cellStyle name="Total 4 3 2 10" xfId="10381" xr:uid="{00000000-0005-0000-0000-0000B36D0000}"/>
    <cellStyle name="Total 4 3 2 10 2" xfId="28439" xr:uid="{00000000-0005-0000-0000-0000B46D0000}"/>
    <cellStyle name="Total 4 3 2 11" xfId="16902" xr:uid="{00000000-0005-0000-0000-0000B56D0000}"/>
    <cellStyle name="Total 4 3 2 12" xfId="30843" xr:uid="{00000000-0005-0000-0000-0000F8220000}"/>
    <cellStyle name="Total 4 3 2 2" xfId="6750" xr:uid="{00000000-0005-0000-0000-0000B66D0000}"/>
    <cellStyle name="Total 4 3 2 2 2" xfId="12432" xr:uid="{00000000-0005-0000-0000-0000B76D0000}"/>
    <cellStyle name="Total 4 3 2 2 2 2" xfId="26118" xr:uid="{00000000-0005-0000-0000-0000B86D0000}"/>
    <cellStyle name="Total 4 3 2 2 3" xfId="24540" xr:uid="{00000000-0005-0000-0000-0000B96D0000}"/>
    <cellStyle name="Total 4 3 2 2 4" xfId="21493" xr:uid="{00000000-0005-0000-0000-0000BA6D0000}"/>
    <cellStyle name="Total 4 3 2 3" xfId="6798" xr:uid="{00000000-0005-0000-0000-0000BB6D0000}"/>
    <cellStyle name="Total 4 3 2 3 2" xfId="12480" xr:uid="{00000000-0005-0000-0000-0000BC6D0000}"/>
    <cellStyle name="Total 4 3 2 3 2 2" xfId="39742" xr:uid="{00000000-0005-0000-0000-0000D3240000}"/>
    <cellStyle name="Total 4 3 2 3 3" xfId="36410" xr:uid="{00000000-0005-0000-0000-0000D3240000}"/>
    <cellStyle name="Total 4 3 2 4" xfId="8225" xr:uid="{00000000-0005-0000-0000-0000BD6D0000}"/>
    <cellStyle name="Total 4 3 2 4 2" xfId="13891" xr:uid="{00000000-0005-0000-0000-0000BE6D0000}"/>
    <cellStyle name="Total 4 3 2 4 3" xfId="37337" xr:uid="{00000000-0005-0000-0000-0000F8220000}"/>
    <cellStyle name="Total 4 3 2 5" xfId="8755" xr:uid="{00000000-0005-0000-0000-0000BF6D0000}"/>
    <cellStyle name="Total 4 3 2 5 2" xfId="14420" xr:uid="{00000000-0005-0000-0000-0000C06D0000}"/>
    <cellStyle name="Total 4 3 2 6" xfId="9135" xr:uid="{00000000-0005-0000-0000-0000C16D0000}"/>
    <cellStyle name="Total 4 3 2 6 2" xfId="14800" xr:uid="{00000000-0005-0000-0000-0000C26D0000}"/>
    <cellStyle name="Total 4 3 2 7" xfId="9859" xr:uid="{00000000-0005-0000-0000-0000C36D0000}"/>
    <cellStyle name="Total 4 3 2 7 2" xfId="15514" xr:uid="{00000000-0005-0000-0000-0000C46D0000}"/>
    <cellStyle name="Total 4 3 2 8" xfId="5351" xr:uid="{00000000-0005-0000-0000-0000C56D0000}"/>
    <cellStyle name="Total 4 3 2 8 2" xfId="11037" xr:uid="{00000000-0005-0000-0000-0000C66D0000}"/>
    <cellStyle name="Total 4 3 2 9" xfId="4677" xr:uid="{00000000-0005-0000-0000-0000C76D0000}"/>
    <cellStyle name="Total 4 3 2 9 2" xfId="29566" xr:uid="{00000000-0005-0000-0000-0000C86D0000}"/>
    <cellStyle name="Total 4 3 3" xfId="6388" xr:uid="{00000000-0005-0000-0000-0000C96D0000}"/>
    <cellStyle name="Total 4 3 3 2" xfId="12071" xr:uid="{00000000-0005-0000-0000-0000CA6D0000}"/>
    <cellStyle name="Total 4 3 3 2 2" xfId="26410" xr:uid="{00000000-0005-0000-0000-0000CB6D0000}"/>
    <cellStyle name="Total 4 3 3 2 3" xfId="20501" xr:uid="{00000000-0005-0000-0000-0000CC6D0000}"/>
    <cellStyle name="Total 4 3 3 3" xfId="24322" xr:uid="{00000000-0005-0000-0000-0000CD6D0000}"/>
    <cellStyle name="Total 4 3 3 4" xfId="17327" xr:uid="{00000000-0005-0000-0000-0000CE6D0000}"/>
    <cellStyle name="Total 4 3 4" xfId="6578" xr:uid="{00000000-0005-0000-0000-0000CF6D0000}"/>
    <cellStyle name="Total 4 3 4 2" xfId="12260" xr:uid="{00000000-0005-0000-0000-0000D06D0000}"/>
    <cellStyle name="Total 4 3 4 2 2" xfId="26038" xr:uid="{00000000-0005-0000-0000-0000D16D0000}"/>
    <cellStyle name="Total 4 3 4 3" xfId="24394" xr:uid="{00000000-0005-0000-0000-0000D26D0000}"/>
    <cellStyle name="Total 4 3 4 4" xfId="21492" xr:uid="{00000000-0005-0000-0000-0000D36D0000}"/>
    <cellStyle name="Total 4 3 5" xfId="7191" xr:uid="{00000000-0005-0000-0000-0000D46D0000}"/>
    <cellStyle name="Total 4 3 5 2" xfId="12866" xr:uid="{00000000-0005-0000-0000-0000D56D0000}"/>
    <cellStyle name="Total 4 3 5 2 2" xfId="25724" xr:uid="{00000000-0005-0000-0000-0000D66D0000}"/>
    <cellStyle name="Total 4 3 5 2 3" xfId="39730" xr:uid="{00000000-0005-0000-0000-0000D6240000}"/>
    <cellStyle name="Total 4 3 5 3" xfId="24733" xr:uid="{00000000-0005-0000-0000-0000D76D0000}"/>
    <cellStyle name="Total 4 3 5 4" xfId="36398" xr:uid="{00000000-0005-0000-0000-0000D6240000}"/>
    <cellStyle name="Total 4 3 6" xfId="8438" xr:uid="{00000000-0005-0000-0000-0000D86D0000}"/>
    <cellStyle name="Total 4 3 6 2" xfId="14104" xr:uid="{00000000-0005-0000-0000-0000D96D0000}"/>
    <cellStyle name="Total 4 3 6 2 2" xfId="38696" xr:uid="{00000000-0005-0000-0000-0000C92C0000}"/>
    <cellStyle name="Total 4 3 6 3" xfId="35375" xr:uid="{00000000-0005-0000-0000-0000C92C0000}"/>
    <cellStyle name="Total 4 3 7" xfId="8817" xr:uid="{00000000-0005-0000-0000-0000DA6D0000}"/>
    <cellStyle name="Total 4 3 7 2" xfId="14482" xr:uid="{00000000-0005-0000-0000-0000DB6D0000}"/>
    <cellStyle name="Total 4 3 7 3" xfId="37336" xr:uid="{00000000-0005-0000-0000-0000F7220000}"/>
    <cellStyle name="Total 4 3 8" xfId="9538" xr:uid="{00000000-0005-0000-0000-0000DC6D0000}"/>
    <cellStyle name="Total 4 3 8 2" xfId="15196" xr:uid="{00000000-0005-0000-0000-0000DD6D0000}"/>
    <cellStyle name="Total 4 3 9" xfId="5030" xr:uid="{00000000-0005-0000-0000-0000DE6D0000}"/>
    <cellStyle name="Total 4 3 9 2" xfId="10719" xr:uid="{00000000-0005-0000-0000-0000DF6D0000}"/>
    <cellStyle name="Total 4 4" xfId="3152" xr:uid="{00000000-0005-0000-0000-0000E06D0000}"/>
    <cellStyle name="Total 4 4 10" xfId="4336" xr:uid="{00000000-0005-0000-0000-0000E16D0000}"/>
    <cellStyle name="Total 4 4 10 2" xfId="29543" xr:uid="{00000000-0005-0000-0000-0000E26D0000}"/>
    <cellStyle name="Total 4 4 11" xfId="10064" xr:uid="{00000000-0005-0000-0000-0000E36D0000}"/>
    <cellStyle name="Total 4 4 11 2" xfId="30414" xr:uid="{00000000-0005-0000-0000-0000E46D0000}"/>
    <cellStyle name="Total 4 4 12" xfId="16903" xr:uid="{00000000-0005-0000-0000-0000E56D0000}"/>
    <cellStyle name="Total 4 4 13" xfId="30844" xr:uid="{00000000-0005-0000-0000-0000FC220000}"/>
    <cellStyle name="Total 4 4 2" xfId="3591" xr:uid="{00000000-0005-0000-0000-0000E66D0000}"/>
    <cellStyle name="Total 4 4 2 10" xfId="10382" xr:uid="{00000000-0005-0000-0000-0000E76D0000}"/>
    <cellStyle name="Total 4 4 2 10 2" xfId="28739" xr:uid="{00000000-0005-0000-0000-0000E86D0000}"/>
    <cellStyle name="Total 4 4 2 11" xfId="16904" xr:uid="{00000000-0005-0000-0000-0000E96D0000}"/>
    <cellStyle name="Total 4 4 2 12" xfId="30845" xr:uid="{00000000-0005-0000-0000-0000FD220000}"/>
    <cellStyle name="Total 4 4 2 2" xfId="6751" xr:uid="{00000000-0005-0000-0000-0000EA6D0000}"/>
    <cellStyle name="Total 4 4 2 2 2" xfId="12433" xr:uid="{00000000-0005-0000-0000-0000EB6D0000}"/>
    <cellStyle name="Total 4 4 2 2 2 2" xfId="26119" xr:uid="{00000000-0005-0000-0000-0000EC6D0000}"/>
    <cellStyle name="Total 4 4 2 2 3" xfId="24541" xr:uid="{00000000-0005-0000-0000-0000ED6D0000}"/>
    <cellStyle name="Total 4 4 2 2 4" xfId="21495" xr:uid="{00000000-0005-0000-0000-0000EE6D0000}"/>
    <cellStyle name="Total 4 4 2 3" xfId="6799" xr:uid="{00000000-0005-0000-0000-0000EF6D0000}"/>
    <cellStyle name="Total 4 4 2 3 2" xfId="12481" xr:uid="{00000000-0005-0000-0000-0000F06D0000}"/>
    <cellStyle name="Total 4 4 2 3 2 2" xfId="39764" xr:uid="{00000000-0005-0000-0000-0000DA240000}"/>
    <cellStyle name="Total 4 4 2 3 3" xfId="36432" xr:uid="{00000000-0005-0000-0000-0000DA240000}"/>
    <cellStyle name="Total 4 4 2 4" xfId="8226" xr:uid="{00000000-0005-0000-0000-0000F16D0000}"/>
    <cellStyle name="Total 4 4 2 4 2" xfId="13892" xr:uid="{00000000-0005-0000-0000-0000F26D0000}"/>
    <cellStyle name="Total 4 4 2 4 3" xfId="37339" xr:uid="{00000000-0005-0000-0000-0000FD220000}"/>
    <cellStyle name="Total 4 4 2 5" xfId="8756" xr:uid="{00000000-0005-0000-0000-0000F36D0000}"/>
    <cellStyle name="Total 4 4 2 5 2" xfId="14421" xr:uid="{00000000-0005-0000-0000-0000F46D0000}"/>
    <cellStyle name="Total 4 4 2 6" xfId="9136" xr:uid="{00000000-0005-0000-0000-0000F56D0000}"/>
    <cellStyle name="Total 4 4 2 6 2" xfId="14801" xr:uid="{00000000-0005-0000-0000-0000F66D0000}"/>
    <cellStyle name="Total 4 4 2 7" xfId="9860" xr:uid="{00000000-0005-0000-0000-0000F76D0000}"/>
    <cellStyle name="Total 4 4 2 7 2" xfId="15515" xr:uid="{00000000-0005-0000-0000-0000F86D0000}"/>
    <cellStyle name="Total 4 4 2 8" xfId="5352" xr:uid="{00000000-0005-0000-0000-0000F96D0000}"/>
    <cellStyle name="Total 4 4 2 8 2" xfId="11038" xr:uid="{00000000-0005-0000-0000-0000FA6D0000}"/>
    <cellStyle name="Total 4 4 2 9" xfId="4678" xr:uid="{00000000-0005-0000-0000-0000FB6D0000}"/>
    <cellStyle name="Total 4 4 2 9 2" xfId="28849" xr:uid="{00000000-0005-0000-0000-0000FC6D0000}"/>
    <cellStyle name="Total 4 4 3" xfId="6389" xr:uid="{00000000-0005-0000-0000-0000FD6D0000}"/>
    <cellStyle name="Total 4 4 3 2" xfId="12072" xr:uid="{00000000-0005-0000-0000-0000FE6D0000}"/>
    <cellStyle name="Total 4 4 3 2 2" xfId="26411" xr:uid="{00000000-0005-0000-0000-0000FF6D0000}"/>
    <cellStyle name="Total 4 4 3 2 3" xfId="20502" xr:uid="{00000000-0005-0000-0000-0000006E0000}"/>
    <cellStyle name="Total 4 4 3 3" xfId="24323" xr:uid="{00000000-0005-0000-0000-0000016E0000}"/>
    <cellStyle name="Total 4 4 3 4" xfId="17328" xr:uid="{00000000-0005-0000-0000-0000026E0000}"/>
    <cellStyle name="Total 4 4 4" xfId="5947" xr:uid="{00000000-0005-0000-0000-0000036E0000}"/>
    <cellStyle name="Total 4 4 4 2" xfId="11630" xr:uid="{00000000-0005-0000-0000-0000046E0000}"/>
    <cellStyle name="Total 4 4 4 2 2" xfId="26039" xr:uid="{00000000-0005-0000-0000-0000056E0000}"/>
    <cellStyle name="Total 4 4 4 3" xfId="24100" xr:uid="{00000000-0005-0000-0000-0000066E0000}"/>
    <cellStyle name="Total 4 4 4 4" xfId="21494" xr:uid="{00000000-0005-0000-0000-0000076E0000}"/>
    <cellStyle name="Total 4 4 5" xfId="7190" xr:uid="{00000000-0005-0000-0000-0000086E0000}"/>
    <cellStyle name="Total 4 4 5 2" xfId="12865" xr:uid="{00000000-0005-0000-0000-0000096E0000}"/>
    <cellStyle name="Total 4 4 5 2 2" xfId="25725" xr:uid="{00000000-0005-0000-0000-00000A6E0000}"/>
    <cellStyle name="Total 4 4 5 2 3" xfId="39752" xr:uid="{00000000-0005-0000-0000-0000DD240000}"/>
    <cellStyle name="Total 4 4 5 3" xfId="24732" xr:uid="{00000000-0005-0000-0000-00000B6E0000}"/>
    <cellStyle name="Total 4 4 5 4" xfId="36420" xr:uid="{00000000-0005-0000-0000-0000DD240000}"/>
    <cellStyle name="Total 4 4 6" xfId="8439" xr:uid="{00000000-0005-0000-0000-00000C6E0000}"/>
    <cellStyle name="Total 4 4 6 2" xfId="14105" xr:uid="{00000000-0005-0000-0000-00000D6E0000}"/>
    <cellStyle name="Total 4 4 6 2 2" xfId="38685" xr:uid="{00000000-0005-0000-0000-0000CA2C0000}"/>
    <cellStyle name="Total 4 4 6 3" xfId="35359" xr:uid="{00000000-0005-0000-0000-0000CA2C0000}"/>
    <cellStyle name="Total 4 4 7" xfId="8818" xr:uid="{00000000-0005-0000-0000-00000E6E0000}"/>
    <cellStyle name="Total 4 4 7 2" xfId="14483" xr:uid="{00000000-0005-0000-0000-00000F6E0000}"/>
    <cellStyle name="Total 4 4 7 3" xfId="37338" xr:uid="{00000000-0005-0000-0000-0000FC220000}"/>
    <cellStyle name="Total 4 4 8" xfId="9539" xr:uid="{00000000-0005-0000-0000-0000106E0000}"/>
    <cellStyle name="Total 4 4 8 2" xfId="15197" xr:uid="{00000000-0005-0000-0000-0000116E0000}"/>
    <cellStyle name="Total 4 4 9" xfId="5031" xr:uid="{00000000-0005-0000-0000-0000126E0000}"/>
    <cellStyle name="Total 4 4 9 2" xfId="10720" xr:uid="{00000000-0005-0000-0000-0000136E0000}"/>
    <cellStyle name="Total 4 5" xfId="3153" xr:uid="{00000000-0005-0000-0000-0000146E0000}"/>
    <cellStyle name="Total 4 5 10" xfId="4337" xr:uid="{00000000-0005-0000-0000-0000156E0000}"/>
    <cellStyle name="Total 4 5 10 2" xfId="30212" xr:uid="{00000000-0005-0000-0000-0000166E0000}"/>
    <cellStyle name="Total 4 5 11" xfId="10065" xr:uid="{00000000-0005-0000-0000-0000176E0000}"/>
    <cellStyle name="Total 4 5 11 2" xfId="30116" xr:uid="{00000000-0005-0000-0000-0000186E0000}"/>
    <cellStyle name="Total 4 5 12" xfId="16905" xr:uid="{00000000-0005-0000-0000-0000196E0000}"/>
    <cellStyle name="Total 4 5 13" xfId="30846" xr:uid="{00000000-0005-0000-0000-000001230000}"/>
    <cellStyle name="Total 4 5 2" xfId="3592" xr:uid="{00000000-0005-0000-0000-00001A6E0000}"/>
    <cellStyle name="Total 4 5 2 10" xfId="10383" xr:uid="{00000000-0005-0000-0000-00001B6E0000}"/>
    <cellStyle name="Total 4 5 2 10 2" xfId="28766" xr:uid="{00000000-0005-0000-0000-00001C6E0000}"/>
    <cellStyle name="Total 4 5 2 11" xfId="16906" xr:uid="{00000000-0005-0000-0000-00001D6E0000}"/>
    <cellStyle name="Total 4 5 2 12" xfId="33633" xr:uid="{00000000-0005-0000-0000-000002230000}"/>
    <cellStyle name="Total 4 5 2 2" xfId="6752" xr:uid="{00000000-0005-0000-0000-00001E6E0000}"/>
    <cellStyle name="Total 4 5 2 2 2" xfId="12434" xr:uid="{00000000-0005-0000-0000-00001F6E0000}"/>
    <cellStyle name="Total 4 5 2 2 2 2" xfId="26120" xr:uid="{00000000-0005-0000-0000-0000206E0000}"/>
    <cellStyle name="Total 4 5 2 2 3" xfId="24542" xr:uid="{00000000-0005-0000-0000-0000216E0000}"/>
    <cellStyle name="Total 4 5 2 2 4" xfId="21497" xr:uid="{00000000-0005-0000-0000-0000226E0000}"/>
    <cellStyle name="Total 4 5 2 3" xfId="6218" xr:uid="{00000000-0005-0000-0000-0000236E0000}"/>
    <cellStyle name="Total 4 5 2 3 2" xfId="11901" xr:uid="{00000000-0005-0000-0000-0000246E0000}"/>
    <cellStyle name="Total 4 5 2 3 2 2" xfId="39823" xr:uid="{00000000-0005-0000-0000-0000E1240000}"/>
    <cellStyle name="Total 4 5 2 3 3" xfId="36494" xr:uid="{00000000-0005-0000-0000-0000E1240000}"/>
    <cellStyle name="Total 4 5 2 4" xfId="8227" xr:uid="{00000000-0005-0000-0000-0000256E0000}"/>
    <cellStyle name="Total 4 5 2 4 2" xfId="13893" xr:uid="{00000000-0005-0000-0000-0000266E0000}"/>
    <cellStyle name="Total 4 5 2 4 3" xfId="37341" xr:uid="{00000000-0005-0000-0000-000002230000}"/>
    <cellStyle name="Total 4 5 2 5" xfId="8757" xr:uid="{00000000-0005-0000-0000-0000276E0000}"/>
    <cellStyle name="Total 4 5 2 5 2" xfId="14422" xr:uid="{00000000-0005-0000-0000-0000286E0000}"/>
    <cellStyle name="Total 4 5 2 6" xfId="9137" xr:uid="{00000000-0005-0000-0000-0000296E0000}"/>
    <cellStyle name="Total 4 5 2 6 2" xfId="14802" xr:uid="{00000000-0005-0000-0000-00002A6E0000}"/>
    <cellStyle name="Total 4 5 2 7" xfId="9861" xr:uid="{00000000-0005-0000-0000-00002B6E0000}"/>
    <cellStyle name="Total 4 5 2 7 2" xfId="15516" xr:uid="{00000000-0005-0000-0000-00002C6E0000}"/>
    <cellStyle name="Total 4 5 2 8" xfId="5353" xr:uid="{00000000-0005-0000-0000-00002D6E0000}"/>
    <cellStyle name="Total 4 5 2 8 2" xfId="11039" xr:uid="{00000000-0005-0000-0000-00002E6E0000}"/>
    <cellStyle name="Total 4 5 2 9" xfId="4679" xr:uid="{00000000-0005-0000-0000-00002F6E0000}"/>
    <cellStyle name="Total 4 5 2 9 2" xfId="30102" xr:uid="{00000000-0005-0000-0000-0000306E0000}"/>
    <cellStyle name="Total 4 5 3" xfId="6390" xr:uid="{00000000-0005-0000-0000-0000316E0000}"/>
    <cellStyle name="Total 4 5 3 2" xfId="12073" xr:uid="{00000000-0005-0000-0000-0000326E0000}"/>
    <cellStyle name="Total 4 5 3 2 2" xfId="26412" xr:uid="{00000000-0005-0000-0000-0000336E0000}"/>
    <cellStyle name="Total 4 5 3 2 3" xfId="20503" xr:uid="{00000000-0005-0000-0000-0000346E0000}"/>
    <cellStyle name="Total 4 5 3 3" xfId="24324" xr:uid="{00000000-0005-0000-0000-0000356E0000}"/>
    <cellStyle name="Total 4 5 3 4" xfId="17329" xr:uid="{00000000-0005-0000-0000-0000366E0000}"/>
    <cellStyle name="Total 4 5 4" xfId="5950" xr:uid="{00000000-0005-0000-0000-0000376E0000}"/>
    <cellStyle name="Total 4 5 4 2" xfId="11633" xr:uid="{00000000-0005-0000-0000-0000386E0000}"/>
    <cellStyle name="Total 4 5 4 2 2" xfId="26040" xr:uid="{00000000-0005-0000-0000-0000396E0000}"/>
    <cellStyle name="Total 4 5 4 3" xfId="24103" xr:uid="{00000000-0005-0000-0000-00003A6E0000}"/>
    <cellStyle name="Total 4 5 4 4" xfId="21496" xr:uid="{00000000-0005-0000-0000-00003B6E0000}"/>
    <cellStyle name="Total 4 5 5" xfId="7189" xr:uid="{00000000-0005-0000-0000-00003C6E0000}"/>
    <cellStyle name="Total 4 5 5 2" xfId="12864" xr:uid="{00000000-0005-0000-0000-00003D6E0000}"/>
    <cellStyle name="Total 4 5 5 2 2" xfId="25726" xr:uid="{00000000-0005-0000-0000-00003E6E0000}"/>
    <cellStyle name="Total 4 5 5 2 3" xfId="39831" xr:uid="{00000000-0005-0000-0000-0000E4240000}"/>
    <cellStyle name="Total 4 5 5 3" xfId="24731" xr:uid="{00000000-0005-0000-0000-00003F6E0000}"/>
    <cellStyle name="Total 4 5 5 4" xfId="36502" xr:uid="{00000000-0005-0000-0000-0000E4240000}"/>
    <cellStyle name="Total 4 5 6" xfId="8440" xr:uid="{00000000-0005-0000-0000-0000406E0000}"/>
    <cellStyle name="Total 4 5 6 2" xfId="14106" xr:uid="{00000000-0005-0000-0000-0000416E0000}"/>
    <cellStyle name="Total 4 5 6 2 2" xfId="38469" xr:uid="{00000000-0005-0000-0000-0000CB2C0000}"/>
    <cellStyle name="Total 4 5 6 3" xfId="35121" xr:uid="{00000000-0005-0000-0000-0000CB2C0000}"/>
    <cellStyle name="Total 4 5 7" xfId="8819" xr:uid="{00000000-0005-0000-0000-0000426E0000}"/>
    <cellStyle name="Total 4 5 7 2" xfId="14484" xr:uid="{00000000-0005-0000-0000-0000436E0000}"/>
    <cellStyle name="Total 4 5 7 3" xfId="37340" xr:uid="{00000000-0005-0000-0000-000001230000}"/>
    <cellStyle name="Total 4 5 8" xfId="9540" xr:uid="{00000000-0005-0000-0000-0000446E0000}"/>
    <cellStyle name="Total 4 5 8 2" xfId="15198" xr:uid="{00000000-0005-0000-0000-0000456E0000}"/>
    <cellStyle name="Total 4 5 9" xfId="5032" xr:uid="{00000000-0005-0000-0000-0000466E0000}"/>
    <cellStyle name="Total 4 5 9 2" xfId="10721" xr:uid="{00000000-0005-0000-0000-0000476E0000}"/>
    <cellStyle name="Total 4 6" xfId="3154" xr:uid="{00000000-0005-0000-0000-0000486E0000}"/>
    <cellStyle name="Total 4 6 10" xfId="4338" xr:uid="{00000000-0005-0000-0000-0000496E0000}"/>
    <cellStyle name="Total 4 6 10 2" xfId="30077" xr:uid="{00000000-0005-0000-0000-00004A6E0000}"/>
    <cellStyle name="Total 4 6 11" xfId="10066" xr:uid="{00000000-0005-0000-0000-00004B6E0000}"/>
    <cellStyle name="Total 4 6 11 2" xfId="28973" xr:uid="{00000000-0005-0000-0000-00004C6E0000}"/>
    <cellStyle name="Total 4 6 12" xfId="16907" xr:uid="{00000000-0005-0000-0000-00004D6E0000}"/>
    <cellStyle name="Total 4 6 13" xfId="33632" xr:uid="{00000000-0005-0000-0000-000006230000}"/>
    <cellStyle name="Total 4 6 2" xfId="3593" xr:uid="{00000000-0005-0000-0000-00004E6E0000}"/>
    <cellStyle name="Total 4 6 2 10" xfId="10384" xr:uid="{00000000-0005-0000-0000-00004F6E0000}"/>
    <cellStyle name="Total 4 6 2 10 2" xfId="30070" xr:uid="{00000000-0005-0000-0000-0000506E0000}"/>
    <cellStyle name="Total 4 6 2 11" xfId="16908" xr:uid="{00000000-0005-0000-0000-0000516E0000}"/>
    <cellStyle name="Total 4 6 2 12" xfId="33631" xr:uid="{00000000-0005-0000-0000-000007230000}"/>
    <cellStyle name="Total 4 6 2 2" xfId="6753" xr:uid="{00000000-0005-0000-0000-0000526E0000}"/>
    <cellStyle name="Total 4 6 2 2 2" xfId="12435" xr:uid="{00000000-0005-0000-0000-0000536E0000}"/>
    <cellStyle name="Total 4 6 2 2 2 2" xfId="26121" xr:uid="{00000000-0005-0000-0000-0000546E0000}"/>
    <cellStyle name="Total 4 6 2 2 3" xfId="24543" xr:uid="{00000000-0005-0000-0000-0000556E0000}"/>
    <cellStyle name="Total 4 6 2 2 4" xfId="21499" xr:uid="{00000000-0005-0000-0000-0000566E0000}"/>
    <cellStyle name="Total 4 6 2 3" xfId="5424" xr:uid="{00000000-0005-0000-0000-0000576E0000}"/>
    <cellStyle name="Total 4 6 2 3 2" xfId="11107" xr:uid="{00000000-0005-0000-0000-0000586E0000}"/>
    <cellStyle name="Total 4 6 2 3 2 2" xfId="39807" xr:uid="{00000000-0005-0000-0000-0000E8240000}"/>
    <cellStyle name="Total 4 6 2 3 3" xfId="36478" xr:uid="{00000000-0005-0000-0000-0000E8240000}"/>
    <cellStyle name="Total 4 6 2 4" xfId="8228" xr:uid="{00000000-0005-0000-0000-0000596E0000}"/>
    <cellStyle name="Total 4 6 2 4 2" xfId="13894" xr:uid="{00000000-0005-0000-0000-00005A6E0000}"/>
    <cellStyle name="Total 4 6 2 4 3" xfId="37343" xr:uid="{00000000-0005-0000-0000-000007230000}"/>
    <cellStyle name="Total 4 6 2 5" xfId="8758" xr:uid="{00000000-0005-0000-0000-00005B6E0000}"/>
    <cellStyle name="Total 4 6 2 5 2" xfId="14423" xr:uid="{00000000-0005-0000-0000-00005C6E0000}"/>
    <cellStyle name="Total 4 6 2 6" xfId="9138" xr:uid="{00000000-0005-0000-0000-00005D6E0000}"/>
    <cellStyle name="Total 4 6 2 6 2" xfId="14803" xr:uid="{00000000-0005-0000-0000-00005E6E0000}"/>
    <cellStyle name="Total 4 6 2 7" xfId="9862" xr:uid="{00000000-0005-0000-0000-00005F6E0000}"/>
    <cellStyle name="Total 4 6 2 7 2" xfId="15517" xr:uid="{00000000-0005-0000-0000-0000606E0000}"/>
    <cellStyle name="Total 4 6 2 8" xfId="5354" xr:uid="{00000000-0005-0000-0000-0000616E0000}"/>
    <cellStyle name="Total 4 6 2 8 2" xfId="11040" xr:uid="{00000000-0005-0000-0000-0000626E0000}"/>
    <cellStyle name="Total 4 6 2 9" xfId="4680" xr:uid="{00000000-0005-0000-0000-0000636E0000}"/>
    <cellStyle name="Total 4 6 2 9 2" xfId="30046" xr:uid="{00000000-0005-0000-0000-0000646E0000}"/>
    <cellStyle name="Total 4 6 3" xfId="6391" xr:uid="{00000000-0005-0000-0000-0000656E0000}"/>
    <cellStyle name="Total 4 6 3 2" xfId="12074" xr:uid="{00000000-0005-0000-0000-0000666E0000}"/>
    <cellStyle name="Total 4 6 3 2 2" xfId="26413" xr:uid="{00000000-0005-0000-0000-0000676E0000}"/>
    <cellStyle name="Total 4 6 3 2 3" xfId="20504" xr:uid="{00000000-0005-0000-0000-0000686E0000}"/>
    <cellStyle name="Total 4 6 3 3" xfId="24325" xr:uid="{00000000-0005-0000-0000-0000696E0000}"/>
    <cellStyle name="Total 4 6 3 4" xfId="17330" xr:uid="{00000000-0005-0000-0000-00006A6E0000}"/>
    <cellStyle name="Total 4 6 4" xfId="5951" xr:uid="{00000000-0005-0000-0000-00006B6E0000}"/>
    <cellStyle name="Total 4 6 4 2" xfId="11634" xr:uid="{00000000-0005-0000-0000-00006C6E0000}"/>
    <cellStyle name="Total 4 6 4 2 2" xfId="26041" xr:uid="{00000000-0005-0000-0000-00006D6E0000}"/>
    <cellStyle name="Total 4 6 4 3" xfId="24104" xr:uid="{00000000-0005-0000-0000-00006E6E0000}"/>
    <cellStyle name="Total 4 6 4 4" xfId="21498" xr:uid="{00000000-0005-0000-0000-00006F6E0000}"/>
    <cellStyle name="Total 4 6 5" xfId="7188" xr:uid="{00000000-0005-0000-0000-0000706E0000}"/>
    <cellStyle name="Total 4 6 5 2" xfId="12863" xr:uid="{00000000-0005-0000-0000-0000716E0000}"/>
    <cellStyle name="Total 4 6 5 2 2" xfId="25727" xr:uid="{00000000-0005-0000-0000-0000726E0000}"/>
    <cellStyle name="Total 4 6 5 2 3" xfId="39815" xr:uid="{00000000-0005-0000-0000-0000EB240000}"/>
    <cellStyle name="Total 4 6 5 3" xfId="24730" xr:uid="{00000000-0005-0000-0000-0000736E0000}"/>
    <cellStyle name="Total 4 6 5 4" xfId="36486" xr:uid="{00000000-0005-0000-0000-0000EB240000}"/>
    <cellStyle name="Total 4 6 6" xfId="8441" xr:uid="{00000000-0005-0000-0000-0000746E0000}"/>
    <cellStyle name="Total 4 6 6 2" xfId="14107" xr:uid="{00000000-0005-0000-0000-0000756E0000}"/>
    <cellStyle name="Total 4 6 6 2 2" xfId="38461" xr:uid="{00000000-0005-0000-0000-0000CC2C0000}"/>
    <cellStyle name="Total 4 6 6 3" xfId="35108" xr:uid="{00000000-0005-0000-0000-0000CC2C0000}"/>
    <cellStyle name="Total 4 6 7" xfId="8820" xr:uid="{00000000-0005-0000-0000-0000766E0000}"/>
    <cellStyle name="Total 4 6 7 2" xfId="14485" xr:uid="{00000000-0005-0000-0000-0000776E0000}"/>
    <cellStyle name="Total 4 6 7 3" xfId="37342" xr:uid="{00000000-0005-0000-0000-000006230000}"/>
    <cellStyle name="Total 4 6 8" xfId="9541" xr:uid="{00000000-0005-0000-0000-0000786E0000}"/>
    <cellStyle name="Total 4 6 8 2" xfId="15199" xr:uid="{00000000-0005-0000-0000-0000796E0000}"/>
    <cellStyle name="Total 4 6 9" xfId="5033" xr:uid="{00000000-0005-0000-0000-00007A6E0000}"/>
    <cellStyle name="Total 4 6 9 2" xfId="10722" xr:uid="{00000000-0005-0000-0000-00007B6E0000}"/>
    <cellStyle name="Total 4 7" xfId="3155" xr:uid="{00000000-0005-0000-0000-00007C6E0000}"/>
    <cellStyle name="Total 4 7 10" xfId="4339" xr:uid="{00000000-0005-0000-0000-00007D6E0000}"/>
    <cellStyle name="Total 4 7 10 2" xfId="29520" xr:uid="{00000000-0005-0000-0000-00007E6E0000}"/>
    <cellStyle name="Total 4 7 11" xfId="10067" xr:uid="{00000000-0005-0000-0000-00007F6E0000}"/>
    <cellStyle name="Total 4 7 11 2" xfId="30257" xr:uid="{00000000-0005-0000-0000-0000806E0000}"/>
    <cellStyle name="Total 4 7 12" xfId="16909" xr:uid="{00000000-0005-0000-0000-0000816E0000}"/>
    <cellStyle name="Total 4 7 13" xfId="33630" xr:uid="{00000000-0005-0000-0000-00000B230000}"/>
    <cellStyle name="Total 4 7 2" xfId="3594" xr:uid="{00000000-0005-0000-0000-0000826E0000}"/>
    <cellStyle name="Total 4 7 2 10" xfId="10385" xr:uid="{00000000-0005-0000-0000-0000836E0000}"/>
    <cellStyle name="Total 4 7 2 10 2" xfId="29586" xr:uid="{00000000-0005-0000-0000-0000846E0000}"/>
    <cellStyle name="Total 4 7 2 11" xfId="16910" xr:uid="{00000000-0005-0000-0000-0000856E0000}"/>
    <cellStyle name="Total 4 7 2 12" xfId="33629" xr:uid="{00000000-0005-0000-0000-00000C230000}"/>
    <cellStyle name="Total 4 7 2 2" xfId="6754" xr:uid="{00000000-0005-0000-0000-0000866E0000}"/>
    <cellStyle name="Total 4 7 2 2 2" xfId="12436" xr:uid="{00000000-0005-0000-0000-0000876E0000}"/>
    <cellStyle name="Total 4 7 2 2 2 2" xfId="26122" xr:uid="{00000000-0005-0000-0000-0000886E0000}"/>
    <cellStyle name="Total 4 7 2 2 3" xfId="24544" xr:uid="{00000000-0005-0000-0000-0000896E0000}"/>
    <cellStyle name="Total 4 7 2 2 4" xfId="21501" xr:uid="{00000000-0005-0000-0000-00008A6E0000}"/>
    <cellStyle name="Total 4 7 2 3" xfId="6437" xr:uid="{00000000-0005-0000-0000-00008B6E0000}"/>
    <cellStyle name="Total 4 7 2 3 2" xfId="12119" xr:uid="{00000000-0005-0000-0000-00008C6E0000}"/>
    <cellStyle name="Total 4 7 2 3 2 2" xfId="39501" xr:uid="{00000000-0005-0000-0000-0000EF240000}"/>
    <cellStyle name="Total 4 7 2 3 3" xfId="36165" xr:uid="{00000000-0005-0000-0000-0000EF240000}"/>
    <cellStyle name="Total 4 7 2 4" xfId="8229" xr:uid="{00000000-0005-0000-0000-00008D6E0000}"/>
    <cellStyle name="Total 4 7 2 4 2" xfId="13895" xr:uid="{00000000-0005-0000-0000-00008E6E0000}"/>
    <cellStyle name="Total 4 7 2 4 3" xfId="37345" xr:uid="{00000000-0005-0000-0000-00000C230000}"/>
    <cellStyle name="Total 4 7 2 5" xfId="8759" xr:uid="{00000000-0005-0000-0000-00008F6E0000}"/>
    <cellStyle name="Total 4 7 2 5 2" xfId="14424" xr:uid="{00000000-0005-0000-0000-0000906E0000}"/>
    <cellStyle name="Total 4 7 2 6" xfId="9139" xr:uid="{00000000-0005-0000-0000-0000916E0000}"/>
    <cellStyle name="Total 4 7 2 6 2" xfId="14804" xr:uid="{00000000-0005-0000-0000-0000926E0000}"/>
    <cellStyle name="Total 4 7 2 7" xfId="9863" xr:uid="{00000000-0005-0000-0000-0000936E0000}"/>
    <cellStyle name="Total 4 7 2 7 2" xfId="15518" xr:uid="{00000000-0005-0000-0000-0000946E0000}"/>
    <cellStyle name="Total 4 7 2 8" xfId="5355" xr:uid="{00000000-0005-0000-0000-0000956E0000}"/>
    <cellStyle name="Total 4 7 2 8 2" xfId="11041" xr:uid="{00000000-0005-0000-0000-0000966E0000}"/>
    <cellStyle name="Total 4 7 2 9" xfId="4681" xr:uid="{00000000-0005-0000-0000-0000976E0000}"/>
    <cellStyle name="Total 4 7 2 9 2" xfId="29199" xr:uid="{00000000-0005-0000-0000-0000986E0000}"/>
    <cellStyle name="Total 4 7 3" xfId="6392" xr:uid="{00000000-0005-0000-0000-0000996E0000}"/>
    <cellStyle name="Total 4 7 3 2" xfId="12075" xr:uid="{00000000-0005-0000-0000-00009A6E0000}"/>
    <cellStyle name="Total 4 7 3 2 2" xfId="26414" xr:uid="{00000000-0005-0000-0000-00009B6E0000}"/>
    <cellStyle name="Total 4 7 3 2 3" xfId="20505" xr:uid="{00000000-0005-0000-0000-00009C6E0000}"/>
    <cellStyle name="Total 4 7 3 3" xfId="24326" xr:uid="{00000000-0005-0000-0000-00009D6E0000}"/>
    <cellStyle name="Total 4 7 3 4" xfId="17331" xr:uid="{00000000-0005-0000-0000-00009E6E0000}"/>
    <cellStyle name="Total 4 7 4" xfId="5952" xr:uid="{00000000-0005-0000-0000-00009F6E0000}"/>
    <cellStyle name="Total 4 7 4 2" xfId="11635" xr:uid="{00000000-0005-0000-0000-0000A06E0000}"/>
    <cellStyle name="Total 4 7 4 2 2" xfId="26042" xr:uid="{00000000-0005-0000-0000-0000A16E0000}"/>
    <cellStyle name="Total 4 7 4 3" xfId="24105" xr:uid="{00000000-0005-0000-0000-0000A26E0000}"/>
    <cellStyle name="Total 4 7 4 4" xfId="21500" xr:uid="{00000000-0005-0000-0000-0000A36E0000}"/>
    <cellStyle name="Total 4 7 5" xfId="7187" xr:uid="{00000000-0005-0000-0000-0000A46E0000}"/>
    <cellStyle name="Total 4 7 5 2" xfId="12862" xr:uid="{00000000-0005-0000-0000-0000A56E0000}"/>
    <cellStyle name="Total 4 7 5 2 2" xfId="25728" xr:uid="{00000000-0005-0000-0000-0000A66E0000}"/>
    <cellStyle name="Total 4 7 5 2 3" xfId="39799" xr:uid="{00000000-0005-0000-0000-0000F2240000}"/>
    <cellStyle name="Total 4 7 5 3" xfId="24729" xr:uid="{00000000-0005-0000-0000-0000A76E0000}"/>
    <cellStyle name="Total 4 7 5 4" xfId="36470" xr:uid="{00000000-0005-0000-0000-0000F2240000}"/>
    <cellStyle name="Total 4 7 6" xfId="8442" xr:uid="{00000000-0005-0000-0000-0000A86E0000}"/>
    <cellStyle name="Total 4 7 6 2" xfId="14108" xr:uid="{00000000-0005-0000-0000-0000A96E0000}"/>
    <cellStyle name="Total 4 7 6 2 2" xfId="38453" xr:uid="{00000000-0005-0000-0000-0000CD2C0000}"/>
    <cellStyle name="Total 4 7 6 3" xfId="35095" xr:uid="{00000000-0005-0000-0000-0000CD2C0000}"/>
    <cellStyle name="Total 4 7 7" xfId="8821" xr:uid="{00000000-0005-0000-0000-0000AA6E0000}"/>
    <cellStyle name="Total 4 7 7 2" xfId="14486" xr:uid="{00000000-0005-0000-0000-0000AB6E0000}"/>
    <cellStyle name="Total 4 7 7 3" xfId="37344" xr:uid="{00000000-0005-0000-0000-00000B230000}"/>
    <cellStyle name="Total 4 7 8" xfId="9542" xr:uid="{00000000-0005-0000-0000-0000AC6E0000}"/>
    <cellStyle name="Total 4 7 8 2" xfId="15200" xr:uid="{00000000-0005-0000-0000-0000AD6E0000}"/>
    <cellStyle name="Total 4 7 9" xfId="5034" xr:uid="{00000000-0005-0000-0000-0000AE6E0000}"/>
    <cellStyle name="Total 4 7 9 2" xfId="10723" xr:uid="{00000000-0005-0000-0000-0000AF6E0000}"/>
    <cellStyle name="Total 4 8" xfId="3156" xr:uid="{00000000-0005-0000-0000-0000B06E0000}"/>
    <cellStyle name="Total 4 8 10" xfId="4340" xr:uid="{00000000-0005-0000-0000-0000B16E0000}"/>
    <cellStyle name="Total 4 8 10 2" xfId="29198" xr:uid="{00000000-0005-0000-0000-0000B26E0000}"/>
    <cellStyle name="Total 4 8 11" xfId="10068" xr:uid="{00000000-0005-0000-0000-0000B36E0000}"/>
    <cellStyle name="Total 4 8 11 2" xfId="29262" xr:uid="{00000000-0005-0000-0000-0000B46E0000}"/>
    <cellStyle name="Total 4 8 12" xfId="16911" xr:uid="{00000000-0005-0000-0000-0000B56E0000}"/>
    <cellStyle name="Total 4 8 13" xfId="33628" xr:uid="{00000000-0005-0000-0000-000010230000}"/>
    <cellStyle name="Total 4 8 2" xfId="3595" xr:uid="{00000000-0005-0000-0000-0000B66E0000}"/>
    <cellStyle name="Total 4 8 2 10" xfId="10386" xr:uid="{00000000-0005-0000-0000-0000B76E0000}"/>
    <cellStyle name="Total 4 8 2 10 2" xfId="28809" xr:uid="{00000000-0005-0000-0000-0000B86E0000}"/>
    <cellStyle name="Total 4 8 2 11" xfId="16912" xr:uid="{00000000-0005-0000-0000-0000B96E0000}"/>
    <cellStyle name="Total 4 8 2 12" xfId="33627" xr:uid="{00000000-0005-0000-0000-000011230000}"/>
    <cellStyle name="Total 4 8 2 2" xfId="6755" xr:uid="{00000000-0005-0000-0000-0000BA6E0000}"/>
    <cellStyle name="Total 4 8 2 2 2" xfId="12437" xr:uid="{00000000-0005-0000-0000-0000BB6E0000}"/>
    <cellStyle name="Total 4 8 2 2 2 2" xfId="26123" xr:uid="{00000000-0005-0000-0000-0000BC6E0000}"/>
    <cellStyle name="Total 4 8 2 2 3" xfId="24545" xr:uid="{00000000-0005-0000-0000-0000BD6E0000}"/>
    <cellStyle name="Total 4 8 2 2 4" xfId="21503" xr:uid="{00000000-0005-0000-0000-0000BE6E0000}"/>
    <cellStyle name="Total 4 8 2 3" xfId="6283" xr:uid="{00000000-0005-0000-0000-0000BF6E0000}"/>
    <cellStyle name="Total 4 8 2 3 2" xfId="11966" xr:uid="{00000000-0005-0000-0000-0000C06E0000}"/>
    <cellStyle name="Total 4 8 2 3 2 2" xfId="38769" xr:uid="{00000000-0005-0000-0000-0000F6240000}"/>
    <cellStyle name="Total 4 8 2 3 3" xfId="35465" xr:uid="{00000000-0005-0000-0000-0000F6240000}"/>
    <cellStyle name="Total 4 8 2 4" xfId="8230" xr:uid="{00000000-0005-0000-0000-0000C16E0000}"/>
    <cellStyle name="Total 4 8 2 4 2" xfId="13896" xr:uid="{00000000-0005-0000-0000-0000C26E0000}"/>
    <cellStyle name="Total 4 8 2 4 3" xfId="37347" xr:uid="{00000000-0005-0000-0000-000011230000}"/>
    <cellStyle name="Total 4 8 2 5" xfId="8760" xr:uid="{00000000-0005-0000-0000-0000C36E0000}"/>
    <cellStyle name="Total 4 8 2 5 2" xfId="14425" xr:uid="{00000000-0005-0000-0000-0000C46E0000}"/>
    <cellStyle name="Total 4 8 2 6" xfId="9140" xr:uid="{00000000-0005-0000-0000-0000C56E0000}"/>
    <cellStyle name="Total 4 8 2 6 2" xfId="14805" xr:uid="{00000000-0005-0000-0000-0000C66E0000}"/>
    <cellStyle name="Total 4 8 2 7" xfId="9864" xr:uid="{00000000-0005-0000-0000-0000C76E0000}"/>
    <cellStyle name="Total 4 8 2 7 2" xfId="15519" xr:uid="{00000000-0005-0000-0000-0000C86E0000}"/>
    <cellStyle name="Total 4 8 2 8" xfId="5356" xr:uid="{00000000-0005-0000-0000-0000C96E0000}"/>
    <cellStyle name="Total 4 8 2 8 2" xfId="11042" xr:uid="{00000000-0005-0000-0000-0000CA6E0000}"/>
    <cellStyle name="Total 4 8 2 9" xfId="4682" xr:uid="{00000000-0005-0000-0000-0000CB6E0000}"/>
    <cellStyle name="Total 4 8 2 9 2" xfId="28848" xr:uid="{00000000-0005-0000-0000-0000CC6E0000}"/>
    <cellStyle name="Total 4 8 3" xfId="6393" xr:uid="{00000000-0005-0000-0000-0000CD6E0000}"/>
    <cellStyle name="Total 4 8 3 2" xfId="12076" xr:uid="{00000000-0005-0000-0000-0000CE6E0000}"/>
    <cellStyle name="Total 4 8 3 2 2" xfId="26415" xr:uid="{00000000-0005-0000-0000-0000CF6E0000}"/>
    <cellStyle name="Total 4 8 3 2 3" xfId="20506" xr:uid="{00000000-0005-0000-0000-0000D06E0000}"/>
    <cellStyle name="Total 4 8 3 3" xfId="24327" xr:uid="{00000000-0005-0000-0000-0000D16E0000}"/>
    <cellStyle name="Total 4 8 3 4" xfId="17332" xr:uid="{00000000-0005-0000-0000-0000D26E0000}"/>
    <cellStyle name="Total 4 8 4" xfId="5953" xr:uid="{00000000-0005-0000-0000-0000D36E0000}"/>
    <cellStyle name="Total 4 8 4 2" xfId="11636" xr:uid="{00000000-0005-0000-0000-0000D46E0000}"/>
    <cellStyle name="Total 4 8 4 2 2" xfId="26043" xr:uid="{00000000-0005-0000-0000-0000D56E0000}"/>
    <cellStyle name="Total 4 8 4 3" xfId="24106" xr:uid="{00000000-0005-0000-0000-0000D66E0000}"/>
    <cellStyle name="Total 4 8 4 4" xfId="21502" xr:uid="{00000000-0005-0000-0000-0000D76E0000}"/>
    <cellStyle name="Total 4 8 5" xfId="7186" xr:uid="{00000000-0005-0000-0000-0000D86E0000}"/>
    <cellStyle name="Total 4 8 5 2" xfId="12861" xr:uid="{00000000-0005-0000-0000-0000D96E0000}"/>
    <cellStyle name="Total 4 8 5 2 2" xfId="25729" xr:uid="{00000000-0005-0000-0000-0000DA6E0000}"/>
    <cellStyle name="Total 4 8 5 2 3" xfId="38993" xr:uid="{00000000-0005-0000-0000-0000F9240000}"/>
    <cellStyle name="Total 4 8 5 3" xfId="24728" xr:uid="{00000000-0005-0000-0000-0000DB6E0000}"/>
    <cellStyle name="Total 4 8 5 4" xfId="35661" xr:uid="{00000000-0005-0000-0000-0000F9240000}"/>
    <cellStyle name="Total 4 8 6" xfId="8443" xr:uid="{00000000-0005-0000-0000-0000DC6E0000}"/>
    <cellStyle name="Total 4 8 6 2" xfId="14109" xr:uid="{00000000-0005-0000-0000-0000DD6E0000}"/>
    <cellStyle name="Total 4 8 6 2 2" xfId="38233" xr:uid="{00000000-0005-0000-0000-0000CE2C0000}"/>
    <cellStyle name="Total 4 8 6 3" xfId="34762" xr:uid="{00000000-0005-0000-0000-0000CE2C0000}"/>
    <cellStyle name="Total 4 8 7" xfId="8822" xr:uid="{00000000-0005-0000-0000-0000DE6E0000}"/>
    <cellStyle name="Total 4 8 7 2" xfId="14487" xr:uid="{00000000-0005-0000-0000-0000DF6E0000}"/>
    <cellStyle name="Total 4 8 7 3" xfId="37346" xr:uid="{00000000-0005-0000-0000-000010230000}"/>
    <cellStyle name="Total 4 8 8" xfId="9543" xr:uid="{00000000-0005-0000-0000-0000E06E0000}"/>
    <cellStyle name="Total 4 8 8 2" xfId="15201" xr:uid="{00000000-0005-0000-0000-0000E16E0000}"/>
    <cellStyle name="Total 4 8 9" xfId="5035" xr:uid="{00000000-0005-0000-0000-0000E26E0000}"/>
    <cellStyle name="Total 4 8 9 2" xfId="10724" xr:uid="{00000000-0005-0000-0000-0000E36E0000}"/>
    <cellStyle name="Total 4 9" xfId="3157" xr:uid="{00000000-0005-0000-0000-0000E46E0000}"/>
    <cellStyle name="Total 4 9 10" xfId="4341" xr:uid="{00000000-0005-0000-0000-0000E56E0000}"/>
    <cellStyle name="Total 4 9 10 2" xfId="28847" xr:uid="{00000000-0005-0000-0000-0000E66E0000}"/>
    <cellStyle name="Total 4 9 11" xfId="10069" xr:uid="{00000000-0005-0000-0000-0000E76E0000}"/>
    <cellStyle name="Total 4 9 11 2" xfId="28560" xr:uid="{00000000-0005-0000-0000-0000E86E0000}"/>
    <cellStyle name="Total 4 9 12" xfId="16913" xr:uid="{00000000-0005-0000-0000-0000E96E0000}"/>
    <cellStyle name="Total 4 9 13" xfId="33626" xr:uid="{00000000-0005-0000-0000-000015230000}"/>
    <cellStyle name="Total 4 9 2" xfId="3596" xr:uid="{00000000-0005-0000-0000-0000EA6E0000}"/>
    <cellStyle name="Total 4 9 2 10" xfId="10387" xr:uid="{00000000-0005-0000-0000-0000EB6E0000}"/>
    <cellStyle name="Total 4 9 2 10 2" xfId="30014" xr:uid="{00000000-0005-0000-0000-0000EC6E0000}"/>
    <cellStyle name="Total 4 9 2 11" xfId="16914" xr:uid="{00000000-0005-0000-0000-0000ED6E0000}"/>
    <cellStyle name="Total 4 9 2 12" xfId="33625" xr:uid="{00000000-0005-0000-0000-000016230000}"/>
    <cellStyle name="Total 4 9 2 2" xfId="6756" xr:uid="{00000000-0005-0000-0000-0000EE6E0000}"/>
    <cellStyle name="Total 4 9 2 2 2" xfId="12438" xr:uid="{00000000-0005-0000-0000-0000EF6E0000}"/>
    <cellStyle name="Total 4 9 2 2 2 2" xfId="26045" xr:uid="{00000000-0005-0000-0000-0000F06E0000}"/>
    <cellStyle name="Total 4 9 2 2 3" xfId="24546" xr:uid="{00000000-0005-0000-0000-0000F16E0000}"/>
    <cellStyle name="Total 4 9 2 2 4" xfId="21505" xr:uid="{00000000-0005-0000-0000-0000F26E0000}"/>
    <cellStyle name="Total 4 9 2 3" xfId="6801" xr:uid="{00000000-0005-0000-0000-0000F36E0000}"/>
    <cellStyle name="Total 4 9 2 3 2" xfId="12483" xr:uid="{00000000-0005-0000-0000-0000F46E0000}"/>
    <cellStyle name="Total 4 9 2 3 2 2" xfId="39000" xr:uid="{00000000-0005-0000-0000-0000FD240000}"/>
    <cellStyle name="Total 4 9 2 3 3" xfId="35666" xr:uid="{00000000-0005-0000-0000-0000FD240000}"/>
    <cellStyle name="Total 4 9 2 4" xfId="8231" xr:uid="{00000000-0005-0000-0000-0000F56E0000}"/>
    <cellStyle name="Total 4 9 2 4 2" xfId="13897" xr:uid="{00000000-0005-0000-0000-0000F66E0000}"/>
    <cellStyle name="Total 4 9 2 4 3" xfId="37349" xr:uid="{00000000-0005-0000-0000-000016230000}"/>
    <cellStyle name="Total 4 9 2 5" xfId="8761" xr:uid="{00000000-0005-0000-0000-0000F76E0000}"/>
    <cellStyle name="Total 4 9 2 5 2" xfId="14426" xr:uid="{00000000-0005-0000-0000-0000F86E0000}"/>
    <cellStyle name="Total 4 9 2 6" xfId="9141" xr:uid="{00000000-0005-0000-0000-0000F96E0000}"/>
    <cellStyle name="Total 4 9 2 6 2" xfId="14806" xr:uid="{00000000-0005-0000-0000-0000FA6E0000}"/>
    <cellStyle name="Total 4 9 2 7" xfId="9865" xr:uid="{00000000-0005-0000-0000-0000FB6E0000}"/>
    <cellStyle name="Total 4 9 2 7 2" xfId="15520" xr:uid="{00000000-0005-0000-0000-0000FC6E0000}"/>
    <cellStyle name="Total 4 9 2 8" xfId="5357" xr:uid="{00000000-0005-0000-0000-0000FD6E0000}"/>
    <cellStyle name="Total 4 9 2 8 2" xfId="11043" xr:uid="{00000000-0005-0000-0000-0000FE6E0000}"/>
    <cellStyle name="Total 4 9 2 9" xfId="4683" xr:uid="{00000000-0005-0000-0000-0000FF6E0000}"/>
    <cellStyle name="Total 4 9 2 9 2" xfId="28846" xr:uid="{00000000-0005-0000-0000-0000006F0000}"/>
    <cellStyle name="Total 4 9 3" xfId="6394" xr:uid="{00000000-0005-0000-0000-0000016F0000}"/>
    <cellStyle name="Total 4 9 3 2" xfId="12077" xr:uid="{00000000-0005-0000-0000-0000026F0000}"/>
    <cellStyle name="Total 4 9 3 2 2" xfId="26416" xr:uid="{00000000-0005-0000-0000-0000036F0000}"/>
    <cellStyle name="Total 4 9 3 2 3" xfId="20507" xr:uid="{00000000-0005-0000-0000-0000046F0000}"/>
    <cellStyle name="Total 4 9 3 3" xfId="24328" xr:uid="{00000000-0005-0000-0000-0000056F0000}"/>
    <cellStyle name="Total 4 9 3 4" xfId="17333" xr:uid="{00000000-0005-0000-0000-0000066F0000}"/>
    <cellStyle name="Total 4 9 4" xfId="5954" xr:uid="{00000000-0005-0000-0000-0000076F0000}"/>
    <cellStyle name="Total 4 9 4 2" xfId="11637" xr:uid="{00000000-0005-0000-0000-0000086F0000}"/>
    <cellStyle name="Total 4 9 4 2 2" xfId="26044" xr:uid="{00000000-0005-0000-0000-0000096F0000}"/>
    <cellStyle name="Total 4 9 4 3" xfId="24107" xr:uid="{00000000-0005-0000-0000-00000A6F0000}"/>
    <cellStyle name="Total 4 9 4 4" xfId="21504" xr:uid="{00000000-0005-0000-0000-00000B6F0000}"/>
    <cellStyle name="Total 4 9 5" xfId="7185" xr:uid="{00000000-0005-0000-0000-00000C6F0000}"/>
    <cellStyle name="Total 4 9 5 2" xfId="12860" xr:uid="{00000000-0005-0000-0000-00000D6F0000}"/>
    <cellStyle name="Total 4 9 5 2 2" xfId="25730" xr:uid="{00000000-0005-0000-0000-00000E6F0000}"/>
    <cellStyle name="Total 4 9 5 2 3" xfId="38896" xr:uid="{00000000-0005-0000-0000-000000250000}"/>
    <cellStyle name="Total 4 9 5 3" xfId="24727" xr:uid="{00000000-0005-0000-0000-00000F6F0000}"/>
    <cellStyle name="Total 4 9 5 4" xfId="35577" xr:uid="{00000000-0005-0000-0000-000000250000}"/>
    <cellStyle name="Total 4 9 6" xfId="8444" xr:uid="{00000000-0005-0000-0000-0000106F0000}"/>
    <cellStyle name="Total 4 9 6 2" xfId="14110" xr:uid="{00000000-0005-0000-0000-0000116F0000}"/>
    <cellStyle name="Total 4 9 6 2 2" xfId="38704" xr:uid="{00000000-0005-0000-0000-0000CF2C0000}"/>
    <cellStyle name="Total 4 9 6 3" xfId="35387" xr:uid="{00000000-0005-0000-0000-0000CF2C0000}"/>
    <cellStyle name="Total 4 9 7" xfId="8823" xr:uid="{00000000-0005-0000-0000-0000126F0000}"/>
    <cellStyle name="Total 4 9 7 2" xfId="14488" xr:uid="{00000000-0005-0000-0000-0000136F0000}"/>
    <cellStyle name="Total 4 9 7 3" xfId="37348" xr:uid="{00000000-0005-0000-0000-000015230000}"/>
    <cellStyle name="Total 4 9 8" xfId="9544" xr:uid="{00000000-0005-0000-0000-0000146F0000}"/>
    <cellStyle name="Total 4 9 8 2" xfId="15202" xr:uid="{00000000-0005-0000-0000-0000156F0000}"/>
    <cellStyle name="Total 4 9 9" xfId="5036" xr:uid="{00000000-0005-0000-0000-0000166F0000}"/>
    <cellStyle name="Total 4 9 9 2" xfId="10725" xr:uid="{00000000-0005-0000-0000-0000176F0000}"/>
    <cellStyle name="Total 40" xfId="33522" xr:uid="{00000000-0005-0000-0000-0000FD120000}"/>
    <cellStyle name="Total 41" xfId="33523" xr:uid="{00000000-0005-0000-0000-0000FE120000}"/>
    <cellStyle name="Total 42" xfId="33524" xr:uid="{00000000-0005-0000-0000-0000FF120000}"/>
    <cellStyle name="Total 5" xfId="3158" xr:uid="{00000000-0005-0000-0000-0000186F0000}"/>
    <cellStyle name="Total 5 10" xfId="3159" xr:uid="{00000000-0005-0000-0000-0000196F0000}"/>
    <cellStyle name="Total 5 10 10" xfId="4343" xr:uid="{00000000-0005-0000-0000-00001A6F0000}"/>
    <cellStyle name="Total 5 10 10 2" xfId="28844" xr:uid="{00000000-0005-0000-0000-00001B6F0000}"/>
    <cellStyle name="Total 5 10 11" xfId="10071" xr:uid="{00000000-0005-0000-0000-00001C6F0000}"/>
    <cellStyle name="Total 5 10 11 2" xfId="30094" xr:uid="{00000000-0005-0000-0000-00001D6F0000}"/>
    <cellStyle name="Total 5 10 12" xfId="16916" xr:uid="{00000000-0005-0000-0000-00001E6F0000}"/>
    <cellStyle name="Total 5 10 13" xfId="33623" xr:uid="{00000000-0005-0000-0000-00001B230000}"/>
    <cellStyle name="Total 5 10 2" xfId="3598" xr:uid="{00000000-0005-0000-0000-00001F6F0000}"/>
    <cellStyle name="Total 5 10 2 10" xfId="10389" xr:uid="{00000000-0005-0000-0000-0000206F0000}"/>
    <cellStyle name="Total 5 10 2 10 2" xfId="28744" xr:uid="{00000000-0005-0000-0000-0000216F0000}"/>
    <cellStyle name="Total 5 10 2 11" xfId="16917" xr:uid="{00000000-0005-0000-0000-0000226F0000}"/>
    <cellStyle name="Total 5 10 2 12" xfId="33622" xr:uid="{00000000-0005-0000-0000-00001C230000}"/>
    <cellStyle name="Total 5 10 2 2" xfId="6758" xr:uid="{00000000-0005-0000-0000-0000236F0000}"/>
    <cellStyle name="Total 5 10 2 2 2" xfId="12440" xr:uid="{00000000-0005-0000-0000-0000246F0000}"/>
    <cellStyle name="Total 5 10 2 2 2 2" xfId="26126" xr:uid="{00000000-0005-0000-0000-0000256F0000}"/>
    <cellStyle name="Total 5 10 2 2 3" xfId="24548" xr:uid="{00000000-0005-0000-0000-0000266F0000}"/>
    <cellStyle name="Total 5 10 2 2 4" xfId="21508" xr:uid="{00000000-0005-0000-0000-0000276F0000}"/>
    <cellStyle name="Total 5 10 2 3" xfId="5402" xr:uid="{00000000-0005-0000-0000-0000286F0000}"/>
    <cellStyle name="Total 5 10 2 3 2" xfId="11085" xr:uid="{00000000-0005-0000-0000-0000296F0000}"/>
    <cellStyle name="Total 5 10 2 3 2 2" xfId="38838" xr:uid="{00000000-0005-0000-0000-000005250000}"/>
    <cellStyle name="Total 5 10 2 3 3" xfId="35530" xr:uid="{00000000-0005-0000-0000-000005250000}"/>
    <cellStyle name="Total 5 10 2 4" xfId="8233" xr:uid="{00000000-0005-0000-0000-00002A6F0000}"/>
    <cellStyle name="Total 5 10 2 4 2" xfId="13899" xr:uid="{00000000-0005-0000-0000-00002B6F0000}"/>
    <cellStyle name="Total 5 10 2 4 3" xfId="37352" xr:uid="{00000000-0005-0000-0000-00001C230000}"/>
    <cellStyle name="Total 5 10 2 5" xfId="8763" xr:uid="{00000000-0005-0000-0000-00002C6F0000}"/>
    <cellStyle name="Total 5 10 2 5 2" xfId="14428" xr:uid="{00000000-0005-0000-0000-00002D6F0000}"/>
    <cellStyle name="Total 5 10 2 6" xfId="9143" xr:uid="{00000000-0005-0000-0000-00002E6F0000}"/>
    <cellStyle name="Total 5 10 2 6 2" xfId="14808" xr:uid="{00000000-0005-0000-0000-00002F6F0000}"/>
    <cellStyle name="Total 5 10 2 7" xfId="9867" xr:uid="{00000000-0005-0000-0000-0000306F0000}"/>
    <cellStyle name="Total 5 10 2 7 2" xfId="15522" xr:uid="{00000000-0005-0000-0000-0000316F0000}"/>
    <cellStyle name="Total 5 10 2 8" xfId="5359" xr:uid="{00000000-0005-0000-0000-0000326F0000}"/>
    <cellStyle name="Total 5 10 2 8 2" xfId="11045" xr:uid="{00000000-0005-0000-0000-0000336F0000}"/>
    <cellStyle name="Total 5 10 2 9" xfId="4685" xr:uid="{00000000-0005-0000-0000-0000346F0000}"/>
    <cellStyle name="Total 5 10 2 9 2" xfId="28843" xr:uid="{00000000-0005-0000-0000-0000356F0000}"/>
    <cellStyle name="Total 5 10 3" xfId="6396" xr:uid="{00000000-0005-0000-0000-0000366F0000}"/>
    <cellStyle name="Total 5 10 3 2" xfId="12079" xr:uid="{00000000-0005-0000-0000-0000376F0000}"/>
    <cellStyle name="Total 5 10 3 2 2" xfId="26418" xr:uid="{00000000-0005-0000-0000-0000386F0000}"/>
    <cellStyle name="Total 5 10 3 2 3" xfId="20509" xr:uid="{00000000-0005-0000-0000-0000396F0000}"/>
    <cellStyle name="Total 5 10 3 3" xfId="24330" xr:uid="{00000000-0005-0000-0000-00003A6F0000}"/>
    <cellStyle name="Total 5 10 3 4" xfId="17335" xr:uid="{00000000-0005-0000-0000-00003B6F0000}"/>
    <cellStyle name="Total 5 10 4" xfId="5956" xr:uid="{00000000-0005-0000-0000-00003C6F0000}"/>
    <cellStyle name="Total 5 10 4 2" xfId="11639" xr:uid="{00000000-0005-0000-0000-00003D6F0000}"/>
    <cellStyle name="Total 5 10 4 2 2" xfId="26046" xr:uid="{00000000-0005-0000-0000-00003E6F0000}"/>
    <cellStyle name="Total 5 10 4 3" xfId="24109" xr:uid="{00000000-0005-0000-0000-00003F6F0000}"/>
    <cellStyle name="Total 5 10 4 4" xfId="21507" xr:uid="{00000000-0005-0000-0000-0000406F0000}"/>
    <cellStyle name="Total 5 10 5" xfId="7183" xr:uid="{00000000-0005-0000-0000-0000416F0000}"/>
    <cellStyle name="Total 5 10 5 2" xfId="12858" xr:uid="{00000000-0005-0000-0000-0000426F0000}"/>
    <cellStyle name="Total 5 10 5 2 2" xfId="25732" xr:uid="{00000000-0005-0000-0000-0000436F0000}"/>
    <cellStyle name="Total 5 10 5 2 3" xfId="39720" xr:uid="{00000000-0005-0000-0000-000008250000}"/>
    <cellStyle name="Total 5 10 5 3" xfId="24725" xr:uid="{00000000-0005-0000-0000-0000446F0000}"/>
    <cellStyle name="Total 5 10 5 4" xfId="36388" xr:uid="{00000000-0005-0000-0000-000008250000}"/>
    <cellStyle name="Total 5 10 6" xfId="8446" xr:uid="{00000000-0005-0000-0000-0000456F0000}"/>
    <cellStyle name="Total 5 10 6 2" xfId="14112" xr:uid="{00000000-0005-0000-0000-0000466F0000}"/>
    <cellStyle name="Total 5 10 6 2 2" xfId="38684" xr:uid="{00000000-0005-0000-0000-0000D12C0000}"/>
    <cellStyle name="Total 5 10 6 3" xfId="35358" xr:uid="{00000000-0005-0000-0000-0000D12C0000}"/>
    <cellStyle name="Total 5 10 7" xfId="8825" xr:uid="{00000000-0005-0000-0000-0000476F0000}"/>
    <cellStyle name="Total 5 10 7 2" xfId="14490" xr:uid="{00000000-0005-0000-0000-0000486F0000}"/>
    <cellStyle name="Total 5 10 7 3" xfId="37351" xr:uid="{00000000-0005-0000-0000-00001B230000}"/>
    <cellStyle name="Total 5 10 8" xfId="9546" xr:uid="{00000000-0005-0000-0000-0000496F0000}"/>
    <cellStyle name="Total 5 10 8 2" xfId="15204" xr:uid="{00000000-0005-0000-0000-00004A6F0000}"/>
    <cellStyle name="Total 5 10 9" xfId="5038" xr:uid="{00000000-0005-0000-0000-00004B6F0000}"/>
    <cellStyle name="Total 5 10 9 2" xfId="10727" xr:uid="{00000000-0005-0000-0000-00004C6F0000}"/>
    <cellStyle name="Total 5 11" xfId="3160" xr:uid="{00000000-0005-0000-0000-00004D6F0000}"/>
    <cellStyle name="Total 5 11 10" xfId="4344" xr:uid="{00000000-0005-0000-0000-00004E6F0000}"/>
    <cellStyle name="Total 5 11 10 2" xfId="30103" xr:uid="{00000000-0005-0000-0000-00004F6F0000}"/>
    <cellStyle name="Total 5 11 11" xfId="10072" xr:uid="{00000000-0005-0000-0000-0000506F0000}"/>
    <cellStyle name="Total 5 11 11 2" xfId="30381" xr:uid="{00000000-0005-0000-0000-0000516F0000}"/>
    <cellStyle name="Total 5 11 12" xfId="16918" xr:uid="{00000000-0005-0000-0000-0000526F0000}"/>
    <cellStyle name="Total 5 11 13" xfId="33621" xr:uid="{00000000-0005-0000-0000-000020230000}"/>
    <cellStyle name="Total 5 11 2" xfId="3599" xr:uid="{00000000-0005-0000-0000-0000536F0000}"/>
    <cellStyle name="Total 5 11 2 10" xfId="10390" xr:uid="{00000000-0005-0000-0000-0000546F0000}"/>
    <cellStyle name="Total 5 11 2 10 2" xfId="28428" xr:uid="{00000000-0005-0000-0000-0000556F0000}"/>
    <cellStyle name="Total 5 11 2 11" xfId="16919" xr:uid="{00000000-0005-0000-0000-0000566F0000}"/>
    <cellStyle name="Total 5 11 2 12" xfId="33620" xr:uid="{00000000-0005-0000-0000-000021230000}"/>
    <cellStyle name="Total 5 11 2 2" xfId="6759" xr:uid="{00000000-0005-0000-0000-0000576F0000}"/>
    <cellStyle name="Total 5 11 2 2 2" xfId="12441" xr:uid="{00000000-0005-0000-0000-0000586F0000}"/>
    <cellStyle name="Total 5 11 2 2 2 2" xfId="26047" xr:uid="{00000000-0005-0000-0000-0000596F0000}"/>
    <cellStyle name="Total 5 11 2 2 3" xfId="24549" xr:uid="{00000000-0005-0000-0000-00005A6F0000}"/>
    <cellStyle name="Total 5 11 2 2 4" xfId="21510" xr:uid="{00000000-0005-0000-0000-00005B6F0000}"/>
    <cellStyle name="Total 5 11 2 3" xfId="6343" xr:uid="{00000000-0005-0000-0000-00005C6F0000}"/>
    <cellStyle name="Total 5 11 2 3 2" xfId="12026" xr:uid="{00000000-0005-0000-0000-00005D6F0000}"/>
    <cellStyle name="Total 5 11 2 3 2 2" xfId="38898" xr:uid="{00000000-0005-0000-0000-00000C250000}"/>
    <cellStyle name="Total 5 11 2 3 3" xfId="35579" xr:uid="{00000000-0005-0000-0000-00000C250000}"/>
    <cellStyle name="Total 5 11 2 4" xfId="8234" xr:uid="{00000000-0005-0000-0000-00005E6F0000}"/>
    <cellStyle name="Total 5 11 2 4 2" xfId="13900" xr:uid="{00000000-0005-0000-0000-00005F6F0000}"/>
    <cellStyle name="Total 5 11 2 4 3" xfId="37354" xr:uid="{00000000-0005-0000-0000-000021230000}"/>
    <cellStyle name="Total 5 11 2 5" xfId="8764" xr:uid="{00000000-0005-0000-0000-0000606F0000}"/>
    <cellStyle name="Total 5 11 2 5 2" xfId="14429" xr:uid="{00000000-0005-0000-0000-0000616F0000}"/>
    <cellStyle name="Total 5 11 2 6" xfId="9144" xr:uid="{00000000-0005-0000-0000-0000626F0000}"/>
    <cellStyle name="Total 5 11 2 6 2" xfId="14809" xr:uid="{00000000-0005-0000-0000-0000636F0000}"/>
    <cellStyle name="Total 5 11 2 7" xfId="9868" xr:uid="{00000000-0005-0000-0000-0000646F0000}"/>
    <cellStyle name="Total 5 11 2 7 2" xfId="15523" xr:uid="{00000000-0005-0000-0000-0000656F0000}"/>
    <cellStyle name="Total 5 11 2 8" xfId="5360" xr:uid="{00000000-0005-0000-0000-0000666F0000}"/>
    <cellStyle name="Total 5 11 2 8 2" xfId="11046" xr:uid="{00000000-0005-0000-0000-0000676F0000}"/>
    <cellStyle name="Total 5 11 2 9" xfId="4686" xr:uid="{00000000-0005-0000-0000-0000686F0000}"/>
    <cellStyle name="Total 5 11 2 9 2" xfId="30078" xr:uid="{00000000-0005-0000-0000-0000696F0000}"/>
    <cellStyle name="Total 5 11 3" xfId="6397" xr:uid="{00000000-0005-0000-0000-00006A6F0000}"/>
    <cellStyle name="Total 5 11 3 2" xfId="12080" xr:uid="{00000000-0005-0000-0000-00006B6F0000}"/>
    <cellStyle name="Total 5 11 3 2 2" xfId="26419" xr:uid="{00000000-0005-0000-0000-00006C6F0000}"/>
    <cellStyle name="Total 5 11 3 2 3" xfId="20510" xr:uid="{00000000-0005-0000-0000-00006D6F0000}"/>
    <cellStyle name="Total 5 11 3 3" xfId="24331" xr:uid="{00000000-0005-0000-0000-00006E6F0000}"/>
    <cellStyle name="Total 5 11 3 4" xfId="17336" xr:uid="{00000000-0005-0000-0000-00006F6F0000}"/>
    <cellStyle name="Total 5 11 4" xfId="5957" xr:uid="{00000000-0005-0000-0000-0000706F0000}"/>
    <cellStyle name="Total 5 11 4 2" xfId="11640" xr:uid="{00000000-0005-0000-0000-0000716F0000}"/>
    <cellStyle name="Total 5 11 4 2 2" xfId="26124" xr:uid="{00000000-0005-0000-0000-0000726F0000}"/>
    <cellStyle name="Total 5 11 4 3" xfId="24110" xr:uid="{00000000-0005-0000-0000-0000736F0000}"/>
    <cellStyle name="Total 5 11 4 4" xfId="21509" xr:uid="{00000000-0005-0000-0000-0000746F0000}"/>
    <cellStyle name="Total 5 11 5" xfId="7182" xr:uid="{00000000-0005-0000-0000-0000756F0000}"/>
    <cellStyle name="Total 5 11 5 2" xfId="12857" xr:uid="{00000000-0005-0000-0000-0000766F0000}"/>
    <cellStyle name="Total 5 11 5 2 2" xfId="25733" xr:uid="{00000000-0005-0000-0000-0000776F0000}"/>
    <cellStyle name="Total 5 11 5 2 3" xfId="38897" xr:uid="{00000000-0005-0000-0000-00000F250000}"/>
    <cellStyle name="Total 5 11 5 3" xfId="24724" xr:uid="{00000000-0005-0000-0000-0000786F0000}"/>
    <cellStyle name="Total 5 11 5 4" xfId="35578" xr:uid="{00000000-0005-0000-0000-00000F250000}"/>
    <cellStyle name="Total 5 11 6" xfId="8447" xr:uid="{00000000-0005-0000-0000-0000796F0000}"/>
    <cellStyle name="Total 5 11 6 2" xfId="14113" xr:uid="{00000000-0005-0000-0000-00007A6F0000}"/>
    <cellStyle name="Total 5 11 6 2 2" xfId="38468" xr:uid="{00000000-0005-0000-0000-0000D22C0000}"/>
    <cellStyle name="Total 5 11 6 3" xfId="35120" xr:uid="{00000000-0005-0000-0000-0000D22C0000}"/>
    <cellStyle name="Total 5 11 7" xfId="8826" xr:uid="{00000000-0005-0000-0000-00007B6F0000}"/>
    <cellStyle name="Total 5 11 7 2" xfId="14491" xr:uid="{00000000-0005-0000-0000-00007C6F0000}"/>
    <cellStyle name="Total 5 11 7 3" xfId="37353" xr:uid="{00000000-0005-0000-0000-000020230000}"/>
    <cellStyle name="Total 5 11 8" xfId="9547" xr:uid="{00000000-0005-0000-0000-00007D6F0000}"/>
    <cellStyle name="Total 5 11 8 2" xfId="15205" xr:uid="{00000000-0005-0000-0000-00007E6F0000}"/>
    <cellStyle name="Total 5 11 9" xfId="5039" xr:uid="{00000000-0005-0000-0000-00007F6F0000}"/>
    <cellStyle name="Total 5 11 9 2" xfId="10728" xr:uid="{00000000-0005-0000-0000-0000806F0000}"/>
    <cellStyle name="Total 5 12" xfId="3597" xr:uid="{00000000-0005-0000-0000-0000816F0000}"/>
    <cellStyle name="Total 5 12 10" xfId="10388" xr:uid="{00000000-0005-0000-0000-0000826F0000}"/>
    <cellStyle name="Total 5 12 10 2" xfId="28688" xr:uid="{00000000-0005-0000-0000-0000836F0000}"/>
    <cellStyle name="Total 5 12 11" xfId="16920" xr:uid="{00000000-0005-0000-0000-0000846F0000}"/>
    <cellStyle name="Total 5 12 12" xfId="33619" xr:uid="{00000000-0005-0000-0000-000025230000}"/>
    <cellStyle name="Total 5 12 2" xfId="6757" xr:uid="{00000000-0005-0000-0000-0000856F0000}"/>
    <cellStyle name="Total 5 12 2 2" xfId="12439" xr:uid="{00000000-0005-0000-0000-0000866F0000}"/>
    <cellStyle name="Total 5 12 2 2 2" xfId="26127" xr:uid="{00000000-0005-0000-0000-0000876F0000}"/>
    <cellStyle name="Total 5 12 2 3" xfId="24547" xr:uid="{00000000-0005-0000-0000-0000886F0000}"/>
    <cellStyle name="Total 5 12 2 4" xfId="21511" xr:uid="{00000000-0005-0000-0000-0000896F0000}"/>
    <cellStyle name="Total 5 12 3" xfId="4746" xr:uid="{00000000-0005-0000-0000-00008A6F0000}"/>
    <cellStyle name="Total 5 12 3 2" xfId="10437" xr:uid="{00000000-0005-0000-0000-00008B6F0000}"/>
    <cellStyle name="Total 5 12 3 2 2" xfId="39457" xr:uid="{00000000-0005-0000-0000-000012250000}"/>
    <cellStyle name="Total 5 12 3 3" xfId="36127" xr:uid="{00000000-0005-0000-0000-000012250000}"/>
    <cellStyle name="Total 5 12 4" xfId="8232" xr:uid="{00000000-0005-0000-0000-00008C6F0000}"/>
    <cellStyle name="Total 5 12 4 2" xfId="13898" xr:uid="{00000000-0005-0000-0000-00008D6F0000}"/>
    <cellStyle name="Total 5 12 4 3" xfId="37355" xr:uid="{00000000-0005-0000-0000-000025230000}"/>
    <cellStyle name="Total 5 12 5" xfId="8762" xr:uid="{00000000-0005-0000-0000-00008E6F0000}"/>
    <cellStyle name="Total 5 12 5 2" xfId="14427" xr:uid="{00000000-0005-0000-0000-00008F6F0000}"/>
    <cellStyle name="Total 5 12 6" xfId="9142" xr:uid="{00000000-0005-0000-0000-0000906F0000}"/>
    <cellStyle name="Total 5 12 6 2" xfId="14807" xr:uid="{00000000-0005-0000-0000-0000916F0000}"/>
    <cellStyle name="Total 5 12 7" xfId="9866" xr:uid="{00000000-0005-0000-0000-0000926F0000}"/>
    <cellStyle name="Total 5 12 7 2" xfId="15521" xr:uid="{00000000-0005-0000-0000-0000936F0000}"/>
    <cellStyle name="Total 5 12 8" xfId="5358" xr:uid="{00000000-0005-0000-0000-0000946F0000}"/>
    <cellStyle name="Total 5 12 8 2" xfId="11044" xr:uid="{00000000-0005-0000-0000-0000956F0000}"/>
    <cellStyle name="Total 5 12 9" xfId="4684" xr:uid="{00000000-0005-0000-0000-0000966F0000}"/>
    <cellStyle name="Total 5 12 9 2" xfId="30047" xr:uid="{00000000-0005-0000-0000-0000976F0000}"/>
    <cellStyle name="Total 5 13" xfId="6395" xr:uid="{00000000-0005-0000-0000-0000986F0000}"/>
    <cellStyle name="Total 5 13 2" xfId="12078" xr:uid="{00000000-0005-0000-0000-0000996F0000}"/>
    <cellStyle name="Total 5 13 2 2" xfId="26417" xr:uid="{00000000-0005-0000-0000-00009A6F0000}"/>
    <cellStyle name="Total 5 13 2 3" xfId="20508" xr:uid="{00000000-0005-0000-0000-00009B6F0000}"/>
    <cellStyle name="Total 5 13 3" xfId="24329" xr:uid="{00000000-0005-0000-0000-00009C6F0000}"/>
    <cellStyle name="Total 5 13 4" xfId="17334" xr:uid="{00000000-0005-0000-0000-00009D6F0000}"/>
    <cellStyle name="Total 5 14" xfId="5955" xr:uid="{00000000-0005-0000-0000-00009E6F0000}"/>
    <cellStyle name="Total 5 14 2" xfId="11638" xr:uid="{00000000-0005-0000-0000-00009F6F0000}"/>
    <cellStyle name="Total 5 14 2 2" xfId="26125" xr:uid="{00000000-0005-0000-0000-0000A06F0000}"/>
    <cellStyle name="Total 5 14 3" xfId="24108" xr:uid="{00000000-0005-0000-0000-0000A16F0000}"/>
    <cellStyle name="Total 5 14 4" xfId="21506" xr:uid="{00000000-0005-0000-0000-0000A26F0000}"/>
    <cellStyle name="Total 5 15" xfId="7184" xr:uid="{00000000-0005-0000-0000-0000A36F0000}"/>
    <cellStyle name="Total 5 15 2" xfId="12859" xr:uid="{00000000-0005-0000-0000-0000A46F0000}"/>
    <cellStyle name="Total 5 15 2 2" xfId="25731" xr:uid="{00000000-0005-0000-0000-0000A56F0000}"/>
    <cellStyle name="Total 5 15 2 3" xfId="38837" xr:uid="{00000000-0005-0000-0000-000015250000}"/>
    <cellStyle name="Total 5 15 3" xfId="24726" xr:uid="{00000000-0005-0000-0000-0000A66F0000}"/>
    <cellStyle name="Total 5 15 4" xfId="35529" xr:uid="{00000000-0005-0000-0000-000015250000}"/>
    <cellStyle name="Total 5 16" xfId="8445" xr:uid="{00000000-0005-0000-0000-0000A76F0000}"/>
    <cellStyle name="Total 5 16 2" xfId="14111" xr:uid="{00000000-0005-0000-0000-0000A86F0000}"/>
    <cellStyle name="Total 5 16 2 2" xfId="38695" xr:uid="{00000000-0005-0000-0000-0000D02C0000}"/>
    <cellStyle name="Total 5 16 3" xfId="35374" xr:uid="{00000000-0005-0000-0000-0000D02C0000}"/>
    <cellStyle name="Total 5 17" xfId="8824" xr:uid="{00000000-0005-0000-0000-0000A96F0000}"/>
    <cellStyle name="Total 5 17 2" xfId="14489" xr:uid="{00000000-0005-0000-0000-0000AA6F0000}"/>
    <cellStyle name="Total 5 17 3" xfId="37350" xr:uid="{00000000-0005-0000-0000-00001A230000}"/>
    <cellStyle name="Total 5 18" xfId="9545" xr:uid="{00000000-0005-0000-0000-0000AB6F0000}"/>
    <cellStyle name="Total 5 18 2" xfId="15203" xr:uid="{00000000-0005-0000-0000-0000AC6F0000}"/>
    <cellStyle name="Total 5 19" xfId="5037" xr:uid="{00000000-0005-0000-0000-0000AD6F0000}"/>
    <cellStyle name="Total 5 19 2" xfId="10726" xr:uid="{00000000-0005-0000-0000-0000AE6F0000}"/>
    <cellStyle name="Total 5 2" xfId="3161" xr:uid="{00000000-0005-0000-0000-0000AF6F0000}"/>
    <cellStyle name="Total 5 2 10" xfId="4345" xr:uid="{00000000-0005-0000-0000-0000B06F0000}"/>
    <cellStyle name="Total 5 2 10 2" xfId="30016" xr:uid="{00000000-0005-0000-0000-0000B16F0000}"/>
    <cellStyle name="Total 5 2 11" xfId="10073" xr:uid="{00000000-0005-0000-0000-0000B26F0000}"/>
    <cellStyle name="Total 5 2 11 2" xfId="29892" xr:uid="{00000000-0005-0000-0000-0000B36F0000}"/>
    <cellStyle name="Total 5 2 12" xfId="16921" xr:uid="{00000000-0005-0000-0000-0000B46F0000}"/>
    <cellStyle name="Total 5 2 13" xfId="33618" xr:uid="{00000000-0005-0000-0000-000029230000}"/>
    <cellStyle name="Total 5 2 2" xfId="3600" xr:uid="{00000000-0005-0000-0000-0000B56F0000}"/>
    <cellStyle name="Total 5 2 2 10" xfId="10391" xr:uid="{00000000-0005-0000-0000-0000B66F0000}"/>
    <cellStyle name="Total 5 2 2 10 2" xfId="30204" xr:uid="{00000000-0005-0000-0000-0000B76F0000}"/>
    <cellStyle name="Total 5 2 2 11" xfId="16922" xr:uid="{00000000-0005-0000-0000-0000B86F0000}"/>
    <cellStyle name="Total 5 2 2 12" xfId="33617" xr:uid="{00000000-0005-0000-0000-00002A230000}"/>
    <cellStyle name="Total 5 2 2 2" xfId="6760" xr:uid="{00000000-0005-0000-0000-0000B96F0000}"/>
    <cellStyle name="Total 5 2 2 2 2" xfId="12442" xr:uid="{00000000-0005-0000-0000-0000BA6F0000}"/>
    <cellStyle name="Total 5 2 2 2 2 2" xfId="26128" xr:uid="{00000000-0005-0000-0000-0000BB6F0000}"/>
    <cellStyle name="Total 5 2 2 2 3" xfId="24550" xr:uid="{00000000-0005-0000-0000-0000BC6F0000}"/>
    <cellStyle name="Total 5 2 2 2 4" xfId="21513" xr:uid="{00000000-0005-0000-0000-0000BD6F0000}"/>
    <cellStyle name="Total 5 2 2 3" xfId="6344" xr:uid="{00000000-0005-0000-0000-0000BE6F0000}"/>
    <cellStyle name="Total 5 2 2 3 2" xfId="12027" xr:uid="{00000000-0005-0000-0000-0000BF6F0000}"/>
    <cellStyle name="Total 5 2 2 3 2 2" xfId="39484" xr:uid="{00000000-0005-0000-0000-000019250000}"/>
    <cellStyle name="Total 5 2 2 3 3" xfId="36148" xr:uid="{00000000-0005-0000-0000-000019250000}"/>
    <cellStyle name="Total 5 2 2 4" xfId="8235" xr:uid="{00000000-0005-0000-0000-0000C06F0000}"/>
    <cellStyle name="Total 5 2 2 4 2" xfId="13901" xr:uid="{00000000-0005-0000-0000-0000C16F0000}"/>
    <cellStyle name="Total 5 2 2 4 3" xfId="37357" xr:uid="{00000000-0005-0000-0000-00002A230000}"/>
    <cellStyle name="Total 5 2 2 5" xfId="8765" xr:uid="{00000000-0005-0000-0000-0000C26F0000}"/>
    <cellStyle name="Total 5 2 2 5 2" xfId="14430" xr:uid="{00000000-0005-0000-0000-0000C36F0000}"/>
    <cellStyle name="Total 5 2 2 6" xfId="9145" xr:uid="{00000000-0005-0000-0000-0000C46F0000}"/>
    <cellStyle name="Total 5 2 2 6 2" xfId="14810" xr:uid="{00000000-0005-0000-0000-0000C56F0000}"/>
    <cellStyle name="Total 5 2 2 7" xfId="9869" xr:uid="{00000000-0005-0000-0000-0000C66F0000}"/>
    <cellStyle name="Total 5 2 2 7 2" xfId="15524" xr:uid="{00000000-0005-0000-0000-0000C76F0000}"/>
    <cellStyle name="Total 5 2 2 8" xfId="5361" xr:uid="{00000000-0005-0000-0000-0000C86F0000}"/>
    <cellStyle name="Total 5 2 2 8 2" xfId="11047" xr:uid="{00000000-0005-0000-0000-0000C96F0000}"/>
    <cellStyle name="Total 5 2 2 9" xfId="4687" xr:uid="{00000000-0005-0000-0000-0000CA6F0000}"/>
    <cellStyle name="Total 5 2 2 9 2" xfId="29984" xr:uid="{00000000-0005-0000-0000-0000CB6F0000}"/>
    <cellStyle name="Total 5 2 3" xfId="6398" xr:uid="{00000000-0005-0000-0000-0000CC6F0000}"/>
    <cellStyle name="Total 5 2 3 2" xfId="12081" xr:uid="{00000000-0005-0000-0000-0000CD6F0000}"/>
    <cellStyle name="Total 5 2 3 2 2" xfId="26420" xr:uid="{00000000-0005-0000-0000-0000CE6F0000}"/>
    <cellStyle name="Total 5 2 3 2 3" xfId="20511" xr:uid="{00000000-0005-0000-0000-0000CF6F0000}"/>
    <cellStyle name="Total 5 2 3 3" xfId="24332" xr:uid="{00000000-0005-0000-0000-0000D06F0000}"/>
    <cellStyle name="Total 5 2 3 4" xfId="17337" xr:uid="{00000000-0005-0000-0000-0000D16F0000}"/>
    <cellStyle name="Total 5 2 4" xfId="5958" xr:uid="{00000000-0005-0000-0000-0000D26F0000}"/>
    <cellStyle name="Total 5 2 4 2" xfId="11641" xr:uid="{00000000-0005-0000-0000-0000D36F0000}"/>
    <cellStyle name="Total 5 2 4 2 2" xfId="26048" xr:uid="{00000000-0005-0000-0000-0000D46F0000}"/>
    <cellStyle name="Total 5 2 4 3" xfId="24111" xr:uid="{00000000-0005-0000-0000-0000D56F0000}"/>
    <cellStyle name="Total 5 2 4 4" xfId="21512" xr:uid="{00000000-0005-0000-0000-0000D66F0000}"/>
    <cellStyle name="Total 5 2 5" xfId="7181" xr:uid="{00000000-0005-0000-0000-0000D76F0000}"/>
    <cellStyle name="Total 5 2 5 2" xfId="12856" xr:uid="{00000000-0005-0000-0000-0000D86F0000}"/>
    <cellStyle name="Total 5 2 5 2 2" xfId="25734" xr:uid="{00000000-0005-0000-0000-0000D96F0000}"/>
    <cellStyle name="Total 5 2 5 2 3" xfId="39474" xr:uid="{00000000-0005-0000-0000-00001C250000}"/>
    <cellStyle name="Total 5 2 5 3" xfId="24723" xr:uid="{00000000-0005-0000-0000-0000DA6F0000}"/>
    <cellStyle name="Total 5 2 5 4" xfId="36138" xr:uid="{00000000-0005-0000-0000-00001C250000}"/>
    <cellStyle name="Total 5 2 6" xfId="8448" xr:uid="{00000000-0005-0000-0000-0000DB6F0000}"/>
    <cellStyle name="Total 5 2 6 2" xfId="14114" xr:uid="{00000000-0005-0000-0000-0000DC6F0000}"/>
    <cellStyle name="Total 5 2 6 2 2" xfId="38460" xr:uid="{00000000-0005-0000-0000-0000D32C0000}"/>
    <cellStyle name="Total 5 2 6 3" xfId="35107" xr:uid="{00000000-0005-0000-0000-0000D32C0000}"/>
    <cellStyle name="Total 5 2 7" xfId="8827" xr:uid="{00000000-0005-0000-0000-0000DD6F0000}"/>
    <cellStyle name="Total 5 2 7 2" xfId="14492" xr:uid="{00000000-0005-0000-0000-0000DE6F0000}"/>
    <cellStyle name="Total 5 2 7 3" xfId="37356" xr:uid="{00000000-0005-0000-0000-000029230000}"/>
    <cellStyle name="Total 5 2 8" xfId="9548" xr:uid="{00000000-0005-0000-0000-0000DF6F0000}"/>
    <cellStyle name="Total 5 2 8 2" xfId="15206" xr:uid="{00000000-0005-0000-0000-0000E06F0000}"/>
    <cellStyle name="Total 5 2 9" xfId="5040" xr:uid="{00000000-0005-0000-0000-0000E16F0000}"/>
    <cellStyle name="Total 5 2 9 2" xfId="10729" xr:uid="{00000000-0005-0000-0000-0000E26F0000}"/>
    <cellStyle name="Total 5 20" xfId="4342" xr:uid="{00000000-0005-0000-0000-0000E36F0000}"/>
    <cellStyle name="Total 5 20 2" xfId="28845" xr:uid="{00000000-0005-0000-0000-0000E46F0000}"/>
    <cellStyle name="Total 5 21" xfId="10070" xr:uid="{00000000-0005-0000-0000-0000E56F0000}"/>
    <cellStyle name="Total 5 21 2" xfId="29108" xr:uid="{00000000-0005-0000-0000-0000E66F0000}"/>
    <cellStyle name="Total 5 22" xfId="16915" xr:uid="{00000000-0005-0000-0000-0000E76F0000}"/>
    <cellStyle name="Total 5 23" xfId="33624" xr:uid="{00000000-0005-0000-0000-00001A230000}"/>
    <cellStyle name="Total 5 3" xfId="3162" xr:uid="{00000000-0005-0000-0000-0000E86F0000}"/>
    <cellStyle name="Total 5 3 10" xfId="4346" xr:uid="{00000000-0005-0000-0000-0000E96F0000}"/>
    <cellStyle name="Total 5 3 10 2" xfId="29593" xr:uid="{00000000-0005-0000-0000-0000EA6F0000}"/>
    <cellStyle name="Total 5 3 11" xfId="10074" xr:uid="{00000000-0005-0000-0000-0000EB6F0000}"/>
    <cellStyle name="Total 5 3 11 2" xfId="28633" xr:uid="{00000000-0005-0000-0000-0000EC6F0000}"/>
    <cellStyle name="Total 5 3 12" xfId="16923" xr:uid="{00000000-0005-0000-0000-0000ED6F0000}"/>
    <cellStyle name="Total 5 3 13" xfId="33616" xr:uid="{00000000-0005-0000-0000-00002E230000}"/>
    <cellStyle name="Total 5 3 2" xfId="3601" xr:uid="{00000000-0005-0000-0000-0000EE6F0000}"/>
    <cellStyle name="Total 5 3 2 10" xfId="10392" xr:uid="{00000000-0005-0000-0000-0000EF6F0000}"/>
    <cellStyle name="Total 5 3 2 10 2" xfId="28696" xr:uid="{00000000-0005-0000-0000-0000F06F0000}"/>
    <cellStyle name="Total 5 3 2 11" xfId="16924" xr:uid="{00000000-0005-0000-0000-0000F16F0000}"/>
    <cellStyle name="Total 5 3 2 12" xfId="33615" xr:uid="{00000000-0005-0000-0000-00002F230000}"/>
    <cellStyle name="Total 5 3 2 2" xfId="6761" xr:uid="{00000000-0005-0000-0000-0000F26F0000}"/>
    <cellStyle name="Total 5 3 2 2 2" xfId="12443" xr:uid="{00000000-0005-0000-0000-0000F36F0000}"/>
    <cellStyle name="Total 5 3 2 2 2 2" xfId="26129" xr:uid="{00000000-0005-0000-0000-0000F46F0000}"/>
    <cellStyle name="Total 5 3 2 2 3" xfId="24551" xr:uid="{00000000-0005-0000-0000-0000F56F0000}"/>
    <cellStyle name="Total 5 3 2 2 4" xfId="21515" xr:uid="{00000000-0005-0000-0000-0000F66F0000}"/>
    <cellStyle name="Total 5 3 2 3" xfId="6345" xr:uid="{00000000-0005-0000-0000-0000F76F0000}"/>
    <cellStyle name="Total 5 3 2 3 2" xfId="12028" xr:uid="{00000000-0005-0000-0000-0000F86F0000}"/>
    <cellStyle name="Total 5 3 2 3 2 2" xfId="39830" xr:uid="{00000000-0005-0000-0000-000020250000}"/>
    <cellStyle name="Total 5 3 2 3 3" xfId="36501" xr:uid="{00000000-0005-0000-0000-000020250000}"/>
    <cellStyle name="Total 5 3 2 4" xfId="8236" xr:uid="{00000000-0005-0000-0000-0000F96F0000}"/>
    <cellStyle name="Total 5 3 2 4 2" xfId="13902" xr:uid="{00000000-0005-0000-0000-0000FA6F0000}"/>
    <cellStyle name="Total 5 3 2 4 3" xfId="37359" xr:uid="{00000000-0005-0000-0000-00002F230000}"/>
    <cellStyle name="Total 5 3 2 5" xfId="8766" xr:uid="{00000000-0005-0000-0000-0000FB6F0000}"/>
    <cellStyle name="Total 5 3 2 5 2" xfId="14431" xr:uid="{00000000-0005-0000-0000-0000FC6F0000}"/>
    <cellStyle name="Total 5 3 2 6" xfId="9146" xr:uid="{00000000-0005-0000-0000-0000FD6F0000}"/>
    <cellStyle name="Total 5 3 2 6 2" xfId="14811" xr:uid="{00000000-0005-0000-0000-0000FE6F0000}"/>
    <cellStyle name="Total 5 3 2 7" xfId="9870" xr:uid="{00000000-0005-0000-0000-0000FF6F0000}"/>
    <cellStyle name="Total 5 3 2 7 2" xfId="15525" xr:uid="{00000000-0005-0000-0000-000000700000}"/>
    <cellStyle name="Total 5 3 2 8" xfId="5362" xr:uid="{00000000-0005-0000-0000-000001700000}"/>
    <cellStyle name="Total 5 3 2 8 2" xfId="11048" xr:uid="{00000000-0005-0000-0000-000002700000}"/>
    <cellStyle name="Total 5 3 2 9" xfId="4688" xr:uid="{00000000-0005-0000-0000-000003700000}"/>
    <cellStyle name="Total 5 3 2 9 2" xfId="29565" xr:uid="{00000000-0005-0000-0000-000004700000}"/>
    <cellStyle name="Total 5 3 3" xfId="6399" xr:uid="{00000000-0005-0000-0000-000005700000}"/>
    <cellStyle name="Total 5 3 3 2" xfId="12082" xr:uid="{00000000-0005-0000-0000-000006700000}"/>
    <cellStyle name="Total 5 3 3 2 2" xfId="26421" xr:uid="{00000000-0005-0000-0000-000007700000}"/>
    <cellStyle name="Total 5 3 3 2 3" xfId="20512" xr:uid="{00000000-0005-0000-0000-000008700000}"/>
    <cellStyle name="Total 5 3 3 3" xfId="24333" xr:uid="{00000000-0005-0000-0000-000009700000}"/>
    <cellStyle name="Total 5 3 3 4" xfId="17338" xr:uid="{00000000-0005-0000-0000-00000A700000}"/>
    <cellStyle name="Total 5 3 4" xfId="5959" xr:uid="{00000000-0005-0000-0000-00000B700000}"/>
    <cellStyle name="Total 5 3 4 2" xfId="11642" xr:uid="{00000000-0005-0000-0000-00000C700000}"/>
    <cellStyle name="Total 5 3 4 2 2" xfId="26049" xr:uid="{00000000-0005-0000-0000-00000D700000}"/>
    <cellStyle name="Total 5 3 4 3" xfId="24112" xr:uid="{00000000-0005-0000-0000-00000E700000}"/>
    <cellStyle name="Total 5 3 4 4" xfId="21514" xr:uid="{00000000-0005-0000-0000-00000F700000}"/>
    <cellStyle name="Total 5 3 5" xfId="7180" xr:uid="{00000000-0005-0000-0000-000010700000}"/>
    <cellStyle name="Total 5 3 5 2" xfId="12855" xr:uid="{00000000-0005-0000-0000-000011700000}"/>
    <cellStyle name="Total 5 3 5 2 2" xfId="25735" xr:uid="{00000000-0005-0000-0000-000012700000}"/>
    <cellStyle name="Total 5 3 5 2 3" xfId="38899" xr:uid="{00000000-0005-0000-0000-000023250000}"/>
    <cellStyle name="Total 5 3 5 3" xfId="24722" xr:uid="{00000000-0005-0000-0000-000013700000}"/>
    <cellStyle name="Total 5 3 5 4" xfId="35580" xr:uid="{00000000-0005-0000-0000-000023250000}"/>
    <cellStyle name="Total 5 3 6" xfId="8449" xr:uid="{00000000-0005-0000-0000-000014700000}"/>
    <cellStyle name="Total 5 3 6 2" xfId="14115" xr:uid="{00000000-0005-0000-0000-000015700000}"/>
    <cellStyle name="Total 5 3 6 2 2" xfId="38452" xr:uid="{00000000-0005-0000-0000-0000D42C0000}"/>
    <cellStyle name="Total 5 3 6 3" xfId="35094" xr:uid="{00000000-0005-0000-0000-0000D42C0000}"/>
    <cellStyle name="Total 5 3 7" xfId="8828" xr:uid="{00000000-0005-0000-0000-000016700000}"/>
    <cellStyle name="Total 5 3 7 2" xfId="14493" xr:uid="{00000000-0005-0000-0000-000017700000}"/>
    <cellStyle name="Total 5 3 7 3" xfId="37358" xr:uid="{00000000-0005-0000-0000-00002E230000}"/>
    <cellStyle name="Total 5 3 8" xfId="9549" xr:uid="{00000000-0005-0000-0000-000018700000}"/>
    <cellStyle name="Total 5 3 8 2" xfId="15207" xr:uid="{00000000-0005-0000-0000-000019700000}"/>
    <cellStyle name="Total 5 3 9" xfId="5041" xr:uid="{00000000-0005-0000-0000-00001A700000}"/>
    <cellStyle name="Total 5 3 9 2" xfId="10730" xr:uid="{00000000-0005-0000-0000-00001B700000}"/>
    <cellStyle name="Total 5 4" xfId="3163" xr:uid="{00000000-0005-0000-0000-00001C700000}"/>
    <cellStyle name="Total 5 4 10" xfId="4347" xr:uid="{00000000-0005-0000-0000-00001D700000}"/>
    <cellStyle name="Total 5 4 10 2" xfId="29542" xr:uid="{00000000-0005-0000-0000-00001E700000}"/>
    <cellStyle name="Total 5 4 11" xfId="10075" xr:uid="{00000000-0005-0000-0000-00001F700000}"/>
    <cellStyle name="Total 5 4 11 2" xfId="29665" xr:uid="{00000000-0005-0000-0000-000020700000}"/>
    <cellStyle name="Total 5 4 12" xfId="16925" xr:uid="{00000000-0005-0000-0000-000021700000}"/>
    <cellStyle name="Total 5 4 13" xfId="33614" xr:uid="{00000000-0005-0000-0000-000033230000}"/>
    <cellStyle name="Total 5 4 2" xfId="3602" xr:uid="{00000000-0005-0000-0000-000022700000}"/>
    <cellStyle name="Total 5 4 2 10" xfId="10393" xr:uid="{00000000-0005-0000-0000-000023700000}"/>
    <cellStyle name="Total 5 4 2 10 2" xfId="30259" xr:uid="{00000000-0005-0000-0000-000024700000}"/>
    <cellStyle name="Total 5 4 2 11" xfId="16926" xr:uid="{00000000-0005-0000-0000-000025700000}"/>
    <cellStyle name="Total 5 4 2 12" xfId="33613" xr:uid="{00000000-0005-0000-0000-000034230000}"/>
    <cellStyle name="Total 5 4 2 2" xfId="6762" xr:uid="{00000000-0005-0000-0000-000026700000}"/>
    <cellStyle name="Total 5 4 2 2 2" xfId="12444" xr:uid="{00000000-0005-0000-0000-000027700000}"/>
    <cellStyle name="Total 5 4 2 2 2 2" xfId="26130" xr:uid="{00000000-0005-0000-0000-000028700000}"/>
    <cellStyle name="Total 5 4 2 2 3" xfId="24552" xr:uid="{00000000-0005-0000-0000-000029700000}"/>
    <cellStyle name="Total 5 4 2 2 4" xfId="21517" xr:uid="{00000000-0005-0000-0000-00002A700000}"/>
    <cellStyle name="Total 5 4 2 3" xfId="6716" xr:uid="{00000000-0005-0000-0000-00002B700000}"/>
    <cellStyle name="Total 5 4 2 3 2" xfId="12398" xr:uid="{00000000-0005-0000-0000-00002C700000}"/>
    <cellStyle name="Total 5 4 2 3 2 2" xfId="39814" xr:uid="{00000000-0005-0000-0000-000027250000}"/>
    <cellStyle name="Total 5 4 2 3 3" xfId="36485" xr:uid="{00000000-0005-0000-0000-000027250000}"/>
    <cellStyle name="Total 5 4 2 4" xfId="8237" xr:uid="{00000000-0005-0000-0000-00002D700000}"/>
    <cellStyle name="Total 5 4 2 4 2" xfId="13903" xr:uid="{00000000-0005-0000-0000-00002E700000}"/>
    <cellStyle name="Total 5 4 2 4 3" xfId="37361" xr:uid="{00000000-0005-0000-0000-000034230000}"/>
    <cellStyle name="Total 5 4 2 5" xfId="8767" xr:uid="{00000000-0005-0000-0000-00002F700000}"/>
    <cellStyle name="Total 5 4 2 5 2" xfId="14432" xr:uid="{00000000-0005-0000-0000-000030700000}"/>
    <cellStyle name="Total 5 4 2 6" xfId="9147" xr:uid="{00000000-0005-0000-0000-000031700000}"/>
    <cellStyle name="Total 5 4 2 6 2" xfId="14812" xr:uid="{00000000-0005-0000-0000-000032700000}"/>
    <cellStyle name="Total 5 4 2 7" xfId="9871" xr:uid="{00000000-0005-0000-0000-000033700000}"/>
    <cellStyle name="Total 5 4 2 7 2" xfId="15526" xr:uid="{00000000-0005-0000-0000-000034700000}"/>
    <cellStyle name="Total 5 4 2 8" xfId="5363" xr:uid="{00000000-0005-0000-0000-000035700000}"/>
    <cellStyle name="Total 5 4 2 8 2" xfId="11049" xr:uid="{00000000-0005-0000-0000-000036700000}"/>
    <cellStyle name="Total 5 4 2 9" xfId="4689" xr:uid="{00000000-0005-0000-0000-000037700000}"/>
    <cellStyle name="Total 5 4 2 9 2" xfId="28842" xr:uid="{00000000-0005-0000-0000-000038700000}"/>
    <cellStyle name="Total 5 4 3" xfId="6400" xr:uid="{00000000-0005-0000-0000-000039700000}"/>
    <cellStyle name="Total 5 4 3 2" xfId="12083" xr:uid="{00000000-0005-0000-0000-00003A700000}"/>
    <cellStyle name="Total 5 4 3 2 2" xfId="26422" xr:uid="{00000000-0005-0000-0000-00003B700000}"/>
    <cellStyle name="Total 5 4 3 2 3" xfId="20513" xr:uid="{00000000-0005-0000-0000-00003C700000}"/>
    <cellStyle name="Total 5 4 3 3" xfId="24334" xr:uid="{00000000-0005-0000-0000-00003D700000}"/>
    <cellStyle name="Total 5 4 3 4" xfId="17339" xr:uid="{00000000-0005-0000-0000-00003E700000}"/>
    <cellStyle name="Total 5 4 4" xfId="5960" xr:uid="{00000000-0005-0000-0000-00003F700000}"/>
    <cellStyle name="Total 5 4 4 2" xfId="11643" xr:uid="{00000000-0005-0000-0000-000040700000}"/>
    <cellStyle name="Total 5 4 4 2 2" xfId="26050" xr:uid="{00000000-0005-0000-0000-000041700000}"/>
    <cellStyle name="Total 5 4 4 3" xfId="24113" xr:uid="{00000000-0005-0000-0000-000042700000}"/>
    <cellStyle name="Total 5 4 4 4" xfId="21516" xr:uid="{00000000-0005-0000-0000-000043700000}"/>
    <cellStyle name="Total 5 4 5" xfId="7179" xr:uid="{00000000-0005-0000-0000-000044700000}"/>
    <cellStyle name="Total 5 4 5 2" xfId="12854" xr:uid="{00000000-0005-0000-0000-000045700000}"/>
    <cellStyle name="Total 5 4 5 2 2" xfId="25736" xr:uid="{00000000-0005-0000-0000-000046700000}"/>
    <cellStyle name="Total 5 4 5 2 3" xfId="39822" xr:uid="{00000000-0005-0000-0000-00002A250000}"/>
    <cellStyle name="Total 5 4 5 3" xfId="24721" xr:uid="{00000000-0005-0000-0000-000047700000}"/>
    <cellStyle name="Total 5 4 5 4" xfId="36493" xr:uid="{00000000-0005-0000-0000-00002A250000}"/>
    <cellStyle name="Total 5 4 6" xfId="8450" xr:uid="{00000000-0005-0000-0000-000048700000}"/>
    <cellStyle name="Total 5 4 6 2" xfId="14116" xr:uid="{00000000-0005-0000-0000-000049700000}"/>
    <cellStyle name="Total 5 4 6 2 2" xfId="38444" xr:uid="{00000000-0005-0000-0000-0000D52C0000}"/>
    <cellStyle name="Total 5 4 6 3" xfId="35082" xr:uid="{00000000-0005-0000-0000-0000D52C0000}"/>
    <cellStyle name="Total 5 4 7" xfId="8829" xr:uid="{00000000-0005-0000-0000-00004A700000}"/>
    <cellStyle name="Total 5 4 7 2" xfId="14494" xr:uid="{00000000-0005-0000-0000-00004B700000}"/>
    <cellStyle name="Total 5 4 7 3" xfId="37360" xr:uid="{00000000-0005-0000-0000-000033230000}"/>
    <cellStyle name="Total 5 4 8" xfId="9550" xr:uid="{00000000-0005-0000-0000-00004C700000}"/>
    <cellStyle name="Total 5 4 8 2" xfId="15208" xr:uid="{00000000-0005-0000-0000-00004D700000}"/>
    <cellStyle name="Total 5 4 9" xfId="5042" xr:uid="{00000000-0005-0000-0000-00004E700000}"/>
    <cellStyle name="Total 5 4 9 2" xfId="10731" xr:uid="{00000000-0005-0000-0000-00004F700000}"/>
    <cellStyle name="Total 5 5" xfId="3164" xr:uid="{00000000-0005-0000-0000-000050700000}"/>
    <cellStyle name="Total 5 5 10" xfId="4348" xr:uid="{00000000-0005-0000-0000-000051700000}"/>
    <cellStyle name="Total 5 5 10 2" xfId="30015" xr:uid="{00000000-0005-0000-0000-000052700000}"/>
    <cellStyle name="Total 5 5 11" xfId="10076" xr:uid="{00000000-0005-0000-0000-000053700000}"/>
    <cellStyle name="Total 5 5 11 2" xfId="30382" xr:uid="{00000000-0005-0000-0000-000054700000}"/>
    <cellStyle name="Total 5 5 12" xfId="16927" xr:uid="{00000000-0005-0000-0000-000055700000}"/>
    <cellStyle name="Total 5 5 13" xfId="33612" xr:uid="{00000000-0005-0000-0000-000038230000}"/>
    <cellStyle name="Total 5 5 2" xfId="3603" xr:uid="{00000000-0005-0000-0000-000056700000}"/>
    <cellStyle name="Total 5 5 2 10" xfId="10394" xr:uid="{00000000-0005-0000-0000-000057700000}"/>
    <cellStyle name="Total 5 5 2 10 2" xfId="28657" xr:uid="{00000000-0005-0000-0000-000058700000}"/>
    <cellStyle name="Total 5 5 2 11" xfId="16928" xr:uid="{00000000-0005-0000-0000-000059700000}"/>
    <cellStyle name="Total 5 5 2 12" xfId="33611" xr:uid="{00000000-0005-0000-0000-000039230000}"/>
    <cellStyle name="Total 5 5 2 2" xfId="6763" xr:uid="{00000000-0005-0000-0000-00005A700000}"/>
    <cellStyle name="Total 5 5 2 2 2" xfId="12445" xr:uid="{00000000-0005-0000-0000-00005B700000}"/>
    <cellStyle name="Total 5 5 2 2 2 2" xfId="26131" xr:uid="{00000000-0005-0000-0000-00005C700000}"/>
    <cellStyle name="Total 5 5 2 2 3" xfId="24553" xr:uid="{00000000-0005-0000-0000-00005D700000}"/>
    <cellStyle name="Total 5 5 2 2 4" xfId="21519" xr:uid="{00000000-0005-0000-0000-00005E700000}"/>
    <cellStyle name="Total 5 5 2 3" xfId="6448" xr:uid="{00000000-0005-0000-0000-00005F700000}"/>
    <cellStyle name="Total 5 5 2 3 2" xfId="12130" xr:uid="{00000000-0005-0000-0000-000060700000}"/>
    <cellStyle name="Total 5 5 2 3 2 2" xfId="39798" xr:uid="{00000000-0005-0000-0000-00002E250000}"/>
    <cellStyle name="Total 5 5 2 3 3" xfId="36469" xr:uid="{00000000-0005-0000-0000-00002E250000}"/>
    <cellStyle name="Total 5 5 2 4" xfId="8238" xr:uid="{00000000-0005-0000-0000-000061700000}"/>
    <cellStyle name="Total 5 5 2 4 2" xfId="13904" xr:uid="{00000000-0005-0000-0000-000062700000}"/>
    <cellStyle name="Total 5 5 2 4 3" xfId="37363" xr:uid="{00000000-0005-0000-0000-000039230000}"/>
    <cellStyle name="Total 5 5 2 5" xfId="8768" xr:uid="{00000000-0005-0000-0000-000063700000}"/>
    <cellStyle name="Total 5 5 2 5 2" xfId="14433" xr:uid="{00000000-0005-0000-0000-000064700000}"/>
    <cellStyle name="Total 5 5 2 6" xfId="9148" xr:uid="{00000000-0005-0000-0000-000065700000}"/>
    <cellStyle name="Total 5 5 2 6 2" xfId="14813" xr:uid="{00000000-0005-0000-0000-000066700000}"/>
    <cellStyle name="Total 5 5 2 7" xfId="9872" xr:uid="{00000000-0005-0000-0000-000067700000}"/>
    <cellStyle name="Total 5 5 2 7 2" xfId="15527" xr:uid="{00000000-0005-0000-0000-000068700000}"/>
    <cellStyle name="Total 5 5 2 8" xfId="5364" xr:uid="{00000000-0005-0000-0000-000069700000}"/>
    <cellStyle name="Total 5 5 2 8 2" xfId="11050" xr:uid="{00000000-0005-0000-0000-00006A700000}"/>
    <cellStyle name="Total 5 5 2 9" xfId="4690" xr:uid="{00000000-0005-0000-0000-00006B700000}"/>
    <cellStyle name="Total 5 5 2 9 2" xfId="29983" xr:uid="{00000000-0005-0000-0000-00006C700000}"/>
    <cellStyle name="Total 5 5 3" xfId="6401" xr:uid="{00000000-0005-0000-0000-00006D700000}"/>
    <cellStyle name="Total 5 5 3 2" xfId="12084" xr:uid="{00000000-0005-0000-0000-00006E700000}"/>
    <cellStyle name="Total 5 5 3 2 2" xfId="26423" xr:uid="{00000000-0005-0000-0000-00006F700000}"/>
    <cellStyle name="Total 5 5 3 2 3" xfId="20514" xr:uid="{00000000-0005-0000-0000-000070700000}"/>
    <cellStyle name="Total 5 5 3 3" xfId="24335" xr:uid="{00000000-0005-0000-0000-000071700000}"/>
    <cellStyle name="Total 5 5 3 4" xfId="17340" xr:uid="{00000000-0005-0000-0000-000072700000}"/>
    <cellStyle name="Total 5 5 4" xfId="5961" xr:uid="{00000000-0005-0000-0000-000073700000}"/>
    <cellStyle name="Total 5 5 4 2" xfId="11644" xr:uid="{00000000-0005-0000-0000-000074700000}"/>
    <cellStyle name="Total 5 5 4 2 2" xfId="26051" xr:uid="{00000000-0005-0000-0000-000075700000}"/>
    <cellStyle name="Total 5 5 4 3" xfId="24114" xr:uid="{00000000-0005-0000-0000-000076700000}"/>
    <cellStyle name="Total 5 5 4 4" xfId="21518" xr:uid="{00000000-0005-0000-0000-000077700000}"/>
    <cellStyle name="Total 5 5 5" xfId="7178" xr:uid="{00000000-0005-0000-0000-000078700000}"/>
    <cellStyle name="Total 5 5 5 2" xfId="12853" xr:uid="{00000000-0005-0000-0000-000079700000}"/>
    <cellStyle name="Total 5 5 5 2 2" xfId="25737" xr:uid="{00000000-0005-0000-0000-00007A700000}"/>
    <cellStyle name="Total 5 5 5 2 3" xfId="39806" xr:uid="{00000000-0005-0000-0000-000031250000}"/>
    <cellStyle name="Total 5 5 5 3" xfId="24720" xr:uid="{00000000-0005-0000-0000-00007B700000}"/>
    <cellStyle name="Total 5 5 5 4" xfId="36477" xr:uid="{00000000-0005-0000-0000-000031250000}"/>
    <cellStyle name="Total 5 5 6" xfId="8451" xr:uid="{00000000-0005-0000-0000-00007C700000}"/>
    <cellStyle name="Total 5 5 6 2" xfId="14117" xr:uid="{00000000-0005-0000-0000-00007D700000}"/>
    <cellStyle name="Total 5 5 6 2 2" xfId="39019" xr:uid="{00000000-0005-0000-0000-0000D62C0000}"/>
    <cellStyle name="Total 5 5 6 3" xfId="35682" xr:uid="{00000000-0005-0000-0000-0000D62C0000}"/>
    <cellStyle name="Total 5 5 7" xfId="8830" xr:uid="{00000000-0005-0000-0000-00007E700000}"/>
    <cellStyle name="Total 5 5 7 2" xfId="14495" xr:uid="{00000000-0005-0000-0000-00007F700000}"/>
    <cellStyle name="Total 5 5 7 3" xfId="37362" xr:uid="{00000000-0005-0000-0000-000038230000}"/>
    <cellStyle name="Total 5 5 8" xfId="9551" xr:uid="{00000000-0005-0000-0000-000080700000}"/>
    <cellStyle name="Total 5 5 8 2" xfId="15209" xr:uid="{00000000-0005-0000-0000-000081700000}"/>
    <cellStyle name="Total 5 5 9" xfId="5043" xr:uid="{00000000-0005-0000-0000-000082700000}"/>
    <cellStyle name="Total 5 5 9 2" xfId="10732" xr:uid="{00000000-0005-0000-0000-000083700000}"/>
    <cellStyle name="Total 5 6" xfId="3165" xr:uid="{00000000-0005-0000-0000-000084700000}"/>
    <cellStyle name="Total 5 6 10" xfId="4349" xr:uid="{00000000-0005-0000-0000-000085700000}"/>
    <cellStyle name="Total 5 6 10 2" xfId="29592" xr:uid="{00000000-0005-0000-0000-000086700000}"/>
    <cellStyle name="Total 5 6 11" xfId="10077" xr:uid="{00000000-0005-0000-0000-000087700000}"/>
    <cellStyle name="Total 5 6 11 2" xfId="30270" xr:uid="{00000000-0005-0000-0000-000088700000}"/>
    <cellStyle name="Total 5 6 12" xfId="16929" xr:uid="{00000000-0005-0000-0000-000089700000}"/>
    <cellStyle name="Total 5 6 13" xfId="33610" xr:uid="{00000000-0005-0000-0000-00003D230000}"/>
    <cellStyle name="Total 5 6 2" xfId="3604" xr:uid="{00000000-0005-0000-0000-00008A700000}"/>
    <cellStyle name="Total 5 6 2 10" xfId="10395" xr:uid="{00000000-0005-0000-0000-00008B700000}"/>
    <cellStyle name="Total 5 6 2 10 2" xfId="28664" xr:uid="{00000000-0005-0000-0000-00008C700000}"/>
    <cellStyle name="Total 5 6 2 11" xfId="16930" xr:uid="{00000000-0005-0000-0000-00008D700000}"/>
    <cellStyle name="Total 5 6 2 12" xfId="33609" xr:uid="{00000000-0005-0000-0000-00003E230000}"/>
    <cellStyle name="Total 5 6 2 2" xfId="6764" xr:uid="{00000000-0005-0000-0000-00008E700000}"/>
    <cellStyle name="Total 5 6 2 2 2" xfId="12446" xr:uid="{00000000-0005-0000-0000-00008F700000}"/>
    <cellStyle name="Total 5 6 2 2 2 2" xfId="26132" xr:uid="{00000000-0005-0000-0000-000090700000}"/>
    <cellStyle name="Total 5 6 2 2 3" xfId="24554" xr:uid="{00000000-0005-0000-0000-000091700000}"/>
    <cellStyle name="Total 5 6 2 2 4" xfId="21521" xr:uid="{00000000-0005-0000-0000-000092700000}"/>
    <cellStyle name="Total 5 6 2 3" xfId="6346" xr:uid="{00000000-0005-0000-0000-000093700000}"/>
    <cellStyle name="Total 5 6 2 3 2" xfId="12029" xr:uid="{00000000-0005-0000-0000-000094700000}"/>
    <cellStyle name="Total 5 6 2 3 2 2" xfId="39436" xr:uid="{00000000-0005-0000-0000-000035250000}"/>
    <cellStyle name="Total 5 6 2 3 3" xfId="36108" xr:uid="{00000000-0005-0000-0000-000035250000}"/>
    <cellStyle name="Total 5 6 2 4" xfId="8239" xr:uid="{00000000-0005-0000-0000-000095700000}"/>
    <cellStyle name="Total 5 6 2 4 2" xfId="13905" xr:uid="{00000000-0005-0000-0000-000096700000}"/>
    <cellStyle name="Total 5 6 2 4 3" xfId="37365" xr:uid="{00000000-0005-0000-0000-00003E230000}"/>
    <cellStyle name="Total 5 6 2 5" xfId="8769" xr:uid="{00000000-0005-0000-0000-000097700000}"/>
    <cellStyle name="Total 5 6 2 5 2" xfId="14434" xr:uid="{00000000-0005-0000-0000-000098700000}"/>
    <cellStyle name="Total 5 6 2 6" xfId="9149" xr:uid="{00000000-0005-0000-0000-000099700000}"/>
    <cellStyle name="Total 5 6 2 6 2" xfId="14814" xr:uid="{00000000-0005-0000-0000-00009A700000}"/>
    <cellStyle name="Total 5 6 2 7" xfId="9873" xr:uid="{00000000-0005-0000-0000-00009B700000}"/>
    <cellStyle name="Total 5 6 2 7 2" xfId="15528" xr:uid="{00000000-0005-0000-0000-00009C700000}"/>
    <cellStyle name="Total 5 6 2 8" xfId="5365" xr:uid="{00000000-0005-0000-0000-00009D700000}"/>
    <cellStyle name="Total 5 6 2 8 2" xfId="11051" xr:uid="{00000000-0005-0000-0000-00009E700000}"/>
    <cellStyle name="Total 5 6 2 9" xfId="4691" xr:uid="{00000000-0005-0000-0000-00009F700000}"/>
    <cellStyle name="Total 5 6 2 9 2" xfId="29564" xr:uid="{00000000-0005-0000-0000-0000A0700000}"/>
    <cellStyle name="Total 5 6 3" xfId="6402" xr:uid="{00000000-0005-0000-0000-0000A1700000}"/>
    <cellStyle name="Total 5 6 3 2" xfId="12085" xr:uid="{00000000-0005-0000-0000-0000A2700000}"/>
    <cellStyle name="Total 5 6 3 2 2" xfId="26424" xr:uid="{00000000-0005-0000-0000-0000A3700000}"/>
    <cellStyle name="Total 5 6 3 2 3" xfId="20515" xr:uid="{00000000-0005-0000-0000-0000A4700000}"/>
    <cellStyle name="Total 5 6 3 3" xfId="24336" xr:uid="{00000000-0005-0000-0000-0000A5700000}"/>
    <cellStyle name="Total 5 6 3 4" xfId="17341" xr:uid="{00000000-0005-0000-0000-0000A6700000}"/>
    <cellStyle name="Total 5 6 4" xfId="5962" xr:uid="{00000000-0005-0000-0000-0000A7700000}"/>
    <cellStyle name="Total 5 6 4 2" xfId="11645" xr:uid="{00000000-0005-0000-0000-0000A8700000}"/>
    <cellStyle name="Total 5 6 4 2 2" xfId="26052" xr:uid="{00000000-0005-0000-0000-0000A9700000}"/>
    <cellStyle name="Total 5 6 4 3" xfId="24115" xr:uid="{00000000-0005-0000-0000-0000AA700000}"/>
    <cellStyle name="Total 5 6 4 4" xfId="21520" xr:uid="{00000000-0005-0000-0000-0000AB700000}"/>
    <cellStyle name="Total 5 6 5" xfId="7177" xr:uid="{00000000-0005-0000-0000-0000AC700000}"/>
    <cellStyle name="Total 5 6 5 2" xfId="12852" xr:uid="{00000000-0005-0000-0000-0000AD700000}"/>
    <cellStyle name="Total 5 6 5 2 2" xfId="25738" xr:uid="{00000000-0005-0000-0000-0000AE700000}"/>
    <cellStyle name="Total 5 6 5 2 3" xfId="38762" xr:uid="{00000000-0005-0000-0000-000038250000}"/>
    <cellStyle name="Total 5 6 5 3" xfId="24719" xr:uid="{00000000-0005-0000-0000-0000AF700000}"/>
    <cellStyle name="Total 5 6 5 4" xfId="35458" xr:uid="{00000000-0005-0000-0000-000038250000}"/>
    <cellStyle name="Total 5 6 6" xfId="8452" xr:uid="{00000000-0005-0000-0000-0000B0700000}"/>
    <cellStyle name="Total 5 6 6 2" xfId="14118" xr:uid="{00000000-0005-0000-0000-0000B1700000}"/>
    <cellStyle name="Total 5 6 6 2 2" xfId="38232" xr:uid="{00000000-0005-0000-0000-0000D72C0000}"/>
    <cellStyle name="Total 5 6 6 3" xfId="34761" xr:uid="{00000000-0005-0000-0000-0000D72C0000}"/>
    <cellStyle name="Total 5 6 7" xfId="8831" xr:uid="{00000000-0005-0000-0000-0000B2700000}"/>
    <cellStyle name="Total 5 6 7 2" xfId="14496" xr:uid="{00000000-0005-0000-0000-0000B3700000}"/>
    <cellStyle name="Total 5 6 7 3" xfId="37364" xr:uid="{00000000-0005-0000-0000-00003D230000}"/>
    <cellStyle name="Total 5 6 8" xfId="9552" xr:uid="{00000000-0005-0000-0000-0000B4700000}"/>
    <cellStyle name="Total 5 6 8 2" xfId="15210" xr:uid="{00000000-0005-0000-0000-0000B5700000}"/>
    <cellStyle name="Total 5 6 9" xfId="5044" xr:uid="{00000000-0005-0000-0000-0000B6700000}"/>
    <cellStyle name="Total 5 6 9 2" xfId="10733" xr:uid="{00000000-0005-0000-0000-0000B7700000}"/>
    <cellStyle name="Total 5 7" xfId="3166" xr:uid="{00000000-0005-0000-0000-0000B8700000}"/>
    <cellStyle name="Total 5 7 10" xfId="4350" xr:uid="{00000000-0005-0000-0000-0000B9700000}"/>
    <cellStyle name="Total 5 7 10 2" xfId="29541" xr:uid="{00000000-0005-0000-0000-0000BA700000}"/>
    <cellStyle name="Total 5 7 11" xfId="10078" xr:uid="{00000000-0005-0000-0000-0000BB700000}"/>
    <cellStyle name="Total 5 7 11 2" xfId="28976" xr:uid="{00000000-0005-0000-0000-0000BC700000}"/>
    <cellStyle name="Total 5 7 12" xfId="16931" xr:uid="{00000000-0005-0000-0000-0000BD700000}"/>
    <cellStyle name="Total 5 7 13" xfId="33608" xr:uid="{00000000-0005-0000-0000-000042230000}"/>
    <cellStyle name="Total 5 7 2" xfId="3605" xr:uid="{00000000-0005-0000-0000-0000BE700000}"/>
    <cellStyle name="Total 5 7 2 10" xfId="10396" xr:uid="{00000000-0005-0000-0000-0000BF700000}"/>
    <cellStyle name="Total 5 7 2 10 2" xfId="28818" xr:uid="{00000000-0005-0000-0000-0000C0700000}"/>
    <cellStyle name="Total 5 7 2 11" xfId="16932" xr:uid="{00000000-0005-0000-0000-0000C1700000}"/>
    <cellStyle name="Total 5 7 2 12" xfId="33607" xr:uid="{00000000-0005-0000-0000-000043230000}"/>
    <cellStyle name="Total 5 7 2 2" xfId="6765" xr:uid="{00000000-0005-0000-0000-0000C2700000}"/>
    <cellStyle name="Total 5 7 2 2 2" xfId="12447" xr:uid="{00000000-0005-0000-0000-0000C3700000}"/>
    <cellStyle name="Total 5 7 2 2 2 2" xfId="26133" xr:uid="{00000000-0005-0000-0000-0000C4700000}"/>
    <cellStyle name="Total 5 7 2 2 3" xfId="24555" xr:uid="{00000000-0005-0000-0000-0000C5700000}"/>
    <cellStyle name="Total 5 7 2 2 4" xfId="21523" xr:uid="{00000000-0005-0000-0000-0000C6700000}"/>
    <cellStyle name="Total 5 7 2 3" xfId="6347" xr:uid="{00000000-0005-0000-0000-0000C7700000}"/>
    <cellStyle name="Total 5 7 2 3 2" xfId="12030" xr:uid="{00000000-0005-0000-0000-0000C8700000}"/>
    <cellStyle name="Total 5 7 2 3 2 2" xfId="39753" xr:uid="{00000000-0005-0000-0000-00003C250000}"/>
    <cellStyle name="Total 5 7 2 3 3" xfId="36421" xr:uid="{00000000-0005-0000-0000-00003C250000}"/>
    <cellStyle name="Total 5 7 2 4" xfId="8240" xr:uid="{00000000-0005-0000-0000-0000C9700000}"/>
    <cellStyle name="Total 5 7 2 4 2" xfId="13906" xr:uid="{00000000-0005-0000-0000-0000CA700000}"/>
    <cellStyle name="Total 5 7 2 4 3" xfId="37367" xr:uid="{00000000-0005-0000-0000-000043230000}"/>
    <cellStyle name="Total 5 7 2 5" xfId="8770" xr:uid="{00000000-0005-0000-0000-0000CB700000}"/>
    <cellStyle name="Total 5 7 2 5 2" xfId="14435" xr:uid="{00000000-0005-0000-0000-0000CC700000}"/>
    <cellStyle name="Total 5 7 2 6" xfId="9150" xr:uid="{00000000-0005-0000-0000-0000CD700000}"/>
    <cellStyle name="Total 5 7 2 6 2" xfId="14815" xr:uid="{00000000-0005-0000-0000-0000CE700000}"/>
    <cellStyle name="Total 5 7 2 7" xfId="9874" xr:uid="{00000000-0005-0000-0000-0000CF700000}"/>
    <cellStyle name="Total 5 7 2 7 2" xfId="15529" xr:uid="{00000000-0005-0000-0000-0000D0700000}"/>
    <cellStyle name="Total 5 7 2 8" xfId="5366" xr:uid="{00000000-0005-0000-0000-0000D1700000}"/>
    <cellStyle name="Total 5 7 2 8 2" xfId="11052" xr:uid="{00000000-0005-0000-0000-0000D2700000}"/>
    <cellStyle name="Total 5 7 2 9" xfId="4692" xr:uid="{00000000-0005-0000-0000-0000D3700000}"/>
    <cellStyle name="Total 5 7 2 9 2" xfId="29519" xr:uid="{00000000-0005-0000-0000-0000D4700000}"/>
    <cellStyle name="Total 5 7 3" xfId="6403" xr:uid="{00000000-0005-0000-0000-0000D5700000}"/>
    <cellStyle name="Total 5 7 3 2" xfId="12086" xr:uid="{00000000-0005-0000-0000-0000D6700000}"/>
    <cellStyle name="Total 5 7 3 2 2" xfId="26425" xr:uid="{00000000-0005-0000-0000-0000D7700000}"/>
    <cellStyle name="Total 5 7 3 2 3" xfId="20516" xr:uid="{00000000-0005-0000-0000-0000D8700000}"/>
    <cellStyle name="Total 5 7 3 3" xfId="24337" xr:uid="{00000000-0005-0000-0000-0000D9700000}"/>
    <cellStyle name="Total 5 7 3 4" xfId="17342" xr:uid="{00000000-0005-0000-0000-0000DA700000}"/>
    <cellStyle name="Total 5 7 4" xfId="5963" xr:uid="{00000000-0005-0000-0000-0000DB700000}"/>
    <cellStyle name="Total 5 7 4 2" xfId="11646" xr:uid="{00000000-0005-0000-0000-0000DC700000}"/>
    <cellStyle name="Total 5 7 4 2 2" xfId="26053" xr:uid="{00000000-0005-0000-0000-0000DD700000}"/>
    <cellStyle name="Total 5 7 4 3" xfId="24116" xr:uid="{00000000-0005-0000-0000-0000DE700000}"/>
    <cellStyle name="Total 5 7 4 4" xfId="21522" xr:uid="{00000000-0005-0000-0000-0000DF700000}"/>
    <cellStyle name="Total 5 7 5" xfId="7176" xr:uid="{00000000-0005-0000-0000-0000E0700000}"/>
    <cellStyle name="Total 5 7 5 2" xfId="12851" xr:uid="{00000000-0005-0000-0000-0000E1700000}"/>
    <cellStyle name="Total 5 7 5 2 2" xfId="25739" xr:uid="{00000000-0005-0000-0000-0000E2700000}"/>
    <cellStyle name="Total 5 7 5 2 3" xfId="38996" xr:uid="{00000000-0005-0000-0000-00003F250000}"/>
    <cellStyle name="Total 5 7 5 3" xfId="24718" xr:uid="{00000000-0005-0000-0000-0000E3700000}"/>
    <cellStyle name="Total 5 7 5 4" xfId="35664" xr:uid="{00000000-0005-0000-0000-00003F250000}"/>
    <cellStyle name="Total 5 7 6" xfId="8453" xr:uid="{00000000-0005-0000-0000-0000E4700000}"/>
    <cellStyle name="Total 5 7 6 2" xfId="14119" xr:uid="{00000000-0005-0000-0000-0000E5700000}"/>
    <cellStyle name="Total 5 7 6 2 2" xfId="38231" xr:uid="{00000000-0005-0000-0000-0000D82C0000}"/>
    <cellStyle name="Total 5 7 6 3" xfId="34760" xr:uid="{00000000-0005-0000-0000-0000D82C0000}"/>
    <cellStyle name="Total 5 7 7" xfId="8832" xr:uid="{00000000-0005-0000-0000-0000E6700000}"/>
    <cellStyle name="Total 5 7 7 2" xfId="14497" xr:uid="{00000000-0005-0000-0000-0000E7700000}"/>
    <cellStyle name="Total 5 7 7 3" xfId="37366" xr:uid="{00000000-0005-0000-0000-000042230000}"/>
    <cellStyle name="Total 5 7 8" xfId="9553" xr:uid="{00000000-0005-0000-0000-0000E8700000}"/>
    <cellStyle name="Total 5 7 8 2" xfId="15211" xr:uid="{00000000-0005-0000-0000-0000E9700000}"/>
    <cellStyle name="Total 5 7 9" xfId="5045" xr:uid="{00000000-0005-0000-0000-0000EA700000}"/>
    <cellStyle name="Total 5 7 9 2" xfId="10734" xr:uid="{00000000-0005-0000-0000-0000EB700000}"/>
    <cellStyle name="Total 5 8" xfId="3167" xr:uid="{00000000-0005-0000-0000-0000EC700000}"/>
    <cellStyle name="Total 5 8 10" xfId="4351" xr:uid="{00000000-0005-0000-0000-0000ED700000}"/>
    <cellStyle name="Total 5 8 10 2" xfId="29197" xr:uid="{00000000-0005-0000-0000-0000EE700000}"/>
    <cellStyle name="Total 5 8 11" xfId="10079" xr:uid="{00000000-0005-0000-0000-0000EF700000}"/>
    <cellStyle name="Total 5 8 11 2" xfId="28394" xr:uid="{00000000-0005-0000-0000-0000F0700000}"/>
    <cellStyle name="Total 5 8 12" xfId="16933" xr:uid="{00000000-0005-0000-0000-0000F1700000}"/>
    <cellStyle name="Total 5 8 13" xfId="33606" xr:uid="{00000000-0005-0000-0000-000047230000}"/>
    <cellStyle name="Total 5 8 2" xfId="3606" xr:uid="{00000000-0005-0000-0000-0000F2700000}"/>
    <cellStyle name="Total 5 8 2 10" xfId="10397" xr:uid="{00000000-0005-0000-0000-0000F3700000}"/>
    <cellStyle name="Total 5 8 2 10 2" xfId="28927" xr:uid="{00000000-0005-0000-0000-0000F4700000}"/>
    <cellStyle name="Total 5 8 2 11" xfId="16934" xr:uid="{00000000-0005-0000-0000-0000F5700000}"/>
    <cellStyle name="Total 5 8 2 12" xfId="33605" xr:uid="{00000000-0005-0000-0000-000048230000}"/>
    <cellStyle name="Total 5 8 2 2" xfId="6766" xr:uid="{00000000-0005-0000-0000-0000F6700000}"/>
    <cellStyle name="Total 5 8 2 2 2" xfId="12448" xr:uid="{00000000-0005-0000-0000-0000F7700000}"/>
    <cellStyle name="Total 5 8 2 2 2 2" xfId="26134" xr:uid="{00000000-0005-0000-0000-0000F8700000}"/>
    <cellStyle name="Total 5 8 2 2 3" xfId="24556" xr:uid="{00000000-0005-0000-0000-0000F9700000}"/>
    <cellStyle name="Total 5 8 2 2 4" xfId="21525" xr:uid="{00000000-0005-0000-0000-0000FA700000}"/>
    <cellStyle name="Total 5 8 2 3" xfId="6348" xr:uid="{00000000-0005-0000-0000-0000FB700000}"/>
    <cellStyle name="Total 5 8 2 3 2" xfId="12031" xr:uid="{00000000-0005-0000-0000-0000FC700000}"/>
    <cellStyle name="Total 5 8 2 3 2 2" xfId="39821" xr:uid="{00000000-0005-0000-0000-000043250000}"/>
    <cellStyle name="Total 5 8 2 3 3" xfId="36492" xr:uid="{00000000-0005-0000-0000-000043250000}"/>
    <cellStyle name="Total 5 8 2 4" xfId="8241" xr:uid="{00000000-0005-0000-0000-0000FD700000}"/>
    <cellStyle name="Total 5 8 2 4 2" xfId="13907" xr:uid="{00000000-0005-0000-0000-0000FE700000}"/>
    <cellStyle name="Total 5 8 2 4 3" xfId="37369" xr:uid="{00000000-0005-0000-0000-000048230000}"/>
    <cellStyle name="Total 5 8 2 5" xfId="8771" xr:uid="{00000000-0005-0000-0000-0000FF700000}"/>
    <cellStyle name="Total 5 8 2 5 2" xfId="14436" xr:uid="{00000000-0005-0000-0000-000000710000}"/>
    <cellStyle name="Total 5 8 2 6" xfId="9151" xr:uid="{00000000-0005-0000-0000-000001710000}"/>
    <cellStyle name="Total 5 8 2 6 2" xfId="14816" xr:uid="{00000000-0005-0000-0000-000002710000}"/>
    <cellStyle name="Total 5 8 2 7" xfId="9875" xr:uid="{00000000-0005-0000-0000-000003710000}"/>
    <cellStyle name="Total 5 8 2 7 2" xfId="15530" xr:uid="{00000000-0005-0000-0000-000004710000}"/>
    <cellStyle name="Total 5 8 2 8" xfId="5367" xr:uid="{00000000-0005-0000-0000-000005710000}"/>
    <cellStyle name="Total 5 8 2 8 2" xfId="11053" xr:uid="{00000000-0005-0000-0000-000006710000}"/>
    <cellStyle name="Total 5 8 2 9" xfId="4693" xr:uid="{00000000-0005-0000-0000-000007710000}"/>
    <cellStyle name="Total 5 8 2 9 2" xfId="29196" xr:uid="{00000000-0005-0000-0000-000008710000}"/>
    <cellStyle name="Total 5 8 3" xfId="6404" xr:uid="{00000000-0005-0000-0000-000009710000}"/>
    <cellStyle name="Total 5 8 3 2" xfId="12087" xr:uid="{00000000-0005-0000-0000-00000A710000}"/>
    <cellStyle name="Total 5 8 3 2 2" xfId="26426" xr:uid="{00000000-0005-0000-0000-00000B710000}"/>
    <cellStyle name="Total 5 8 3 2 3" xfId="20517" xr:uid="{00000000-0005-0000-0000-00000C710000}"/>
    <cellStyle name="Total 5 8 3 3" xfId="24338" xr:uid="{00000000-0005-0000-0000-00000D710000}"/>
    <cellStyle name="Total 5 8 3 4" xfId="17343" xr:uid="{00000000-0005-0000-0000-00000E710000}"/>
    <cellStyle name="Total 5 8 4" xfId="5964" xr:uid="{00000000-0005-0000-0000-00000F710000}"/>
    <cellStyle name="Total 5 8 4 2" xfId="11647" xr:uid="{00000000-0005-0000-0000-000010710000}"/>
    <cellStyle name="Total 5 8 4 2 2" xfId="26054" xr:uid="{00000000-0005-0000-0000-000011710000}"/>
    <cellStyle name="Total 5 8 4 3" xfId="24117" xr:uid="{00000000-0005-0000-0000-000012710000}"/>
    <cellStyle name="Total 5 8 4 4" xfId="21524" xr:uid="{00000000-0005-0000-0000-000013710000}"/>
    <cellStyle name="Total 5 8 5" xfId="7175" xr:uid="{00000000-0005-0000-0000-000014710000}"/>
    <cellStyle name="Total 5 8 5 2" xfId="12850" xr:uid="{00000000-0005-0000-0000-000015710000}"/>
    <cellStyle name="Total 5 8 5 2 2" xfId="25740" xr:uid="{00000000-0005-0000-0000-000016710000}"/>
    <cellStyle name="Total 5 8 5 2 3" xfId="39829" xr:uid="{00000000-0005-0000-0000-000046250000}"/>
    <cellStyle name="Total 5 8 5 3" xfId="24717" xr:uid="{00000000-0005-0000-0000-000017710000}"/>
    <cellStyle name="Total 5 8 5 4" xfId="36500" xr:uid="{00000000-0005-0000-0000-000046250000}"/>
    <cellStyle name="Total 5 8 6" xfId="8454" xr:uid="{00000000-0005-0000-0000-000018710000}"/>
    <cellStyle name="Total 5 8 6 2" xfId="14120" xr:uid="{00000000-0005-0000-0000-000019710000}"/>
    <cellStyle name="Total 5 8 6 2 2" xfId="38230" xr:uid="{00000000-0005-0000-0000-0000D92C0000}"/>
    <cellStyle name="Total 5 8 6 3" xfId="34759" xr:uid="{00000000-0005-0000-0000-0000D92C0000}"/>
    <cellStyle name="Total 5 8 7" xfId="8833" xr:uid="{00000000-0005-0000-0000-00001A710000}"/>
    <cellStyle name="Total 5 8 7 2" xfId="14498" xr:uid="{00000000-0005-0000-0000-00001B710000}"/>
    <cellStyle name="Total 5 8 7 3" xfId="37368" xr:uid="{00000000-0005-0000-0000-000047230000}"/>
    <cellStyle name="Total 5 8 8" xfId="9554" xr:uid="{00000000-0005-0000-0000-00001C710000}"/>
    <cellStyle name="Total 5 8 8 2" xfId="15212" xr:uid="{00000000-0005-0000-0000-00001D710000}"/>
    <cellStyle name="Total 5 8 9" xfId="5046" xr:uid="{00000000-0005-0000-0000-00001E710000}"/>
    <cellStyle name="Total 5 8 9 2" xfId="10735" xr:uid="{00000000-0005-0000-0000-00001F710000}"/>
    <cellStyle name="Total 5 9" xfId="3168" xr:uid="{00000000-0005-0000-0000-000020710000}"/>
    <cellStyle name="Total 5 9 10" xfId="4352" xr:uid="{00000000-0005-0000-0000-000021710000}"/>
    <cellStyle name="Total 5 9 10 2" xfId="28841" xr:uid="{00000000-0005-0000-0000-000022710000}"/>
    <cellStyle name="Total 5 9 11" xfId="10080" xr:uid="{00000000-0005-0000-0000-000023710000}"/>
    <cellStyle name="Total 5 9 11 2" xfId="30413" xr:uid="{00000000-0005-0000-0000-000024710000}"/>
    <cellStyle name="Total 5 9 12" xfId="16935" xr:uid="{00000000-0005-0000-0000-000025710000}"/>
    <cellStyle name="Total 5 9 13" xfId="33604" xr:uid="{00000000-0005-0000-0000-00004C230000}"/>
    <cellStyle name="Total 5 9 2" xfId="3607" xr:uid="{00000000-0005-0000-0000-000026710000}"/>
    <cellStyle name="Total 5 9 2 10" xfId="10398" xr:uid="{00000000-0005-0000-0000-000027710000}"/>
    <cellStyle name="Total 5 9 2 10 2" xfId="29939" xr:uid="{00000000-0005-0000-0000-000028710000}"/>
    <cellStyle name="Total 5 9 2 11" xfId="16936" xr:uid="{00000000-0005-0000-0000-000029710000}"/>
    <cellStyle name="Total 5 9 2 12" xfId="33603" xr:uid="{00000000-0005-0000-0000-00004D230000}"/>
    <cellStyle name="Total 5 9 2 2" xfId="6767" xr:uid="{00000000-0005-0000-0000-00002A710000}"/>
    <cellStyle name="Total 5 9 2 2 2" xfId="12449" xr:uid="{00000000-0005-0000-0000-00002B710000}"/>
    <cellStyle name="Total 5 9 2 2 2 2" xfId="26056" xr:uid="{00000000-0005-0000-0000-00002C710000}"/>
    <cellStyle name="Total 5 9 2 2 3" xfId="24557" xr:uid="{00000000-0005-0000-0000-00002D710000}"/>
    <cellStyle name="Total 5 9 2 2 4" xfId="21527" xr:uid="{00000000-0005-0000-0000-00002E710000}"/>
    <cellStyle name="Total 5 9 2 3" xfId="6449" xr:uid="{00000000-0005-0000-0000-00002F710000}"/>
    <cellStyle name="Total 5 9 2 3 2" xfId="12131" xr:uid="{00000000-0005-0000-0000-000030710000}"/>
    <cellStyle name="Total 5 9 2 3 2 2" xfId="39805" xr:uid="{00000000-0005-0000-0000-00004A250000}"/>
    <cellStyle name="Total 5 9 2 3 3" xfId="36476" xr:uid="{00000000-0005-0000-0000-00004A250000}"/>
    <cellStyle name="Total 5 9 2 4" xfId="8242" xr:uid="{00000000-0005-0000-0000-000031710000}"/>
    <cellStyle name="Total 5 9 2 4 2" xfId="13908" xr:uid="{00000000-0005-0000-0000-000032710000}"/>
    <cellStyle name="Total 5 9 2 4 3" xfId="37371" xr:uid="{00000000-0005-0000-0000-00004D230000}"/>
    <cellStyle name="Total 5 9 2 5" xfId="8772" xr:uid="{00000000-0005-0000-0000-000033710000}"/>
    <cellStyle name="Total 5 9 2 5 2" xfId="14437" xr:uid="{00000000-0005-0000-0000-000034710000}"/>
    <cellStyle name="Total 5 9 2 6" xfId="9152" xr:uid="{00000000-0005-0000-0000-000035710000}"/>
    <cellStyle name="Total 5 9 2 6 2" xfId="14817" xr:uid="{00000000-0005-0000-0000-000036710000}"/>
    <cellStyle name="Total 5 9 2 7" xfId="9876" xr:uid="{00000000-0005-0000-0000-000037710000}"/>
    <cellStyle name="Total 5 9 2 7 2" xfId="15531" xr:uid="{00000000-0005-0000-0000-000038710000}"/>
    <cellStyle name="Total 5 9 2 8" xfId="5368" xr:uid="{00000000-0005-0000-0000-000039710000}"/>
    <cellStyle name="Total 5 9 2 8 2" xfId="11054" xr:uid="{00000000-0005-0000-0000-00003A710000}"/>
    <cellStyle name="Total 5 9 2 9" xfId="4694" xr:uid="{00000000-0005-0000-0000-00003B710000}"/>
    <cellStyle name="Total 5 9 2 9 2" xfId="28840" xr:uid="{00000000-0005-0000-0000-00003C710000}"/>
    <cellStyle name="Total 5 9 3" xfId="6405" xr:uid="{00000000-0005-0000-0000-00003D710000}"/>
    <cellStyle name="Total 5 9 3 2" xfId="12088" xr:uid="{00000000-0005-0000-0000-00003E710000}"/>
    <cellStyle name="Total 5 9 3 2 2" xfId="26427" xr:uid="{00000000-0005-0000-0000-00003F710000}"/>
    <cellStyle name="Total 5 9 3 2 3" xfId="20518" xr:uid="{00000000-0005-0000-0000-000040710000}"/>
    <cellStyle name="Total 5 9 3 3" xfId="24339" xr:uid="{00000000-0005-0000-0000-000041710000}"/>
    <cellStyle name="Total 5 9 3 4" xfId="17344" xr:uid="{00000000-0005-0000-0000-000042710000}"/>
    <cellStyle name="Total 5 9 4" xfId="5965" xr:uid="{00000000-0005-0000-0000-000043710000}"/>
    <cellStyle name="Total 5 9 4 2" xfId="11648" xr:uid="{00000000-0005-0000-0000-000044710000}"/>
    <cellStyle name="Total 5 9 4 2 2" xfId="26055" xr:uid="{00000000-0005-0000-0000-000045710000}"/>
    <cellStyle name="Total 5 9 4 3" xfId="24118" xr:uid="{00000000-0005-0000-0000-000046710000}"/>
    <cellStyle name="Total 5 9 4 4" xfId="21526" xr:uid="{00000000-0005-0000-0000-000047710000}"/>
    <cellStyle name="Total 5 9 5" xfId="7174" xr:uid="{00000000-0005-0000-0000-000048710000}"/>
    <cellStyle name="Total 5 9 5 2" xfId="12849" xr:uid="{00000000-0005-0000-0000-000049710000}"/>
    <cellStyle name="Total 5 9 5 2 2" xfId="25741" xr:uid="{00000000-0005-0000-0000-00004A710000}"/>
    <cellStyle name="Total 5 9 5 2 3" xfId="39813" xr:uid="{00000000-0005-0000-0000-00004D250000}"/>
    <cellStyle name="Total 5 9 5 3" xfId="24716" xr:uid="{00000000-0005-0000-0000-00004B710000}"/>
    <cellStyle name="Total 5 9 5 4" xfId="36484" xr:uid="{00000000-0005-0000-0000-00004D250000}"/>
    <cellStyle name="Total 5 9 6" xfId="8455" xr:uid="{00000000-0005-0000-0000-00004C710000}"/>
    <cellStyle name="Total 5 9 6 2" xfId="14121" xr:uid="{00000000-0005-0000-0000-00004D710000}"/>
    <cellStyle name="Total 5 9 6 2 2" xfId="38229" xr:uid="{00000000-0005-0000-0000-0000DA2C0000}"/>
    <cellStyle name="Total 5 9 6 3" xfId="34758" xr:uid="{00000000-0005-0000-0000-0000DA2C0000}"/>
    <cellStyle name="Total 5 9 7" xfId="8834" xr:uid="{00000000-0005-0000-0000-00004E710000}"/>
    <cellStyle name="Total 5 9 7 2" xfId="14499" xr:uid="{00000000-0005-0000-0000-00004F710000}"/>
    <cellStyle name="Total 5 9 7 3" xfId="37370" xr:uid="{00000000-0005-0000-0000-00004C230000}"/>
    <cellStyle name="Total 5 9 8" xfId="9555" xr:uid="{00000000-0005-0000-0000-000050710000}"/>
    <cellStyle name="Total 5 9 8 2" xfId="15213" xr:uid="{00000000-0005-0000-0000-000051710000}"/>
    <cellStyle name="Total 5 9 9" xfId="5047" xr:uid="{00000000-0005-0000-0000-000052710000}"/>
    <cellStyle name="Total 5 9 9 2" xfId="10736" xr:uid="{00000000-0005-0000-0000-000053710000}"/>
    <cellStyle name="Total 6" xfId="3169" xr:uid="{00000000-0005-0000-0000-000054710000}"/>
    <cellStyle name="Total 6 10" xfId="3170" xr:uid="{00000000-0005-0000-0000-000055710000}"/>
    <cellStyle name="Total 6 10 10" xfId="4354" xr:uid="{00000000-0005-0000-0000-000056710000}"/>
    <cellStyle name="Total 6 10 10 2" xfId="29518" xr:uid="{00000000-0005-0000-0000-000057710000}"/>
    <cellStyle name="Total 6 10 11" xfId="10082" xr:uid="{00000000-0005-0000-0000-000058710000}"/>
    <cellStyle name="Total 6 10 11 2" xfId="29942" xr:uid="{00000000-0005-0000-0000-000059710000}"/>
    <cellStyle name="Total 6 10 12" xfId="16938" xr:uid="{00000000-0005-0000-0000-00005A710000}"/>
    <cellStyle name="Total 6 10 13" xfId="33601" xr:uid="{00000000-0005-0000-0000-000052230000}"/>
    <cellStyle name="Total 6 10 2" xfId="3609" xr:uid="{00000000-0005-0000-0000-00005B710000}"/>
    <cellStyle name="Total 6 10 2 10" xfId="10400" xr:uid="{00000000-0005-0000-0000-00005C710000}"/>
    <cellStyle name="Total 6 10 2 10 2" xfId="30117" xr:uid="{00000000-0005-0000-0000-00005D710000}"/>
    <cellStyle name="Total 6 10 2 11" xfId="16939" xr:uid="{00000000-0005-0000-0000-00005E710000}"/>
    <cellStyle name="Total 6 10 2 12" xfId="33600" xr:uid="{00000000-0005-0000-0000-000053230000}"/>
    <cellStyle name="Total 6 10 2 2" xfId="6769" xr:uid="{00000000-0005-0000-0000-00005F710000}"/>
    <cellStyle name="Total 6 10 2 2 2" xfId="12451" xr:uid="{00000000-0005-0000-0000-000060710000}"/>
    <cellStyle name="Total 6 10 2 2 2 2" xfId="26137" xr:uid="{00000000-0005-0000-0000-000061710000}"/>
    <cellStyle name="Total 6 10 2 2 3" xfId="24559" xr:uid="{00000000-0005-0000-0000-000062710000}"/>
    <cellStyle name="Total 6 10 2 2 4" xfId="21530" xr:uid="{00000000-0005-0000-0000-000063710000}"/>
    <cellStyle name="Total 6 10 2 3" xfId="6349" xr:uid="{00000000-0005-0000-0000-000064710000}"/>
    <cellStyle name="Total 6 10 2 3 2" xfId="12032" xr:uid="{00000000-0005-0000-0000-000065710000}"/>
    <cellStyle name="Total 6 10 2 3 2 2" xfId="38990" xr:uid="{00000000-0005-0000-0000-000052250000}"/>
    <cellStyle name="Total 6 10 2 3 3" xfId="35658" xr:uid="{00000000-0005-0000-0000-000052250000}"/>
    <cellStyle name="Total 6 10 2 4" xfId="8244" xr:uid="{00000000-0005-0000-0000-000066710000}"/>
    <cellStyle name="Total 6 10 2 4 2" xfId="13910" xr:uid="{00000000-0005-0000-0000-000067710000}"/>
    <cellStyle name="Total 6 10 2 4 3" xfId="37374" xr:uid="{00000000-0005-0000-0000-000053230000}"/>
    <cellStyle name="Total 6 10 2 5" xfId="8774" xr:uid="{00000000-0005-0000-0000-000068710000}"/>
    <cellStyle name="Total 6 10 2 5 2" xfId="14439" xr:uid="{00000000-0005-0000-0000-000069710000}"/>
    <cellStyle name="Total 6 10 2 6" xfId="9154" xr:uid="{00000000-0005-0000-0000-00006A710000}"/>
    <cellStyle name="Total 6 10 2 6 2" xfId="14819" xr:uid="{00000000-0005-0000-0000-00006B710000}"/>
    <cellStyle name="Total 6 10 2 7" xfId="9878" xr:uid="{00000000-0005-0000-0000-00006C710000}"/>
    <cellStyle name="Total 6 10 2 7 2" xfId="15533" xr:uid="{00000000-0005-0000-0000-00006D710000}"/>
    <cellStyle name="Total 6 10 2 8" xfId="5370" xr:uid="{00000000-0005-0000-0000-00006E710000}"/>
    <cellStyle name="Total 6 10 2 8 2" xfId="11056" xr:uid="{00000000-0005-0000-0000-00006F710000}"/>
    <cellStyle name="Total 6 10 2 9" xfId="4696" xr:uid="{00000000-0005-0000-0000-000070710000}"/>
    <cellStyle name="Total 6 10 2 9 2" xfId="29195" xr:uid="{00000000-0005-0000-0000-000071710000}"/>
    <cellStyle name="Total 6 10 3" xfId="6407" xr:uid="{00000000-0005-0000-0000-000072710000}"/>
    <cellStyle name="Total 6 10 3 2" xfId="12090" xr:uid="{00000000-0005-0000-0000-000073710000}"/>
    <cellStyle name="Total 6 10 3 2 2" xfId="26429" xr:uid="{00000000-0005-0000-0000-000074710000}"/>
    <cellStyle name="Total 6 10 3 2 3" xfId="20520" xr:uid="{00000000-0005-0000-0000-000075710000}"/>
    <cellStyle name="Total 6 10 3 3" xfId="24341" xr:uid="{00000000-0005-0000-0000-000076710000}"/>
    <cellStyle name="Total 6 10 3 4" xfId="17346" xr:uid="{00000000-0005-0000-0000-000077710000}"/>
    <cellStyle name="Total 6 10 4" xfId="5967" xr:uid="{00000000-0005-0000-0000-000078710000}"/>
    <cellStyle name="Total 6 10 4 2" xfId="11650" xr:uid="{00000000-0005-0000-0000-000079710000}"/>
    <cellStyle name="Total 6 10 4 2 2" xfId="26057" xr:uid="{00000000-0005-0000-0000-00007A710000}"/>
    <cellStyle name="Total 6 10 4 3" xfId="24120" xr:uid="{00000000-0005-0000-0000-00007B710000}"/>
    <cellStyle name="Total 6 10 4 4" xfId="21529" xr:uid="{00000000-0005-0000-0000-00007C710000}"/>
    <cellStyle name="Total 6 10 5" xfId="7172" xr:uid="{00000000-0005-0000-0000-00007D710000}"/>
    <cellStyle name="Total 6 10 5 2" xfId="12847" xr:uid="{00000000-0005-0000-0000-00007E710000}"/>
    <cellStyle name="Total 6 10 5 2 2" xfId="25743" xr:uid="{00000000-0005-0000-0000-00007F710000}"/>
    <cellStyle name="Total 6 10 5 2 3" xfId="39796" xr:uid="{00000000-0005-0000-0000-000055250000}"/>
    <cellStyle name="Total 6 10 5 3" xfId="24714" xr:uid="{00000000-0005-0000-0000-000080710000}"/>
    <cellStyle name="Total 6 10 5 4" xfId="36467" xr:uid="{00000000-0005-0000-0000-000055250000}"/>
    <cellStyle name="Total 6 10 6" xfId="8457" xr:uid="{00000000-0005-0000-0000-000081710000}"/>
    <cellStyle name="Total 6 10 6 2" xfId="14123" xr:uid="{00000000-0005-0000-0000-000082710000}"/>
    <cellStyle name="Total 6 10 6 2 2" xfId="39018" xr:uid="{00000000-0005-0000-0000-0000DC2C0000}"/>
    <cellStyle name="Total 6 10 6 3" xfId="35681" xr:uid="{00000000-0005-0000-0000-0000DC2C0000}"/>
    <cellStyle name="Total 6 10 7" xfId="8836" xr:uid="{00000000-0005-0000-0000-000083710000}"/>
    <cellStyle name="Total 6 10 7 2" xfId="14501" xr:uid="{00000000-0005-0000-0000-000084710000}"/>
    <cellStyle name="Total 6 10 7 3" xfId="37373" xr:uid="{00000000-0005-0000-0000-000052230000}"/>
    <cellStyle name="Total 6 10 8" xfId="9557" xr:uid="{00000000-0005-0000-0000-000085710000}"/>
    <cellStyle name="Total 6 10 8 2" xfId="15215" xr:uid="{00000000-0005-0000-0000-000086710000}"/>
    <cellStyle name="Total 6 10 9" xfId="5049" xr:uid="{00000000-0005-0000-0000-000087710000}"/>
    <cellStyle name="Total 6 10 9 2" xfId="10738" xr:uid="{00000000-0005-0000-0000-000088710000}"/>
    <cellStyle name="Total 6 11" xfId="3171" xr:uid="{00000000-0005-0000-0000-000089710000}"/>
    <cellStyle name="Total 6 11 10" xfId="4355" xr:uid="{00000000-0005-0000-0000-00008A710000}"/>
    <cellStyle name="Total 6 11 10 2" xfId="29194" xr:uid="{00000000-0005-0000-0000-00008B710000}"/>
    <cellStyle name="Total 6 11 11" xfId="10083" xr:uid="{00000000-0005-0000-0000-00008C710000}"/>
    <cellStyle name="Total 6 11 11 2" xfId="29591" xr:uid="{00000000-0005-0000-0000-00008D710000}"/>
    <cellStyle name="Total 6 11 12" xfId="16940" xr:uid="{00000000-0005-0000-0000-00008E710000}"/>
    <cellStyle name="Total 6 11 13" xfId="33598" xr:uid="{00000000-0005-0000-0000-000057230000}"/>
    <cellStyle name="Total 6 11 2" xfId="3610" xr:uid="{00000000-0005-0000-0000-00008F710000}"/>
    <cellStyle name="Total 6 11 2 10" xfId="10401" xr:uid="{00000000-0005-0000-0000-000090710000}"/>
    <cellStyle name="Total 6 11 2 10 2" xfId="29617" xr:uid="{00000000-0005-0000-0000-000091710000}"/>
    <cellStyle name="Total 6 11 2 11" xfId="16941" xr:uid="{00000000-0005-0000-0000-000092710000}"/>
    <cellStyle name="Total 6 11 2 12" xfId="33599" xr:uid="{00000000-0005-0000-0000-000058230000}"/>
    <cellStyle name="Total 6 11 2 2" xfId="6770" xr:uid="{00000000-0005-0000-0000-000093710000}"/>
    <cellStyle name="Total 6 11 2 2 2" xfId="12452" xr:uid="{00000000-0005-0000-0000-000094710000}"/>
    <cellStyle name="Total 6 11 2 2 2 2" xfId="26058" xr:uid="{00000000-0005-0000-0000-000095710000}"/>
    <cellStyle name="Total 6 11 2 2 3" xfId="24560" xr:uid="{00000000-0005-0000-0000-000096710000}"/>
    <cellStyle name="Total 6 11 2 2 4" xfId="21532" xr:uid="{00000000-0005-0000-0000-000097710000}"/>
    <cellStyle name="Total 6 11 2 3" xfId="6350" xr:uid="{00000000-0005-0000-0000-000098710000}"/>
    <cellStyle name="Total 6 11 2 3 2" xfId="12033" xr:uid="{00000000-0005-0000-0000-000099710000}"/>
    <cellStyle name="Total 6 11 2 3 2 2" xfId="38770" xr:uid="{00000000-0005-0000-0000-000059250000}"/>
    <cellStyle name="Total 6 11 2 3 3" xfId="35466" xr:uid="{00000000-0005-0000-0000-000059250000}"/>
    <cellStyle name="Total 6 11 2 4" xfId="8245" xr:uid="{00000000-0005-0000-0000-00009A710000}"/>
    <cellStyle name="Total 6 11 2 4 2" xfId="13911" xr:uid="{00000000-0005-0000-0000-00009B710000}"/>
    <cellStyle name="Total 6 11 2 4 3" xfId="37376" xr:uid="{00000000-0005-0000-0000-000058230000}"/>
    <cellStyle name="Total 6 11 2 5" xfId="8775" xr:uid="{00000000-0005-0000-0000-00009C710000}"/>
    <cellStyle name="Total 6 11 2 5 2" xfId="14440" xr:uid="{00000000-0005-0000-0000-00009D710000}"/>
    <cellStyle name="Total 6 11 2 6" xfId="9155" xr:uid="{00000000-0005-0000-0000-00009E710000}"/>
    <cellStyle name="Total 6 11 2 6 2" xfId="14820" xr:uid="{00000000-0005-0000-0000-00009F710000}"/>
    <cellStyle name="Total 6 11 2 7" xfId="9879" xr:uid="{00000000-0005-0000-0000-0000A0710000}"/>
    <cellStyle name="Total 6 11 2 7 2" xfId="15534" xr:uid="{00000000-0005-0000-0000-0000A1710000}"/>
    <cellStyle name="Total 6 11 2 8" xfId="5371" xr:uid="{00000000-0005-0000-0000-0000A2710000}"/>
    <cellStyle name="Total 6 11 2 8 2" xfId="11057" xr:uid="{00000000-0005-0000-0000-0000A3710000}"/>
    <cellStyle name="Total 6 11 2 9" xfId="4697" xr:uid="{00000000-0005-0000-0000-0000A4710000}"/>
    <cellStyle name="Total 6 11 2 9 2" xfId="29193" xr:uid="{00000000-0005-0000-0000-0000A5710000}"/>
    <cellStyle name="Total 6 11 3" xfId="6408" xr:uid="{00000000-0005-0000-0000-0000A6710000}"/>
    <cellStyle name="Total 6 11 3 2" xfId="12091" xr:uid="{00000000-0005-0000-0000-0000A7710000}"/>
    <cellStyle name="Total 6 11 3 2 2" xfId="26430" xr:uid="{00000000-0005-0000-0000-0000A8710000}"/>
    <cellStyle name="Total 6 11 3 2 3" xfId="20521" xr:uid="{00000000-0005-0000-0000-0000A9710000}"/>
    <cellStyle name="Total 6 11 3 3" xfId="24342" xr:uid="{00000000-0005-0000-0000-0000AA710000}"/>
    <cellStyle name="Total 6 11 3 4" xfId="17347" xr:uid="{00000000-0005-0000-0000-0000AB710000}"/>
    <cellStyle name="Total 6 11 4" xfId="5968" xr:uid="{00000000-0005-0000-0000-0000AC710000}"/>
    <cellStyle name="Total 6 11 4 2" xfId="11651" xr:uid="{00000000-0005-0000-0000-0000AD710000}"/>
    <cellStyle name="Total 6 11 4 2 2" xfId="26135" xr:uid="{00000000-0005-0000-0000-0000AE710000}"/>
    <cellStyle name="Total 6 11 4 3" xfId="24121" xr:uid="{00000000-0005-0000-0000-0000AF710000}"/>
    <cellStyle name="Total 6 11 4 4" xfId="21531" xr:uid="{00000000-0005-0000-0000-0000B0710000}"/>
    <cellStyle name="Total 6 11 5" xfId="7171" xr:uid="{00000000-0005-0000-0000-0000B1710000}"/>
    <cellStyle name="Total 6 11 5 2" xfId="12846" xr:uid="{00000000-0005-0000-0000-0000B2710000}"/>
    <cellStyle name="Total 6 11 5 2 2" xfId="25744" xr:uid="{00000000-0005-0000-0000-0000B3710000}"/>
    <cellStyle name="Total 6 11 5 2 3" xfId="39437" xr:uid="{00000000-0005-0000-0000-00005C250000}"/>
    <cellStyle name="Total 6 11 5 3" xfId="24713" xr:uid="{00000000-0005-0000-0000-0000B4710000}"/>
    <cellStyle name="Total 6 11 5 4" xfId="36109" xr:uid="{00000000-0005-0000-0000-00005C250000}"/>
    <cellStyle name="Total 6 11 6" xfId="8458" xr:uid="{00000000-0005-0000-0000-0000B5710000}"/>
    <cellStyle name="Total 6 11 6 2" xfId="14124" xr:uid="{00000000-0005-0000-0000-0000B6710000}"/>
    <cellStyle name="Total 6 11 6 2 2" xfId="38228" xr:uid="{00000000-0005-0000-0000-0000DD2C0000}"/>
    <cellStyle name="Total 6 11 6 3" xfId="34757" xr:uid="{00000000-0005-0000-0000-0000DD2C0000}"/>
    <cellStyle name="Total 6 11 7" xfId="8837" xr:uid="{00000000-0005-0000-0000-0000B7710000}"/>
    <cellStyle name="Total 6 11 7 2" xfId="14502" xr:uid="{00000000-0005-0000-0000-0000B8710000}"/>
    <cellStyle name="Total 6 11 7 3" xfId="37375" xr:uid="{00000000-0005-0000-0000-000057230000}"/>
    <cellStyle name="Total 6 11 8" xfId="9558" xr:uid="{00000000-0005-0000-0000-0000B9710000}"/>
    <cellStyle name="Total 6 11 8 2" xfId="15216" xr:uid="{00000000-0005-0000-0000-0000BA710000}"/>
    <cellStyle name="Total 6 11 9" xfId="5050" xr:uid="{00000000-0005-0000-0000-0000BB710000}"/>
    <cellStyle name="Total 6 11 9 2" xfId="10739" xr:uid="{00000000-0005-0000-0000-0000BC710000}"/>
    <cellStyle name="Total 6 12" xfId="3608" xr:uid="{00000000-0005-0000-0000-0000BD710000}"/>
    <cellStyle name="Total 6 12 10" xfId="10399" xr:uid="{00000000-0005-0000-0000-0000BE710000}"/>
    <cellStyle name="Total 6 12 10 2" xfId="28542" xr:uid="{00000000-0005-0000-0000-0000BF710000}"/>
    <cellStyle name="Total 6 12 11" xfId="16942" xr:uid="{00000000-0005-0000-0000-0000C0710000}"/>
    <cellStyle name="Total 6 12 12" xfId="30847" xr:uid="{00000000-0005-0000-0000-00005C230000}"/>
    <cellStyle name="Total 6 12 2" xfId="6768" xr:uid="{00000000-0005-0000-0000-0000C1710000}"/>
    <cellStyle name="Total 6 12 2 2" xfId="12450" xr:uid="{00000000-0005-0000-0000-0000C2710000}"/>
    <cellStyle name="Total 6 12 2 2 2" xfId="26138" xr:uid="{00000000-0005-0000-0000-0000C3710000}"/>
    <cellStyle name="Total 6 12 2 3" xfId="24558" xr:uid="{00000000-0005-0000-0000-0000C4710000}"/>
    <cellStyle name="Total 6 12 2 4" xfId="21533" xr:uid="{00000000-0005-0000-0000-0000C5710000}"/>
    <cellStyle name="Total 6 12 3" xfId="6450" xr:uid="{00000000-0005-0000-0000-0000C6710000}"/>
    <cellStyle name="Total 6 12 3 2" xfId="12132" xr:uid="{00000000-0005-0000-0000-0000C7710000}"/>
    <cellStyle name="Total 6 12 3 2 2" xfId="39765" xr:uid="{00000000-0005-0000-0000-00005F250000}"/>
    <cellStyle name="Total 6 12 3 3" xfId="36433" xr:uid="{00000000-0005-0000-0000-00005F250000}"/>
    <cellStyle name="Total 6 12 4" xfId="8243" xr:uid="{00000000-0005-0000-0000-0000C8710000}"/>
    <cellStyle name="Total 6 12 4 2" xfId="13909" xr:uid="{00000000-0005-0000-0000-0000C9710000}"/>
    <cellStyle name="Total 6 12 4 3" xfId="37377" xr:uid="{00000000-0005-0000-0000-00005C230000}"/>
    <cellStyle name="Total 6 12 5" xfId="8773" xr:uid="{00000000-0005-0000-0000-0000CA710000}"/>
    <cellStyle name="Total 6 12 5 2" xfId="14438" xr:uid="{00000000-0005-0000-0000-0000CB710000}"/>
    <cellStyle name="Total 6 12 6" xfId="9153" xr:uid="{00000000-0005-0000-0000-0000CC710000}"/>
    <cellStyle name="Total 6 12 6 2" xfId="14818" xr:uid="{00000000-0005-0000-0000-0000CD710000}"/>
    <cellStyle name="Total 6 12 7" xfId="9877" xr:uid="{00000000-0005-0000-0000-0000CE710000}"/>
    <cellStyle name="Total 6 12 7 2" xfId="15532" xr:uid="{00000000-0005-0000-0000-0000CF710000}"/>
    <cellStyle name="Total 6 12 8" xfId="5369" xr:uid="{00000000-0005-0000-0000-0000D0710000}"/>
    <cellStyle name="Total 6 12 8 2" xfId="11055" xr:uid="{00000000-0005-0000-0000-0000D1710000}"/>
    <cellStyle name="Total 6 12 9" xfId="4695" xr:uid="{00000000-0005-0000-0000-0000D2710000}"/>
    <cellStyle name="Total 6 12 9 2" xfId="29192" xr:uid="{00000000-0005-0000-0000-0000D3710000}"/>
    <cellStyle name="Total 6 13" xfId="6406" xr:uid="{00000000-0005-0000-0000-0000D4710000}"/>
    <cellStyle name="Total 6 13 2" xfId="12089" xr:uid="{00000000-0005-0000-0000-0000D5710000}"/>
    <cellStyle name="Total 6 13 2 2" xfId="26428" xr:uid="{00000000-0005-0000-0000-0000D6710000}"/>
    <cellStyle name="Total 6 13 2 3" xfId="20519" xr:uid="{00000000-0005-0000-0000-0000D7710000}"/>
    <cellStyle name="Total 6 13 3" xfId="24340" xr:uid="{00000000-0005-0000-0000-0000D8710000}"/>
    <cellStyle name="Total 6 13 4" xfId="17345" xr:uid="{00000000-0005-0000-0000-0000D9710000}"/>
    <cellStyle name="Total 6 14" xfId="5966" xr:uid="{00000000-0005-0000-0000-0000DA710000}"/>
    <cellStyle name="Total 6 14 2" xfId="11649" xr:uid="{00000000-0005-0000-0000-0000DB710000}"/>
    <cellStyle name="Total 6 14 2 2" xfId="26136" xr:uid="{00000000-0005-0000-0000-0000DC710000}"/>
    <cellStyle name="Total 6 14 3" xfId="24119" xr:uid="{00000000-0005-0000-0000-0000DD710000}"/>
    <cellStyle name="Total 6 14 4" xfId="21528" xr:uid="{00000000-0005-0000-0000-0000DE710000}"/>
    <cellStyle name="Total 6 15" xfId="7173" xr:uid="{00000000-0005-0000-0000-0000DF710000}"/>
    <cellStyle name="Total 6 15 2" xfId="12848" xr:uid="{00000000-0005-0000-0000-0000E0710000}"/>
    <cellStyle name="Total 6 15 2 2" xfId="25742" xr:uid="{00000000-0005-0000-0000-0000E1710000}"/>
    <cellStyle name="Total 6 15 2 3" xfId="39797" xr:uid="{00000000-0005-0000-0000-000062250000}"/>
    <cellStyle name="Total 6 15 3" xfId="24715" xr:uid="{00000000-0005-0000-0000-0000E2710000}"/>
    <cellStyle name="Total 6 15 4" xfId="36468" xr:uid="{00000000-0005-0000-0000-000062250000}"/>
    <cellStyle name="Total 6 16" xfId="8456" xr:uid="{00000000-0005-0000-0000-0000E3710000}"/>
    <cellStyle name="Total 6 16 2" xfId="14122" xr:uid="{00000000-0005-0000-0000-0000E4710000}"/>
    <cellStyle name="Total 6 16 2 2" xfId="38443" xr:uid="{00000000-0005-0000-0000-0000DB2C0000}"/>
    <cellStyle name="Total 6 16 3" xfId="35081" xr:uid="{00000000-0005-0000-0000-0000DB2C0000}"/>
    <cellStyle name="Total 6 17" xfId="8835" xr:uid="{00000000-0005-0000-0000-0000E5710000}"/>
    <cellStyle name="Total 6 17 2" xfId="14500" xr:uid="{00000000-0005-0000-0000-0000E6710000}"/>
    <cellStyle name="Total 6 17 3" xfId="37372" xr:uid="{00000000-0005-0000-0000-000051230000}"/>
    <cellStyle name="Total 6 18" xfId="9556" xr:uid="{00000000-0005-0000-0000-0000E7710000}"/>
    <cellStyle name="Total 6 18 2" xfId="15214" xr:uid="{00000000-0005-0000-0000-0000E8710000}"/>
    <cellStyle name="Total 6 19" xfId="5048" xr:uid="{00000000-0005-0000-0000-0000E9710000}"/>
    <cellStyle name="Total 6 19 2" xfId="10737" xr:uid="{00000000-0005-0000-0000-0000EA710000}"/>
    <cellStyle name="Total 6 2" xfId="3172" xr:uid="{00000000-0005-0000-0000-0000EB710000}"/>
    <cellStyle name="Total 6 2 10" xfId="4356" xr:uid="{00000000-0005-0000-0000-0000EC710000}"/>
    <cellStyle name="Total 6 2 10 2" xfId="28838" xr:uid="{00000000-0005-0000-0000-0000ED710000}"/>
    <cellStyle name="Total 6 2 11" xfId="10084" xr:uid="{00000000-0005-0000-0000-0000EE710000}"/>
    <cellStyle name="Total 6 2 11 2" xfId="29232" xr:uid="{00000000-0005-0000-0000-0000EF710000}"/>
    <cellStyle name="Total 6 2 12" xfId="16943" xr:uid="{00000000-0005-0000-0000-0000F0710000}"/>
    <cellStyle name="Total 6 2 13" xfId="33597" xr:uid="{00000000-0005-0000-0000-000060230000}"/>
    <cellStyle name="Total 6 2 2" xfId="3611" xr:uid="{00000000-0005-0000-0000-0000F1710000}"/>
    <cellStyle name="Total 6 2 2 10" xfId="10402" xr:uid="{00000000-0005-0000-0000-0000F2710000}"/>
    <cellStyle name="Total 6 2 2 10 2" xfId="29484" xr:uid="{00000000-0005-0000-0000-0000F3710000}"/>
    <cellStyle name="Total 6 2 2 11" xfId="16944" xr:uid="{00000000-0005-0000-0000-0000F4710000}"/>
    <cellStyle name="Total 6 2 2 12" xfId="33596" xr:uid="{00000000-0005-0000-0000-000061230000}"/>
    <cellStyle name="Total 6 2 2 2" xfId="6771" xr:uid="{00000000-0005-0000-0000-0000F5710000}"/>
    <cellStyle name="Total 6 2 2 2 2" xfId="12453" xr:uid="{00000000-0005-0000-0000-0000F6710000}"/>
    <cellStyle name="Total 6 2 2 2 2 2" xfId="26139" xr:uid="{00000000-0005-0000-0000-0000F7710000}"/>
    <cellStyle name="Total 6 2 2 2 3" xfId="24561" xr:uid="{00000000-0005-0000-0000-0000F8710000}"/>
    <cellStyle name="Total 6 2 2 2 4" xfId="21535" xr:uid="{00000000-0005-0000-0000-0000F9710000}"/>
    <cellStyle name="Total 6 2 2 3" xfId="6351" xr:uid="{00000000-0005-0000-0000-0000FA710000}"/>
    <cellStyle name="Total 6 2 2 3 2" xfId="12034" xr:uid="{00000000-0005-0000-0000-0000FB710000}"/>
    <cellStyle name="Total 6 2 2 3 2 2" xfId="39003" xr:uid="{00000000-0005-0000-0000-000066250000}"/>
    <cellStyle name="Total 6 2 2 3 3" xfId="35669" xr:uid="{00000000-0005-0000-0000-000066250000}"/>
    <cellStyle name="Total 6 2 2 4" xfId="8246" xr:uid="{00000000-0005-0000-0000-0000FC710000}"/>
    <cellStyle name="Total 6 2 2 4 2" xfId="13912" xr:uid="{00000000-0005-0000-0000-0000FD710000}"/>
    <cellStyle name="Total 6 2 2 4 3" xfId="37379" xr:uid="{00000000-0005-0000-0000-000061230000}"/>
    <cellStyle name="Total 6 2 2 5" xfId="8776" xr:uid="{00000000-0005-0000-0000-0000FE710000}"/>
    <cellStyle name="Total 6 2 2 5 2" xfId="14441" xr:uid="{00000000-0005-0000-0000-0000FF710000}"/>
    <cellStyle name="Total 6 2 2 6" xfId="9156" xr:uid="{00000000-0005-0000-0000-000000720000}"/>
    <cellStyle name="Total 6 2 2 6 2" xfId="14821" xr:uid="{00000000-0005-0000-0000-000001720000}"/>
    <cellStyle name="Total 6 2 2 7" xfId="9880" xr:uid="{00000000-0005-0000-0000-000002720000}"/>
    <cellStyle name="Total 6 2 2 7 2" xfId="15535" xr:uid="{00000000-0005-0000-0000-000003720000}"/>
    <cellStyle name="Total 6 2 2 8" xfId="5372" xr:uid="{00000000-0005-0000-0000-000004720000}"/>
    <cellStyle name="Total 6 2 2 8 2" xfId="11058" xr:uid="{00000000-0005-0000-0000-000005720000}"/>
    <cellStyle name="Total 6 2 2 9" xfId="4698" xr:uid="{00000000-0005-0000-0000-000006720000}"/>
    <cellStyle name="Total 6 2 2 9 2" xfId="28837" xr:uid="{00000000-0005-0000-0000-000007720000}"/>
    <cellStyle name="Total 6 2 3" xfId="6409" xr:uid="{00000000-0005-0000-0000-000008720000}"/>
    <cellStyle name="Total 6 2 3 2" xfId="12092" xr:uid="{00000000-0005-0000-0000-000009720000}"/>
    <cellStyle name="Total 6 2 3 2 2" xfId="26431" xr:uid="{00000000-0005-0000-0000-00000A720000}"/>
    <cellStyle name="Total 6 2 3 2 3" xfId="20522" xr:uid="{00000000-0005-0000-0000-00000B720000}"/>
    <cellStyle name="Total 6 2 3 3" xfId="24343" xr:uid="{00000000-0005-0000-0000-00000C720000}"/>
    <cellStyle name="Total 6 2 3 4" xfId="17348" xr:uid="{00000000-0005-0000-0000-00000D720000}"/>
    <cellStyle name="Total 6 2 4" xfId="5969" xr:uid="{00000000-0005-0000-0000-00000E720000}"/>
    <cellStyle name="Total 6 2 4 2" xfId="11652" xr:uid="{00000000-0005-0000-0000-00000F720000}"/>
    <cellStyle name="Total 6 2 4 2 2" xfId="26059" xr:uid="{00000000-0005-0000-0000-000010720000}"/>
    <cellStyle name="Total 6 2 4 3" xfId="24122" xr:uid="{00000000-0005-0000-0000-000011720000}"/>
    <cellStyle name="Total 6 2 4 4" xfId="21534" xr:uid="{00000000-0005-0000-0000-000012720000}"/>
    <cellStyle name="Total 6 2 5" xfId="7170" xr:uid="{00000000-0005-0000-0000-000013720000}"/>
    <cellStyle name="Total 6 2 5 2" xfId="12845" xr:uid="{00000000-0005-0000-0000-000014720000}"/>
    <cellStyle name="Total 6 2 5 2 2" xfId="25745" xr:uid="{00000000-0005-0000-0000-000015720000}"/>
    <cellStyle name="Total 6 2 5 2 3" xfId="39775" xr:uid="{00000000-0005-0000-0000-000069250000}"/>
    <cellStyle name="Total 6 2 5 3" xfId="24712" xr:uid="{00000000-0005-0000-0000-000016720000}"/>
    <cellStyle name="Total 6 2 5 4" xfId="36443" xr:uid="{00000000-0005-0000-0000-000069250000}"/>
    <cellStyle name="Total 6 2 6" xfId="8459" xr:uid="{00000000-0005-0000-0000-000017720000}"/>
    <cellStyle name="Total 6 2 6 2" xfId="14125" xr:uid="{00000000-0005-0000-0000-000018720000}"/>
    <cellStyle name="Total 6 2 6 2 2" xfId="38227" xr:uid="{00000000-0005-0000-0000-0000DE2C0000}"/>
    <cellStyle name="Total 6 2 6 3" xfId="34756" xr:uid="{00000000-0005-0000-0000-0000DE2C0000}"/>
    <cellStyle name="Total 6 2 7" xfId="8838" xr:uid="{00000000-0005-0000-0000-000019720000}"/>
    <cellStyle name="Total 6 2 7 2" xfId="14503" xr:uid="{00000000-0005-0000-0000-00001A720000}"/>
    <cellStyle name="Total 6 2 7 3" xfId="37378" xr:uid="{00000000-0005-0000-0000-000060230000}"/>
    <cellStyle name="Total 6 2 8" xfId="9559" xr:uid="{00000000-0005-0000-0000-00001B720000}"/>
    <cellStyle name="Total 6 2 8 2" xfId="15217" xr:uid="{00000000-0005-0000-0000-00001C720000}"/>
    <cellStyle name="Total 6 2 9" xfId="5051" xr:uid="{00000000-0005-0000-0000-00001D720000}"/>
    <cellStyle name="Total 6 2 9 2" xfId="10740" xr:uid="{00000000-0005-0000-0000-00001E720000}"/>
    <cellStyle name="Total 6 20" xfId="4353" xr:uid="{00000000-0005-0000-0000-00001F720000}"/>
    <cellStyle name="Total 6 20 2" xfId="28839" xr:uid="{00000000-0005-0000-0000-000020720000}"/>
    <cellStyle name="Total 6 21" xfId="10081" xr:uid="{00000000-0005-0000-0000-000021720000}"/>
    <cellStyle name="Total 6 21 2" xfId="28764" xr:uid="{00000000-0005-0000-0000-000022720000}"/>
    <cellStyle name="Total 6 22" xfId="16937" xr:uid="{00000000-0005-0000-0000-000023720000}"/>
    <cellStyle name="Total 6 23" xfId="33602" xr:uid="{00000000-0005-0000-0000-000051230000}"/>
    <cellStyle name="Total 6 3" xfId="3173" xr:uid="{00000000-0005-0000-0000-000024720000}"/>
    <cellStyle name="Total 6 3 10" xfId="4357" xr:uid="{00000000-0005-0000-0000-000025720000}"/>
    <cellStyle name="Total 6 3 10 2" xfId="28836" xr:uid="{00000000-0005-0000-0000-000026720000}"/>
    <cellStyle name="Total 6 3 11" xfId="10085" xr:uid="{00000000-0005-0000-0000-000027720000}"/>
    <cellStyle name="Total 6 3 11 2" xfId="28552" xr:uid="{00000000-0005-0000-0000-000028720000}"/>
    <cellStyle name="Total 6 3 12" xfId="16945" xr:uid="{00000000-0005-0000-0000-000029720000}"/>
    <cellStyle name="Total 6 3 13" xfId="33595" xr:uid="{00000000-0005-0000-0000-000065230000}"/>
    <cellStyle name="Total 6 3 2" xfId="3612" xr:uid="{00000000-0005-0000-0000-00002A720000}"/>
    <cellStyle name="Total 6 3 2 10" xfId="10403" xr:uid="{00000000-0005-0000-0000-00002B720000}"/>
    <cellStyle name="Total 6 3 2 10 2" xfId="28808" xr:uid="{00000000-0005-0000-0000-00002C720000}"/>
    <cellStyle name="Total 6 3 2 11" xfId="16946" xr:uid="{00000000-0005-0000-0000-00002D720000}"/>
    <cellStyle name="Total 6 3 2 12" xfId="33594" xr:uid="{00000000-0005-0000-0000-000066230000}"/>
    <cellStyle name="Total 6 3 2 2" xfId="6772" xr:uid="{00000000-0005-0000-0000-00002E720000}"/>
    <cellStyle name="Total 6 3 2 2 2" xfId="12454" xr:uid="{00000000-0005-0000-0000-00002F720000}"/>
    <cellStyle name="Total 6 3 2 2 2 2" xfId="26140" xr:uid="{00000000-0005-0000-0000-000030720000}"/>
    <cellStyle name="Total 6 3 2 2 3" xfId="24562" xr:uid="{00000000-0005-0000-0000-000031720000}"/>
    <cellStyle name="Total 6 3 2 2 4" xfId="21537" xr:uid="{00000000-0005-0000-0000-000032720000}"/>
    <cellStyle name="Total 6 3 2 3" xfId="5426" xr:uid="{00000000-0005-0000-0000-000033720000}"/>
    <cellStyle name="Total 6 3 2 3 2" xfId="11109" xr:uid="{00000000-0005-0000-0000-000034720000}"/>
    <cellStyle name="Total 6 3 2 3 2 2" xfId="39440" xr:uid="{00000000-0005-0000-0000-00006D250000}"/>
    <cellStyle name="Total 6 3 2 3 3" xfId="36112" xr:uid="{00000000-0005-0000-0000-00006D250000}"/>
    <cellStyle name="Total 6 3 2 4" xfId="8247" xr:uid="{00000000-0005-0000-0000-000035720000}"/>
    <cellStyle name="Total 6 3 2 4 2" xfId="13913" xr:uid="{00000000-0005-0000-0000-000036720000}"/>
    <cellStyle name="Total 6 3 2 4 3" xfId="37381" xr:uid="{00000000-0005-0000-0000-000066230000}"/>
    <cellStyle name="Total 6 3 2 5" xfId="8777" xr:uid="{00000000-0005-0000-0000-000037720000}"/>
    <cellStyle name="Total 6 3 2 5 2" xfId="14442" xr:uid="{00000000-0005-0000-0000-000038720000}"/>
    <cellStyle name="Total 6 3 2 6" xfId="9157" xr:uid="{00000000-0005-0000-0000-000039720000}"/>
    <cellStyle name="Total 6 3 2 6 2" xfId="14822" xr:uid="{00000000-0005-0000-0000-00003A720000}"/>
    <cellStyle name="Total 6 3 2 7" xfId="9881" xr:uid="{00000000-0005-0000-0000-00003B720000}"/>
    <cellStyle name="Total 6 3 2 7 2" xfId="15536" xr:uid="{00000000-0005-0000-0000-00003C720000}"/>
    <cellStyle name="Total 6 3 2 8" xfId="5373" xr:uid="{00000000-0005-0000-0000-00003D720000}"/>
    <cellStyle name="Total 6 3 2 8 2" xfId="11059" xr:uid="{00000000-0005-0000-0000-00003E720000}"/>
    <cellStyle name="Total 6 3 2 9" xfId="4699" xr:uid="{00000000-0005-0000-0000-00003F720000}"/>
    <cellStyle name="Total 6 3 2 9 2" xfId="28835" xr:uid="{00000000-0005-0000-0000-000040720000}"/>
    <cellStyle name="Total 6 3 3" xfId="6410" xr:uid="{00000000-0005-0000-0000-000041720000}"/>
    <cellStyle name="Total 6 3 3 2" xfId="12093" xr:uid="{00000000-0005-0000-0000-000042720000}"/>
    <cellStyle name="Total 6 3 3 2 2" xfId="26432" xr:uid="{00000000-0005-0000-0000-000043720000}"/>
    <cellStyle name="Total 6 3 3 2 3" xfId="20523" xr:uid="{00000000-0005-0000-0000-000044720000}"/>
    <cellStyle name="Total 6 3 3 3" xfId="24344" xr:uid="{00000000-0005-0000-0000-000045720000}"/>
    <cellStyle name="Total 6 3 3 4" xfId="17349" xr:uid="{00000000-0005-0000-0000-000046720000}"/>
    <cellStyle name="Total 6 3 4" xfId="5970" xr:uid="{00000000-0005-0000-0000-000047720000}"/>
    <cellStyle name="Total 6 3 4 2" xfId="11653" xr:uid="{00000000-0005-0000-0000-000048720000}"/>
    <cellStyle name="Total 6 3 4 2 2" xfId="26060" xr:uid="{00000000-0005-0000-0000-000049720000}"/>
    <cellStyle name="Total 6 3 4 3" xfId="24123" xr:uid="{00000000-0005-0000-0000-00004A720000}"/>
    <cellStyle name="Total 6 3 4 4" xfId="21536" xr:uid="{00000000-0005-0000-0000-00004B720000}"/>
    <cellStyle name="Total 6 3 5" xfId="7169" xr:uid="{00000000-0005-0000-0000-00004C720000}"/>
    <cellStyle name="Total 6 3 5 2" xfId="12844" xr:uid="{00000000-0005-0000-0000-00004D720000}"/>
    <cellStyle name="Total 6 3 5 2 2" xfId="25746" xr:uid="{00000000-0005-0000-0000-00004E720000}"/>
    <cellStyle name="Total 6 3 5 2 3" xfId="38783" xr:uid="{00000000-0005-0000-0000-000070250000}"/>
    <cellStyle name="Total 6 3 5 3" xfId="24711" xr:uid="{00000000-0005-0000-0000-00004F720000}"/>
    <cellStyle name="Total 6 3 5 4" xfId="35475" xr:uid="{00000000-0005-0000-0000-000070250000}"/>
    <cellStyle name="Total 6 3 6" xfId="8460" xr:uid="{00000000-0005-0000-0000-000050720000}"/>
    <cellStyle name="Total 6 3 6 2" xfId="14126" xr:uid="{00000000-0005-0000-0000-000051720000}"/>
    <cellStyle name="Total 6 3 6 2 2" xfId="39017" xr:uid="{00000000-0005-0000-0000-0000DF2C0000}"/>
    <cellStyle name="Total 6 3 6 3" xfId="35680" xr:uid="{00000000-0005-0000-0000-0000DF2C0000}"/>
    <cellStyle name="Total 6 3 7" xfId="8839" xr:uid="{00000000-0005-0000-0000-000052720000}"/>
    <cellStyle name="Total 6 3 7 2" xfId="14504" xr:uid="{00000000-0005-0000-0000-000053720000}"/>
    <cellStyle name="Total 6 3 7 3" xfId="37380" xr:uid="{00000000-0005-0000-0000-000065230000}"/>
    <cellStyle name="Total 6 3 8" xfId="9560" xr:uid="{00000000-0005-0000-0000-000054720000}"/>
    <cellStyle name="Total 6 3 8 2" xfId="15218" xr:uid="{00000000-0005-0000-0000-000055720000}"/>
    <cellStyle name="Total 6 3 9" xfId="5052" xr:uid="{00000000-0005-0000-0000-000056720000}"/>
    <cellStyle name="Total 6 3 9 2" xfId="10741" xr:uid="{00000000-0005-0000-0000-000057720000}"/>
    <cellStyle name="Total 6 4" xfId="3174" xr:uid="{00000000-0005-0000-0000-000058720000}"/>
    <cellStyle name="Total 6 4 10" xfId="4358" xr:uid="{00000000-0005-0000-0000-000059720000}"/>
    <cellStyle name="Total 6 4 10 2" xfId="28834" xr:uid="{00000000-0005-0000-0000-00005A720000}"/>
    <cellStyle name="Total 6 4 11" xfId="10086" xr:uid="{00000000-0005-0000-0000-00005B720000}"/>
    <cellStyle name="Total 6 4 11 2" xfId="30062" xr:uid="{00000000-0005-0000-0000-00005C720000}"/>
    <cellStyle name="Total 6 4 12" xfId="16947" xr:uid="{00000000-0005-0000-0000-00005D720000}"/>
    <cellStyle name="Total 6 4 13" xfId="33593" xr:uid="{00000000-0005-0000-0000-00006A230000}"/>
    <cellStyle name="Total 6 4 2" xfId="3613" xr:uid="{00000000-0005-0000-0000-00005E720000}"/>
    <cellStyle name="Total 6 4 2 10" xfId="10404" xr:uid="{00000000-0005-0000-0000-00005F720000}"/>
    <cellStyle name="Total 6 4 2 10 2" xfId="29509" xr:uid="{00000000-0005-0000-0000-000060720000}"/>
    <cellStyle name="Total 6 4 2 11" xfId="16948" xr:uid="{00000000-0005-0000-0000-000061720000}"/>
    <cellStyle name="Total 6 4 2 12" xfId="33592" xr:uid="{00000000-0005-0000-0000-00006B230000}"/>
    <cellStyle name="Total 6 4 2 2" xfId="6773" xr:uid="{00000000-0005-0000-0000-000062720000}"/>
    <cellStyle name="Total 6 4 2 2 2" xfId="12455" xr:uid="{00000000-0005-0000-0000-000063720000}"/>
    <cellStyle name="Total 6 4 2 2 2 2" xfId="26141" xr:uid="{00000000-0005-0000-0000-000064720000}"/>
    <cellStyle name="Total 6 4 2 2 3" xfId="24563" xr:uid="{00000000-0005-0000-0000-000065720000}"/>
    <cellStyle name="Total 6 4 2 2 4" xfId="21539" xr:uid="{00000000-0005-0000-0000-000066720000}"/>
    <cellStyle name="Total 6 4 2 3" xfId="5403" xr:uid="{00000000-0005-0000-0000-000067720000}"/>
    <cellStyle name="Total 6 4 2 3 2" xfId="11086" xr:uid="{00000000-0005-0000-0000-000068720000}"/>
    <cellStyle name="Total 6 4 2 3 2 2" xfId="39438" xr:uid="{00000000-0005-0000-0000-000074250000}"/>
    <cellStyle name="Total 6 4 2 3 3" xfId="36110" xr:uid="{00000000-0005-0000-0000-000074250000}"/>
    <cellStyle name="Total 6 4 2 4" xfId="8248" xr:uid="{00000000-0005-0000-0000-000069720000}"/>
    <cellStyle name="Total 6 4 2 4 2" xfId="13914" xr:uid="{00000000-0005-0000-0000-00006A720000}"/>
    <cellStyle name="Total 6 4 2 4 3" xfId="37383" xr:uid="{00000000-0005-0000-0000-00006B230000}"/>
    <cellStyle name="Total 6 4 2 5" xfId="8778" xr:uid="{00000000-0005-0000-0000-00006B720000}"/>
    <cellStyle name="Total 6 4 2 5 2" xfId="14443" xr:uid="{00000000-0005-0000-0000-00006C720000}"/>
    <cellStyle name="Total 6 4 2 6" xfId="9158" xr:uid="{00000000-0005-0000-0000-00006D720000}"/>
    <cellStyle name="Total 6 4 2 6 2" xfId="14823" xr:uid="{00000000-0005-0000-0000-00006E720000}"/>
    <cellStyle name="Total 6 4 2 7" xfId="9882" xr:uid="{00000000-0005-0000-0000-00006F720000}"/>
    <cellStyle name="Total 6 4 2 7 2" xfId="15537" xr:uid="{00000000-0005-0000-0000-000070720000}"/>
    <cellStyle name="Total 6 4 2 8" xfId="5374" xr:uid="{00000000-0005-0000-0000-000071720000}"/>
    <cellStyle name="Total 6 4 2 8 2" xfId="11060" xr:uid="{00000000-0005-0000-0000-000072720000}"/>
    <cellStyle name="Total 6 4 2 9" xfId="4700" xr:uid="{00000000-0005-0000-0000-000073720000}"/>
    <cellStyle name="Total 6 4 2 9 2" xfId="28833" xr:uid="{00000000-0005-0000-0000-000074720000}"/>
    <cellStyle name="Total 6 4 3" xfId="6411" xr:uid="{00000000-0005-0000-0000-000075720000}"/>
    <cellStyle name="Total 6 4 3 2" xfId="12094" xr:uid="{00000000-0005-0000-0000-000076720000}"/>
    <cellStyle name="Total 6 4 3 2 2" xfId="26433" xr:uid="{00000000-0005-0000-0000-000077720000}"/>
    <cellStyle name="Total 6 4 3 2 3" xfId="20524" xr:uid="{00000000-0005-0000-0000-000078720000}"/>
    <cellStyle name="Total 6 4 3 3" xfId="24345" xr:uid="{00000000-0005-0000-0000-000079720000}"/>
    <cellStyle name="Total 6 4 3 4" xfId="17350" xr:uid="{00000000-0005-0000-0000-00007A720000}"/>
    <cellStyle name="Total 6 4 4" xfId="5971" xr:uid="{00000000-0005-0000-0000-00007B720000}"/>
    <cellStyle name="Total 6 4 4 2" xfId="11654" xr:uid="{00000000-0005-0000-0000-00007C720000}"/>
    <cellStyle name="Total 6 4 4 2 2" xfId="26061" xr:uid="{00000000-0005-0000-0000-00007D720000}"/>
    <cellStyle name="Total 6 4 4 3" xfId="24124" xr:uid="{00000000-0005-0000-0000-00007E720000}"/>
    <cellStyle name="Total 6 4 4 4" xfId="21538" xr:uid="{00000000-0005-0000-0000-00007F720000}"/>
    <cellStyle name="Total 6 4 5" xfId="7168" xr:uid="{00000000-0005-0000-0000-000080720000}"/>
    <cellStyle name="Total 6 4 5 2" xfId="12843" xr:uid="{00000000-0005-0000-0000-000081720000}"/>
    <cellStyle name="Total 6 4 5 2 2" xfId="25747" xr:uid="{00000000-0005-0000-0000-000082720000}"/>
    <cellStyle name="Total 6 4 5 2 3" xfId="39721" xr:uid="{00000000-0005-0000-0000-000077250000}"/>
    <cellStyle name="Total 6 4 5 3" xfId="24710" xr:uid="{00000000-0005-0000-0000-000083720000}"/>
    <cellStyle name="Total 6 4 5 4" xfId="36389" xr:uid="{00000000-0005-0000-0000-000077250000}"/>
    <cellStyle name="Total 6 4 6" xfId="8461" xr:uid="{00000000-0005-0000-0000-000084720000}"/>
    <cellStyle name="Total 6 4 6 2" xfId="14127" xr:uid="{00000000-0005-0000-0000-000085720000}"/>
    <cellStyle name="Total 6 4 6 2 2" xfId="38226" xr:uid="{00000000-0005-0000-0000-0000E02C0000}"/>
    <cellStyle name="Total 6 4 6 3" xfId="34755" xr:uid="{00000000-0005-0000-0000-0000E02C0000}"/>
    <cellStyle name="Total 6 4 7" xfId="8840" xr:uid="{00000000-0005-0000-0000-000086720000}"/>
    <cellStyle name="Total 6 4 7 2" xfId="14505" xr:uid="{00000000-0005-0000-0000-000087720000}"/>
    <cellStyle name="Total 6 4 7 3" xfId="37382" xr:uid="{00000000-0005-0000-0000-00006A230000}"/>
    <cellStyle name="Total 6 4 8" xfId="9561" xr:uid="{00000000-0005-0000-0000-000088720000}"/>
    <cellStyle name="Total 6 4 8 2" xfId="15219" xr:uid="{00000000-0005-0000-0000-000089720000}"/>
    <cellStyle name="Total 6 4 9" xfId="5053" xr:uid="{00000000-0005-0000-0000-00008A720000}"/>
    <cellStyle name="Total 6 4 9 2" xfId="10742" xr:uid="{00000000-0005-0000-0000-00008B720000}"/>
    <cellStyle name="Total 6 5" xfId="3175" xr:uid="{00000000-0005-0000-0000-00008C720000}"/>
    <cellStyle name="Total 6 5 10" xfId="4359" xr:uid="{00000000-0005-0000-0000-00008D720000}"/>
    <cellStyle name="Total 6 5 10 2" xfId="28832" xr:uid="{00000000-0005-0000-0000-00008E720000}"/>
    <cellStyle name="Total 6 5 11" xfId="10087" xr:uid="{00000000-0005-0000-0000-00008F720000}"/>
    <cellStyle name="Total 6 5 11 2" xfId="29493" xr:uid="{00000000-0005-0000-0000-000090720000}"/>
    <cellStyle name="Total 6 5 12" xfId="16949" xr:uid="{00000000-0005-0000-0000-000091720000}"/>
    <cellStyle name="Total 6 5 13" xfId="33591" xr:uid="{00000000-0005-0000-0000-00006F230000}"/>
    <cellStyle name="Total 6 5 2" xfId="3614" xr:uid="{00000000-0005-0000-0000-000092720000}"/>
    <cellStyle name="Total 6 5 2 10" xfId="10405" xr:uid="{00000000-0005-0000-0000-000093720000}"/>
    <cellStyle name="Total 6 5 2 10 2" xfId="28813" xr:uid="{00000000-0005-0000-0000-000094720000}"/>
    <cellStyle name="Total 6 5 2 11" xfId="16950" xr:uid="{00000000-0005-0000-0000-000095720000}"/>
    <cellStyle name="Total 6 5 2 12" xfId="33590" xr:uid="{00000000-0005-0000-0000-000070230000}"/>
    <cellStyle name="Total 6 5 2 2" xfId="6774" xr:uid="{00000000-0005-0000-0000-000096720000}"/>
    <cellStyle name="Total 6 5 2 2 2" xfId="12456" xr:uid="{00000000-0005-0000-0000-000097720000}"/>
    <cellStyle name="Total 6 5 2 2 2 2" xfId="26142" xr:uid="{00000000-0005-0000-0000-000098720000}"/>
    <cellStyle name="Total 6 5 2 2 3" xfId="24564" xr:uid="{00000000-0005-0000-0000-000099720000}"/>
    <cellStyle name="Total 6 5 2 2 4" xfId="21541" xr:uid="{00000000-0005-0000-0000-00009A720000}"/>
    <cellStyle name="Total 6 5 2 3" xfId="5427" xr:uid="{00000000-0005-0000-0000-00009B720000}"/>
    <cellStyle name="Total 6 5 2 3 2" xfId="11110" xr:uid="{00000000-0005-0000-0000-00009C720000}"/>
    <cellStyle name="Total 6 5 2 3 2 2" xfId="39446" xr:uid="{00000000-0005-0000-0000-00007B250000}"/>
    <cellStyle name="Total 6 5 2 3 3" xfId="36118" xr:uid="{00000000-0005-0000-0000-00007B250000}"/>
    <cellStyle name="Total 6 5 2 4" xfId="8249" xr:uid="{00000000-0005-0000-0000-00009D720000}"/>
    <cellStyle name="Total 6 5 2 4 2" xfId="13915" xr:uid="{00000000-0005-0000-0000-00009E720000}"/>
    <cellStyle name="Total 6 5 2 4 3" xfId="37385" xr:uid="{00000000-0005-0000-0000-000070230000}"/>
    <cellStyle name="Total 6 5 2 5" xfId="8779" xr:uid="{00000000-0005-0000-0000-00009F720000}"/>
    <cellStyle name="Total 6 5 2 5 2" xfId="14444" xr:uid="{00000000-0005-0000-0000-0000A0720000}"/>
    <cellStyle name="Total 6 5 2 6" xfId="9159" xr:uid="{00000000-0005-0000-0000-0000A1720000}"/>
    <cellStyle name="Total 6 5 2 6 2" xfId="14824" xr:uid="{00000000-0005-0000-0000-0000A2720000}"/>
    <cellStyle name="Total 6 5 2 7" xfId="9883" xr:uid="{00000000-0005-0000-0000-0000A3720000}"/>
    <cellStyle name="Total 6 5 2 7 2" xfId="15538" xr:uid="{00000000-0005-0000-0000-0000A4720000}"/>
    <cellStyle name="Total 6 5 2 8" xfId="5375" xr:uid="{00000000-0005-0000-0000-0000A5720000}"/>
    <cellStyle name="Total 6 5 2 8 2" xfId="11061" xr:uid="{00000000-0005-0000-0000-0000A6720000}"/>
    <cellStyle name="Total 6 5 2 9" xfId="4701" xr:uid="{00000000-0005-0000-0000-0000A7720000}"/>
    <cellStyle name="Total 6 5 2 9 2" xfId="29191" xr:uid="{00000000-0005-0000-0000-0000A8720000}"/>
    <cellStyle name="Total 6 5 3" xfId="6412" xr:uid="{00000000-0005-0000-0000-0000A9720000}"/>
    <cellStyle name="Total 6 5 3 2" xfId="12095" xr:uid="{00000000-0005-0000-0000-0000AA720000}"/>
    <cellStyle name="Total 6 5 3 2 2" xfId="26434" xr:uid="{00000000-0005-0000-0000-0000AB720000}"/>
    <cellStyle name="Total 6 5 3 2 3" xfId="20525" xr:uid="{00000000-0005-0000-0000-0000AC720000}"/>
    <cellStyle name="Total 6 5 3 3" xfId="24346" xr:uid="{00000000-0005-0000-0000-0000AD720000}"/>
    <cellStyle name="Total 6 5 3 4" xfId="17351" xr:uid="{00000000-0005-0000-0000-0000AE720000}"/>
    <cellStyle name="Total 6 5 4" xfId="5972" xr:uid="{00000000-0005-0000-0000-0000AF720000}"/>
    <cellStyle name="Total 6 5 4 2" xfId="11655" xr:uid="{00000000-0005-0000-0000-0000B0720000}"/>
    <cellStyle name="Total 6 5 4 2 2" xfId="26062" xr:uid="{00000000-0005-0000-0000-0000B1720000}"/>
    <cellStyle name="Total 6 5 4 3" xfId="24125" xr:uid="{00000000-0005-0000-0000-0000B2720000}"/>
    <cellStyle name="Total 6 5 4 4" xfId="21540" xr:uid="{00000000-0005-0000-0000-0000B3720000}"/>
    <cellStyle name="Total 6 5 5" xfId="7167" xr:uid="{00000000-0005-0000-0000-0000B4720000}"/>
    <cellStyle name="Total 6 5 5 2" xfId="12842" xr:uid="{00000000-0005-0000-0000-0000B5720000}"/>
    <cellStyle name="Total 6 5 5 2 2" xfId="25748" xr:uid="{00000000-0005-0000-0000-0000B6720000}"/>
    <cellStyle name="Total 6 5 5 2 3" xfId="39776" xr:uid="{00000000-0005-0000-0000-00007E250000}"/>
    <cellStyle name="Total 6 5 5 3" xfId="24709" xr:uid="{00000000-0005-0000-0000-0000B7720000}"/>
    <cellStyle name="Total 6 5 5 4" xfId="36444" xr:uid="{00000000-0005-0000-0000-00007E250000}"/>
    <cellStyle name="Total 6 5 6" xfId="8462" xr:uid="{00000000-0005-0000-0000-0000B8720000}"/>
    <cellStyle name="Total 6 5 6 2" xfId="14128" xr:uid="{00000000-0005-0000-0000-0000B9720000}"/>
    <cellStyle name="Total 6 5 6 2 2" xfId="38225" xr:uid="{00000000-0005-0000-0000-0000E12C0000}"/>
    <cellStyle name="Total 6 5 6 3" xfId="34754" xr:uid="{00000000-0005-0000-0000-0000E12C0000}"/>
    <cellStyle name="Total 6 5 7" xfId="8841" xr:uid="{00000000-0005-0000-0000-0000BA720000}"/>
    <cellStyle name="Total 6 5 7 2" xfId="14506" xr:uid="{00000000-0005-0000-0000-0000BB720000}"/>
    <cellStyle name="Total 6 5 7 3" xfId="37384" xr:uid="{00000000-0005-0000-0000-00006F230000}"/>
    <cellStyle name="Total 6 5 8" xfId="9562" xr:uid="{00000000-0005-0000-0000-0000BC720000}"/>
    <cellStyle name="Total 6 5 8 2" xfId="15220" xr:uid="{00000000-0005-0000-0000-0000BD720000}"/>
    <cellStyle name="Total 6 5 9" xfId="5054" xr:uid="{00000000-0005-0000-0000-0000BE720000}"/>
    <cellStyle name="Total 6 5 9 2" xfId="10743" xr:uid="{00000000-0005-0000-0000-0000BF720000}"/>
    <cellStyle name="Total 6 6" xfId="3176" xr:uid="{00000000-0005-0000-0000-0000C0720000}"/>
    <cellStyle name="Total 6 6 10" xfId="4360" xr:uid="{00000000-0005-0000-0000-0000C1720000}"/>
    <cellStyle name="Total 6 6 10 2" xfId="29190" xr:uid="{00000000-0005-0000-0000-0000C2720000}"/>
    <cellStyle name="Total 6 6 11" xfId="10088" xr:uid="{00000000-0005-0000-0000-0000C3720000}"/>
    <cellStyle name="Total 6 6 11 2" xfId="29407" xr:uid="{00000000-0005-0000-0000-0000C4720000}"/>
    <cellStyle name="Total 6 6 12" xfId="16951" xr:uid="{00000000-0005-0000-0000-0000C5720000}"/>
    <cellStyle name="Total 6 6 13" xfId="33589" xr:uid="{00000000-0005-0000-0000-000074230000}"/>
    <cellStyle name="Total 6 6 2" xfId="3615" xr:uid="{00000000-0005-0000-0000-0000C6720000}"/>
    <cellStyle name="Total 6 6 2 10" xfId="10406" xr:uid="{00000000-0005-0000-0000-0000C7720000}"/>
    <cellStyle name="Total 6 6 2 10 2" xfId="29659" xr:uid="{00000000-0005-0000-0000-0000C8720000}"/>
    <cellStyle name="Total 6 6 2 11" xfId="16952" xr:uid="{00000000-0005-0000-0000-0000C9720000}"/>
    <cellStyle name="Total 6 6 2 12" xfId="33588" xr:uid="{00000000-0005-0000-0000-000075230000}"/>
    <cellStyle name="Total 6 6 2 2" xfId="6775" xr:uid="{00000000-0005-0000-0000-0000CA720000}"/>
    <cellStyle name="Total 6 6 2 2 2" xfId="12457" xr:uid="{00000000-0005-0000-0000-0000CB720000}"/>
    <cellStyle name="Total 6 6 2 2 2 2" xfId="26143" xr:uid="{00000000-0005-0000-0000-0000CC720000}"/>
    <cellStyle name="Total 6 6 2 2 3" xfId="24565" xr:uid="{00000000-0005-0000-0000-0000CD720000}"/>
    <cellStyle name="Total 6 6 2 2 4" xfId="21543" xr:uid="{00000000-0005-0000-0000-0000CE720000}"/>
    <cellStyle name="Total 6 6 2 3" xfId="6790" xr:uid="{00000000-0005-0000-0000-0000CF720000}"/>
    <cellStyle name="Total 6 6 2 3 2" xfId="12472" xr:uid="{00000000-0005-0000-0000-0000D0720000}"/>
    <cellStyle name="Total 6 6 2 3 2 2" xfId="39447" xr:uid="{00000000-0005-0000-0000-000082250000}"/>
    <cellStyle name="Total 6 6 2 3 3" xfId="36119" xr:uid="{00000000-0005-0000-0000-000082250000}"/>
    <cellStyle name="Total 6 6 2 4" xfId="8250" xr:uid="{00000000-0005-0000-0000-0000D1720000}"/>
    <cellStyle name="Total 6 6 2 4 2" xfId="13916" xr:uid="{00000000-0005-0000-0000-0000D2720000}"/>
    <cellStyle name="Total 6 6 2 4 3" xfId="37387" xr:uid="{00000000-0005-0000-0000-000075230000}"/>
    <cellStyle name="Total 6 6 2 5" xfId="8780" xr:uid="{00000000-0005-0000-0000-0000D3720000}"/>
    <cellStyle name="Total 6 6 2 5 2" xfId="14445" xr:uid="{00000000-0005-0000-0000-0000D4720000}"/>
    <cellStyle name="Total 6 6 2 6" xfId="9160" xr:uid="{00000000-0005-0000-0000-0000D5720000}"/>
    <cellStyle name="Total 6 6 2 6 2" xfId="14825" xr:uid="{00000000-0005-0000-0000-0000D6720000}"/>
    <cellStyle name="Total 6 6 2 7" xfId="9884" xr:uid="{00000000-0005-0000-0000-0000D7720000}"/>
    <cellStyle name="Total 6 6 2 7 2" xfId="15539" xr:uid="{00000000-0005-0000-0000-0000D8720000}"/>
    <cellStyle name="Total 6 6 2 8" xfId="5376" xr:uid="{00000000-0005-0000-0000-0000D9720000}"/>
    <cellStyle name="Total 6 6 2 8 2" xfId="11062" xr:uid="{00000000-0005-0000-0000-0000DA720000}"/>
    <cellStyle name="Total 6 6 2 9" xfId="4702" xr:uid="{00000000-0005-0000-0000-0000DB720000}"/>
    <cellStyle name="Total 6 6 2 9 2" xfId="28831" xr:uid="{00000000-0005-0000-0000-0000DC720000}"/>
    <cellStyle name="Total 6 6 3" xfId="6413" xr:uid="{00000000-0005-0000-0000-0000DD720000}"/>
    <cellStyle name="Total 6 6 3 2" xfId="12096" xr:uid="{00000000-0005-0000-0000-0000DE720000}"/>
    <cellStyle name="Total 6 6 3 2 2" xfId="26435" xr:uid="{00000000-0005-0000-0000-0000DF720000}"/>
    <cellStyle name="Total 6 6 3 2 3" xfId="20526" xr:uid="{00000000-0005-0000-0000-0000E0720000}"/>
    <cellStyle name="Total 6 6 3 3" xfId="24347" xr:uid="{00000000-0005-0000-0000-0000E1720000}"/>
    <cellStyle name="Total 6 6 3 4" xfId="17352" xr:uid="{00000000-0005-0000-0000-0000E2720000}"/>
    <cellStyle name="Total 6 6 4" xfId="5973" xr:uid="{00000000-0005-0000-0000-0000E3720000}"/>
    <cellStyle name="Total 6 6 4 2" xfId="11656" xr:uid="{00000000-0005-0000-0000-0000E4720000}"/>
    <cellStyle name="Total 6 6 4 2 2" xfId="26063" xr:uid="{00000000-0005-0000-0000-0000E5720000}"/>
    <cellStyle name="Total 6 6 4 3" xfId="24126" xr:uid="{00000000-0005-0000-0000-0000E6720000}"/>
    <cellStyle name="Total 6 6 4 4" xfId="21542" xr:uid="{00000000-0005-0000-0000-0000E7720000}"/>
    <cellStyle name="Total 6 6 5" xfId="7166" xr:uid="{00000000-0005-0000-0000-0000E8720000}"/>
    <cellStyle name="Total 6 6 5 2" xfId="12841" xr:uid="{00000000-0005-0000-0000-0000E9720000}"/>
    <cellStyle name="Total 6 6 5 2 2" xfId="25749" xr:uid="{00000000-0005-0000-0000-0000EA720000}"/>
    <cellStyle name="Total 6 6 5 2 3" xfId="39460" xr:uid="{00000000-0005-0000-0000-000085250000}"/>
    <cellStyle name="Total 6 6 5 3" xfId="24708" xr:uid="{00000000-0005-0000-0000-0000EB720000}"/>
    <cellStyle name="Total 6 6 5 4" xfId="36130" xr:uid="{00000000-0005-0000-0000-000085250000}"/>
    <cellStyle name="Total 6 6 6" xfId="8463" xr:uid="{00000000-0005-0000-0000-0000EC720000}"/>
    <cellStyle name="Total 6 6 6 2" xfId="14129" xr:uid="{00000000-0005-0000-0000-0000ED720000}"/>
    <cellStyle name="Total 6 6 6 2 2" xfId="38224" xr:uid="{00000000-0005-0000-0000-0000E22C0000}"/>
    <cellStyle name="Total 6 6 6 3" xfId="34753" xr:uid="{00000000-0005-0000-0000-0000E22C0000}"/>
    <cellStyle name="Total 6 6 7" xfId="8842" xr:uid="{00000000-0005-0000-0000-0000EE720000}"/>
    <cellStyle name="Total 6 6 7 2" xfId="14507" xr:uid="{00000000-0005-0000-0000-0000EF720000}"/>
    <cellStyle name="Total 6 6 7 3" xfId="37386" xr:uid="{00000000-0005-0000-0000-000074230000}"/>
    <cellStyle name="Total 6 6 8" xfId="9563" xr:uid="{00000000-0005-0000-0000-0000F0720000}"/>
    <cellStyle name="Total 6 6 8 2" xfId="15221" xr:uid="{00000000-0005-0000-0000-0000F1720000}"/>
    <cellStyle name="Total 6 6 9" xfId="5055" xr:uid="{00000000-0005-0000-0000-0000F2720000}"/>
    <cellStyle name="Total 6 6 9 2" xfId="10744" xr:uid="{00000000-0005-0000-0000-0000F3720000}"/>
    <cellStyle name="Total 6 7" xfId="3177" xr:uid="{00000000-0005-0000-0000-0000F4720000}"/>
    <cellStyle name="Total 6 7 10" xfId="4361" xr:uid="{00000000-0005-0000-0000-0000F5720000}"/>
    <cellStyle name="Total 6 7 10 2" xfId="28830" xr:uid="{00000000-0005-0000-0000-0000F6720000}"/>
    <cellStyle name="Total 6 7 11" xfId="10089" xr:uid="{00000000-0005-0000-0000-0000F7720000}"/>
    <cellStyle name="Total 6 7 11 2" xfId="29965" xr:uid="{00000000-0005-0000-0000-0000F8720000}"/>
    <cellStyle name="Total 6 7 12" xfId="16953" xr:uid="{00000000-0005-0000-0000-0000F9720000}"/>
    <cellStyle name="Total 6 7 13" xfId="30848" xr:uid="{00000000-0005-0000-0000-000079230000}"/>
    <cellStyle name="Total 6 7 2" xfId="3616" xr:uid="{00000000-0005-0000-0000-0000FA720000}"/>
    <cellStyle name="Total 6 7 2 10" xfId="10407" xr:uid="{00000000-0005-0000-0000-0000FB720000}"/>
    <cellStyle name="Total 6 7 2 10 2" xfId="29255" xr:uid="{00000000-0005-0000-0000-0000FC720000}"/>
    <cellStyle name="Total 6 7 2 11" xfId="16954" xr:uid="{00000000-0005-0000-0000-0000FD720000}"/>
    <cellStyle name="Total 6 7 2 12" xfId="30849" xr:uid="{00000000-0005-0000-0000-00007A230000}"/>
    <cellStyle name="Total 6 7 2 2" xfId="6776" xr:uid="{00000000-0005-0000-0000-0000FE720000}"/>
    <cellStyle name="Total 6 7 2 2 2" xfId="12458" xr:uid="{00000000-0005-0000-0000-0000FF720000}"/>
    <cellStyle name="Total 6 7 2 2 2 2" xfId="26144" xr:uid="{00000000-0005-0000-0000-000000730000}"/>
    <cellStyle name="Total 6 7 2 2 3" xfId="24566" xr:uid="{00000000-0005-0000-0000-000001730000}"/>
    <cellStyle name="Total 6 7 2 2 4" xfId="21545" xr:uid="{00000000-0005-0000-0000-000002730000}"/>
    <cellStyle name="Total 6 7 2 3" xfId="6438" xr:uid="{00000000-0005-0000-0000-000003730000}"/>
    <cellStyle name="Total 6 7 2 3 2" xfId="12120" xr:uid="{00000000-0005-0000-0000-000004730000}"/>
    <cellStyle name="Total 6 7 2 3 2 2" xfId="39487" xr:uid="{00000000-0005-0000-0000-000089250000}"/>
    <cellStyle name="Total 6 7 2 3 3" xfId="36151" xr:uid="{00000000-0005-0000-0000-000089250000}"/>
    <cellStyle name="Total 6 7 2 4" xfId="8251" xr:uid="{00000000-0005-0000-0000-000005730000}"/>
    <cellStyle name="Total 6 7 2 4 2" xfId="13917" xr:uid="{00000000-0005-0000-0000-000006730000}"/>
    <cellStyle name="Total 6 7 2 4 3" xfId="37389" xr:uid="{00000000-0005-0000-0000-00007A230000}"/>
    <cellStyle name="Total 6 7 2 5" xfId="8781" xr:uid="{00000000-0005-0000-0000-000007730000}"/>
    <cellStyle name="Total 6 7 2 5 2" xfId="14446" xr:uid="{00000000-0005-0000-0000-000008730000}"/>
    <cellStyle name="Total 6 7 2 6" xfId="9161" xr:uid="{00000000-0005-0000-0000-000009730000}"/>
    <cellStyle name="Total 6 7 2 6 2" xfId="14826" xr:uid="{00000000-0005-0000-0000-00000A730000}"/>
    <cellStyle name="Total 6 7 2 7" xfId="9885" xr:uid="{00000000-0005-0000-0000-00000B730000}"/>
    <cellStyle name="Total 6 7 2 7 2" xfId="15540" xr:uid="{00000000-0005-0000-0000-00000C730000}"/>
    <cellStyle name="Total 6 7 2 8" xfId="5377" xr:uid="{00000000-0005-0000-0000-00000D730000}"/>
    <cellStyle name="Total 6 7 2 8 2" xfId="11063" xr:uid="{00000000-0005-0000-0000-00000E730000}"/>
    <cellStyle name="Total 6 7 2 9" xfId="4703" xr:uid="{00000000-0005-0000-0000-00000F730000}"/>
    <cellStyle name="Total 6 7 2 9 2" xfId="28829" xr:uid="{00000000-0005-0000-0000-000010730000}"/>
    <cellStyle name="Total 6 7 3" xfId="6414" xr:uid="{00000000-0005-0000-0000-000011730000}"/>
    <cellStyle name="Total 6 7 3 2" xfId="12097" xr:uid="{00000000-0005-0000-0000-000012730000}"/>
    <cellStyle name="Total 6 7 3 2 2" xfId="26436" xr:uid="{00000000-0005-0000-0000-000013730000}"/>
    <cellStyle name="Total 6 7 3 2 3" xfId="20527" xr:uid="{00000000-0005-0000-0000-000014730000}"/>
    <cellStyle name="Total 6 7 3 3" xfId="24348" xr:uid="{00000000-0005-0000-0000-000015730000}"/>
    <cellStyle name="Total 6 7 3 4" xfId="17353" xr:uid="{00000000-0005-0000-0000-000016730000}"/>
    <cellStyle name="Total 6 7 4" xfId="5974" xr:uid="{00000000-0005-0000-0000-000017730000}"/>
    <cellStyle name="Total 6 7 4 2" xfId="11657" xr:uid="{00000000-0005-0000-0000-000018730000}"/>
    <cellStyle name="Total 6 7 4 2 2" xfId="26064" xr:uid="{00000000-0005-0000-0000-000019730000}"/>
    <cellStyle name="Total 6 7 4 3" xfId="24127" xr:uid="{00000000-0005-0000-0000-00001A730000}"/>
    <cellStyle name="Total 6 7 4 4" xfId="21544" xr:uid="{00000000-0005-0000-0000-00001B730000}"/>
    <cellStyle name="Total 6 7 5" xfId="7165" xr:uid="{00000000-0005-0000-0000-00001C730000}"/>
    <cellStyle name="Total 6 7 5 2" xfId="12840" xr:uid="{00000000-0005-0000-0000-00001D730000}"/>
    <cellStyle name="Total 6 7 5 2 2" xfId="25750" xr:uid="{00000000-0005-0000-0000-00001E730000}"/>
    <cellStyle name="Total 6 7 5 2 3" xfId="39477" xr:uid="{00000000-0005-0000-0000-00008C250000}"/>
    <cellStyle name="Total 6 7 5 3" xfId="24707" xr:uid="{00000000-0005-0000-0000-00001F730000}"/>
    <cellStyle name="Total 6 7 5 4" xfId="36141" xr:uid="{00000000-0005-0000-0000-00008C250000}"/>
    <cellStyle name="Total 6 7 6" xfId="8464" xr:uid="{00000000-0005-0000-0000-000020730000}"/>
    <cellStyle name="Total 6 7 6 2" xfId="14130" xr:uid="{00000000-0005-0000-0000-000021730000}"/>
    <cellStyle name="Total 6 7 6 2 2" xfId="38223" xr:uid="{00000000-0005-0000-0000-0000E32C0000}"/>
    <cellStyle name="Total 6 7 6 3" xfId="34752" xr:uid="{00000000-0005-0000-0000-0000E32C0000}"/>
    <cellStyle name="Total 6 7 7" xfId="8843" xr:uid="{00000000-0005-0000-0000-000022730000}"/>
    <cellStyle name="Total 6 7 7 2" xfId="14508" xr:uid="{00000000-0005-0000-0000-000023730000}"/>
    <cellStyle name="Total 6 7 7 3" xfId="37388" xr:uid="{00000000-0005-0000-0000-000079230000}"/>
    <cellStyle name="Total 6 7 8" xfId="9564" xr:uid="{00000000-0005-0000-0000-000024730000}"/>
    <cellStyle name="Total 6 7 8 2" xfId="15222" xr:uid="{00000000-0005-0000-0000-000025730000}"/>
    <cellStyle name="Total 6 7 9" xfId="5056" xr:uid="{00000000-0005-0000-0000-000026730000}"/>
    <cellStyle name="Total 6 7 9 2" xfId="10745" xr:uid="{00000000-0005-0000-0000-000027730000}"/>
    <cellStyle name="Total 6 8" xfId="3178" xr:uid="{00000000-0005-0000-0000-000028730000}"/>
    <cellStyle name="Total 6 8 10" xfId="4362" xr:uid="{00000000-0005-0000-0000-000029730000}"/>
    <cellStyle name="Total 6 8 10 2" xfId="28828" xr:uid="{00000000-0005-0000-0000-00002A730000}"/>
    <cellStyle name="Total 6 8 11" xfId="10090" xr:uid="{00000000-0005-0000-0000-00002B730000}"/>
    <cellStyle name="Total 6 8 11 2" xfId="30211" xr:uid="{00000000-0005-0000-0000-00002C730000}"/>
    <cellStyle name="Total 6 8 12" xfId="16955" xr:uid="{00000000-0005-0000-0000-00002D730000}"/>
    <cellStyle name="Total 6 8 13" xfId="30850" xr:uid="{00000000-0005-0000-0000-00007E230000}"/>
    <cellStyle name="Total 6 8 2" xfId="3617" xr:uid="{00000000-0005-0000-0000-00002E730000}"/>
    <cellStyle name="Total 6 8 2 10" xfId="10408" xr:uid="{00000000-0005-0000-0000-00002F730000}"/>
    <cellStyle name="Total 6 8 2 10 2" xfId="28790" xr:uid="{00000000-0005-0000-0000-000030730000}"/>
    <cellStyle name="Total 6 8 2 11" xfId="16956" xr:uid="{00000000-0005-0000-0000-000031730000}"/>
    <cellStyle name="Total 6 8 2 12" xfId="30851" xr:uid="{00000000-0005-0000-0000-00007F230000}"/>
    <cellStyle name="Total 6 8 2 2" xfId="6777" xr:uid="{00000000-0005-0000-0000-000032730000}"/>
    <cellStyle name="Total 6 8 2 2 2" xfId="12459" xr:uid="{00000000-0005-0000-0000-000033730000}"/>
    <cellStyle name="Total 6 8 2 2 2 2" xfId="26145" xr:uid="{00000000-0005-0000-0000-000034730000}"/>
    <cellStyle name="Total 6 8 2 2 3" xfId="24567" xr:uid="{00000000-0005-0000-0000-000035730000}"/>
    <cellStyle name="Total 6 8 2 2 4" xfId="21547" xr:uid="{00000000-0005-0000-0000-000036730000}"/>
    <cellStyle name="Total 6 8 2 3" xfId="5405" xr:uid="{00000000-0005-0000-0000-000037730000}"/>
    <cellStyle name="Total 6 8 2 3 2" xfId="11088" xr:uid="{00000000-0005-0000-0000-000038730000}"/>
    <cellStyle name="Total 6 8 2 3 2 2" xfId="39731" xr:uid="{00000000-0005-0000-0000-000090250000}"/>
    <cellStyle name="Total 6 8 2 3 3" xfId="36399" xr:uid="{00000000-0005-0000-0000-000090250000}"/>
    <cellStyle name="Total 6 8 2 4" xfId="8252" xr:uid="{00000000-0005-0000-0000-000039730000}"/>
    <cellStyle name="Total 6 8 2 4 2" xfId="13918" xr:uid="{00000000-0005-0000-0000-00003A730000}"/>
    <cellStyle name="Total 6 8 2 4 3" xfId="37391" xr:uid="{00000000-0005-0000-0000-00007F230000}"/>
    <cellStyle name="Total 6 8 2 5" xfId="8782" xr:uid="{00000000-0005-0000-0000-00003B730000}"/>
    <cellStyle name="Total 6 8 2 5 2" xfId="14447" xr:uid="{00000000-0005-0000-0000-00003C730000}"/>
    <cellStyle name="Total 6 8 2 6" xfId="9162" xr:uid="{00000000-0005-0000-0000-00003D730000}"/>
    <cellStyle name="Total 6 8 2 6 2" xfId="14827" xr:uid="{00000000-0005-0000-0000-00003E730000}"/>
    <cellStyle name="Total 6 8 2 7" xfId="9886" xr:uid="{00000000-0005-0000-0000-00003F730000}"/>
    <cellStyle name="Total 6 8 2 7 2" xfId="15541" xr:uid="{00000000-0005-0000-0000-000040730000}"/>
    <cellStyle name="Total 6 8 2 8" xfId="5378" xr:uid="{00000000-0005-0000-0000-000041730000}"/>
    <cellStyle name="Total 6 8 2 8 2" xfId="11064" xr:uid="{00000000-0005-0000-0000-000042730000}"/>
    <cellStyle name="Total 6 8 2 9" xfId="4704" xr:uid="{00000000-0005-0000-0000-000043730000}"/>
    <cellStyle name="Total 6 8 2 9 2" xfId="28827" xr:uid="{00000000-0005-0000-0000-000044730000}"/>
    <cellStyle name="Total 6 8 3" xfId="6415" xr:uid="{00000000-0005-0000-0000-000045730000}"/>
    <cellStyle name="Total 6 8 3 2" xfId="12098" xr:uid="{00000000-0005-0000-0000-000046730000}"/>
    <cellStyle name="Total 6 8 3 2 2" xfId="26437" xr:uid="{00000000-0005-0000-0000-000047730000}"/>
    <cellStyle name="Total 6 8 3 2 3" xfId="20528" xr:uid="{00000000-0005-0000-0000-000048730000}"/>
    <cellStyle name="Total 6 8 3 3" xfId="24349" xr:uid="{00000000-0005-0000-0000-000049730000}"/>
    <cellStyle name="Total 6 8 3 4" xfId="17354" xr:uid="{00000000-0005-0000-0000-00004A730000}"/>
    <cellStyle name="Total 6 8 4" xfId="5975" xr:uid="{00000000-0005-0000-0000-00004B730000}"/>
    <cellStyle name="Total 6 8 4 2" xfId="11658" xr:uid="{00000000-0005-0000-0000-00004C730000}"/>
    <cellStyle name="Total 6 8 4 2 2" xfId="26065" xr:uid="{00000000-0005-0000-0000-00004D730000}"/>
    <cellStyle name="Total 6 8 4 3" xfId="24128" xr:uid="{00000000-0005-0000-0000-00004E730000}"/>
    <cellStyle name="Total 6 8 4 4" xfId="21546" xr:uid="{00000000-0005-0000-0000-00004F730000}"/>
    <cellStyle name="Total 6 8 5" xfId="7164" xr:uid="{00000000-0005-0000-0000-000050730000}"/>
    <cellStyle name="Total 6 8 5 2" xfId="12839" xr:uid="{00000000-0005-0000-0000-000051730000}"/>
    <cellStyle name="Total 6 8 5 2 2" xfId="25751" xr:uid="{00000000-0005-0000-0000-000052730000}"/>
    <cellStyle name="Total 6 8 5 2 3" xfId="39496" xr:uid="{00000000-0005-0000-0000-000093250000}"/>
    <cellStyle name="Total 6 8 5 3" xfId="24706" xr:uid="{00000000-0005-0000-0000-000053730000}"/>
    <cellStyle name="Total 6 8 5 4" xfId="36160" xr:uid="{00000000-0005-0000-0000-000093250000}"/>
    <cellStyle name="Total 6 8 6" xfId="8465" xr:uid="{00000000-0005-0000-0000-000054730000}"/>
    <cellStyle name="Total 6 8 6 2" xfId="14131" xr:uid="{00000000-0005-0000-0000-000055730000}"/>
    <cellStyle name="Total 6 8 6 2 2" xfId="38222" xr:uid="{00000000-0005-0000-0000-0000E42C0000}"/>
    <cellStyle name="Total 6 8 6 3" xfId="34751" xr:uid="{00000000-0005-0000-0000-0000E42C0000}"/>
    <cellStyle name="Total 6 8 7" xfId="8844" xr:uid="{00000000-0005-0000-0000-000056730000}"/>
    <cellStyle name="Total 6 8 7 2" xfId="14509" xr:uid="{00000000-0005-0000-0000-000057730000}"/>
    <cellStyle name="Total 6 8 7 3" xfId="37390" xr:uid="{00000000-0005-0000-0000-00007E230000}"/>
    <cellStyle name="Total 6 8 8" xfId="9565" xr:uid="{00000000-0005-0000-0000-000058730000}"/>
    <cellStyle name="Total 6 8 8 2" xfId="15223" xr:uid="{00000000-0005-0000-0000-000059730000}"/>
    <cellStyle name="Total 6 8 9" xfId="5057" xr:uid="{00000000-0005-0000-0000-00005A730000}"/>
    <cellStyle name="Total 6 8 9 2" xfId="10746" xr:uid="{00000000-0005-0000-0000-00005B730000}"/>
    <cellStyle name="Total 6 9" xfId="3179" xr:uid="{00000000-0005-0000-0000-00005C730000}"/>
    <cellStyle name="Total 6 9 10" xfId="4363" xr:uid="{00000000-0005-0000-0000-00005D730000}"/>
    <cellStyle name="Total 6 9 10 2" xfId="28826" xr:uid="{00000000-0005-0000-0000-00005E730000}"/>
    <cellStyle name="Total 6 9 11" xfId="10091" xr:uid="{00000000-0005-0000-0000-00005F730000}"/>
    <cellStyle name="Total 6 9 11 2" xfId="30273" xr:uid="{00000000-0005-0000-0000-000060730000}"/>
    <cellStyle name="Total 6 9 12" xfId="16957" xr:uid="{00000000-0005-0000-0000-000061730000}"/>
    <cellStyle name="Total 6 9 13" xfId="30852" xr:uid="{00000000-0005-0000-0000-000083230000}"/>
    <cellStyle name="Total 6 9 2" xfId="3618" xr:uid="{00000000-0005-0000-0000-000062730000}"/>
    <cellStyle name="Total 6 9 2 10" xfId="10409" xr:uid="{00000000-0005-0000-0000-000063730000}"/>
    <cellStyle name="Total 6 9 2 10 2" xfId="28807" xr:uid="{00000000-0005-0000-0000-000064730000}"/>
    <cellStyle name="Total 6 9 2 11" xfId="16958" xr:uid="{00000000-0005-0000-0000-000065730000}"/>
    <cellStyle name="Total 6 9 2 12" xfId="30853" xr:uid="{00000000-0005-0000-0000-000084230000}"/>
    <cellStyle name="Total 6 9 2 2" xfId="6778" xr:uid="{00000000-0005-0000-0000-000066730000}"/>
    <cellStyle name="Total 6 9 2 2 2" xfId="12460" xr:uid="{00000000-0005-0000-0000-000067730000}"/>
    <cellStyle name="Total 6 9 2 2 2 2" xfId="26067" xr:uid="{00000000-0005-0000-0000-000068730000}"/>
    <cellStyle name="Total 6 9 2 2 3" xfId="24568" xr:uid="{00000000-0005-0000-0000-000069730000}"/>
    <cellStyle name="Total 6 9 2 2 4" xfId="21549" xr:uid="{00000000-0005-0000-0000-00006A730000}"/>
    <cellStyle name="Total 6 9 2 3" xfId="6355" xr:uid="{00000000-0005-0000-0000-00006B730000}"/>
    <cellStyle name="Total 6 9 2 3 2" xfId="12038" xr:uid="{00000000-0005-0000-0000-00006C730000}"/>
    <cellStyle name="Total 6 9 2 3 2 2" xfId="38787" xr:uid="{00000000-0005-0000-0000-000097250000}"/>
    <cellStyle name="Total 6 9 2 3 3" xfId="35478" xr:uid="{00000000-0005-0000-0000-000097250000}"/>
    <cellStyle name="Total 6 9 2 4" xfId="8253" xr:uid="{00000000-0005-0000-0000-00006D730000}"/>
    <cellStyle name="Total 6 9 2 4 2" xfId="13919" xr:uid="{00000000-0005-0000-0000-00006E730000}"/>
    <cellStyle name="Total 6 9 2 4 3" xfId="37393" xr:uid="{00000000-0005-0000-0000-000084230000}"/>
    <cellStyle name="Total 6 9 2 5" xfId="8783" xr:uid="{00000000-0005-0000-0000-00006F730000}"/>
    <cellStyle name="Total 6 9 2 5 2" xfId="14448" xr:uid="{00000000-0005-0000-0000-000070730000}"/>
    <cellStyle name="Total 6 9 2 6" xfId="9163" xr:uid="{00000000-0005-0000-0000-000071730000}"/>
    <cellStyle name="Total 6 9 2 6 2" xfId="14828" xr:uid="{00000000-0005-0000-0000-000072730000}"/>
    <cellStyle name="Total 6 9 2 7" xfId="9887" xr:uid="{00000000-0005-0000-0000-000073730000}"/>
    <cellStyle name="Total 6 9 2 7 2" xfId="15542" xr:uid="{00000000-0005-0000-0000-000074730000}"/>
    <cellStyle name="Total 6 9 2 8" xfId="5379" xr:uid="{00000000-0005-0000-0000-000075730000}"/>
    <cellStyle name="Total 6 9 2 8 2" xfId="11065" xr:uid="{00000000-0005-0000-0000-000076730000}"/>
    <cellStyle name="Total 6 9 2 9" xfId="4705" xr:uid="{00000000-0005-0000-0000-000077730000}"/>
    <cellStyle name="Total 6 9 2 9 2" xfId="28825" xr:uid="{00000000-0005-0000-0000-000078730000}"/>
    <cellStyle name="Total 6 9 3" xfId="6416" xr:uid="{00000000-0005-0000-0000-000079730000}"/>
    <cellStyle name="Total 6 9 3 2" xfId="12099" xr:uid="{00000000-0005-0000-0000-00007A730000}"/>
    <cellStyle name="Total 6 9 3 2 2" xfId="26438" xr:uid="{00000000-0005-0000-0000-00007B730000}"/>
    <cellStyle name="Total 6 9 3 2 3" xfId="20529" xr:uid="{00000000-0005-0000-0000-00007C730000}"/>
    <cellStyle name="Total 6 9 3 3" xfId="24350" xr:uid="{00000000-0005-0000-0000-00007D730000}"/>
    <cellStyle name="Total 6 9 3 4" xfId="17355" xr:uid="{00000000-0005-0000-0000-00007E730000}"/>
    <cellStyle name="Total 6 9 4" xfId="5976" xr:uid="{00000000-0005-0000-0000-00007F730000}"/>
    <cellStyle name="Total 6 9 4 2" xfId="11659" xr:uid="{00000000-0005-0000-0000-000080730000}"/>
    <cellStyle name="Total 6 9 4 2 2" xfId="26066" xr:uid="{00000000-0005-0000-0000-000081730000}"/>
    <cellStyle name="Total 6 9 4 3" xfId="24129" xr:uid="{00000000-0005-0000-0000-000082730000}"/>
    <cellStyle name="Total 6 9 4 4" xfId="21548" xr:uid="{00000000-0005-0000-0000-000083730000}"/>
    <cellStyle name="Total 6 9 5" xfId="7163" xr:uid="{00000000-0005-0000-0000-000084730000}"/>
    <cellStyle name="Total 6 9 5 2" xfId="12838" xr:uid="{00000000-0005-0000-0000-000085730000}"/>
    <cellStyle name="Total 6 9 5 2 2" xfId="25752" xr:uid="{00000000-0005-0000-0000-000086730000}"/>
    <cellStyle name="Total 6 9 5 2 3" xfId="38839" xr:uid="{00000000-0005-0000-0000-00009A250000}"/>
    <cellStyle name="Total 6 9 5 3" xfId="24705" xr:uid="{00000000-0005-0000-0000-000087730000}"/>
    <cellStyle name="Total 6 9 5 4" xfId="35531" xr:uid="{00000000-0005-0000-0000-00009A250000}"/>
    <cellStyle name="Total 6 9 6" xfId="8466" xr:uid="{00000000-0005-0000-0000-000088730000}"/>
    <cellStyle name="Total 6 9 6 2" xfId="14132" xr:uid="{00000000-0005-0000-0000-000089730000}"/>
    <cellStyle name="Total 6 9 6 2 2" xfId="38221" xr:uid="{00000000-0005-0000-0000-0000E52C0000}"/>
    <cellStyle name="Total 6 9 6 3" xfId="34750" xr:uid="{00000000-0005-0000-0000-0000E52C0000}"/>
    <cellStyle name="Total 6 9 7" xfId="8845" xr:uid="{00000000-0005-0000-0000-00008A730000}"/>
    <cellStyle name="Total 6 9 7 2" xfId="14510" xr:uid="{00000000-0005-0000-0000-00008B730000}"/>
    <cellStyle name="Total 6 9 7 3" xfId="37392" xr:uid="{00000000-0005-0000-0000-000083230000}"/>
    <cellStyle name="Total 6 9 8" xfId="9566" xr:uid="{00000000-0005-0000-0000-00008C730000}"/>
    <cellStyle name="Total 6 9 8 2" xfId="15224" xr:uid="{00000000-0005-0000-0000-00008D730000}"/>
    <cellStyle name="Total 6 9 9" xfId="5058" xr:uid="{00000000-0005-0000-0000-00008E730000}"/>
    <cellStyle name="Total 6 9 9 2" xfId="10747" xr:uid="{00000000-0005-0000-0000-00008F730000}"/>
    <cellStyle name="Total 7" xfId="3180" xr:uid="{00000000-0005-0000-0000-000090730000}"/>
    <cellStyle name="Total 7 10" xfId="4364" xr:uid="{00000000-0005-0000-0000-000091730000}"/>
    <cellStyle name="Total 7 10 2" xfId="29189" xr:uid="{00000000-0005-0000-0000-000092730000}"/>
    <cellStyle name="Total 7 11" xfId="10092" xr:uid="{00000000-0005-0000-0000-000093730000}"/>
    <cellStyle name="Total 7 11 2" xfId="28629" xr:uid="{00000000-0005-0000-0000-000094730000}"/>
    <cellStyle name="Total 7 12" xfId="16959" xr:uid="{00000000-0005-0000-0000-000095730000}"/>
    <cellStyle name="Total 7 13" xfId="30854" xr:uid="{00000000-0005-0000-0000-000088230000}"/>
    <cellStyle name="Total 7 2" xfId="3619" xr:uid="{00000000-0005-0000-0000-000096730000}"/>
    <cellStyle name="Total 7 2 10" xfId="10410" xr:uid="{00000000-0005-0000-0000-000097730000}"/>
    <cellStyle name="Total 7 2 10 2" xfId="28810" xr:uid="{00000000-0005-0000-0000-000098730000}"/>
    <cellStyle name="Total 7 2 11" xfId="16960" xr:uid="{00000000-0005-0000-0000-000099730000}"/>
    <cellStyle name="Total 7 2 12" xfId="30855" xr:uid="{00000000-0005-0000-0000-000089230000}"/>
    <cellStyle name="Total 7 2 2" xfId="6779" xr:uid="{00000000-0005-0000-0000-00009A730000}"/>
    <cellStyle name="Total 7 2 2 2" xfId="12461" xr:uid="{00000000-0005-0000-0000-00009B730000}"/>
    <cellStyle name="Total 7 2 2 2 2" xfId="26068" xr:uid="{00000000-0005-0000-0000-00009C730000}"/>
    <cellStyle name="Total 7 2 2 3" xfId="24569" xr:uid="{00000000-0005-0000-0000-00009D730000}"/>
    <cellStyle name="Total 7 2 2 4" xfId="21551" xr:uid="{00000000-0005-0000-0000-00009E730000}"/>
    <cellStyle name="Total 7 2 3" xfId="6359" xr:uid="{00000000-0005-0000-0000-00009F730000}"/>
    <cellStyle name="Total 7 2 3 2" xfId="12042" xr:uid="{00000000-0005-0000-0000-0000A0730000}"/>
    <cellStyle name="Total 7 2 3 2 2" xfId="38758" xr:uid="{00000000-0005-0000-0000-00009E250000}"/>
    <cellStyle name="Total 7 2 3 3" xfId="35454" xr:uid="{00000000-0005-0000-0000-00009E250000}"/>
    <cellStyle name="Total 7 2 4" xfId="8254" xr:uid="{00000000-0005-0000-0000-0000A1730000}"/>
    <cellStyle name="Total 7 2 4 2" xfId="13920" xr:uid="{00000000-0005-0000-0000-0000A2730000}"/>
    <cellStyle name="Total 7 2 4 3" xfId="37395" xr:uid="{00000000-0005-0000-0000-000089230000}"/>
    <cellStyle name="Total 7 2 5" xfId="8784" xr:uid="{00000000-0005-0000-0000-0000A3730000}"/>
    <cellStyle name="Total 7 2 5 2" xfId="14449" xr:uid="{00000000-0005-0000-0000-0000A4730000}"/>
    <cellStyle name="Total 7 2 6" xfId="9164" xr:uid="{00000000-0005-0000-0000-0000A5730000}"/>
    <cellStyle name="Total 7 2 6 2" xfId="14829" xr:uid="{00000000-0005-0000-0000-0000A6730000}"/>
    <cellStyle name="Total 7 2 7" xfId="9888" xr:uid="{00000000-0005-0000-0000-0000A7730000}"/>
    <cellStyle name="Total 7 2 7 2" xfId="15543" xr:uid="{00000000-0005-0000-0000-0000A8730000}"/>
    <cellStyle name="Total 7 2 8" xfId="5380" xr:uid="{00000000-0005-0000-0000-0000A9730000}"/>
    <cellStyle name="Total 7 2 8 2" xfId="11066" xr:uid="{00000000-0005-0000-0000-0000AA730000}"/>
    <cellStyle name="Total 7 2 9" xfId="4706" xr:uid="{00000000-0005-0000-0000-0000AB730000}"/>
    <cellStyle name="Total 7 2 9 2" xfId="29188" xr:uid="{00000000-0005-0000-0000-0000AC730000}"/>
    <cellStyle name="Total 7 3" xfId="6417" xr:uid="{00000000-0005-0000-0000-0000AD730000}"/>
    <cellStyle name="Total 7 3 2" xfId="12100" xr:uid="{00000000-0005-0000-0000-0000AE730000}"/>
    <cellStyle name="Total 7 3 2 2" xfId="26439" xr:uid="{00000000-0005-0000-0000-0000AF730000}"/>
    <cellStyle name="Total 7 3 2 3" xfId="20530" xr:uid="{00000000-0005-0000-0000-0000B0730000}"/>
    <cellStyle name="Total 7 3 3" xfId="24351" xr:uid="{00000000-0005-0000-0000-0000B1730000}"/>
    <cellStyle name="Total 7 3 4" xfId="17356" xr:uid="{00000000-0005-0000-0000-0000B2730000}"/>
    <cellStyle name="Total 7 4" xfId="5977" xr:uid="{00000000-0005-0000-0000-0000B3730000}"/>
    <cellStyle name="Total 7 4 2" xfId="11660" xr:uid="{00000000-0005-0000-0000-0000B4730000}"/>
    <cellStyle name="Total 7 4 2 2" xfId="26147" xr:uid="{00000000-0005-0000-0000-0000B5730000}"/>
    <cellStyle name="Total 7 4 3" xfId="24130" xr:uid="{00000000-0005-0000-0000-0000B6730000}"/>
    <cellStyle name="Total 7 4 4" xfId="21550" xr:uid="{00000000-0005-0000-0000-0000B7730000}"/>
    <cellStyle name="Total 7 5" xfId="7162" xr:uid="{00000000-0005-0000-0000-0000B8730000}"/>
    <cellStyle name="Total 7 5 2" xfId="12837" xr:uid="{00000000-0005-0000-0000-0000B9730000}"/>
    <cellStyle name="Total 7 5 2 2" xfId="25753" xr:uid="{00000000-0005-0000-0000-0000BA730000}"/>
    <cellStyle name="Total 7 5 2 3" xfId="39743" xr:uid="{00000000-0005-0000-0000-0000A1250000}"/>
    <cellStyle name="Total 7 5 3" xfId="24704" xr:uid="{00000000-0005-0000-0000-0000BB730000}"/>
    <cellStyle name="Total 7 5 4" xfId="36411" xr:uid="{00000000-0005-0000-0000-0000A1250000}"/>
    <cellStyle name="Total 7 6" xfId="8467" xr:uid="{00000000-0005-0000-0000-0000BC730000}"/>
    <cellStyle name="Total 7 6 2" xfId="14133" xr:uid="{00000000-0005-0000-0000-0000BD730000}"/>
    <cellStyle name="Total 7 6 2 2" xfId="38220" xr:uid="{00000000-0005-0000-0000-0000E62C0000}"/>
    <cellStyle name="Total 7 6 3" xfId="34749" xr:uid="{00000000-0005-0000-0000-0000E62C0000}"/>
    <cellStyle name="Total 7 7" xfId="8846" xr:uid="{00000000-0005-0000-0000-0000BE730000}"/>
    <cellStyle name="Total 7 7 2" xfId="14511" xr:uid="{00000000-0005-0000-0000-0000BF730000}"/>
    <cellStyle name="Total 7 7 3" xfId="37394" xr:uid="{00000000-0005-0000-0000-000088230000}"/>
    <cellStyle name="Total 7 8" xfId="9567" xr:uid="{00000000-0005-0000-0000-0000C0730000}"/>
    <cellStyle name="Total 7 8 2" xfId="15225" xr:uid="{00000000-0005-0000-0000-0000C1730000}"/>
    <cellStyle name="Total 7 9" xfId="5059" xr:uid="{00000000-0005-0000-0000-0000C2730000}"/>
    <cellStyle name="Total 7 9 2" xfId="10748" xr:uid="{00000000-0005-0000-0000-0000C3730000}"/>
    <cellStyle name="Total 8" xfId="3181" xr:uid="{00000000-0005-0000-0000-0000C4730000}"/>
    <cellStyle name="Total 8 10" xfId="4365" xr:uid="{00000000-0005-0000-0000-0000C5730000}"/>
    <cellStyle name="Total 8 10 2" xfId="28824" xr:uid="{00000000-0005-0000-0000-0000C6730000}"/>
    <cellStyle name="Total 8 11" xfId="10093" xr:uid="{00000000-0005-0000-0000-0000C7730000}"/>
    <cellStyle name="Total 8 11 2" xfId="28561" xr:uid="{00000000-0005-0000-0000-0000C8730000}"/>
    <cellStyle name="Total 8 12" xfId="16961" xr:uid="{00000000-0005-0000-0000-0000C9730000}"/>
    <cellStyle name="Total 8 13" xfId="33587" xr:uid="{00000000-0005-0000-0000-00008D230000}"/>
    <cellStyle name="Total 8 2" xfId="3620" xr:uid="{00000000-0005-0000-0000-0000CA730000}"/>
    <cellStyle name="Total 8 2 10" xfId="10411" xr:uid="{00000000-0005-0000-0000-0000CB730000}"/>
    <cellStyle name="Total 8 2 10 2" xfId="28563" xr:uid="{00000000-0005-0000-0000-0000CC730000}"/>
    <cellStyle name="Total 8 2 11" xfId="16962" xr:uid="{00000000-0005-0000-0000-0000CD730000}"/>
    <cellStyle name="Total 8 2 12" xfId="30856" xr:uid="{00000000-0005-0000-0000-00008E230000}"/>
    <cellStyle name="Total 8 2 2" xfId="6780" xr:uid="{00000000-0005-0000-0000-0000CE730000}"/>
    <cellStyle name="Total 8 2 2 2" xfId="12462" xr:uid="{00000000-0005-0000-0000-0000CF730000}"/>
    <cellStyle name="Total 8 2 2 2 2" xfId="26146" xr:uid="{00000000-0005-0000-0000-0000D0730000}"/>
    <cellStyle name="Total 8 2 2 3" xfId="24570" xr:uid="{00000000-0005-0000-0000-0000D1730000}"/>
    <cellStyle name="Total 8 2 2 4" xfId="21553" xr:uid="{00000000-0005-0000-0000-0000D2730000}"/>
    <cellStyle name="Total 8 2 3" xfId="6791" xr:uid="{00000000-0005-0000-0000-0000D3730000}"/>
    <cellStyle name="Total 8 2 3 2" xfId="12473" xr:uid="{00000000-0005-0000-0000-0000D4730000}"/>
    <cellStyle name="Total 8 2 3 2 2" xfId="38788" xr:uid="{00000000-0005-0000-0000-0000A5250000}"/>
    <cellStyle name="Total 8 2 3 3" xfId="35479" xr:uid="{00000000-0005-0000-0000-0000A5250000}"/>
    <cellStyle name="Total 8 2 4" xfId="8255" xr:uid="{00000000-0005-0000-0000-0000D5730000}"/>
    <cellStyle name="Total 8 2 4 2" xfId="13921" xr:uid="{00000000-0005-0000-0000-0000D6730000}"/>
    <cellStyle name="Total 8 2 4 3" xfId="37397" xr:uid="{00000000-0005-0000-0000-00008E230000}"/>
    <cellStyle name="Total 8 2 5" xfId="8785" xr:uid="{00000000-0005-0000-0000-0000D7730000}"/>
    <cellStyle name="Total 8 2 5 2" xfId="14450" xr:uid="{00000000-0005-0000-0000-0000D8730000}"/>
    <cellStyle name="Total 8 2 6" xfId="9165" xr:uid="{00000000-0005-0000-0000-0000D9730000}"/>
    <cellStyle name="Total 8 2 6 2" xfId="14830" xr:uid="{00000000-0005-0000-0000-0000DA730000}"/>
    <cellStyle name="Total 8 2 7" xfId="9889" xr:uid="{00000000-0005-0000-0000-0000DB730000}"/>
    <cellStyle name="Total 8 2 7 2" xfId="15544" xr:uid="{00000000-0005-0000-0000-0000DC730000}"/>
    <cellStyle name="Total 8 2 8" xfId="5381" xr:uid="{00000000-0005-0000-0000-0000DD730000}"/>
    <cellStyle name="Total 8 2 8 2" xfId="11067" xr:uid="{00000000-0005-0000-0000-0000DE730000}"/>
    <cellStyle name="Total 8 2 9" xfId="4707" xr:uid="{00000000-0005-0000-0000-0000DF730000}"/>
    <cellStyle name="Total 8 2 9 2" xfId="28823" xr:uid="{00000000-0005-0000-0000-0000E0730000}"/>
    <cellStyle name="Total 8 3" xfId="6418" xr:uid="{00000000-0005-0000-0000-0000E1730000}"/>
    <cellStyle name="Total 8 3 2" xfId="12101" xr:uid="{00000000-0005-0000-0000-0000E2730000}"/>
    <cellStyle name="Total 8 3 2 2" xfId="26440" xr:uid="{00000000-0005-0000-0000-0000E3730000}"/>
    <cellStyle name="Total 8 3 2 3" xfId="20531" xr:uid="{00000000-0005-0000-0000-0000E4730000}"/>
    <cellStyle name="Total 8 3 3" xfId="24352" xr:uid="{00000000-0005-0000-0000-0000E5730000}"/>
    <cellStyle name="Total 8 3 4" xfId="17357" xr:uid="{00000000-0005-0000-0000-0000E6730000}"/>
    <cellStyle name="Total 8 4" xfId="5978" xr:uid="{00000000-0005-0000-0000-0000E7730000}"/>
    <cellStyle name="Total 8 4 2" xfId="11661" xr:uid="{00000000-0005-0000-0000-0000E8730000}"/>
    <cellStyle name="Total 8 4 2 2" xfId="26148" xr:uid="{00000000-0005-0000-0000-0000E9730000}"/>
    <cellStyle name="Total 8 4 3" xfId="24131" xr:uid="{00000000-0005-0000-0000-0000EA730000}"/>
    <cellStyle name="Total 8 4 4" xfId="21552" xr:uid="{00000000-0005-0000-0000-0000EB730000}"/>
    <cellStyle name="Total 8 5" xfId="7161" xr:uid="{00000000-0005-0000-0000-0000EC730000}"/>
    <cellStyle name="Total 8 5 2" xfId="12836" xr:uid="{00000000-0005-0000-0000-0000ED730000}"/>
    <cellStyle name="Total 8 5 2 2" xfId="25754" xr:uid="{00000000-0005-0000-0000-0000EE730000}"/>
    <cellStyle name="Total 8 5 2 3" xfId="39754" xr:uid="{00000000-0005-0000-0000-0000A8250000}"/>
    <cellStyle name="Total 8 5 3" xfId="24703" xr:uid="{00000000-0005-0000-0000-0000EF730000}"/>
    <cellStyle name="Total 8 5 4" xfId="36422" xr:uid="{00000000-0005-0000-0000-0000A8250000}"/>
    <cellStyle name="Total 8 6" xfId="8468" xr:uid="{00000000-0005-0000-0000-0000F0730000}"/>
    <cellStyle name="Total 8 6 2" xfId="14134" xr:uid="{00000000-0005-0000-0000-0000F1730000}"/>
    <cellStyle name="Total 8 6 2 2" xfId="38219" xr:uid="{00000000-0005-0000-0000-0000E72C0000}"/>
    <cellStyle name="Total 8 6 3" xfId="34748" xr:uid="{00000000-0005-0000-0000-0000E72C0000}"/>
    <cellStyle name="Total 8 7" xfId="8847" xr:uid="{00000000-0005-0000-0000-0000F2730000}"/>
    <cellStyle name="Total 8 7 2" xfId="14512" xr:uid="{00000000-0005-0000-0000-0000F3730000}"/>
    <cellStyle name="Total 8 7 3" xfId="37396" xr:uid="{00000000-0005-0000-0000-00008D230000}"/>
    <cellStyle name="Total 8 8" xfId="9568" xr:uid="{00000000-0005-0000-0000-0000F4730000}"/>
    <cellStyle name="Total 8 8 2" xfId="15226" xr:uid="{00000000-0005-0000-0000-0000F5730000}"/>
    <cellStyle name="Total 8 9" xfId="5060" xr:uid="{00000000-0005-0000-0000-0000F6730000}"/>
    <cellStyle name="Total 8 9 2" xfId="10749" xr:uid="{00000000-0005-0000-0000-0000F7730000}"/>
    <cellStyle name="Total 9" xfId="3182" xr:uid="{00000000-0005-0000-0000-0000F8730000}"/>
    <cellStyle name="Total 9 10" xfId="4366" xr:uid="{00000000-0005-0000-0000-0000F9730000}"/>
    <cellStyle name="Total 9 10 2" xfId="28822" xr:uid="{00000000-0005-0000-0000-0000FA730000}"/>
    <cellStyle name="Total 9 11" xfId="10094" xr:uid="{00000000-0005-0000-0000-0000FB730000}"/>
    <cellStyle name="Total 9 11 2" xfId="28630" xr:uid="{00000000-0005-0000-0000-0000FC730000}"/>
    <cellStyle name="Total 9 12" xfId="16963" xr:uid="{00000000-0005-0000-0000-0000FD730000}"/>
    <cellStyle name="Total 9 13" xfId="33586" xr:uid="{00000000-0005-0000-0000-000092230000}"/>
    <cellStyle name="Total 9 2" xfId="3621" xr:uid="{00000000-0005-0000-0000-0000FE730000}"/>
    <cellStyle name="Total 9 2 10" xfId="10412" xr:uid="{00000000-0005-0000-0000-0000FF730000}"/>
    <cellStyle name="Total 9 2 10 2" xfId="28816" xr:uid="{00000000-0005-0000-0000-000000740000}"/>
    <cellStyle name="Total 9 2 11" xfId="16964" xr:uid="{00000000-0005-0000-0000-000001740000}"/>
    <cellStyle name="Total 9 2 12" xfId="33585" xr:uid="{00000000-0005-0000-0000-000093230000}"/>
    <cellStyle name="Total 9 2 2" xfId="6781" xr:uid="{00000000-0005-0000-0000-000002740000}"/>
    <cellStyle name="Total 9 2 2 2" xfId="12463" xr:uid="{00000000-0005-0000-0000-000003740000}"/>
    <cellStyle name="Total 9 2 2 2 2" xfId="26149" xr:uid="{00000000-0005-0000-0000-000004740000}"/>
    <cellStyle name="Total 9 2 2 3" xfId="24571" xr:uid="{00000000-0005-0000-0000-000005740000}"/>
    <cellStyle name="Total 9 2 2 4" xfId="21555" xr:uid="{00000000-0005-0000-0000-000006740000}"/>
    <cellStyle name="Total 9 2 3" xfId="5429" xr:uid="{00000000-0005-0000-0000-000007740000}"/>
    <cellStyle name="Total 9 2 3 2" xfId="11112" xr:uid="{00000000-0005-0000-0000-000008740000}"/>
    <cellStyle name="Total 9 2 3 2 2" xfId="39441" xr:uid="{00000000-0005-0000-0000-0000AC250000}"/>
    <cellStyle name="Total 9 2 3 3" xfId="36113" xr:uid="{00000000-0005-0000-0000-0000AC250000}"/>
    <cellStyle name="Total 9 2 4" xfId="8256" xr:uid="{00000000-0005-0000-0000-000009740000}"/>
    <cellStyle name="Total 9 2 4 2" xfId="13922" xr:uid="{00000000-0005-0000-0000-00000A740000}"/>
    <cellStyle name="Total 9 2 4 3" xfId="37399" xr:uid="{00000000-0005-0000-0000-000093230000}"/>
    <cellStyle name="Total 9 2 5" xfId="8786" xr:uid="{00000000-0005-0000-0000-00000B740000}"/>
    <cellStyle name="Total 9 2 5 2" xfId="14451" xr:uid="{00000000-0005-0000-0000-00000C740000}"/>
    <cellStyle name="Total 9 2 6" xfId="9166" xr:uid="{00000000-0005-0000-0000-00000D740000}"/>
    <cellStyle name="Total 9 2 6 2" xfId="14831" xr:uid="{00000000-0005-0000-0000-00000E740000}"/>
    <cellStyle name="Total 9 2 7" xfId="9890" xr:uid="{00000000-0005-0000-0000-00000F740000}"/>
    <cellStyle name="Total 9 2 7 2" xfId="15545" xr:uid="{00000000-0005-0000-0000-000010740000}"/>
    <cellStyle name="Total 9 2 8" xfId="5382" xr:uid="{00000000-0005-0000-0000-000011740000}"/>
    <cellStyle name="Total 9 2 8 2" xfId="11068" xr:uid="{00000000-0005-0000-0000-000012740000}"/>
    <cellStyle name="Total 9 2 9" xfId="4708" xr:uid="{00000000-0005-0000-0000-000013740000}"/>
    <cellStyle name="Total 9 2 9 2" xfId="28821" xr:uid="{00000000-0005-0000-0000-000014740000}"/>
    <cellStyle name="Total 9 3" xfId="6419" xr:uid="{00000000-0005-0000-0000-000015740000}"/>
    <cellStyle name="Total 9 3 2" xfId="12102" xr:uid="{00000000-0005-0000-0000-000016740000}"/>
    <cellStyle name="Total 9 3 2 2" xfId="26441" xr:uid="{00000000-0005-0000-0000-000017740000}"/>
    <cellStyle name="Total 9 3 2 3" xfId="20532" xr:uid="{00000000-0005-0000-0000-000018740000}"/>
    <cellStyle name="Total 9 3 3" xfId="24353" xr:uid="{00000000-0005-0000-0000-000019740000}"/>
    <cellStyle name="Total 9 3 4" xfId="17358" xr:uid="{00000000-0005-0000-0000-00001A740000}"/>
    <cellStyle name="Total 9 4" xfId="5979" xr:uid="{00000000-0005-0000-0000-00001B740000}"/>
    <cellStyle name="Total 9 4 2" xfId="11662" xr:uid="{00000000-0005-0000-0000-00001C740000}"/>
    <cellStyle name="Total 9 4 2 2" xfId="26069" xr:uid="{00000000-0005-0000-0000-00001D740000}"/>
    <cellStyle name="Total 9 4 3" xfId="24132" xr:uid="{00000000-0005-0000-0000-00001E740000}"/>
    <cellStyle name="Total 9 4 4" xfId="21554" xr:uid="{00000000-0005-0000-0000-00001F740000}"/>
    <cellStyle name="Total 9 5" xfId="7160" xr:uid="{00000000-0005-0000-0000-000020740000}"/>
    <cellStyle name="Total 9 5 2" xfId="12835" xr:uid="{00000000-0005-0000-0000-000021740000}"/>
    <cellStyle name="Total 9 5 2 2" xfId="25755" xr:uid="{00000000-0005-0000-0000-000022740000}"/>
    <cellStyle name="Total 9 5 2 3" xfId="39766" xr:uid="{00000000-0005-0000-0000-0000AF250000}"/>
    <cellStyle name="Total 9 5 3" xfId="24702" xr:uid="{00000000-0005-0000-0000-000023740000}"/>
    <cellStyle name="Total 9 5 4" xfId="36434" xr:uid="{00000000-0005-0000-0000-0000AF250000}"/>
    <cellStyle name="Total 9 6" xfId="8469" xr:uid="{00000000-0005-0000-0000-000024740000}"/>
    <cellStyle name="Total 9 6 2" xfId="14135" xr:uid="{00000000-0005-0000-0000-000025740000}"/>
    <cellStyle name="Total 9 6 2 2" xfId="38218" xr:uid="{00000000-0005-0000-0000-0000E82C0000}"/>
    <cellStyle name="Total 9 6 3" xfId="34747" xr:uid="{00000000-0005-0000-0000-0000E82C0000}"/>
    <cellStyle name="Total 9 7" xfId="8848" xr:uid="{00000000-0005-0000-0000-000026740000}"/>
    <cellStyle name="Total 9 7 2" xfId="14513" xr:uid="{00000000-0005-0000-0000-000027740000}"/>
    <cellStyle name="Total 9 7 3" xfId="37398" xr:uid="{00000000-0005-0000-0000-000092230000}"/>
    <cellStyle name="Total 9 8" xfId="9569" xr:uid="{00000000-0005-0000-0000-000028740000}"/>
    <cellStyle name="Total 9 8 2" xfId="15227" xr:uid="{00000000-0005-0000-0000-000029740000}"/>
    <cellStyle name="Total 9 9" xfId="5061" xr:uid="{00000000-0005-0000-0000-00002A740000}"/>
    <cellStyle name="Total 9 9 2" xfId="10750" xr:uid="{00000000-0005-0000-0000-00002B740000}"/>
    <cellStyle name="Totale" xfId="3691" xr:uid="{00000000-0005-0000-0000-00002C740000}"/>
    <cellStyle name="Totale 10" xfId="10425" xr:uid="{00000000-0005-0000-0000-00002D740000}"/>
    <cellStyle name="Totale 11" xfId="34413" xr:uid="{00000000-0005-0000-0000-000097230000}"/>
    <cellStyle name="Totale 2" xfId="6803" xr:uid="{00000000-0005-0000-0000-00002E740000}"/>
    <cellStyle name="Totale 2 2" xfId="12485" xr:uid="{00000000-0005-0000-0000-00002F740000}"/>
    <cellStyle name="Totale 2 2 2" xfId="39837" xr:uid="{00000000-0005-0000-0000-0000B1250000}"/>
    <cellStyle name="Totale 2 3" xfId="36508" xr:uid="{00000000-0005-0000-0000-0000B1250000}"/>
    <cellStyle name="Totale 3" xfId="6891" xr:uid="{00000000-0005-0000-0000-000030740000}"/>
    <cellStyle name="Totale 3 2" xfId="12572" xr:uid="{00000000-0005-0000-0000-000031740000}"/>
    <cellStyle name="Totale 3 3" xfId="37898" xr:uid="{00000000-0005-0000-0000-000097230000}"/>
    <cellStyle name="Totale 4" xfId="8279" xr:uid="{00000000-0005-0000-0000-000032740000}"/>
    <cellStyle name="Totale 4 2" xfId="13945" xr:uid="{00000000-0005-0000-0000-000033740000}"/>
    <cellStyle name="Totale 5" xfId="8789" xr:uid="{00000000-0005-0000-0000-000034740000}"/>
    <cellStyle name="Totale 5 2" xfId="14454" xr:uid="{00000000-0005-0000-0000-000035740000}"/>
    <cellStyle name="Totale 6" xfId="9178" xr:uid="{00000000-0005-0000-0000-000036740000}"/>
    <cellStyle name="Totale 6 2" xfId="14843" xr:uid="{00000000-0005-0000-0000-000037740000}"/>
    <cellStyle name="Totale 7" xfId="9904" xr:uid="{00000000-0005-0000-0000-000038740000}"/>
    <cellStyle name="Totale 7 2" xfId="15557" xr:uid="{00000000-0005-0000-0000-000039740000}"/>
    <cellStyle name="Totale 8" xfId="5395" xr:uid="{00000000-0005-0000-0000-00003A740000}"/>
    <cellStyle name="Totale 8 2" xfId="11079" xr:uid="{00000000-0005-0000-0000-00003B740000}"/>
    <cellStyle name="Totale 9" xfId="4724" xr:uid="{00000000-0005-0000-0000-00003C740000}"/>
    <cellStyle name="Überschrift" xfId="28112" xr:uid="{00000000-0005-0000-0000-00003D740000}"/>
    <cellStyle name="Überschrift 1" xfId="28113" xr:uid="{00000000-0005-0000-0000-00003E740000}"/>
    <cellStyle name="Überschrift 1 2" xfId="33526" xr:uid="{00000000-0005-0000-0000-000008130000}"/>
    <cellStyle name="Überschrift 2" xfId="28114" xr:uid="{00000000-0005-0000-0000-00003F740000}"/>
    <cellStyle name="Überschrift 2 2" xfId="33527" xr:uid="{00000000-0005-0000-0000-000009130000}"/>
    <cellStyle name="Überschrift 3" xfId="28115" xr:uid="{00000000-0005-0000-0000-000040740000}"/>
    <cellStyle name="Überschrift 3 2" xfId="33528" xr:uid="{00000000-0005-0000-0000-00000A130000}"/>
    <cellStyle name="Überschrift 4" xfId="28116" xr:uid="{00000000-0005-0000-0000-000041740000}"/>
    <cellStyle name="Überschrift 4 2" xfId="33529" xr:uid="{00000000-0005-0000-0000-00000B130000}"/>
    <cellStyle name="Überschrift 5" xfId="33525" xr:uid="{00000000-0005-0000-0000-000007130000}"/>
    <cellStyle name="Unit" xfId="28374" xr:uid="{00000000-0005-0000-0000-000042740000}"/>
    <cellStyle name="Unit 2" xfId="28375" xr:uid="{00000000-0005-0000-0000-000043740000}"/>
    <cellStyle name="Unit 2 2" xfId="28376" xr:uid="{00000000-0005-0000-0000-000044740000}"/>
    <cellStyle name="Valore non valido" xfId="3692" xr:uid="{00000000-0005-0000-0000-000045740000}"/>
    <cellStyle name="Valore valido" xfId="3693" xr:uid="{00000000-0005-0000-0000-000046740000}"/>
    <cellStyle name="Valuutta_Layo9704" xfId="3183" xr:uid="{00000000-0005-0000-0000-000047740000}"/>
    <cellStyle name="Vérification" xfId="3737" xr:uid="{00000000-0005-0000-0000-000048740000}"/>
    <cellStyle name="Vérification 2" xfId="5407" xr:uid="{00000000-0005-0000-0000-000049740000}"/>
    <cellStyle name="Vérification 2 2" xfId="11090" xr:uid="{00000000-0005-0000-0000-00004A740000}"/>
    <cellStyle name="Vérification 3" xfId="6422" xr:uid="{00000000-0005-0000-0000-00004B740000}"/>
    <cellStyle name="Vérification 3 2" xfId="12105" xr:uid="{00000000-0005-0000-0000-00004C740000}"/>
    <cellStyle name="Vérification 4" xfId="6818" xr:uid="{00000000-0005-0000-0000-00004D740000}"/>
    <cellStyle name="Vérification 4 2" xfId="12500" xr:uid="{00000000-0005-0000-0000-00004E740000}"/>
    <cellStyle name="Vérification 5" xfId="7154" xr:uid="{00000000-0005-0000-0000-00004F740000}"/>
    <cellStyle name="Vérification 5 2" xfId="12829" xr:uid="{00000000-0005-0000-0000-000050740000}"/>
    <cellStyle name="Vérification 6" xfId="9188" xr:uid="{00000000-0005-0000-0000-000051740000}"/>
    <cellStyle name="Vérification 6 2" xfId="14849" xr:uid="{00000000-0005-0000-0000-000052740000}"/>
    <cellStyle name="Vérification 7" xfId="4739" xr:uid="{00000000-0005-0000-0000-000053740000}"/>
    <cellStyle name="Vérification 7 2" xfId="10431" xr:uid="{00000000-0005-0000-0000-000054740000}"/>
    <cellStyle name="Vérification 8" xfId="4371" xr:uid="{00000000-0005-0000-0000-000055740000}"/>
    <cellStyle name="Verknüpfte Zelle" xfId="28117" xr:uid="{00000000-0005-0000-0000-000056740000}"/>
    <cellStyle name="Verknüpfte Zelle 2" xfId="33530" xr:uid="{00000000-0005-0000-0000-00000D130000}"/>
    <cellStyle name="Warnender Text" xfId="28118" xr:uid="{00000000-0005-0000-0000-000057740000}"/>
    <cellStyle name="Warnender Text 2" xfId="33531" xr:uid="{00000000-0005-0000-0000-00000E130000}"/>
    <cellStyle name="Warning Text 10" xfId="3184" xr:uid="{00000000-0005-0000-0000-000058740000}"/>
    <cellStyle name="Warning Text 10 2" xfId="16966" xr:uid="{00000000-0005-0000-0000-000059740000}"/>
    <cellStyle name="Warning Text 10 2 2" xfId="21557" xr:uid="{00000000-0005-0000-0000-00005A740000}"/>
    <cellStyle name="Warning Text 10 2 3" xfId="20677" xr:uid="{00000000-0005-0000-0000-00005B740000}"/>
    <cellStyle name="Warning Text 10 3" xfId="17359" xr:uid="{00000000-0005-0000-0000-00005C740000}"/>
    <cellStyle name="Warning Text 10 3 2" xfId="20533" xr:uid="{00000000-0005-0000-0000-00005D740000}"/>
    <cellStyle name="Warning Text 10 3 3" xfId="26442" xr:uid="{00000000-0005-0000-0000-00005E740000}"/>
    <cellStyle name="Warning Text 10 4" xfId="21556" xr:uid="{00000000-0005-0000-0000-00005F740000}"/>
    <cellStyle name="Warning Text 10 5" xfId="20154" xr:uid="{00000000-0005-0000-0000-000060740000}"/>
    <cellStyle name="Warning Text 10 5 2" xfId="25756" xr:uid="{00000000-0005-0000-0000-000061740000}"/>
    <cellStyle name="Warning Text 10 6" xfId="16965" xr:uid="{00000000-0005-0000-0000-000062740000}"/>
    <cellStyle name="Warning Text 11" xfId="33532" xr:uid="{00000000-0005-0000-0000-000010130000}"/>
    <cellStyle name="Warning Text 12" xfId="33533" xr:uid="{00000000-0005-0000-0000-000011130000}"/>
    <cellStyle name="Warning Text 13" xfId="33534" xr:uid="{00000000-0005-0000-0000-000012130000}"/>
    <cellStyle name="Warning Text 14" xfId="33535" xr:uid="{00000000-0005-0000-0000-000013130000}"/>
    <cellStyle name="Warning Text 15" xfId="33536" xr:uid="{00000000-0005-0000-0000-000014130000}"/>
    <cellStyle name="Warning Text 16" xfId="33537" xr:uid="{00000000-0005-0000-0000-000015130000}"/>
    <cellStyle name="Warning Text 17" xfId="33538" xr:uid="{00000000-0005-0000-0000-000016130000}"/>
    <cellStyle name="Warning Text 18" xfId="33539" xr:uid="{00000000-0005-0000-0000-000017130000}"/>
    <cellStyle name="Warning Text 19" xfId="33540" xr:uid="{00000000-0005-0000-0000-000018130000}"/>
    <cellStyle name="Warning Text 2" xfId="3185" xr:uid="{00000000-0005-0000-0000-000063740000}"/>
    <cellStyle name="Warning Text 2 10" xfId="3186" xr:uid="{00000000-0005-0000-0000-000064740000}"/>
    <cellStyle name="Warning Text 2 10 2" xfId="16969" xr:uid="{00000000-0005-0000-0000-000065740000}"/>
    <cellStyle name="Warning Text 2 10 2 2" xfId="21560" xr:uid="{00000000-0005-0000-0000-000066740000}"/>
    <cellStyle name="Warning Text 2 10 2 3" xfId="20679" xr:uid="{00000000-0005-0000-0000-000067740000}"/>
    <cellStyle name="Warning Text 2 10 3" xfId="17361" xr:uid="{00000000-0005-0000-0000-000068740000}"/>
    <cellStyle name="Warning Text 2 10 3 2" xfId="20535" xr:uid="{00000000-0005-0000-0000-000069740000}"/>
    <cellStyle name="Warning Text 2 10 3 3" xfId="26444" xr:uid="{00000000-0005-0000-0000-00006A740000}"/>
    <cellStyle name="Warning Text 2 10 4" xfId="19359" xr:uid="{00000000-0005-0000-0000-00006B740000}"/>
    <cellStyle name="Warning Text 2 10 5" xfId="21559" xr:uid="{00000000-0005-0000-0000-00006C740000}"/>
    <cellStyle name="Warning Text 2 10 6" xfId="25758" xr:uid="{00000000-0005-0000-0000-00006D740000}"/>
    <cellStyle name="Warning Text 2 10 7" xfId="16968" xr:uid="{00000000-0005-0000-0000-00006E740000}"/>
    <cellStyle name="Warning Text 2 11" xfId="3187" xr:uid="{00000000-0005-0000-0000-00006F740000}"/>
    <cellStyle name="Warning Text 2 11 2" xfId="16971" xr:uid="{00000000-0005-0000-0000-000070740000}"/>
    <cellStyle name="Warning Text 2 11 2 2" xfId="21562" xr:uid="{00000000-0005-0000-0000-000071740000}"/>
    <cellStyle name="Warning Text 2 11 2 3" xfId="20680" xr:uid="{00000000-0005-0000-0000-000072740000}"/>
    <cellStyle name="Warning Text 2 11 3" xfId="17362" xr:uid="{00000000-0005-0000-0000-000073740000}"/>
    <cellStyle name="Warning Text 2 11 3 2" xfId="20536" xr:uid="{00000000-0005-0000-0000-000074740000}"/>
    <cellStyle name="Warning Text 2 11 3 3" xfId="26445" xr:uid="{00000000-0005-0000-0000-000075740000}"/>
    <cellStyle name="Warning Text 2 11 4" xfId="21561" xr:uid="{00000000-0005-0000-0000-000076740000}"/>
    <cellStyle name="Warning Text 2 11 5" xfId="20155" xr:uid="{00000000-0005-0000-0000-000077740000}"/>
    <cellStyle name="Warning Text 2 11 5 2" xfId="25759" xr:uid="{00000000-0005-0000-0000-000078740000}"/>
    <cellStyle name="Warning Text 2 11 6" xfId="16970" xr:uid="{00000000-0005-0000-0000-000079740000}"/>
    <cellStyle name="Warning Text 2 12" xfId="16972" xr:uid="{00000000-0005-0000-0000-00007A740000}"/>
    <cellStyle name="Warning Text 2 12 2" xfId="21563" xr:uid="{00000000-0005-0000-0000-00007B740000}"/>
    <cellStyle name="Warning Text 2 12 3" xfId="20678" xr:uid="{00000000-0005-0000-0000-00007C740000}"/>
    <cellStyle name="Warning Text 2 13" xfId="17360" xr:uid="{00000000-0005-0000-0000-00007D740000}"/>
    <cellStyle name="Warning Text 2 13 2" xfId="20534" xr:uid="{00000000-0005-0000-0000-00007E740000}"/>
    <cellStyle name="Warning Text 2 13 3" xfId="26443" xr:uid="{00000000-0005-0000-0000-00007F740000}"/>
    <cellStyle name="Warning Text 2 14" xfId="17620" xr:uid="{00000000-0005-0000-0000-000080740000}"/>
    <cellStyle name="Warning Text 2 15" xfId="21558" xr:uid="{00000000-0005-0000-0000-000081740000}"/>
    <cellStyle name="Warning Text 2 16" xfId="25757" xr:uid="{00000000-0005-0000-0000-000082740000}"/>
    <cellStyle name="Warning Text 2 17" xfId="16967" xr:uid="{00000000-0005-0000-0000-000083740000}"/>
    <cellStyle name="Warning Text 2 2" xfId="3188" xr:uid="{00000000-0005-0000-0000-000084740000}"/>
    <cellStyle name="Warning Text 2 2 2" xfId="16974" xr:uid="{00000000-0005-0000-0000-000085740000}"/>
    <cellStyle name="Warning Text 2 2 2 2" xfId="21565" xr:uid="{00000000-0005-0000-0000-000086740000}"/>
    <cellStyle name="Warning Text 2 2 2 3" xfId="20681" xr:uid="{00000000-0005-0000-0000-000087740000}"/>
    <cellStyle name="Warning Text 2 2 3" xfId="17363" xr:uid="{00000000-0005-0000-0000-000088740000}"/>
    <cellStyle name="Warning Text 2 2 3 2" xfId="20537" xr:uid="{00000000-0005-0000-0000-000089740000}"/>
    <cellStyle name="Warning Text 2 2 3 3" xfId="26446" xr:uid="{00000000-0005-0000-0000-00008A740000}"/>
    <cellStyle name="Warning Text 2 2 4" xfId="19360" xr:uid="{00000000-0005-0000-0000-00008B740000}"/>
    <cellStyle name="Warning Text 2 2 5" xfId="21564" xr:uid="{00000000-0005-0000-0000-00008C740000}"/>
    <cellStyle name="Warning Text 2 2 6" xfId="25760" xr:uid="{00000000-0005-0000-0000-00008D740000}"/>
    <cellStyle name="Warning Text 2 2 7" xfId="16973" xr:uid="{00000000-0005-0000-0000-00008E740000}"/>
    <cellStyle name="Warning Text 2 3" xfId="3189" xr:uid="{00000000-0005-0000-0000-00008F740000}"/>
    <cellStyle name="Warning Text 2 3 2" xfId="16976" xr:uid="{00000000-0005-0000-0000-000090740000}"/>
    <cellStyle name="Warning Text 2 3 2 2" xfId="21567" xr:uid="{00000000-0005-0000-0000-000091740000}"/>
    <cellStyle name="Warning Text 2 3 2 3" xfId="20682" xr:uid="{00000000-0005-0000-0000-000092740000}"/>
    <cellStyle name="Warning Text 2 3 3" xfId="17364" xr:uid="{00000000-0005-0000-0000-000093740000}"/>
    <cellStyle name="Warning Text 2 3 3 2" xfId="20538" xr:uid="{00000000-0005-0000-0000-000094740000}"/>
    <cellStyle name="Warning Text 2 3 3 3" xfId="26447" xr:uid="{00000000-0005-0000-0000-000095740000}"/>
    <cellStyle name="Warning Text 2 3 4" xfId="19361" xr:uid="{00000000-0005-0000-0000-000096740000}"/>
    <cellStyle name="Warning Text 2 3 5" xfId="21566" xr:uid="{00000000-0005-0000-0000-000097740000}"/>
    <cellStyle name="Warning Text 2 3 6" xfId="25761" xr:uid="{00000000-0005-0000-0000-000098740000}"/>
    <cellStyle name="Warning Text 2 3 7" xfId="16975" xr:uid="{00000000-0005-0000-0000-000099740000}"/>
    <cellStyle name="Warning Text 2 4" xfId="3190" xr:uid="{00000000-0005-0000-0000-00009A740000}"/>
    <cellStyle name="Warning Text 2 4 2" xfId="16978" xr:uid="{00000000-0005-0000-0000-00009B740000}"/>
    <cellStyle name="Warning Text 2 4 2 2" xfId="21569" xr:uid="{00000000-0005-0000-0000-00009C740000}"/>
    <cellStyle name="Warning Text 2 4 2 3" xfId="20683" xr:uid="{00000000-0005-0000-0000-00009D740000}"/>
    <cellStyle name="Warning Text 2 4 3" xfId="17365" xr:uid="{00000000-0005-0000-0000-00009E740000}"/>
    <cellStyle name="Warning Text 2 4 3 2" xfId="20539" xr:uid="{00000000-0005-0000-0000-00009F740000}"/>
    <cellStyle name="Warning Text 2 4 3 3" xfId="26448" xr:uid="{00000000-0005-0000-0000-0000A0740000}"/>
    <cellStyle name="Warning Text 2 4 4" xfId="19362" xr:uid="{00000000-0005-0000-0000-0000A1740000}"/>
    <cellStyle name="Warning Text 2 4 5" xfId="21568" xr:uid="{00000000-0005-0000-0000-0000A2740000}"/>
    <cellStyle name="Warning Text 2 4 6" xfId="25762" xr:uid="{00000000-0005-0000-0000-0000A3740000}"/>
    <cellStyle name="Warning Text 2 4 7" xfId="16977" xr:uid="{00000000-0005-0000-0000-0000A4740000}"/>
    <cellStyle name="Warning Text 2 5" xfId="3191" xr:uid="{00000000-0005-0000-0000-0000A5740000}"/>
    <cellStyle name="Warning Text 2 5 2" xfId="16980" xr:uid="{00000000-0005-0000-0000-0000A6740000}"/>
    <cellStyle name="Warning Text 2 5 2 2" xfId="21571" xr:uid="{00000000-0005-0000-0000-0000A7740000}"/>
    <cellStyle name="Warning Text 2 5 2 3" xfId="20684" xr:uid="{00000000-0005-0000-0000-0000A8740000}"/>
    <cellStyle name="Warning Text 2 5 3" xfId="17366" xr:uid="{00000000-0005-0000-0000-0000A9740000}"/>
    <cellStyle name="Warning Text 2 5 3 2" xfId="20540" xr:uid="{00000000-0005-0000-0000-0000AA740000}"/>
    <cellStyle name="Warning Text 2 5 3 3" xfId="26449" xr:uid="{00000000-0005-0000-0000-0000AB740000}"/>
    <cellStyle name="Warning Text 2 5 4" xfId="19363" xr:uid="{00000000-0005-0000-0000-0000AC740000}"/>
    <cellStyle name="Warning Text 2 5 5" xfId="21570" xr:uid="{00000000-0005-0000-0000-0000AD740000}"/>
    <cellStyle name="Warning Text 2 5 6" xfId="25763" xr:uid="{00000000-0005-0000-0000-0000AE740000}"/>
    <cellStyle name="Warning Text 2 5 7" xfId="16979" xr:uid="{00000000-0005-0000-0000-0000AF740000}"/>
    <cellStyle name="Warning Text 2 6" xfId="3192" xr:uid="{00000000-0005-0000-0000-0000B0740000}"/>
    <cellStyle name="Warning Text 2 6 2" xfId="16982" xr:uid="{00000000-0005-0000-0000-0000B1740000}"/>
    <cellStyle name="Warning Text 2 6 2 2" xfId="21573" xr:uid="{00000000-0005-0000-0000-0000B2740000}"/>
    <cellStyle name="Warning Text 2 6 2 3" xfId="20685" xr:uid="{00000000-0005-0000-0000-0000B3740000}"/>
    <cellStyle name="Warning Text 2 6 3" xfId="17367" xr:uid="{00000000-0005-0000-0000-0000B4740000}"/>
    <cellStyle name="Warning Text 2 6 3 2" xfId="20541" xr:uid="{00000000-0005-0000-0000-0000B5740000}"/>
    <cellStyle name="Warning Text 2 6 3 3" xfId="26450" xr:uid="{00000000-0005-0000-0000-0000B6740000}"/>
    <cellStyle name="Warning Text 2 6 4" xfId="19364" xr:uid="{00000000-0005-0000-0000-0000B7740000}"/>
    <cellStyle name="Warning Text 2 6 5" xfId="21572" xr:uid="{00000000-0005-0000-0000-0000B8740000}"/>
    <cellStyle name="Warning Text 2 6 6" xfId="25764" xr:uid="{00000000-0005-0000-0000-0000B9740000}"/>
    <cellStyle name="Warning Text 2 6 7" xfId="16981" xr:uid="{00000000-0005-0000-0000-0000BA740000}"/>
    <cellStyle name="Warning Text 2 7" xfId="3193" xr:uid="{00000000-0005-0000-0000-0000BB740000}"/>
    <cellStyle name="Warning Text 2 7 2" xfId="16984" xr:uid="{00000000-0005-0000-0000-0000BC740000}"/>
    <cellStyle name="Warning Text 2 7 2 2" xfId="21575" xr:uid="{00000000-0005-0000-0000-0000BD740000}"/>
    <cellStyle name="Warning Text 2 7 2 3" xfId="20686" xr:uid="{00000000-0005-0000-0000-0000BE740000}"/>
    <cellStyle name="Warning Text 2 7 3" xfId="17368" xr:uid="{00000000-0005-0000-0000-0000BF740000}"/>
    <cellStyle name="Warning Text 2 7 3 2" xfId="20542" xr:uid="{00000000-0005-0000-0000-0000C0740000}"/>
    <cellStyle name="Warning Text 2 7 3 3" xfId="26451" xr:uid="{00000000-0005-0000-0000-0000C1740000}"/>
    <cellStyle name="Warning Text 2 7 4" xfId="19365" xr:uid="{00000000-0005-0000-0000-0000C2740000}"/>
    <cellStyle name="Warning Text 2 7 5" xfId="21574" xr:uid="{00000000-0005-0000-0000-0000C3740000}"/>
    <cellStyle name="Warning Text 2 7 6" xfId="25765" xr:uid="{00000000-0005-0000-0000-0000C4740000}"/>
    <cellStyle name="Warning Text 2 7 7" xfId="16983" xr:uid="{00000000-0005-0000-0000-0000C5740000}"/>
    <cellStyle name="Warning Text 2 8" xfId="3194" xr:uid="{00000000-0005-0000-0000-0000C6740000}"/>
    <cellStyle name="Warning Text 2 8 2" xfId="16986" xr:uid="{00000000-0005-0000-0000-0000C7740000}"/>
    <cellStyle name="Warning Text 2 8 2 2" xfId="21577" xr:uid="{00000000-0005-0000-0000-0000C8740000}"/>
    <cellStyle name="Warning Text 2 8 2 3" xfId="20687" xr:uid="{00000000-0005-0000-0000-0000C9740000}"/>
    <cellStyle name="Warning Text 2 8 3" xfId="17369" xr:uid="{00000000-0005-0000-0000-0000CA740000}"/>
    <cellStyle name="Warning Text 2 8 3 2" xfId="20543" xr:uid="{00000000-0005-0000-0000-0000CB740000}"/>
    <cellStyle name="Warning Text 2 8 3 3" xfId="26452" xr:uid="{00000000-0005-0000-0000-0000CC740000}"/>
    <cellStyle name="Warning Text 2 8 4" xfId="19366" xr:uid="{00000000-0005-0000-0000-0000CD740000}"/>
    <cellStyle name="Warning Text 2 8 5" xfId="21576" xr:uid="{00000000-0005-0000-0000-0000CE740000}"/>
    <cellStyle name="Warning Text 2 8 6" xfId="25766" xr:uid="{00000000-0005-0000-0000-0000CF740000}"/>
    <cellStyle name="Warning Text 2 8 7" xfId="16985" xr:uid="{00000000-0005-0000-0000-0000D0740000}"/>
    <cellStyle name="Warning Text 2 9" xfId="3195" xr:uid="{00000000-0005-0000-0000-0000D1740000}"/>
    <cellStyle name="Warning Text 2 9 2" xfId="16988" xr:uid="{00000000-0005-0000-0000-0000D2740000}"/>
    <cellStyle name="Warning Text 2 9 2 2" xfId="21579" xr:uid="{00000000-0005-0000-0000-0000D3740000}"/>
    <cellStyle name="Warning Text 2 9 2 3" xfId="20688" xr:uid="{00000000-0005-0000-0000-0000D4740000}"/>
    <cellStyle name="Warning Text 2 9 3" xfId="17370" xr:uid="{00000000-0005-0000-0000-0000D5740000}"/>
    <cellStyle name="Warning Text 2 9 3 2" xfId="20544" xr:uid="{00000000-0005-0000-0000-0000D6740000}"/>
    <cellStyle name="Warning Text 2 9 3 3" xfId="26453" xr:uid="{00000000-0005-0000-0000-0000D7740000}"/>
    <cellStyle name="Warning Text 2 9 4" xfId="19367" xr:uid="{00000000-0005-0000-0000-0000D8740000}"/>
    <cellStyle name="Warning Text 2 9 5" xfId="21578" xr:uid="{00000000-0005-0000-0000-0000D9740000}"/>
    <cellStyle name="Warning Text 2 9 6" xfId="25767" xr:uid="{00000000-0005-0000-0000-0000DA740000}"/>
    <cellStyle name="Warning Text 2 9 7" xfId="16987" xr:uid="{00000000-0005-0000-0000-0000DB740000}"/>
    <cellStyle name="Warning Text 20" xfId="33543" xr:uid="{00000000-0005-0000-0000-00002C130000}"/>
    <cellStyle name="Warning Text 21" xfId="33544" xr:uid="{00000000-0005-0000-0000-00002D130000}"/>
    <cellStyle name="Warning Text 22" xfId="33545" xr:uid="{00000000-0005-0000-0000-00002E130000}"/>
    <cellStyle name="Warning Text 23" xfId="33546" xr:uid="{00000000-0005-0000-0000-00002F130000}"/>
    <cellStyle name="Warning Text 24" xfId="33547" xr:uid="{00000000-0005-0000-0000-000030130000}"/>
    <cellStyle name="Warning Text 25" xfId="33548" xr:uid="{00000000-0005-0000-0000-000031130000}"/>
    <cellStyle name="Warning Text 26" xfId="33549" xr:uid="{00000000-0005-0000-0000-000032130000}"/>
    <cellStyle name="Warning Text 27" xfId="33550" xr:uid="{00000000-0005-0000-0000-000033130000}"/>
    <cellStyle name="Warning Text 28" xfId="33551" xr:uid="{00000000-0005-0000-0000-000034130000}"/>
    <cellStyle name="Warning Text 29" xfId="33552" xr:uid="{00000000-0005-0000-0000-000035130000}"/>
    <cellStyle name="Warning Text 3" xfId="3196" xr:uid="{00000000-0005-0000-0000-0000DC740000}"/>
    <cellStyle name="Warning Text 3 10" xfId="3197" xr:uid="{00000000-0005-0000-0000-0000DD740000}"/>
    <cellStyle name="Warning Text 3 10 2" xfId="16991" xr:uid="{00000000-0005-0000-0000-0000DE740000}"/>
    <cellStyle name="Warning Text 3 10 2 2" xfId="21582" xr:uid="{00000000-0005-0000-0000-0000DF740000}"/>
    <cellStyle name="Warning Text 3 10 2 3" xfId="20690" xr:uid="{00000000-0005-0000-0000-0000E0740000}"/>
    <cellStyle name="Warning Text 3 10 3" xfId="17372" xr:uid="{00000000-0005-0000-0000-0000E1740000}"/>
    <cellStyle name="Warning Text 3 10 3 2" xfId="20546" xr:uid="{00000000-0005-0000-0000-0000E2740000}"/>
    <cellStyle name="Warning Text 3 10 3 3" xfId="26455" xr:uid="{00000000-0005-0000-0000-0000E3740000}"/>
    <cellStyle name="Warning Text 3 10 4" xfId="21581" xr:uid="{00000000-0005-0000-0000-0000E4740000}"/>
    <cellStyle name="Warning Text 3 10 5" xfId="20156" xr:uid="{00000000-0005-0000-0000-0000E5740000}"/>
    <cellStyle name="Warning Text 3 10 5 2" xfId="25769" xr:uid="{00000000-0005-0000-0000-0000E6740000}"/>
    <cellStyle name="Warning Text 3 10 6" xfId="16990" xr:uid="{00000000-0005-0000-0000-0000E7740000}"/>
    <cellStyle name="Warning Text 3 11" xfId="3198" xr:uid="{00000000-0005-0000-0000-0000E8740000}"/>
    <cellStyle name="Warning Text 3 11 2" xfId="16993" xr:uid="{00000000-0005-0000-0000-0000E9740000}"/>
    <cellStyle name="Warning Text 3 11 2 2" xfId="21584" xr:uid="{00000000-0005-0000-0000-0000EA740000}"/>
    <cellStyle name="Warning Text 3 11 2 3" xfId="20691" xr:uid="{00000000-0005-0000-0000-0000EB740000}"/>
    <cellStyle name="Warning Text 3 11 3" xfId="17373" xr:uid="{00000000-0005-0000-0000-0000EC740000}"/>
    <cellStyle name="Warning Text 3 11 3 2" xfId="20547" xr:uid="{00000000-0005-0000-0000-0000ED740000}"/>
    <cellStyle name="Warning Text 3 11 3 3" xfId="26456" xr:uid="{00000000-0005-0000-0000-0000EE740000}"/>
    <cellStyle name="Warning Text 3 11 4" xfId="21583" xr:uid="{00000000-0005-0000-0000-0000EF740000}"/>
    <cellStyle name="Warning Text 3 11 5" xfId="20157" xr:uid="{00000000-0005-0000-0000-0000F0740000}"/>
    <cellStyle name="Warning Text 3 11 5 2" xfId="25770" xr:uid="{00000000-0005-0000-0000-0000F1740000}"/>
    <cellStyle name="Warning Text 3 11 6" xfId="16992" xr:uid="{00000000-0005-0000-0000-0000F2740000}"/>
    <cellStyle name="Warning Text 3 12" xfId="16994" xr:uid="{00000000-0005-0000-0000-0000F3740000}"/>
    <cellStyle name="Warning Text 3 12 2" xfId="21585" xr:uid="{00000000-0005-0000-0000-0000F4740000}"/>
    <cellStyle name="Warning Text 3 12 3" xfId="20689" xr:uid="{00000000-0005-0000-0000-0000F5740000}"/>
    <cellStyle name="Warning Text 3 13" xfId="17371" xr:uid="{00000000-0005-0000-0000-0000F6740000}"/>
    <cellStyle name="Warning Text 3 13 2" xfId="20545" xr:uid="{00000000-0005-0000-0000-0000F7740000}"/>
    <cellStyle name="Warning Text 3 13 3" xfId="26454" xr:uid="{00000000-0005-0000-0000-0000F8740000}"/>
    <cellStyle name="Warning Text 3 14" xfId="19368" xr:uid="{00000000-0005-0000-0000-0000F9740000}"/>
    <cellStyle name="Warning Text 3 15" xfId="21580" xr:uid="{00000000-0005-0000-0000-0000FA740000}"/>
    <cellStyle name="Warning Text 3 16" xfId="25768" xr:uid="{00000000-0005-0000-0000-0000FB740000}"/>
    <cellStyle name="Warning Text 3 17" xfId="16989" xr:uid="{00000000-0005-0000-0000-0000FC740000}"/>
    <cellStyle name="Warning Text 3 2" xfId="3199" xr:uid="{00000000-0005-0000-0000-0000FD740000}"/>
    <cellStyle name="Warning Text 3 2 2" xfId="16996" xr:uid="{00000000-0005-0000-0000-0000FE740000}"/>
    <cellStyle name="Warning Text 3 2 2 2" xfId="21587" xr:uid="{00000000-0005-0000-0000-0000FF740000}"/>
    <cellStyle name="Warning Text 3 2 2 3" xfId="20692" xr:uid="{00000000-0005-0000-0000-000000750000}"/>
    <cellStyle name="Warning Text 3 2 3" xfId="17374" xr:uid="{00000000-0005-0000-0000-000001750000}"/>
    <cellStyle name="Warning Text 3 2 3 2" xfId="20548" xr:uid="{00000000-0005-0000-0000-000002750000}"/>
    <cellStyle name="Warning Text 3 2 3 3" xfId="26457" xr:uid="{00000000-0005-0000-0000-000003750000}"/>
    <cellStyle name="Warning Text 3 2 4" xfId="21586" xr:uid="{00000000-0005-0000-0000-000004750000}"/>
    <cellStyle name="Warning Text 3 2 5" xfId="20158" xr:uid="{00000000-0005-0000-0000-000005750000}"/>
    <cellStyle name="Warning Text 3 2 5 2" xfId="25771" xr:uid="{00000000-0005-0000-0000-000006750000}"/>
    <cellStyle name="Warning Text 3 2 6" xfId="16995" xr:uid="{00000000-0005-0000-0000-000007750000}"/>
    <cellStyle name="Warning Text 3 3" xfId="3200" xr:uid="{00000000-0005-0000-0000-000008750000}"/>
    <cellStyle name="Warning Text 3 3 2" xfId="16998" xr:uid="{00000000-0005-0000-0000-000009750000}"/>
    <cellStyle name="Warning Text 3 3 2 2" xfId="21589" xr:uid="{00000000-0005-0000-0000-00000A750000}"/>
    <cellStyle name="Warning Text 3 3 2 3" xfId="20693" xr:uid="{00000000-0005-0000-0000-00000B750000}"/>
    <cellStyle name="Warning Text 3 3 3" xfId="17375" xr:uid="{00000000-0005-0000-0000-00000C750000}"/>
    <cellStyle name="Warning Text 3 3 3 2" xfId="20549" xr:uid="{00000000-0005-0000-0000-00000D750000}"/>
    <cellStyle name="Warning Text 3 3 3 3" xfId="26458" xr:uid="{00000000-0005-0000-0000-00000E750000}"/>
    <cellStyle name="Warning Text 3 3 4" xfId="21588" xr:uid="{00000000-0005-0000-0000-00000F750000}"/>
    <cellStyle name="Warning Text 3 3 5" xfId="20159" xr:uid="{00000000-0005-0000-0000-000010750000}"/>
    <cellStyle name="Warning Text 3 3 5 2" xfId="25772" xr:uid="{00000000-0005-0000-0000-000011750000}"/>
    <cellStyle name="Warning Text 3 3 6" xfId="16997" xr:uid="{00000000-0005-0000-0000-000012750000}"/>
    <cellStyle name="Warning Text 3 4" xfId="3201" xr:uid="{00000000-0005-0000-0000-000013750000}"/>
    <cellStyle name="Warning Text 3 4 2" xfId="17000" xr:uid="{00000000-0005-0000-0000-000014750000}"/>
    <cellStyle name="Warning Text 3 4 2 2" xfId="21591" xr:uid="{00000000-0005-0000-0000-000015750000}"/>
    <cellStyle name="Warning Text 3 4 2 3" xfId="20694" xr:uid="{00000000-0005-0000-0000-000016750000}"/>
    <cellStyle name="Warning Text 3 4 3" xfId="17376" xr:uid="{00000000-0005-0000-0000-000017750000}"/>
    <cellStyle name="Warning Text 3 4 3 2" xfId="20550" xr:uid="{00000000-0005-0000-0000-000018750000}"/>
    <cellStyle name="Warning Text 3 4 3 3" xfId="26459" xr:uid="{00000000-0005-0000-0000-000019750000}"/>
    <cellStyle name="Warning Text 3 4 4" xfId="21590" xr:uid="{00000000-0005-0000-0000-00001A750000}"/>
    <cellStyle name="Warning Text 3 4 5" xfId="20160" xr:uid="{00000000-0005-0000-0000-00001B750000}"/>
    <cellStyle name="Warning Text 3 4 5 2" xfId="25773" xr:uid="{00000000-0005-0000-0000-00001C750000}"/>
    <cellStyle name="Warning Text 3 4 6" xfId="16999" xr:uid="{00000000-0005-0000-0000-00001D750000}"/>
    <cellStyle name="Warning Text 3 5" xfId="3202" xr:uid="{00000000-0005-0000-0000-00001E750000}"/>
    <cellStyle name="Warning Text 3 5 2" xfId="17002" xr:uid="{00000000-0005-0000-0000-00001F750000}"/>
    <cellStyle name="Warning Text 3 5 2 2" xfId="21593" xr:uid="{00000000-0005-0000-0000-000020750000}"/>
    <cellStyle name="Warning Text 3 5 2 3" xfId="20695" xr:uid="{00000000-0005-0000-0000-000021750000}"/>
    <cellStyle name="Warning Text 3 5 3" xfId="17377" xr:uid="{00000000-0005-0000-0000-000022750000}"/>
    <cellStyle name="Warning Text 3 5 3 2" xfId="20551" xr:uid="{00000000-0005-0000-0000-000023750000}"/>
    <cellStyle name="Warning Text 3 5 3 3" xfId="26460" xr:uid="{00000000-0005-0000-0000-000024750000}"/>
    <cellStyle name="Warning Text 3 5 4" xfId="21592" xr:uid="{00000000-0005-0000-0000-000025750000}"/>
    <cellStyle name="Warning Text 3 5 5" xfId="20161" xr:uid="{00000000-0005-0000-0000-000026750000}"/>
    <cellStyle name="Warning Text 3 5 5 2" xfId="25774" xr:uid="{00000000-0005-0000-0000-000027750000}"/>
    <cellStyle name="Warning Text 3 5 6" xfId="17001" xr:uid="{00000000-0005-0000-0000-000028750000}"/>
    <cellStyle name="Warning Text 3 6" xfId="3203" xr:uid="{00000000-0005-0000-0000-000029750000}"/>
    <cellStyle name="Warning Text 3 6 2" xfId="17004" xr:uid="{00000000-0005-0000-0000-00002A750000}"/>
    <cellStyle name="Warning Text 3 6 2 2" xfId="21595" xr:uid="{00000000-0005-0000-0000-00002B750000}"/>
    <cellStyle name="Warning Text 3 6 2 3" xfId="20696" xr:uid="{00000000-0005-0000-0000-00002C750000}"/>
    <cellStyle name="Warning Text 3 6 3" xfId="17378" xr:uid="{00000000-0005-0000-0000-00002D750000}"/>
    <cellStyle name="Warning Text 3 6 3 2" xfId="20552" xr:uid="{00000000-0005-0000-0000-00002E750000}"/>
    <cellStyle name="Warning Text 3 6 3 3" xfId="26461" xr:uid="{00000000-0005-0000-0000-00002F750000}"/>
    <cellStyle name="Warning Text 3 6 4" xfId="21594" xr:uid="{00000000-0005-0000-0000-000030750000}"/>
    <cellStyle name="Warning Text 3 6 5" xfId="20162" xr:uid="{00000000-0005-0000-0000-000031750000}"/>
    <cellStyle name="Warning Text 3 6 5 2" xfId="25775" xr:uid="{00000000-0005-0000-0000-000032750000}"/>
    <cellStyle name="Warning Text 3 6 6" xfId="17003" xr:uid="{00000000-0005-0000-0000-000033750000}"/>
    <cellStyle name="Warning Text 3 7" xfId="3204" xr:uid="{00000000-0005-0000-0000-000034750000}"/>
    <cellStyle name="Warning Text 3 7 2" xfId="17006" xr:uid="{00000000-0005-0000-0000-000035750000}"/>
    <cellStyle name="Warning Text 3 7 2 2" xfId="21597" xr:uid="{00000000-0005-0000-0000-000036750000}"/>
    <cellStyle name="Warning Text 3 7 2 3" xfId="20697" xr:uid="{00000000-0005-0000-0000-000037750000}"/>
    <cellStyle name="Warning Text 3 7 3" xfId="17379" xr:uid="{00000000-0005-0000-0000-000038750000}"/>
    <cellStyle name="Warning Text 3 7 3 2" xfId="20553" xr:uid="{00000000-0005-0000-0000-000039750000}"/>
    <cellStyle name="Warning Text 3 7 3 3" xfId="26462" xr:uid="{00000000-0005-0000-0000-00003A750000}"/>
    <cellStyle name="Warning Text 3 7 4" xfId="21596" xr:uid="{00000000-0005-0000-0000-00003B750000}"/>
    <cellStyle name="Warning Text 3 7 5" xfId="20163" xr:uid="{00000000-0005-0000-0000-00003C750000}"/>
    <cellStyle name="Warning Text 3 7 5 2" xfId="25776" xr:uid="{00000000-0005-0000-0000-00003D750000}"/>
    <cellStyle name="Warning Text 3 7 6" xfId="17005" xr:uid="{00000000-0005-0000-0000-00003E750000}"/>
    <cellStyle name="Warning Text 3 8" xfId="3205" xr:uid="{00000000-0005-0000-0000-00003F750000}"/>
    <cellStyle name="Warning Text 3 8 2" xfId="17008" xr:uid="{00000000-0005-0000-0000-000040750000}"/>
    <cellStyle name="Warning Text 3 8 2 2" xfId="21599" xr:uid="{00000000-0005-0000-0000-000041750000}"/>
    <cellStyle name="Warning Text 3 8 2 3" xfId="20698" xr:uid="{00000000-0005-0000-0000-000042750000}"/>
    <cellStyle name="Warning Text 3 8 3" xfId="17380" xr:uid="{00000000-0005-0000-0000-000043750000}"/>
    <cellStyle name="Warning Text 3 8 3 2" xfId="20554" xr:uid="{00000000-0005-0000-0000-000044750000}"/>
    <cellStyle name="Warning Text 3 8 3 3" xfId="26463" xr:uid="{00000000-0005-0000-0000-000045750000}"/>
    <cellStyle name="Warning Text 3 8 4" xfId="21598" xr:uid="{00000000-0005-0000-0000-000046750000}"/>
    <cellStyle name="Warning Text 3 8 5" xfId="20164" xr:uid="{00000000-0005-0000-0000-000047750000}"/>
    <cellStyle name="Warning Text 3 8 5 2" xfId="25777" xr:uid="{00000000-0005-0000-0000-000048750000}"/>
    <cellStyle name="Warning Text 3 8 6" xfId="17007" xr:uid="{00000000-0005-0000-0000-000049750000}"/>
    <cellStyle name="Warning Text 3 9" xfId="3206" xr:uid="{00000000-0005-0000-0000-00004A750000}"/>
    <cellStyle name="Warning Text 3 9 2" xfId="17010" xr:uid="{00000000-0005-0000-0000-00004B750000}"/>
    <cellStyle name="Warning Text 3 9 2 2" xfId="21601" xr:uid="{00000000-0005-0000-0000-00004C750000}"/>
    <cellStyle name="Warning Text 3 9 2 3" xfId="20699" xr:uid="{00000000-0005-0000-0000-00004D750000}"/>
    <cellStyle name="Warning Text 3 9 3" xfId="17381" xr:uid="{00000000-0005-0000-0000-00004E750000}"/>
    <cellStyle name="Warning Text 3 9 3 2" xfId="20555" xr:uid="{00000000-0005-0000-0000-00004F750000}"/>
    <cellStyle name="Warning Text 3 9 3 3" xfId="26464" xr:uid="{00000000-0005-0000-0000-000050750000}"/>
    <cellStyle name="Warning Text 3 9 4" xfId="21600" xr:uid="{00000000-0005-0000-0000-000051750000}"/>
    <cellStyle name="Warning Text 3 9 5" xfId="20165" xr:uid="{00000000-0005-0000-0000-000052750000}"/>
    <cellStyle name="Warning Text 3 9 5 2" xfId="25778" xr:uid="{00000000-0005-0000-0000-000053750000}"/>
    <cellStyle name="Warning Text 3 9 6" xfId="17009" xr:uid="{00000000-0005-0000-0000-000054750000}"/>
    <cellStyle name="Warning Text 30" xfId="33554" xr:uid="{00000000-0005-0000-0000-000038130000}"/>
    <cellStyle name="Warning Text 31" xfId="33555" xr:uid="{00000000-0005-0000-0000-000039130000}"/>
    <cellStyle name="Warning Text 32" xfId="33556" xr:uid="{00000000-0005-0000-0000-00003A130000}"/>
    <cellStyle name="Warning Text 33" xfId="33557" xr:uid="{00000000-0005-0000-0000-00003B130000}"/>
    <cellStyle name="Warning Text 34" xfId="33558" xr:uid="{00000000-0005-0000-0000-00003C130000}"/>
    <cellStyle name="Warning Text 35" xfId="33559" xr:uid="{00000000-0005-0000-0000-00003D130000}"/>
    <cellStyle name="Warning Text 36" xfId="33560" xr:uid="{00000000-0005-0000-0000-00003E130000}"/>
    <cellStyle name="Warning Text 37" xfId="33561" xr:uid="{00000000-0005-0000-0000-00003F130000}"/>
    <cellStyle name="Warning Text 38" xfId="33562" xr:uid="{00000000-0005-0000-0000-000040130000}"/>
    <cellStyle name="Warning Text 39" xfId="33563" xr:uid="{00000000-0005-0000-0000-000041130000}"/>
    <cellStyle name="Warning Text 4" xfId="3207" xr:uid="{00000000-0005-0000-0000-000055750000}"/>
    <cellStyle name="Warning Text 4 10" xfId="3208" xr:uid="{00000000-0005-0000-0000-000056750000}"/>
    <cellStyle name="Warning Text 4 10 2" xfId="17013" xr:uid="{00000000-0005-0000-0000-000057750000}"/>
    <cellStyle name="Warning Text 4 10 2 2" xfId="21604" xr:uid="{00000000-0005-0000-0000-000058750000}"/>
    <cellStyle name="Warning Text 4 10 2 3" xfId="20701" xr:uid="{00000000-0005-0000-0000-000059750000}"/>
    <cellStyle name="Warning Text 4 10 3" xfId="17383" xr:uid="{00000000-0005-0000-0000-00005A750000}"/>
    <cellStyle name="Warning Text 4 10 3 2" xfId="20557" xr:uid="{00000000-0005-0000-0000-00005B750000}"/>
    <cellStyle name="Warning Text 4 10 3 3" xfId="26466" xr:uid="{00000000-0005-0000-0000-00005C750000}"/>
    <cellStyle name="Warning Text 4 10 4" xfId="21603" xr:uid="{00000000-0005-0000-0000-00005D750000}"/>
    <cellStyle name="Warning Text 4 10 5" xfId="20167" xr:uid="{00000000-0005-0000-0000-00005E750000}"/>
    <cellStyle name="Warning Text 4 10 5 2" xfId="25780" xr:uid="{00000000-0005-0000-0000-00005F750000}"/>
    <cellStyle name="Warning Text 4 10 6" xfId="17012" xr:uid="{00000000-0005-0000-0000-000060750000}"/>
    <cellStyle name="Warning Text 4 11" xfId="3209" xr:uid="{00000000-0005-0000-0000-000061750000}"/>
    <cellStyle name="Warning Text 4 11 2" xfId="17015" xr:uid="{00000000-0005-0000-0000-000062750000}"/>
    <cellStyle name="Warning Text 4 11 2 2" xfId="21606" xr:uid="{00000000-0005-0000-0000-000063750000}"/>
    <cellStyle name="Warning Text 4 11 2 3" xfId="20702" xr:uid="{00000000-0005-0000-0000-000064750000}"/>
    <cellStyle name="Warning Text 4 11 3" xfId="17384" xr:uid="{00000000-0005-0000-0000-000065750000}"/>
    <cellStyle name="Warning Text 4 11 3 2" xfId="20558" xr:uid="{00000000-0005-0000-0000-000066750000}"/>
    <cellStyle name="Warning Text 4 11 3 3" xfId="26467" xr:uid="{00000000-0005-0000-0000-000067750000}"/>
    <cellStyle name="Warning Text 4 11 4" xfId="21605" xr:uid="{00000000-0005-0000-0000-000068750000}"/>
    <cellStyle name="Warning Text 4 11 5" xfId="20168" xr:uid="{00000000-0005-0000-0000-000069750000}"/>
    <cellStyle name="Warning Text 4 11 5 2" xfId="25781" xr:uid="{00000000-0005-0000-0000-00006A750000}"/>
    <cellStyle name="Warning Text 4 11 6" xfId="17014" xr:uid="{00000000-0005-0000-0000-00006B750000}"/>
    <cellStyle name="Warning Text 4 12" xfId="17016" xr:uid="{00000000-0005-0000-0000-00006C750000}"/>
    <cellStyle name="Warning Text 4 12 2" xfId="21607" xr:uid="{00000000-0005-0000-0000-00006D750000}"/>
    <cellStyle name="Warning Text 4 12 3" xfId="20700" xr:uid="{00000000-0005-0000-0000-00006E750000}"/>
    <cellStyle name="Warning Text 4 13" xfId="17382" xr:uid="{00000000-0005-0000-0000-00006F750000}"/>
    <cellStyle name="Warning Text 4 13 2" xfId="20556" xr:uid="{00000000-0005-0000-0000-000070750000}"/>
    <cellStyle name="Warning Text 4 13 3" xfId="26465" xr:uid="{00000000-0005-0000-0000-000071750000}"/>
    <cellStyle name="Warning Text 4 14" xfId="21602" xr:uid="{00000000-0005-0000-0000-000072750000}"/>
    <cellStyle name="Warning Text 4 15" xfId="20166" xr:uid="{00000000-0005-0000-0000-000073750000}"/>
    <cellStyle name="Warning Text 4 15 2" xfId="25779" xr:uid="{00000000-0005-0000-0000-000074750000}"/>
    <cellStyle name="Warning Text 4 16" xfId="17011" xr:uid="{00000000-0005-0000-0000-000075750000}"/>
    <cellStyle name="Warning Text 4 2" xfId="3210" xr:uid="{00000000-0005-0000-0000-000076750000}"/>
    <cellStyle name="Warning Text 4 2 2" xfId="17018" xr:uid="{00000000-0005-0000-0000-000077750000}"/>
    <cellStyle name="Warning Text 4 2 2 2" xfId="21609" xr:uid="{00000000-0005-0000-0000-000078750000}"/>
    <cellStyle name="Warning Text 4 2 2 3" xfId="20703" xr:uid="{00000000-0005-0000-0000-000079750000}"/>
    <cellStyle name="Warning Text 4 2 3" xfId="17385" xr:uid="{00000000-0005-0000-0000-00007A750000}"/>
    <cellStyle name="Warning Text 4 2 3 2" xfId="20559" xr:uid="{00000000-0005-0000-0000-00007B750000}"/>
    <cellStyle name="Warning Text 4 2 3 3" xfId="26468" xr:uid="{00000000-0005-0000-0000-00007C750000}"/>
    <cellStyle name="Warning Text 4 2 4" xfId="21608" xr:uid="{00000000-0005-0000-0000-00007D750000}"/>
    <cellStyle name="Warning Text 4 2 5" xfId="20169" xr:uid="{00000000-0005-0000-0000-00007E750000}"/>
    <cellStyle name="Warning Text 4 2 5 2" xfId="25782" xr:uid="{00000000-0005-0000-0000-00007F750000}"/>
    <cellStyle name="Warning Text 4 2 6" xfId="17017" xr:uid="{00000000-0005-0000-0000-000080750000}"/>
    <cellStyle name="Warning Text 4 3" xfId="3211" xr:uid="{00000000-0005-0000-0000-000081750000}"/>
    <cellStyle name="Warning Text 4 3 2" xfId="17020" xr:uid="{00000000-0005-0000-0000-000082750000}"/>
    <cellStyle name="Warning Text 4 3 2 2" xfId="21611" xr:uid="{00000000-0005-0000-0000-000083750000}"/>
    <cellStyle name="Warning Text 4 3 2 3" xfId="20704" xr:uid="{00000000-0005-0000-0000-000084750000}"/>
    <cellStyle name="Warning Text 4 3 3" xfId="17386" xr:uid="{00000000-0005-0000-0000-000085750000}"/>
    <cellStyle name="Warning Text 4 3 3 2" xfId="20560" xr:uid="{00000000-0005-0000-0000-000086750000}"/>
    <cellStyle name="Warning Text 4 3 3 3" xfId="26469" xr:uid="{00000000-0005-0000-0000-000087750000}"/>
    <cellStyle name="Warning Text 4 3 4" xfId="21610" xr:uid="{00000000-0005-0000-0000-000088750000}"/>
    <cellStyle name="Warning Text 4 3 5" xfId="20170" xr:uid="{00000000-0005-0000-0000-000089750000}"/>
    <cellStyle name="Warning Text 4 3 5 2" xfId="25783" xr:uid="{00000000-0005-0000-0000-00008A750000}"/>
    <cellStyle name="Warning Text 4 3 6" xfId="17019" xr:uid="{00000000-0005-0000-0000-00008B750000}"/>
    <cellStyle name="Warning Text 4 4" xfId="3212" xr:uid="{00000000-0005-0000-0000-00008C750000}"/>
    <cellStyle name="Warning Text 4 4 2" xfId="17022" xr:uid="{00000000-0005-0000-0000-00008D750000}"/>
    <cellStyle name="Warning Text 4 4 2 2" xfId="21613" xr:uid="{00000000-0005-0000-0000-00008E750000}"/>
    <cellStyle name="Warning Text 4 4 2 3" xfId="20705" xr:uid="{00000000-0005-0000-0000-00008F750000}"/>
    <cellStyle name="Warning Text 4 4 3" xfId="17387" xr:uid="{00000000-0005-0000-0000-000090750000}"/>
    <cellStyle name="Warning Text 4 4 3 2" xfId="20561" xr:uid="{00000000-0005-0000-0000-000091750000}"/>
    <cellStyle name="Warning Text 4 4 3 3" xfId="26470" xr:uid="{00000000-0005-0000-0000-000092750000}"/>
    <cellStyle name="Warning Text 4 4 4" xfId="21612" xr:uid="{00000000-0005-0000-0000-000093750000}"/>
    <cellStyle name="Warning Text 4 4 5" xfId="20171" xr:uid="{00000000-0005-0000-0000-000094750000}"/>
    <cellStyle name="Warning Text 4 4 5 2" xfId="25784" xr:uid="{00000000-0005-0000-0000-000095750000}"/>
    <cellStyle name="Warning Text 4 4 6" xfId="17021" xr:uid="{00000000-0005-0000-0000-000096750000}"/>
    <cellStyle name="Warning Text 4 5" xfId="3213" xr:uid="{00000000-0005-0000-0000-000097750000}"/>
    <cellStyle name="Warning Text 4 5 2" xfId="17024" xr:uid="{00000000-0005-0000-0000-000098750000}"/>
    <cellStyle name="Warning Text 4 5 2 2" xfId="21615" xr:uid="{00000000-0005-0000-0000-000099750000}"/>
    <cellStyle name="Warning Text 4 5 2 3" xfId="20706" xr:uid="{00000000-0005-0000-0000-00009A750000}"/>
    <cellStyle name="Warning Text 4 5 3" xfId="17388" xr:uid="{00000000-0005-0000-0000-00009B750000}"/>
    <cellStyle name="Warning Text 4 5 3 2" xfId="20562" xr:uid="{00000000-0005-0000-0000-00009C750000}"/>
    <cellStyle name="Warning Text 4 5 3 3" xfId="26471" xr:uid="{00000000-0005-0000-0000-00009D750000}"/>
    <cellStyle name="Warning Text 4 5 4" xfId="21614" xr:uid="{00000000-0005-0000-0000-00009E750000}"/>
    <cellStyle name="Warning Text 4 5 5" xfId="20172" xr:uid="{00000000-0005-0000-0000-00009F750000}"/>
    <cellStyle name="Warning Text 4 5 5 2" xfId="25785" xr:uid="{00000000-0005-0000-0000-0000A0750000}"/>
    <cellStyle name="Warning Text 4 5 6" xfId="17023" xr:uid="{00000000-0005-0000-0000-0000A1750000}"/>
    <cellStyle name="Warning Text 4 6" xfId="3214" xr:uid="{00000000-0005-0000-0000-0000A2750000}"/>
    <cellStyle name="Warning Text 4 6 2" xfId="17026" xr:uid="{00000000-0005-0000-0000-0000A3750000}"/>
    <cellStyle name="Warning Text 4 6 2 2" xfId="21617" xr:uid="{00000000-0005-0000-0000-0000A4750000}"/>
    <cellStyle name="Warning Text 4 6 2 3" xfId="20707" xr:uid="{00000000-0005-0000-0000-0000A5750000}"/>
    <cellStyle name="Warning Text 4 6 3" xfId="17389" xr:uid="{00000000-0005-0000-0000-0000A6750000}"/>
    <cellStyle name="Warning Text 4 6 3 2" xfId="20563" xr:uid="{00000000-0005-0000-0000-0000A7750000}"/>
    <cellStyle name="Warning Text 4 6 3 3" xfId="26472" xr:uid="{00000000-0005-0000-0000-0000A8750000}"/>
    <cellStyle name="Warning Text 4 6 4" xfId="21616" xr:uid="{00000000-0005-0000-0000-0000A9750000}"/>
    <cellStyle name="Warning Text 4 6 5" xfId="20173" xr:uid="{00000000-0005-0000-0000-0000AA750000}"/>
    <cellStyle name="Warning Text 4 6 5 2" xfId="25786" xr:uid="{00000000-0005-0000-0000-0000AB750000}"/>
    <cellStyle name="Warning Text 4 6 6" xfId="17025" xr:uid="{00000000-0005-0000-0000-0000AC750000}"/>
    <cellStyle name="Warning Text 4 7" xfId="3215" xr:uid="{00000000-0005-0000-0000-0000AD750000}"/>
    <cellStyle name="Warning Text 4 7 2" xfId="17028" xr:uid="{00000000-0005-0000-0000-0000AE750000}"/>
    <cellStyle name="Warning Text 4 7 2 2" xfId="21619" xr:uid="{00000000-0005-0000-0000-0000AF750000}"/>
    <cellStyle name="Warning Text 4 7 2 3" xfId="20708" xr:uid="{00000000-0005-0000-0000-0000B0750000}"/>
    <cellStyle name="Warning Text 4 7 3" xfId="17390" xr:uid="{00000000-0005-0000-0000-0000B1750000}"/>
    <cellStyle name="Warning Text 4 7 3 2" xfId="20564" xr:uid="{00000000-0005-0000-0000-0000B2750000}"/>
    <cellStyle name="Warning Text 4 7 3 3" xfId="26473" xr:uid="{00000000-0005-0000-0000-0000B3750000}"/>
    <cellStyle name="Warning Text 4 7 4" xfId="21618" xr:uid="{00000000-0005-0000-0000-0000B4750000}"/>
    <cellStyle name="Warning Text 4 7 5" xfId="20174" xr:uid="{00000000-0005-0000-0000-0000B5750000}"/>
    <cellStyle name="Warning Text 4 7 5 2" xfId="25787" xr:uid="{00000000-0005-0000-0000-0000B6750000}"/>
    <cellStyle name="Warning Text 4 7 6" xfId="17027" xr:uid="{00000000-0005-0000-0000-0000B7750000}"/>
    <cellStyle name="Warning Text 4 8" xfId="3216" xr:uid="{00000000-0005-0000-0000-0000B8750000}"/>
    <cellStyle name="Warning Text 4 8 2" xfId="17030" xr:uid="{00000000-0005-0000-0000-0000B9750000}"/>
    <cellStyle name="Warning Text 4 8 2 2" xfId="21621" xr:uid="{00000000-0005-0000-0000-0000BA750000}"/>
    <cellStyle name="Warning Text 4 8 2 3" xfId="20709" xr:uid="{00000000-0005-0000-0000-0000BB750000}"/>
    <cellStyle name="Warning Text 4 8 3" xfId="17391" xr:uid="{00000000-0005-0000-0000-0000BC750000}"/>
    <cellStyle name="Warning Text 4 8 3 2" xfId="20565" xr:uid="{00000000-0005-0000-0000-0000BD750000}"/>
    <cellStyle name="Warning Text 4 8 3 3" xfId="26474" xr:uid="{00000000-0005-0000-0000-0000BE750000}"/>
    <cellStyle name="Warning Text 4 8 4" xfId="21620" xr:uid="{00000000-0005-0000-0000-0000BF750000}"/>
    <cellStyle name="Warning Text 4 8 5" xfId="20175" xr:uid="{00000000-0005-0000-0000-0000C0750000}"/>
    <cellStyle name="Warning Text 4 8 5 2" xfId="25788" xr:uid="{00000000-0005-0000-0000-0000C1750000}"/>
    <cellStyle name="Warning Text 4 8 6" xfId="17029" xr:uid="{00000000-0005-0000-0000-0000C2750000}"/>
    <cellStyle name="Warning Text 4 9" xfId="3217" xr:uid="{00000000-0005-0000-0000-0000C3750000}"/>
    <cellStyle name="Warning Text 4 9 2" xfId="17032" xr:uid="{00000000-0005-0000-0000-0000C4750000}"/>
    <cellStyle name="Warning Text 4 9 2 2" xfId="21623" xr:uid="{00000000-0005-0000-0000-0000C5750000}"/>
    <cellStyle name="Warning Text 4 9 2 3" xfId="20710" xr:uid="{00000000-0005-0000-0000-0000C6750000}"/>
    <cellStyle name="Warning Text 4 9 3" xfId="17392" xr:uid="{00000000-0005-0000-0000-0000C7750000}"/>
    <cellStyle name="Warning Text 4 9 3 2" xfId="20566" xr:uid="{00000000-0005-0000-0000-0000C8750000}"/>
    <cellStyle name="Warning Text 4 9 3 3" xfId="26475" xr:uid="{00000000-0005-0000-0000-0000C9750000}"/>
    <cellStyle name="Warning Text 4 9 4" xfId="21622" xr:uid="{00000000-0005-0000-0000-0000CA750000}"/>
    <cellStyle name="Warning Text 4 9 5" xfId="20176" xr:uid="{00000000-0005-0000-0000-0000CB750000}"/>
    <cellStyle name="Warning Text 4 9 5 2" xfId="25789" xr:uid="{00000000-0005-0000-0000-0000CC750000}"/>
    <cellStyle name="Warning Text 4 9 6" xfId="17031" xr:uid="{00000000-0005-0000-0000-0000CD750000}"/>
    <cellStyle name="Warning Text 40" xfId="33565" xr:uid="{00000000-0005-0000-0000-000044130000}"/>
    <cellStyle name="Warning Text 41" xfId="33566" xr:uid="{00000000-0005-0000-0000-000045130000}"/>
    <cellStyle name="Warning Text 5" xfId="3218" xr:uid="{00000000-0005-0000-0000-0000CE750000}"/>
    <cellStyle name="Warning Text 5 10" xfId="3219" xr:uid="{00000000-0005-0000-0000-0000CF750000}"/>
    <cellStyle name="Warning Text 5 10 2" xfId="17035" xr:uid="{00000000-0005-0000-0000-0000D0750000}"/>
    <cellStyle name="Warning Text 5 10 2 2" xfId="21626" xr:uid="{00000000-0005-0000-0000-0000D1750000}"/>
    <cellStyle name="Warning Text 5 10 2 3" xfId="20712" xr:uid="{00000000-0005-0000-0000-0000D2750000}"/>
    <cellStyle name="Warning Text 5 10 3" xfId="17394" xr:uid="{00000000-0005-0000-0000-0000D3750000}"/>
    <cellStyle name="Warning Text 5 10 3 2" xfId="20568" xr:uid="{00000000-0005-0000-0000-0000D4750000}"/>
    <cellStyle name="Warning Text 5 10 3 3" xfId="26477" xr:uid="{00000000-0005-0000-0000-0000D5750000}"/>
    <cellStyle name="Warning Text 5 10 4" xfId="21625" xr:uid="{00000000-0005-0000-0000-0000D6750000}"/>
    <cellStyle name="Warning Text 5 10 5" xfId="20178" xr:uid="{00000000-0005-0000-0000-0000D7750000}"/>
    <cellStyle name="Warning Text 5 10 5 2" xfId="25791" xr:uid="{00000000-0005-0000-0000-0000D8750000}"/>
    <cellStyle name="Warning Text 5 10 6" xfId="17034" xr:uid="{00000000-0005-0000-0000-0000D9750000}"/>
    <cellStyle name="Warning Text 5 11" xfId="3220" xr:uid="{00000000-0005-0000-0000-0000DA750000}"/>
    <cellStyle name="Warning Text 5 11 2" xfId="17037" xr:uid="{00000000-0005-0000-0000-0000DB750000}"/>
    <cellStyle name="Warning Text 5 11 2 2" xfId="21628" xr:uid="{00000000-0005-0000-0000-0000DC750000}"/>
    <cellStyle name="Warning Text 5 11 2 3" xfId="20713" xr:uid="{00000000-0005-0000-0000-0000DD750000}"/>
    <cellStyle name="Warning Text 5 11 3" xfId="17395" xr:uid="{00000000-0005-0000-0000-0000DE750000}"/>
    <cellStyle name="Warning Text 5 11 3 2" xfId="20569" xr:uid="{00000000-0005-0000-0000-0000DF750000}"/>
    <cellStyle name="Warning Text 5 11 3 3" xfId="26478" xr:uid="{00000000-0005-0000-0000-0000E0750000}"/>
    <cellStyle name="Warning Text 5 11 4" xfId="21627" xr:uid="{00000000-0005-0000-0000-0000E1750000}"/>
    <cellStyle name="Warning Text 5 11 5" xfId="20179" xr:uid="{00000000-0005-0000-0000-0000E2750000}"/>
    <cellStyle name="Warning Text 5 11 5 2" xfId="25792" xr:uid="{00000000-0005-0000-0000-0000E3750000}"/>
    <cellStyle name="Warning Text 5 11 6" xfId="17036" xr:uid="{00000000-0005-0000-0000-0000E4750000}"/>
    <cellStyle name="Warning Text 5 12" xfId="17038" xr:uid="{00000000-0005-0000-0000-0000E5750000}"/>
    <cellStyle name="Warning Text 5 12 2" xfId="21629" xr:uid="{00000000-0005-0000-0000-0000E6750000}"/>
    <cellStyle name="Warning Text 5 12 3" xfId="20711" xr:uid="{00000000-0005-0000-0000-0000E7750000}"/>
    <cellStyle name="Warning Text 5 13" xfId="17393" xr:uid="{00000000-0005-0000-0000-0000E8750000}"/>
    <cellStyle name="Warning Text 5 13 2" xfId="20567" xr:uid="{00000000-0005-0000-0000-0000E9750000}"/>
    <cellStyle name="Warning Text 5 13 3" xfId="26476" xr:uid="{00000000-0005-0000-0000-0000EA750000}"/>
    <cellStyle name="Warning Text 5 14" xfId="21624" xr:uid="{00000000-0005-0000-0000-0000EB750000}"/>
    <cellStyle name="Warning Text 5 15" xfId="20177" xr:uid="{00000000-0005-0000-0000-0000EC750000}"/>
    <cellStyle name="Warning Text 5 15 2" xfId="25790" xr:uid="{00000000-0005-0000-0000-0000ED750000}"/>
    <cellStyle name="Warning Text 5 16" xfId="17033" xr:uid="{00000000-0005-0000-0000-0000EE750000}"/>
    <cellStyle name="Warning Text 5 2" xfId="3221" xr:uid="{00000000-0005-0000-0000-0000EF750000}"/>
    <cellStyle name="Warning Text 5 2 2" xfId="17040" xr:uid="{00000000-0005-0000-0000-0000F0750000}"/>
    <cellStyle name="Warning Text 5 2 2 2" xfId="21631" xr:uid="{00000000-0005-0000-0000-0000F1750000}"/>
    <cellStyle name="Warning Text 5 2 2 3" xfId="20714" xr:uid="{00000000-0005-0000-0000-0000F2750000}"/>
    <cellStyle name="Warning Text 5 2 3" xfId="17396" xr:uid="{00000000-0005-0000-0000-0000F3750000}"/>
    <cellStyle name="Warning Text 5 2 3 2" xfId="20570" xr:uid="{00000000-0005-0000-0000-0000F4750000}"/>
    <cellStyle name="Warning Text 5 2 3 3" xfId="26479" xr:uid="{00000000-0005-0000-0000-0000F5750000}"/>
    <cellStyle name="Warning Text 5 2 4" xfId="21630" xr:uid="{00000000-0005-0000-0000-0000F6750000}"/>
    <cellStyle name="Warning Text 5 2 5" xfId="20180" xr:uid="{00000000-0005-0000-0000-0000F7750000}"/>
    <cellStyle name="Warning Text 5 2 5 2" xfId="25793" xr:uid="{00000000-0005-0000-0000-0000F8750000}"/>
    <cellStyle name="Warning Text 5 2 6" xfId="17039" xr:uid="{00000000-0005-0000-0000-0000F9750000}"/>
    <cellStyle name="Warning Text 5 3" xfId="3222" xr:uid="{00000000-0005-0000-0000-0000FA750000}"/>
    <cellStyle name="Warning Text 5 3 2" xfId="17042" xr:uid="{00000000-0005-0000-0000-0000FB750000}"/>
    <cellStyle name="Warning Text 5 3 2 2" xfId="21633" xr:uid="{00000000-0005-0000-0000-0000FC750000}"/>
    <cellStyle name="Warning Text 5 3 2 3" xfId="20715" xr:uid="{00000000-0005-0000-0000-0000FD750000}"/>
    <cellStyle name="Warning Text 5 3 3" xfId="17397" xr:uid="{00000000-0005-0000-0000-0000FE750000}"/>
    <cellStyle name="Warning Text 5 3 3 2" xfId="20571" xr:uid="{00000000-0005-0000-0000-0000FF750000}"/>
    <cellStyle name="Warning Text 5 3 3 3" xfId="26480" xr:uid="{00000000-0005-0000-0000-000000760000}"/>
    <cellStyle name="Warning Text 5 3 4" xfId="21632" xr:uid="{00000000-0005-0000-0000-000001760000}"/>
    <cellStyle name="Warning Text 5 3 5" xfId="20181" xr:uid="{00000000-0005-0000-0000-000002760000}"/>
    <cellStyle name="Warning Text 5 3 5 2" xfId="25794" xr:uid="{00000000-0005-0000-0000-000003760000}"/>
    <cellStyle name="Warning Text 5 3 6" xfId="17041" xr:uid="{00000000-0005-0000-0000-000004760000}"/>
    <cellStyle name="Warning Text 5 4" xfId="3223" xr:uid="{00000000-0005-0000-0000-000005760000}"/>
    <cellStyle name="Warning Text 5 4 2" xfId="17044" xr:uid="{00000000-0005-0000-0000-000006760000}"/>
    <cellStyle name="Warning Text 5 4 2 2" xfId="21635" xr:uid="{00000000-0005-0000-0000-000007760000}"/>
    <cellStyle name="Warning Text 5 4 2 3" xfId="20716" xr:uid="{00000000-0005-0000-0000-000008760000}"/>
    <cellStyle name="Warning Text 5 4 3" xfId="17398" xr:uid="{00000000-0005-0000-0000-000009760000}"/>
    <cellStyle name="Warning Text 5 4 3 2" xfId="20572" xr:uid="{00000000-0005-0000-0000-00000A760000}"/>
    <cellStyle name="Warning Text 5 4 3 3" xfId="26481" xr:uid="{00000000-0005-0000-0000-00000B760000}"/>
    <cellStyle name="Warning Text 5 4 4" xfId="21634" xr:uid="{00000000-0005-0000-0000-00000C760000}"/>
    <cellStyle name="Warning Text 5 4 5" xfId="20182" xr:uid="{00000000-0005-0000-0000-00000D760000}"/>
    <cellStyle name="Warning Text 5 4 5 2" xfId="25795" xr:uid="{00000000-0005-0000-0000-00000E760000}"/>
    <cellStyle name="Warning Text 5 4 6" xfId="17043" xr:uid="{00000000-0005-0000-0000-00000F760000}"/>
    <cellStyle name="Warning Text 5 5" xfId="3224" xr:uid="{00000000-0005-0000-0000-000010760000}"/>
    <cellStyle name="Warning Text 5 5 2" xfId="17046" xr:uid="{00000000-0005-0000-0000-000011760000}"/>
    <cellStyle name="Warning Text 5 5 2 2" xfId="21637" xr:uid="{00000000-0005-0000-0000-000012760000}"/>
    <cellStyle name="Warning Text 5 5 2 3" xfId="20717" xr:uid="{00000000-0005-0000-0000-000013760000}"/>
    <cellStyle name="Warning Text 5 5 3" xfId="17399" xr:uid="{00000000-0005-0000-0000-000014760000}"/>
    <cellStyle name="Warning Text 5 5 3 2" xfId="20573" xr:uid="{00000000-0005-0000-0000-000015760000}"/>
    <cellStyle name="Warning Text 5 5 3 3" xfId="26482" xr:uid="{00000000-0005-0000-0000-000016760000}"/>
    <cellStyle name="Warning Text 5 5 4" xfId="21636" xr:uid="{00000000-0005-0000-0000-000017760000}"/>
    <cellStyle name="Warning Text 5 5 5" xfId="20183" xr:uid="{00000000-0005-0000-0000-000018760000}"/>
    <cellStyle name="Warning Text 5 5 5 2" xfId="25796" xr:uid="{00000000-0005-0000-0000-000019760000}"/>
    <cellStyle name="Warning Text 5 5 6" xfId="17045" xr:uid="{00000000-0005-0000-0000-00001A760000}"/>
    <cellStyle name="Warning Text 5 6" xfId="3225" xr:uid="{00000000-0005-0000-0000-00001B760000}"/>
    <cellStyle name="Warning Text 5 6 2" xfId="17048" xr:uid="{00000000-0005-0000-0000-00001C760000}"/>
    <cellStyle name="Warning Text 5 6 2 2" xfId="21639" xr:uid="{00000000-0005-0000-0000-00001D760000}"/>
    <cellStyle name="Warning Text 5 6 2 3" xfId="20718" xr:uid="{00000000-0005-0000-0000-00001E760000}"/>
    <cellStyle name="Warning Text 5 6 3" xfId="17400" xr:uid="{00000000-0005-0000-0000-00001F760000}"/>
    <cellStyle name="Warning Text 5 6 3 2" xfId="20574" xr:uid="{00000000-0005-0000-0000-000020760000}"/>
    <cellStyle name="Warning Text 5 6 3 3" xfId="26483" xr:uid="{00000000-0005-0000-0000-000021760000}"/>
    <cellStyle name="Warning Text 5 6 4" xfId="21638" xr:uid="{00000000-0005-0000-0000-000022760000}"/>
    <cellStyle name="Warning Text 5 6 5" xfId="20184" xr:uid="{00000000-0005-0000-0000-000023760000}"/>
    <cellStyle name="Warning Text 5 6 5 2" xfId="25797" xr:uid="{00000000-0005-0000-0000-000024760000}"/>
    <cellStyle name="Warning Text 5 6 6" xfId="17047" xr:uid="{00000000-0005-0000-0000-000025760000}"/>
    <cellStyle name="Warning Text 5 7" xfId="3226" xr:uid="{00000000-0005-0000-0000-000026760000}"/>
    <cellStyle name="Warning Text 5 7 2" xfId="17050" xr:uid="{00000000-0005-0000-0000-000027760000}"/>
    <cellStyle name="Warning Text 5 7 2 2" xfId="21641" xr:uid="{00000000-0005-0000-0000-000028760000}"/>
    <cellStyle name="Warning Text 5 7 2 3" xfId="20719" xr:uid="{00000000-0005-0000-0000-000029760000}"/>
    <cellStyle name="Warning Text 5 7 3" xfId="17401" xr:uid="{00000000-0005-0000-0000-00002A760000}"/>
    <cellStyle name="Warning Text 5 7 3 2" xfId="20575" xr:uid="{00000000-0005-0000-0000-00002B760000}"/>
    <cellStyle name="Warning Text 5 7 3 3" xfId="26484" xr:uid="{00000000-0005-0000-0000-00002C760000}"/>
    <cellStyle name="Warning Text 5 7 4" xfId="21640" xr:uid="{00000000-0005-0000-0000-00002D760000}"/>
    <cellStyle name="Warning Text 5 7 5" xfId="20185" xr:uid="{00000000-0005-0000-0000-00002E760000}"/>
    <cellStyle name="Warning Text 5 7 5 2" xfId="25798" xr:uid="{00000000-0005-0000-0000-00002F760000}"/>
    <cellStyle name="Warning Text 5 7 6" xfId="17049" xr:uid="{00000000-0005-0000-0000-000030760000}"/>
    <cellStyle name="Warning Text 5 8" xfId="3227" xr:uid="{00000000-0005-0000-0000-000031760000}"/>
    <cellStyle name="Warning Text 5 8 2" xfId="17052" xr:uid="{00000000-0005-0000-0000-000032760000}"/>
    <cellStyle name="Warning Text 5 8 2 2" xfId="21643" xr:uid="{00000000-0005-0000-0000-000033760000}"/>
    <cellStyle name="Warning Text 5 8 2 3" xfId="20720" xr:uid="{00000000-0005-0000-0000-000034760000}"/>
    <cellStyle name="Warning Text 5 8 3" xfId="17402" xr:uid="{00000000-0005-0000-0000-000035760000}"/>
    <cellStyle name="Warning Text 5 8 3 2" xfId="20576" xr:uid="{00000000-0005-0000-0000-000036760000}"/>
    <cellStyle name="Warning Text 5 8 3 3" xfId="26485" xr:uid="{00000000-0005-0000-0000-000037760000}"/>
    <cellStyle name="Warning Text 5 8 4" xfId="21642" xr:uid="{00000000-0005-0000-0000-000038760000}"/>
    <cellStyle name="Warning Text 5 8 5" xfId="20186" xr:uid="{00000000-0005-0000-0000-000039760000}"/>
    <cellStyle name="Warning Text 5 8 5 2" xfId="25799" xr:uid="{00000000-0005-0000-0000-00003A760000}"/>
    <cellStyle name="Warning Text 5 8 6" xfId="17051" xr:uid="{00000000-0005-0000-0000-00003B760000}"/>
    <cellStyle name="Warning Text 5 9" xfId="3228" xr:uid="{00000000-0005-0000-0000-00003C760000}"/>
    <cellStyle name="Warning Text 5 9 2" xfId="17054" xr:uid="{00000000-0005-0000-0000-00003D760000}"/>
    <cellStyle name="Warning Text 5 9 2 2" xfId="21645" xr:uid="{00000000-0005-0000-0000-00003E760000}"/>
    <cellStyle name="Warning Text 5 9 2 3" xfId="20721" xr:uid="{00000000-0005-0000-0000-00003F760000}"/>
    <cellStyle name="Warning Text 5 9 3" xfId="17403" xr:uid="{00000000-0005-0000-0000-000040760000}"/>
    <cellStyle name="Warning Text 5 9 3 2" xfId="20577" xr:uid="{00000000-0005-0000-0000-000041760000}"/>
    <cellStyle name="Warning Text 5 9 3 3" xfId="26486" xr:uid="{00000000-0005-0000-0000-000042760000}"/>
    <cellStyle name="Warning Text 5 9 4" xfId="21644" xr:uid="{00000000-0005-0000-0000-000043760000}"/>
    <cellStyle name="Warning Text 5 9 5" xfId="20187" xr:uid="{00000000-0005-0000-0000-000044760000}"/>
    <cellStyle name="Warning Text 5 9 5 2" xfId="25800" xr:uid="{00000000-0005-0000-0000-000045760000}"/>
    <cellStyle name="Warning Text 5 9 6" xfId="17053" xr:uid="{00000000-0005-0000-0000-000046760000}"/>
    <cellStyle name="Warning Text 6" xfId="3229" xr:uid="{00000000-0005-0000-0000-000047760000}"/>
    <cellStyle name="Warning Text 6 10" xfId="3230" xr:uid="{00000000-0005-0000-0000-000048760000}"/>
    <cellStyle name="Warning Text 6 10 2" xfId="17057" xr:uid="{00000000-0005-0000-0000-000049760000}"/>
    <cellStyle name="Warning Text 6 10 2 2" xfId="21648" xr:uid="{00000000-0005-0000-0000-00004A760000}"/>
    <cellStyle name="Warning Text 6 10 2 3" xfId="20723" xr:uid="{00000000-0005-0000-0000-00004B760000}"/>
    <cellStyle name="Warning Text 6 10 3" xfId="17405" xr:uid="{00000000-0005-0000-0000-00004C760000}"/>
    <cellStyle name="Warning Text 6 10 3 2" xfId="20579" xr:uid="{00000000-0005-0000-0000-00004D760000}"/>
    <cellStyle name="Warning Text 6 10 3 3" xfId="26488" xr:uid="{00000000-0005-0000-0000-00004E760000}"/>
    <cellStyle name="Warning Text 6 10 4" xfId="21647" xr:uid="{00000000-0005-0000-0000-00004F760000}"/>
    <cellStyle name="Warning Text 6 10 5" xfId="20189" xr:uid="{00000000-0005-0000-0000-000050760000}"/>
    <cellStyle name="Warning Text 6 10 5 2" xfId="25802" xr:uid="{00000000-0005-0000-0000-000051760000}"/>
    <cellStyle name="Warning Text 6 10 6" xfId="17056" xr:uid="{00000000-0005-0000-0000-000052760000}"/>
    <cellStyle name="Warning Text 6 11" xfId="3231" xr:uid="{00000000-0005-0000-0000-000053760000}"/>
    <cellStyle name="Warning Text 6 11 2" xfId="17059" xr:uid="{00000000-0005-0000-0000-000054760000}"/>
    <cellStyle name="Warning Text 6 11 2 2" xfId="21650" xr:uid="{00000000-0005-0000-0000-000055760000}"/>
    <cellStyle name="Warning Text 6 11 2 3" xfId="20724" xr:uid="{00000000-0005-0000-0000-000056760000}"/>
    <cellStyle name="Warning Text 6 11 3" xfId="17406" xr:uid="{00000000-0005-0000-0000-000057760000}"/>
    <cellStyle name="Warning Text 6 11 3 2" xfId="20580" xr:uid="{00000000-0005-0000-0000-000058760000}"/>
    <cellStyle name="Warning Text 6 11 3 3" xfId="26489" xr:uid="{00000000-0005-0000-0000-000059760000}"/>
    <cellStyle name="Warning Text 6 11 4" xfId="21649" xr:uid="{00000000-0005-0000-0000-00005A760000}"/>
    <cellStyle name="Warning Text 6 11 5" xfId="20190" xr:uid="{00000000-0005-0000-0000-00005B760000}"/>
    <cellStyle name="Warning Text 6 11 5 2" xfId="25803" xr:uid="{00000000-0005-0000-0000-00005C760000}"/>
    <cellStyle name="Warning Text 6 11 6" xfId="17058" xr:uid="{00000000-0005-0000-0000-00005D760000}"/>
    <cellStyle name="Warning Text 6 12" xfId="17060" xr:uid="{00000000-0005-0000-0000-00005E760000}"/>
    <cellStyle name="Warning Text 6 12 2" xfId="21651" xr:uid="{00000000-0005-0000-0000-00005F760000}"/>
    <cellStyle name="Warning Text 6 12 3" xfId="20722" xr:uid="{00000000-0005-0000-0000-000060760000}"/>
    <cellStyle name="Warning Text 6 13" xfId="17404" xr:uid="{00000000-0005-0000-0000-000061760000}"/>
    <cellStyle name="Warning Text 6 13 2" xfId="20578" xr:uid="{00000000-0005-0000-0000-000062760000}"/>
    <cellStyle name="Warning Text 6 13 3" xfId="26487" xr:uid="{00000000-0005-0000-0000-000063760000}"/>
    <cellStyle name="Warning Text 6 14" xfId="21646" xr:uid="{00000000-0005-0000-0000-000064760000}"/>
    <cellStyle name="Warning Text 6 15" xfId="20188" xr:uid="{00000000-0005-0000-0000-000065760000}"/>
    <cellStyle name="Warning Text 6 15 2" xfId="25801" xr:uid="{00000000-0005-0000-0000-000066760000}"/>
    <cellStyle name="Warning Text 6 16" xfId="17055" xr:uid="{00000000-0005-0000-0000-000067760000}"/>
    <cellStyle name="Warning Text 6 2" xfId="3232" xr:uid="{00000000-0005-0000-0000-000068760000}"/>
    <cellStyle name="Warning Text 6 2 2" xfId="17062" xr:uid="{00000000-0005-0000-0000-000069760000}"/>
    <cellStyle name="Warning Text 6 2 2 2" xfId="21653" xr:uid="{00000000-0005-0000-0000-00006A760000}"/>
    <cellStyle name="Warning Text 6 2 2 3" xfId="20725" xr:uid="{00000000-0005-0000-0000-00006B760000}"/>
    <cellStyle name="Warning Text 6 2 3" xfId="17407" xr:uid="{00000000-0005-0000-0000-00006C760000}"/>
    <cellStyle name="Warning Text 6 2 3 2" xfId="20581" xr:uid="{00000000-0005-0000-0000-00006D760000}"/>
    <cellStyle name="Warning Text 6 2 3 3" xfId="26490" xr:uid="{00000000-0005-0000-0000-00006E760000}"/>
    <cellStyle name="Warning Text 6 2 4" xfId="21652" xr:uid="{00000000-0005-0000-0000-00006F760000}"/>
    <cellStyle name="Warning Text 6 2 5" xfId="20191" xr:uid="{00000000-0005-0000-0000-000070760000}"/>
    <cellStyle name="Warning Text 6 2 5 2" xfId="25804" xr:uid="{00000000-0005-0000-0000-000071760000}"/>
    <cellStyle name="Warning Text 6 2 6" xfId="17061" xr:uid="{00000000-0005-0000-0000-000072760000}"/>
    <cellStyle name="Warning Text 6 3" xfId="3233" xr:uid="{00000000-0005-0000-0000-000073760000}"/>
    <cellStyle name="Warning Text 6 3 2" xfId="17064" xr:uid="{00000000-0005-0000-0000-000074760000}"/>
    <cellStyle name="Warning Text 6 3 2 2" xfId="21655" xr:uid="{00000000-0005-0000-0000-000075760000}"/>
    <cellStyle name="Warning Text 6 3 2 3" xfId="20726" xr:uid="{00000000-0005-0000-0000-000076760000}"/>
    <cellStyle name="Warning Text 6 3 3" xfId="17408" xr:uid="{00000000-0005-0000-0000-000077760000}"/>
    <cellStyle name="Warning Text 6 3 3 2" xfId="20582" xr:uid="{00000000-0005-0000-0000-000078760000}"/>
    <cellStyle name="Warning Text 6 3 3 3" xfId="26491" xr:uid="{00000000-0005-0000-0000-000079760000}"/>
    <cellStyle name="Warning Text 6 3 4" xfId="21654" xr:uid="{00000000-0005-0000-0000-00007A760000}"/>
    <cellStyle name="Warning Text 6 3 5" xfId="20192" xr:uid="{00000000-0005-0000-0000-00007B760000}"/>
    <cellStyle name="Warning Text 6 3 5 2" xfId="25805" xr:uid="{00000000-0005-0000-0000-00007C760000}"/>
    <cellStyle name="Warning Text 6 3 6" xfId="17063" xr:uid="{00000000-0005-0000-0000-00007D760000}"/>
    <cellStyle name="Warning Text 6 4" xfId="3234" xr:uid="{00000000-0005-0000-0000-00007E760000}"/>
    <cellStyle name="Warning Text 6 4 2" xfId="17066" xr:uid="{00000000-0005-0000-0000-00007F760000}"/>
    <cellStyle name="Warning Text 6 4 2 2" xfId="21657" xr:uid="{00000000-0005-0000-0000-000080760000}"/>
    <cellStyle name="Warning Text 6 4 2 3" xfId="20727" xr:uid="{00000000-0005-0000-0000-000081760000}"/>
    <cellStyle name="Warning Text 6 4 3" xfId="17409" xr:uid="{00000000-0005-0000-0000-000082760000}"/>
    <cellStyle name="Warning Text 6 4 3 2" xfId="20583" xr:uid="{00000000-0005-0000-0000-000083760000}"/>
    <cellStyle name="Warning Text 6 4 3 3" xfId="26492" xr:uid="{00000000-0005-0000-0000-000084760000}"/>
    <cellStyle name="Warning Text 6 4 4" xfId="21656" xr:uid="{00000000-0005-0000-0000-000085760000}"/>
    <cellStyle name="Warning Text 6 4 5" xfId="20193" xr:uid="{00000000-0005-0000-0000-000086760000}"/>
    <cellStyle name="Warning Text 6 4 5 2" xfId="25806" xr:uid="{00000000-0005-0000-0000-000087760000}"/>
    <cellStyle name="Warning Text 6 4 6" xfId="17065" xr:uid="{00000000-0005-0000-0000-000088760000}"/>
    <cellStyle name="Warning Text 6 5" xfId="3235" xr:uid="{00000000-0005-0000-0000-000089760000}"/>
    <cellStyle name="Warning Text 6 5 2" xfId="17068" xr:uid="{00000000-0005-0000-0000-00008A760000}"/>
    <cellStyle name="Warning Text 6 5 2 2" xfId="21659" xr:uid="{00000000-0005-0000-0000-00008B760000}"/>
    <cellStyle name="Warning Text 6 5 2 3" xfId="20728" xr:uid="{00000000-0005-0000-0000-00008C760000}"/>
    <cellStyle name="Warning Text 6 5 3" xfId="17410" xr:uid="{00000000-0005-0000-0000-00008D760000}"/>
    <cellStyle name="Warning Text 6 5 3 2" xfId="20584" xr:uid="{00000000-0005-0000-0000-00008E760000}"/>
    <cellStyle name="Warning Text 6 5 3 3" xfId="26493" xr:uid="{00000000-0005-0000-0000-00008F760000}"/>
    <cellStyle name="Warning Text 6 5 4" xfId="21658" xr:uid="{00000000-0005-0000-0000-000090760000}"/>
    <cellStyle name="Warning Text 6 5 5" xfId="20194" xr:uid="{00000000-0005-0000-0000-000091760000}"/>
    <cellStyle name="Warning Text 6 5 5 2" xfId="25807" xr:uid="{00000000-0005-0000-0000-000092760000}"/>
    <cellStyle name="Warning Text 6 5 6" xfId="17067" xr:uid="{00000000-0005-0000-0000-000093760000}"/>
    <cellStyle name="Warning Text 6 6" xfId="3236" xr:uid="{00000000-0005-0000-0000-000094760000}"/>
    <cellStyle name="Warning Text 6 6 2" xfId="17070" xr:uid="{00000000-0005-0000-0000-000095760000}"/>
    <cellStyle name="Warning Text 6 6 2 2" xfId="21661" xr:uid="{00000000-0005-0000-0000-000096760000}"/>
    <cellStyle name="Warning Text 6 6 2 3" xfId="20729" xr:uid="{00000000-0005-0000-0000-000097760000}"/>
    <cellStyle name="Warning Text 6 6 3" xfId="17411" xr:uid="{00000000-0005-0000-0000-000098760000}"/>
    <cellStyle name="Warning Text 6 6 3 2" xfId="20585" xr:uid="{00000000-0005-0000-0000-000099760000}"/>
    <cellStyle name="Warning Text 6 6 3 3" xfId="26494" xr:uid="{00000000-0005-0000-0000-00009A760000}"/>
    <cellStyle name="Warning Text 6 6 4" xfId="21660" xr:uid="{00000000-0005-0000-0000-00009B760000}"/>
    <cellStyle name="Warning Text 6 6 5" xfId="20195" xr:uid="{00000000-0005-0000-0000-00009C760000}"/>
    <cellStyle name="Warning Text 6 6 5 2" xfId="25808" xr:uid="{00000000-0005-0000-0000-00009D760000}"/>
    <cellStyle name="Warning Text 6 6 6" xfId="17069" xr:uid="{00000000-0005-0000-0000-00009E760000}"/>
    <cellStyle name="Warning Text 6 7" xfId="3237" xr:uid="{00000000-0005-0000-0000-00009F760000}"/>
    <cellStyle name="Warning Text 6 7 2" xfId="17072" xr:uid="{00000000-0005-0000-0000-0000A0760000}"/>
    <cellStyle name="Warning Text 6 7 2 2" xfId="21663" xr:uid="{00000000-0005-0000-0000-0000A1760000}"/>
    <cellStyle name="Warning Text 6 7 2 3" xfId="20730" xr:uid="{00000000-0005-0000-0000-0000A2760000}"/>
    <cellStyle name="Warning Text 6 7 3" xfId="17412" xr:uid="{00000000-0005-0000-0000-0000A3760000}"/>
    <cellStyle name="Warning Text 6 7 3 2" xfId="20586" xr:uid="{00000000-0005-0000-0000-0000A4760000}"/>
    <cellStyle name="Warning Text 6 7 3 3" xfId="26495" xr:uid="{00000000-0005-0000-0000-0000A5760000}"/>
    <cellStyle name="Warning Text 6 7 4" xfId="21662" xr:uid="{00000000-0005-0000-0000-0000A6760000}"/>
    <cellStyle name="Warning Text 6 7 5" xfId="20196" xr:uid="{00000000-0005-0000-0000-0000A7760000}"/>
    <cellStyle name="Warning Text 6 7 5 2" xfId="25809" xr:uid="{00000000-0005-0000-0000-0000A8760000}"/>
    <cellStyle name="Warning Text 6 7 6" xfId="17071" xr:uid="{00000000-0005-0000-0000-0000A9760000}"/>
    <cellStyle name="Warning Text 6 8" xfId="3238" xr:uid="{00000000-0005-0000-0000-0000AA760000}"/>
    <cellStyle name="Warning Text 6 8 2" xfId="17074" xr:uid="{00000000-0005-0000-0000-0000AB760000}"/>
    <cellStyle name="Warning Text 6 8 2 2" xfId="21665" xr:uid="{00000000-0005-0000-0000-0000AC760000}"/>
    <cellStyle name="Warning Text 6 8 2 3" xfId="20731" xr:uid="{00000000-0005-0000-0000-0000AD760000}"/>
    <cellStyle name="Warning Text 6 8 3" xfId="17413" xr:uid="{00000000-0005-0000-0000-0000AE760000}"/>
    <cellStyle name="Warning Text 6 8 3 2" xfId="20587" xr:uid="{00000000-0005-0000-0000-0000AF760000}"/>
    <cellStyle name="Warning Text 6 8 3 3" xfId="26496" xr:uid="{00000000-0005-0000-0000-0000B0760000}"/>
    <cellStyle name="Warning Text 6 8 4" xfId="21664" xr:uid="{00000000-0005-0000-0000-0000B1760000}"/>
    <cellStyle name="Warning Text 6 8 5" xfId="20197" xr:uid="{00000000-0005-0000-0000-0000B2760000}"/>
    <cellStyle name="Warning Text 6 8 5 2" xfId="25810" xr:uid="{00000000-0005-0000-0000-0000B3760000}"/>
    <cellStyle name="Warning Text 6 8 6" xfId="17073" xr:uid="{00000000-0005-0000-0000-0000B4760000}"/>
    <cellStyle name="Warning Text 6 9" xfId="3239" xr:uid="{00000000-0005-0000-0000-0000B5760000}"/>
    <cellStyle name="Warning Text 6 9 2" xfId="17076" xr:uid="{00000000-0005-0000-0000-0000B6760000}"/>
    <cellStyle name="Warning Text 6 9 2 2" xfId="21667" xr:uid="{00000000-0005-0000-0000-0000B7760000}"/>
    <cellStyle name="Warning Text 6 9 2 3" xfId="20732" xr:uid="{00000000-0005-0000-0000-0000B8760000}"/>
    <cellStyle name="Warning Text 6 9 3" xfId="17414" xr:uid="{00000000-0005-0000-0000-0000B9760000}"/>
    <cellStyle name="Warning Text 6 9 3 2" xfId="20588" xr:uid="{00000000-0005-0000-0000-0000BA760000}"/>
    <cellStyle name="Warning Text 6 9 3 3" xfId="26497" xr:uid="{00000000-0005-0000-0000-0000BB760000}"/>
    <cellStyle name="Warning Text 6 9 4" xfId="21666" xr:uid="{00000000-0005-0000-0000-0000BC760000}"/>
    <cellStyle name="Warning Text 6 9 5" xfId="20198" xr:uid="{00000000-0005-0000-0000-0000BD760000}"/>
    <cellStyle name="Warning Text 6 9 5 2" xfId="25811" xr:uid="{00000000-0005-0000-0000-0000BE760000}"/>
    <cellStyle name="Warning Text 6 9 6" xfId="17075" xr:uid="{00000000-0005-0000-0000-0000BF760000}"/>
    <cellStyle name="Warning Text 7" xfId="3240" xr:uid="{00000000-0005-0000-0000-0000C0760000}"/>
    <cellStyle name="Warning Text 7 2" xfId="17078" xr:uid="{00000000-0005-0000-0000-0000C1760000}"/>
    <cellStyle name="Warning Text 7 2 2" xfId="21669" xr:uid="{00000000-0005-0000-0000-0000C2760000}"/>
    <cellStyle name="Warning Text 7 2 3" xfId="20733" xr:uid="{00000000-0005-0000-0000-0000C3760000}"/>
    <cellStyle name="Warning Text 7 3" xfId="17415" xr:uid="{00000000-0005-0000-0000-0000C4760000}"/>
    <cellStyle name="Warning Text 7 3 2" xfId="20589" xr:uid="{00000000-0005-0000-0000-0000C5760000}"/>
    <cellStyle name="Warning Text 7 3 3" xfId="26498" xr:uid="{00000000-0005-0000-0000-0000C6760000}"/>
    <cellStyle name="Warning Text 7 4" xfId="21668" xr:uid="{00000000-0005-0000-0000-0000C7760000}"/>
    <cellStyle name="Warning Text 7 5" xfId="20199" xr:uid="{00000000-0005-0000-0000-0000C8760000}"/>
    <cellStyle name="Warning Text 7 5 2" xfId="25812" xr:uid="{00000000-0005-0000-0000-0000C9760000}"/>
    <cellStyle name="Warning Text 7 6" xfId="17077" xr:uid="{00000000-0005-0000-0000-0000CA760000}"/>
    <cellStyle name="Warning Text 8" xfId="3241" xr:uid="{00000000-0005-0000-0000-0000CB760000}"/>
    <cellStyle name="Warning Text 8 2" xfId="17080" xr:uid="{00000000-0005-0000-0000-0000CC760000}"/>
    <cellStyle name="Warning Text 8 2 2" xfId="21671" xr:uid="{00000000-0005-0000-0000-0000CD760000}"/>
    <cellStyle name="Warning Text 8 2 3" xfId="20734" xr:uid="{00000000-0005-0000-0000-0000CE760000}"/>
    <cellStyle name="Warning Text 8 3" xfId="17416" xr:uid="{00000000-0005-0000-0000-0000CF760000}"/>
    <cellStyle name="Warning Text 8 3 2" xfId="20590" xr:uid="{00000000-0005-0000-0000-0000D0760000}"/>
    <cellStyle name="Warning Text 8 3 3" xfId="26499" xr:uid="{00000000-0005-0000-0000-0000D1760000}"/>
    <cellStyle name="Warning Text 8 4" xfId="21670" xr:uid="{00000000-0005-0000-0000-0000D2760000}"/>
    <cellStyle name="Warning Text 8 5" xfId="20200" xr:uid="{00000000-0005-0000-0000-0000D3760000}"/>
    <cellStyle name="Warning Text 8 5 2" xfId="25813" xr:uid="{00000000-0005-0000-0000-0000D4760000}"/>
    <cellStyle name="Warning Text 8 6" xfId="17079" xr:uid="{00000000-0005-0000-0000-0000D5760000}"/>
    <cellStyle name="Warning Text 9" xfId="3242" xr:uid="{00000000-0005-0000-0000-0000D6760000}"/>
    <cellStyle name="Warning Text 9 2" xfId="17082" xr:uid="{00000000-0005-0000-0000-0000D7760000}"/>
    <cellStyle name="Warning Text 9 2 2" xfId="21673" xr:uid="{00000000-0005-0000-0000-0000D8760000}"/>
    <cellStyle name="Warning Text 9 2 3" xfId="20735" xr:uid="{00000000-0005-0000-0000-0000D9760000}"/>
    <cellStyle name="Warning Text 9 3" xfId="17417" xr:uid="{00000000-0005-0000-0000-0000DA760000}"/>
    <cellStyle name="Warning Text 9 3 2" xfId="20591" xr:uid="{00000000-0005-0000-0000-0000DB760000}"/>
    <cellStyle name="Warning Text 9 3 3" xfId="26500" xr:uid="{00000000-0005-0000-0000-0000DC760000}"/>
    <cellStyle name="Warning Text 9 4" xfId="21672" xr:uid="{00000000-0005-0000-0000-0000DD760000}"/>
    <cellStyle name="Warning Text 9 5" xfId="20201" xr:uid="{00000000-0005-0000-0000-0000DE760000}"/>
    <cellStyle name="Warning Text 9 5 2" xfId="25814" xr:uid="{00000000-0005-0000-0000-0000DF760000}"/>
    <cellStyle name="Warning Text 9 6" xfId="17081" xr:uid="{00000000-0005-0000-0000-0000E0760000}"/>
    <cellStyle name="Zelle überprüfen" xfId="28120" xr:uid="{00000000-0005-0000-0000-0000E1760000}"/>
    <cellStyle name="Zelle überprüfen 2" xfId="33570" xr:uid="{00000000-0005-0000-0000-00004D130000}"/>
    <cellStyle name="Гиперссылка" xfId="17488" xr:uid="{00000000-0005-0000-0000-0000E2760000}"/>
    <cellStyle name="Гиперссылка 2" xfId="33571" xr:uid="{00000000-0005-0000-0000-00004E130000}"/>
    <cellStyle name="Обычный_2++" xfId="17489" xr:uid="{00000000-0005-0000-0000-0000E3760000}"/>
    <cellStyle name="已访问的超链接" xfId="3270" xr:uid="{00000000-0005-0000-0000-0000E4760000}"/>
    <cellStyle name="已访问的超链接 2" xfId="33572" xr:uid="{00000000-0005-0000-0000-00005113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customXml" Target="../customXml/item3.xml"/><Relationship Id="rId10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9017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35</xdr:row>
      <xdr:rowOff>91109</xdr:rowOff>
    </xdr:from>
    <xdr:to>
      <xdr:col>5</xdr:col>
      <xdr:colOff>564421</xdr:colOff>
      <xdr:row>40</xdr:row>
      <xdr:rowOff>110671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978" y="8075544"/>
          <a:ext cx="1111073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35</xdr:row>
      <xdr:rowOff>149087</xdr:rowOff>
    </xdr:from>
    <xdr:to>
      <xdr:col>2</xdr:col>
      <xdr:colOff>74544</xdr:colOff>
      <xdr:row>40</xdr:row>
      <xdr:rowOff>86457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6CF798-CAB7-4FF2-9867-A7A46A079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33522"/>
          <a:ext cx="1946413" cy="8898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N43"/>
  <sheetViews>
    <sheetView zoomScale="115" zoomScaleNormal="115" zoomScalePageLayoutView="70" workbookViewId="0">
      <selection activeCell="A20" sqref="A20"/>
    </sheetView>
  </sheetViews>
  <sheetFormatPr defaultColWidth="8.85546875" defaultRowHeight="15"/>
  <cols>
    <col min="1" max="1" width="15.28515625" style="13" bestFit="1" customWidth="1"/>
    <col min="2" max="8" width="14.140625" style="13" customWidth="1"/>
    <col min="9" max="9" width="12.140625" style="13" customWidth="1"/>
    <col min="10" max="12" width="8.140625" style="13" customWidth="1"/>
    <col min="13" max="13" width="9.7109375" style="13" customWidth="1"/>
    <col min="14" max="14" width="8.140625" style="13" customWidth="1"/>
    <col min="15" max="15" width="10" style="13" customWidth="1"/>
    <col min="16" max="16" width="11.42578125" style="13" customWidth="1"/>
    <col min="17" max="17" width="13.42578125" style="13" customWidth="1"/>
    <col min="18" max="31" width="8.85546875" style="13"/>
    <col min="32" max="32" width="21.42578125" style="13" customWidth="1"/>
    <col min="33" max="38" width="8.85546875" style="13"/>
    <col min="39" max="39" width="21.28515625" style="13" customWidth="1"/>
    <col min="40" max="16384" width="8.85546875" style="13"/>
  </cols>
  <sheetData>
    <row r="1" spans="1:6">
      <c r="A1" s="9"/>
      <c r="B1" s="9"/>
      <c r="C1" s="9"/>
      <c r="D1" s="9"/>
      <c r="E1" s="9"/>
      <c r="F1" s="9"/>
    </row>
    <row r="2" spans="1:6">
      <c r="A2" s="9"/>
      <c r="B2" s="9"/>
      <c r="C2" s="9"/>
      <c r="D2" s="9"/>
      <c r="E2" s="9"/>
      <c r="F2" s="9"/>
    </row>
    <row r="3" spans="1:6">
      <c r="A3" s="9"/>
      <c r="B3" s="9"/>
      <c r="C3" s="9"/>
      <c r="D3" s="9"/>
      <c r="E3" s="9"/>
      <c r="F3" s="9"/>
    </row>
    <row r="4" spans="1:6">
      <c r="A4" s="9"/>
      <c r="B4" s="9"/>
      <c r="C4" s="9"/>
      <c r="D4" s="9"/>
      <c r="E4" s="9"/>
      <c r="F4" s="9"/>
    </row>
    <row r="5" spans="1:6">
      <c r="A5" s="9"/>
      <c r="B5" s="9"/>
      <c r="C5" s="9"/>
      <c r="D5" s="9"/>
      <c r="E5" s="9"/>
      <c r="F5" s="9"/>
    </row>
    <row r="6" spans="1:6">
      <c r="A6" s="9"/>
      <c r="B6" s="9"/>
      <c r="C6" s="9"/>
      <c r="D6" s="9"/>
      <c r="E6" s="9"/>
      <c r="F6" s="9"/>
    </row>
    <row r="7" spans="1:6">
      <c r="A7" s="9"/>
      <c r="B7" s="9"/>
      <c r="C7" s="9"/>
      <c r="D7" s="9"/>
      <c r="E7" s="9"/>
      <c r="F7" s="9"/>
    </row>
    <row r="8" spans="1:6">
      <c r="A8" s="9"/>
      <c r="B8" s="9"/>
      <c r="C8" s="9"/>
      <c r="D8" s="9"/>
      <c r="E8" s="9"/>
      <c r="F8" s="9"/>
    </row>
    <row r="9" spans="1:6">
      <c r="A9" s="9"/>
      <c r="B9" s="9"/>
      <c r="C9" s="9"/>
      <c r="D9" s="9"/>
      <c r="E9" s="9"/>
      <c r="F9" s="9"/>
    </row>
    <row r="10" spans="1:6">
      <c r="A10" s="9"/>
      <c r="B10" s="9"/>
      <c r="C10" s="9"/>
      <c r="D10" s="9"/>
      <c r="E10" s="9"/>
      <c r="F10" s="9"/>
    </row>
    <row r="11" spans="1:6">
      <c r="A11" s="9"/>
      <c r="B11" s="9"/>
      <c r="C11" s="9"/>
      <c r="D11" s="9"/>
      <c r="E11" s="9"/>
      <c r="F11" s="9"/>
    </row>
    <row r="12" spans="1:6">
      <c r="A12" s="9"/>
      <c r="B12" s="9"/>
      <c r="C12" s="9"/>
      <c r="D12" s="9"/>
      <c r="E12" s="9"/>
      <c r="F12" s="9"/>
    </row>
    <row r="13" spans="1:6">
      <c r="A13" s="9"/>
      <c r="B13" s="9"/>
      <c r="C13" s="9"/>
      <c r="D13" s="9"/>
      <c r="E13" s="9"/>
      <c r="F13" s="9"/>
    </row>
    <row r="14" spans="1:6">
      <c r="A14" s="9"/>
      <c r="B14" s="9"/>
      <c r="C14" s="9"/>
      <c r="D14" s="9"/>
      <c r="E14" s="9"/>
      <c r="F14" s="9"/>
    </row>
    <row r="15" spans="1:6">
      <c r="A15" s="9"/>
      <c r="B15" s="9"/>
      <c r="C15" s="9"/>
      <c r="D15" s="9"/>
      <c r="E15" s="9"/>
      <c r="F15" s="9"/>
    </row>
    <row r="16" spans="1:6">
      <c r="A16" s="9"/>
      <c r="B16" s="9"/>
      <c r="C16" s="9"/>
      <c r="D16" s="9"/>
      <c r="E16" s="9"/>
      <c r="F16" s="9"/>
    </row>
    <row r="17" spans="1:14" ht="102.75" customHeight="1">
      <c r="A17" s="495" t="s">
        <v>0</v>
      </c>
      <c r="B17" s="495"/>
      <c r="C17" s="495"/>
      <c r="D17" s="495"/>
      <c r="E17" s="495"/>
      <c r="F17" s="495"/>
      <c r="G17" s="17"/>
      <c r="H17" s="17"/>
      <c r="I17" s="14"/>
      <c r="J17" s="14"/>
      <c r="K17" s="14"/>
      <c r="L17" s="14"/>
      <c r="M17" s="14"/>
      <c r="N17" s="14"/>
    </row>
    <row r="18" spans="1:14" ht="17.25" customHeight="1">
      <c r="A18" s="10"/>
      <c r="B18" s="10"/>
      <c r="C18" s="10"/>
      <c r="D18" s="10"/>
      <c r="E18" s="10"/>
      <c r="F18" s="10"/>
    </row>
    <row r="19" spans="1:14" ht="17.25" customHeight="1">
      <c r="A19" s="10"/>
      <c r="B19" s="10"/>
      <c r="C19" s="10"/>
      <c r="D19" s="10"/>
      <c r="E19" s="10"/>
      <c r="F19" s="10"/>
      <c r="G19" s="18"/>
      <c r="H19" s="18"/>
      <c r="I19" s="15"/>
      <c r="J19" s="15"/>
      <c r="K19" s="15"/>
      <c r="L19" s="15"/>
      <c r="M19" s="15"/>
      <c r="N19" s="15"/>
    </row>
    <row r="20" spans="1:14" ht="17.25" customHeight="1">
      <c r="A20" s="12" t="s">
        <v>1</v>
      </c>
      <c r="B20" s="496" t="s">
        <v>2</v>
      </c>
      <c r="C20" s="496"/>
      <c r="D20" s="496"/>
      <c r="E20" s="496"/>
      <c r="F20" s="496"/>
      <c r="G20" s="19"/>
      <c r="H20" s="19"/>
      <c r="I20" s="16"/>
      <c r="J20" s="16"/>
      <c r="K20" s="16"/>
      <c r="L20" s="16"/>
      <c r="M20" s="16"/>
      <c r="N20" s="16"/>
    </row>
    <row r="21" spans="1:14" ht="17.25" customHeight="1">
      <c r="A21" s="12" t="s">
        <v>3</v>
      </c>
      <c r="B21" s="497" t="s">
        <v>4</v>
      </c>
      <c r="C21" s="497"/>
      <c r="D21" s="497"/>
      <c r="E21" s="497"/>
      <c r="F21" s="497"/>
      <c r="G21" s="19"/>
      <c r="H21" s="19"/>
      <c r="I21" s="16"/>
      <c r="J21" s="16"/>
      <c r="K21" s="16"/>
      <c r="L21" s="16"/>
      <c r="M21" s="16"/>
      <c r="N21" s="16"/>
    </row>
    <row r="22" spans="1:14" ht="17.25" customHeight="1">
      <c r="A22" s="12" t="s">
        <v>5</v>
      </c>
      <c r="B22" s="497" t="s">
        <v>6</v>
      </c>
      <c r="C22" s="497"/>
      <c r="D22" s="497"/>
      <c r="E22" s="497"/>
      <c r="F22" s="497"/>
    </row>
    <row r="23" spans="1:14" ht="17.25" customHeight="1">
      <c r="A23" s="10"/>
      <c r="B23" s="9"/>
      <c r="C23" s="9"/>
      <c r="D23" s="9"/>
      <c r="E23" s="11"/>
      <c r="F23" s="11"/>
      <c r="G23" s="20"/>
      <c r="H23" s="20"/>
    </row>
    <row r="24" spans="1:14" ht="17.25" customHeight="1">
      <c r="A24" s="10"/>
      <c r="B24" s="9"/>
      <c r="C24" s="9"/>
      <c r="D24" s="9"/>
      <c r="E24" s="11"/>
      <c r="F24" s="11"/>
      <c r="G24" s="20"/>
      <c r="H24" s="20"/>
    </row>
    <row r="25" spans="1:14" ht="17.25" customHeight="1">
      <c r="A25" s="9"/>
      <c r="B25" s="9"/>
      <c r="C25" s="9"/>
      <c r="D25" s="9"/>
      <c r="E25" s="9"/>
      <c r="F25" s="9"/>
    </row>
    <row r="26" spans="1:14">
      <c r="A26" s="9"/>
      <c r="B26" s="9"/>
      <c r="C26" s="9"/>
      <c r="D26" s="9"/>
      <c r="E26" s="9"/>
      <c r="F26" s="9"/>
    </row>
    <row r="27" spans="1:14">
      <c r="A27" s="9" t="s">
        <v>7</v>
      </c>
      <c r="B27" s="9" t="s">
        <v>8</v>
      </c>
      <c r="C27" s="9"/>
      <c r="D27" s="9"/>
      <c r="E27" s="9"/>
      <c r="F27" s="9"/>
    </row>
    <row r="28" spans="1:14">
      <c r="A28" s="9"/>
      <c r="B28" s="9" t="s">
        <v>9</v>
      </c>
      <c r="C28" s="9"/>
      <c r="D28" s="9"/>
      <c r="E28" s="9"/>
      <c r="F28" s="9"/>
    </row>
    <row r="29" spans="1:14">
      <c r="A29" s="9"/>
      <c r="B29" s="9" t="s">
        <v>10</v>
      </c>
      <c r="C29" s="9"/>
      <c r="D29" s="9"/>
      <c r="E29" s="9"/>
      <c r="F29" s="9"/>
    </row>
    <row r="30" spans="1:14">
      <c r="A30" s="9"/>
      <c r="B30" s="9" t="s">
        <v>11</v>
      </c>
      <c r="C30" s="9"/>
      <c r="D30" s="9"/>
      <c r="E30" s="9"/>
      <c r="F30" s="9"/>
    </row>
    <row r="31" spans="1:14">
      <c r="A31" s="9"/>
      <c r="B31" s="9"/>
      <c r="C31" s="9"/>
      <c r="D31" s="9"/>
      <c r="E31" s="9"/>
      <c r="F31" s="9"/>
    </row>
    <row r="32" spans="1:14">
      <c r="A32" s="9"/>
      <c r="B32" s="9"/>
      <c r="C32" s="9"/>
      <c r="D32" s="9"/>
      <c r="E32" s="9"/>
      <c r="F32" s="9"/>
    </row>
    <row r="33" spans="1:6">
      <c r="A33" s="9"/>
      <c r="B33" s="9"/>
      <c r="C33" s="9"/>
      <c r="D33" s="9"/>
      <c r="E33" s="9"/>
      <c r="F33" s="9"/>
    </row>
    <row r="34" spans="1:6">
      <c r="A34" s="9"/>
      <c r="B34" s="9"/>
      <c r="C34" s="9"/>
      <c r="D34" s="9"/>
      <c r="E34" s="9"/>
      <c r="F34" s="9"/>
    </row>
    <row r="35" spans="1:6">
      <c r="A35" s="9"/>
      <c r="B35" s="9"/>
      <c r="C35" s="9"/>
      <c r="D35" s="9"/>
      <c r="E35" s="9"/>
      <c r="F35" s="9"/>
    </row>
    <row r="36" spans="1:6">
      <c r="A36" s="9"/>
      <c r="B36" s="9"/>
      <c r="C36" s="9"/>
      <c r="D36" s="9"/>
      <c r="E36" s="9"/>
      <c r="F36" s="9"/>
    </row>
    <row r="37" spans="1:6">
      <c r="A37" s="9"/>
      <c r="B37" s="9"/>
      <c r="C37" s="9"/>
      <c r="D37" s="9"/>
      <c r="E37" s="9"/>
      <c r="F37" s="9"/>
    </row>
    <row r="38" spans="1:6">
      <c r="A38" s="9"/>
      <c r="B38" s="9"/>
      <c r="C38" s="9"/>
      <c r="D38" s="9"/>
      <c r="E38" s="9"/>
      <c r="F38" s="9"/>
    </row>
    <row r="39" spans="1:6">
      <c r="A39" s="9"/>
      <c r="B39" s="9"/>
      <c r="C39" s="9"/>
      <c r="D39" s="9"/>
      <c r="E39" s="9"/>
      <c r="F39" s="9"/>
    </row>
    <row r="40" spans="1:6">
      <c r="A40" s="9"/>
      <c r="B40" s="9"/>
      <c r="C40" s="9"/>
      <c r="D40" s="9"/>
      <c r="E40" s="9"/>
      <c r="F40" s="9"/>
    </row>
    <row r="41" spans="1:6">
      <c r="A41" s="9"/>
      <c r="B41" s="9"/>
      <c r="C41" s="9"/>
      <c r="D41" s="9"/>
      <c r="E41" s="9"/>
      <c r="F41" s="9"/>
    </row>
    <row r="42" spans="1:6">
      <c r="A42" s="9"/>
      <c r="B42" s="9"/>
      <c r="C42" s="9"/>
      <c r="D42" s="9"/>
      <c r="E42" s="9"/>
      <c r="F42" s="9"/>
    </row>
    <row r="43" spans="1:6">
      <c r="A43" s="9"/>
      <c r="B43" s="9"/>
      <c r="C43" s="9"/>
      <c r="D43" s="9"/>
      <c r="E43" s="9"/>
      <c r="F43" s="9"/>
    </row>
  </sheetData>
  <mergeCells count="4">
    <mergeCell ref="A17:F17"/>
    <mergeCell ref="B20:F20"/>
    <mergeCell ref="B21:F21"/>
    <mergeCell ref="B22:F2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B2:L21"/>
  <sheetViews>
    <sheetView showGridLines="0" zoomScale="115" zoomScaleNormal="115" workbookViewId="0">
      <selection activeCell="H12" sqref="H12"/>
    </sheetView>
  </sheetViews>
  <sheetFormatPr defaultColWidth="8.85546875" defaultRowHeight="15"/>
  <cols>
    <col min="1" max="1" width="4.42578125" style="36" customWidth="1"/>
    <col min="2" max="2" width="19.42578125" style="36" bestFit="1" customWidth="1"/>
    <col min="3" max="3" width="49.28515625" style="36" bestFit="1" customWidth="1"/>
    <col min="4" max="6" width="14.140625" style="36" customWidth="1"/>
    <col min="7" max="7" width="12.140625" style="36" customWidth="1"/>
    <col min="8" max="10" width="8.140625" style="36" customWidth="1"/>
    <col min="11" max="11" width="9.7109375" style="36" customWidth="1"/>
    <col min="12" max="12" width="8.140625" style="36" customWidth="1"/>
    <col min="13" max="13" width="10" style="36" customWidth="1"/>
    <col min="14" max="14" width="11.42578125" style="36" customWidth="1"/>
    <col min="15" max="15" width="13.42578125" style="36" customWidth="1"/>
    <col min="16" max="29" width="8.85546875" style="36"/>
    <col min="30" max="30" width="21.42578125" style="36" customWidth="1"/>
    <col min="31" max="36" width="8.85546875" style="36"/>
    <col min="37" max="37" width="21.28515625" style="36" customWidth="1"/>
    <col min="38" max="16384" width="8.85546875" style="36"/>
  </cols>
  <sheetData>
    <row r="2" spans="2:4" ht="18.75">
      <c r="B2" s="479" t="s">
        <v>12</v>
      </c>
      <c r="C2" s="480"/>
    </row>
    <row r="3" spans="2:4">
      <c r="B3" s="467" t="s">
        <v>13</v>
      </c>
      <c r="C3" s="468" t="s">
        <v>14</v>
      </c>
      <c r="D3" s="137"/>
    </row>
    <row r="4" spans="2:4">
      <c r="B4" s="501" t="s">
        <v>15</v>
      </c>
      <c r="C4" s="469" t="s">
        <v>16</v>
      </c>
      <c r="D4" s="137"/>
    </row>
    <row r="5" spans="2:4">
      <c r="B5" s="470" t="s">
        <v>17</v>
      </c>
      <c r="C5" s="469" t="s">
        <v>18</v>
      </c>
      <c r="D5" s="137"/>
    </row>
    <row r="6" spans="2:4">
      <c r="B6" s="470" t="s">
        <v>19</v>
      </c>
      <c r="C6" s="469" t="s">
        <v>20</v>
      </c>
      <c r="D6" s="137"/>
    </row>
    <row r="7" spans="2:4">
      <c r="B7" s="470" t="s">
        <v>21</v>
      </c>
      <c r="C7" s="469" t="s">
        <v>22</v>
      </c>
      <c r="D7" s="137"/>
    </row>
    <row r="8" spans="2:4">
      <c r="B8" s="470" t="s">
        <v>23</v>
      </c>
      <c r="C8" s="469" t="s">
        <v>24</v>
      </c>
      <c r="D8" s="137"/>
    </row>
    <row r="9" spans="2:4">
      <c r="B9" s="470" t="s">
        <v>25</v>
      </c>
      <c r="C9" s="469" t="s">
        <v>26</v>
      </c>
      <c r="D9" s="137"/>
    </row>
    <row r="10" spans="2:4">
      <c r="B10" s="471" t="s">
        <v>27</v>
      </c>
      <c r="C10" s="472" t="s">
        <v>28</v>
      </c>
      <c r="D10" s="137"/>
    </row>
    <row r="12" spans="2:4" ht="18.75">
      <c r="B12" s="478" t="s">
        <v>29</v>
      </c>
      <c r="C12" s="481"/>
    </row>
    <row r="13" spans="2:4">
      <c r="B13" s="477"/>
      <c r="C13" s="469" t="s">
        <v>30</v>
      </c>
      <c r="D13" s="137"/>
    </row>
    <row r="14" spans="2:4">
      <c r="B14" s="471"/>
      <c r="C14" s="472" t="s">
        <v>31</v>
      </c>
      <c r="D14" s="137"/>
    </row>
    <row r="16" spans="2:4" ht="18.75">
      <c r="B16" s="478" t="s">
        <v>32</v>
      </c>
      <c r="C16" s="481"/>
    </row>
    <row r="17" spans="2:12">
      <c r="B17" s="501" t="s">
        <v>33</v>
      </c>
      <c r="C17" s="501" t="s">
        <v>34</v>
      </c>
      <c r="D17" s="137"/>
    </row>
    <row r="18" spans="2:12">
      <c r="B18" s="470" t="s">
        <v>35</v>
      </c>
      <c r="C18" s="470" t="s">
        <v>36</v>
      </c>
      <c r="D18" s="137"/>
    </row>
    <row r="19" spans="2:12" ht="15" customHeight="1">
      <c r="B19" s="470" t="s">
        <v>37</v>
      </c>
      <c r="C19" s="470" t="s">
        <v>38</v>
      </c>
      <c r="D19" s="137"/>
      <c r="E19" s="473"/>
      <c r="F19" s="473"/>
      <c r="G19" s="474"/>
      <c r="H19" s="474"/>
      <c r="I19" s="474"/>
      <c r="J19" s="474"/>
      <c r="K19" s="474"/>
      <c r="L19" s="474"/>
    </row>
    <row r="20" spans="2:12" ht="17.25" customHeight="1">
      <c r="B20" s="471" t="s">
        <v>39</v>
      </c>
      <c r="C20" s="482">
        <v>2012</v>
      </c>
      <c r="D20" s="137"/>
    </row>
    <row r="21" spans="2:12" ht="17.25" customHeight="1">
      <c r="E21" s="475"/>
      <c r="F21" s="475"/>
      <c r="G21" s="476"/>
      <c r="H21" s="476"/>
      <c r="I21" s="476"/>
      <c r="J21" s="476"/>
      <c r="K21" s="476"/>
      <c r="L21" s="47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I65446"/>
  <sheetViews>
    <sheetView zoomScale="85" zoomScaleNormal="85" workbookViewId="0">
      <pane ySplit="5" topLeftCell="A24" activePane="bottomLeft" state="frozen"/>
      <selection pane="bottomLeft"/>
    </sheetView>
  </sheetViews>
  <sheetFormatPr defaultRowHeight="15"/>
  <cols>
    <col min="1" max="1" width="9.28515625" style="93" customWidth="1"/>
    <col min="2" max="2" width="28" style="93" bestFit="1" customWidth="1"/>
    <col min="3" max="3" width="12.140625" style="93" customWidth="1"/>
    <col min="4" max="4" width="28.5703125" style="93" bestFit="1" customWidth="1"/>
    <col min="5" max="5" width="7.28515625" style="93" bestFit="1" customWidth="1"/>
    <col min="6" max="6" width="10.5703125" style="93" bestFit="1" customWidth="1"/>
    <col min="7" max="7" width="17.28515625" style="93" customWidth="1"/>
    <col min="8" max="8" width="7.85546875" style="93" bestFit="1" customWidth="1"/>
    <col min="9" max="9" width="17.28515625" style="93" customWidth="1"/>
    <col min="10" max="10" width="7.85546875" style="93" customWidth="1"/>
    <col min="11" max="11" width="19.28515625" style="93" customWidth="1"/>
    <col min="12" max="13" width="14.7109375" style="93" customWidth="1"/>
    <col min="14" max="14" width="14.7109375" style="62" customWidth="1"/>
    <col min="15" max="16" width="14.7109375" style="63" customWidth="1"/>
    <col min="17" max="25" width="14.7109375" style="93" customWidth="1"/>
    <col min="26" max="26" width="0.42578125" style="93" customWidth="1"/>
    <col min="27" max="31" width="14.7109375" style="93" customWidth="1"/>
    <col min="32" max="71" width="9.140625" style="93"/>
    <col min="72" max="72" width="20.5703125" style="93" bestFit="1" customWidth="1"/>
    <col min="73" max="73" width="61.7109375" style="93" bestFit="1" customWidth="1"/>
    <col min="74" max="74" width="19" style="93" bestFit="1" customWidth="1"/>
    <col min="75" max="75" width="15.7109375" style="93" customWidth="1"/>
    <col min="76" max="117" width="13.42578125" style="93" customWidth="1"/>
    <col min="118" max="118" width="9.140625" style="93"/>
    <col min="119" max="120" width="11.5703125" style="93" customWidth="1"/>
    <col min="121" max="122" width="9.140625" style="93"/>
    <col min="123" max="123" width="14.85546875" style="93" customWidth="1"/>
    <col min="124" max="124" width="28" style="93" customWidth="1"/>
    <col min="125" max="125" width="63.5703125" style="93" bestFit="1" customWidth="1"/>
    <col min="126" max="132" width="9.140625" style="93"/>
    <col min="133" max="133" width="12" style="93" bestFit="1" customWidth="1"/>
    <col min="134" max="134" width="33.28515625" style="93" bestFit="1" customWidth="1"/>
    <col min="135" max="16384" width="9.140625" style="93"/>
  </cols>
  <sheetData>
    <row r="1" spans="1:139" ht="21" customHeight="1" thickBot="1">
      <c r="A1" s="123" t="s">
        <v>40</v>
      </c>
      <c r="B1" s="111"/>
      <c r="C1" s="111"/>
      <c r="D1" s="111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494"/>
      <c r="U1" s="494"/>
      <c r="V1" s="494"/>
      <c r="W1" s="494"/>
      <c r="X1" s="494"/>
      <c r="Y1" s="494"/>
      <c r="Z1" s="494"/>
      <c r="AA1" s="498"/>
      <c r="AB1" s="498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3"/>
      <c r="BO1" s="113"/>
      <c r="BP1" s="113"/>
      <c r="BQ1" s="113"/>
      <c r="BR1" s="113"/>
    </row>
    <row r="2" spans="1:139">
      <c r="A2" s="41" t="s">
        <v>41</v>
      </c>
      <c r="B2" s="42"/>
      <c r="C2" s="42"/>
      <c r="D2" s="42"/>
      <c r="E2" s="42"/>
      <c r="F2" s="42"/>
      <c r="G2" s="42"/>
      <c r="H2" s="42"/>
      <c r="I2" s="42"/>
      <c r="J2" s="42"/>
      <c r="K2" s="40"/>
      <c r="L2" s="40"/>
      <c r="M2" s="40"/>
      <c r="N2" s="43"/>
      <c r="O2" s="44"/>
      <c r="P2" s="44"/>
      <c r="Q2" s="45"/>
      <c r="R2" s="46"/>
      <c r="S2" s="40"/>
      <c r="T2" s="40"/>
      <c r="U2" s="40"/>
      <c r="V2" s="40"/>
      <c r="W2" s="40"/>
      <c r="X2" s="40"/>
      <c r="Y2" s="40"/>
      <c r="Z2" s="40"/>
      <c r="AA2" s="94"/>
      <c r="AB2" s="40"/>
      <c r="AF2" s="94"/>
      <c r="EF2" s="95"/>
      <c r="EG2" s="95"/>
      <c r="EH2" s="95"/>
      <c r="EI2" s="95"/>
    </row>
    <row r="3" spans="1:139" ht="15.75" customHeight="1" thickBot="1">
      <c r="A3" s="41"/>
      <c r="B3" s="42"/>
      <c r="C3" s="42"/>
      <c r="D3" s="42"/>
      <c r="E3" s="42"/>
      <c r="F3" s="42"/>
      <c r="G3" s="124" t="s">
        <v>42</v>
      </c>
      <c r="H3" s="124"/>
      <c r="I3" s="124"/>
      <c r="J3" s="124"/>
      <c r="K3" s="40"/>
      <c r="L3" s="40"/>
      <c r="M3" s="40"/>
      <c r="N3" s="125"/>
      <c r="O3" s="124" t="s">
        <v>43</v>
      </c>
      <c r="P3" s="124"/>
      <c r="Q3" s="45"/>
      <c r="R3" s="46"/>
      <c r="S3" s="124" t="s">
        <v>44</v>
      </c>
      <c r="T3" s="78"/>
      <c r="U3" s="40"/>
      <c r="V3" s="40"/>
      <c r="W3" s="124" t="s">
        <v>45</v>
      </c>
      <c r="X3" s="124"/>
      <c r="Y3" s="124"/>
      <c r="Z3" s="126"/>
      <c r="AA3" s="124" t="s">
        <v>46</v>
      </c>
      <c r="AB3" s="78"/>
      <c r="AC3" s="41"/>
      <c r="AD3" s="41"/>
      <c r="AE3" s="41"/>
      <c r="AF3" s="124" t="s">
        <v>47</v>
      </c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EF3" s="95"/>
      <c r="EG3" s="95"/>
      <c r="EH3" s="95"/>
      <c r="EI3" s="95"/>
    </row>
    <row r="4" spans="1:139" ht="30">
      <c r="A4" s="128" t="s">
        <v>48</v>
      </c>
      <c r="B4" s="128" t="s">
        <v>49</v>
      </c>
      <c r="C4" s="128" t="s">
        <v>50</v>
      </c>
      <c r="D4" s="128" t="s">
        <v>51</v>
      </c>
      <c r="E4" s="128"/>
      <c r="F4" s="129" t="s">
        <v>52</v>
      </c>
      <c r="G4" s="129" t="s">
        <v>53</v>
      </c>
      <c r="H4" s="129" t="s">
        <v>54</v>
      </c>
      <c r="I4" s="129" t="s">
        <v>55</v>
      </c>
      <c r="J4" s="129" t="s">
        <v>54</v>
      </c>
      <c r="K4" s="129" t="s">
        <v>56</v>
      </c>
      <c r="L4" s="129" t="s">
        <v>57</v>
      </c>
      <c r="M4" s="129" t="s">
        <v>58</v>
      </c>
      <c r="N4" s="129" t="s">
        <v>59</v>
      </c>
      <c r="O4" s="129">
        <v>2012</v>
      </c>
      <c r="P4" s="129" t="s">
        <v>60</v>
      </c>
      <c r="Q4" s="129" t="s">
        <v>61</v>
      </c>
      <c r="R4" s="129" t="s">
        <v>62</v>
      </c>
      <c r="S4" s="129" t="s">
        <v>63</v>
      </c>
      <c r="T4" s="129" t="s">
        <v>64</v>
      </c>
      <c r="U4" s="129" t="s">
        <v>65</v>
      </c>
      <c r="V4" s="129" t="s">
        <v>66</v>
      </c>
      <c r="W4" s="129" t="s">
        <v>67</v>
      </c>
      <c r="X4" s="129" t="s">
        <v>68</v>
      </c>
      <c r="Y4" s="129" t="s">
        <v>69</v>
      </c>
      <c r="Z4" s="129"/>
      <c r="AA4" s="129" t="s">
        <v>70</v>
      </c>
      <c r="AB4" s="129" t="s">
        <v>71</v>
      </c>
      <c r="AC4" s="129" t="s">
        <v>72</v>
      </c>
      <c r="AD4" s="129" t="s">
        <v>73</v>
      </c>
      <c r="AE4" s="129" t="s">
        <v>74</v>
      </c>
      <c r="AF4" s="129">
        <v>2012</v>
      </c>
      <c r="AG4" s="129">
        <v>2013</v>
      </c>
      <c r="AH4" s="129">
        <v>2014</v>
      </c>
      <c r="AI4" s="129">
        <v>2015</v>
      </c>
      <c r="AJ4" s="129">
        <v>2016</v>
      </c>
      <c r="AK4" s="129">
        <v>2017</v>
      </c>
      <c r="AL4" s="129">
        <v>2018</v>
      </c>
      <c r="AM4" s="129">
        <v>2019</v>
      </c>
      <c r="AN4" s="129">
        <v>2020</v>
      </c>
      <c r="AO4" s="129">
        <v>2021</v>
      </c>
      <c r="AP4" s="129">
        <v>2022</v>
      </c>
      <c r="AQ4" s="129">
        <v>2023</v>
      </c>
      <c r="AR4" s="129">
        <v>2024</v>
      </c>
      <c r="AS4" s="129">
        <v>2025</v>
      </c>
      <c r="AT4" s="129">
        <v>2026</v>
      </c>
      <c r="AU4" s="129">
        <v>2027</v>
      </c>
      <c r="AV4" s="129">
        <v>2028</v>
      </c>
      <c r="AW4" s="129">
        <v>2029</v>
      </c>
      <c r="AX4" s="129">
        <v>2030</v>
      </c>
      <c r="AY4" s="129">
        <v>2031</v>
      </c>
      <c r="AZ4" s="129">
        <v>2032</v>
      </c>
      <c r="BA4" s="129">
        <v>2033</v>
      </c>
      <c r="BB4" s="129">
        <v>2034</v>
      </c>
      <c r="BC4" s="129">
        <v>2035</v>
      </c>
      <c r="BD4" s="129">
        <v>2036</v>
      </c>
      <c r="BE4" s="129">
        <v>2037</v>
      </c>
      <c r="BF4" s="129">
        <v>2038</v>
      </c>
      <c r="BG4" s="129">
        <v>2039</v>
      </c>
      <c r="BH4" s="129">
        <v>2040</v>
      </c>
      <c r="BI4" s="129">
        <v>2041</v>
      </c>
      <c r="BJ4" s="129">
        <v>2042</v>
      </c>
      <c r="BK4" s="129">
        <v>2043</v>
      </c>
      <c r="BL4" s="129">
        <v>2044</v>
      </c>
      <c r="BM4" s="129">
        <v>2045</v>
      </c>
      <c r="BN4" s="129">
        <v>2046</v>
      </c>
      <c r="BO4" s="129">
        <v>2047</v>
      </c>
      <c r="BP4" s="129">
        <v>2048</v>
      </c>
      <c r="BQ4" s="129">
        <v>2049</v>
      </c>
      <c r="BR4" s="129">
        <v>2050</v>
      </c>
      <c r="EF4" s="42" t="s">
        <v>75</v>
      </c>
      <c r="EG4" s="42" t="s">
        <v>76</v>
      </c>
      <c r="EH4" s="42" t="s">
        <v>77</v>
      </c>
      <c r="EI4" s="42" t="s">
        <v>78</v>
      </c>
    </row>
    <row r="5" spans="1:139" ht="15.75" thickBot="1">
      <c r="A5" s="64"/>
      <c r="B5" s="64"/>
      <c r="C5" s="64"/>
      <c r="D5" s="64"/>
      <c r="E5" s="64"/>
      <c r="F5" s="65" t="s">
        <v>79</v>
      </c>
      <c r="G5" s="65"/>
      <c r="H5" s="65"/>
      <c r="I5" s="65"/>
      <c r="J5" s="65"/>
      <c r="K5" s="65"/>
      <c r="L5" s="65" t="s">
        <v>80</v>
      </c>
      <c r="M5" s="65" t="s">
        <v>80</v>
      </c>
      <c r="N5" s="65" t="s">
        <v>81</v>
      </c>
      <c r="O5" s="65" t="s">
        <v>54</v>
      </c>
      <c r="P5" s="65" t="s">
        <v>54</v>
      </c>
      <c r="Q5" s="65" t="s">
        <v>54</v>
      </c>
      <c r="R5" s="65" t="s">
        <v>82</v>
      </c>
      <c r="S5" s="65" t="s">
        <v>83</v>
      </c>
      <c r="T5" s="65" t="s">
        <v>83</v>
      </c>
      <c r="U5" s="65" t="s">
        <v>82</v>
      </c>
      <c r="V5" s="65" t="s">
        <v>82</v>
      </c>
      <c r="W5" s="65" t="s">
        <v>84</v>
      </c>
      <c r="X5" s="65" t="s">
        <v>84</v>
      </c>
      <c r="Y5" s="65" t="s">
        <v>84</v>
      </c>
      <c r="Z5" s="65"/>
      <c r="AA5" s="65" t="s">
        <v>82</v>
      </c>
      <c r="AB5" s="65" t="s">
        <v>82</v>
      </c>
      <c r="AC5" s="65"/>
      <c r="AD5" s="65"/>
      <c r="AE5" s="65"/>
      <c r="AF5" s="65" t="s">
        <v>80</v>
      </c>
      <c r="AG5" s="65" t="s">
        <v>80</v>
      </c>
      <c r="AH5" s="65" t="s">
        <v>80</v>
      </c>
      <c r="AI5" s="65" t="s">
        <v>80</v>
      </c>
      <c r="AJ5" s="65" t="s">
        <v>80</v>
      </c>
      <c r="AK5" s="65" t="s">
        <v>80</v>
      </c>
      <c r="AL5" s="65" t="s">
        <v>80</v>
      </c>
      <c r="AM5" s="65" t="s">
        <v>80</v>
      </c>
      <c r="AN5" s="65" t="s">
        <v>80</v>
      </c>
      <c r="AO5" s="65" t="s">
        <v>80</v>
      </c>
      <c r="AP5" s="65" t="s">
        <v>80</v>
      </c>
      <c r="AQ5" s="65" t="s">
        <v>80</v>
      </c>
      <c r="AR5" s="65" t="s">
        <v>80</v>
      </c>
      <c r="AS5" s="65" t="s">
        <v>80</v>
      </c>
      <c r="AT5" s="65" t="s">
        <v>80</v>
      </c>
      <c r="AU5" s="65" t="s">
        <v>80</v>
      </c>
      <c r="AV5" s="65" t="s">
        <v>80</v>
      </c>
      <c r="AW5" s="65" t="s">
        <v>80</v>
      </c>
      <c r="AX5" s="65" t="s">
        <v>80</v>
      </c>
      <c r="AY5" s="65" t="s">
        <v>80</v>
      </c>
      <c r="AZ5" s="65" t="s">
        <v>80</v>
      </c>
      <c r="BA5" s="65" t="s">
        <v>80</v>
      </c>
      <c r="BB5" s="65" t="s">
        <v>80</v>
      </c>
      <c r="BC5" s="65" t="s">
        <v>80</v>
      </c>
      <c r="BD5" s="65" t="s">
        <v>80</v>
      </c>
      <c r="BE5" s="65" t="s">
        <v>80</v>
      </c>
      <c r="BF5" s="65" t="s">
        <v>80</v>
      </c>
      <c r="BG5" s="65" t="s">
        <v>80</v>
      </c>
      <c r="BH5" s="65" t="s">
        <v>80</v>
      </c>
      <c r="BI5" s="65" t="s">
        <v>80</v>
      </c>
      <c r="BJ5" s="65" t="s">
        <v>80</v>
      </c>
      <c r="BK5" s="65" t="s">
        <v>80</v>
      </c>
      <c r="BL5" s="65" t="s">
        <v>80</v>
      </c>
      <c r="BM5" s="65" t="s">
        <v>80</v>
      </c>
      <c r="BN5" s="65" t="s">
        <v>80</v>
      </c>
      <c r="BO5" s="65" t="s">
        <v>80</v>
      </c>
      <c r="BP5" s="65" t="s">
        <v>80</v>
      </c>
      <c r="BQ5" s="65" t="s">
        <v>80</v>
      </c>
      <c r="BR5" s="65" t="s">
        <v>80</v>
      </c>
      <c r="EF5" s="42"/>
      <c r="EG5" s="42"/>
      <c r="EH5" s="42"/>
      <c r="EI5" s="42"/>
    </row>
    <row r="6" spans="1:139">
      <c r="A6" s="79" t="s">
        <v>85</v>
      </c>
      <c r="B6" s="79" t="s">
        <v>86</v>
      </c>
      <c r="C6" s="79" t="s">
        <v>87</v>
      </c>
      <c r="D6" s="79" t="s">
        <v>88</v>
      </c>
      <c r="E6" s="79" t="s">
        <v>89</v>
      </c>
      <c r="F6" s="80">
        <v>110</v>
      </c>
      <c r="G6" s="80" t="s">
        <v>90</v>
      </c>
      <c r="H6" s="81">
        <v>1</v>
      </c>
      <c r="I6" s="80"/>
      <c r="J6" s="80"/>
      <c r="K6" s="82" t="s">
        <v>90</v>
      </c>
      <c r="L6" s="83">
        <v>40</v>
      </c>
      <c r="M6" s="84">
        <v>81</v>
      </c>
      <c r="N6" s="85">
        <v>6.3634346014128722</v>
      </c>
      <c r="O6" s="86">
        <v>0.64017384071917627</v>
      </c>
      <c r="P6" s="86">
        <v>0.93</v>
      </c>
      <c r="Q6" s="114">
        <v>1.4999999999999999E-2</v>
      </c>
      <c r="R6" s="103">
        <v>15</v>
      </c>
      <c r="S6" s="104">
        <v>6</v>
      </c>
      <c r="T6" s="104">
        <v>6</v>
      </c>
      <c r="U6" s="83">
        <v>4</v>
      </c>
      <c r="V6" s="83">
        <v>4</v>
      </c>
      <c r="W6" s="103">
        <v>1200</v>
      </c>
      <c r="X6" s="103">
        <v>1000</v>
      </c>
      <c r="Y6" s="103">
        <v>800</v>
      </c>
      <c r="Z6" s="103"/>
      <c r="AA6" s="80">
        <v>8</v>
      </c>
      <c r="AB6" s="80">
        <v>24</v>
      </c>
      <c r="AC6" s="82">
        <v>2005</v>
      </c>
      <c r="AD6" s="82">
        <v>35</v>
      </c>
      <c r="AE6" s="82">
        <f>AC6+AD6</f>
        <v>2040</v>
      </c>
      <c r="AF6" s="82">
        <v>81</v>
      </c>
      <c r="AG6" s="82">
        <v>81</v>
      </c>
      <c r="AH6" s="82">
        <v>81</v>
      </c>
      <c r="AI6" s="82">
        <v>81</v>
      </c>
      <c r="AJ6" s="82">
        <v>81</v>
      </c>
      <c r="AK6" s="82">
        <v>81</v>
      </c>
      <c r="AL6" s="82">
        <v>81</v>
      </c>
      <c r="AM6" s="82">
        <v>81</v>
      </c>
      <c r="AN6" s="82">
        <v>81</v>
      </c>
      <c r="AO6" s="82">
        <v>81</v>
      </c>
      <c r="AP6" s="82">
        <v>81</v>
      </c>
      <c r="AQ6" s="82">
        <v>81</v>
      </c>
      <c r="AR6" s="82">
        <v>81</v>
      </c>
      <c r="AS6" s="82">
        <f>IF((AS$4-$AC6)&lt;=$AD6,$AR6,0)</f>
        <v>81</v>
      </c>
      <c r="AT6" s="82">
        <f t="shared" ref="AT6:BC6" si="0">IF((AT$4-$AC$6)&lt;=$AD6,$AR6,0)</f>
        <v>81</v>
      </c>
      <c r="AU6" s="82">
        <f t="shared" si="0"/>
        <v>81</v>
      </c>
      <c r="AV6" s="82">
        <f t="shared" si="0"/>
        <v>81</v>
      </c>
      <c r="AW6" s="82">
        <f t="shared" si="0"/>
        <v>81</v>
      </c>
      <c r="AX6" s="82">
        <f t="shared" si="0"/>
        <v>81</v>
      </c>
      <c r="AY6" s="82">
        <f t="shared" si="0"/>
        <v>81</v>
      </c>
      <c r="AZ6" s="82">
        <f t="shared" si="0"/>
        <v>81</v>
      </c>
      <c r="BA6" s="82">
        <f t="shared" si="0"/>
        <v>81</v>
      </c>
      <c r="BB6" s="82">
        <f t="shared" si="0"/>
        <v>81</v>
      </c>
      <c r="BC6" s="82">
        <f t="shared" si="0"/>
        <v>81</v>
      </c>
      <c r="BD6" s="82">
        <f t="shared" ref="BD6:BR6" si="1">IF((BD$4-$AC$6)&lt;=$AD6,$AR6,0)</f>
        <v>81</v>
      </c>
      <c r="BE6" s="82">
        <f t="shared" si="1"/>
        <v>81</v>
      </c>
      <c r="BF6" s="82">
        <f t="shared" si="1"/>
        <v>81</v>
      </c>
      <c r="BG6" s="82">
        <f t="shared" si="1"/>
        <v>81</v>
      </c>
      <c r="BH6" s="82">
        <f t="shared" si="1"/>
        <v>81</v>
      </c>
      <c r="BI6" s="82">
        <f t="shared" si="1"/>
        <v>0</v>
      </c>
      <c r="BJ6" s="82">
        <f t="shared" si="1"/>
        <v>0</v>
      </c>
      <c r="BK6" s="82">
        <f t="shared" si="1"/>
        <v>0</v>
      </c>
      <c r="BL6" s="82">
        <f t="shared" si="1"/>
        <v>0</v>
      </c>
      <c r="BM6" s="82">
        <f t="shared" si="1"/>
        <v>0</v>
      </c>
      <c r="BN6" s="82">
        <f t="shared" si="1"/>
        <v>0</v>
      </c>
      <c r="BO6" s="82">
        <f t="shared" si="1"/>
        <v>0</v>
      </c>
      <c r="BP6" s="82">
        <f t="shared" si="1"/>
        <v>0</v>
      </c>
      <c r="BQ6" s="82">
        <f t="shared" si="1"/>
        <v>0</v>
      </c>
      <c r="BR6" s="82">
        <f t="shared" si="1"/>
        <v>0</v>
      </c>
      <c r="EF6" s="47"/>
      <c r="EG6" s="47"/>
      <c r="EH6" s="47"/>
      <c r="EI6" s="47"/>
    </row>
    <row r="7" spans="1:139">
      <c r="A7" s="48" t="s">
        <v>91</v>
      </c>
      <c r="B7" s="48" t="s">
        <v>92</v>
      </c>
      <c r="C7" s="39" t="s">
        <v>87</v>
      </c>
      <c r="D7" s="39" t="s">
        <v>88</v>
      </c>
      <c r="E7" s="39" t="s">
        <v>89</v>
      </c>
      <c r="F7" s="66">
        <v>110</v>
      </c>
      <c r="G7" s="66" t="s">
        <v>90</v>
      </c>
      <c r="H7" s="67">
        <v>1</v>
      </c>
      <c r="I7" s="66"/>
      <c r="J7" s="66"/>
      <c r="K7" s="46" t="s">
        <v>90</v>
      </c>
      <c r="L7" s="75">
        <v>40</v>
      </c>
      <c r="M7" s="73">
        <v>81</v>
      </c>
      <c r="N7" s="76">
        <v>6.3377807998075442</v>
      </c>
      <c r="O7" s="45">
        <v>0.65388495774235067</v>
      </c>
      <c r="P7" s="45">
        <v>0.93</v>
      </c>
      <c r="Q7" s="115">
        <v>1.4999999999999999E-2</v>
      </c>
      <c r="R7" s="105">
        <v>15</v>
      </c>
      <c r="S7" s="106">
        <v>6</v>
      </c>
      <c r="T7" s="106">
        <v>6</v>
      </c>
      <c r="U7" s="75">
        <v>4</v>
      </c>
      <c r="V7" s="75">
        <v>4</v>
      </c>
      <c r="W7" s="105">
        <v>1200</v>
      </c>
      <c r="X7" s="105">
        <v>1000</v>
      </c>
      <c r="Y7" s="105">
        <v>800</v>
      </c>
      <c r="Z7" s="105"/>
      <c r="AA7" s="66">
        <v>8</v>
      </c>
      <c r="AB7" s="66">
        <v>24</v>
      </c>
      <c r="AC7" s="46">
        <v>2005</v>
      </c>
      <c r="AD7" s="46">
        <v>35</v>
      </c>
      <c r="AE7" s="46">
        <f t="shared" ref="AE7:AE60" si="2">AC7+AD7</f>
        <v>2040</v>
      </c>
      <c r="AF7" s="46">
        <v>81</v>
      </c>
      <c r="AG7" s="46">
        <v>81</v>
      </c>
      <c r="AH7" s="46">
        <v>81</v>
      </c>
      <c r="AI7" s="46">
        <v>81</v>
      </c>
      <c r="AJ7" s="46">
        <v>81</v>
      </c>
      <c r="AK7" s="46">
        <v>81</v>
      </c>
      <c r="AL7" s="46">
        <v>81</v>
      </c>
      <c r="AM7" s="46">
        <v>81</v>
      </c>
      <c r="AN7" s="46">
        <v>81</v>
      </c>
      <c r="AO7" s="46">
        <v>81</v>
      </c>
      <c r="AP7" s="46">
        <v>81</v>
      </c>
      <c r="AQ7" s="46">
        <v>81</v>
      </c>
      <c r="AR7" s="46">
        <v>81</v>
      </c>
      <c r="AS7" s="46">
        <f t="shared" ref="AS7:BH60" si="3">IF((AS$4-$AC7)&lt;=$AD7,$AR7,0)</f>
        <v>81</v>
      </c>
      <c r="AT7" s="46">
        <f t="shared" si="3"/>
        <v>81</v>
      </c>
      <c r="AU7" s="46">
        <f t="shared" si="3"/>
        <v>81</v>
      </c>
      <c r="AV7" s="46">
        <f t="shared" si="3"/>
        <v>81</v>
      </c>
      <c r="AW7" s="46">
        <f t="shared" si="3"/>
        <v>81</v>
      </c>
      <c r="AX7" s="46">
        <f t="shared" si="3"/>
        <v>81</v>
      </c>
      <c r="AY7" s="46">
        <f t="shared" si="3"/>
        <v>81</v>
      </c>
      <c r="AZ7" s="46">
        <f t="shared" si="3"/>
        <v>81</v>
      </c>
      <c r="BA7" s="46">
        <f t="shared" si="3"/>
        <v>81</v>
      </c>
      <c r="BB7" s="46">
        <f t="shared" si="3"/>
        <v>81</v>
      </c>
      <c r="BC7" s="46">
        <f t="shared" si="3"/>
        <v>81</v>
      </c>
      <c r="BD7" s="46">
        <f t="shared" si="3"/>
        <v>81</v>
      </c>
      <c r="BE7" s="46">
        <f t="shared" si="3"/>
        <v>81</v>
      </c>
      <c r="BF7" s="46">
        <f t="shared" si="3"/>
        <v>81</v>
      </c>
      <c r="BG7" s="46">
        <f t="shared" si="3"/>
        <v>81</v>
      </c>
      <c r="BH7" s="46">
        <f t="shared" si="3"/>
        <v>81</v>
      </c>
      <c r="BI7" s="46">
        <f t="shared" ref="AT7:BR17" si="4">IF((BI$4-$AC7)&lt;=$AD7,$AR7,0)</f>
        <v>0</v>
      </c>
      <c r="BJ7" s="46">
        <f t="shared" si="4"/>
        <v>0</v>
      </c>
      <c r="BK7" s="46">
        <f t="shared" si="4"/>
        <v>0</v>
      </c>
      <c r="BL7" s="46">
        <f t="shared" si="4"/>
        <v>0</v>
      </c>
      <c r="BM7" s="46">
        <f t="shared" si="4"/>
        <v>0</v>
      </c>
      <c r="BN7" s="46">
        <f t="shared" si="4"/>
        <v>0</v>
      </c>
      <c r="BO7" s="46">
        <f t="shared" si="4"/>
        <v>0</v>
      </c>
      <c r="BP7" s="46">
        <f t="shared" si="4"/>
        <v>0</v>
      </c>
      <c r="BQ7" s="46">
        <f t="shared" si="4"/>
        <v>0</v>
      </c>
      <c r="BR7" s="46">
        <f t="shared" si="4"/>
        <v>0</v>
      </c>
    </row>
    <row r="8" spans="1:139">
      <c r="A8" s="39" t="s">
        <v>93</v>
      </c>
      <c r="B8" s="39" t="s">
        <v>94</v>
      </c>
      <c r="C8" s="39" t="s">
        <v>95</v>
      </c>
      <c r="D8" s="39" t="s">
        <v>96</v>
      </c>
      <c r="E8" s="39" t="s">
        <v>97</v>
      </c>
      <c r="F8" s="66">
        <v>110</v>
      </c>
      <c r="G8" s="66" t="s">
        <v>98</v>
      </c>
      <c r="H8" s="67">
        <v>1</v>
      </c>
      <c r="I8" s="66"/>
      <c r="J8" s="66"/>
      <c r="K8" s="46" t="s">
        <v>99</v>
      </c>
      <c r="L8" s="75">
        <v>41</v>
      </c>
      <c r="M8" s="73">
        <v>117.6</v>
      </c>
      <c r="N8" s="76">
        <v>9.7082496107688847</v>
      </c>
      <c r="O8" s="45">
        <v>0.76298733815449715</v>
      </c>
      <c r="P8" s="45">
        <v>0.9</v>
      </c>
      <c r="Q8" s="115">
        <v>0.05</v>
      </c>
      <c r="R8" s="105">
        <v>72</v>
      </c>
      <c r="S8" s="106">
        <v>1.76</v>
      </c>
      <c r="T8" s="106">
        <v>1.76</v>
      </c>
      <c r="U8" s="75">
        <v>4</v>
      </c>
      <c r="V8" s="75">
        <v>0.5</v>
      </c>
      <c r="W8" s="105">
        <v>2308</v>
      </c>
      <c r="X8" s="105">
        <v>1084</v>
      </c>
      <c r="Y8" s="105">
        <v>436</v>
      </c>
      <c r="Z8" s="105"/>
      <c r="AA8" s="66">
        <v>4</v>
      </c>
      <c r="AB8" s="66">
        <v>48</v>
      </c>
      <c r="AC8" s="46">
        <v>2000</v>
      </c>
      <c r="AD8" s="46">
        <v>35</v>
      </c>
      <c r="AE8" s="46">
        <f t="shared" si="2"/>
        <v>2035</v>
      </c>
      <c r="AF8" s="46">
        <v>118</v>
      </c>
      <c r="AG8" s="46">
        <v>118</v>
      </c>
      <c r="AH8" s="46">
        <v>118</v>
      </c>
      <c r="AI8" s="46">
        <v>118</v>
      </c>
      <c r="AJ8" s="46">
        <v>118</v>
      </c>
      <c r="AK8" s="46">
        <v>118</v>
      </c>
      <c r="AL8" s="46">
        <v>118</v>
      </c>
      <c r="AM8" s="46">
        <v>118</v>
      </c>
      <c r="AN8" s="46">
        <v>118</v>
      </c>
      <c r="AO8" s="46">
        <v>118</v>
      </c>
      <c r="AP8" s="46">
        <v>118</v>
      </c>
      <c r="AQ8" s="46">
        <v>118</v>
      </c>
      <c r="AR8" s="46">
        <v>118</v>
      </c>
      <c r="AS8" s="46">
        <f t="shared" si="3"/>
        <v>118</v>
      </c>
      <c r="AT8" s="46">
        <f t="shared" si="4"/>
        <v>118</v>
      </c>
      <c r="AU8" s="46">
        <f t="shared" si="4"/>
        <v>118</v>
      </c>
      <c r="AV8" s="46">
        <f t="shared" si="4"/>
        <v>118</v>
      </c>
      <c r="AW8" s="46">
        <f t="shared" si="4"/>
        <v>118</v>
      </c>
      <c r="AX8" s="46">
        <f t="shared" si="4"/>
        <v>118</v>
      </c>
      <c r="AY8" s="46">
        <f t="shared" si="4"/>
        <v>118</v>
      </c>
      <c r="AZ8" s="46">
        <f t="shared" si="4"/>
        <v>118</v>
      </c>
      <c r="BA8" s="46">
        <f t="shared" si="4"/>
        <v>118</v>
      </c>
      <c r="BB8" s="46">
        <f t="shared" si="4"/>
        <v>118</v>
      </c>
      <c r="BC8" s="46">
        <f t="shared" si="4"/>
        <v>118</v>
      </c>
      <c r="BD8" s="46">
        <f t="shared" si="4"/>
        <v>0</v>
      </c>
      <c r="BE8" s="46">
        <f t="shared" si="4"/>
        <v>0</v>
      </c>
      <c r="BF8" s="46">
        <f t="shared" si="4"/>
        <v>0</v>
      </c>
      <c r="BG8" s="46">
        <f t="shared" si="4"/>
        <v>0</v>
      </c>
      <c r="BH8" s="46">
        <f t="shared" si="4"/>
        <v>0</v>
      </c>
      <c r="BI8" s="46">
        <f t="shared" si="4"/>
        <v>0</v>
      </c>
      <c r="BJ8" s="46">
        <f t="shared" si="4"/>
        <v>0</v>
      </c>
      <c r="BK8" s="46">
        <f t="shared" si="4"/>
        <v>0</v>
      </c>
      <c r="BL8" s="46">
        <f t="shared" si="4"/>
        <v>0</v>
      </c>
      <c r="BM8" s="46">
        <f t="shared" si="4"/>
        <v>0</v>
      </c>
      <c r="BN8" s="46">
        <f t="shared" si="4"/>
        <v>0</v>
      </c>
      <c r="BO8" s="46">
        <f t="shared" si="4"/>
        <v>0</v>
      </c>
      <c r="BP8" s="46">
        <f t="shared" si="4"/>
        <v>0</v>
      </c>
      <c r="BQ8" s="46">
        <f t="shared" si="4"/>
        <v>0</v>
      </c>
      <c r="BR8" s="46">
        <f t="shared" si="4"/>
        <v>0</v>
      </c>
    </row>
    <row r="9" spans="1:139">
      <c r="A9" s="39" t="s">
        <v>100</v>
      </c>
      <c r="B9" s="39" t="s">
        <v>101</v>
      </c>
      <c r="C9" s="39" t="s">
        <v>95</v>
      </c>
      <c r="D9" s="39" t="s">
        <v>102</v>
      </c>
      <c r="E9" s="39" t="s">
        <v>103</v>
      </c>
      <c r="F9" s="66">
        <v>110</v>
      </c>
      <c r="G9" s="66" t="s">
        <v>102</v>
      </c>
      <c r="H9" s="67">
        <v>1</v>
      </c>
      <c r="I9" s="66"/>
      <c r="J9" s="67"/>
      <c r="K9" s="46" t="s">
        <v>102</v>
      </c>
      <c r="L9" s="75">
        <v>11.9</v>
      </c>
      <c r="M9" s="73">
        <v>21</v>
      </c>
      <c r="N9" s="76">
        <v>3.6</v>
      </c>
      <c r="O9" s="45">
        <v>0.39534699480482144</v>
      </c>
      <c r="P9" s="45">
        <v>0.44534699480482143</v>
      </c>
      <c r="Q9" s="115">
        <v>1.4631147540983601E-2</v>
      </c>
      <c r="R9" s="107">
        <v>60</v>
      </c>
      <c r="S9" s="106">
        <v>0.42292796281951978</v>
      </c>
      <c r="T9" s="106">
        <v>0.42292796281951978</v>
      </c>
      <c r="U9" s="108">
        <v>0</v>
      </c>
      <c r="V9" s="108">
        <v>0.25</v>
      </c>
      <c r="W9" s="109"/>
      <c r="X9" s="109"/>
      <c r="Y9" s="109"/>
      <c r="Z9" s="109"/>
      <c r="AA9" s="110">
        <v>12</v>
      </c>
      <c r="AB9" s="110">
        <v>48</v>
      </c>
      <c r="AC9" s="46">
        <v>1929</v>
      </c>
      <c r="AD9" s="46">
        <v>150</v>
      </c>
      <c r="AE9" s="46">
        <f t="shared" si="2"/>
        <v>2079</v>
      </c>
      <c r="AF9" s="46">
        <v>21</v>
      </c>
      <c r="AG9" s="46">
        <v>21</v>
      </c>
      <c r="AH9" s="46">
        <v>21</v>
      </c>
      <c r="AI9" s="46">
        <v>21</v>
      </c>
      <c r="AJ9" s="46">
        <v>21</v>
      </c>
      <c r="AK9" s="46">
        <v>21</v>
      </c>
      <c r="AL9" s="46">
        <v>21</v>
      </c>
      <c r="AM9" s="46">
        <v>21</v>
      </c>
      <c r="AN9" s="46">
        <v>21</v>
      </c>
      <c r="AO9" s="46">
        <v>21</v>
      </c>
      <c r="AP9" s="46">
        <v>21</v>
      </c>
      <c r="AQ9" s="46">
        <v>21</v>
      </c>
      <c r="AR9" s="46">
        <v>21</v>
      </c>
      <c r="AS9" s="46">
        <f t="shared" si="3"/>
        <v>21</v>
      </c>
      <c r="AT9" s="46">
        <f t="shared" si="4"/>
        <v>21</v>
      </c>
      <c r="AU9" s="46">
        <f t="shared" si="4"/>
        <v>21</v>
      </c>
      <c r="AV9" s="46">
        <f t="shared" si="4"/>
        <v>21</v>
      </c>
      <c r="AW9" s="46">
        <f t="shared" si="4"/>
        <v>21</v>
      </c>
      <c r="AX9" s="46">
        <f t="shared" si="4"/>
        <v>21</v>
      </c>
      <c r="AY9" s="46">
        <f t="shared" si="4"/>
        <v>21</v>
      </c>
      <c r="AZ9" s="46">
        <f t="shared" si="4"/>
        <v>21</v>
      </c>
      <c r="BA9" s="46">
        <f t="shared" si="4"/>
        <v>21</v>
      </c>
      <c r="BB9" s="46">
        <f t="shared" si="4"/>
        <v>21</v>
      </c>
      <c r="BC9" s="46">
        <f t="shared" si="4"/>
        <v>21</v>
      </c>
      <c r="BD9" s="46">
        <f t="shared" si="4"/>
        <v>21</v>
      </c>
      <c r="BE9" s="46">
        <f t="shared" si="4"/>
        <v>21</v>
      </c>
      <c r="BF9" s="46">
        <f t="shared" si="4"/>
        <v>21</v>
      </c>
      <c r="BG9" s="46">
        <f t="shared" si="4"/>
        <v>21</v>
      </c>
      <c r="BH9" s="46">
        <f t="shared" si="4"/>
        <v>21</v>
      </c>
      <c r="BI9" s="46">
        <f t="shared" si="4"/>
        <v>21</v>
      </c>
      <c r="BJ9" s="46">
        <f t="shared" si="4"/>
        <v>21</v>
      </c>
      <c r="BK9" s="46">
        <f t="shared" si="4"/>
        <v>21</v>
      </c>
      <c r="BL9" s="46">
        <f t="shared" si="4"/>
        <v>21</v>
      </c>
      <c r="BM9" s="46">
        <f t="shared" si="4"/>
        <v>21</v>
      </c>
      <c r="BN9" s="46">
        <f t="shared" si="4"/>
        <v>21</v>
      </c>
      <c r="BO9" s="46">
        <f t="shared" si="4"/>
        <v>21</v>
      </c>
      <c r="BP9" s="46">
        <f t="shared" si="4"/>
        <v>21</v>
      </c>
      <c r="BQ9" s="46">
        <f t="shared" si="4"/>
        <v>21</v>
      </c>
      <c r="BR9" s="46">
        <f t="shared" si="4"/>
        <v>21</v>
      </c>
    </row>
    <row r="10" spans="1:139">
      <c r="A10" s="39" t="s">
        <v>104</v>
      </c>
      <c r="B10" s="39" t="s">
        <v>105</v>
      </c>
      <c r="C10" s="39" t="s">
        <v>95</v>
      </c>
      <c r="D10" s="39" t="s">
        <v>102</v>
      </c>
      <c r="E10" s="39" t="s">
        <v>103</v>
      </c>
      <c r="F10" s="66">
        <v>110</v>
      </c>
      <c r="G10" s="66" t="s">
        <v>102</v>
      </c>
      <c r="H10" s="67">
        <v>1</v>
      </c>
      <c r="I10" s="66"/>
      <c r="J10" s="67"/>
      <c r="K10" s="46" t="s">
        <v>102</v>
      </c>
      <c r="L10" s="75">
        <v>11.9</v>
      </c>
      <c r="M10" s="73">
        <v>22</v>
      </c>
      <c r="N10" s="76">
        <v>3.6</v>
      </c>
      <c r="O10" s="45">
        <v>0.39644548200542279</v>
      </c>
      <c r="P10" s="45">
        <v>0.44644548200542278</v>
      </c>
      <c r="Q10" s="115">
        <v>1.4631147540983601E-2</v>
      </c>
      <c r="R10" s="107">
        <v>60</v>
      </c>
      <c r="S10" s="106">
        <v>0.46579554189085315</v>
      </c>
      <c r="T10" s="106">
        <v>0.46579554189085315</v>
      </c>
      <c r="U10" s="108">
        <v>0</v>
      </c>
      <c r="V10" s="108">
        <v>0.25</v>
      </c>
      <c r="W10" s="109"/>
      <c r="X10" s="109"/>
      <c r="Y10" s="109"/>
      <c r="Z10" s="109"/>
      <c r="AA10" s="110">
        <v>12</v>
      </c>
      <c r="AB10" s="110">
        <v>48</v>
      </c>
      <c r="AC10" s="46">
        <v>1929</v>
      </c>
      <c r="AD10" s="46">
        <v>150</v>
      </c>
      <c r="AE10" s="46">
        <f t="shared" si="2"/>
        <v>2079</v>
      </c>
      <c r="AF10" s="46">
        <v>22</v>
      </c>
      <c r="AG10" s="46">
        <v>22</v>
      </c>
      <c r="AH10" s="46">
        <v>22</v>
      </c>
      <c r="AI10" s="46">
        <v>22</v>
      </c>
      <c r="AJ10" s="46">
        <v>22</v>
      </c>
      <c r="AK10" s="46">
        <v>22</v>
      </c>
      <c r="AL10" s="46">
        <v>22</v>
      </c>
      <c r="AM10" s="46">
        <v>22</v>
      </c>
      <c r="AN10" s="46">
        <v>22</v>
      </c>
      <c r="AO10" s="46">
        <v>22</v>
      </c>
      <c r="AP10" s="46">
        <v>22</v>
      </c>
      <c r="AQ10" s="46">
        <v>22</v>
      </c>
      <c r="AR10" s="46">
        <v>22</v>
      </c>
      <c r="AS10" s="46">
        <f t="shared" si="3"/>
        <v>22</v>
      </c>
      <c r="AT10" s="46">
        <f t="shared" si="4"/>
        <v>22</v>
      </c>
      <c r="AU10" s="46">
        <f t="shared" si="4"/>
        <v>22</v>
      </c>
      <c r="AV10" s="46">
        <f t="shared" si="4"/>
        <v>22</v>
      </c>
      <c r="AW10" s="46">
        <f t="shared" si="4"/>
        <v>22</v>
      </c>
      <c r="AX10" s="46">
        <f t="shared" si="4"/>
        <v>22</v>
      </c>
      <c r="AY10" s="46">
        <f t="shared" si="4"/>
        <v>22</v>
      </c>
      <c r="AZ10" s="46">
        <f t="shared" si="4"/>
        <v>22</v>
      </c>
      <c r="BA10" s="46">
        <f t="shared" si="4"/>
        <v>22</v>
      </c>
      <c r="BB10" s="46">
        <f t="shared" si="4"/>
        <v>22</v>
      </c>
      <c r="BC10" s="46">
        <f t="shared" si="4"/>
        <v>22</v>
      </c>
      <c r="BD10" s="46">
        <f t="shared" si="4"/>
        <v>22</v>
      </c>
      <c r="BE10" s="46">
        <f t="shared" si="4"/>
        <v>22</v>
      </c>
      <c r="BF10" s="46">
        <f t="shared" si="4"/>
        <v>22</v>
      </c>
      <c r="BG10" s="46">
        <f t="shared" si="4"/>
        <v>22</v>
      </c>
      <c r="BH10" s="46">
        <f t="shared" si="4"/>
        <v>22</v>
      </c>
      <c r="BI10" s="46">
        <f t="shared" si="4"/>
        <v>22</v>
      </c>
      <c r="BJ10" s="46">
        <f t="shared" si="4"/>
        <v>22</v>
      </c>
      <c r="BK10" s="46">
        <f t="shared" si="4"/>
        <v>22</v>
      </c>
      <c r="BL10" s="46">
        <f t="shared" si="4"/>
        <v>22</v>
      </c>
      <c r="BM10" s="46">
        <f t="shared" si="4"/>
        <v>22</v>
      </c>
      <c r="BN10" s="46">
        <f t="shared" si="4"/>
        <v>22</v>
      </c>
      <c r="BO10" s="46">
        <f t="shared" si="4"/>
        <v>22</v>
      </c>
      <c r="BP10" s="46">
        <f t="shared" si="4"/>
        <v>22</v>
      </c>
      <c r="BQ10" s="46">
        <f t="shared" si="4"/>
        <v>22</v>
      </c>
      <c r="BR10" s="46">
        <f t="shared" si="4"/>
        <v>22</v>
      </c>
    </row>
    <row r="11" spans="1:139">
      <c r="A11" s="39" t="s">
        <v>106</v>
      </c>
      <c r="B11" s="39" t="s">
        <v>107</v>
      </c>
      <c r="C11" s="39" t="s">
        <v>95</v>
      </c>
      <c r="D11" s="39" t="s">
        <v>102</v>
      </c>
      <c r="E11" s="39" t="s">
        <v>103</v>
      </c>
      <c r="F11" s="66">
        <v>110</v>
      </c>
      <c r="G11" s="66" t="s">
        <v>102</v>
      </c>
      <c r="H11" s="67">
        <v>1</v>
      </c>
      <c r="I11" s="66"/>
      <c r="J11" s="67"/>
      <c r="K11" s="46" t="s">
        <v>102</v>
      </c>
      <c r="L11" s="75">
        <v>11.9</v>
      </c>
      <c r="M11" s="73">
        <v>19</v>
      </c>
      <c r="N11" s="76">
        <v>3.6</v>
      </c>
      <c r="O11" s="45">
        <v>0.39223731061520617</v>
      </c>
      <c r="P11" s="45">
        <v>0.44223731061520616</v>
      </c>
      <c r="Q11" s="115">
        <v>1.4631147540983601E-2</v>
      </c>
      <c r="R11" s="107">
        <v>60</v>
      </c>
      <c r="S11" s="106">
        <v>0.33516915814319431</v>
      </c>
      <c r="T11" s="106">
        <v>0.33516915814319431</v>
      </c>
      <c r="U11" s="108">
        <v>0</v>
      </c>
      <c r="V11" s="108">
        <v>0.25</v>
      </c>
      <c r="W11" s="109"/>
      <c r="X11" s="109"/>
      <c r="Y11" s="109"/>
      <c r="Z11" s="109"/>
      <c r="AA11" s="110">
        <v>12</v>
      </c>
      <c r="AB11" s="110">
        <v>48</v>
      </c>
      <c r="AC11" s="46">
        <v>1929</v>
      </c>
      <c r="AD11" s="46">
        <v>150</v>
      </c>
      <c r="AE11" s="46">
        <f t="shared" si="2"/>
        <v>2079</v>
      </c>
      <c r="AF11" s="46">
        <v>19</v>
      </c>
      <c r="AG11" s="46">
        <v>19</v>
      </c>
      <c r="AH11" s="46">
        <v>19</v>
      </c>
      <c r="AI11" s="46">
        <v>19</v>
      </c>
      <c r="AJ11" s="46">
        <v>19</v>
      </c>
      <c r="AK11" s="46">
        <v>19</v>
      </c>
      <c r="AL11" s="46">
        <v>19</v>
      </c>
      <c r="AM11" s="46">
        <v>19</v>
      </c>
      <c r="AN11" s="46">
        <v>19</v>
      </c>
      <c r="AO11" s="46">
        <v>19</v>
      </c>
      <c r="AP11" s="46">
        <v>19</v>
      </c>
      <c r="AQ11" s="46">
        <v>19</v>
      </c>
      <c r="AR11" s="46">
        <v>19</v>
      </c>
      <c r="AS11" s="46">
        <f t="shared" si="3"/>
        <v>19</v>
      </c>
      <c r="AT11" s="46">
        <f t="shared" si="4"/>
        <v>19</v>
      </c>
      <c r="AU11" s="46">
        <f t="shared" si="4"/>
        <v>19</v>
      </c>
      <c r="AV11" s="46">
        <f t="shared" si="4"/>
        <v>19</v>
      </c>
      <c r="AW11" s="46">
        <f t="shared" si="4"/>
        <v>19</v>
      </c>
      <c r="AX11" s="46">
        <f t="shared" si="4"/>
        <v>19</v>
      </c>
      <c r="AY11" s="46">
        <f t="shared" si="4"/>
        <v>19</v>
      </c>
      <c r="AZ11" s="46">
        <f t="shared" si="4"/>
        <v>19</v>
      </c>
      <c r="BA11" s="46">
        <f t="shared" si="4"/>
        <v>19</v>
      </c>
      <c r="BB11" s="46">
        <f t="shared" si="4"/>
        <v>19</v>
      </c>
      <c r="BC11" s="46">
        <f t="shared" si="4"/>
        <v>19</v>
      </c>
      <c r="BD11" s="46">
        <f t="shared" si="4"/>
        <v>19</v>
      </c>
      <c r="BE11" s="46">
        <f t="shared" si="4"/>
        <v>19</v>
      </c>
      <c r="BF11" s="46">
        <f t="shared" si="4"/>
        <v>19</v>
      </c>
      <c r="BG11" s="46">
        <f t="shared" si="4"/>
        <v>19</v>
      </c>
      <c r="BH11" s="46">
        <f t="shared" si="4"/>
        <v>19</v>
      </c>
      <c r="BI11" s="46">
        <f t="shared" si="4"/>
        <v>19</v>
      </c>
      <c r="BJ11" s="46">
        <f t="shared" si="4"/>
        <v>19</v>
      </c>
      <c r="BK11" s="46">
        <f t="shared" si="4"/>
        <v>19</v>
      </c>
      <c r="BL11" s="46">
        <f t="shared" si="4"/>
        <v>19</v>
      </c>
      <c r="BM11" s="46">
        <f t="shared" si="4"/>
        <v>19</v>
      </c>
      <c r="BN11" s="46">
        <f t="shared" si="4"/>
        <v>19</v>
      </c>
      <c r="BO11" s="46">
        <f t="shared" si="4"/>
        <v>19</v>
      </c>
      <c r="BP11" s="46">
        <f t="shared" si="4"/>
        <v>19</v>
      </c>
      <c r="BQ11" s="46">
        <f t="shared" si="4"/>
        <v>19</v>
      </c>
      <c r="BR11" s="46">
        <f t="shared" si="4"/>
        <v>19</v>
      </c>
    </row>
    <row r="12" spans="1:139">
      <c r="A12" s="39" t="s">
        <v>108</v>
      </c>
      <c r="B12" s="39" t="s">
        <v>109</v>
      </c>
      <c r="C12" s="39" t="s">
        <v>95</v>
      </c>
      <c r="D12" s="39" t="s">
        <v>102</v>
      </c>
      <c r="E12" s="39" t="s">
        <v>103</v>
      </c>
      <c r="F12" s="66">
        <v>110</v>
      </c>
      <c r="G12" s="66" t="s">
        <v>102</v>
      </c>
      <c r="H12" s="67">
        <v>1</v>
      </c>
      <c r="I12" s="66"/>
      <c r="J12" s="67"/>
      <c r="K12" s="46" t="s">
        <v>102</v>
      </c>
      <c r="L12" s="75">
        <v>11.9</v>
      </c>
      <c r="M12" s="73">
        <v>24</v>
      </c>
      <c r="N12" s="76">
        <v>3.6</v>
      </c>
      <c r="O12" s="45">
        <v>0.39786304016766511</v>
      </c>
      <c r="P12" s="45">
        <v>0.44786304016766509</v>
      </c>
      <c r="Q12" s="115">
        <v>1.4344262295082E-2</v>
      </c>
      <c r="R12" s="107">
        <v>60</v>
      </c>
      <c r="S12" s="106">
        <v>0.54958364875094634</v>
      </c>
      <c r="T12" s="106">
        <v>0.54958364875094634</v>
      </c>
      <c r="U12" s="108">
        <v>0</v>
      </c>
      <c r="V12" s="108">
        <v>0.25</v>
      </c>
      <c r="W12" s="109"/>
      <c r="X12" s="109"/>
      <c r="Y12" s="109"/>
      <c r="Z12" s="109"/>
      <c r="AA12" s="110">
        <v>12</v>
      </c>
      <c r="AB12" s="110">
        <v>48</v>
      </c>
      <c r="AC12" s="46">
        <v>1929</v>
      </c>
      <c r="AD12" s="46">
        <v>150</v>
      </c>
      <c r="AE12" s="46">
        <f t="shared" si="2"/>
        <v>2079</v>
      </c>
      <c r="AF12" s="46">
        <v>24</v>
      </c>
      <c r="AG12" s="46">
        <v>24</v>
      </c>
      <c r="AH12" s="46">
        <v>24</v>
      </c>
      <c r="AI12" s="46">
        <v>24</v>
      </c>
      <c r="AJ12" s="46">
        <v>24</v>
      </c>
      <c r="AK12" s="46">
        <v>24</v>
      </c>
      <c r="AL12" s="46">
        <v>24</v>
      </c>
      <c r="AM12" s="46">
        <v>24</v>
      </c>
      <c r="AN12" s="46">
        <v>24</v>
      </c>
      <c r="AO12" s="46">
        <v>24</v>
      </c>
      <c r="AP12" s="46">
        <v>24</v>
      </c>
      <c r="AQ12" s="46">
        <v>24</v>
      </c>
      <c r="AR12" s="46">
        <v>24</v>
      </c>
      <c r="AS12" s="46">
        <f t="shared" si="3"/>
        <v>24</v>
      </c>
      <c r="AT12" s="46">
        <f t="shared" si="4"/>
        <v>24</v>
      </c>
      <c r="AU12" s="46">
        <f t="shared" si="4"/>
        <v>24</v>
      </c>
      <c r="AV12" s="46">
        <f t="shared" si="4"/>
        <v>24</v>
      </c>
      <c r="AW12" s="46">
        <f t="shared" si="4"/>
        <v>24</v>
      </c>
      <c r="AX12" s="46">
        <f t="shared" si="4"/>
        <v>24</v>
      </c>
      <c r="AY12" s="46">
        <f t="shared" si="4"/>
        <v>24</v>
      </c>
      <c r="AZ12" s="46">
        <f t="shared" si="4"/>
        <v>24</v>
      </c>
      <c r="BA12" s="46">
        <f t="shared" si="4"/>
        <v>24</v>
      </c>
      <c r="BB12" s="46">
        <f t="shared" si="4"/>
        <v>24</v>
      </c>
      <c r="BC12" s="46">
        <f t="shared" si="4"/>
        <v>24</v>
      </c>
      <c r="BD12" s="46">
        <f t="shared" si="4"/>
        <v>24</v>
      </c>
      <c r="BE12" s="46">
        <f t="shared" si="4"/>
        <v>24</v>
      </c>
      <c r="BF12" s="46">
        <f t="shared" si="4"/>
        <v>24</v>
      </c>
      <c r="BG12" s="46">
        <f t="shared" si="4"/>
        <v>24</v>
      </c>
      <c r="BH12" s="46">
        <f t="shared" si="4"/>
        <v>24</v>
      </c>
      <c r="BI12" s="46">
        <f t="shared" si="4"/>
        <v>24</v>
      </c>
      <c r="BJ12" s="46">
        <f t="shared" si="4"/>
        <v>24</v>
      </c>
      <c r="BK12" s="46">
        <f t="shared" si="4"/>
        <v>24</v>
      </c>
      <c r="BL12" s="46">
        <f t="shared" si="4"/>
        <v>24</v>
      </c>
      <c r="BM12" s="46">
        <f t="shared" si="4"/>
        <v>24</v>
      </c>
      <c r="BN12" s="46">
        <f t="shared" si="4"/>
        <v>24</v>
      </c>
      <c r="BO12" s="46">
        <f t="shared" si="4"/>
        <v>24</v>
      </c>
      <c r="BP12" s="46">
        <f t="shared" si="4"/>
        <v>24</v>
      </c>
      <c r="BQ12" s="46">
        <f t="shared" si="4"/>
        <v>24</v>
      </c>
      <c r="BR12" s="46">
        <f t="shared" si="4"/>
        <v>24</v>
      </c>
    </row>
    <row r="13" spans="1:139">
      <c r="A13" s="39" t="s">
        <v>110</v>
      </c>
      <c r="B13" s="39" t="s">
        <v>111</v>
      </c>
      <c r="C13" s="39" t="s">
        <v>95</v>
      </c>
      <c r="D13" s="39" t="s">
        <v>96</v>
      </c>
      <c r="E13" s="39" t="s">
        <v>97</v>
      </c>
      <c r="F13" s="66">
        <v>220</v>
      </c>
      <c r="G13" s="66" t="s">
        <v>90</v>
      </c>
      <c r="H13" s="67">
        <v>1</v>
      </c>
      <c r="I13" s="66"/>
      <c r="J13" s="67"/>
      <c r="K13" s="46" t="s">
        <v>90</v>
      </c>
      <c r="L13" s="75">
        <v>36</v>
      </c>
      <c r="M13" s="73">
        <v>258</v>
      </c>
      <c r="N13" s="76">
        <v>9.2299359015073321</v>
      </c>
      <c r="O13" s="45">
        <v>0</v>
      </c>
      <c r="P13" s="45">
        <v>0.95</v>
      </c>
      <c r="Q13" s="115">
        <v>0.04</v>
      </c>
      <c r="R13" s="107">
        <v>50</v>
      </c>
      <c r="S13" s="106">
        <v>3.8709080476258788</v>
      </c>
      <c r="T13" s="106">
        <v>3.8709080476258788</v>
      </c>
      <c r="U13" s="108">
        <v>4</v>
      </c>
      <c r="V13" s="108">
        <v>3.5</v>
      </c>
      <c r="W13" s="110">
        <v>4302</v>
      </c>
      <c r="X13" s="110">
        <v>2185</v>
      </c>
      <c r="Y13" s="110">
        <v>1273</v>
      </c>
      <c r="Z13" s="110"/>
      <c r="AA13" s="110">
        <v>5</v>
      </c>
      <c r="AB13" s="110">
        <v>67</v>
      </c>
      <c r="AC13" s="46">
        <v>1980</v>
      </c>
      <c r="AD13" s="46">
        <v>44</v>
      </c>
      <c r="AE13" s="46">
        <f t="shared" si="2"/>
        <v>2024</v>
      </c>
      <c r="AF13" s="46">
        <v>258</v>
      </c>
      <c r="AG13" s="46">
        <v>258</v>
      </c>
      <c r="AH13" s="46">
        <v>258</v>
      </c>
      <c r="AI13" s="46">
        <v>258</v>
      </c>
      <c r="AJ13" s="46">
        <v>258</v>
      </c>
      <c r="AK13" s="46">
        <v>258</v>
      </c>
      <c r="AL13" s="46">
        <v>258</v>
      </c>
      <c r="AM13" s="46">
        <v>258</v>
      </c>
      <c r="AN13" s="46">
        <v>258</v>
      </c>
      <c r="AO13" s="46">
        <v>258</v>
      </c>
      <c r="AP13" s="46">
        <v>258</v>
      </c>
      <c r="AQ13" s="46">
        <v>258</v>
      </c>
      <c r="AR13" s="46">
        <v>258</v>
      </c>
      <c r="AS13" s="46">
        <f t="shared" si="3"/>
        <v>0</v>
      </c>
      <c r="AT13" s="46">
        <f t="shared" si="4"/>
        <v>0</v>
      </c>
      <c r="AU13" s="46">
        <f t="shared" si="4"/>
        <v>0</v>
      </c>
      <c r="AV13" s="46">
        <f t="shared" si="4"/>
        <v>0</v>
      </c>
      <c r="AW13" s="46">
        <f t="shared" si="4"/>
        <v>0</v>
      </c>
      <c r="AX13" s="46">
        <f t="shared" si="4"/>
        <v>0</v>
      </c>
      <c r="AY13" s="46">
        <f t="shared" si="4"/>
        <v>0</v>
      </c>
      <c r="AZ13" s="46">
        <f t="shared" si="4"/>
        <v>0</v>
      </c>
      <c r="BA13" s="46">
        <f t="shared" si="4"/>
        <v>0</v>
      </c>
      <c r="BB13" s="46">
        <f t="shared" si="4"/>
        <v>0</v>
      </c>
      <c r="BC13" s="46">
        <f t="shared" si="4"/>
        <v>0</v>
      </c>
      <c r="BD13" s="46">
        <f t="shared" si="4"/>
        <v>0</v>
      </c>
      <c r="BE13" s="46">
        <f t="shared" si="4"/>
        <v>0</v>
      </c>
      <c r="BF13" s="46">
        <f t="shared" si="4"/>
        <v>0</v>
      </c>
      <c r="BG13" s="46">
        <f t="shared" si="4"/>
        <v>0</v>
      </c>
      <c r="BH13" s="46">
        <f t="shared" si="4"/>
        <v>0</v>
      </c>
      <c r="BI13" s="46">
        <f t="shared" si="4"/>
        <v>0</v>
      </c>
      <c r="BJ13" s="46">
        <f t="shared" si="4"/>
        <v>0</v>
      </c>
      <c r="BK13" s="46">
        <f t="shared" si="4"/>
        <v>0</v>
      </c>
      <c r="BL13" s="46">
        <f t="shared" si="4"/>
        <v>0</v>
      </c>
      <c r="BM13" s="46">
        <f t="shared" si="4"/>
        <v>0</v>
      </c>
      <c r="BN13" s="46">
        <f t="shared" si="4"/>
        <v>0</v>
      </c>
      <c r="BO13" s="46">
        <f t="shared" si="4"/>
        <v>0</v>
      </c>
      <c r="BP13" s="46">
        <f t="shared" si="4"/>
        <v>0</v>
      </c>
      <c r="BQ13" s="46">
        <f t="shared" si="4"/>
        <v>0</v>
      </c>
      <c r="BR13" s="46">
        <f t="shared" si="4"/>
        <v>0</v>
      </c>
    </row>
    <row r="14" spans="1:139">
      <c r="A14" s="39" t="s">
        <v>112</v>
      </c>
      <c r="B14" s="39" t="s">
        <v>113</v>
      </c>
      <c r="C14" s="39" t="s">
        <v>95</v>
      </c>
      <c r="D14" s="39" t="s">
        <v>88</v>
      </c>
      <c r="E14" s="39" t="s">
        <v>89</v>
      </c>
      <c r="F14" s="66">
        <v>220</v>
      </c>
      <c r="G14" s="66" t="s">
        <v>90</v>
      </c>
      <c r="H14" s="67">
        <v>1</v>
      </c>
      <c r="I14" s="66"/>
      <c r="J14" s="67"/>
      <c r="K14" s="46" t="s">
        <v>90</v>
      </c>
      <c r="L14" s="75">
        <v>15</v>
      </c>
      <c r="M14" s="73">
        <v>90</v>
      </c>
      <c r="N14" s="76">
        <v>12.820411204850023</v>
      </c>
      <c r="O14" s="45">
        <v>0</v>
      </c>
      <c r="P14" s="45">
        <v>0.95</v>
      </c>
      <c r="Q14" s="115">
        <v>1.4999999999999999E-2</v>
      </c>
      <c r="R14" s="107">
        <v>50</v>
      </c>
      <c r="S14" s="106">
        <v>5</v>
      </c>
      <c r="T14" s="106">
        <v>5</v>
      </c>
      <c r="U14" s="108">
        <v>0</v>
      </c>
      <c r="V14" s="108">
        <v>0.74999999999999989</v>
      </c>
      <c r="W14" s="109">
        <v>63</v>
      </c>
      <c r="X14" s="109">
        <v>63</v>
      </c>
      <c r="Y14" s="109">
        <v>63</v>
      </c>
      <c r="Z14" s="109"/>
      <c r="AA14" s="110">
        <v>12</v>
      </c>
      <c r="AB14" s="110">
        <v>48</v>
      </c>
      <c r="AC14" s="46">
        <v>1980</v>
      </c>
      <c r="AD14" s="46">
        <v>44</v>
      </c>
      <c r="AE14" s="46">
        <f t="shared" si="2"/>
        <v>2024</v>
      </c>
      <c r="AF14" s="46">
        <v>90</v>
      </c>
      <c r="AG14" s="46">
        <v>90</v>
      </c>
      <c r="AH14" s="46">
        <v>90</v>
      </c>
      <c r="AI14" s="46">
        <v>90</v>
      </c>
      <c r="AJ14" s="46">
        <v>90</v>
      </c>
      <c r="AK14" s="46">
        <v>90</v>
      </c>
      <c r="AL14" s="46">
        <v>90</v>
      </c>
      <c r="AM14" s="46">
        <v>90</v>
      </c>
      <c r="AN14" s="46">
        <v>90</v>
      </c>
      <c r="AO14" s="46">
        <v>90</v>
      </c>
      <c r="AP14" s="46">
        <v>90</v>
      </c>
      <c r="AQ14" s="46">
        <v>90</v>
      </c>
      <c r="AR14" s="46">
        <v>90</v>
      </c>
      <c r="AS14" s="46">
        <f t="shared" si="3"/>
        <v>0</v>
      </c>
      <c r="AT14" s="46">
        <f t="shared" si="4"/>
        <v>0</v>
      </c>
      <c r="AU14" s="46">
        <f t="shared" si="4"/>
        <v>0</v>
      </c>
      <c r="AV14" s="46">
        <f t="shared" si="4"/>
        <v>0</v>
      </c>
      <c r="AW14" s="46">
        <f t="shared" si="4"/>
        <v>0</v>
      </c>
      <c r="AX14" s="46">
        <f t="shared" si="4"/>
        <v>0</v>
      </c>
      <c r="AY14" s="46">
        <f t="shared" si="4"/>
        <v>0</v>
      </c>
      <c r="AZ14" s="46">
        <f t="shared" si="4"/>
        <v>0</v>
      </c>
      <c r="BA14" s="46">
        <f t="shared" si="4"/>
        <v>0</v>
      </c>
      <c r="BB14" s="46">
        <f t="shared" si="4"/>
        <v>0</v>
      </c>
      <c r="BC14" s="46">
        <f t="shared" si="4"/>
        <v>0</v>
      </c>
      <c r="BD14" s="46">
        <f t="shared" si="4"/>
        <v>0</v>
      </c>
      <c r="BE14" s="46">
        <f t="shared" si="4"/>
        <v>0</v>
      </c>
      <c r="BF14" s="46">
        <f t="shared" si="4"/>
        <v>0</v>
      </c>
      <c r="BG14" s="46">
        <f t="shared" si="4"/>
        <v>0</v>
      </c>
      <c r="BH14" s="46">
        <f t="shared" si="4"/>
        <v>0</v>
      </c>
      <c r="BI14" s="46">
        <f t="shared" si="4"/>
        <v>0</v>
      </c>
      <c r="BJ14" s="46">
        <f t="shared" si="4"/>
        <v>0</v>
      </c>
      <c r="BK14" s="46">
        <f t="shared" si="4"/>
        <v>0</v>
      </c>
      <c r="BL14" s="46">
        <f t="shared" si="4"/>
        <v>0</v>
      </c>
      <c r="BM14" s="46">
        <f t="shared" si="4"/>
        <v>0</v>
      </c>
      <c r="BN14" s="46">
        <f t="shared" si="4"/>
        <v>0</v>
      </c>
      <c r="BO14" s="46">
        <f t="shared" si="4"/>
        <v>0</v>
      </c>
      <c r="BP14" s="46">
        <f t="shared" si="4"/>
        <v>0</v>
      </c>
      <c r="BQ14" s="46">
        <f t="shared" si="4"/>
        <v>0</v>
      </c>
      <c r="BR14" s="46">
        <f t="shared" si="4"/>
        <v>0</v>
      </c>
    </row>
    <row r="15" spans="1:139">
      <c r="A15" s="39" t="s">
        <v>114</v>
      </c>
      <c r="B15" s="39" t="s">
        <v>115</v>
      </c>
      <c r="C15" s="39" t="s">
        <v>95</v>
      </c>
      <c r="D15" s="39" t="s">
        <v>88</v>
      </c>
      <c r="E15" s="39" t="s">
        <v>89</v>
      </c>
      <c r="F15" s="66">
        <v>220</v>
      </c>
      <c r="G15" s="66" t="s">
        <v>90</v>
      </c>
      <c r="H15" s="67">
        <v>1</v>
      </c>
      <c r="I15" s="66"/>
      <c r="J15" s="67"/>
      <c r="K15" s="46" t="s">
        <v>90</v>
      </c>
      <c r="L15" s="75">
        <v>15</v>
      </c>
      <c r="M15" s="73">
        <v>90</v>
      </c>
      <c r="N15" s="76">
        <v>12.742380165289239</v>
      </c>
      <c r="O15" s="45">
        <v>0</v>
      </c>
      <c r="P15" s="45">
        <v>0.95</v>
      </c>
      <c r="Q15" s="115">
        <v>1.4999999999999999E-2</v>
      </c>
      <c r="R15" s="107">
        <v>50</v>
      </c>
      <c r="S15" s="106">
        <v>5</v>
      </c>
      <c r="T15" s="106">
        <v>5</v>
      </c>
      <c r="U15" s="108">
        <v>0</v>
      </c>
      <c r="V15" s="108">
        <v>0.74999999999999989</v>
      </c>
      <c r="W15" s="109">
        <v>63</v>
      </c>
      <c r="X15" s="109">
        <v>63</v>
      </c>
      <c r="Y15" s="109">
        <v>63</v>
      </c>
      <c r="Z15" s="109"/>
      <c r="AA15" s="110">
        <v>12</v>
      </c>
      <c r="AB15" s="110">
        <v>48</v>
      </c>
      <c r="AC15" s="46">
        <v>1980</v>
      </c>
      <c r="AD15" s="46">
        <v>44</v>
      </c>
      <c r="AE15" s="46">
        <f t="shared" si="2"/>
        <v>2024</v>
      </c>
      <c r="AF15" s="46">
        <v>90</v>
      </c>
      <c r="AG15" s="46">
        <v>90</v>
      </c>
      <c r="AH15" s="46">
        <v>90</v>
      </c>
      <c r="AI15" s="46">
        <v>90</v>
      </c>
      <c r="AJ15" s="46">
        <v>90</v>
      </c>
      <c r="AK15" s="46">
        <v>90</v>
      </c>
      <c r="AL15" s="46">
        <v>90</v>
      </c>
      <c r="AM15" s="46">
        <v>90</v>
      </c>
      <c r="AN15" s="46">
        <v>90</v>
      </c>
      <c r="AO15" s="46">
        <v>90</v>
      </c>
      <c r="AP15" s="46">
        <v>90</v>
      </c>
      <c r="AQ15" s="46">
        <v>90</v>
      </c>
      <c r="AR15" s="46">
        <v>90</v>
      </c>
      <c r="AS15" s="46">
        <f t="shared" si="3"/>
        <v>0</v>
      </c>
      <c r="AT15" s="46">
        <f t="shared" si="4"/>
        <v>0</v>
      </c>
      <c r="AU15" s="46">
        <f t="shared" si="4"/>
        <v>0</v>
      </c>
      <c r="AV15" s="46">
        <f t="shared" si="4"/>
        <v>0</v>
      </c>
      <c r="AW15" s="46">
        <f t="shared" si="4"/>
        <v>0</v>
      </c>
      <c r="AX15" s="46">
        <f t="shared" si="4"/>
        <v>0</v>
      </c>
      <c r="AY15" s="46">
        <f t="shared" si="4"/>
        <v>0</v>
      </c>
      <c r="AZ15" s="46">
        <f t="shared" si="4"/>
        <v>0</v>
      </c>
      <c r="BA15" s="46">
        <f t="shared" si="4"/>
        <v>0</v>
      </c>
      <c r="BB15" s="46">
        <f t="shared" si="4"/>
        <v>0</v>
      </c>
      <c r="BC15" s="46">
        <f t="shared" si="4"/>
        <v>0</v>
      </c>
      <c r="BD15" s="46">
        <f t="shared" si="4"/>
        <v>0</v>
      </c>
      <c r="BE15" s="46">
        <f t="shared" si="4"/>
        <v>0</v>
      </c>
      <c r="BF15" s="46">
        <f t="shared" si="4"/>
        <v>0</v>
      </c>
      <c r="BG15" s="46">
        <f t="shared" si="4"/>
        <v>0</v>
      </c>
      <c r="BH15" s="46">
        <f t="shared" si="4"/>
        <v>0</v>
      </c>
      <c r="BI15" s="46">
        <f t="shared" si="4"/>
        <v>0</v>
      </c>
      <c r="BJ15" s="46">
        <f t="shared" si="4"/>
        <v>0</v>
      </c>
      <c r="BK15" s="46">
        <f t="shared" si="4"/>
        <v>0</v>
      </c>
      <c r="BL15" s="46">
        <f t="shared" si="4"/>
        <v>0</v>
      </c>
      <c r="BM15" s="46">
        <f t="shared" si="4"/>
        <v>0</v>
      </c>
      <c r="BN15" s="46">
        <f t="shared" si="4"/>
        <v>0</v>
      </c>
      <c r="BO15" s="46">
        <f t="shared" si="4"/>
        <v>0</v>
      </c>
      <c r="BP15" s="46">
        <f t="shared" si="4"/>
        <v>0</v>
      </c>
      <c r="BQ15" s="46">
        <f t="shared" si="4"/>
        <v>0</v>
      </c>
      <c r="BR15" s="46">
        <f t="shared" si="4"/>
        <v>0</v>
      </c>
    </row>
    <row r="16" spans="1:139">
      <c r="A16" s="39" t="s">
        <v>116</v>
      </c>
      <c r="B16" s="39" t="s">
        <v>117</v>
      </c>
      <c r="C16" s="39" t="s">
        <v>95</v>
      </c>
      <c r="D16" s="39" t="s">
        <v>88</v>
      </c>
      <c r="E16" s="39" t="s">
        <v>89</v>
      </c>
      <c r="F16" s="66">
        <v>220</v>
      </c>
      <c r="G16" s="66" t="s">
        <v>90</v>
      </c>
      <c r="H16" s="67">
        <v>1</v>
      </c>
      <c r="I16" s="66"/>
      <c r="J16" s="67"/>
      <c r="K16" s="46" t="s">
        <v>90</v>
      </c>
      <c r="L16" s="75">
        <v>15</v>
      </c>
      <c r="M16" s="73">
        <v>90</v>
      </c>
      <c r="N16" s="76">
        <v>12.888378358053652</v>
      </c>
      <c r="O16" s="45">
        <v>0</v>
      </c>
      <c r="P16" s="45">
        <v>0.95</v>
      </c>
      <c r="Q16" s="115">
        <v>1.4999999999999999E-2</v>
      </c>
      <c r="R16" s="107">
        <v>50</v>
      </c>
      <c r="S16" s="106">
        <v>5</v>
      </c>
      <c r="T16" s="106">
        <v>5</v>
      </c>
      <c r="U16" s="108">
        <v>0</v>
      </c>
      <c r="V16" s="108">
        <v>0.74999999999999989</v>
      </c>
      <c r="W16" s="109">
        <v>63</v>
      </c>
      <c r="X16" s="109">
        <v>63</v>
      </c>
      <c r="Y16" s="109">
        <v>63</v>
      </c>
      <c r="Z16" s="109"/>
      <c r="AA16" s="110">
        <v>12</v>
      </c>
      <c r="AB16" s="110">
        <v>48</v>
      </c>
      <c r="AC16" s="46">
        <v>1980</v>
      </c>
      <c r="AD16" s="46">
        <v>44</v>
      </c>
      <c r="AE16" s="46">
        <f t="shared" si="2"/>
        <v>2024</v>
      </c>
      <c r="AF16" s="46">
        <v>90</v>
      </c>
      <c r="AG16" s="46">
        <v>90</v>
      </c>
      <c r="AH16" s="46">
        <v>90</v>
      </c>
      <c r="AI16" s="46">
        <v>90</v>
      </c>
      <c r="AJ16" s="46">
        <v>90</v>
      </c>
      <c r="AK16" s="46">
        <v>90</v>
      </c>
      <c r="AL16" s="46">
        <v>90</v>
      </c>
      <c r="AM16" s="46">
        <v>90</v>
      </c>
      <c r="AN16" s="46">
        <v>90</v>
      </c>
      <c r="AO16" s="46">
        <v>90</v>
      </c>
      <c r="AP16" s="46">
        <v>90</v>
      </c>
      <c r="AQ16" s="46">
        <v>90</v>
      </c>
      <c r="AR16" s="46">
        <v>90</v>
      </c>
      <c r="AS16" s="46">
        <f t="shared" si="3"/>
        <v>0</v>
      </c>
      <c r="AT16" s="46">
        <f t="shared" si="4"/>
        <v>0</v>
      </c>
      <c r="AU16" s="46">
        <f t="shared" si="4"/>
        <v>0</v>
      </c>
      <c r="AV16" s="46">
        <f t="shared" si="4"/>
        <v>0</v>
      </c>
      <c r="AW16" s="46">
        <f t="shared" si="4"/>
        <v>0</v>
      </c>
      <c r="AX16" s="46">
        <f t="shared" si="4"/>
        <v>0</v>
      </c>
      <c r="AY16" s="46">
        <f t="shared" si="4"/>
        <v>0</v>
      </c>
      <c r="AZ16" s="46">
        <f t="shared" si="4"/>
        <v>0</v>
      </c>
      <c r="BA16" s="46">
        <f t="shared" si="4"/>
        <v>0</v>
      </c>
      <c r="BB16" s="46">
        <f t="shared" si="4"/>
        <v>0</v>
      </c>
      <c r="BC16" s="46">
        <f t="shared" si="4"/>
        <v>0</v>
      </c>
      <c r="BD16" s="46">
        <f t="shared" si="4"/>
        <v>0</v>
      </c>
      <c r="BE16" s="46">
        <f t="shared" si="4"/>
        <v>0</v>
      </c>
      <c r="BF16" s="46">
        <f t="shared" si="4"/>
        <v>0</v>
      </c>
      <c r="BG16" s="46">
        <f t="shared" si="4"/>
        <v>0</v>
      </c>
      <c r="BH16" s="46">
        <f t="shared" si="4"/>
        <v>0</v>
      </c>
      <c r="BI16" s="46">
        <f t="shared" si="4"/>
        <v>0</v>
      </c>
      <c r="BJ16" s="46">
        <f t="shared" si="4"/>
        <v>0</v>
      </c>
      <c r="BK16" s="46">
        <f t="shared" si="4"/>
        <v>0</v>
      </c>
      <c r="BL16" s="46">
        <f t="shared" si="4"/>
        <v>0</v>
      </c>
      <c r="BM16" s="46">
        <f t="shared" si="4"/>
        <v>0</v>
      </c>
      <c r="BN16" s="46">
        <f t="shared" si="4"/>
        <v>0</v>
      </c>
      <c r="BO16" s="46">
        <f t="shared" si="4"/>
        <v>0</v>
      </c>
      <c r="BP16" s="46">
        <f t="shared" si="4"/>
        <v>0</v>
      </c>
      <c r="BQ16" s="46">
        <f t="shared" si="4"/>
        <v>0</v>
      </c>
      <c r="BR16" s="46">
        <f t="shared" si="4"/>
        <v>0</v>
      </c>
      <c r="EG16" s="49" t="s">
        <v>118</v>
      </c>
    </row>
    <row r="17" spans="1:137">
      <c r="A17" s="39" t="s">
        <v>119</v>
      </c>
      <c r="B17" s="39" t="s">
        <v>120</v>
      </c>
      <c r="C17" s="39" t="s">
        <v>95</v>
      </c>
      <c r="D17" s="39" t="s">
        <v>102</v>
      </c>
      <c r="E17" s="39" t="s">
        <v>103</v>
      </c>
      <c r="F17" s="66">
        <v>110</v>
      </c>
      <c r="G17" s="66" t="s">
        <v>102</v>
      </c>
      <c r="H17" s="67">
        <v>1</v>
      </c>
      <c r="I17" s="66"/>
      <c r="J17" s="67"/>
      <c r="K17" s="46" t="s">
        <v>102</v>
      </c>
      <c r="L17" s="75">
        <v>4</v>
      </c>
      <c r="M17" s="73">
        <v>10</v>
      </c>
      <c r="N17" s="76">
        <v>3.6</v>
      </c>
      <c r="O17" s="45">
        <v>0.41809612987830941</v>
      </c>
      <c r="P17" s="45">
        <v>0.4680961298783094</v>
      </c>
      <c r="Q17" s="115">
        <v>1.4631147540983601E-2</v>
      </c>
      <c r="R17" s="107">
        <v>60</v>
      </c>
      <c r="S17" s="106">
        <v>5</v>
      </c>
      <c r="T17" s="106">
        <v>10</v>
      </c>
      <c r="U17" s="108">
        <v>0</v>
      </c>
      <c r="V17" s="108">
        <v>0.16700000000000001</v>
      </c>
      <c r="W17" s="109"/>
      <c r="X17" s="109"/>
      <c r="Y17" s="109"/>
      <c r="Z17" s="109"/>
      <c r="AA17" s="110">
        <v>12</v>
      </c>
      <c r="AB17" s="110">
        <v>48</v>
      </c>
      <c r="AC17" s="46">
        <v>1950</v>
      </c>
      <c r="AD17" s="46">
        <v>150</v>
      </c>
      <c r="AE17" s="46">
        <f t="shared" si="2"/>
        <v>2100</v>
      </c>
      <c r="AF17" s="46">
        <v>10</v>
      </c>
      <c r="AG17" s="46">
        <v>10</v>
      </c>
      <c r="AH17" s="46">
        <v>10</v>
      </c>
      <c r="AI17" s="46">
        <v>10</v>
      </c>
      <c r="AJ17" s="46">
        <v>10</v>
      </c>
      <c r="AK17" s="46">
        <v>10</v>
      </c>
      <c r="AL17" s="46">
        <v>10</v>
      </c>
      <c r="AM17" s="46">
        <v>10</v>
      </c>
      <c r="AN17" s="46">
        <v>10</v>
      </c>
      <c r="AO17" s="46">
        <v>10</v>
      </c>
      <c r="AP17" s="46">
        <v>10</v>
      </c>
      <c r="AQ17" s="46">
        <v>10</v>
      </c>
      <c r="AR17" s="46">
        <v>10</v>
      </c>
      <c r="AS17" s="46">
        <f t="shared" si="3"/>
        <v>10</v>
      </c>
      <c r="AT17" s="46">
        <f t="shared" si="4"/>
        <v>10</v>
      </c>
      <c r="AU17" s="46">
        <f t="shared" si="4"/>
        <v>10</v>
      </c>
      <c r="AV17" s="46">
        <f t="shared" si="4"/>
        <v>10</v>
      </c>
      <c r="AW17" s="46">
        <f t="shared" si="4"/>
        <v>10</v>
      </c>
      <c r="AX17" s="46">
        <f t="shared" si="4"/>
        <v>10</v>
      </c>
      <c r="AY17" s="46">
        <f t="shared" si="4"/>
        <v>10</v>
      </c>
      <c r="AZ17" s="46">
        <f t="shared" si="4"/>
        <v>10</v>
      </c>
      <c r="BA17" s="46">
        <f t="shared" si="4"/>
        <v>10</v>
      </c>
      <c r="BB17" s="46">
        <f t="shared" si="4"/>
        <v>10</v>
      </c>
      <c r="BC17" s="46">
        <f t="shared" si="4"/>
        <v>10</v>
      </c>
      <c r="BD17" s="46">
        <f t="shared" si="4"/>
        <v>10</v>
      </c>
      <c r="BE17" s="46">
        <f t="shared" si="4"/>
        <v>10</v>
      </c>
      <c r="BF17" s="46">
        <f t="shared" si="4"/>
        <v>10</v>
      </c>
      <c r="BG17" s="46">
        <f t="shared" si="4"/>
        <v>10</v>
      </c>
      <c r="BH17" s="46">
        <f t="shared" si="4"/>
        <v>10</v>
      </c>
      <c r="BI17" s="46">
        <f t="shared" si="4"/>
        <v>10</v>
      </c>
      <c r="BJ17" s="46">
        <f t="shared" si="4"/>
        <v>10</v>
      </c>
      <c r="BK17" s="46">
        <f t="shared" si="4"/>
        <v>10</v>
      </c>
      <c r="BL17" s="46">
        <f t="shared" si="4"/>
        <v>10</v>
      </c>
      <c r="BM17" s="46">
        <f t="shared" si="4"/>
        <v>10</v>
      </c>
      <c r="BN17" s="46">
        <f t="shared" ref="AT17:BR27" si="5">IF((BN$4-$AC17)&lt;=$AD17,$AR17,0)</f>
        <v>10</v>
      </c>
      <c r="BO17" s="46">
        <f t="shared" si="5"/>
        <v>10</v>
      </c>
      <c r="BP17" s="46">
        <f t="shared" si="5"/>
        <v>10</v>
      </c>
      <c r="BQ17" s="46">
        <f t="shared" si="5"/>
        <v>10</v>
      </c>
      <c r="BR17" s="46">
        <f t="shared" si="5"/>
        <v>10</v>
      </c>
      <c r="EG17" s="49" t="s">
        <v>121</v>
      </c>
    </row>
    <row r="18" spans="1:137">
      <c r="A18" s="39" t="s">
        <v>122</v>
      </c>
      <c r="B18" s="39" t="s">
        <v>123</v>
      </c>
      <c r="C18" s="39" t="s">
        <v>95</v>
      </c>
      <c r="D18" s="39" t="s">
        <v>102</v>
      </c>
      <c r="E18" s="39" t="s">
        <v>103</v>
      </c>
      <c r="F18" s="66">
        <v>110</v>
      </c>
      <c r="G18" s="66" t="s">
        <v>102</v>
      </c>
      <c r="H18" s="67">
        <v>1</v>
      </c>
      <c r="I18" s="66"/>
      <c r="J18" s="67"/>
      <c r="K18" s="46" t="s">
        <v>102</v>
      </c>
      <c r="L18" s="75">
        <v>4</v>
      </c>
      <c r="M18" s="73">
        <v>10</v>
      </c>
      <c r="N18" s="76">
        <v>3.6</v>
      </c>
      <c r="O18" s="45">
        <v>0.38282816962722521</v>
      </c>
      <c r="P18" s="45">
        <v>0.4328281696272252</v>
      </c>
      <c r="Q18" s="115">
        <v>1.4631147540983601E-2</v>
      </c>
      <c r="R18" s="107">
        <v>60</v>
      </c>
      <c r="S18" s="106">
        <v>5</v>
      </c>
      <c r="T18" s="106">
        <v>10</v>
      </c>
      <c r="U18" s="108">
        <v>0</v>
      </c>
      <c r="V18" s="108">
        <v>0.16700000000000001</v>
      </c>
      <c r="W18" s="109"/>
      <c r="X18" s="109"/>
      <c r="Y18" s="109"/>
      <c r="Z18" s="109"/>
      <c r="AA18" s="110">
        <v>12</v>
      </c>
      <c r="AB18" s="110">
        <v>48</v>
      </c>
      <c r="AC18" s="46">
        <v>1950</v>
      </c>
      <c r="AD18" s="46">
        <v>150</v>
      </c>
      <c r="AE18" s="46">
        <f t="shared" si="2"/>
        <v>2100</v>
      </c>
      <c r="AF18" s="46">
        <v>10</v>
      </c>
      <c r="AG18" s="46">
        <v>10</v>
      </c>
      <c r="AH18" s="46">
        <v>10</v>
      </c>
      <c r="AI18" s="46">
        <v>10</v>
      </c>
      <c r="AJ18" s="46">
        <v>10</v>
      </c>
      <c r="AK18" s="46">
        <v>10</v>
      </c>
      <c r="AL18" s="46">
        <v>10</v>
      </c>
      <c r="AM18" s="46">
        <v>10</v>
      </c>
      <c r="AN18" s="46">
        <v>10</v>
      </c>
      <c r="AO18" s="46">
        <v>10</v>
      </c>
      <c r="AP18" s="46">
        <v>10</v>
      </c>
      <c r="AQ18" s="46">
        <v>10</v>
      </c>
      <c r="AR18" s="46">
        <v>10</v>
      </c>
      <c r="AS18" s="46">
        <f t="shared" si="3"/>
        <v>10</v>
      </c>
      <c r="AT18" s="46">
        <f t="shared" si="5"/>
        <v>10</v>
      </c>
      <c r="AU18" s="46">
        <f t="shared" si="5"/>
        <v>10</v>
      </c>
      <c r="AV18" s="46">
        <f t="shared" si="5"/>
        <v>10</v>
      </c>
      <c r="AW18" s="46">
        <f t="shared" si="5"/>
        <v>10</v>
      </c>
      <c r="AX18" s="46">
        <f t="shared" si="5"/>
        <v>10</v>
      </c>
      <c r="AY18" s="46">
        <f t="shared" si="5"/>
        <v>10</v>
      </c>
      <c r="AZ18" s="46">
        <f t="shared" si="5"/>
        <v>10</v>
      </c>
      <c r="BA18" s="46">
        <f t="shared" si="5"/>
        <v>10</v>
      </c>
      <c r="BB18" s="46">
        <f t="shared" si="5"/>
        <v>10</v>
      </c>
      <c r="BC18" s="46">
        <f t="shared" si="5"/>
        <v>10</v>
      </c>
      <c r="BD18" s="46">
        <f t="shared" si="5"/>
        <v>10</v>
      </c>
      <c r="BE18" s="46">
        <f t="shared" si="5"/>
        <v>10</v>
      </c>
      <c r="BF18" s="46">
        <f t="shared" si="5"/>
        <v>10</v>
      </c>
      <c r="BG18" s="46">
        <f t="shared" si="5"/>
        <v>10</v>
      </c>
      <c r="BH18" s="46">
        <f t="shared" si="5"/>
        <v>10</v>
      </c>
      <c r="BI18" s="46">
        <f t="shared" si="5"/>
        <v>10</v>
      </c>
      <c r="BJ18" s="46">
        <f t="shared" si="5"/>
        <v>10</v>
      </c>
      <c r="BK18" s="46">
        <f t="shared" si="5"/>
        <v>10</v>
      </c>
      <c r="BL18" s="46">
        <f t="shared" si="5"/>
        <v>10</v>
      </c>
      <c r="BM18" s="46">
        <f t="shared" si="5"/>
        <v>10</v>
      </c>
      <c r="BN18" s="46">
        <f t="shared" si="5"/>
        <v>10</v>
      </c>
      <c r="BO18" s="46">
        <f t="shared" si="5"/>
        <v>10</v>
      </c>
      <c r="BP18" s="46">
        <f t="shared" si="5"/>
        <v>10</v>
      </c>
      <c r="BQ18" s="46">
        <f t="shared" si="5"/>
        <v>10</v>
      </c>
      <c r="BR18" s="46">
        <f t="shared" si="5"/>
        <v>10</v>
      </c>
    </row>
    <row r="19" spans="1:137">
      <c r="A19" s="39" t="s">
        <v>124</v>
      </c>
      <c r="B19" s="39" t="s">
        <v>125</v>
      </c>
      <c r="C19" s="39" t="s">
        <v>95</v>
      </c>
      <c r="D19" s="39" t="s">
        <v>102</v>
      </c>
      <c r="E19" s="39" t="s">
        <v>103</v>
      </c>
      <c r="F19" s="66">
        <v>110</v>
      </c>
      <c r="G19" s="66" t="s">
        <v>102</v>
      </c>
      <c r="H19" s="67">
        <v>1</v>
      </c>
      <c r="I19" s="66"/>
      <c r="J19" s="67"/>
      <c r="K19" s="46" t="s">
        <v>102</v>
      </c>
      <c r="L19" s="75">
        <v>5</v>
      </c>
      <c r="M19" s="73">
        <v>22.5</v>
      </c>
      <c r="N19" s="76">
        <v>3.6</v>
      </c>
      <c r="O19" s="45">
        <v>0.41770204697617974</v>
      </c>
      <c r="P19" s="45">
        <v>0.46770204697617973</v>
      </c>
      <c r="Q19" s="115">
        <v>1.40163934426229E-2</v>
      </c>
      <c r="R19" s="107">
        <v>60</v>
      </c>
      <c r="S19" s="106">
        <v>10</v>
      </c>
      <c r="T19" s="106">
        <v>22.5</v>
      </c>
      <c r="U19" s="108">
        <v>0</v>
      </c>
      <c r="V19" s="108">
        <v>0.16700000000000001</v>
      </c>
      <c r="W19" s="109"/>
      <c r="X19" s="109"/>
      <c r="Y19" s="109"/>
      <c r="Z19" s="109"/>
      <c r="AA19" s="110">
        <v>12</v>
      </c>
      <c r="AB19" s="110">
        <v>48</v>
      </c>
      <c r="AC19" s="46">
        <v>1950</v>
      </c>
      <c r="AD19" s="46">
        <v>150</v>
      </c>
      <c r="AE19" s="46">
        <f t="shared" si="2"/>
        <v>2100</v>
      </c>
      <c r="AF19" s="46">
        <v>22.5</v>
      </c>
      <c r="AG19" s="46">
        <v>22.5</v>
      </c>
      <c r="AH19" s="46">
        <v>22.5</v>
      </c>
      <c r="AI19" s="46">
        <v>22.5</v>
      </c>
      <c r="AJ19" s="46">
        <v>22.5</v>
      </c>
      <c r="AK19" s="46">
        <v>22.5</v>
      </c>
      <c r="AL19" s="46">
        <v>22.5</v>
      </c>
      <c r="AM19" s="46">
        <v>22.5</v>
      </c>
      <c r="AN19" s="46">
        <v>22.5</v>
      </c>
      <c r="AO19" s="46">
        <v>22.5</v>
      </c>
      <c r="AP19" s="46">
        <v>22.5</v>
      </c>
      <c r="AQ19" s="46">
        <v>22.5</v>
      </c>
      <c r="AR19" s="46">
        <v>22.5</v>
      </c>
      <c r="AS19" s="46">
        <f t="shared" si="3"/>
        <v>22.5</v>
      </c>
      <c r="AT19" s="46">
        <f t="shared" si="5"/>
        <v>22.5</v>
      </c>
      <c r="AU19" s="46">
        <f t="shared" si="5"/>
        <v>22.5</v>
      </c>
      <c r="AV19" s="46">
        <f t="shared" si="5"/>
        <v>22.5</v>
      </c>
      <c r="AW19" s="46">
        <f t="shared" si="5"/>
        <v>22.5</v>
      </c>
      <c r="AX19" s="46">
        <f t="shared" si="5"/>
        <v>22.5</v>
      </c>
      <c r="AY19" s="46">
        <f t="shared" si="5"/>
        <v>22.5</v>
      </c>
      <c r="AZ19" s="46">
        <f t="shared" si="5"/>
        <v>22.5</v>
      </c>
      <c r="BA19" s="46">
        <f t="shared" si="5"/>
        <v>22.5</v>
      </c>
      <c r="BB19" s="46">
        <f t="shared" si="5"/>
        <v>22.5</v>
      </c>
      <c r="BC19" s="46">
        <f t="shared" si="5"/>
        <v>22.5</v>
      </c>
      <c r="BD19" s="46">
        <f t="shared" si="5"/>
        <v>22.5</v>
      </c>
      <c r="BE19" s="46">
        <f t="shared" si="5"/>
        <v>22.5</v>
      </c>
      <c r="BF19" s="46">
        <f t="shared" si="5"/>
        <v>22.5</v>
      </c>
      <c r="BG19" s="46">
        <f t="shared" si="5"/>
        <v>22.5</v>
      </c>
      <c r="BH19" s="46">
        <f t="shared" si="5"/>
        <v>22.5</v>
      </c>
      <c r="BI19" s="46">
        <f t="shared" si="5"/>
        <v>22.5</v>
      </c>
      <c r="BJ19" s="46">
        <f t="shared" si="5"/>
        <v>22.5</v>
      </c>
      <c r="BK19" s="46">
        <f t="shared" si="5"/>
        <v>22.5</v>
      </c>
      <c r="BL19" s="46">
        <f t="shared" si="5"/>
        <v>22.5</v>
      </c>
      <c r="BM19" s="46">
        <f t="shared" si="5"/>
        <v>22.5</v>
      </c>
      <c r="BN19" s="46">
        <f t="shared" si="5"/>
        <v>22.5</v>
      </c>
      <c r="BO19" s="46">
        <f t="shared" si="5"/>
        <v>22.5</v>
      </c>
      <c r="BP19" s="46">
        <f t="shared" si="5"/>
        <v>22.5</v>
      </c>
      <c r="BQ19" s="46">
        <f t="shared" si="5"/>
        <v>22.5</v>
      </c>
      <c r="BR19" s="46">
        <f t="shared" si="5"/>
        <v>22.5</v>
      </c>
    </row>
    <row r="20" spans="1:137">
      <c r="A20" s="39" t="s">
        <v>126</v>
      </c>
      <c r="B20" s="39" t="s">
        <v>127</v>
      </c>
      <c r="C20" s="39" t="s">
        <v>95</v>
      </c>
      <c r="D20" s="39" t="s">
        <v>102</v>
      </c>
      <c r="E20" s="39" t="s">
        <v>103</v>
      </c>
      <c r="F20" s="66">
        <v>110</v>
      </c>
      <c r="G20" s="66" t="s">
        <v>102</v>
      </c>
      <c r="H20" s="67">
        <v>1</v>
      </c>
      <c r="I20" s="66"/>
      <c r="J20" s="67"/>
      <c r="K20" s="46" t="s">
        <v>102</v>
      </c>
      <c r="L20" s="75">
        <v>5</v>
      </c>
      <c r="M20" s="73">
        <v>22.5</v>
      </c>
      <c r="N20" s="76">
        <v>3.6</v>
      </c>
      <c r="O20" s="45">
        <v>0.35213114106697085</v>
      </c>
      <c r="P20" s="45">
        <v>0.40213114106697084</v>
      </c>
      <c r="Q20" s="115">
        <v>1.4590163934426199E-2</v>
      </c>
      <c r="R20" s="107">
        <v>60</v>
      </c>
      <c r="S20" s="106">
        <v>10</v>
      </c>
      <c r="T20" s="106">
        <v>22.5</v>
      </c>
      <c r="U20" s="108">
        <v>0</v>
      </c>
      <c r="V20" s="108">
        <v>0.16700000000000001</v>
      </c>
      <c r="W20" s="109"/>
      <c r="X20" s="109"/>
      <c r="Y20" s="109"/>
      <c r="Z20" s="109"/>
      <c r="AA20" s="110">
        <v>12</v>
      </c>
      <c r="AB20" s="110">
        <v>48</v>
      </c>
      <c r="AC20" s="46">
        <v>1950</v>
      </c>
      <c r="AD20" s="46">
        <v>150</v>
      </c>
      <c r="AE20" s="46">
        <f t="shared" si="2"/>
        <v>2100</v>
      </c>
      <c r="AF20" s="46">
        <v>22.5</v>
      </c>
      <c r="AG20" s="46">
        <v>22.5</v>
      </c>
      <c r="AH20" s="46">
        <v>22.5</v>
      </c>
      <c r="AI20" s="46">
        <v>22.5</v>
      </c>
      <c r="AJ20" s="46">
        <v>22.5</v>
      </c>
      <c r="AK20" s="46">
        <v>22.5</v>
      </c>
      <c r="AL20" s="46">
        <v>22.5</v>
      </c>
      <c r="AM20" s="46">
        <v>22.5</v>
      </c>
      <c r="AN20" s="46">
        <v>22.5</v>
      </c>
      <c r="AO20" s="46">
        <v>22.5</v>
      </c>
      <c r="AP20" s="46">
        <v>22.5</v>
      </c>
      <c r="AQ20" s="46">
        <v>22.5</v>
      </c>
      <c r="AR20" s="46">
        <v>22.5</v>
      </c>
      <c r="AS20" s="46">
        <f t="shared" si="3"/>
        <v>22.5</v>
      </c>
      <c r="AT20" s="46">
        <f t="shared" si="5"/>
        <v>22.5</v>
      </c>
      <c r="AU20" s="46">
        <f t="shared" si="5"/>
        <v>22.5</v>
      </c>
      <c r="AV20" s="46">
        <f t="shared" si="5"/>
        <v>22.5</v>
      </c>
      <c r="AW20" s="46">
        <f t="shared" si="5"/>
        <v>22.5</v>
      </c>
      <c r="AX20" s="46">
        <f t="shared" si="5"/>
        <v>22.5</v>
      </c>
      <c r="AY20" s="46">
        <f t="shared" si="5"/>
        <v>22.5</v>
      </c>
      <c r="AZ20" s="46">
        <f t="shared" si="5"/>
        <v>22.5</v>
      </c>
      <c r="BA20" s="46">
        <f t="shared" si="5"/>
        <v>22.5</v>
      </c>
      <c r="BB20" s="46">
        <f t="shared" si="5"/>
        <v>22.5</v>
      </c>
      <c r="BC20" s="46">
        <f t="shared" si="5"/>
        <v>22.5</v>
      </c>
      <c r="BD20" s="46">
        <f t="shared" si="5"/>
        <v>22.5</v>
      </c>
      <c r="BE20" s="46">
        <f t="shared" si="5"/>
        <v>22.5</v>
      </c>
      <c r="BF20" s="46">
        <f t="shared" si="5"/>
        <v>22.5</v>
      </c>
      <c r="BG20" s="46">
        <f t="shared" si="5"/>
        <v>22.5</v>
      </c>
      <c r="BH20" s="46">
        <f t="shared" si="5"/>
        <v>22.5</v>
      </c>
      <c r="BI20" s="46">
        <f t="shared" si="5"/>
        <v>22.5</v>
      </c>
      <c r="BJ20" s="46">
        <f t="shared" si="5"/>
        <v>22.5</v>
      </c>
      <c r="BK20" s="46">
        <f t="shared" si="5"/>
        <v>22.5</v>
      </c>
      <c r="BL20" s="46">
        <f t="shared" si="5"/>
        <v>22.5</v>
      </c>
      <c r="BM20" s="46">
        <f t="shared" si="5"/>
        <v>22.5</v>
      </c>
      <c r="BN20" s="46">
        <f t="shared" si="5"/>
        <v>22.5</v>
      </c>
      <c r="BO20" s="46">
        <f t="shared" si="5"/>
        <v>22.5</v>
      </c>
      <c r="BP20" s="46">
        <f t="shared" si="5"/>
        <v>22.5</v>
      </c>
      <c r="BQ20" s="46">
        <f t="shared" si="5"/>
        <v>22.5</v>
      </c>
      <c r="BR20" s="46">
        <f t="shared" si="5"/>
        <v>22.5</v>
      </c>
    </row>
    <row r="21" spans="1:137">
      <c r="A21" s="39" t="s">
        <v>128</v>
      </c>
      <c r="B21" s="39" t="s">
        <v>129</v>
      </c>
      <c r="C21" s="39" t="s">
        <v>95</v>
      </c>
      <c r="D21" s="39" t="s">
        <v>96</v>
      </c>
      <c r="E21" s="39" t="s">
        <v>97</v>
      </c>
      <c r="F21" s="66">
        <v>220</v>
      </c>
      <c r="G21" s="66" t="s">
        <v>98</v>
      </c>
      <c r="H21" s="68">
        <v>0.61</v>
      </c>
      <c r="I21" s="96" t="s">
        <v>130</v>
      </c>
      <c r="J21" s="67">
        <v>0.39</v>
      </c>
      <c r="K21" s="97" t="s">
        <v>98</v>
      </c>
      <c r="L21" s="98">
        <v>24</v>
      </c>
      <c r="M21" s="99">
        <v>54</v>
      </c>
      <c r="N21" s="76">
        <v>14.876028701613706</v>
      </c>
      <c r="O21" s="74">
        <v>0</v>
      </c>
      <c r="P21" s="45">
        <v>0.95</v>
      </c>
      <c r="Q21" s="115">
        <v>0.03</v>
      </c>
      <c r="R21" s="105">
        <v>50</v>
      </c>
      <c r="S21" s="106">
        <v>0.7</v>
      </c>
      <c r="T21" s="106">
        <v>1</v>
      </c>
      <c r="U21" s="75">
        <v>4</v>
      </c>
      <c r="V21" s="75">
        <v>2</v>
      </c>
      <c r="W21" s="105">
        <v>562</v>
      </c>
      <c r="X21" s="105">
        <v>449</v>
      </c>
      <c r="Y21" s="105">
        <v>218</v>
      </c>
      <c r="Z21" s="105"/>
      <c r="AA21" s="66">
        <v>12</v>
      </c>
      <c r="AB21" s="66">
        <v>48</v>
      </c>
      <c r="AC21" s="46">
        <v>1967</v>
      </c>
      <c r="AD21" s="46">
        <v>47</v>
      </c>
      <c r="AE21" s="46">
        <f t="shared" si="2"/>
        <v>2014</v>
      </c>
      <c r="AF21" s="46">
        <v>54</v>
      </c>
      <c r="AG21" s="46">
        <v>54</v>
      </c>
      <c r="AH21" s="46">
        <v>54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v>0</v>
      </c>
      <c r="AP21" s="46">
        <v>0</v>
      </c>
      <c r="AQ21" s="46">
        <v>0</v>
      </c>
      <c r="AR21" s="46">
        <v>0</v>
      </c>
      <c r="AS21" s="46">
        <f t="shared" si="3"/>
        <v>0</v>
      </c>
      <c r="AT21" s="46">
        <f t="shared" si="5"/>
        <v>0</v>
      </c>
      <c r="AU21" s="46">
        <f t="shared" si="5"/>
        <v>0</v>
      </c>
      <c r="AV21" s="46">
        <f t="shared" si="5"/>
        <v>0</v>
      </c>
      <c r="AW21" s="46">
        <f t="shared" si="5"/>
        <v>0</v>
      </c>
      <c r="AX21" s="46">
        <f t="shared" si="5"/>
        <v>0</v>
      </c>
      <c r="AY21" s="46">
        <f t="shared" si="5"/>
        <v>0</v>
      </c>
      <c r="AZ21" s="46">
        <f t="shared" si="5"/>
        <v>0</v>
      </c>
      <c r="BA21" s="46">
        <f t="shared" si="5"/>
        <v>0</v>
      </c>
      <c r="BB21" s="46">
        <f t="shared" si="5"/>
        <v>0</v>
      </c>
      <c r="BC21" s="46">
        <f t="shared" si="5"/>
        <v>0</v>
      </c>
      <c r="BD21" s="46">
        <f t="shared" si="5"/>
        <v>0</v>
      </c>
      <c r="BE21" s="46">
        <f t="shared" si="5"/>
        <v>0</v>
      </c>
      <c r="BF21" s="46">
        <f t="shared" si="5"/>
        <v>0</v>
      </c>
      <c r="BG21" s="46">
        <f t="shared" si="5"/>
        <v>0</v>
      </c>
      <c r="BH21" s="46">
        <f t="shared" si="5"/>
        <v>0</v>
      </c>
      <c r="BI21" s="46">
        <f t="shared" si="5"/>
        <v>0</v>
      </c>
      <c r="BJ21" s="46">
        <f t="shared" si="5"/>
        <v>0</v>
      </c>
      <c r="BK21" s="46">
        <f t="shared" si="5"/>
        <v>0</v>
      </c>
      <c r="BL21" s="46">
        <f t="shared" si="5"/>
        <v>0</v>
      </c>
      <c r="BM21" s="46">
        <f t="shared" si="5"/>
        <v>0</v>
      </c>
      <c r="BN21" s="46">
        <f t="shared" si="5"/>
        <v>0</v>
      </c>
      <c r="BO21" s="46">
        <f t="shared" si="5"/>
        <v>0</v>
      </c>
      <c r="BP21" s="46">
        <f t="shared" si="5"/>
        <v>0</v>
      </c>
      <c r="BQ21" s="46">
        <f t="shared" si="5"/>
        <v>0</v>
      </c>
      <c r="BR21" s="46">
        <f t="shared" si="5"/>
        <v>0</v>
      </c>
    </row>
    <row r="22" spans="1:137">
      <c r="A22" s="39" t="s">
        <v>131</v>
      </c>
      <c r="B22" s="39" t="s">
        <v>132</v>
      </c>
      <c r="C22" s="39" t="s">
        <v>95</v>
      </c>
      <c r="D22" s="39" t="s">
        <v>96</v>
      </c>
      <c r="E22" s="39" t="s">
        <v>97</v>
      </c>
      <c r="F22" s="66">
        <v>220</v>
      </c>
      <c r="G22" s="66" t="s">
        <v>98</v>
      </c>
      <c r="H22" s="68">
        <v>0.61</v>
      </c>
      <c r="I22" s="96" t="s">
        <v>130</v>
      </c>
      <c r="J22" s="67">
        <v>0.39</v>
      </c>
      <c r="K22" s="97" t="s">
        <v>98</v>
      </c>
      <c r="L22" s="98">
        <v>24</v>
      </c>
      <c r="M22" s="99">
        <v>49</v>
      </c>
      <c r="N22" s="76">
        <v>15.012755897111479</v>
      </c>
      <c r="O22" s="74">
        <v>0</v>
      </c>
      <c r="P22" s="45">
        <v>0.95</v>
      </c>
      <c r="Q22" s="115">
        <v>0.03</v>
      </c>
      <c r="R22" s="105">
        <v>50</v>
      </c>
      <c r="S22" s="106">
        <v>0.7</v>
      </c>
      <c r="T22" s="106">
        <v>1</v>
      </c>
      <c r="U22" s="75">
        <v>4</v>
      </c>
      <c r="V22" s="75">
        <v>2</v>
      </c>
      <c r="W22" s="105">
        <v>562</v>
      </c>
      <c r="X22" s="105">
        <v>449</v>
      </c>
      <c r="Y22" s="105">
        <v>217.5</v>
      </c>
      <c r="Z22" s="105"/>
      <c r="AA22" s="66">
        <v>12</v>
      </c>
      <c r="AB22" s="66">
        <v>48</v>
      </c>
      <c r="AC22" s="46">
        <v>1967</v>
      </c>
      <c r="AD22" s="46">
        <v>47</v>
      </c>
      <c r="AE22" s="46">
        <f t="shared" si="2"/>
        <v>2014</v>
      </c>
      <c r="AF22" s="46">
        <v>49</v>
      </c>
      <c r="AG22" s="46">
        <v>49</v>
      </c>
      <c r="AH22" s="46">
        <v>49</v>
      </c>
      <c r="AI22" s="46">
        <v>0</v>
      </c>
      <c r="AJ22" s="46">
        <v>0</v>
      </c>
      <c r="AK22" s="46">
        <v>0</v>
      </c>
      <c r="AL22" s="46">
        <v>0</v>
      </c>
      <c r="AM22" s="46">
        <v>0</v>
      </c>
      <c r="AN22" s="46">
        <v>0</v>
      </c>
      <c r="AO22" s="46">
        <v>0</v>
      </c>
      <c r="AP22" s="46">
        <v>0</v>
      </c>
      <c r="AQ22" s="46">
        <v>0</v>
      </c>
      <c r="AR22" s="46">
        <v>0</v>
      </c>
      <c r="AS22" s="46">
        <f t="shared" si="3"/>
        <v>0</v>
      </c>
      <c r="AT22" s="46">
        <f t="shared" si="5"/>
        <v>0</v>
      </c>
      <c r="AU22" s="46">
        <f t="shared" si="5"/>
        <v>0</v>
      </c>
      <c r="AV22" s="46">
        <f t="shared" si="5"/>
        <v>0</v>
      </c>
      <c r="AW22" s="46">
        <f t="shared" si="5"/>
        <v>0</v>
      </c>
      <c r="AX22" s="46">
        <f t="shared" si="5"/>
        <v>0</v>
      </c>
      <c r="AY22" s="46">
        <f t="shared" si="5"/>
        <v>0</v>
      </c>
      <c r="AZ22" s="46">
        <f t="shared" si="5"/>
        <v>0</v>
      </c>
      <c r="BA22" s="46">
        <f t="shared" si="5"/>
        <v>0</v>
      </c>
      <c r="BB22" s="46">
        <f t="shared" si="5"/>
        <v>0</v>
      </c>
      <c r="BC22" s="46">
        <f t="shared" si="5"/>
        <v>0</v>
      </c>
      <c r="BD22" s="46">
        <f t="shared" si="5"/>
        <v>0</v>
      </c>
      <c r="BE22" s="46">
        <f t="shared" si="5"/>
        <v>0</v>
      </c>
      <c r="BF22" s="46">
        <f t="shared" si="5"/>
        <v>0</v>
      </c>
      <c r="BG22" s="46">
        <f t="shared" si="5"/>
        <v>0</v>
      </c>
      <c r="BH22" s="46">
        <f t="shared" si="5"/>
        <v>0</v>
      </c>
      <c r="BI22" s="46">
        <f t="shared" si="5"/>
        <v>0</v>
      </c>
      <c r="BJ22" s="46">
        <f t="shared" si="5"/>
        <v>0</v>
      </c>
      <c r="BK22" s="46">
        <f t="shared" si="5"/>
        <v>0</v>
      </c>
      <c r="BL22" s="46">
        <f t="shared" si="5"/>
        <v>0</v>
      </c>
      <c r="BM22" s="46">
        <f t="shared" si="5"/>
        <v>0</v>
      </c>
      <c r="BN22" s="46">
        <f t="shared" si="5"/>
        <v>0</v>
      </c>
      <c r="BO22" s="46">
        <f t="shared" si="5"/>
        <v>0</v>
      </c>
      <c r="BP22" s="46">
        <f t="shared" si="5"/>
        <v>0</v>
      </c>
      <c r="BQ22" s="46">
        <f t="shared" si="5"/>
        <v>0</v>
      </c>
      <c r="BR22" s="46">
        <f t="shared" si="5"/>
        <v>0</v>
      </c>
    </row>
    <row r="23" spans="1:137">
      <c r="A23" s="39" t="s">
        <v>133</v>
      </c>
      <c r="B23" s="39" t="s">
        <v>134</v>
      </c>
      <c r="C23" s="39" t="s">
        <v>95</v>
      </c>
      <c r="D23" s="39" t="s">
        <v>96</v>
      </c>
      <c r="E23" s="39" t="s">
        <v>97</v>
      </c>
      <c r="F23" s="66">
        <v>220</v>
      </c>
      <c r="G23" s="66" t="s">
        <v>98</v>
      </c>
      <c r="H23" s="68">
        <v>0.61</v>
      </c>
      <c r="I23" s="96" t="s">
        <v>130</v>
      </c>
      <c r="J23" s="67">
        <v>0.39</v>
      </c>
      <c r="K23" s="97" t="s">
        <v>98</v>
      </c>
      <c r="L23" s="98">
        <v>30</v>
      </c>
      <c r="M23" s="99">
        <v>109</v>
      </c>
      <c r="N23" s="76">
        <v>12.246446861778061</v>
      </c>
      <c r="O23" s="74">
        <v>0</v>
      </c>
      <c r="P23" s="45">
        <v>0.95</v>
      </c>
      <c r="Q23" s="115">
        <v>0.03</v>
      </c>
      <c r="R23" s="105">
        <v>50</v>
      </c>
      <c r="S23" s="106">
        <v>0.7</v>
      </c>
      <c r="T23" s="106">
        <v>1.5</v>
      </c>
      <c r="U23" s="75">
        <v>4</v>
      </c>
      <c r="V23" s="75">
        <v>4</v>
      </c>
      <c r="W23" s="105">
        <v>743</v>
      </c>
      <c r="X23" s="105">
        <v>600</v>
      </c>
      <c r="Y23" s="105">
        <v>293</v>
      </c>
      <c r="Z23" s="105"/>
      <c r="AA23" s="66">
        <v>12</v>
      </c>
      <c r="AB23" s="66">
        <v>60</v>
      </c>
      <c r="AC23" s="46">
        <v>1967</v>
      </c>
      <c r="AD23" s="46">
        <v>47</v>
      </c>
      <c r="AE23" s="46">
        <f t="shared" si="2"/>
        <v>2014</v>
      </c>
      <c r="AF23" s="46">
        <v>109</v>
      </c>
      <c r="AG23" s="46">
        <v>109</v>
      </c>
      <c r="AH23" s="46">
        <v>109</v>
      </c>
      <c r="AI23" s="46">
        <v>0</v>
      </c>
      <c r="AJ23" s="46">
        <v>0</v>
      </c>
      <c r="AK23" s="46">
        <v>0</v>
      </c>
      <c r="AL23" s="46">
        <v>0</v>
      </c>
      <c r="AM23" s="46">
        <v>0</v>
      </c>
      <c r="AN23" s="46">
        <v>0</v>
      </c>
      <c r="AO23" s="46">
        <v>0</v>
      </c>
      <c r="AP23" s="46">
        <v>0</v>
      </c>
      <c r="AQ23" s="46">
        <v>0</v>
      </c>
      <c r="AR23" s="46">
        <v>0</v>
      </c>
      <c r="AS23" s="46">
        <f t="shared" si="3"/>
        <v>0</v>
      </c>
      <c r="AT23" s="46">
        <f t="shared" si="5"/>
        <v>0</v>
      </c>
      <c r="AU23" s="46">
        <f t="shared" si="5"/>
        <v>0</v>
      </c>
      <c r="AV23" s="46">
        <f t="shared" si="5"/>
        <v>0</v>
      </c>
      <c r="AW23" s="46">
        <f t="shared" si="5"/>
        <v>0</v>
      </c>
      <c r="AX23" s="46">
        <f t="shared" si="5"/>
        <v>0</v>
      </c>
      <c r="AY23" s="46">
        <f t="shared" si="5"/>
        <v>0</v>
      </c>
      <c r="AZ23" s="46">
        <f t="shared" si="5"/>
        <v>0</v>
      </c>
      <c r="BA23" s="46">
        <f t="shared" si="5"/>
        <v>0</v>
      </c>
      <c r="BB23" s="46">
        <f t="shared" si="5"/>
        <v>0</v>
      </c>
      <c r="BC23" s="46">
        <f t="shared" si="5"/>
        <v>0</v>
      </c>
      <c r="BD23" s="46">
        <f t="shared" si="5"/>
        <v>0</v>
      </c>
      <c r="BE23" s="46">
        <f t="shared" si="5"/>
        <v>0</v>
      </c>
      <c r="BF23" s="46">
        <f t="shared" si="5"/>
        <v>0</v>
      </c>
      <c r="BG23" s="46">
        <f t="shared" si="5"/>
        <v>0</v>
      </c>
      <c r="BH23" s="46">
        <f t="shared" si="5"/>
        <v>0</v>
      </c>
      <c r="BI23" s="46">
        <f t="shared" si="5"/>
        <v>0</v>
      </c>
      <c r="BJ23" s="46">
        <f t="shared" si="5"/>
        <v>0</v>
      </c>
      <c r="BK23" s="46">
        <f t="shared" si="5"/>
        <v>0</v>
      </c>
      <c r="BL23" s="46">
        <f t="shared" si="5"/>
        <v>0</v>
      </c>
      <c r="BM23" s="46">
        <f t="shared" si="5"/>
        <v>0</v>
      </c>
      <c r="BN23" s="46">
        <f t="shared" si="5"/>
        <v>0</v>
      </c>
      <c r="BO23" s="46">
        <f t="shared" si="5"/>
        <v>0</v>
      </c>
      <c r="BP23" s="46">
        <f t="shared" si="5"/>
        <v>0</v>
      </c>
      <c r="BQ23" s="46">
        <f t="shared" si="5"/>
        <v>0</v>
      </c>
      <c r="BR23" s="46">
        <f t="shared" si="5"/>
        <v>0</v>
      </c>
    </row>
    <row r="24" spans="1:137">
      <c r="A24" s="39" t="s">
        <v>135</v>
      </c>
      <c r="B24" s="39" t="s">
        <v>136</v>
      </c>
      <c r="C24" s="39" t="s">
        <v>95</v>
      </c>
      <c r="D24" s="39" t="s">
        <v>102</v>
      </c>
      <c r="E24" s="39" t="s">
        <v>103</v>
      </c>
      <c r="F24" s="66">
        <v>110</v>
      </c>
      <c r="G24" s="66" t="s">
        <v>102</v>
      </c>
      <c r="H24" s="67">
        <v>1</v>
      </c>
      <c r="I24" s="66"/>
      <c r="J24" s="67"/>
      <c r="K24" s="46" t="s">
        <v>102</v>
      </c>
      <c r="L24" s="75">
        <v>3</v>
      </c>
      <c r="M24" s="73">
        <v>15</v>
      </c>
      <c r="N24" s="76">
        <v>3.6</v>
      </c>
      <c r="O24" s="45">
        <v>0.26595925680681148</v>
      </c>
      <c r="P24" s="45">
        <v>0.33</v>
      </c>
      <c r="Q24" s="115">
        <v>1.37909836065574E-2</v>
      </c>
      <c r="R24" s="107">
        <v>60</v>
      </c>
      <c r="S24" s="106">
        <v>2.4</v>
      </c>
      <c r="T24" s="106">
        <v>15</v>
      </c>
      <c r="U24" s="108">
        <v>0</v>
      </c>
      <c r="V24" s="108">
        <v>0.16700000000000001</v>
      </c>
      <c r="W24" s="109"/>
      <c r="X24" s="109"/>
      <c r="Y24" s="109"/>
      <c r="Z24" s="109"/>
      <c r="AA24" s="110">
        <v>12</v>
      </c>
      <c r="AB24" s="110">
        <v>48</v>
      </c>
      <c r="AC24" s="46">
        <v>1957</v>
      </c>
      <c r="AD24" s="46">
        <v>150</v>
      </c>
      <c r="AE24" s="46">
        <f t="shared" si="2"/>
        <v>2107</v>
      </c>
      <c r="AF24" s="46">
        <v>15</v>
      </c>
      <c r="AG24" s="46">
        <v>15</v>
      </c>
      <c r="AH24" s="46">
        <v>15</v>
      </c>
      <c r="AI24" s="46">
        <v>15</v>
      </c>
      <c r="AJ24" s="46">
        <v>15</v>
      </c>
      <c r="AK24" s="46">
        <v>15</v>
      </c>
      <c r="AL24" s="46">
        <v>15</v>
      </c>
      <c r="AM24" s="46">
        <v>15</v>
      </c>
      <c r="AN24" s="46">
        <v>15</v>
      </c>
      <c r="AO24" s="46">
        <v>15</v>
      </c>
      <c r="AP24" s="46">
        <v>15</v>
      </c>
      <c r="AQ24" s="46">
        <v>15</v>
      </c>
      <c r="AR24" s="46">
        <v>15</v>
      </c>
      <c r="AS24" s="46">
        <f t="shared" si="3"/>
        <v>15</v>
      </c>
      <c r="AT24" s="46">
        <f t="shared" si="5"/>
        <v>15</v>
      </c>
      <c r="AU24" s="46">
        <f t="shared" si="5"/>
        <v>15</v>
      </c>
      <c r="AV24" s="46">
        <f t="shared" si="5"/>
        <v>15</v>
      </c>
      <c r="AW24" s="46">
        <f t="shared" si="5"/>
        <v>15</v>
      </c>
      <c r="AX24" s="46">
        <f t="shared" si="5"/>
        <v>15</v>
      </c>
      <c r="AY24" s="46">
        <f t="shared" si="5"/>
        <v>15</v>
      </c>
      <c r="AZ24" s="46">
        <f t="shared" si="5"/>
        <v>15</v>
      </c>
      <c r="BA24" s="46">
        <f t="shared" si="5"/>
        <v>15</v>
      </c>
      <c r="BB24" s="46">
        <f t="shared" si="5"/>
        <v>15</v>
      </c>
      <c r="BC24" s="46">
        <f t="shared" si="5"/>
        <v>15</v>
      </c>
      <c r="BD24" s="46">
        <f t="shared" si="5"/>
        <v>15</v>
      </c>
      <c r="BE24" s="46">
        <f t="shared" si="5"/>
        <v>15</v>
      </c>
      <c r="BF24" s="46">
        <f t="shared" si="5"/>
        <v>15</v>
      </c>
      <c r="BG24" s="46">
        <f t="shared" si="5"/>
        <v>15</v>
      </c>
      <c r="BH24" s="46">
        <f t="shared" si="5"/>
        <v>15</v>
      </c>
      <c r="BI24" s="46">
        <f t="shared" si="5"/>
        <v>15</v>
      </c>
      <c r="BJ24" s="46">
        <f t="shared" si="5"/>
        <v>15</v>
      </c>
      <c r="BK24" s="46">
        <f t="shared" si="5"/>
        <v>15</v>
      </c>
      <c r="BL24" s="46">
        <f t="shared" si="5"/>
        <v>15</v>
      </c>
      <c r="BM24" s="46">
        <f t="shared" si="5"/>
        <v>15</v>
      </c>
      <c r="BN24" s="46">
        <f t="shared" si="5"/>
        <v>15</v>
      </c>
      <c r="BO24" s="46">
        <f t="shared" si="5"/>
        <v>15</v>
      </c>
      <c r="BP24" s="46">
        <f t="shared" si="5"/>
        <v>15</v>
      </c>
      <c r="BQ24" s="46">
        <f t="shared" si="5"/>
        <v>15</v>
      </c>
      <c r="BR24" s="46">
        <f t="shared" si="5"/>
        <v>15</v>
      </c>
    </row>
    <row r="25" spans="1:137">
      <c r="A25" s="39" t="s">
        <v>137</v>
      </c>
      <c r="B25" s="39" t="s">
        <v>138</v>
      </c>
      <c r="C25" s="39" t="s">
        <v>95</v>
      </c>
      <c r="D25" s="39" t="s">
        <v>102</v>
      </c>
      <c r="E25" s="39" t="s">
        <v>103</v>
      </c>
      <c r="F25" s="66">
        <v>110</v>
      </c>
      <c r="G25" s="66" t="s">
        <v>102</v>
      </c>
      <c r="H25" s="67">
        <v>1</v>
      </c>
      <c r="I25" s="66"/>
      <c r="J25" s="67"/>
      <c r="K25" s="46" t="s">
        <v>102</v>
      </c>
      <c r="L25" s="75">
        <v>1</v>
      </c>
      <c r="M25" s="73">
        <v>4</v>
      </c>
      <c r="N25" s="76">
        <v>3.6</v>
      </c>
      <c r="O25" s="45">
        <v>0.277389270748715</v>
      </c>
      <c r="P25" s="45">
        <v>0.33</v>
      </c>
      <c r="Q25" s="115">
        <v>1.4077868852459E-2</v>
      </c>
      <c r="R25" s="107">
        <v>60</v>
      </c>
      <c r="S25" s="106">
        <v>0.6</v>
      </c>
      <c r="T25" s="106">
        <v>4</v>
      </c>
      <c r="U25" s="108">
        <v>0</v>
      </c>
      <c r="V25" s="108">
        <v>0.16700000000000001</v>
      </c>
      <c r="W25" s="109"/>
      <c r="X25" s="109"/>
      <c r="Y25" s="109"/>
      <c r="Z25" s="109"/>
      <c r="AA25" s="110">
        <v>12</v>
      </c>
      <c r="AB25" s="110">
        <v>48</v>
      </c>
      <c r="AC25" s="46">
        <v>1957</v>
      </c>
      <c r="AD25" s="46">
        <v>150</v>
      </c>
      <c r="AE25" s="46">
        <f t="shared" si="2"/>
        <v>2107</v>
      </c>
      <c r="AF25" s="46">
        <v>4</v>
      </c>
      <c r="AG25" s="46">
        <v>4</v>
      </c>
      <c r="AH25" s="46">
        <v>4</v>
      </c>
      <c r="AI25" s="46">
        <v>4</v>
      </c>
      <c r="AJ25" s="46">
        <v>4</v>
      </c>
      <c r="AK25" s="46">
        <v>4</v>
      </c>
      <c r="AL25" s="46">
        <v>4</v>
      </c>
      <c r="AM25" s="46">
        <v>4</v>
      </c>
      <c r="AN25" s="46">
        <v>4</v>
      </c>
      <c r="AO25" s="46">
        <v>4</v>
      </c>
      <c r="AP25" s="46">
        <v>4</v>
      </c>
      <c r="AQ25" s="46">
        <v>4</v>
      </c>
      <c r="AR25" s="46">
        <v>4</v>
      </c>
      <c r="AS25" s="46">
        <f t="shared" si="3"/>
        <v>4</v>
      </c>
      <c r="AT25" s="46">
        <f t="shared" si="5"/>
        <v>4</v>
      </c>
      <c r="AU25" s="46">
        <f t="shared" si="5"/>
        <v>4</v>
      </c>
      <c r="AV25" s="46">
        <f t="shared" si="5"/>
        <v>4</v>
      </c>
      <c r="AW25" s="46">
        <f t="shared" si="5"/>
        <v>4</v>
      </c>
      <c r="AX25" s="46">
        <f t="shared" si="5"/>
        <v>4</v>
      </c>
      <c r="AY25" s="46">
        <f t="shared" si="5"/>
        <v>4</v>
      </c>
      <c r="AZ25" s="46">
        <f t="shared" si="5"/>
        <v>4</v>
      </c>
      <c r="BA25" s="46">
        <f t="shared" si="5"/>
        <v>4</v>
      </c>
      <c r="BB25" s="46">
        <f t="shared" si="5"/>
        <v>4</v>
      </c>
      <c r="BC25" s="46">
        <f t="shared" si="5"/>
        <v>4</v>
      </c>
      <c r="BD25" s="46">
        <f t="shared" si="5"/>
        <v>4</v>
      </c>
      <c r="BE25" s="46">
        <f t="shared" si="5"/>
        <v>4</v>
      </c>
      <c r="BF25" s="46">
        <f t="shared" si="5"/>
        <v>4</v>
      </c>
      <c r="BG25" s="46">
        <f t="shared" si="5"/>
        <v>4</v>
      </c>
      <c r="BH25" s="46">
        <f t="shared" si="5"/>
        <v>4</v>
      </c>
      <c r="BI25" s="46">
        <f t="shared" si="5"/>
        <v>4</v>
      </c>
      <c r="BJ25" s="46">
        <f t="shared" si="5"/>
        <v>4</v>
      </c>
      <c r="BK25" s="46">
        <f t="shared" si="5"/>
        <v>4</v>
      </c>
      <c r="BL25" s="46">
        <f t="shared" si="5"/>
        <v>4</v>
      </c>
      <c r="BM25" s="46">
        <f t="shared" si="5"/>
        <v>4</v>
      </c>
      <c r="BN25" s="46">
        <f t="shared" si="5"/>
        <v>4</v>
      </c>
      <c r="BO25" s="46">
        <f t="shared" si="5"/>
        <v>4</v>
      </c>
      <c r="BP25" s="46">
        <f t="shared" si="5"/>
        <v>4</v>
      </c>
      <c r="BQ25" s="46">
        <f t="shared" si="5"/>
        <v>4</v>
      </c>
      <c r="BR25" s="46">
        <f t="shared" si="5"/>
        <v>4</v>
      </c>
    </row>
    <row r="26" spans="1:137">
      <c r="A26" s="39" t="s">
        <v>139</v>
      </c>
      <c r="B26" s="39" t="s">
        <v>140</v>
      </c>
      <c r="C26" s="39" t="s">
        <v>95</v>
      </c>
      <c r="D26" s="39" t="s">
        <v>102</v>
      </c>
      <c r="E26" s="39" t="s">
        <v>103</v>
      </c>
      <c r="F26" s="66">
        <v>110</v>
      </c>
      <c r="G26" s="66" t="s">
        <v>102</v>
      </c>
      <c r="H26" s="67">
        <v>1</v>
      </c>
      <c r="I26" s="66"/>
      <c r="J26" s="67"/>
      <c r="K26" s="46" t="s">
        <v>102</v>
      </c>
      <c r="L26" s="75">
        <v>3</v>
      </c>
      <c r="M26" s="73">
        <v>8</v>
      </c>
      <c r="N26" s="76">
        <v>3.6</v>
      </c>
      <c r="O26" s="45">
        <v>0.27306369304444811</v>
      </c>
      <c r="P26" s="45">
        <v>0.33</v>
      </c>
      <c r="Q26" s="115">
        <v>1.37909836065574E-2</v>
      </c>
      <c r="R26" s="107">
        <v>60</v>
      </c>
      <c r="S26" s="106">
        <v>1.5</v>
      </c>
      <c r="T26" s="106">
        <v>8</v>
      </c>
      <c r="U26" s="108">
        <v>0</v>
      </c>
      <c r="V26" s="108">
        <v>0.16700000000000001</v>
      </c>
      <c r="W26" s="109"/>
      <c r="X26" s="109"/>
      <c r="Y26" s="109"/>
      <c r="Z26" s="109"/>
      <c r="AA26" s="110">
        <v>12</v>
      </c>
      <c r="AB26" s="110">
        <v>48</v>
      </c>
      <c r="AC26" s="46">
        <v>1957</v>
      </c>
      <c r="AD26" s="46">
        <v>150</v>
      </c>
      <c r="AE26" s="46">
        <f t="shared" si="2"/>
        <v>2107</v>
      </c>
      <c r="AF26" s="46">
        <v>8</v>
      </c>
      <c r="AG26" s="46">
        <v>8</v>
      </c>
      <c r="AH26" s="46">
        <v>8</v>
      </c>
      <c r="AI26" s="46">
        <v>8</v>
      </c>
      <c r="AJ26" s="46">
        <v>8</v>
      </c>
      <c r="AK26" s="46">
        <v>8</v>
      </c>
      <c r="AL26" s="46">
        <v>8</v>
      </c>
      <c r="AM26" s="46">
        <v>8</v>
      </c>
      <c r="AN26" s="46">
        <v>8</v>
      </c>
      <c r="AO26" s="46">
        <v>8</v>
      </c>
      <c r="AP26" s="46">
        <v>8</v>
      </c>
      <c r="AQ26" s="46">
        <v>8</v>
      </c>
      <c r="AR26" s="46">
        <v>8</v>
      </c>
      <c r="AS26" s="46">
        <f t="shared" si="3"/>
        <v>8</v>
      </c>
      <c r="AT26" s="46">
        <f t="shared" si="5"/>
        <v>8</v>
      </c>
      <c r="AU26" s="46">
        <f t="shared" si="5"/>
        <v>8</v>
      </c>
      <c r="AV26" s="46">
        <f t="shared" si="5"/>
        <v>8</v>
      </c>
      <c r="AW26" s="46">
        <f t="shared" si="5"/>
        <v>8</v>
      </c>
      <c r="AX26" s="46">
        <f t="shared" si="5"/>
        <v>8</v>
      </c>
      <c r="AY26" s="46">
        <f t="shared" si="5"/>
        <v>8</v>
      </c>
      <c r="AZ26" s="46">
        <f t="shared" si="5"/>
        <v>8</v>
      </c>
      <c r="BA26" s="46">
        <f t="shared" si="5"/>
        <v>8</v>
      </c>
      <c r="BB26" s="46">
        <f t="shared" si="5"/>
        <v>8</v>
      </c>
      <c r="BC26" s="46">
        <f t="shared" si="5"/>
        <v>8</v>
      </c>
      <c r="BD26" s="46">
        <f t="shared" si="5"/>
        <v>8</v>
      </c>
      <c r="BE26" s="46">
        <f t="shared" si="5"/>
        <v>8</v>
      </c>
      <c r="BF26" s="46">
        <f t="shared" si="5"/>
        <v>8</v>
      </c>
      <c r="BG26" s="46">
        <f t="shared" si="5"/>
        <v>8</v>
      </c>
      <c r="BH26" s="46">
        <f t="shared" si="5"/>
        <v>8</v>
      </c>
      <c r="BI26" s="46">
        <f t="shared" si="5"/>
        <v>8</v>
      </c>
      <c r="BJ26" s="46">
        <f t="shared" si="5"/>
        <v>8</v>
      </c>
      <c r="BK26" s="46">
        <f t="shared" si="5"/>
        <v>8</v>
      </c>
      <c r="BL26" s="46">
        <f t="shared" si="5"/>
        <v>8</v>
      </c>
      <c r="BM26" s="46">
        <f t="shared" si="5"/>
        <v>8</v>
      </c>
      <c r="BN26" s="46">
        <f t="shared" si="5"/>
        <v>8</v>
      </c>
      <c r="BO26" s="46">
        <f t="shared" si="5"/>
        <v>8</v>
      </c>
      <c r="BP26" s="46">
        <f t="shared" si="5"/>
        <v>8</v>
      </c>
      <c r="BQ26" s="46">
        <f t="shared" si="5"/>
        <v>8</v>
      </c>
      <c r="BR26" s="46">
        <f t="shared" si="5"/>
        <v>8</v>
      </c>
    </row>
    <row r="27" spans="1:137">
      <c r="A27" s="39" t="s">
        <v>141</v>
      </c>
      <c r="B27" s="39" t="s">
        <v>142</v>
      </c>
      <c r="C27" s="39" t="s">
        <v>95</v>
      </c>
      <c r="D27" s="39" t="s">
        <v>102</v>
      </c>
      <c r="E27" s="39" t="s">
        <v>103</v>
      </c>
      <c r="F27" s="66">
        <v>110</v>
      </c>
      <c r="G27" s="66" t="s">
        <v>102</v>
      </c>
      <c r="H27" s="67">
        <v>1</v>
      </c>
      <c r="I27" s="66"/>
      <c r="J27" s="67"/>
      <c r="K27" s="46" t="s">
        <v>102</v>
      </c>
      <c r="L27" s="75">
        <v>3</v>
      </c>
      <c r="M27" s="73">
        <v>15</v>
      </c>
      <c r="N27" s="76">
        <v>3.6</v>
      </c>
      <c r="O27" s="45">
        <v>5.5111333716362121E-2</v>
      </c>
      <c r="P27" s="45">
        <v>0.10511133371636212</v>
      </c>
      <c r="Q27" s="115">
        <v>1.49590163934426E-2</v>
      </c>
      <c r="R27" s="107">
        <v>60</v>
      </c>
      <c r="S27" s="106">
        <v>5</v>
      </c>
      <c r="T27" s="106">
        <v>10</v>
      </c>
      <c r="U27" s="108">
        <v>0</v>
      </c>
      <c r="V27" s="108">
        <v>0.19999999999999998</v>
      </c>
      <c r="W27" s="109"/>
      <c r="X27" s="109"/>
      <c r="Y27" s="109"/>
      <c r="Z27" s="109"/>
      <c r="AA27" s="110">
        <v>12</v>
      </c>
      <c r="AB27" s="110">
        <v>48</v>
      </c>
      <c r="AC27" s="46">
        <v>1938</v>
      </c>
      <c r="AD27" s="46">
        <v>150</v>
      </c>
      <c r="AE27" s="46">
        <f t="shared" si="2"/>
        <v>2088</v>
      </c>
      <c r="AF27" s="46">
        <v>15</v>
      </c>
      <c r="AG27" s="46">
        <v>15</v>
      </c>
      <c r="AH27" s="46">
        <v>15</v>
      </c>
      <c r="AI27" s="46">
        <v>15</v>
      </c>
      <c r="AJ27" s="46">
        <v>15</v>
      </c>
      <c r="AK27" s="46">
        <v>15</v>
      </c>
      <c r="AL27" s="46">
        <v>15</v>
      </c>
      <c r="AM27" s="46">
        <v>15</v>
      </c>
      <c r="AN27" s="46">
        <v>15</v>
      </c>
      <c r="AO27" s="46">
        <v>15</v>
      </c>
      <c r="AP27" s="46">
        <v>15</v>
      </c>
      <c r="AQ27" s="46">
        <v>15</v>
      </c>
      <c r="AR27" s="46">
        <v>15</v>
      </c>
      <c r="AS27" s="46">
        <f t="shared" si="3"/>
        <v>15</v>
      </c>
      <c r="AT27" s="46">
        <f t="shared" si="5"/>
        <v>15</v>
      </c>
      <c r="AU27" s="46">
        <f t="shared" si="5"/>
        <v>15</v>
      </c>
      <c r="AV27" s="46">
        <f t="shared" si="5"/>
        <v>15</v>
      </c>
      <c r="AW27" s="46">
        <f t="shared" si="5"/>
        <v>15</v>
      </c>
      <c r="AX27" s="46">
        <f t="shared" si="5"/>
        <v>15</v>
      </c>
      <c r="AY27" s="46">
        <f t="shared" si="5"/>
        <v>15</v>
      </c>
      <c r="AZ27" s="46">
        <f t="shared" si="5"/>
        <v>15</v>
      </c>
      <c r="BA27" s="46">
        <f t="shared" si="5"/>
        <v>15</v>
      </c>
      <c r="BB27" s="46">
        <f t="shared" si="5"/>
        <v>15</v>
      </c>
      <c r="BC27" s="46">
        <f t="shared" si="5"/>
        <v>15</v>
      </c>
      <c r="BD27" s="46">
        <f t="shared" si="5"/>
        <v>15</v>
      </c>
      <c r="BE27" s="46">
        <f t="shared" si="5"/>
        <v>15</v>
      </c>
      <c r="BF27" s="46">
        <f t="shared" si="5"/>
        <v>15</v>
      </c>
      <c r="BG27" s="46">
        <f t="shared" si="5"/>
        <v>15</v>
      </c>
      <c r="BH27" s="46">
        <f t="shared" si="5"/>
        <v>15</v>
      </c>
      <c r="BI27" s="46">
        <f t="shared" si="5"/>
        <v>15</v>
      </c>
      <c r="BJ27" s="46">
        <f t="shared" si="5"/>
        <v>15</v>
      </c>
      <c r="BK27" s="46">
        <f t="shared" si="5"/>
        <v>15</v>
      </c>
      <c r="BL27" s="46">
        <f t="shared" si="5"/>
        <v>15</v>
      </c>
      <c r="BM27" s="46">
        <f t="shared" si="5"/>
        <v>15</v>
      </c>
      <c r="BN27" s="46">
        <f t="shared" si="5"/>
        <v>15</v>
      </c>
      <c r="BO27" s="46">
        <f t="shared" si="5"/>
        <v>15</v>
      </c>
      <c r="BP27" s="46">
        <f t="shared" si="5"/>
        <v>15</v>
      </c>
      <c r="BQ27" s="46">
        <f t="shared" si="5"/>
        <v>15</v>
      </c>
      <c r="BR27" s="46">
        <f t="shared" si="5"/>
        <v>15</v>
      </c>
    </row>
    <row r="28" spans="1:137">
      <c r="A28" s="39" t="s">
        <v>143</v>
      </c>
      <c r="B28" s="39" t="s">
        <v>144</v>
      </c>
      <c r="C28" s="39" t="s">
        <v>95</v>
      </c>
      <c r="D28" s="39" t="s">
        <v>102</v>
      </c>
      <c r="E28" s="39" t="s">
        <v>103</v>
      </c>
      <c r="F28" s="66">
        <v>110</v>
      </c>
      <c r="G28" s="66" t="s">
        <v>102</v>
      </c>
      <c r="H28" s="67">
        <v>1</v>
      </c>
      <c r="I28" s="66"/>
      <c r="J28" s="67"/>
      <c r="K28" s="46" t="s">
        <v>102</v>
      </c>
      <c r="L28" s="75">
        <v>3</v>
      </c>
      <c r="M28" s="73">
        <v>15</v>
      </c>
      <c r="N28" s="76">
        <v>3.6</v>
      </c>
      <c r="O28" s="45">
        <v>5.3782225733218947E-2</v>
      </c>
      <c r="P28" s="45">
        <v>0.10378222573321895</v>
      </c>
      <c r="Q28" s="115">
        <v>1.49590163934426E-2</v>
      </c>
      <c r="R28" s="107">
        <v>60</v>
      </c>
      <c r="S28" s="106">
        <v>5</v>
      </c>
      <c r="T28" s="106">
        <v>10</v>
      </c>
      <c r="U28" s="108">
        <v>0</v>
      </c>
      <c r="V28" s="108">
        <v>0.19999999999999998</v>
      </c>
      <c r="W28" s="109"/>
      <c r="X28" s="109"/>
      <c r="Y28" s="109"/>
      <c r="Z28" s="109"/>
      <c r="AA28" s="110">
        <v>12</v>
      </c>
      <c r="AB28" s="110">
        <v>48</v>
      </c>
      <c r="AC28" s="46">
        <v>1938</v>
      </c>
      <c r="AD28" s="46">
        <v>150</v>
      </c>
      <c r="AE28" s="46">
        <f t="shared" si="2"/>
        <v>2088</v>
      </c>
      <c r="AF28" s="46">
        <v>15</v>
      </c>
      <c r="AG28" s="46">
        <v>15</v>
      </c>
      <c r="AH28" s="46">
        <v>15</v>
      </c>
      <c r="AI28" s="46">
        <v>15</v>
      </c>
      <c r="AJ28" s="46">
        <v>15</v>
      </c>
      <c r="AK28" s="46">
        <v>15</v>
      </c>
      <c r="AL28" s="46">
        <v>15</v>
      </c>
      <c r="AM28" s="46">
        <v>15</v>
      </c>
      <c r="AN28" s="46">
        <v>15</v>
      </c>
      <c r="AO28" s="46">
        <v>15</v>
      </c>
      <c r="AP28" s="46">
        <v>15</v>
      </c>
      <c r="AQ28" s="46">
        <v>15</v>
      </c>
      <c r="AR28" s="46">
        <v>15</v>
      </c>
      <c r="AS28" s="46">
        <f t="shared" si="3"/>
        <v>15</v>
      </c>
      <c r="AT28" s="46">
        <f t="shared" ref="AT28:BR38" si="6">IF((AT$4-$AC28)&lt;=$AD28,$AR28,0)</f>
        <v>15</v>
      </c>
      <c r="AU28" s="46">
        <f t="shared" si="6"/>
        <v>15</v>
      </c>
      <c r="AV28" s="46">
        <f t="shared" si="6"/>
        <v>15</v>
      </c>
      <c r="AW28" s="46">
        <f t="shared" si="6"/>
        <v>15</v>
      </c>
      <c r="AX28" s="46">
        <f t="shared" si="6"/>
        <v>15</v>
      </c>
      <c r="AY28" s="46">
        <f t="shared" si="6"/>
        <v>15</v>
      </c>
      <c r="AZ28" s="46">
        <f t="shared" si="6"/>
        <v>15</v>
      </c>
      <c r="BA28" s="46">
        <f t="shared" si="6"/>
        <v>15</v>
      </c>
      <c r="BB28" s="46">
        <f t="shared" si="6"/>
        <v>15</v>
      </c>
      <c r="BC28" s="46">
        <f t="shared" si="6"/>
        <v>15</v>
      </c>
      <c r="BD28" s="46">
        <f t="shared" si="6"/>
        <v>15</v>
      </c>
      <c r="BE28" s="46">
        <f t="shared" si="6"/>
        <v>15</v>
      </c>
      <c r="BF28" s="46">
        <f t="shared" si="6"/>
        <v>15</v>
      </c>
      <c r="BG28" s="46">
        <f t="shared" si="6"/>
        <v>15</v>
      </c>
      <c r="BH28" s="46">
        <f t="shared" si="6"/>
        <v>15</v>
      </c>
      <c r="BI28" s="46">
        <f t="shared" si="6"/>
        <v>15</v>
      </c>
      <c r="BJ28" s="46">
        <f t="shared" si="6"/>
        <v>15</v>
      </c>
      <c r="BK28" s="46">
        <f t="shared" si="6"/>
        <v>15</v>
      </c>
      <c r="BL28" s="46">
        <f t="shared" si="6"/>
        <v>15</v>
      </c>
      <c r="BM28" s="46">
        <f t="shared" si="6"/>
        <v>15</v>
      </c>
      <c r="BN28" s="46">
        <f t="shared" si="6"/>
        <v>15</v>
      </c>
      <c r="BO28" s="46">
        <f t="shared" si="6"/>
        <v>15</v>
      </c>
      <c r="BP28" s="46">
        <f t="shared" si="6"/>
        <v>15</v>
      </c>
      <c r="BQ28" s="46">
        <f t="shared" si="6"/>
        <v>15</v>
      </c>
      <c r="BR28" s="46">
        <f t="shared" si="6"/>
        <v>15</v>
      </c>
    </row>
    <row r="29" spans="1:137">
      <c r="A29" s="39" t="s">
        <v>145</v>
      </c>
      <c r="B29" s="39" t="s">
        <v>146</v>
      </c>
      <c r="C29" s="39" t="s">
        <v>95</v>
      </c>
      <c r="D29" s="39" t="s">
        <v>102</v>
      </c>
      <c r="E29" s="39" t="s">
        <v>103</v>
      </c>
      <c r="F29" s="66">
        <v>110</v>
      </c>
      <c r="G29" s="66" t="s">
        <v>102</v>
      </c>
      <c r="H29" s="67">
        <v>1</v>
      </c>
      <c r="I29" s="66"/>
      <c r="J29" s="67"/>
      <c r="K29" s="46" t="s">
        <v>102</v>
      </c>
      <c r="L29" s="75">
        <v>3.99</v>
      </c>
      <c r="M29" s="73">
        <v>4</v>
      </c>
      <c r="N29" s="76">
        <v>3.6</v>
      </c>
      <c r="O29" s="45">
        <v>5.5825918173230418E-2</v>
      </c>
      <c r="P29" s="45">
        <v>0.10582591817323042</v>
      </c>
      <c r="Q29" s="115">
        <v>1.49590163934426E-2</v>
      </c>
      <c r="R29" s="107">
        <v>60</v>
      </c>
      <c r="S29" s="106">
        <v>2</v>
      </c>
      <c r="T29" s="106">
        <v>2</v>
      </c>
      <c r="U29" s="108">
        <v>0.25</v>
      </c>
      <c r="V29" s="108">
        <v>0.13300000000000001</v>
      </c>
      <c r="W29" s="109"/>
      <c r="X29" s="109"/>
      <c r="Y29" s="109"/>
      <c r="Z29" s="109"/>
      <c r="AA29" s="110">
        <v>12</v>
      </c>
      <c r="AB29" s="110">
        <v>48</v>
      </c>
      <c r="AC29" s="46">
        <v>1938</v>
      </c>
      <c r="AD29" s="46">
        <v>150</v>
      </c>
      <c r="AE29" s="46">
        <f t="shared" si="2"/>
        <v>2088</v>
      </c>
      <c r="AF29" s="46">
        <v>4</v>
      </c>
      <c r="AG29" s="46">
        <v>4</v>
      </c>
      <c r="AH29" s="46">
        <v>4</v>
      </c>
      <c r="AI29" s="46">
        <v>4</v>
      </c>
      <c r="AJ29" s="46">
        <v>4</v>
      </c>
      <c r="AK29" s="46">
        <v>4</v>
      </c>
      <c r="AL29" s="46">
        <v>4</v>
      </c>
      <c r="AM29" s="46">
        <v>4</v>
      </c>
      <c r="AN29" s="46">
        <v>4</v>
      </c>
      <c r="AO29" s="46">
        <v>4</v>
      </c>
      <c r="AP29" s="46">
        <v>4</v>
      </c>
      <c r="AQ29" s="46">
        <v>4</v>
      </c>
      <c r="AR29" s="46">
        <v>4</v>
      </c>
      <c r="AS29" s="46">
        <f t="shared" si="3"/>
        <v>4</v>
      </c>
      <c r="AT29" s="46">
        <f t="shared" si="6"/>
        <v>4</v>
      </c>
      <c r="AU29" s="46">
        <f t="shared" si="6"/>
        <v>4</v>
      </c>
      <c r="AV29" s="46">
        <f t="shared" si="6"/>
        <v>4</v>
      </c>
      <c r="AW29" s="46">
        <f t="shared" si="6"/>
        <v>4</v>
      </c>
      <c r="AX29" s="46">
        <f t="shared" si="6"/>
        <v>4</v>
      </c>
      <c r="AY29" s="46">
        <f t="shared" si="6"/>
        <v>4</v>
      </c>
      <c r="AZ29" s="46">
        <f t="shared" si="6"/>
        <v>4</v>
      </c>
      <c r="BA29" s="46">
        <f t="shared" si="6"/>
        <v>4</v>
      </c>
      <c r="BB29" s="46">
        <f t="shared" si="6"/>
        <v>4</v>
      </c>
      <c r="BC29" s="46">
        <f t="shared" si="6"/>
        <v>4</v>
      </c>
      <c r="BD29" s="46">
        <f t="shared" si="6"/>
        <v>4</v>
      </c>
      <c r="BE29" s="46">
        <f t="shared" si="6"/>
        <v>4</v>
      </c>
      <c r="BF29" s="46">
        <f t="shared" si="6"/>
        <v>4</v>
      </c>
      <c r="BG29" s="46">
        <f t="shared" si="6"/>
        <v>4</v>
      </c>
      <c r="BH29" s="46">
        <f t="shared" si="6"/>
        <v>4</v>
      </c>
      <c r="BI29" s="46">
        <f t="shared" si="6"/>
        <v>4</v>
      </c>
      <c r="BJ29" s="46">
        <f t="shared" si="6"/>
        <v>4</v>
      </c>
      <c r="BK29" s="46">
        <f t="shared" si="6"/>
        <v>4</v>
      </c>
      <c r="BL29" s="46">
        <f t="shared" si="6"/>
        <v>4</v>
      </c>
      <c r="BM29" s="46">
        <f t="shared" si="6"/>
        <v>4</v>
      </c>
      <c r="BN29" s="46">
        <f t="shared" si="6"/>
        <v>4</v>
      </c>
      <c r="BO29" s="46">
        <f t="shared" si="6"/>
        <v>4</v>
      </c>
      <c r="BP29" s="46">
        <f t="shared" si="6"/>
        <v>4</v>
      </c>
      <c r="BQ29" s="46">
        <f t="shared" si="6"/>
        <v>4</v>
      </c>
      <c r="BR29" s="46">
        <f t="shared" si="6"/>
        <v>4</v>
      </c>
    </row>
    <row r="30" spans="1:137">
      <c r="A30" s="39" t="s">
        <v>147</v>
      </c>
      <c r="B30" s="39" t="s">
        <v>148</v>
      </c>
      <c r="C30" s="39" t="s">
        <v>95</v>
      </c>
      <c r="D30" s="39" t="s">
        <v>102</v>
      </c>
      <c r="E30" s="39" t="s">
        <v>103</v>
      </c>
      <c r="F30" s="66">
        <v>110</v>
      </c>
      <c r="G30" s="66" t="s">
        <v>102</v>
      </c>
      <c r="H30" s="67">
        <v>1</v>
      </c>
      <c r="I30" s="66"/>
      <c r="J30" s="67"/>
      <c r="K30" s="46" t="s">
        <v>102</v>
      </c>
      <c r="L30" s="75">
        <v>0.2</v>
      </c>
      <c r="M30" s="73">
        <v>4</v>
      </c>
      <c r="N30" s="76">
        <v>3.6</v>
      </c>
      <c r="O30" s="45">
        <v>5.6225345763127668E-2</v>
      </c>
      <c r="P30" s="45">
        <v>0.10622534576312767</v>
      </c>
      <c r="Q30" s="115">
        <v>1.4672131147541E-2</v>
      </c>
      <c r="R30" s="107">
        <v>60</v>
      </c>
      <c r="S30" s="106">
        <v>2.9999999999999995E-2</v>
      </c>
      <c r="T30" s="106">
        <v>2</v>
      </c>
      <c r="U30" s="108">
        <v>0</v>
      </c>
      <c r="V30" s="108">
        <v>0.11699999999999999</v>
      </c>
      <c r="W30" s="109"/>
      <c r="X30" s="109"/>
      <c r="Y30" s="109"/>
      <c r="Z30" s="109"/>
      <c r="AA30" s="110">
        <v>12</v>
      </c>
      <c r="AB30" s="110">
        <v>48</v>
      </c>
      <c r="AC30" s="46">
        <v>1938</v>
      </c>
      <c r="AD30" s="46">
        <v>150</v>
      </c>
      <c r="AE30" s="46">
        <f t="shared" si="2"/>
        <v>2088</v>
      </c>
      <c r="AF30" s="46">
        <v>4</v>
      </c>
      <c r="AG30" s="46">
        <v>4</v>
      </c>
      <c r="AH30" s="46">
        <v>4</v>
      </c>
      <c r="AI30" s="46">
        <v>4</v>
      </c>
      <c r="AJ30" s="46">
        <v>4</v>
      </c>
      <c r="AK30" s="46">
        <v>4</v>
      </c>
      <c r="AL30" s="46">
        <v>4</v>
      </c>
      <c r="AM30" s="46">
        <v>4</v>
      </c>
      <c r="AN30" s="46">
        <v>4</v>
      </c>
      <c r="AO30" s="46">
        <v>4</v>
      </c>
      <c r="AP30" s="46">
        <v>4</v>
      </c>
      <c r="AQ30" s="46">
        <v>4</v>
      </c>
      <c r="AR30" s="46">
        <v>4</v>
      </c>
      <c r="AS30" s="46">
        <f t="shared" si="3"/>
        <v>4</v>
      </c>
      <c r="AT30" s="46">
        <f t="shared" si="6"/>
        <v>4</v>
      </c>
      <c r="AU30" s="46">
        <f t="shared" si="6"/>
        <v>4</v>
      </c>
      <c r="AV30" s="46">
        <f t="shared" si="6"/>
        <v>4</v>
      </c>
      <c r="AW30" s="46">
        <f t="shared" si="6"/>
        <v>4</v>
      </c>
      <c r="AX30" s="46">
        <f t="shared" si="6"/>
        <v>4</v>
      </c>
      <c r="AY30" s="46">
        <f t="shared" si="6"/>
        <v>4</v>
      </c>
      <c r="AZ30" s="46">
        <f t="shared" si="6"/>
        <v>4</v>
      </c>
      <c r="BA30" s="46">
        <f t="shared" si="6"/>
        <v>4</v>
      </c>
      <c r="BB30" s="46">
        <f t="shared" si="6"/>
        <v>4</v>
      </c>
      <c r="BC30" s="46">
        <f t="shared" si="6"/>
        <v>4</v>
      </c>
      <c r="BD30" s="46">
        <f t="shared" si="6"/>
        <v>4</v>
      </c>
      <c r="BE30" s="46">
        <f t="shared" si="6"/>
        <v>4</v>
      </c>
      <c r="BF30" s="46">
        <f t="shared" si="6"/>
        <v>4</v>
      </c>
      <c r="BG30" s="46">
        <f t="shared" si="6"/>
        <v>4</v>
      </c>
      <c r="BH30" s="46">
        <f t="shared" si="6"/>
        <v>4</v>
      </c>
      <c r="BI30" s="46">
        <f t="shared" si="6"/>
        <v>4</v>
      </c>
      <c r="BJ30" s="46">
        <f t="shared" si="6"/>
        <v>4</v>
      </c>
      <c r="BK30" s="46">
        <f t="shared" si="6"/>
        <v>4</v>
      </c>
      <c r="BL30" s="46">
        <f t="shared" si="6"/>
        <v>4</v>
      </c>
      <c r="BM30" s="46">
        <f t="shared" si="6"/>
        <v>4</v>
      </c>
      <c r="BN30" s="46">
        <f t="shared" si="6"/>
        <v>4</v>
      </c>
      <c r="BO30" s="46">
        <f t="shared" si="6"/>
        <v>4</v>
      </c>
      <c r="BP30" s="46">
        <f t="shared" si="6"/>
        <v>4</v>
      </c>
      <c r="BQ30" s="46">
        <f t="shared" si="6"/>
        <v>4</v>
      </c>
      <c r="BR30" s="46">
        <f t="shared" si="6"/>
        <v>4</v>
      </c>
    </row>
    <row r="31" spans="1:137">
      <c r="A31" s="39" t="s">
        <v>149</v>
      </c>
      <c r="B31" s="39" t="s">
        <v>150</v>
      </c>
      <c r="C31" s="39" t="s">
        <v>95</v>
      </c>
      <c r="D31" s="39" t="s">
        <v>96</v>
      </c>
      <c r="E31" s="39" t="s">
        <v>97</v>
      </c>
      <c r="F31" s="66">
        <v>110</v>
      </c>
      <c r="G31" s="69" t="s">
        <v>151</v>
      </c>
      <c r="H31" s="70">
        <v>1</v>
      </c>
      <c r="I31" s="69"/>
      <c r="J31" s="70"/>
      <c r="K31" s="71" t="s">
        <v>151</v>
      </c>
      <c r="L31" s="75">
        <v>73</v>
      </c>
      <c r="M31" s="73">
        <v>91</v>
      </c>
      <c r="N31" s="76">
        <v>9.6740438777086517</v>
      </c>
      <c r="O31" s="45">
        <v>0.80763814450418014</v>
      </c>
      <c r="P31" s="45">
        <v>0.9</v>
      </c>
      <c r="Q31" s="115">
        <v>0.05</v>
      </c>
      <c r="R31" s="107">
        <v>50</v>
      </c>
      <c r="S31" s="106">
        <v>1.37</v>
      </c>
      <c r="T31" s="106">
        <v>1.37</v>
      </c>
      <c r="U31" s="108">
        <v>4</v>
      </c>
      <c r="V31" s="108">
        <v>4</v>
      </c>
      <c r="W31" s="110">
        <v>500</v>
      </c>
      <c r="X31" s="110">
        <v>400</v>
      </c>
      <c r="Y31" s="110">
        <v>300</v>
      </c>
      <c r="Z31" s="110"/>
      <c r="AA31" s="110">
        <v>12</v>
      </c>
      <c r="AB31" s="110">
        <v>48</v>
      </c>
      <c r="AC31" s="46">
        <v>2004</v>
      </c>
      <c r="AD31" s="46">
        <v>35</v>
      </c>
      <c r="AE31" s="46">
        <f t="shared" si="2"/>
        <v>2039</v>
      </c>
      <c r="AF31" s="46">
        <v>91</v>
      </c>
      <c r="AG31" s="46">
        <v>91</v>
      </c>
      <c r="AH31" s="46">
        <v>91</v>
      </c>
      <c r="AI31" s="46">
        <v>91</v>
      </c>
      <c r="AJ31" s="46">
        <v>91</v>
      </c>
      <c r="AK31" s="46">
        <v>91</v>
      </c>
      <c r="AL31" s="46">
        <v>91</v>
      </c>
      <c r="AM31" s="46">
        <v>91</v>
      </c>
      <c r="AN31" s="46">
        <v>91</v>
      </c>
      <c r="AO31" s="46">
        <v>91</v>
      </c>
      <c r="AP31" s="46">
        <v>91</v>
      </c>
      <c r="AQ31" s="46">
        <v>91</v>
      </c>
      <c r="AR31" s="46">
        <v>91</v>
      </c>
      <c r="AS31" s="46">
        <f t="shared" si="3"/>
        <v>91</v>
      </c>
      <c r="AT31" s="46">
        <f t="shared" si="6"/>
        <v>91</v>
      </c>
      <c r="AU31" s="46">
        <f t="shared" si="6"/>
        <v>91</v>
      </c>
      <c r="AV31" s="46">
        <f t="shared" si="6"/>
        <v>91</v>
      </c>
      <c r="AW31" s="46">
        <f t="shared" si="6"/>
        <v>91</v>
      </c>
      <c r="AX31" s="46">
        <f t="shared" si="6"/>
        <v>91</v>
      </c>
      <c r="AY31" s="46">
        <f t="shared" si="6"/>
        <v>91</v>
      </c>
      <c r="AZ31" s="46">
        <f t="shared" si="6"/>
        <v>91</v>
      </c>
      <c r="BA31" s="46">
        <f t="shared" si="6"/>
        <v>91</v>
      </c>
      <c r="BB31" s="46">
        <f t="shared" si="6"/>
        <v>91</v>
      </c>
      <c r="BC31" s="46">
        <f t="shared" si="6"/>
        <v>91</v>
      </c>
      <c r="BD31" s="46">
        <f t="shared" si="6"/>
        <v>91</v>
      </c>
      <c r="BE31" s="46">
        <f t="shared" si="6"/>
        <v>91</v>
      </c>
      <c r="BF31" s="46">
        <f t="shared" si="6"/>
        <v>91</v>
      </c>
      <c r="BG31" s="46">
        <f t="shared" si="6"/>
        <v>91</v>
      </c>
      <c r="BH31" s="46">
        <f t="shared" si="6"/>
        <v>0</v>
      </c>
      <c r="BI31" s="46">
        <f t="shared" si="6"/>
        <v>0</v>
      </c>
      <c r="BJ31" s="46">
        <f t="shared" si="6"/>
        <v>0</v>
      </c>
      <c r="BK31" s="46">
        <f t="shared" si="6"/>
        <v>0</v>
      </c>
      <c r="BL31" s="46">
        <f t="shared" si="6"/>
        <v>0</v>
      </c>
      <c r="BM31" s="46">
        <f t="shared" si="6"/>
        <v>0</v>
      </c>
      <c r="BN31" s="46">
        <f t="shared" si="6"/>
        <v>0</v>
      </c>
      <c r="BO31" s="46">
        <f t="shared" si="6"/>
        <v>0</v>
      </c>
      <c r="BP31" s="46">
        <f t="shared" si="6"/>
        <v>0</v>
      </c>
      <c r="BQ31" s="46">
        <f t="shared" si="6"/>
        <v>0</v>
      </c>
      <c r="BR31" s="46">
        <f t="shared" si="6"/>
        <v>0</v>
      </c>
    </row>
    <row r="32" spans="1:137">
      <c r="A32" s="39" t="s">
        <v>152</v>
      </c>
      <c r="B32" s="39" t="s">
        <v>153</v>
      </c>
      <c r="C32" s="39" t="s">
        <v>95</v>
      </c>
      <c r="D32" s="39" t="s">
        <v>96</v>
      </c>
      <c r="E32" s="39" t="s">
        <v>97</v>
      </c>
      <c r="F32" s="66">
        <v>380</v>
      </c>
      <c r="G32" s="66" t="s">
        <v>154</v>
      </c>
      <c r="H32" s="67">
        <v>0.68</v>
      </c>
      <c r="I32" s="66" t="s">
        <v>130</v>
      </c>
      <c r="J32" s="67">
        <v>0.32</v>
      </c>
      <c r="K32" s="46" t="s">
        <v>154</v>
      </c>
      <c r="L32" s="75">
        <v>99</v>
      </c>
      <c r="M32" s="73">
        <v>285</v>
      </c>
      <c r="N32" s="76">
        <v>9.58</v>
      </c>
      <c r="O32" s="45">
        <v>0.60862938626194696</v>
      </c>
      <c r="P32" s="45">
        <v>0.9</v>
      </c>
      <c r="Q32" s="115">
        <v>0.04</v>
      </c>
      <c r="R32" s="107">
        <v>50</v>
      </c>
      <c r="S32" s="106">
        <v>1.631578947368421</v>
      </c>
      <c r="T32" s="106">
        <v>4.542124542124542</v>
      </c>
      <c r="U32" s="108">
        <v>5.9999999999999991</v>
      </c>
      <c r="V32" s="108">
        <v>5</v>
      </c>
      <c r="W32" s="110">
        <v>14620</v>
      </c>
      <c r="X32" s="110">
        <v>6920</v>
      </c>
      <c r="Y32" s="110">
        <v>4360</v>
      </c>
      <c r="Z32" s="110"/>
      <c r="AA32" s="110">
        <v>12</v>
      </c>
      <c r="AB32" s="110">
        <v>60</v>
      </c>
      <c r="AC32" s="46">
        <v>1987</v>
      </c>
      <c r="AD32" s="46">
        <v>40</v>
      </c>
      <c r="AE32" s="46">
        <f t="shared" si="2"/>
        <v>2027</v>
      </c>
      <c r="AF32" s="46">
        <v>282</v>
      </c>
      <c r="AG32" s="46">
        <v>285</v>
      </c>
      <c r="AH32" s="46">
        <v>285</v>
      </c>
      <c r="AI32" s="46">
        <v>285</v>
      </c>
      <c r="AJ32" s="46">
        <v>285</v>
      </c>
      <c r="AK32" s="46">
        <v>285</v>
      </c>
      <c r="AL32" s="46">
        <v>285</v>
      </c>
      <c r="AM32" s="46">
        <v>285</v>
      </c>
      <c r="AN32" s="46">
        <v>285</v>
      </c>
      <c r="AO32" s="46">
        <v>285</v>
      </c>
      <c r="AP32" s="46">
        <v>285</v>
      </c>
      <c r="AQ32" s="46">
        <v>285</v>
      </c>
      <c r="AR32" s="46">
        <v>285</v>
      </c>
      <c r="AS32" s="46">
        <f t="shared" si="3"/>
        <v>285</v>
      </c>
      <c r="AT32" s="46">
        <f t="shared" si="6"/>
        <v>285</v>
      </c>
      <c r="AU32" s="46">
        <f t="shared" si="6"/>
        <v>285</v>
      </c>
      <c r="AV32" s="46">
        <f t="shared" si="6"/>
        <v>0</v>
      </c>
      <c r="AW32" s="46">
        <f t="shared" si="6"/>
        <v>0</v>
      </c>
      <c r="AX32" s="46">
        <f t="shared" si="6"/>
        <v>0</v>
      </c>
      <c r="AY32" s="46">
        <f t="shared" si="6"/>
        <v>0</v>
      </c>
      <c r="AZ32" s="46">
        <f t="shared" si="6"/>
        <v>0</v>
      </c>
      <c r="BA32" s="46">
        <f t="shared" si="6"/>
        <v>0</v>
      </c>
      <c r="BB32" s="46">
        <f t="shared" si="6"/>
        <v>0</v>
      </c>
      <c r="BC32" s="46">
        <f t="shared" si="6"/>
        <v>0</v>
      </c>
      <c r="BD32" s="46">
        <f t="shared" si="6"/>
        <v>0</v>
      </c>
      <c r="BE32" s="46">
        <f t="shared" si="6"/>
        <v>0</v>
      </c>
      <c r="BF32" s="46">
        <f t="shared" si="6"/>
        <v>0</v>
      </c>
      <c r="BG32" s="46">
        <f t="shared" si="6"/>
        <v>0</v>
      </c>
      <c r="BH32" s="46">
        <f t="shared" si="6"/>
        <v>0</v>
      </c>
      <c r="BI32" s="46">
        <f t="shared" si="6"/>
        <v>0</v>
      </c>
      <c r="BJ32" s="46">
        <f t="shared" si="6"/>
        <v>0</v>
      </c>
      <c r="BK32" s="46">
        <f t="shared" si="6"/>
        <v>0</v>
      </c>
      <c r="BL32" s="46">
        <f t="shared" si="6"/>
        <v>0</v>
      </c>
      <c r="BM32" s="46">
        <f t="shared" si="6"/>
        <v>0</v>
      </c>
      <c r="BN32" s="46">
        <f t="shared" si="6"/>
        <v>0</v>
      </c>
      <c r="BO32" s="46">
        <f t="shared" si="6"/>
        <v>0</v>
      </c>
      <c r="BP32" s="46">
        <f t="shared" si="6"/>
        <v>0</v>
      </c>
      <c r="BQ32" s="46">
        <f t="shared" si="6"/>
        <v>0</v>
      </c>
      <c r="BR32" s="46">
        <f t="shared" si="6"/>
        <v>0</v>
      </c>
    </row>
    <row r="33" spans="1:70">
      <c r="A33" s="39" t="s">
        <v>155</v>
      </c>
      <c r="B33" s="39" t="s">
        <v>156</v>
      </c>
      <c r="C33" s="39" t="s">
        <v>95</v>
      </c>
      <c r="D33" s="39" t="s">
        <v>96</v>
      </c>
      <c r="E33" s="39" t="s">
        <v>97</v>
      </c>
      <c r="F33" s="66">
        <v>380</v>
      </c>
      <c r="G33" s="66" t="s">
        <v>154</v>
      </c>
      <c r="H33" s="67">
        <v>0.68</v>
      </c>
      <c r="I33" s="66" t="s">
        <v>130</v>
      </c>
      <c r="J33" s="67">
        <v>0.32</v>
      </c>
      <c r="K33" s="46" t="s">
        <v>154</v>
      </c>
      <c r="L33" s="75">
        <v>99</v>
      </c>
      <c r="M33" s="73">
        <v>285</v>
      </c>
      <c r="N33" s="76">
        <v>9.58</v>
      </c>
      <c r="O33" s="45">
        <v>0.61115494785745295</v>
      </c>
      <c r="P33" s="45">
        <v>0.9</v>
      </c>
      <c r="Q33" s="115">
        <v>0.04</v>
      </c>
      <c r="R33" s="107">
        <v>50</v>
      </c>
      <c r="S33" s="106">
        <v>1.631578947368421</v>
      </c>
      <c r="T33" s="106">
        <v>4.542124542124542</v>
      </c>
      <c r="U33" s="108">
        <v>5.9999999999999991</v>
      </c>
      <c r="V33" s="108">
        <v>5</v>
      </c>
      <c r="W33" s="110">
        <v>14620</v>
      </c>
      <c r="X33" s="110">
        <v>6920</v>
      </c>
      <c r="Y33" s="110">
        <v>4360</v>
      </c>
      <c r="Z33" s="110"/>
      <c r="AA33" s="110">
        <v>12</v>
      </c>
      <c r="AB33" s="110">
        <v>60</v>
      </c>
      <c r="AC33" s="46">
        <v>1987</v>
      </c>
      <c r="AD33" s="46">
        <v>40</v>
      </c>
      <c r="AE33" s="46">
        <f t="shared" si="2"/>
        <v>2027</v>
      </c>
      <c r="AF33" s="46">
        <v>283</v>
      </c>
      <c r="AG33" s="46">
        <v>285</v>
      </c>
      <c r="AH33" s="46">
        <v>285</v>
      </c>
      <c r="AI33" s="46">
        <v>285</v>
      </c>
      <c r="AJ33" s="46">
        <v>285</v>
      </c>
      <c r="AK33" s="46">
        <v>285</v>
      </c>
      <c r="AL33" s="46">
        <v>285</v>
      </c>
      <c r="AM33" s="46">
        <v>285</v>
      </c>
      <c r="AN33" s="46">
        <v>285</v>
      </c>
      <c r="AO33" s="46">
        <v>285</v>
      </c>
      <c r="AP33" s="46">
        <v>285</v>
      </c>
      <c r="AQ33" s="46">
        <v>285</v>
      </c>
      <c r="AR33" s="46">
        <v>285</v>
      </c>
      <c r="AS33" s="46">
        <f t="shared" si="3"/>
        <v>285</v>
      </c>
      <c r="AT33" s="46">
        <f t="shared" si="6"/>
        <v>285</v>
      </c>
      <c r="AU33" s="46">
        <f t="shared" si="6"/>
        <v>285</v>
      </c>
      <c r="AV33" s="46">
        <f t="shared" si="6"/>
        <v>0</v>
      </c>
      <c r="AW33" s="46">
        <f t="shared" si="6"/>
        <v>0</v>
      </c>
      <c r="AX33" s="46">
        <f t="shared" si="6"/>
        <v>0</v>
      </c>
      <c r="AY33" s="46">
        <f t="shared" si="6"/>
        <v>0</v>
      </c>
      <c r="AZ33" s="46">
        <f t="shared" si="6"/>
        <v>0</v>
      </c>
      <c r="BA33" s="46">
        <f t="shared" si="6"/>
        <v>0</v>
      </c>
      <c r="BB33" s="46">
        <f t="shared" si="6"/>
        <v>0</v>
      </c>
      <c r="BC33" s="46">
        <f t="shared" si="6"/>
        <v>0</v>
      </c>
      <c r="BD33" s="46">
        <f t="shared" si="6"/>
        <v>0</v>
      </c>
      <c r="BE33" s="46">
        <f t="shared" si="6"/>
        <v>0</v>
      </c>
      <c r="BF33" s="46">
        <f t="shared" si="6"/>
        <v>0</v>
      </c>
      <c r="BG33" s="46">
        <f t="shared" si="6"/>
        <v>0</v>
      </c>
      <c r="BH33" s="46">
        <f t="shared" si="6"/>
        <v>0</v>
      </c>
      <c r="BI33" s="46">
        <f t="shared" si="6"/>
        <v>0</v>
      </c>
      <c r="BJ33" s="46">
        <f t="shared" si="6"/>
        <v>0</v>
      </c>
      <c r="BK33" s="46">
        <f t="shared" si="6"/>
        <v>0</v>
      </c>
      <c r="BL33" s="46">
        <f t="shared" si="6"/>
        <v>0</v>
      </c>
      <c r="BM33" s="46">
        <f t="shared" si="6"/>
        <v>0</v>
      </c>
      <c r="BN33" s="46">
        <f t="shared" si="6"/>
        <v>0</v>
      </c>
      <c r="BO33" s="46">
        <f t="shared" si="6"/>
        <v>0</v>
      </c>
      <c r="BP33" s="46">
        <f t="shared" si="6"/>
        <v>0</v>
      </c>
      <c r="BQ33" s="46">
        <f t="shared" si="6"/>
        <v>0</v>
      </c>
      <c r="BR33" s="46">
        <f t="shared" si="6"/>
        <v>0</v>
      </c>
    </row>
    <row r="34" spans="1:70">
      <c r="A34" s="39" t="s">
        <v>157</v>
      </c>
      <c r="B34" s="39" t="s">
        <v>158</v>
      </c>
      <c r="C34" s="39" t="s">
        <v>95</v>
      </c>
      <c r="D34" s="39" t="s">
        <v>96</v>
      </c>
      <c r="E34" s="39" t="s">
        <v>97</v>
      </c>
      <c r="F34" s="66">
        <v>380</v>
      </c>
      <c r="G34" s="66" t="s">
        <v>154</v>
      </c>
      <c r="H34" s="67">
        <v>0.68</v>
      </c>
      <c r="I34" s="66" t="s">
        <v>130</v>
      </c>
      <c r="J34" s="67">
        <v>0.32</v>
      </c>
      <c r="K34" s="46" t="s">
        <v>154</v>
      </c>
      <c r="L34" s="75">
        <v>99</v>
      </c>
      <c r="M34" s="73">
        <v>285</v>
      </c>
      <c r="N34" s="76">
        <v>9.58</v>
      </c>
      <c r="O34" s="45">
        <v>0.5953036630636106</v>
      </c>
      <c r="P34" s="45">
        <v>0.9</v>
      </c>
      <c r="Q34" s="115">
        <v>0.04</v>
      </c>
      <c r="R34" s="107">
        <v>50</v>
      </c>
      <c r="S34" s="106">
        <v>1.631578947368421</v>
      </c>
      <c r="T34" s="106">
        <v>4.542124542124542</v>
      </c>
      <c r="U34" s="108">
        <v>5.9999999999999991</v>
      </c>
      <c r="V34" s="108">
        <v>5</v>
      </c>
      <c r="W34" s="110">
        <v>14620</v>
      </c>
      <c r="X34" s="110">
        <v>6920</v>
      </c>
      <c r="Y34" s="110">
        <v>4360</v>
      </c>
      <c r="Z34" s="110"/>
      <c r="AA34" s="110">
        <v>12</v>
      </c>
      <c r="AB34" s="110">
        <v>60</v>
      </c>
      <c r="AC34" s="46">
        <v>1987</v>
      </c>
      <c r="AD34" s="46">
        <v>40</v>
      </c>
      <c r="AE34" s="46">
        <f t="shared" si="2"/>
        <v>2027</v>
      </c>
      <c r="AF34" s="46">
        <v>282</v>
      </c>
      <c r="AG34" s="46">
        <v>285</v>
      </c>
      <c r="AH34" s="46">
        <v>285</v>
      </c>
      <c r="AI34" s="46">
        <v>285</v>
      </c>
      <c r="AJ34" s="46">
        <v>285</v>
      </c>
      <c r="AK34" s="46">
        <v>285</v>
      </c>
      <c r="AL34" s="46">
        <v>285</v>
      </c>
      <c r="AM34" s="46">
        <v>285</v>
      </c>
      <c r="AN34" s="46">
        <v>285</v>
      </c>
      <c r="AO34" s="46">
        <v>285</v>
      </c>
      <c r="AP34" s="46">
        <v>285</v>
      </c>
      <c r="AQ34" s="46">
        <v>285</v>
      </c>
      <c r="AR34" s="46">
        <v>285</v>
      </c>
      <c r="AS34" s="46">
        <f t="shared" si="3"/>
        <v>285</v>
      </c>
      <c r="AT34" s="46">
        <f t="shared" si="6"/>
        <v>285</v>
      </c>
      <c r="AU34" s="46">
        <f t="shared" si="6"/>
        <v>285</v>
      </c>
      <c r="AV34" s="46">
        <f t="shared" si="6"/>
        <v>0</v>
      </c>
      <c r="AW34" s="46">
        <f t="shared" si="6"/>
        <v>0</v>
      </c>
      <c r="AX34" s="46">
        <f t="shared" si="6"/>
        <v>0</v>
      </c>
      <c r="AY34" s="46">
        <f t="shared" si="6"/>
        <v>0</v>
      </c>
      <c r="AZ34" s="46">
        <f t="shared" si="6"/>
        <v>0</v>
      </c>
      <c r="BA34" s="46">
        <f t="shared" si="6"/>
        <v>0</v>
      </c>
      <c r="BB34" s="46">
        <f t="shared" si="6"/>
        <v>0</v>
      </c>
      <c r="BC34" s="46">
        <f t="shared" si="6"/>
        <v>0</v>
      </c>
      <c r="BD34" s="46">
        <f t="shared" si="6"/>
        <v>0</v>
      </c>
      <c r="BE34" s="46">
        <f t="shared" si="6"/>
        <v>0</v>
      </c>
      <c r="BF34" s="46">
        <f t="shared" si="6"/>
        <v>0</v>
      </c>
      <c r="BG34" s="46">
        <f t="shared" si="6"/>
        <v>0</v>
      </c>
      <c r="BH34" s="46">
        <f t="shared" si="6"/>
        <v>0</v>
      </c>
      <c r="BI34" s="46">
        <f t="shared" si="6"/>
        <v>0</v>
      </c>
      <c r="BJ34" s="46">
        <f t="shared" si="6"/>
        <v>0</v>
      </c>
      <c r="BK34" s="46">
        <f t="shared" si="6"/>
        <v>0</v>
      </c>
      <c r="BL34" s="46">
        <f t="shared" si="6"/>
        <v>0</v>
      </c>
      <c r="BM34" s="46">
        <f t="shared" si="6"/>
        <v>0</v>
      </c>
      <c r="BN34" s="46">
        <f t="shared" si="6"/>
        <v>0</v>
      </c>
      <c r="BO34" s="46">
        <f t="shared" si="6"/>
        <v>0</v>
      </c>
      <c r="BP34" s="46">
        <f t="shared" si="6"/>
        <v>0</v>
      </c>
      <c r="BQ34" s="46">
        <f t="shared" si="6"/>
        <v>0</v>
      </c>
      <c r="BR34" s="46">
        <f t="shared" si="6"/>
        <v>0</v>
      </c>
    </row>
    <row r="35" spans="1:70">
      <c r="A35" s="39" t="s">
        <v>159</v>
      </c>
      <c r="B35" s="39" t="s">
        <v>160</v>
      </c>
      <c r="C35" s="39" t="s">
        <v>95</v>
      </c>
      <c r="D35" s="39" t="s">
        <v>88</v>
      </c>
      <c r="E35" s="39" t="s">
        <v>89</v>
      </c>
      <c r="F35" s="66">
        <v>110</v>
      </c>
      <c r="G35" s="66" t="s">
        <v>90</v>
      </c>
      <c r="H35" s="67">
        <v>1</v>
      </c>
      <c r="I35" s="66"/>
      <c r="J35" s="67"/>
      <c r="K35" s="46" t="s">
        <v>90</v>
      </c>
      <c r="L35" s="75">
        <v>20</v>
      </c>
      <c r="M35" s="73">
        <v>88</v>
      </c>
      <c r="N35" s="77">
        <v>12.8458246564521</v>
      </c>
      <c r="O35" s="74">
        <v>0</v>
      </c>
      <c r="P35" s="74">
        <v>0.95</v>
      </c>
      <c r="Q35" s="115">
        <v>0.02</v>
      </c>
      <c r="R35" s="107">
        <v>50</v>
      </c>
      <c r="S35" s="106">
        <v>5</v>
      </c>
      <c r="T35" s="106">
        <v>5</v>
      </c>
      <c r="U35" s="108">
        <v>4</v>
      </c>
      <c r="V35" s="108">
        <v>1</v>
      </c>
      <c r="W35" s="110">
        <v>63</v>
      </c>
      <c r="X35" s="110">
        <v>63</v>
      </c>
      <c r="Y35" s="110">
        <v>63</v>
      </c>
      <c r="Z35" s="110"/>
      <c r="AA35" s="110">
        <v>12</v>
      </c>
      <c r="AB35" s="110">
        <v>28</v>
      </c>
      <c r="AC35" s="46">
        <v>1954</v>
      </c>
      <c r="AD35" s="46">
        <v>70</v>
      </c>
      <c r="AE35" s="46">
        <f t="shared" si="2"/>
        <v>2024</v>
      </c>
      <c r="AF35" s="46">
        <v>85</v>
      </c>
      <c r="AG35" s="46">
        <v>88</v>
      </c>
      <c r="AH35" s="46">
        <v>95</v>
      </c>
      <c r="AI35" s="46">
        <v>95</v>
      </c>
      <c r="AJ35" s="46">
        <v>95</v>
      </c>
      <c r="AK35" s="46">
        <v>95</v>
      </c>
      <c r="AL35" s="46">
        <v>95</v>
      </c>
      <c r="AM35" s="46">
        <v>95</v>
      </c>
      <c r="AN35" s="46">
        <v>95</v>
      </c>
      <c r="AO35" s="46">
        <v>95</v>
      </c>
      <c r="AP35" s="46">
        <v>95</v>
      </c>
      <c r="AQ35" s="46">
        <v>95</v>
      </c>
      <c r="AR35" s="46">
        <v>95</v>
      </c>
      <c r="AS35" s="46">
        <f t="shared" si="3"/>
        <v>0</v>
      </c>
      <c r="AT35" s="46">
        <f t="shared" si="6"/>
        <v>0</v>
      </c>
      <c r="AU35" s="46">
        <f t="shared" si="6"/>
        <v>0</v>
      </c>
      <c r="AV35" s="46">
        <f t="shared" si="6"/>
        <v>0</v>
      </c>
      <c r="AW35" s="46">
        <f t="shared" si="6"/>
        <v>0</v>
      </c>
      <c r="AX35" s="46">
        <f t="shared" si="6"/>
        <v>0</v>
      </c>
      <c r="AY35" s="46">
        <f t="shared" si="6"/>
        <v>0</v>
      </c>
      <c r="AZ35" s="46">
        <f t="shared" si="6"/>
        <v>0</v>
      </c>
      <c r="BA35" s="46">
        <f t="shared" si="6"/>
        <v>0</v>
      </c>
      <c r="BB35" s="46">
        <f t="shared" si="6"/>
        <v>0</v>
      </c>
      <c r="BC35" s="46">
        <f t="shared" si="6"/>
        <v>0</v>
      </c>
      <c r="BD35" s="46">
        <f t="shared" si="6"/>
        <v>0</v>
      </c>
      <c r="BE35" s="46">
        <f t="shared" si="6"/>
        <v>0</v>
      </c>
      <c r="BF35" s="46">
        <f t="shared" si="6"/>
        <v>0</v>
      </c>
      <c r="BG35" s="46">
        <f t="shared" si="6"/>
        <v>0</v>
      </c>
      <c r="BH35" s="46">
        <f t="shared" si="6"/>
        <v>0</v>
      </c>
      <c r="BI35" s="46">
        <f t="shared" si="6"/>
        <v>0</v>
      </c>
      <c r="BJ35" s="46">
        <f t="shared" si="6"/>
        <v>0</v>
      </c>
      <c r="BK35" s="46">
        <f t="shared" si="6"/>
        <v>0</v>
      </c>
      <c r="BL35" s="46">
        <f t="shared" si="6"/>
        <v>0</v>
      </c>
      <c r="BM35" s="46">
        <f t="shared" si="6"/>
        <v>0</v>
      </c>
      <c r="BN35" s="46">
        <f t="shared" si="6"/>
        <v>0</v>
      </c>
      <c r="BO35" s="46">
        <f t="shared" si="6"/>
        <v>0</v>
      </c>
      <c r="BP35" s="46">
        <f t="shared" si="6"/>
        <v>0</v>
      </c>
      <c r="BQ35" s="46">
        <f t="shared" si="6"/>
        <v>0</v>
      </c>
      <c r="BR35" s="46">
        <f t="shared" si="6"/>
        <v>0</v>
      </c>
    </row>
    <row r="36" spans="1:70">
      <c r="A36" s="39" t="s">
        <v>161</v>
      </c>
      <c r="B36" s="39" t="s">
        <v>162</v>
      </c>
      <c r="C36" s="39" t="s">
        <v>95</v>
      </c>
      <c r="D36" s="39" t="s">
        <v>88</v>
      </c>
      <c r="E36" s="39" t="s">
        <v>89</v>
      </c>
      <c r="F36" s="66">
        <v>220</v>
      </c>
      <c r="G36" s="66" t="s">
        <v>90</v>
      </c>
      <c r="H36" s="67">
        <v>1</v>
      </c>
      <c r="I36" s="66"/>
      <c r="J36" s="67"/>
      <c r="K36" s="46" t="s">
        <v>90</v>
      </c>
      <c r="L36" s="75">
        <v>4.01</v>
      </c>
      <c r="M36" s="73">
        <v>104</v>
      </c>
      <c r="N36" s="76">
        <v>13.474309121063104</v>
      </c>
      <c r="O36" s="45">
        <v>0</v>
      </c>
      <c r="P36" s="74">
        <v>0.95</v>
      </c>
      <c r="Q36" s="115">
        <v>0.02</v>
      </c>
      <c r="R36" s="107">
        <v>50</v>
      </c>
      <c r="S36" s="106">
        <v>8</v>
      </c>
      <c r="T36" s="106">
        <v>8</v>
      </c>
      <c r="U36" s="108">
        <v>0</v>
      </c>
      <c r="V36" s="108">
        <v>0.5</v>
      </c>
      <c r="W36" s="110">
        <v>50</v>
      </c>
      <c r="X36" s="110">
        <v>50</v>
      </c>
      <c r="Y36" s="110">
        <v>50</v>
      </c>
      <c r="Z36" s="110"/>
      <c r="AA36" s="110">
        <v>12</v>
      </c>
      <c r="AB36" s="110">
        <v>48</v>
      </c>
      <c r="AC36" s="46">
        <v>2012</v>
      </c>
      <c r="AD36" s="46">
        <v>30</v>
      </c>
      <c r="AE36" s="46">
        <f t="shared" si="2"/>
        <v>2042</v>
      </c>
      <c r="AF36" s="46">
        <v>104</v>
      </c>
      <c r="AG36" s="46">
        <v>104</v>
      </c>
      <c r="AH36" s="46">
        <v>104</v>
      </c>
      <c r="AI36" s="46">
        <v>104</v>
      </c>
      <c r="AJ36" s="46">
        <v>104</v>
      </c>
      <c r="AK36" s="46">
        <v>104</v>
      </c>
      <c r="AL36" s="46">
        <v>104</v>
      </c>
      <c r="AM36" s="46">
        <v>104</v>
      </c>
      <c r="AN36" s="46">
        <v>104</v>
      </c>
      <c r="AO36" s="46">
        <v>104</v>
      </c>
      <c r="AP36" s="46">
        <v>104</v>
      </c>
      <c r="AQ36" s="46">
        <v>104</v>
      </c>
      <c r="AR36" s="46">
        <v>104</v>
      </c>
      <c r="AS36" s="46">
        <f t="shared" si="3"/>
        <v>104</v>
      </c>
      <c r="AT36" s="46">
        <f t="shared" si="6"/>
        <v>104</v>
      </c>
      <c r="AU36" s="46">
        <f t="shared" si="6"/>
        <v>104</v>
      </c>
      <c r="AV36" s="46">
        <f t="shared" si="6"/>
        <v>104</v>
      </c>
      <c r="AW36" s="46">
        <f t="shared" si="6"/>
        <v>104</v>
      </c>
      <c r="AX36" s="46">
        <f t="shared" si="6"/>
        <v>104</v>
      </c>
      <c r="AY36" s="46">
        <f t="shared" si="6"/>
        <v>104</v>
      </c>
      <c r="AZ36" s="46">
        <f t="shared" si="6"/>
        <v>104</v>
      </c>
      <c r="BA36" s="46">
        <f t="shared" si="6"/>
        <v>104</v>
      </c>
      <c r="BB36" s="46">
        <f t="shared" si="6"/>
        <v>104</v>
      </c>
      <c r="BC36" s="46">
        <f t="shared" si="6"/>
        <v>104</v>
      </c>
      <c r="BD36" s="46">
        <f t="shared" si="6"/>
        <v>104</v>
      </c>
      <c r="BE36" s="46">
        <f t="shared" si="6"/>
        <v>104</v>
      </c>
      <c r="BF36" s="46">
        <f t="shared" si="6"/>
        <v>104</v>
      </c>
      <c r="BG36" s="46">
        <f t="shared" si="6"/>
        <v>104</v>
      </c>
      <c r="BH36" s="46">
        <f t="shared" si="6"/>
        <v>104</v>
      </c>
      <c r="BI36" s="46">
        <f t="shared" si="6"/>
        <v>104</v>
      </c>
      <c r="BJ36" s="46">
        <f t="shared" si="6"/>
        <v>104</v>
      </c>
      <c r="BK36" s="46">
        <f t="shared" si="6"/>
        <v>0</v>
      </c>
      <c r="BL36" s="46">
        <f t="shared" si="6"/>
        <v>0</v>
      </c>
      <c r="BM36" s="46">
        <f t="shared" si="6"/>
        <v>0</v>
      </c>
      <c r="BN36" s="46">
        <f t="shared" si="6"/>
        <v>0</v>
      </c>
      <c r="BO36" s="46">
        <f t="shared" si="6"/>
        <v>0</v>
      </c>
      <c r="BP36" s="46">
        <f t="shared" si="6"/>
        <v>0</v>
      </c>
      <c r="BQ36" s="46">
        <f t="shared" si="6"/>
        <v>0</v>
      </c>
      <c r="BR36" s="46">
        <f t="shared" si="6"/>
        <v>0</v>
      </c>
    </row>
    <row r="37" spans="1:70">
      <c r="A37" s="39" t="s">
        <v>163</v>
      </c>
      <c r="B37" s="39" t="s">
        <v>164</v>
      </c>
      <c r="C37" s="39" t="s">
        <v>95</v>
      </c>
      <c r="D37" s="39" t="s">
        <v>88</v>
      </c>
      <c r="E37" s="39" t="s">
        <v>89</v>
      </c>
      <c r="F37" s="66">
        <v>220</v>
      </c>
      <c r="G37" s="66" t="s">
        <v>90</v>
      </c>
      <c r="H37" s="67">
        <v>1</v>
      </c>
      <c r="I37" s="66"/>
      <c r="J37" s="67"/>
      <c r="K37" s="46" t="s">
        <v>90</v>
      </c>
      <c r="L37" s="75">
        <v>232</v>
      </c>
      <c r="M37" s="73">
        <v>463</v>
      </c>
      <c r="N37" s="76">
        <v>7.3313174940624695</v>
      </c>
      <c r="O37" s="45">
        <v>0.33082452782624944</v>
      </c>
      <c r="P37" s="74">
        <v>0.95</v>
      </c>
      <c r="Q37" s="115">
        <v>0.03</v>
      </c>
      <c r="R37" s="107">
        <v>50</v>
      </c>
      <c r="S37" s="106">
        <v>11</v>
      </c>
      <c r="T37" s="106">
        <v>11</v>
      </c>
      <c r="U37" s="108">
        <v>4</v>
      </c>
      <c r="V37" s="108">
        <v>4</v>
      </c>
      <c r="W37" s="110">
        <v>2800</v>
      </c>
      <c r="X37" s="110">
        <v>1800</v>
      </c>
      <c r="Y37" s="110">
        <v>1500</v>
      </c>
      <c r="Z37" s="110"/>
      <c r="AA37" s="109" t="s">
        <v>165</v>
      </c>
      <c r="AB37" s="110">
        <v>112</v>
      </c>
      <c r="AC37" s="46">
        <v>2000</v>
      </c>
      <c r="AD37" s="46">
        <v>30</v>
      </c>
      <c r="AE37" s="46">
        <f t="shared" si="2"/>
        <v>2030</v>
      </c>
      <c r="AF37" s="46">
        <v>463</v>
      </c>
      <c r="AG37" s="46">
        <v>463</v>
      </c>
      <c r="AH37" s="46">
        <v>463</v>
      </c>
      <c r="AI37" s="46">
        <v>463</v>
      </c>
      <c r="AJ37" s="46">
        <v>463</v>
      </c>
      <c r="AK37" s="46">
        <v>463</v>
      </c>
      <c r="AL37" s="46">
        <v>463</v>
      </c>
      <c r="AM37" s="46">
        <v>463</v>
      </c>
      <c r="AN37" s="46">
        <v>463</v>
      </c>
      <c r="AO37" s="46">
        <v>463</v>
      </c>
      <c r="AP37" s="46">
        <v>463</v>
      </c>
      <c r="AQ37" s="46">
        <v>463</v>
      </c>
      <c r="AR37" s="46">
        <v>463</v>
      </c>
      <c r="AS37" s="46">
        <f t="shared" si="3"/>
        <v>463</v>
      </c>
      <c r="AT37" s="46">
        <f t="shared" si="6"/>
        <v>463</v>
      </c>
      <c r="AU37" s="46">
        <f t="shared" si="6"/>
        <v>463</v>
      </c>
      <c r="AV37" s="46">
        <f t="shared" si="6"/>
        <v>463</v>
      </c>
      <c r="AW37" s="46">
        <f t="shared" si="6"/>
        <v>463</v>
      </c>
      <c r="AX37" s="46">
        <f t="shared" si="6"/>
        <v>463</v>
      </c>
      <c r="AY37" s="46">
        <f t="shared" si="6"/>
        <v>0</v>
      </c>
      <c r="AZ37" s="46">
        <f t="shared" si="6"/>
        <v>0</v>
      </c>
      <c r="BA37" s="46">
        <f t="shared" si="6"/>
        <v>0</v>
      </c>
      <c r="BB37" s="46">
        <f t="shared" si="6"/>
        <v>0</v>
      </c>
      <c r="BC37" s="46">
        <f t="shared" si="6"/>
        <v>0</v>
      </c>
      <c r="BD37" s="46">
        <f t="shared" si="6"/>
        <v>0</v>
      </c>
      <c r="BE37" s="46">
        <f t="shared" si="6"/>
        <v>0</v>
      </c>
      <c r="BF37" s="46">
        <f t="shared" si="6"/>
        <v>0</v>
      </c>
      <c r="BG37" s="46">
        <f t="shared" si="6"/>
        <v>0</v>
      </c>
      <c r="BH37" s="46">
        <f t="shared" si="6"/>
        <v>0</v>
      </c>
      <c r="BI37" s="46">
        <f t="shared" si="6"/>
        <v>0</v>
      </c>
      <c r="BJ37" s="46">
        <f t="shared" si="6"/>
        <v>0</v>
      </c>
      <c r="BK37" s="46">
        <f t="shared" si="6"/>
        <v>0</v>
      </c>
      <c r="BL37" s="46">
        <f t="shared" si="6"/>
        <v>0</v>
      </c>
      <c r="BM37" s="46">
        <f t="shared" si="6"/>
        <v>0</v>
      </c>
      <c r="BN37" s="46">
        <f t="shared" si="6"/>
        <v>0</v>
      </c>
      <c r="BO37" s="46">
        <f t="shared" si="6"/>
        <v>0</v>
      </c>
      <c r="BP37" s="46">
        <f t="shared" si="6"/>
        <v>0</v>
      </c>
      <c r="BQ37" s="46">
        <f t="shared" si="6"/>
        <v>0</v>
      </c>
      <c r="BR37" s="46">
        <f t="shared" si="6"/>
        <v>0</v>
      </c>
    </row>
    <row r="38" spans="1:70">
      <c r="A38" s="39" t="s">
        <v>166</v>
      </c>
      <c r="B38" s="39" t="s">
        <v>167</v>
      </c>
      <c r="C38" s="39" t="s">
        <v>95</v>
      </c>
      <c r="D38" s="39" t="s">
        <v>88</v>
      </c>
      <c r="E38" s="39" t="s">
        <v>89</v>
      </c>
      <c r="F38" s="66">
        <v>110</v>
      </c>
      <c r="G38" s="66" t="s">
        <v>130</v>
      </c>
      <c r="H38" s="100">
        <v>1</v>
      </c>
      <c r="I38" s="96"/>
      <c r="J38" s="67"/>
      <c r="K38" s="97" t="s">
        <v>130</v>
      </c>
      <c r="L38" s="98">
        <v>12</v>
      </c>
      <c r="M38" s="99">
        <v>52</v>
      </c>
      <c r="N38" s="77">
        <v>11.78821744919755</v>
      </c>
      <c r="O38" s="74">
        <v>0</v>
      </c>
      <c r="P38" s="74">
        <v>0.95</v>
      </c>
      <c r="Q38" s="115">
        <v>0.03</v>
      </c>
      <c r="R38" s="105">
        <v>50</v>
      </c>
      <c r="S38" s="106">
        <v>5</v>
      </c>
      <c r="T38" s="106">
        <v>10</v>
      </c>
      <c r="U38" s="75">
        <v>0</v>
      </c>
      <c r="V38" s="75">
        <v>0.75</v>
      </c>
      <c r="W38" s="105">
        <v>24</v>
      </c>
      <c r="X38" s="105">
        <v>24</v>
      </c>
      <c r="Y38" s="105">
        <v>24</v>
      </c>
      <c r="Z38" s="105"/>
      <c r="AA38" s="66">
        <v>12</v>
      </c>
      <c r="AB38" s="66">
        <v>60</v>
      </c>
      <c r="AC38" s="46">
        <v>2004</v>
      </c>
      <c r="AD38" s="46">
        <v>30</v>
      </c>
      <c r="AE38" s="46">
        <f t="shared" si="2"/>
        <v>2034</v>
      </c>
      <c r="AF38" s="46">
        <v>52</v>
      </c>
      <c r="AG38" s="46">
        <v>52</v>
      </c>
      <c r="AH38" s="46">
        <v>52</v>
      </c>
      <c r="AI38" s="46">
        <v>52</v>
      </c>
      <c r="AJ38" s="46">
        <v>52</v>
      </c>
      <c r="AK38" s="46">
        <v>52</v>
      </c>
      <c r="AL38" s="46">
        <v>52</v>
      </c>
      <c r="AM38" s="46">
        <v>52</v>
      </c>
      <c r="AN38" s="46">
        <v>52</v>
      </c>
      <c r="AO38" s="46">
        <v>52</v>
      </c>
      <c r="AP38" s="46">
        <v>52</v>
      </c>
      <c r="AQ38" s="46">
        <v>52</v>
      </c>
      <c r="AR38" s="46">
        <v>52</v>
      </c>
      <c r="AS38" s="46">
        <f t="shared" si="3"/>
        <v>52</v>
      </c>
      <c r="AT38" s="46">
        <f t="shared" si="6"/>
        <v>52</v>
      </c>
      <c r="AU38" s="46">
        <f t="shared" si="6"/>
        <v>52</v>
      </c>
      <c r="AV38" s="46">
        <f t="shared" si="6"/>
        <v>52</v>
      </c>
      <c r="AW38" s="46">
        <f t="shared" si="6"/>
        <v>52</v>
      </c>
      <c r="AX38" s="46">
        <f t="shared" si="6"/>
        <v>52</v>
      </c>
      <c r="AY38" s="46">
        <f t="shared" ref="AT38:BR48" si="7">IF((AY$4-$AC38)&lt;=$AD38,$AR38,0)</f>
        <v>52</v>
      </c>
      <c r="AZ38" s="46">
        <f t="shared" si="7"/>
        <v>52</v>
      </c>
      <c r="BA38" s="46">
        <f t="shared" si="7"/>
        <v>52</v>
      </c>
      <c r="BB38" s="46">
        <f t="shared" si="7"/>
        <v>52</v>
      </c>
      <c r="BC38" s="46">
        <f t="shared" si="7"/>
        <v>0</v>
      </c>
      <c r="BD38" s="46">
        <f t="shared" si="7"/>
        <v>0</v>
      </c>
      <c r="BE38" s="46">
        <f t="shared" si="7"/>
        <v>0</v>
      </c>
      <c r="BF38" s="46">
        <f t="shared" si="7"/>
        <v>0</v>
      </c>
      <c r="BG38" s="46">
        <f t="shared" si="7"/>
        <v>0</v>
      </c>
      <c r="BH38" s="46">
        <f t="shared" si="7"/>
        <v>0</v>
      </c>
      <c r="BI38" s="46">
        <f t="shared" si="7"/>
        <v>0</v>
      </c>
      <c r="BJ38" s="46">
        <f t="shared" si="7"/>
        <v>0</v>
      </c>
      <c r="BK38" s="46">
        <f t="shared" si="7"/>
        <v>0</v>
      </c>
      <c r="BL38" s="46">
        <f t="shared" si="7"/>
        <v>0</v>
      </c>
      <c r="BM38" s="46">
        <f t="shared" si="7"/>
        <v>0</v>
      </c>
      <c r="BN38" s="46">
        <f t="shared" si="7"/>
        <v>0</v>
      </c>
      <c r="BO38" s="46">
        <f t="shared" si="7"/>
        <v>0</v>
      </c>
      <c r="BP38" s="46">
        <f t="shared" si="7"/>
        <v>0</v>
      </c>
      <c r="BQ38" s="46">
        <f t="shared" si="7"/>
        <v>0</v>
      </c>
      <c r="BR38" s="46">
        <f t="shared" si="7"/>
        <v>0</v>
      </c>
    </row>
    <row r="39" spans="1:70">
      <c r="A39" s="39" t="s">
        <v>168</v>
      </c>
      <c r="B39" s="39" t="s">
        <v>169</v>
      </c>
      <c r="C39" s="39" t="s">
        <v>95</v>
      </c>
      <c r="D39" s="39" t="s">
        <v>88</v>
      </c>
      <c r="E39" s="39" t="s">
        <v>89</v>
      </c>
      <c r="F39" s="66">
        <v>110</v>
      </c>
      <c r="G39" s="66" t="s">
        <v>130</v>
      </c>
      <c r="H39" s="68">
        <v>1</v>
      </c>
      <c r="I39" s="96"/>
      <c r="J39" s="67"/>
      <c r="K39" s="97" t="s">
        <v>130</v>
      </c>
      <c r="L39" s="98">
        <v>12</v>
      </c>
      <c r="M39" s="99">
        <v>52</v>
      </c>
      <c r="N39" s="77">
        <v>11.771810526818948</v>
      </c>
      <c r="O39" s="74">
        <v>0</v>
      </c>
      <c r="P39" s="74">
        <v>0.95</v>
      </c>
      <c r="Q39" s="115">
        <v>0.03</v>
      </c>
      <c r="R39" s="105">
        <v>50</v>
      </c>
      <c r="S39" s="106">
        <v>5</v>
      </c>
      <c r="T39" s="106">
        <v>10</v>
      </c>
      <c r="U39" s="75">
        <v>0</v>
      </c>
      <c r="V39" s="75">
        <v>0.75</v>
      </c>
      <c r="W39" s="105">
        <v>24</v>
      </c>
      <c r="X39" s="105">
        <v>24</v>
      </c>
      <c r="Y39" s="105">
        <v>24</v>
      </c>
      <c r="Z39" s="105"/>
      <c r="AA39" s="66">
        <v>12</v>
      </c>
      <c r="AB39" s="66">
        <v>60</v>
      </c>
      <c r="AC39" s="46">
        <v>2004</v>
      </c>
      <c r="AD39" s="46">
        <v>30</v>
      </c>
      <c r="AE39" s="46">
        <f t="shared" si="2"/>
        <v>2034</v>
      </c>
      <c r="AF39" s="46">
        <v>52</v>
      </c>
      <c r="AG39" s="46">
        <v>52</v>
      </c>
      <c r="AH39" s="46">
        <v>52</v>
      </c>
      <c r="AI39" s="46">
        <v>52</v>
      </c>
      <c r="AJ39" s="46">
        <v>52</v>
      </c>
      <c r="AK39" s="46">
        <v>52</v>
      </c>
      <c r="AL39" s="46">
        <v>52</v>
      </c>
      <c r="AM39" s="46">
        <v>52</v>
      </c>
      <c r="AN39" s="46">
        <v>52</v>
      </c>
      <c r="AO39" s="46">
        <v>52</v>
      </c>
      <c r="AP39" s="46">
        <v>52</v>
      </c>
      <c r="AQ39" s="46">
        <v>52</v>
      </c>
      <c r="AR39" s="46">
        <v>52</v>
      </c>
      <c r="AS39" s="46">
        <f t="shared" si="3"/>
        <v>52</v>
      </c>
      <c r="AT39" s="46">
        <f t="shared" si="7"/>
        <v>52</v>
      </c>
      <c r="AU39" s="46">
        <f t="shared" si="7"/>
        <v>52</v>
      </c>
      <c r="AV39" s="46">
        <f t="shared" si="7"/>
        <v>52</v>
      </c>
      <c r="AW39" s="46">
        <f t="shared" si="7"/>
        <v>52</v>
      </c>
      <c r="AX39" s="46">
        <f t="shared" si="7"/>
        <v>52</v>
      </c>
      <c r="AY39" s="46">
        <f t="shared" si="7"/>
        <v>52</v>
      </c>
      <c r="AZ39" s="46">
        <f t="shared" si="7"/>
        <v>52</v>
      </c>
      <c r="BA39" s="46">
        <f t="shared" si="7"/>
        <v>52</v>
      </c>
      <c r="BB39" s="46">
        <f t="shared" si="7"/>
        <v>52</v>
      </c>
      <c r="BC39" s="46">
        <f t="shared" si="7"/>
        <v>0</v>
      </c>
      <c r="BD39" s="46">
        <f t="shared" si="7"/>
        <v>0</v>
      </c>
      <c r="BE39" s="46">
        <f t="shared" si="7"/>
        <v>0</v>
      </c>
      <c r="BF39" s="46">
        <f t="shared" si="7"/>
        <v>0</v>
      </c>
      <c r="BG39" s="46">
        <f t="shared" si="7"/>
        <v>0</v>
      </c>
      <c r="BH39" s="46">
        <f t="shared" si="7"/>
        <v>0</v>
      </c>
      <c r="BI39" s="46">
        <f t="shared" si="7"/>
        <v>0</v>
      </c>
      <c r="BJ39" s="46">
        <f t="shared" si="7"/>
        <v>0</v>
      </c>
      <c r="BK39" s="46">
        <f t="shared" si="7"/>
        <v>0</v>
      </c>
      <c r="BL39" s="46">
        <f t="shared" si="7"/>
        <v>0</v>
      </c>
      <c r="BM39" s="46">
        <f t="shared" si="7"/>
        <v>0</v>
      </c>
      <c r="BN39" s="46">
        <f t="shared" si="7"/>
        <v>0</v>
      </c>
      <c r="BO39" s="46">
        <f t="shared" si="7"/>
        <v>0</v>
      </c>
      <c r="BP39" s="46">
        <f t="shared" si="7"/>
        <v>0</v>
      </c>
      <c r="BQ39" s="46">
        <f t="shared" si="7"/>
        <v>0</v>
      </c>
      <c r="BR39" s="46">
        <f t="shared" si="7"/>
        <v>0</v>
      </c>
    </row>
    <row r="40" spans="1:70">
      <c r="A40" s="39" t="s">
        <v>170</v>
      </c>
      <c r="B40" s="39" t="s">
        <v>171</v>
      </c>
      <c r="C40" s="39" t="s">
        <v>95</v>
      </c>
      <c r="D40" s="39" t="s">
        <v>96</v>
      </c>
      <c r="E40" s="39" t="s">
        <v>97</v>
      </c>
      <c r="F40" s="66">
        <v>110</v>
      </c>
      <c r="G40" s="66" t="s">
        <v>98</v>
      </c>
      <c r="H40" s="68">
        <v>0.61</v>
      </c>
      <c r="I40" s="96" t="s">
        <v>130</v>
      </c>
      <c r="J40" s="67">
        <v>0.39</v>
      </c>
      <c r="K40" s="97" t="s">
        <v>98</v>
      </c>
      <c r="L40" s="98">
        <v>20</v>
      </c>
      <c r="M40" s="99">
        <v>54</v>
      </c>
      <c r="N40" s="77">
        <v>12.60417235837685</v>
      </c>
      <c r="O40" s="74">
        <v>0</v>
      </c>
      <c r="P40" s="74">
        <v>0.95</v>
      </c>
      <c r="Q40" s="115">
        <v>0.03</v>
      </c>
      <c r="R40" s="105">
        <v>50</v>
      </c>
      <c r="S40" s="106">
        <v>1</v>
      </c>
      <c r="T40" s="106">
        <v>1</v>
      </c>
      <c r="U40" s="75">
        <v>2</v>
      </c>
      <c r="V40" s="75">
        <v>2</v>
      </c>
      <c r="W40" s="105">
        <v>562</v>
      </c>
      <c r="X40" s="105">
        <v>449</v>
      </c>
      <c r="Y40" s="105">
        <v>217.5</v>
      </c>
      <c r="Z40" s="105"/>
      <c r="AA40" s="66">
        <v>12</v>
      </c>
      <c r="AB40" s="66">
        <v>60</v>
      </c>
      <c r="AC40" s="46">
        <v>1969</v>
      </c>
      <c r="AD40" s="46">
        <v>53</v>
      </c>
      <c r="AE40" s="46">
        <f t="shared" si="2"/>
        <v>2022</v>
      </c>
      <c r="AF40" s="46">
        <v>54</v>
      </c>
      <c r="AG40" s="46">
        <v>54</v>
      </c>
      <c r="AH40" s="46">
        <v>54</v>
      </c>
      <c r="AI40" s="46">
        <v>54</v>
      </c>
      <c r="AJ40" s="46">
        <v>54</v>
      </c>
      <c r="AK40" s="46">
        <v>54</v>
      </c>
      <c r="AL40" s="46">
        <v>54</v>
      </c>
      <c r="AM40" s="46">
        <v>54</v>
      </c>
      <c r="AN40" s="46">
        <v>54</v>
      </c>
      <c r="AO40" s="46">
        <v>54</v>
      </c>
      <c r="AP40" s="46">
        <v>54</v>
      </c>
      <c r="AQ40" s="46">
        <v>0</v>
      </c>
      <c r="AR40" s="46">
        <v>0</v>
      </c>
      <c r="AS40" s="46">
        <f t="shared" si="3"/>
        <v>0</v>
      </c>
      <c r="AT40" s="46">
        <f t="shared" si="7"/>
        <v>0</v>
      </c>
      <c r="AU40" s="46">
        <f t="shared" si="7"/>
        <v>0</v>
      </c>
      <c r="AV40" s="46">
        <f t="shared" si="7"/>
        <v>0</v>
      </c>
      <c r="AW40" s="46">
        <f t="shared" si="7"/>
        <v>0</v>
      </c>
      <c r="AX40" s="46">
        <f t="shared" si="7"/>
        <v>0</v>
      </c>
      <c r="AY40" s="46">
        <f t="shared" si="7"/>
        <v>0</v>
      </c>
      <c r="AZ40" s="46">
        <f t="shared" si="7"/>
        <v>0</v>
      </c>
      <c r="BA40" s="46">
        <f t="shared" si="7"/>
        <v>0</v>
      </c>
      <c r="BB40" s="46">
        <f t="shared" si="7"/>
        <v>0</v>
      </c>
      <c r="BC40" s="46">
        <f t="shared" si="7"/>
        <v>0</v>
      </c>
      <c r="BD40" s="46">
        <f t="shared" si="7"/>
        <v>0</v>
      </c>
      <c r="BE40" s="46">
        <f t="shared" si="7"/>
        <v>0</v>
      </c>
      <c r="BF40" s="46">
        <f t="shared" si="7"/>
        <v>0</v>
      </c>
      <c r="BG40" s="46">
        <f t="shared" si="7"/>
        <v>0</v>
      </c>
      <c r="BH40" s="46">
        <f t="shared" si="7"/>
        <v>0</v>
      </c>
      <c r="BI40" s="46">
        <f t="shared" si="7"/>
        <v>0</v>
      </c>
      <c r="BJ40" s="46">
        <f t="shared" si="7"/>
        <v>0</v>
      </c>
      <c r="BK40" s="46">
        <f t="shared" si="7"/>
        <v>0</v>
      </c>
      <c r="BL40" s="46">
        <f t="shared" si="7"/>
        <v>0</v>
      </c>
      <c r="BM40" s="46">
        <f t="shared" si="7"/>
        <v>0</v>
      </c>
      <c r="BN40" s="46">
        <f t="shared" si="7"/>
        <v>0</v>
      </c>
      <c r="BO40" s="46">
        <f t="shared" si="7"/>
        <v>0</v>
      </c>
      <c r="BP40" s="46">
        <f t="shared" si="7"/>
        <v>0</v>
      </c>
      <c r="BQ40" s="46">
        <f t="shared" si="7"/>
        <v>0</v>
      </c>
      <c r="BR40" s="46">
        <f t="shared" si="7"/>
        <v>0</v>
      </c>
    </row>
    <row r="41" spans="1:70">
      <c r="A41" s="39" t="s">
        <v>172</v>
      </c>
      <c r="B41" s="39" t="s">
        <v>173</v>
      </c>
      <c r="C41" s="39" t="s">
        <v>95</v>
      </c>
      <c r="D41" s="39" t="s">
        <v>96</v>
      </c>
      <c r="E41" s="39" t="s">
        <v>97</v>
      </c>
      <c r="F41" s="66">
        <v>110</v>
      </c>
      <c r="G41" s="66" t="s">
        <v>98</v>
      </c>
      <c r="H41" s="68">
        <v>0.61</v>
      </c>
      <c r="I41" s="96" t="s">
        <v>130</v>
      </c>
      <c r="J41" s="67">
        <v>0.39</v>
      </c>
      <c r="K41" s="97" t="s">
        <v>98</v>
      </c>
      <c r="L41" s="98">
        <v>20</v>
      </c>
      <c r="M41" s="99">
        <v>54</v>
      </c>
      <c r="N41" s="77">
        <v>12.602822355289414</v>
      </c>
      <c r="O41" s="74">
        <v>0</v>
      </c>
      <c r="P41" s="74">
        <v>0.95</v>
      </c>
      <c r="Q41" s="115">
        <v>0.03</v>
      </c>
      <c r="R41" s="105">
        <v>50</v>
      </c>
      <c r="S41" s="106">
        <v>1</v>
      </c>
      <c r="T41" s="106">
        <v>1</v>
      </c>
      <c r="U41" s="75">
        <v>2</v>
      </c>
      <c r="V41" s="75">
        <v>2</v>
      </c>
      <c r="W41" s="105">
        <v>562</v>
      </c>
      <c r="X41" s="105">
        <v>449</v>
      </c>
      <c r="Y41" s="105">
        <v>217.5</v>
      </c>
      <c r="Z41" s="105"/>
      <c r="AA41" s="66">
        <v>12</v>
      </c>
      <c r="AB41" s="66">
        <v>60</v>
      </c>
      <c r="AC41" s="46">
        <v>1969</v>
      </c>
      <c r="AD41" s="46">
        <v>53</v>
      </c>
      <c r="AE41" s="46">
        <f t="shared" si="2"/>
        <v>2022</v>
      </c>
      <c r="AF41" s="46">
        <v>54</v>
      </c>
      <c r="AG41" s="46">
        <v>54</v>
      </c>
      <c r="AH41" s="46">
        <v>54</v>
      </c>
      <c r="AI41" s="46">
        <v>54</v>
      </c>
      <c r="AJ41" s="46">
        <v>54</v>
      </c>
      <c r="AK41" s="46">
        <v>54</v>
      </c>
      <c r="AL41" s="46">
        <v>54</v>
      </c>
      <c r="AM41" s="46">
        <v>54</v>
      </c>
      <c r="AN41" s="46">
        <v>54</v>
      </c>
      <c r="AO41" s="46">
        <v>54</v>
      </c>
      <c r="AP41" s="46">
        <v>54</v>
      </c>
      <c r="AQ41" s="46">
        <v>0</v>
      </c>
      <c r="AR41" s="46">
        <v>0</v>
      </c>
      <c r="AS41" s="46">
        <f t="shared" si="3"/>
        <v>0</v>
      </c>
      <c r="AT41" s="46">
        <f t="shared" si="7"/>
        <v>0</v>
      </c>
      <c r="AU41" s="46">
        <f t="shared" si="7"/>
        <v>0</v>
      </c>
      <c r="AV41" s="46">
        <f t="shared" si="7"/>
        <v>0</v>
      </c>
      <c r="AW41" s="46">
        <f t="shared" si="7"/>
        <v>0</v>
      </c>
      <c r="AX41" s="46">
        <f t="shared" si="7"/>
        <v>0</v>
      </c>
      <c r="AY41" s="46">
        <f t="shared" si="7"/>
        <v>0</v>
      </c>
      <c r="AZ41" s="46">
        <f t="shared" si="7"/>
        <v>0</v>
      </c>
      <c r="BA41" s="46">
        <f t="shared" si="7"/>
        <v>0</v>
      </c>
      <c r="BB41" s="46">
        <f t="shared" si="7"/>
        <v>0</v>
      </c>
      <c r="BC41" s="46">
        <f t="shared" si="7"/>
        <v>0</v>
      </c>
      <c r="BD41" s="46">
        <f t="shared" si="7"/>
        <v>0</v>
      </c>
      <c r="BE41" s="46">
        <f t="shared" si="7"/>
        <v>0</v>
      </c>
      <c r="BF41" s="46">
        <f t="shared" si="7"/>
        <v>0</v>
      </c>
      <c r="BG41" s="46">
        <f t="shared" si="7"/>
        <v>0</v>
      </c>
      <c r="BH41" s="46">
        <f t="shared" si="7"/>
        <v>0</v>
      </c>
      <c r="BI41" s="46">
        <f t="shared" si="7"/>
        <v>0</v>
      </c>
      <c r="BJ41" s="46">
        <f t="shared" si="7"/>
        <v>0</v>
      </c>
      <c r="BK41" s="46">
        <f t="shared" si="7"/>
        <v>0</v>
      </c>
      <c r="BL41" s="46">
        <f t="shared" si="7"/>
        <v>0</v>
      </c>
      <c r="BM41" s="46">
        <f t="shared" si="7"/>
        <v>0</v>
      </c>
      <c r="BN41" s="46">
        <f t="shared" si="7"/>
        <v>0</v>
      </c>
      <c r="BO41" s="46">
        <f t="shared" si="7"/>
        <v>0</v>
      </c>
      <c r="BP41" s="46">
        <f t="shared" si="7"/>
        <v>0</v>
      </c>
      <c r="BQ41" s="46">
        <f t="shared" si="7"/>
        <v>0</v>
      </c>
      <c r="BR41" s="46">
        <f t="shared" si="7"/>
        <v>0</v>
      </c>
    </row>
    <row r="42" spans="1:70">
      <c r="A42" s="39" t="s">
        <v>174</v>
      </c>
      <c r="B42" s="39" t="s">
        <v>175</v>
      </c>
      <c r="C42" s="39" t="s">
        <v>95</v>
      </c>
      <c r="D42" s="39" t="s">
        <v>96</v>
      </c>
      <c r="E42" s="39" t="s">
        <v>97</v>
      </c>
      <c r="F42" s="66">
        <v>220</v>
      </c>
      <c r="G42" s="66" t="s">
        <v>98</v>
      </c>
      <c r="H42" s="68">
        <v>0.7</v>
      </c>
      <c r="I42" s="96" t="s">
        <v>130</v>
      </c>
      <c r="J42" s="67">
        <v>0.30000000000000004</v>
      </c>
      <c r="K42" s="97" t="s">
        <v>98</v>
      </c>
      <c r="L42" s="98">
        <v>34.85</v>
      </c>
      <c r="M42" s="99">
        <v>243</v>
      </c>
      <c r="N42" s="77">
        <v>10.700788980361322</v>
      </c>
      <c r="O42" s="74">
        <v>0</v>
      </c>
      <c r="P42" s="74">
        <v>0.95</v>
      </c>
      <c r="Q42" s="115">
        <v>0.03</v>
      </c>
      <c r="R42" s="105">
        <v>50</v>
      </c>
      <c r="S42" s="106">
        <v>1.7</v>
      </c>
      <c r="T42" s="106">
        <v>2.2000000000000002</v>
      </c>
      <c r="U42" s="75">
        <v>24</v>
      </c>
      <c r="V42" s="75">
        <v>4</v>
      </c>
      <c r="W42" s="105">
        <v>3180</v>
      </c>
      <c r="X42" s="105">
        <v>1934</v>
      </c>
      <c r="Y42" s="105">
        <v>1072</v>
      </c>
      <c r="Z42" s="105"/>
      <c r="AA42" s="66">
        <v>14</v>
      </c>
      <c r="AB42" s="66">
        <v>120</v>
      </c>
      <c r="AC42" s="46">
        <v>1969</v>
      </c>
      <c r="AD42" s="46">
        <v>53</v>
      </c>
      <c r="AE42" s="46">
        <f t="shared" si="2"/>
        <v>2022</v>
      </c>
      <c r="AF42" s="46">
        <v>243</v>
      </c>
      <c r="AG42" s="46">
        <v>241</v>
      </c>
      <c r="AH42" s="46">
        <v>241</v>
      </c>
      <c r="AI42" s="46">
        <v>241</v>
      </c>
      <c r="AJ42" s="46">
        <v>241</v>
      </c>
      <c r="AK42" s="46">
        <v>241</v>
      </c>
      <c r="AL42" s="46">
        <v>241</v>
      </c>
      <c r="AM42" s="46">
        <v>241</v>
      </c>
      <c r="AN42" s="46">
        <v>241</v>
      </c>
      <c r="AO42" s="46">
        <v>241</v>
      </c>
      <c r="AP42" s="46">
        <v>241</v>
      </c>
      <c r="AQ42" s="46">
        <v>0</v>
      </c>
      <c r="AR42" s="46">
        <v>0</v>
      </c>
      <c r="AS42" s="46">
        <f t="shared" si="3"/>
        <v>0</v>
      </c>
      <c r="AT42" s="46">
        <f t="shared" si="7"/>
        <v>0</v>
      </c>
      <c r="AU42" s="46">
        <f t="shared" si="7"/>
        <v>0</v>
      </c>
      <c r="AV42" s="46">
        <f t="shared" si="7"/>
        <v>0</v>
      </c>
      <c r="AW42" s="46">
        <f t="shared" si="7"/>
        <v>0</v>
      </c>
      <c r="AX42" s="46">
        <f t="shared" si="7"/>
        <v>0</v>
      </c>
      <c r="AY42" s="46">
        <f t="shared" si="7"/>
        <v>0</v>
      </c>
      <c r="AZ42" s="46">
        <f t="shared" si="7"/>
        <v>0</v>
      </c>
      <c r="BA42" s="46">
        <f t="shared" si="7"/>
        <v>0</v>
      </c>
      <c r="BB42" s="46">
        <f t="shared" si="7"/>
        <v>0</v>
      </c>
      <c r="BC42" s="46">
        <f t="shared" si="7"/>
        <v>0</v>
      </c>
      <c r="BD42" s="46">
        <f t="shared" si="7"/>
        <v>0</v>
      </c>
      <c r="BE42" s="46">
        <f t="shared" si="7"/>
        <v>0</v>
      </c>
      <c r="BF42" s="46">
        <f t="shared" si="7"/>
        <v>0</v>
      </c>
      <c r="BG42" s="46">
        <f t="shared" si="7"/>
        <v>0</v>
      </c>
      <c r="BH42" s="46">
        <f t="shared" si="7"/>
        <v>0</v>
      </c>
      <c r="BI42" s="46">
        <f t="shared" si="7"/>
        <v>0</v>
      </c>
      <c r="BJ42" s="46">
        <f t="shared" si="7"/>
        <v>0</v>
      </c>
      <c r="BK42" s="46">
        <f t="shared" si="7"/>
        <v>0</v>
      </c>
      <c r="BL42" s="46">
        <f t="shared" si="7"/>
        <v>0</v>
      </c>
      <c r="BM42" s="46">
        <f t="shared" si="7"/>
        <v>0</v>
      </c>
      <c r="BN42" s="46">
        <f t="shared" si="7"/>
        <v>0</v>
      </c>
      <c r="BO42" s="46">
        <f t="shared" si="7"/>
        <v>0</v>
      </c>
      <c r="BP42" s="46">
        <f t="shared" si="7"/>
        <v>0</v>
      </c>
      <c r="BQ42" s="46">
        <f t="shared" si="7"/>
        <v>0</v>
      </c>
      <c r="BR42" s="46">
        <f t="shared" si="7"/>
        <v>0</v>
      </c>
    </row>
    <row r="43" spans="1:70">
      <c r="A43" s="39" t="s">
        <v>176</v>
      </c>
      <c r="B43" s="39" t="s">
        <v>177</v>
      </c>
      <c r="C43" s="39" t="s">
        <v>95</v>
      </c>
      <c r="D43" s="39" t="s">
        <v>96</v>
      </c>
      <c r="E43" s="39" t="s">
        <v>97</v>
      </c>
      <c r="F43" s="66">
        <v>220</v>
      </c>
      <c r="G43" s="66" t="s">
        <v>98</v>
      </c>
      <c r="H43" s="68">
        <v>0.7</v>
      </c>
      <c r="I43" s="96" t="s">
        <v>130</v>
      </c>
      <c r="J43" s="67">
        <v>0.30000000000000004</v>
      </c>
      <c r="K43" s="97" t="s">
        <v>98</v>
      </c>
      <c r="L43" s="98">
        <v>34.85</v>
      </c>
      <c r="M43" s="99">
        <v>243</v>
      </c>
      <c r="N43" s="77">
        <v>11.049343043955112</v>
      </c>
      <c r="O43" s="74">
        <v>0</v>
      </c>
      <c r="P43" s="74">
        <v>0.95</v>
      </c>
      <c r="Q43" s="115">
        <v>0.03</v>
      </c>
      <c r="R43" s="105">
        <v>50</v>
      </c>
      <c r="S43" s="106">
        <v>1.7</v>
      </c>
      <c r="T43" s="106">
        <v>2.2000000000000002</v>
      </c>
      <c r="U43" s="75">
        <v>24</v>
      </c>
      <c r="V43" s="75">
        <v>4</v>
      </c>
      <c r="W43" s="105">
        <v>3180</v>
      </c>
      <c r="X43" s="105">
        <v>1934</v>
      </c>
      <c r="Y43" s="105">
        <v>1072</v>
      </c>
      <c r="Z43" s="105"/>
      <c r="AA43" s="66">
        <v>14</v>
      </c>
      <c r="AB43" s="66">
        <v>120</v>
      </c>
      <c r="AC43" s="46">
        <v>1969</v>
      </c>
      <c r="AD43" s="46">
        <v>53</v>
      </c>
      <c r="AE43" s="46">
        <f t="shared" si="2"/>
        <v>2022</v>
      </c>
      <c r="AF43" s="46">
        <v>243</v>
      </c>
      <c r="AG43" s="46">
        <v>243</v>
      </c>
      <c r="AH43" s="46">
        <v>243</v>
      </c>
      <c r="AI43" s="46">
        <v>243</v>
      </c>
      <c r="AJ43" s="46">
        <v>243</v>
      </c>
      <c r="AK43" s="46">
        <v>243</v>
      </c>
      <c r="AL43" s="46">
        <v>243</v>
      </c>
      <c r="AM43" s="46">
        <v>243</v>
      </c>
      <c r="AN43" s="46">
        <v>243</v>
      </c>
      <c r="AO43" s="46">
        <v>243</v>
      </c>
      <c r="AP43" s="46">
        <v>243</v>
      </c>
      <c r="AQ43" s="46">
        <v>0</v>
      </c>
      <c r="AR43" s="46">
        <v>0</v>
      </c>
      <c r="AS43" s="46">
        <f t="shared" si="3"/>
        <v>0</v>
      </c>
      <c r="AT43" s="46">
        <f t="shared" si="7"/>
        <v>0</v>
      </c>
      <c r="AU43" s="46">
        <f t="shared" si="7"/>
        <v>0</v>
      </c>
      <c r="AV43" s="46">
        <f t="shared" si="7"/>
        <v>0</v>
      </c>
      <c r="AW43" s="46">
        <f t="shared" si="7"/>
        <v>0</v>
      </c>
      <c r="AX43" s="46">
        <f t="shared" si="7"/>
        <v>0</v>
      </c>
      <c r="AY43" s="46">
        <f t="shared" si="7"/>
        <v>0</v>
      </c>
      <c r="AZ43" s="46">
        <f t="shared" si="7"/>
        <v>0</v>
      </c>
      <c r="BA43" s="46">
        <f t="shared" si="7"/>
        <v>0</v>
      </c>
      <c r="BB43" s="46">
        <f t="shared" si="7"/>
        <v>0</v>
      </c>
      <c r="BC43" s="46">
        <f t="shared" si="7"/>
        <v>0</v>
      </c>
      <c r="BD43" s="46">
        <f t="shared" si="7"/>
        <v>0</v>
      </c>
      <c r="BE43" s="46">
        <f t="shared" si="7"/>
        <v>0</v>
      </c>
      <c r="BF43" s="46">
        <f t="shared" si="7"/>
        <v>0</v>
      </c>
      <c r="BG43" s="46">
        <f t="shared" si="7"/>
        <v>0</v>
      </c>
      <c r="BH43" s="46">
        <f t="shared" si="7"/>
        <v>0</v>
      </c>
      <c r="BI43" s="46">
        <f t="shared" si="7"/>
        <v>0</v>
      </c>
      <c r="BJ43" s="46">
        <f t="shared" si="7"/>
        <v>0</v>
      </c>
      <c r="BK43" s="46">
        <f t="shared" si="7"/>
        <v>0</v>
      </c>
      <c r="BL43" s="46">
        <f t="shared" si="7"/>
        <v>0</v>
      </c>
      <c r="BM43" s="46">
        <f t="shared" si="7"/>
        <v>0</v>
      </c>
      <c r="BN43" s="46">
        <f t="shared" si="7"/>
        <v>0</v>
      </c>
      <c r="BO43" s="46">
        <f t="shared" si="7"/>
        <v>0</v>
      </c>
      <c r="BP43" s="46">
        <f t="shared" si="7"/>
        <v>0</v>
      </c>
      <c r="BQ43" s="46">
        <f t="shared" si="7"/>
        <v>0</v>
      </c>
      <c r="BR43" s="46">
        <f t="shared" si="7"/>
        <v>0</v>
      </c>
    </row>
    <row r="44" spans="1:70">
      <c r="A44" s="39" t="s">
        <v>178</v>
      </c>
      <c r="B44" s="39" t="s">
        <v>179</v>
      </c>
      <c r="C44" s="39" t="s">
        <v>97</v>
      </c>
      <c r="D44" s="39" t="s">
        <v>180</v>
      </c>
      <c r="E44" s="39"/>
      <c r="F44" s="66">
        <v>220</v>
      </c>
      <c r="G44" s="66" t="s">
        <v>180</v>
      </c>
      <c r="H44" s="67">
        <v>1</v>
      </c>
      <c r="I44" s="66"/>
      <c r="J44" s="67"/>
      <c r="K44" s="46" t="s">
        <v>180</v>
      </c>
      <c r="L44" s="75">
        <v>5</v>
      </c>
      <c r="M44" s="73">
        <v>73</v>
      </c>
      <c r="N44" s="77">
        <f>1/0.75*3.6</f>
        <v>4.8</v>
      </c>
      <c r="O44" s="45">
        <v>0.11561780481715615</v>
      </c>
      <c r="P44" s="45">
        <v>0.16561780481715616</v>
      </c>
      <c r="Q44" s="115">
        <v>9.7677595628415294E-3</v>
      </c>
      <c r="R44" s="107">
        <v>60</v>
      </c>
      <c r="S44" s="106">
        <v>210</v>
      </c>
      <c r="T44" s="106">
        <v>270.00000000000006</v>
      </c>
      <c r="U44" s="108">
        <v>0</v>
      </c>
      <c r="V44" s="108">
        <v>0</v>
      </c>
      <c r="W44" s="109"/>
      <c r="X44" s="109"/>
      <c r="Y44" s="109"/>
      <c r="Z44" s="109"/>
      <c r="AA44" s="110">
        <v>12</v>
      </c>
      <c r="AB44" s="110">
        <v>48</v>
      </c>
      <c r="AC44" s="46">
        <v>1974</v>
      </c>
      <c r="AD44" s="46">
        <v>150</v>
      </c>
      <c r="AE44" s="46">
        <f t="shared" si="2"/>
        <v>2124</v>
      </c>
      <c r="AF44" s="46">
        <v>73</v>
      </c>
      <c r="AG44" s="46">
        <v>73</v>
      </c>
      <c r="AH44" s="46">
        <v>73</v>
      </c>
      <c r="AI44" s="46">
        <v>73</v>
      </c>
      <c r="AJ44" s="46">
        <v>73</v>
      </c>
      <c r="AK44" s="46">
        <v>73</v>
      </c>
      <c r="AL44" s="46">
        <v>73</v>
      </c>
      <c r="AM44" s="46">
        <v>73</v>
      </c>
      <c r="AN44" s="46">
        <v>73</v>
      </c>
      <c r="AO44" s="46">
        <v>73</v>
      </c>
      <c r="AP44" s="46">
        <v>73</v>
      </c>
      <c r="AQ44" s="46">
        <v>73</v>
      </c>
      <c r="AR44" s="46">
        <v>73</v>
      </c>
      <c r="AS44" s="46">
        <f t="shared" si="3"/>
        <v>73</v>
      </c>
      <c r="AT44" s="46">
        <f t="shared" si="7"/>
        <v>73</v>
      </c>
      <c r="AU44" s="46">
        <f t="shared" si="7"/>
        <v>73</v>
      </c>
      <c r="AV44" s="46">
        <f t="shared" si="7"/>
        <v>73</v>
      </c>
      <c r="AW44" s="46">
        <f t="shared" si="7"/>
        <v>73</v>
      </c>
      <c r="AX44" s="46">
        <f t="shared" si="7"/>
        <v>73</v>
      </c>
      <c r="AY44" s="46">
        <f t="shared" si="7"/>
        <v>73</v>
      </c>
      <c r="AZ44" s="46">
        <f t="shared" si="7"/>
        <v>73</v>
      </c>
      <c r="BA44" s="46">
        <f t="shared" si="7"/>
        <v>73</v>
      </c>
      <c r="BB44" s="46">
        <f t="shared" si="7"/>
        <v>73</v>
      </c>
      <c r="BC44" s="46">
        <f t="shared" si="7"/>
        <v>73</v>
      </c>
      <c r="BD44" s="46">
        <f t="shared" si="7"/>
        <v>73</v>
      </c>
      <c r="BE44" s="46">
        <f t="shared" si="7"/>
        <v>73</v>
      </c>
      <c r="BF44" s="46">
        <f t="shared" si="7"/>
        <v>73</v>
      </c>
      <c r="BG44" s="46">
        <f t="shared" si="7"/>
        <v>73</v>
      </c>
      <c r="BH44" s="46">
        <f t="shared" si="7"/>
        <v>73</v>
      </c>
      <c r="BI44" s="46">
        <f t="shared" si="7"/>
        <v>73</v>
      </c>
      <c r="BJ44" s="46">
        <f t="shared" si="7"/>
        <v>73</v>
      </c>
      <c r="BK44" s="46">
        <f t="shared" si="7"/>
        <v>73</v>
      </c>
      <c r="BL44" s="46">
        <f t="shared" si="7"/>
        <v>73</v>
      </c>
      <c r="BM44" s="46">
        <f t="shared" si="7"/>
        <v>73</v>
      </c>
      <c r="BN44" s="46">
        <f t="shared" si="7"/>
        <v>73</v>
      </c>
      <c r="BO44" s="46">
        <f t="shared" si="7"/>
        <v>73</v>
      </c>
      <c r="BP44" s="46">
        <f t="shared" si="7"/>
        <v>73</v>
      </c>
      <c r="BQ44" s="46">
        <f t="shared" si="7"/>
        <v>73</v>
      </c>
      <c r="BR44" s="46">
        <f t="shared" si="7"/>
        <v>73</v>
      </c>
    </row>
    <row r="45" spans="1:70">
      <c r="A45" s="39" t="s">
        <v>181</v>
      </c>
      <c r="B45" s="39" t="s">
        <v>182</v>
      </c>
      <c r="C45" s="39" t="s">
        <v>97</v>
      </c>
      <c r="D45" s="39" t="s">
        <v>180</v>
      </c>
      <c r="E45" s="39"/>
      <c r="F45" s="66">
        <v>220</v>
      </c>
      <c r="G45" s="66" t="s">
        <v>180</v>
      </c>
      <c r="H45" s="67">
        <v>1</v>
      </c>
      <c r="I45" s="66"/>
      <c r="J45" s="67"/>
      <c r="K45" s="46" t="s">
        <v>180</v>
      </c>
      <c r="L45" s="75">
        <v>5</v>
      </c>
      <c r="M45" s="73">
        <v>73</v>
      </c>
      <c r="N45" s="77">
        <f>1/0.75*3.6</f>
        <v>4.8</v>
      </c>
      <c r="O45" s="45">
        <v>0.11368569456084639</v>
      </c>
      <c r="P45" s="45">
        <v>0.16368569456084639</v>
      </c>
      <c r="Q45" s="115">
        <v>1.9535519125683101E-2</v>
      </c>
      <c r="R45" s="107">
        <v>60</v>
      </c>
      <c r="S45" s="106">
        <v>210</v>
      </c>
      <c r="T45" s="106">
        <v>270.00000000000006</v>
      </c>
      <c r="U45" s="108">
        <v>0</v>
      </c>
      <c r="V45" s="108">
        <v>0</v>
      </c>
      <c r="W45" s="109"/>
      <c r="X45" s="109"/>
      <c r="Y45" s="109"/>
      <c r="Z45" s="109"/>
      <c r="AA45" s="110">
        <v>12</v>
      </c>
      <c r="AB45" s="110">
        <v>48</v>
      </c>
      <c r="AC45" s="46">
        <v>1974</v>
      </c>
      <c r="AD45" s="46">
        <v>150</v>
      </c>
      <c r="AE45" s="46">
        <f t="shared" si="2"/>
        <v>2124</v>
      </c>
      <c r="AF45" s="46">
        <v>73</v>
      </c>
      <c r="AG45" s="46">
        <v>73</v>
      </c>
      <c r="AH45" s="46">
        <v>73</v>
      </c>
      <c r="AI45" s="46">
        <v>73</v>
      </c>
      <c r="AJ45" s="46">
        <v>73</v>
      </c>
      <c r="AK45" s="46">
        <v>73</v>
      </c>
      <c r="AL45" s="46">
        <v>73</v>
      </c>
      <c r="AM45" s="46">
        <v>73</v>
      </c>
      <c r="AN45" s="46">
        <v>73</v>
      </c>
      <c r="AO45" s="46">
        <v>73</v>
      </c>
      <c r="AP45" s="46">
        <v>73</v>
      </c>
      <c r="AQ45" s="46">
        <v>73</v>
      </c>
      <c r="AR45" s="46">
        <v>73</v>
      </c>
      <c r="AS45" s="46">
        <f t="shared" si="3"/>
        <v>73</v>
      </c>
      <c r="AT45" s="46">
        <f t="shared" si="7"/>
        <v>73</v>
      </c>
      <c r="AU45" s="46">
        <f t="shared" si="7"/>
        <v>73</v>
      </c>
      <c r="AV45" s="46">
        <f t="shared" si="7"/>
        <v>73</v>
      </c>
      <c r="AW45" s="46">
        <f t="shared" si="7"/>
        <v>73</v>
      </c>
      <c r="AX45" s="46">
        <f t="shared" si="7"/>
        <v>73</v>
      </c>
      <c r="AY45" s="46">
        <f t="shared" si="7"/>
        <v>73</v>
      </c>
      <c r="AZ45" s="46">
        <f t="shared" si="7"/>
        <v>73</v>
      </c>
      <c r="BA45" s="46">
        <f t="shared" si="7"/>
        <v>73</v>
      </c>
      <c r="BB45" s="46">
        <f t="shared" si="7"/>
        <v>73</v>
      </c>
      <c r="BC45" s="46">
        <f t="shared" si="7"/>
        <v>73</v>
      </c>
      <c r="BD45" s="46">
        <f t="shared" si="7"/>
        <v>73</v>
      </c>
      <c r="BE45" s="46">
        <f t="shared" si="7"/>
        <v>73</v>
      </c>
      <c r="BF45" s="46">
        <f t="shared" si="7"/>
        <v>73</v>
      </c>
      <c r="BG45" s="46">
        <f t="shared" si="7"/>
        <v>73</v>
      </c>
      <c r="BH45" s="46">
        <f t="shared" si="7"/>
        <v>73</v>
      </c>
      <c r="BI45" s="46">
        <f t="shared" si="7"/>
        <v>73</v>
      </c>
      <c r="BJ45" s="46">
        <f t="shared" si="7"/>
        <v>73</v>
      </c>
      <c r="BK45" s="46">
        <f t="shared" si="7"/>
        <v>73</v>
      </c>
      <c r="BL45" s="46">
        <f t="shared" si="7"/>
        <v>73</v>
      </c>
      <c r="BM45" s="46">
        <f t="shared" si="7"/>
        <v>73</v>
      </c>
      <c r="BN45" s="46">
        <f t="shared" si="7"/>
        <v>73</v>
      </c>
      <c r="BO45" s="46">
        <f t="shared" si="7"/>
        <v>73</v>
      </c>
      <c r="BP45" s="46">
        <f t="shared" si="7"/>
        <v>73</v>
      </c>
      <c r="BQ45" s="46">
        <f t="shared" si="7"/>
        <v>73</v>
      </c>
      <c r="BR45" s="46">
        <f t="shared" si="7"/>
        <v>73</v>
      </c>
    </row>
    <row r="46" spans="1:70">
      <c r="A46" s="39" t="s">
        <v>183</v>
      </c>
      <c r="B46" s="39" t="s">
        <v>184</v>
      </c>
      <c r="C46" s="39" t="s">
        <v>97</v>
      </c>
      <c r="D46" s="39" t="s">
        <v>180</v>
      </c>
      <c r="E46" s="39"/>
      <c r="F46" s="66">
        <v>220</v>
      </c>
      <c r="G46" s="66" t="s">
        <v>180</v>
      </c>
      <c r="H46" s="67">
        <v>1</v>
      </c>
      <c r="I46" s="66"/>
      <c r="J46" s="67"/>
      <c r="K46" s="46" t="s">
        <v>180</v>
      </c>
      <c r="L46" s="75">
        <v>5</v>
      </c>
      <c r="M46" s="73">
        <v>73</v>
      </c>
      <c r="N46" s="77">
        <f>1/0.75*3.6</f>
        <v>4.8</v>
      </c>
      <c r="O46" s="45">
        <v>0.10698194754239392</v>
      </c>
      <c r="P46" s="45">
        <v>0.15698194754239392</v>
      </c>
      <c r="Q46" s="115">
        <v>1.9535519125683101E-2</v>
      </c>
      <c r="R46" s="107">
        <v>60</v>
      </c>
      <c r="S46" s="106">
        <v>210</v>
      </c>
      <c r="T46" s="106">
        <v>270.00000000000006</v>
      </c>
      <c r="U46" s="108">
        <v>0</v>
      </c>
      <c r="V46" s="108">
        <v>0</v>
      </c>
      <c r="W46" s="109"/>
      <c r="X46" s="109"/>
      <c r="Y46" s="109"/>
      <c r="Z46" s="109"/>
      <c r="AA46" s="110">
        <v>12</v>
      </c>
      <c r="AB46" s="110">
        <v>48</v>
      </c>
      <c r="AC46" s="46">
        <v>1974</v>
      </c>
      <c r="AD46" s="46">
        <v>150</v>
      </c>
      <c r="AE46" s="46">
        <f t="shared" si="2"/>
        <v>2124</v>
      </c>
      <c r="AF46" s="46">
        <v>73</v>
      </c>
      <c r="AG46" s="46">
        <v>73</v>
      </c>
      <c r="AH46" s="46">
        <v>73</v>
      </c>
      <c r="AI46" s="46">
        <v>73</v>
      </c>
      <c r="AJ46" s="46">
        <v>73</v>
      </c>
      <c r="AK46" s="46">
        <v>73</v>
      </c>
      <c r="AL46" s="46">
        <v>73</v>
      </c>
      <c r="AM46" s="46">
        <v>73</v>
      </c>
      <c r="AN46" s="46">
        <v>73</v>
      </c>
      <c r="AO46" s="46">
        <v>73</v>
      </c>
      <c r="AP46" s="46">
        <v>73</v>
      </c>
      <c r="AQ46" s="46">
        <v>73</v>
      </c>
      <c r="AR46" s="46">
        <v>73</v>
      </c>
      <c r="AS46" s="46">
        <f t="shared" si="3"/>
        <v>73</v>
      </c>
      <c r="AT46" s="46">
        <f t="shared" si="7"/>
        <v>73</v>
      </c>
      <c r="AU46" s="46">
        <f t="shared" si="7"/>
        <v>73</v>
      </c>
      <c r="AV46" s="46">
        <f t="shared" si="7"/>
        <v>73</v>
      </c>
      <c r="AW46" s="46">
        <f t="shared" si="7"/>
        <v>73</v>
      </c>
      <c r="AX46" s="46">
        <f t="shared" si="7"/>
        <v>73</v>
      </c>
      <c r="AY46" s="46">
        <f t="shared" si="7"/>
        <v>73</v>
      </c>
      <c r="AZ46" s="46">
        <f t="shared" si="7"/>
        <v>73</v>
      </c>
      <c r="BA46" s="46">
        <f t="shared" si="7"/>
        <v>73</v>
      </c>
      <c r="BB46" s="46">
        <f t="shared" si="7"/>
        <v>73</v>
      </c>
      <c r="BC46" s="46">
        <f t="shared" si="7"/>
        <v>73</v>
      </c>
      <c r="BD46" s="46">
        <f t="shared" si="7"/>
        <v>73</v>
      </c>
      <c r="BE46" s="46">
        <f t="shared" si="7"/>
        <v>73</v>
      </c>
      <c r="BF46" s="46">
        <f t="shared" si="7"/>
        <v>73</v>
      </c>
      <c r="BG46" s="46">
        <f t="shared" si="7"/>
        <v>73</v>
      </c>
      <c r="BH46" s="46">
        <f t="shared" si="7"/>
        <v>73</v>
      </c>
      <c r="BI46" s="46">
        <f t="shared" si="7"/>
        <v>73</v>
      </c>
      <c r="BJ46" s="46">
        <f t="shared" si="7"/>
        <v>73</v>
      </c>
      <c r="BK46" s="46">
        <f t="shared" si="7"/>
        <v>73</v>
      </c>
      <c r="BL46" s="46">
        <f t="shared" si="7"/>
        <v>73</v>
      </c>
      <c r="BM46" s="46">
        <f t="shared" si="7"/>
        <v>73</v>
      </c>
      <c r="BN46" s="46">
        <f t="shared" si="7"/>
        <v>73</v>
      </c>
      <c r="BO46" s="46">
        <f t="shared" si="7"/>
        <v>73</v>
      </c>
      <c r="BP46" s="46">
        <f t="shared" si="7"/>
        <v>73</v>
      </c>
      <c r="BQ46" s="46">
        <f t="shared" si="7"/>
        <v>73</v>
      </c>
      <c r="BR46" s="46">
        <f t="shared" si="7"/>
        <v>73</v>
      </c>
    </row>
    <row r="47" spans="1:70">
      <c r="A47" s="39" t="s">
        <v>185</v>
      </c>
      <c r="B47" s="39" t="s">
        <v>186</v>
      </c>
      <c r="C47" s="39" t="s">
        <v>97</v>
      </c>
      <c r="D47" s="39" t="s">
        <v>180</v>
      </c>
      <c r="E47" s="39"/>
      <c r="F47" s="66">
        <v>220</v>
      </c>
      <c r="G47" s="66" t="s">
        <v>180</v>
      </c>
      <c r="H47" s="67">
        <v>1</v>
      </c>
      <c r="I47" s="66"/>
      <c r="J47" s="67"/>
      <c r="K47" s="46" t="s">
        <v>180</v>
      </c>
      <c r="L47" s="75">
        <v>5</v>
      </c>
      <c r="M47" s="73">
        <v>73</v>
      </c>
      <c r="N47" s="77">
        <f>1/0.75*3.6</f>
        <v>4.8</v>
      </c>
      <c r="O47" s="45">
        <v>0.10461528100175925</v>
      </c>
      <c r="P47" s="45">
        <v>0.15461528100175925</v>
      </c>
      <c r="Q47" s="115">
        <v>6.80327868852459E-3</v>
      </c>
      <c r="R47" s="107">
        <v>60</v>
      </c>
      <c r="S47" s="106">
        <v>210</v>
      </c>
      <c r="T47" s="106">
        <v>270.00000000000006</v>
      </c>
      <c r="U47" s="108">
        <v>0</v>
      </c>
      <c r="V47" s="108">
        <v>0</v>
      </c>
      <c r="W47" s="109"/>
      <c r="X47" s="109"/>
      <c r="Y47" s="109"/>
      <c r="Z47" s="109"/>
      <c r="AA47" s="110">
        <v>12</v>
      </c>
      <c r="AB47" s="110">
        <v>48</v>
      </c>
      <c r="AC47" s="46">
        <v>1974</v>
      </c>
      <c r="AD47" s="46">
        <v>150</v>
      </c>
      <c r="AE47" s="46">
        <f t="shared" si="2"/>
        <v>2124</v>
      </c>
      <c r="AF47" s="46">
        <v>73</v>
      </c>
      <c r="AG47" s="46">
        <v>73</v>
      </c>
      <c r="AH47" s="46">
        <v>73</v>
      </c>
      <c r="AI47" s="46">
        <v>73</v>
      </c>
      <c r="AJ47" s="46">
        <v>73</v>
      </c>
      <c r="AK47" s="46">
        <v>73</v>
      </c>
      <c r="AL47" s="46">
        <v>73</v>
      </c>
      <c r="AM47" s="46">
        <v>73</v>
      </c>
      <c r="AN47" s="46">
        <v>73</v>
      </c>
      <c r="AO47" s="46">
        <v>73</v>
      </c>
      <c r="AP47" s="46">
        <v>73</v>
      </c>
      <c r="AQ47" s="46">
        <v>73</v>
      </c>
      <c r="AR47" s="46">
        <v>73</v>
      </c>
      <c r="AS47" s="46">
        <f t="shared" si="3"/>
        <v>73</v>
      </c>
      <c r="AT47" s="46">
        <f t="shared" si="7"/>
        <v>73</v>
      </c>
      <c r="AU47" s="46">
        <f t="shared" si="7"/>
        <v>73</v>
      </c>
      <c r="AV47" s="46">
        <f t="shared" si="7"/>
        <v>73</v>
      </c>
      <c r="AW47" s="46">
        <f t="shared" si="7"/>
        <v>73</v>
      </c>
      <c r="AX47" s="46">
        <f t="shared" si="7"/>
        <v>73</v>
      </c>
      <c r="AY47" s="46">
        <f t="shared" si="7"/>
        <v>73</v>
      </c>
      <c r="AZ47" s="46">
        <f t="shared" si="7"/>
        <v>73</v>
      </c>
      <c r="BA47" s="46">
        <f t="shared" si="7"/>
        <v>73</v>
      </c>
      <c r="BB47" s="46">
        <f t="shared" si="7"/>
        <v>73</v>
      </c>
      <c r="BC47" s="46">
        <f t="shared" si="7"/>
        <v>73</v>
      </c>
      <c r="BD47" s="46">
        <f t="shared" si="7"/>
        <v>73</v>
      </c>
      <c r="BE47" s="46">
        <f t="shared" si="7"/>
        <v>73</v>
      </c>
      <c r="BF47" s="46">
        <f t="shared" si="7"/>
        <v>73</v>
      </c>
      <c r="BG47" s="46">
        <f t="shared" si="7"/>
        <v>73</v>
      </c>
      <c r="BH47" s="46">
        <f t="shared" si="7"/>
        <v>73</v>
      </c>
      <c r="BI47" s="46">
        <f t="shared" si="7"/>
        <v>73</v>
      </c>
      <c r="BJ47" s="46">
        <f t="shared" si="7"/>
        <v>73</v>
      </c>
      <c r="BK47" s="46">
        <f t="shared" si="7"/>
        <v>73</v>
      </c>
      <c r="BL47" s="46">
        <f t="shared" si="7"/>
        <v>73</v>
      </c>
      <c r="BM47" s="46">
        <f t="shared" si="7"/>
        <v>73</v>
      </c>
      <c r="BN47" s="46">
        <f t="shared" si="7"/>
        <v>73</v>
      </c>
      <c r="BO47" s="46">
        <f t="shared" si="7"/>
        <v>73</v>
      </c>
      <c r="BP47" s="46">
        <f t="shared" si="7"/>
        <v>73</v>
      </c>
      <c r="BQ47" s="46">
        <f t="shared" si="7"/>
        <v>73</v>
      </c>
      <c r="BR47" s="46">
        <f t="shared" si="7"/>
        <v>73</v>
      </c>
    </row>
    <row r="48" spans="1:70">
      <c r="A48" s="39" t="s">
        <v>187</v>
      </c>
      <c r="B48" s="39" t="s">
        <v>188</v>
      </c>
      <c r="C48" s="39" t="s">
        <v>95</v>
      </c>
      <c r="D48" s="39" t="s">
        <v>88</v>
      </c>
      <c r="E48" s="39" t="s">
        <v>89</v>
      </c>
      <c r="F48" s="66">
        <v>110</v>
      </c>
      <c r="G48" s="66" t="s">
        <v>130</v>
      </c>
      <c r="H48" s="68">
        <v>1</v>
      </c>
      <c r="I48" s="96"/>
      <c r="J48" s="67"/>
      <c r="K48" s="97" t="s">
        <v>130</v>
      </c>
      <c r="L48" s="98">
        <v>12</v>
      </c>
      <c r="M48" s="99">
        <v>52</v>
      </c>
      <c r="N48" s="77">
        <v>11.66755544930499</v>
      </c>
      <c r="O48" s="74">
        <v>0</v>
      </c>
      <c r="P48" s="74">
        <v>0.95</v>
      </c>
      <c r="Q48" s="115">
        <v>0.03</v>
      </c>
      <c r="R48" s="105">
        <v>50</v>
      </c>
      <c r="S48" s="106">
        <v>5</v>
      </c>
      <c r="T48" s="106">
        <v>10</v>
      </c>
      <c r="U48" s="75">
        <v>0</v>
      </c>
      <c r="V48" s="75">
        <v>0.75</v>
      </c>
      <c r="W48" s="105">
        <v>24</v>
      </c>
      <c r="X48" s="105">
        <v>24</v>
      </c>
      <c r="Y48" s="105">
        <v>24</v>
      </c>
      <c r="Z48" s="105"/>
      <c r="AA48" s="66">
        <v>12</v>
      </c>
      <c r="AB48" s="66">
        <v>60</v>
      </c>
      <c r="AC48" s="46">
        <v>2003</v>
      </c>
      <c r="AD48" s="46">
        <v>30</v>
      </c>
      <c r="AE48" s="46">
        <f t="shared" si="2"/>
        <v>2033</v>
      </c>
      <c r="AF48" s="46">
        <v>52</v>
      </c>
      <c r="AG48" s="46">
        <v>52</v>
      </c>
      <c r="AH48" s="46">
        <v>52</v>
      </c>
      <c r="AI48" s="46">
        <v>52</v>
      </c>
      <c r="AJ48" s="46">
        <v>52</v>
      </c>
      <c r="AK48" s="46">
        <v>52</v>
      </c>
      <c r="AL48" s="46">
        <v>52</v>
      </c>
      <c r="AM48" s="46">
        <v>52</v>
      </c>
      <c r="AN48" s="46">
        <v>52</v>
      </c>
      <c r="AO48" s="46">
        <v>52</v>
      </c>
      <c r="AP48" s="46">
        <v>52</v>
      </c>
      <c r="AQ48" s="46">
        <v>52</v>
      </c>
      <c r="AR48" s="46">
        <v>52</v>
      </c>
      <c r="AS48" s="46">
        <f t="shared" si="3"/>
        <v>52</v>
      </c>
      <c r="AT48" s="46">
        <f t="shared" si="7"/>
        <v>52</v>
      </c>
      <c r="AU48" s="46">
        <f t="shared" si="7"/>
        <v>52</v>
      </c>
      <c r="AV48" s="46">
        <f t="shared" si="7"/>
        <v>52</v>
      </c>
      <c r="AW48" s="46">
        <f t="shared" si="7"/>
        <v>52</v>
      </c>
      <c r="AX48" s="46">
        <f t="shared" si="7"/>
        <v>52</v>
      </c>
      <c r="AY48" s="46">
        <f t="shared" si="7"/>
        <v>52</v>
      </c>
      <c r="AZ48" s="46">
        <f t="shared" si="7"/>
        <v>52</v>
      </c>
      <c r="BA48" s="46">
        <f t="shared" si="7"/>
        <v>52</v>
      </c>
      <c r="BB48" s="46">
        <f t="shared" si="7"/>
        <v>0</v>
      </c>
      <c r="BC48" s="46">
        <f t="shared" si="7"/>
        <v>0</v>
      </c>
      <c r="BD48" s="46">
        <f t="shared" ref="AT48:BR58" si="8">IF((BD$4-$AC48)&lt;=$AD48,$AR48,0)</f>
        <v>0</v>
      </c>
      <c r="BE48" s="46">
        <f t="shared" si="8"/>
        <v>0</v>
      </c>
      <c r="BF48" s="46">
        <f t="shared" si="8"/>
        <v>0</v>
      </c>
      <c r="BG48" s="46">
        <f t="shared" si="8"/>
        <v>0</v>
      </c>
      <c r="BH48" s="46">
        <f t="shared" si="8"/>
        <v>0</v>
      </c>
      <c r="BI48" s="46">
        <f t="shared" si="8"/>
        <v>0</v>
      </c>
      <c r="BJ48" s="46">
        <f t="shared" si="8"/>
        <v>0</v>
      </c>
      <c r="BK48" s="46">
        <f t="shared" si="8"/>
        <v>0</v>
      </c>
      <c r="BL48" s="46">
        <f t="shared" si="8"/>
        <v>0</v>
      </c>
      <c r="BM48" s="46">
        <f t="shared" si="8"/>
        <v>0</v>
      </c>
      <c r="BN48" s="46">
        <f t="shared" si="8"/>
        <v>0</v>
      </c>
      <c r="BO48" s="46">
        <f t="shared" si="8"/>
        <v>0</v>
      </c>
      <c r="BP48" s="46">
        <f t="shared" si="8"/>
        <v>0</v>
      </c>
      <c r="BQ48" s="46">
        <f t="shared" si="8"/>
        <v>0</v>
      </c>
      <c r="BR48" s="46">
        <f t="shared" si="8"/>
        <v>0</v>
      </c>
    </row>
    <row r="49" spans="1:139">
      <c r="A49" s="39" t="s">
        <v>189</v>
      </c>
      <c r="B49" s="39" t="s">
        <v>190</v>
      </c>
      <c r="C49" s="39" t="s">
        <v>95</v>
      </c>
      <c r="D49" s="48" t="s">
        <v>96</v>
      </c>
      <c r="E49" s="48" t="s">
        <v>97</v>
      </c>
      <c r="F49" s="121">
        <v>110</v>
      </c>
      <c r="G49" s="66" t="s">
        <v>151</v>
      </c>
      <c r="H49" s="67">
        <v>1</v>
      </c>
      <c r="I49" s="66"/>
      <c r="J49" s="67"/>
      <c r="K49" s="46" t="s">
        <v>151</v>
      </c>
      <c r="L49" s="75">
        <v>47.64</v>
      </c>
      <c r="M49" s="73">
        <v>137</v>
      </c>
      <c r="N49" s="76">
        <v>8.52</v>
      </c>
      <c r="O49" s="45">
        <v>0.76835852543585093</v>
      </c>
      <c r="P49" s="45">
        <v>0.9</v>
      </c>
      <c r="Q49" s="115">
        <v>0.05</v>
      </c>
      <c r="R49" s="107">
        <v>50</v>
      </c>
      <c r="S49" s="106">
        <v>0.7</v>
      </c>
      <c r="T49" s="106">
        <v>0.7</v>
      </c>
      <c r="U49" s="108">
        <v>4</v>
      </c>
      <c r="V49" s="108">
        <v>4</v>
      </c>
      <c r="W49" s="110">
        <v>750</v>
      </c>
      <c r="X49" s="110">
        <v>600</v>
      </c>
      <c r="Y49" s="110">
        <v>450</v>
      </c>
      <c r="Z49" s="110"/>
      <c r="AA49" s="110">
        <v>12</v>
      </c>
      <c r="AB49" s="110">
        <v>60</v>
      </c>
      <c r="AC49" s="46">
        <v>2005</v>
      </c>
      <c r="AD49" s="46">
        <v>30</v>
      </c>
      <c r="AE49" s="46">
        <f t="shared" si="2"/>
        <v>2035</v>
      </c>
      <c r="AF49" s="46">
        <v>137</v>
      </c>
      <c r="AG49" s="46">
        <v>137</v>
      </c>
      <c r="AH49" s="46">
        <v>137</v>
      </c>
      <c r="AI49" s="46">
        <v>137</v>
      </c>
      <c r="AJ49" s="46">
        <v>137</v>
      </c>
      <c r="AK49" s="46">
        <v>137</v>
      </c>
      <c r="AL49" s="46">
        <v>137</v>
      </c>
      <c r="AM49" s="46">
        <v>137</v>
      </c>
      <c r="AN49" s="46">
        <v>137</v>
      </c>
      <c r="AO49" s="46">
        <v>137</v>
      </c>
      <c r="AP49" s="46">
        <v>137</v>
      </c>
      <c r="AQ49" s="46">
        <v>137</v>
      </c>
      <c r="AR49" s="46">
        <v>137</v>
      </c>
      <c r="AS49" s="46">
        <f t="shared" si="3"/>
        <v>137</v>
      </c>
      <c r="AT49" s="46">
        <f t="shared" si="8"/>
        <v>137</v>
      </c>
      <c r="AU49" s="46">
        <f t="shared" si="8"/>
        <v>137</v>
      </c>
      <c r="AV49" s="46">
        <f t="shared" si="8"/>
        <v>137</v>
      </c>
      <c r="AW49" s="46">
        <f t="shared" si="8"/>
        <v>137</v>
      </c>
      <c r="AX49" s="46">
        <f t="shared" si="8"/>
        <v>137</v>
      </c>
      <c r="AY49" s="46">
        <f t="shared" si="8"/>
        <v>137</v>
      </c>
      <c r="AZ49" s="46">
        <f t="shared" si="8"/>
        <v>137</v>
      </c>
      <c r="BA49" s="46">
        <f t="shared" si="8"/>
        <v>137</v>
      </c>
      <c r="BB49" s="46">
        <f t="shared" si="8"/>
        <v>137</v>
      </c>
      <c r="BC49" s="46">
        <f t="shared" si="8"/>
        <v>137</v>
      </c>
      <c r="BD49" s="46">
        <f t="shared" si="8"/>
        <v>0</v>
      </c>
      <c r="BE49" s="46">
        <f t="shared" si="8"/>
        <v>0</v>
      </c>
      <c r="BF49" s="46">
        <f t="shared" si="8"/>
        <v>0</v>
      </c>
      <c r="BG49" s="46">
        <f t="shared" si="8"/>
        <v>0</v>
      </c>
      <c r="BH49" s="46">
        <f t="shared" si="8"/>
        <v>0</v>
      </c>
      <c r="BI49" s="46">
        <f t="shared" si="8"/>
        <v>0</v>
      </c>
      <c r="BJ49" s="46">
        <f t="shared" si="8"/>
        <v>0</v>
      </c>
      <c r="BK49" s="46">
        <f t="shared" si="8"/>
        <v>0</v>
      </c>
      <c r="BL49" s="46">
        <f t="shared" si="8"/>
        <v>0</v>
      </c>
      <c r="BM49" s="46">
        <f t="shared" si="8"/>
        <v>0</v>
      </c>
      <c r="BN49" s="46">
        <f t="shared" si="8"/>
        <v>0</v>
      </c>
      <c r="BO49" s="46">
        <f t="shared" si="8"/>
        <v>0</v>
      </c>
      <c r="BP49" s="46">
        <f t="shared" si="8"/>
        <v>0</v>
      </c>
      <c r="BQ49" s="46">
        <f t="shared" si="8"/>
        <v>0</v>
      </c>
      <c r="BR49" s="46">
        <f t="shared" si="8"/>
        <v>0</v>
      </c>
    </row>
    <row r="50" spans="1:139">
      <c r="A50" s="48" t="s">
        <v>191</v>
      </c>
      <c r="B50" s="48" t="s">
        <v>192</v>
      </c>
      <c r="C50" s="39" t="s">
        <v>95</v>
      </c>
      <c r="D50" s="50" t="s">
        <v>193</v>
      </c>
      <c r="E50" s="50" t="s">
        <v>194</v>
      </c>
      <c r="F50" s="122">
        <v>220</v>
      </c>
      <c r="G50" s="66" t="s">
        <v>90</v>
      </c>
      <c r="H50" s="67">
        <v>1</v>
      </c>
      <c r="I50" s="66"/>
      <c r="J50" s="67"/>
      <c r="K50" s="46" t="s">
        <v>90</v>
      </c>
      <c r="L50" s="75">
        <v>209</v>
      </c>
      <c r="M50" s="73">
        <v>415</v>
      </c>
      <c r="N50" s="76">
        <v>6.8326819261836826</v>
      </c>
      <c r="O50" s="45">
        <v>0.35320709771540076</v>
      </c>
      <c r="P50" s="45">
        <v>0.9</v>
      </c>
      <c r="Q50" s="115">
        <v>0.02</v>
      </c>
      <c r="R50" s="105">
        <v>48</v>
      </c>
      <c r="S50" s="106">
        <v>10</v>
      </c>
      <c r="T50" s="106">
        <v>9</v>
      </c>
      <c r="U50" s="75">
        <v>4</v>
      </c>
      <c r="V50" s="75">
        <v>4</v>
      </c>
      <c r="W50" s="105">
        <v>7700</v>
      </c>
      <c r="X50" s="105">
        <v>2603.6</v>
      </c>
      <c r="Y50" s="105">
        <v>2600</v>
      </c>
      <c r="Z50" s="105"/>
      <c r="AA50" s="66">
        <v>12</v>
      </c>
      <c r="AB50" s="66">
        <v>60</v>
      </c>
      <c r="AC50" s="46">
        <v>2002</v>
      </c>
      <c r="AD50" s="46">
        <v>30</v>
      </c>
      <c r="AE50" s="46">
        <f t="shared" si="2"/>
        <v>2032</v>
      </c>
      <c r="AF50" s="46">
        <v>403</v>
      </c>
      <c r="AG50" s="46">
        <v>405</v>
      </c>
      <c r="AH50" s="46">
        <v>404</v>
      </c>
      <c r="AI50" s="46">
        <v>403</v>
      </c>
      <c r="AJ50" s="46">
        <v>402</v>
      </c>
      <c r="AK50" s="46">
        <v>405</v>
      </c>
      <c r="AL50" s="46">
        <v>404</v>
      </c>
      <c r="AM50" s="46">
        <v>403</v>
      </c>
      <c r="AN50" s="46">
        <v>402</v>
      </c>
      <c r="AO50" s="46">
        <v>405</v>
      </c>
      <c r="AP50" s="46">
        <v>404</v>
      </c>
      <c r="AQ50" s="46">
        <v>403</v>
      </c>
      <c r="AR50" s="46">
        <v>402</v>
      </c>
      <c r="AS50" s="46">
        <f t="shared" si="3"/>
        <v>402</v>
      </c>
      <c r="AT50" s="46">
        <f t="shared" si="8"/>
        <v>402</v>
      </c>
      <c r="AU50" s="46">
        <f t="shared" si="8"/>
        <v>402</v>
      </c>
      <c r="AV50" s="46">
        <f t="shared" si="8"/>
        <v>402</v>
      </c>
      <c r="AW50" s="46">
        <f t="shared" si="8"/>
        <v>402</v>
      </c>
      <c r="AX50" s="46">
        <f t="shared" si="8"/>
        <v>402</v>
      </c>
      <c r="AY50" s="46">
        <f t="shared" si="8"/>
        <v>402</v>
      </c>
      <c r="AZ50" s="46">
        <f t="shared" si="8"/>
        <v>402</v>
      </c>
      <c r="BA50" s="46">
        <f t="shared" si="8"/>
        <v>0</v>
      </c>
      <c r="BB50" s="46">
        <f t="shared" si="8"/>
        <v>0</v>
      </c>
      <c r="BC50" s="46">
        <f t="shared" si="8"/>
        <v>0</v>
      </c>
      <c r="BD50" s="46">
        <f t="shared" si="8"/>
        <v>0</v>
      </c>
      <c r="BE50" s="46">
        <f t="shared" si="8"/>
        <v>0</v>
      </c>
      <c r="BF50" s="46">
        <f t="shared" si="8"/>
        <v>0</v>
      </c>
      <c r="BG50" s="46">
        <f t="shared" si="8"/>
        <v>0</v>
      </c>
      <c r="BH50" s="46">
        <f t="shared" si="8"/>
        <v>0</v>
      </c>
      <c r="BI50" s="46">
        <f t="shared" si="8"/>
        <v>0</v>
      </c>
      <c r="BJ50" s="46">
        <f t="shared" si="8"/>
        <v>0</v>
      </c>
      <c r="BK50" s="46">
        <f t="shared" si="8"/>
        <v>0</v>
      </c>
      <c r="BL50" s="46">
        <f t="shared" si="8"/>
        <v>0</v>
      </c>
      <c r="BM50" s="46">
        <f t="shared" si="8"/>
        <v>0</v>
      </c>
      <c r="BN50" s="46">
        <f t="shared" si="8"/>
        <v>0</v>
      </c>
      <c r="BO50" s="46">
        <f t="shared" si="8"/>
        <v>0</v>
      </c>
      <c r="BP50" s="46">
        <f t="shared" si="8"/>
        <v>0</v>
      </c>
      <c r="BQ50" s="46">
        <f t="shared" si="8"/>
        <v>0</v>
      </c>
      <c r="BR50" s="46">
        <f t="shared" si="8"/>
        <v>0</v>
      </c>
    </row>
    <row r="51" spans="1:139">
      <c r="A51" s="50" t="s">
        <v>195</v>
      </c>
      <c r="B51" s="50" t="s">
        <v>196</v>
      </c>
      <c r="C51" s="39" t="s">
        <v>95</v>
      </c>
      <c r="D51" s="50" t="s">
        <v>193</v>
      </c>
      <c r="E51" s="50" t="s">
        <v>194</v>
      </c>
      <c r="F51" s="122">
        <v>220</v>
      </c>
      <c r="G51" s="66" t="s">
        <v>90</v>
      </c>
      <c r="H51" s="67">
        <v>1</v>
      </c>
      <c r="I51" s="66"/>
      <c r="J51" s="67"/>
      <c r="K51" s="46" t="s">
        <v>90</v>
      </c>
      <c r="L51" s="75">
        <v>194</v>
      </c>
      <c r="M51" s="73">
        <v>388.47499999999997</v>
      </c>
      <c r="N51" s="76">
        <v>6.7323630588324761</v>
      </c>
      <c r="O51" s="45">
        <v>0.62951393538800171</v>
      </c>
      <c r="P51" s="45">
        <v>0.9</v>
      </c>
      <c r="Q51" s="115">
        <v>3.5999999999999997E-2</v>
      </c>
      <c r="R51" s="105">
        <v>55</v>
      </c>
      <c r="S51" s="106">
        <v>12.5</v>
      </c>
      <c r="T51" s="106">
        <v>12.5</v>
      </c>
      <c r="U51" s="75">
        <v>4</v>
      </c>
      <c r="V51" s="75">
        <v>4</v>
      </c>
      <c r="W51" s="105">
        <v>5033</v>
      </c>
      <c r="X51" s="105">
        <v>2944</v>
      </c>
      <c r="Y51" s="105">
        <v>2017</v>
      </c>
      <c r="Z51" s="105"/>
      <c r="AA51" s="66">
        <v>12</v>
      </c>
      <c r="AB51" s="66">
        <v>48</v>
      </c>
      <c r="AC51" s="46">
        <v>2006</v>
      </c>
      <c r="AD51" s="46">
        <v>30</v>
      </c>
      <c r="AE51" s="46">
        <f t="shared" si="2"/>
        <v>2036</v>
      </c>
      <c r="AF51" s="46">
        <v>384</v>
      </c>
      <c r="AG51" s="46">
        <v>387</v>
      </c>
      <c r="AH51" s="46">
        <v>387</v>
      </c>
      <c r="AI51" s="46">
        <v>386</v>
      </c>
      <c r="AJ51" s="46">
        <v>386</v>
      </c>
      <c r="AK51" s="46">
        <v>386</v>
      </c>
      <c r="AL51" s="46">
        <v>386</v>
      </c>
      <c r="AM51" s="46">
        <v>386</v>
      </c>
      <c r="AN51" s="46">
        <v>385</v>
      </c>
      <c r="AO51" s="46">
        <v>385</v>
      </c>
      <c r="AP51" s="46">
        <v>385</v>
      </c>
      <c r="AQ51" s="46">
        <v>385</v>
      </c>
      <c r="AR51" s="46">
        <v>385</v>
      </c>
      <c r="AS51" s="46">
        <f t="shared" si="3"/>
        <v>385</v>
      </c>
      <c r="AT51" s="46">
        <f t="shared" si="8"/>
        <v>385</v>
      </c>
      <c r="AU51" s="46">
        <f t="shared" si="8"/>
        <v>385</v>
      </c>
      <c r="AV51" s="46">
        <f t="shared" si="8"/>
        <v>385</v>
      </c>
      <c r="AW51" s="46">
        <f t="shared" si="8"/>
        <v>385</v>
      </c>
      <c r="AX51" s="46">
        <f t="shared" si="8"/>
        <v>385</v>
      </c>
      <c r="AY51" s="46">
        <f t="shared" si="8"/>
        <v>385</v>
      </c>
      <c r="AZ51" s="46">
        <f t="shared" si="8"/>
        <v>385</v>
      </c>
      <c r="BA51" s="46">
        <f t="shared" si="8"/>
        <v>385</v>
      </c>
      <c r="BB51" s="46">
        <f t="shared" si="8"/>
        <v>385</v>
      </c>
      <c r="BC51" s="46">
        <f t="shared" si="8"/>
        <v>385</v>
      </c>
      <c r="BD51" s="46">
        <f t="shared" si="8"/>
        <v>385</v>
      </c>
      <c r="BE51" s="46">
        <f t="shared" si="8"/>
        <v>0</v>
      </c>
      <c r="BF51" s="46">
        <f t="shared" si="8"/>
        <v>0</v>
      </c>
      <c r="BG51" s="46">
        <f t="shared" si="8"/>
        <v>0</v>
      </c>
      <c r="BH51" s="46">
        <f t="shared" si="8"/>
        <v>0</v>
      </c>
      <c r="BI51" s="46">
        <f t="shared" si="8"/>
        <v>0</v>
      </c>
      <c r="BJ51" s="46">
        <f t="shared" si="8"/>
        <v>0</v>
      </c>
      <c r="BK51" s="46">
        <f t="shared" si="8"/>
        <v>0</v>
      </c>
      <c r="BL51" s="46">
        <f t="shared" si="8"/>
        <v>0</v>
      </c>
      <c r="BM51" s="46">
        <f t="shared" si="8"/>
        <v>0</v>
      </c>
      <c r="BN51" s="46">
        <f t="shared" si="8"/>
        <v>0</v>
      </c>
      <c r="BO51" s="46">
        <f t="shared" si="8"/>
        <v>0</v>
      </c>
      <c r="BP51" s="46">
        <f t="shared" si="8"/>
        <v>0</v>
      </c>
      <c r="BQ51" s="46">
        <f t="shared" si="8"/>
        <v>0</v>
      </c>
      <c r="BR51" s="46">
        <f t="shared" si="8"/>
        <v>0</v>
      </c>
    </row>
    <row r="52" spans="1:139">
      <c r="A52" s="39" t="s">
        <v>197</v>
      </c>
      <c r="B52" s="39" t="s">
        <v>198</v>
      </c>
      <c r="C52" s="39" t="s">
        <v>95</v>
      </c>
      <c r="D52" s="50" t="s">
        <v>193</v>
      </c>
      <c r="E52" s="50" t="s">
        <v>194</v>
      </c>
      <c r="F52" s="122">
        <v>220</v>
      </c>
      <c r="G52" s="66" t="s">
        <v>90</v>
      </c>
      <c r="H52" s="67">
        <v>1</v>
      </c>
      <c r="I52" s="66"/>
      <c r="J52" s="67"/>
      <c r="K52" s="46" t="s">
        <v>90</v>
      </c>
      <c r="L52" s="75">
        <v>170</v>
      </c>
      <c r="M52" s="73">
        <v>404</v>
      </c>
      <c r="N52" s="76">
        <v>6.7303999165434121</v>
      </c>
      <c r="O52" s="45">
        <v>0.50694635071167526</v>
      </c>
      <c r="P52" s="45">
        <v>0.9</v>
      </c>
      <c r="Q52" s="115">
        <v>7.0000000000000007E-2</v>
      </c>
      <c r="R52" s="105">
        <v>55</v>
      </c>
      <c r="S52" s="106">
        <v>20</v>
      </c>
      <c r="T52" s="106">
        <v>20</v>
      </c>
      <c r="U52" s="75">
        <v>4</v>
      </c>
      <c r="V52" s="75">
        <v>4</v>
      </c>
      <c r="W52" s="105">
        <v>644.17100000000005</v>
      </c>
      <c r="X52" s="105">
        <v>531.12900000000002</v>
      </c>
      <c r="Y52" s="105">
        <v>318.45400000000001</v>
      </c>
      <c r="Z52" s="105"/>
      <c r="AA52" s="66">
        <v>12</v>
      </c>
      <c r="AB52" s="66">
        <v>60</v>
      </c>
      <c r="AC52" s="46">
        <v>2007</v>
      </c>
      <c r="AD52" s="46">
        <v>30</v>
      </c>
      <c r="AE52" s="46">
        <f t="shared" si="2"/>
        <v>2037</v>
      </c>
      <c r="AF52" s="46">
        <v>399</v>
      </c>
      <c r="AG52" s="46">
        <v>399</v>
      </c>
      <c r="AH52" s="46">
        <v>398</v>
      </c>
      <c r="AI52" s="46">
        <v>398</v>
      </c>
      <c r="AJ52" s="46">
        <v>397</v>
      </c>
      <c r="AK52" s="46">
        <v>397</v>
      </c>
      <c r="AL52" s="46">
        <v>396</v>
      </c>
      <c r="AM52" s="46">
        <v>396</v>
      </c>
      <c r="AN52" s="46">
        <v>395</v>
      </c>
      <c r="AO52" s="46">
        <v>395</v>
      </c>
      <c r="AP52" s="46">
        <v>394</v>
      </c>
      <c r="AQ52" s="46">
        <v>394</v>
      </c>
      <c r="AR52" s="46">
        <v>393</v>
      </c>
      <c r="AS52" s="46">
        <f t="shared" si="3"/>
        <v>393</v>
      </c>
      <c r="AT52" s="46">
        <f t="shared" si="8"/>
        <v>393</v>
      </c>
      <c r="AU52" s="46">
        <f t="shared" si="8"/>
        <v>393</v>
      </c>
      <c r="AV52" s="46">
        <f t="shared" si="8"/>
        <v>393</v>
      </c>
      <c r="AW52" s="46">
        <f t="shared" si="8"/>
        <v>393</v>
      </c>
      <c r="AX52" s="46">
        <f t="shared" si="8"/>
        <v>393</v>
      </c>
      <c r="AY52" s="46">
        <f t="shared" si="8"/>
        <v>393</v>
      </c>
      <c r="AZ52" s="46">
        <f t="shared" si="8"/>
        <v>393</v>
      </c>
      <c r="BA52" s="46">
        <f t="shared" si="8"/>
        <v>393</v>
      </c>
      <c r="BB52" s="46">
        <f t="shared" si="8"/>
        <v>393</v>
      </c>
      <c r="BC52" s="46">
        <f t="shared" si="8"/>
        <v>393</v>
      </c>
      <c r="BD52" s="46">
        <f t="shared" si="8"/>
        <v>393</v>
      </c>
      <c r="BE52" s="46">
        <f t="shared" si="8"/>
        <v>393</v>
      </c>
      <c r="BF52" s="46">
        <f t="shared" si="8"/>
        <v>0</v>
      </c>
      <c r="BG52" s="46">
        <f t="shared" si="8"/>
        <v>0</v>
      </c>
      <c r="BH52" s="46">
        <f t="shared" si="8"/>
        <v>0</v>
      </c>
      <c r="BI52" s="46">
        <f t="shared" si="8"/>
        <v>0</v>
      </c>
      <c r="BJ52" s="46">
        <f t="shared" si="8"/>
        <v>0</v>
      </c>
      <c r="BK52" s="46">
        <f t="shared" si="8"/>
        <v>0</v>
      </c>
      <c r="BL52" s="46">
        <f t="shared" si="8"/>
        <v>0</v>
      </c>
      <c r="BM52" s="46">
        <f t="shared" si="8"/>
        <v>0</v>
      </c>
      <c r="BN52" s="46">
        <f t="shared" si="8"/>
        <v>0</v>
      </c>
      <c r="BO52" s="46">
        <f t="shared" si="8"/>
        <v>0</v>
      </c>
      <c r="BP52" s="46">
        <f t="shared" si="8"/>
        <v>0</v>
      </c>
      <c r="BQ52" s="46">
        <f t="shared" si="8"/>
        <v>0</v>
      </c>
      <c r="BR52" s="46">
        <f t="shared" si="8"/>
        <v>0</v>
      </c>
    </row>
    <row r="53" spans="1:139">
      <c r="A53" s="39" t="s">
        <v>199</v>
      </c>
      <c r="B53" s="39" t="s">
        <v>200</v>
      </c>
      <c r="C53" s="39" t="s">
        <v>95</v>
      </c>
      <c r="D53" s="50" t="s">
        <v>193</v>
      </c>
      <c r="E53" s="50" t="s">
        <v>194</v>
      </c>
      <c r="F53" s="122">
        <v>220</v>
      </c>
      <c r="G53" s="66" t="s">
        <v>90</v>
      </c>
      <c r="H53" s="67">
        <v>1</v>
      </c>
      <c r="I53" s="66"/>
      <c r="J53" s="67"/>
      <c r="K53" s="46" t="s">
        <v>90</v>
      </c>
      <c r="L53" s="75">
        <v>171</v>
      </c>
      <c r="M53" s="73">
        <v>343</v>
      </c>
      <c r="N53" s="76">
        <v>6.7656403739696174</v>
      </c>
      <c r="O53" s="45">
        <v>0.23723939334510807</v>
      </c>
      <c r="P53" s="45">
        <v>0.9</v>
      </c>
      <c r="Q53" s="115">
        <v>7.0000000000000007E-2</v>
      </c>
      <c r="R53" s="105">
        <v>55</v>
      </c>
      <c r="S53" s="106">
        <v>7</v>
      </c>
      <c r="T53" s="106">
        <v>7</v>
      </c>
      <c r="U53" s="75">
        <v>4</v>
      </c>
      <c r="V53" s="75">
        <v>4</v>
      </c>
      <c r="W53" s="105">
        <v>4771.6819999999998</v>
      </c>
      <c r="X53" s="105">
        <v>2803.1959999999999</v>
      </c>
      <c r="Y53" s="105">
        <v>834.68700000000001</v>
      </c>
      <c r="Z53" s="105"/>
      <c r="AA53" s="66">
        <v>12</v>
      </c>
      <c r="AB53" s="66">
        <v>60</v>
      </c>
      <c r="AC53" s="46">
        <v>2002</v>
      </c>
      <c r="AD53" s="46">
        <v>30</v>
      </c>
      <c r="AE53" s="46">
        <f t="shared" si="2"/>
        <v>2032</v>
      </c>
      <c r="AF53" s="46">
        <v>341</v>
      </c>
      <c r="AG53" s="46">
        <v>341</v>
      </c>
      <c r="AH53" s="46">
        <v>340</v>
      </c>
      <c r="AI53" s="46">
        <v>340</v>
      </c>
      <c r="AJ53" s="46">
        <v>339</v>
      </c>
      <c r="AK53" s="46">
        <v>339</v>
      </c>
      <c r="AL53" s="46">
        <v>338</v>
      </c>
      <c r="AM53" s="46">
        <v>338</v>
      </c>
      <c r="AN53" s="46">
        <v>337</v>
      </c>
      <c r="AO53" s="46">
        <v>337</v>
      </c>
      <c r="AP53" s="46">
        <v>336</v>
      </c>
      <c r="AQ53" s="46">
        <v>336</v>
      </c>
      <c r="AR53" s="46">
        <v>335</v>
      </c>
      <c r="AS53" s="46">
        <f t="shared" si="3"/>
        <v>335</v>
      </c>
      <c r="AT53" s="46">
        <f t="shared" si="8"/>
        <v>335</v>
      </c>
      <c r="AU53" s="46">
        <f t="shared" si="8"/>
        <v>335</v>
      </c>
      <c r="AV53" s="46">
        <f t="shared" si="8"/>
        <v>335</v>
      </c>
      <c r="AW53" s="46">
        <f t="shared" si="8"/>
        <v>335</v>
      </c>
      <c r="AX53" s="46">
        <f t="shared" si="8"/>
        <v>335</v>
      </c>
      <c r="AY53" s="46">
        <f t="shared" si="8"/>
        <v>335</v>
      </c>
      <c r="AZ53" s="46">
        <f t="shared" si="8"/>
        <v>335</v>
      </c>
      <c r="BA53" s="46">
        <f t="shared" si="8"/>
        <v>0</v>
      </c>
      <c r="BB53" s="46">
        <f t="shared" si="8"/>
        <v>0</v>
      </c>
      <c r="BC53" s="46">
        <f t="shared" si="8"/>
        <v>0</v>
      </c>
      <c r="BD53" s="46">
        <f t="shared" si="8"/>
        <v>0</v>
      </c>
      <c r="BE53" s="46">
        <f t="shared" si="8"/>
        <v>0</v>
      </c>
      <c r="BF53" s="46">
        <f t="shared" si="8"/>
        <v>0</v>
      </c>
      <c r="BG53" s="46">
        <f t="shared" si="8"/>
        <v>0</v>
      </c>
      <c r="BH53" s="46">
        <f t="shared" si="8"/>
        <v>0</v>
      </c>
      <c r="BI53" s="46">
        <f t="shared" si="8"/>
        <v>0</v>
      </c>
      <c r="BJ53" s="46">
        <f t="shared" si="8"/>
        <v>0</v>
      </c>
      <c r="BK53" s="46">
        <f t="shared" si="8"/>
        <v>0</v>
      </c>
      <c r="BL53" s="46">
        <f t="shared" si="8"/>
        <v>0</v>
      </c>
      <c r="BM53" s="46">
        <f t="shared" si="8"/>
        <v>0</v>
      </c>
      <c r="BN53" s="46">
        <f t="shared" si="8"/>
        <v>0</v>
      </c>
      <c r="BO53" s="46">
        <f t="shared" si="8"/>
        <v>0</v>
      </c>
      <c r="BP53" s="46">
        <f t="shared" si="8"/>
        <v>0</v>
      </c>
      <c r="BQ53" s="46">
        <f t="shared" si="8"/>
        <v>0</v>
      </c>
      <c r="BR53" s="46">
        <f t="shared" si="8"/>
        <v>0</v>
      </c>
    </row>
    <row r="54" spans="1:139" ht="14.25" customHeight="1">
      <c r="A54" s="39" t="s">
        <v>201</v>
      </c>
      <c r="B54" s="39" t="s">
        <v>202</v>
      </c>
      <c r="C54" s="39" t="s">
        <v>95</v>
      </c>
      <c r="D54" s="50" t="s">
        <v>193</v>
      </c>
      <c r="E54" s="50" t="s">
        <v>194</v>
      </c>
      <c r="F54" s="122">
        <v>220</v>
      </c>
      <c r="G54" s="66" t="s">
        <v>90</v>
      </c>
      <c r="H54" s="67">
        <v>1</v>
      </c>
      <c r="I54" s="66"/>
      <c r="J54" s="67"/>
      <c r="K54" s="46" t="s">
        <v>90</v>
      </c>
      <c r="L54" s="75">
        <v>215.8</v>
      </c>
      <c r="M54" s="73">
        <v>431.6</v>
      </c>
      <c r="N54" s="76">
        <v>6.23591727633349</v>
      </c>
      <c r="O54" s="45">
        <v>0.60941765980643781</v>
      </c>
      <c r="P54" s="45">
        <v>0.9</v>
      </c>
      <c r="Q54" s="115">
        <v>0.03</v>
      </c>
      <c r="R54" s="107">
        <v>50</v>
      </c>
      <c r="S54" s="106">
        <v>9.2409842938696087</v>
      </c>
      <c r="T54" s="106">
        <v>12.429999999999998</v>
      </c>
      <c r="U54" s="108">
        <v>4</v>
      </c>
      <c r="V54" s="108">
        <v>0</v>
      </c>
      <c r="W54" s="110">
        <v>2400</v>
      </c>
      <c r="X54" s="110">
        <v>1800</v>
      </c>
      <c r="Y54" s="110">
        <v>1200</v>
      </c>
      <c r="Z54" s="110"/>
      <c r="AA54" s="110">
        <v>12</v>
      </c>
      <c r="AB54" s="110">
        <v>60</v>
      </c>
      <c r="AC54" s="46">
        <v>2010</v>
      </c>
      <c r="AD54" s="46">
        <v>30</v>
      </c>
      <c r="AE54" s="46">
        <f t="shared" si="2"/>
        <v>2040</v>
      </c>
      <c r="AF54" s="46">
        <v>432</v>
      </c>
      <c r="AG54" s="46">
        <v>431</v>
      </c>
      <c r="AH54" s="46">
        <v>431</v>
      </c>
      <c r="AI54" s="46">
        <v>431</v>
      </c>
      <c r="AJ54" s="46">
        <v>431</v>
      </c>
      <c r="AK54" s="46">
        <v>431</v>
      </c>
      <c r="AL54" s="46">
        <v>431</v>
      </c>
      <c r="AM54" s="46">
        <v>431</v>
      </c>
      <c r="AN54" s="46">
        <v>431</v>
      </c>
      <c r="AO54" s="46">
        <v>431</v>
      </c>
      <c r="AP54" s="46">
        <v>431</v>
      </c>
      <c r="AQ54" s="46">
        <v>431</v>
      </c>
      <c r="AR54" s="46">
        <v>431</v>
      </c>
      <c r="AS54" s="46">
        <f t="shared" si="3"/>
        <v>431</v>
      </c>
      <c r="AT54" s="46">
        <f t="shared" si="8"/>
        <v>431</v>
      </c>
      <c r="AU54" s="46">
        <f t="shared" si="8"/>
        <v>431</v>
      </c>
      <c r="AV54" s="46">
        <f t="shared" si="8"/>
        <v>431</v>
      </c>
      <c r="AW54" s="46">
        <f t="shared" si="8"/>
        <v>431</v>
      </c>
      <c r="AX54" s="46">
        <f t="shared" si="8"/>
        <v>431</v>
      </c>
      <c r="AY54" s="46">
        <f t="shared" si="8"/>
        <v>431</v>
      </c>
      <c r="AZ54" s="46">
        <f t="shared" si="8"/>
        <v>431</v>
      </c>
      <c r="BA54" s="46">
        <f t="shared" si="8"/>
        <v>431</v>
      </c>
      <c r="BB54" s="46">
        <f t="shared" si="8"/>
        <v>431</v>
      </c>
      <c r="BC54" s="46">
        <f t="shared" si="8"/>
        <v>431</v>
      </c>
      <c r="BD54" s="46">
        <f t="shared" si="8"/>
        <v>431</v>
      </c>
      <c r="BE54" s="46">
        <f t="shared" si="8"/>
        <v>431</v>
      </c>
      <c r="BF54" s="46">
        <f t="shared" si="8"/>
        <v>431</v>
      </c>
      <c r="BG54" s="46">
        <f t="shared" si="8"/>
        <v>431</v>
      </c>
      <c r="BH54" s="46">
        <f t="shared" si="8"/>
        <v>431</v>
      </c>
      <c r="BI54" s="46">
        <f t="shared" si="8"/>
        <v>0</v>
      </c>
      <c r="BJ54" s="46">
        <f t="shared" si="8"/>
        <v>0</v>
      </c>
      <c r="BK54" s="46">
        <f t="shared" si="8"/>
        <v>0</v>
      </c>
      <c r="BL54" s="46">
        <f t="shared" si="8"/>
        <v>0</v>
      </c>
      <c r="BM54" s="46">
        <f t="shared" si="8"/>
        <v>0</v>
      </c>
      <c r="BN54" s="46">
        <f t="shared" si="8"/>
        <v>0</v>
      </c>
      <c r="BO54" s="46">
        <f t="shared" si="8"/>
        <v>0</v>
      </c>
      <c r="BP54" s="46">
        <f t="shared" si="8"/>
        <v>0</v>
      </c>
      <c r="BQ54" s="46">
        <f t="shared" si="8"/>
        <v>0</v>
      </c>
      <c r="BR54" s="46">
        <f t="shared" si="8"/>
        <v>0</v>
      </c>
    </row>
    <row r="55" spans="1:139" ht="15.75" customHeight="1">
      <c r="A55" s="50" t="s">
        <v>203</v>
      </c>
      <c r="B55" s="50" t="s">
        <v>204</v>
      </c>
      <c r="C55" s="39" t="s">
        <v>95</v>
      </c>
      <c r="D55" s="50" t="s">
        <v>193</v>
      </c>
      <c r="E55" s="50" t="s">
        <v>194</v>
      </c>
      <c r="F55" s="122">
        <v>220</v>
      </c>
      <c r="G55" s="66" t="s">
        <v>90</v>
      </c>
      <c r="H55" s="67">
        <v>1</v>
      </c>
      <c r="I55" s="66"/>
      <c r="J55" s="66"/>
      <c r="K55" s="46" t="s">
        <v>90</v>
      </c>
      <c r="L55" s="75">
        <v>180</v>
      </c>
      <c r="M55" s="73">
        <v>445</v>
      </c>
      <c r="N55" s="76">
        <v>6.6154438914027098</v>
      </c>
      <c r="O55" s="45">
        <v>0.64717105956192789</v>
      </c>
      <c r="P55" s="45">
        <v>0.9</v>
      </c>
      <c r="Q55" s="115">
        <v>3.3500000000000002E-2</v>
      </c>
      <c r="R55" s="105">
        <v>32.14</v>
      </c>
      <c r="S55" s="106">
        <v>20</v>
      </c>
      <c r="T55" s="106">
        <v>20</v>
      </c>
      <c r="U55" s="75">
        <v>4</v>
      </c>
      <c r="V55" s="75">
        <v>0</v>
      </c>
      <c r="W55" s="105">
        <v>437.12729694776283</v>
      </c>
      <c r="X55" s="105">
        <v>329.86576867614599</v>
      </c>
      <c r="Y55" s="105">
        <v>222.60424040452912</v>
      </c>
      <c r="Z55" s="105"/>
      <c r="AA55" s="66">
        <v>12</v>
      </c>
      <c r="AB55" s="66">
        <v>72</v>
      </c>
      <c r="AC55" s="46">
        <v>2010</v>
      </c>
      <c r="AD55" s="46">
        <v>30</v>
      </c>
      <c r="AE55" s="46">
        <f t="shared" si="2"/>
        <v>2040</v>
      </c>
      <c r="AF55" s="46">
        <v>439</v>
      </c>
      <c r="AG55" s="46">
        <v>444</v>
      </c>
      <c r="AH55" s="46">
        <v>444</v>
      </c>
      <c r="AI55" s="46">
        <v>444</v>
      </c>
      <c r="AJ55" s="46">
        <v>444</v>
      </c>
      <c r="AK55" s="46">
        <v>444</v>
      </c>
      <c r="AL55" s="46">
        <v>444</v>
      </c>
      <c r="AM55" s="46">
        <v>444</v>
      </c>
      <c r="AN55" s="46">
        <v>444</v>
      </c>
      <c r="AO55" s="46">
        <v>444</v>
      </c>
      <c r="AP55" s="46">
        <v>444</v>
      </c>
      <c r="AQ55" s="46">
        <v>444</v>
      </c>
      <c r="AR55" s="46">
        <v>444</v>
      </c>
      <c r="AS55" s="46">
        <f t="shared" si="3"/>
        <v>444</v>
      </c>
      <c r="AT55" s="46">
        <f t="shared" si="8"/>
        <v>444</v>
      </c>
      <c r="AU55" s="46">
        <f t="shared" si="8"/>
        <v>444</v>
      </c>
      <c r="AV55" s="46">
        <f t="shared" si="8"/>
        <v>444</v>
      </c>
      <c r="AW55" s="46">
        <f t="shared" si="8"/>
        <v>444</v>
      </c>
      <c r="AX55" s="46">
        <f t="shared" si="8"/>
        <v>444</v>
      </c>
      <c r="AY55" s="46">
        <f t="shared" si="8"/>
        <v>444</v>
      </c>
      <c r="AZ55" s="46">
        <f t="shared" si="8"/>
        <v>444</v>
      </c>
      <c r="BA55" s="46">
        <f t="shared" si="8"/>
        <v>444</v>
      </c>
      <c r="BB55" s="46">
        <f t="shared" si="8"/>
        <v>444</v>
      </c>
      <c r="BC55" s="46">
        <f t="shared" si="8"/>
        <v>444</v>
      </c>
      <c r="BD55" s="46">
        <f t="shared" si="8"/>
        <v>444</v>
      </c>
      <c r="BE55" s="46">
        <f t="shared" si="8"/>
        <v>444</v>
      </c>
      <c r="BF55" s="46">
        <f t="shared" si="8"/>
        <v>444</v>
      </c>
      <c r="BG55" s="46">
        <f t="shared" si="8"/>
        <v>444</v>
      </c>
      <c r="BH55" s="46">
        <f t="shared" si="8"/>
        <v>444</v>
      </c>
      <c r="BI55" s="46">
        <f t="shared" si="8"/>
        <v>0</v>
      </c>
      <c r="BJ55" s="46">
        <f t="shared" si="8"/>
        <v>0</v>
      </c>
      <c r="BK55" s="46">
        <f t="shared" si="8"/>
        <v>0</v>
      </c>
      <c r="BL55" s="46">
        <f t="shared" si="8"/>
        <v>0</v>
      </c>
      <c r="BM55" s="46">
        <f t="shared" si="8"/>
        <v>0</v>
      </c>
      <c r="BN55" s="46">
        <f t="shared" si="8"/>
        <v>0</v>
      </c>
      <c r="BO55" s="46">
        <f t="shared" si="8"/>
        <v>0</v>
      </c>
      <c r="BP55" s="46">
        <f t="shared" si="8"/>
        <v>0</v>
      </c>
      <c r="BQ55" s="46">
        <f t="shared" si="8"/>
        <v>0</v>
      </c>
      <c r="BR55" s="46">
        <f t="shared" si="8"/>
        <v>0</v>
      </c>
    </row>
    <row r="56" spans="1:139">
      <c r="A56" s="39" t="s">
        <v>205</v>
      </c>
      <c r="B56" s="39" t="s">
        <v>206</v>
      </c>
      <c r="C56" s="39" t="s">
        <v>95</v>
      </c>
      <c r="D56" s="39" t="s">
        <v>207</v>
      </c>
      <c r="E56" s="39" t="s">
        <v>89</v>
      </c>
      <c r="F56" s="66">
        <v>110</v>
      </c>
      <c r="G56" s="66" t="s">
        <v>130</v>
      </c>
      <c r="H56" s="67">
        <v>1</v>
      </c>
      <c r="I56" s="66"/>
      <c r="J56" s="66"/>
      <c r="K56" s="46" t="s">
        <v>130</v>
      </c>
      <c r="L56" s="75">
        <v>20</v>
      </c>
      <c r="M56" s="73">
        <v>58</v>
      </c>
      <c r="N56" s="77">
        <v>11.407378817641801</v>
      </c>
      <c r="O56" s="74">
        <v>0</v>
      </c>
      <c r="P56" s="74">
        <v>0.95</v>
      </c>
      <c r="Q56" s="115">
        <v>0.02</v>
      </c>
      <c r="R56" s="105">
        <v>24</v>
      </c>
      <c r="S56" s="106">
        <v>5</v>
      </c>
      <c r="T56" s="106">
        <v>5</v>
      </c>
      <c r="U56" s="75">
        <v>0</v>
      </c>
      <c r="V56" s="75">
        <v>0.08</v>
      </c>
      <c r="W56" s="105">
        <v>20</v>
      </c>
      <c r="X56" s="105">
        <v>20</v>
      </c>
      <c r="Y56" s="105">
        <v>20</v>
      </c>
      <c r="Z56" s="105"/>
      <c r="AA56" s="66">
        <v>0.5</v>
      </c>
      <c r="AB56" s="66">
        <v>1</v>
      </c>
      <c r="AC56" s="46">
        <v>2010</v>
      </c>
      <c r="AD56" s="46">
        <v>30</v>
      </c>
      <c r="AE56" s="46">
        <f t="shared" si="2"/>
        <v>2040</v>
      </c>
      <c r="AF56" s="46">
        <v>58</v>
      </c>
      <c r="AG56" s="46">
        <v>58</v>
      </c>
      <c r="AH56" s="46">
        <v>58</v>
      </c>
      <c r="AI56" s="46">
        <v>58</v>
      </c>
      <c r="AJ56" s="46">
        <v>58</v>
      </c>
      <c r="AK56" s="46">
        <v>58</v>
      </c>
      <c r="AL56" s="46">
        <v>58</v>
      </c>
      <c r="AM56" s="46">
        <v>58</v>
      </c>
      <c r="AN56" s="46">
        <v>58</v>
      </c>
      <c r="AO56" s="46">
        <v>58</v>
      </c>
      <c r="AP56" s="46">
        <v>58</v>
      </c>
      <c r="AQ56" s="46">
        <v>58</v>
      </c>
      <c r="AR56" s="46">
        <v>58</v>
      </c>
      <c r="AS56" s="46">
        <f t="shared" si="3"/>
        <v>58</v>
      </c>
      <c r="AT56" s="46">
        <f t="shared" si="8"/>
        <v>58</v>
      </c>
      <c r="AU56" s="46">
        <f t="shared" si="8"/>
        <v>58</v>
      </c>
      <c r="AV56" s="46">
        <f t="shared" si="8"/>
        <v>58</v>
      </c>
      <c r="AW56" s="46">
        <f t="shared" si="8"/>
        <v>58</v>
      </c>
      <c r="AX56" s="46">
        <f t="shared" si="8"/>
        <v>58</v>
      </c>
      <c r="AY56" s="46">
        <f t="shared" si="8"/>
        <v>58</v>
      </c>
      <c r="AZ56" s="46">
        <f t="shared" si="8"/>
        <v>58</v>
      </c>
      <c r="BA56" s="46">
        <f t="shared" si="8"/>
        <v>58</v>
      </c>
      <c r="BB56" s="46">
        <f t="shared" si="8"/>
        <v>58</v>
      </c>
      <c r="BC56" s="46">
        <f t="shared" si="8"/>
        <v>58</v>
      </c>
      <c r="BD56" s="46">
        <f t="shared" si="8"/>
        <v>58</v>
      </c>
      <c r="BE56" s="46">
        <f t="shared" si="8"/>
        <v>58</v>
      </c>
      <c r="BF56" s="46">
        <f t="shared" si="8"/>
        <v>58</v>
      </c>
      <c r="BG56" s="46">
        <f t="shared" si="8"/>
        <v>58</v>
      </c>
      <c r="BH56" s="46">
        <f t="shared" si="8"/>
        <v>58</v>
      </c>
      <c r="BI56" s="46">
        <f t="shared" si="8"/>
        <v>0</v>
      </c>
      <c r="BJ56" s="46">
        <f t="shared" si="8"/>
        <v>0</v>
      </c>
      <c r="BK56" s="46">
        <f t="shared" si="8"/>
        <v>0</v>
      </c>
      <c r="BL56" s="46">
        <f t="shared" si="8"/>
        <v>0</v>
      </c>
      <c r="BM56" s="46">
        <f t="shared" si="8"/>
        <v>0</v>
      </c>
      <c r="BN56" s="46">
        <f t="shared" si="8"/>
        <v>0</v>
      </c>
      <c r="BO56" s="46">
        <f t="shared" si="8"/>
        <v>0</v>
      </c>
      <c r="BP56" s="46">
        <f t="shared" si="8"/>
        <v>0</v>
      </c>
      <c r="BQ56" s="46">
        <f t="shared" si="8"/>
        <v>0</v>
      </c>
      <c r="BR56" s="46">
        <f t="shared" si="8"/>
        <v>0</v>
      </c>
    </row>
    <row r="57" spans="1:139">
      <c r="A57" s="39" t="s">
        <v>208</v>
      </c>
      <c r="B57" s="39" t="s">
        <v>206</v>
      </c>
      <c r="C57" s="39" t="s">
        <v>95</v>
      </c>
      <c r="D57" s="39" t="s">
        <v>207</v>
      </c>
      <c r="E57" s="39" t="s">
        <v>89</v>
      </c>
      <c r="F57" s="66">
        <v>110</v>
      </c>
      <c r="G57" s="66" t="s">
        <v>130</v>
      </c>
      <c r="H57" s="67">
        <v>1</v>
      </c>
      <c r="I57" s="66"/>
      <c r="J57" s="66"/>
      <c r="K57" s="46" t="s">
        <v>130</v>
      </c>
      <c r="L57" s="75">
        <v>20</v>
      </c>
      <c r="M57" s="73">
        <v>58</v>
      </c>
      <c r="N57" s="77">
        <v>11.399020049520516</v>
      </c>
      <c r="O57" s="74">
        <v>0</v>
      </c>
      <c r="P57" s="74">
        <v>0.95</v>
      </c>
      <c r="Q57" s="115">
        <v>0.02</v>
      </c>
      <c r="R57" s="105">
        <v>24</v>
      </c>
      <c r="S57" s="106">
        <v>5</v>
      </c>
      <c r="T57" s="106">
        <v>5</v>
      </c>
      <c r="U57" s="75">
        <v>0</v>
      </c>
      <c r="V57" s="75">
        <v>0.08</v>
      </c>
      <c r="W57" s="105">
        <v>20</v>
      </c>
      <c r="X57" s="105">
        <v>20</v>
      </c>
      <c r="Y57" s="105">
        <v>20</v>
      </c>
      <c r="Z57" s="105"/>
      <c r="AA57" s="66">
        <v>0.5</v>
      </c>
      <c r="AB57" s="66">
        <v>1</v>
      </c>
      <c r="AC57" s="46">
        <v>2010</v>
      </c>
      <c r="AD57" s="46">
        <v>30</v>
      </c>
      <c r="AE57" s="46">
        <f t="shared" si="2"/>
        <v>2040</v>
      </c>
      <c r="AF57" s="46">
        <v>58</v>
      </c>
      <c r="AG57" s="46">
        <v>58</v>
      </c>
      <c r="AH57" s="46">
        <v>58</v>
      </c>
      <c r="AI57" s="46">
        <v>58</v>
      </c>
      <c r="AJ57" s="46">
        <v>58</v>
      </c>
      <c r="AK57" s="46">
        <v>58</v>
      </c>
      <c r="AL57" s="46">
        <v>58</v>
      </c>
      <c r="AM57" s="46">
        <v>58</v>
      </c>
      <c r="AN57" s="46">
        <v>58</v>
      </c>
      <c r="AO57" s="46">
        <v>58</v>
      </c>
      <c r="AP57" s="46">
        <v>58</v>
      </c>
      <c r="AQ57" s="46">
        <v>58</v>
      </c>
      <c r="AR57" s="46">
        <v>58</v>
      </c>
      <c r="AS57" s="46">
        <f t="shared" si="3"/>
        <v>58</v>
      </c>
      <c r="AT57" s="46">
        <f t="shared" si="8"/>
        <v>58</v>
      </c>
      <c r="AU57" s="46">
        <f t="shared" si="8"/>
        <v>58</v>
      </c>
      <c r="AV57" s="46">
        <f t="shared" si="8"/>
        <v>58</v>
      </c>
      <c r="AW57" s="46">
        <f t="shared" si="8"/>
        <v>58</v>
      </c>
      <c r="AX57" s="46">
        <f t="shared" si="8"/>
        <v>58</v>
      </c>
      <c r="AY57" s="46">
        <f t="shared" si="8"/>
        <v>58</v>
      </c>
      <c r="AZ57" s="46">
        <f t="shared" si="8"/>
        <v>58</v>
      </c>
      <c r="BA57" s="46">
        <f t="shared" si="8"/>
        <v>58</v>
      </c>
      <c r="BB57" s="46">
        <f t="shared" si="8"/>
        <v>58</v>
      </c>
      <c r="BC57" s="46">
        <f t="shared" si="8"/>
        <v>58</v>
      </c>
      <c r="BD57" s="46">
        <f t="shared" si="8"/>
        <v>58</v>
      </c>
      <c r="BE57" s="46">
        <f t="shared" si="8"/>
        <v>58</v>
      </c>
      <c r="BF57" s="46">
        <f t="shared" si="8"/>
        <v>58</v>
      </c>
      <c r="BG57" s="46">
        <f t="shared" si="8"/>
        <v>58</v>
      </c>
      <c r="BH57" s="46">
        <f t="shared" si="8"/>
        <v>58</v>
      </c>
      <c r="BI57" s="46">
        <f t="shared" si="8"/>
        <v>0</v>
      </c>
      <c r="BJ57" s="46">
        <f t="shared" si="8"/>
        <v>0</v>
      </c>
      <c r="BK57" s="46">
        <f t="shared" si="8"/>
        <v>0</v>
      </c>
      <c r="BL57" s="46">
        <f t="shared" si="8"/>
        <v>0</v>
      </c>
      <c r="BM57" s="46">
        <f t="shared" si="8"/>
        <v>0</v>
      </c>
      <c r="BN57" s="46">
        <f t="shared" si="8"/>
        <v>0</v>
      </c>
      <c r="BO57" s="46">
        <f t="shared" si="8"/>
        <v>0</v>
      </c>
      <c r="BP57" s="46">
        <f t="shared" si="8"/>
        <v>0</v>
      </c>
      <c r="BQ57" s="46">
        <f t="shared" si="8"/>
        <v>0</v>
      </c>
      <c r="BR57" s="46">
        <f t="shared" si="8"/>
        <v>0</v>
      </c>
    </row>
    <row r="58" spans="1:139">
      <c r="A58" s="39" t="s">
        <v>209</v>
      </c>
      <c r="B58" s="39" t="s">
        <v>210</v>
      </c>
      <c r="C58" s="39" t="s">
        <v>95</v>
      </c>
      <c r="D58" s="39" t="s">
        <v>207</v>
      </c>
      <c r="E58" s="39" t="s">
        <v>89</v>
      </c>
      <c r="F58" s="66">
        <v>110</v>
      </c>
      <c r="G58" s="66" t="s">
        <v>130</v>
      </c>
      <c r="H58" s="68">
        <v>1</v>
      </c>
      <c r="I58" s="96"/>
      <c r="J58" s="68"/>
      <c r="K58" s="97" t="s">
        <v>130</v>
      </c>
      <c r="L58" s="98">
        <v>12</v>
      </c>
      <c r="M58" s="99">
        <v>52</v>
      </c>
      <c r="N58" s="77">
        <v>11.610080890674679</v>
      </c>
      <c r="O58" s="74">
        <v>0</v>
      </c>
      <c r="P58" s="74">
        <v>0.95</v>
      </c>
      <c r="Q58" s="115">
        <v>0.03</v>
      </c>
      <c r="R58" s="105">
        <v>50</v>
      </c>
      <c r="S58" s="106">
        <v>5</v>
      </c>
      <c r="T58" s="106">
        <v>10</v>
      </c>
      <c r="U58" s="75">
        <v>0</v>
      </c>
      <c r="V58" s="75">
        <v>0.75</v>
      </c>
      <c r="W58" s="105">
        <v>24</v>
      </c>
      <c r="X58" s="105">
        <v>24</v>
      </c>
      <c r="Y58" s="105">
        <v>24</v>
      </c>
      <c r="Z58" s="105"/>
      <c r="AA58" s="66">
        <v>12</v>
      </c>
      <c r="AB58" s="66">
        <v>60</v>
      </c>
      <c r="AC58" s="46">
        <v>2003</v>
      </c>
      <c r="AD58" s="46">
        <v>30</v>
      </c>
      <c r="AE58" s="46">
        <f t="shared" si="2"/>
        <v>2033</v>
      </c>
      <c r="AF58" s="46">
        <v>52</v>
      </c>
      <c r="AG58" s="46">
        <v>52</v>
      </c>
      <c r="AH58" s="46">
        <v>52</v>
      </c>
      <c r="AI58" s="46">
        <v>52</v>
      </c>
      <c r="AJ58" s="46">
        <v>52</v>
      </c>
      <c r="AK58" s="46">
        <v>52</v>
      </c>
      <c r="AL58" s="46">
        <v>52</v>
      </c>
      <c r="AM58" s="46">
        <v>52</v>
      </c>
      <c r="AN58" s="46">
        <v>52</v>
      </c>
      <c r="AO58" s="46">
        <v>52</v>
      </c>
      <c r="AP58" s="46">
        <v>52</v>
      </c>
      <c r="AQ58" s="46">
        <v>52</v>
      </c>
      <c r="AR58" s="46">
        <v>52</v>
      </c>
      <c r="AS58" s="46">
        <f t="shared" si="3"/>
        <v>52</v>
      </c>
      <c r="AT58" s="46">
        <f t="shared" si="8"/>
        <v>52</v>
      </c>
      <c r="AU58" s="46">
        <f t="shared" si="8"/>
        <v>52</v>
      </c>
      <c r="AV58" s="46">
        <f t="shared" si="8"/>
        <v>52</v>
      </c>
      <c r="AW58" s="46">
        <f t="shared" si="8"/>
        <v>52</v>
      </c>
      <c r="AX58" s="46">
        <f t="shared" si="8"/>
        <v>52</v>
      </c>
      <c r="AY58" s="46">
        <f t="shared" si="8"/>
        <v>52</v>
      </c>
      <c r="AZ58" s="46">
        <f t="shared" si="8"/>
        <v>52</v>
      </c>
      <c r="BA58" s="46">
        <f t="shared" si="8"/>
        <v>52</v>
      </c>
      <c r="BB58" s="46">
        <f t="shared" si="8"/>
        <v>0</v>
      </c>
      <c r="BC58" s="46">
        <f t="shared" si="8"/>
        <v>0</v>
      </c>
      <c r="BD58" s="46">
        <f t="shared" si="8"/>
        <v>0</v>
      </c>
      <c r="BE58" s="46">
        <f t="shared" si="8"/>
        <v>0</v>
      </c>
      <c r="BF58" s="46">
        <f t="shared" si="8"/>
        <v>0</v>
      </c>
      <c r="BG58" s="46">
        <f t="shared" si="8"/>
        <v>0</v>
      </c>
      <c r="BH58" s="46">
        <f t="shared" si="8"/>
        <v>0</v>
      </c>
      <c r="BI58" s="46">
        <f t="shared" ref="AT58:BR60" si="9">IF((BI$4-$AC58)&lt;=$AD58,$AR58,0)</f>
        <v>0</v>
      </c>
      <c r="BJ58" s="46">
        <f t="shared" si="9"/>
        <v>0</v>
      </c>
      <c r="BK58" s="46">
        <f t="shared" si="9"/>
        <v>0</v>
      </c>
      <c r="BL58" s="46">
        <f t="shared" si="9"/>
        <v>0</v>
      </c>
      <c r="BM58" s="46">
        <f t="shared" si="9"/>
        <v>0</v>
      </c>
      <c r="BN58" s="46">
        <f t="shared" si="9"/>
        <v>0</v>
      </c>
      <c r="BO58" s="46">
        <f t="shared" si="9"/>
        <v>0</v>
      </c>
      <c r="BP58" s="46">
        <f t="shared" si="9"/>
        <v>0</v>
      </c>
      <c r="BQ58" s="46">
        <f t="shared" si="9"/>
        <v>0</v>
      </c>
      <c r="BR58" s="46">
        <f t="shared" si="9"/>
        <v>0</v>
      </c>
    </row>
    <row r="59" spans="1:139">
      <c r="A59" s="39" t="s">
        <v>211</v>
      </c>
      <c r="B59" s="39" t="s">
        <v>212</v>
      </c>
      <c r="C59" s="39" t="s">
        <v>95</v>
      </c>
      <c r="D59" s="39" t="s">
        <v>96</v>
      </c>
      <c r="E59" s="39" t="s">
        <v>97</v>
      </c>
      <c r="F59" s="66">
        <v>110</v>
      </c>
      <c r="G59" s="66" t="s">
        <v>213</v>
      </c>
      <c r="H59" s="67"/>
      <c r="I59" s="66"/>
      <c r="J59" s="66"/>
      <c r="K59" s="46" t="s">
        <v>213</v>
      </c>
      <c r="L59" s="75">
        <v>0</v>
      </c>
      <c r="M59" s="73">
        <v>16</v>
      </c>
      <c r="N59" s="77">
        <v>10.199999999999999</v>
      </c>
      <c r="O59" s="45">
        <v>0.80525470890410855</v>
      </c>
      <c r="P59" s="45">
        <v>0.9</v>
      </c>
      <c r="Q59" s="115">
        <v>1.9178082191780823E-2</v>
      </c>
      <c r="R59" s="105">
        <v>24</v>
      </c>
      <c r="S59" s="106">
        <v>1.38</v>
      </c>
      <c r="T59" s="106">
        <v>1.5</v>
      </c>
      <c r="U59" s="75">
        <v>1.33</v>
      </c>
      <c r="V59" s="75">
        <v>1.33</v>
      </c>
      <c r="W59" s="105"/>
      <c r="X59" s="105"/>
      <c r="Y59" s="105"/>
      <c r="Z59" s="105"/>
      <c r="AA59" s="66"/>
      <c r="AB59" s="66"/>
      <c r="AC59" s="97">
        <v>2011</v>
      </c>
      <c r="AD59" s="97">
        <v>25</v>
      </c>
      <c r="AE59" s="97">
        <f t="shared" si="2"/>
        <v>2036</v>
      </c>
      <c r="AF59" s="72">
        <v>15</v>
      </c>
      <c r="AG59" s="97">
        <v>16</v>
      </c>
      <c r="AH59" s="97">
        <v>17</v>
      </c>
      <c r="AI59" s="97">
        <v>17</v>
      </c>
      <c r="AJ59" s="97">
        <v>17</v>
      </c>
      <c r="AK59" s="97">
        <v>17</v>
      </c>
      <c r="AL59" s="97">
        <v>17</v>
      </c>
      <c r="AM59" s="97">
        <v>17</v>
      </c>
      <c r="AN59" s="97">
        <v>17</v>
      </c>
      <c r="AO59" s="97">
        <v>17</v>
      </c>
      <c r="AP59" s="97">
        <v>17</v>
      </c>
      <c r="AQ59" s="97">
        <v>17</v>
      </c>
      <c r="AR59" s="97">
        <v>17</v>
      </c>
      <c r="AS59" s="97">
        <f t="shared" si="3"/>
        <v>17</v>
      </c>
      <c r="AT59" s="97">
        <f t="shared" si="9"/>
        <v>17</v>
      </c>
      <c r="AU59" s="97">
        <f t="shared" si="9"/>
        <v>17</v>
      </c>
      <c r="AV59" s="97">
        <f t="shared" si="9"/>
        <v>17</v>
      </c>
      <c r="AW59" s="97">
        <f t="shared" si="9"/>
        <v>17</v>
      </c>
      <c r="AX59" s="97">
        <f t="shared" si="9"/>
        <v>17</v>
      </c>
      <c r="AY59" s="97">
        <f t="shared" si="9"/>
        <v>17</v>
      </c>
      <c r="AZ59" s="97">
        <f t="shared" si="9"/>
        <v>17</v>
      </c>
      <c r="BA59" s="97">
        <f t="shared" si="9"/>
        <v>17</v>
      </c>
      <c r="BB59" s="97">
        <f t="shared" si="9"/>
        <v>17</v>
      </c>
      <c r="BC59" s="97">
        <f t="shared" si="9"/>
        <v>17</v>
      </c>
      <c r="BD59" s="97">
        <f t="shared" si="9"/>
        <v>17</v>
      </c>
      <c r="BE59" s="97">
        <f t="shared" si="9"/>
        <v>0</v>
      </c>
      <c r="BF59" s="97">
        <f t="shared" si="9"/>
        <v>0</v>
      </c>
      <c r="BG59" s="97">
        <f t="shared" si="9"/>
        <v>0</v>
      </c>
      <c r="BH59" s="97">
        <f t="shared" si="9"/>
        <v>0</v>
      </c>
      <c r="BI59" s="97">
        <f t="shared" si="9"/>
        <v>0</v>
      </c>
      <c r="BJ59" s="97">
        <f t="shared" si="9"/>
        <v>0</v>
      </c>
      <c r="BK59" s="97">
        <f t="shared" si="9"/>
        <v>0</v>
      </c>
      <c r="BL59" s="97">
        <f t="shared" si="9"/>
        <v>0</v>
      </c>
      <c r="BM59" s="97">
        <f t="shared" si="9"/>
        <v>0</v>
      </c>
      <c r="BN59" s="97">
        <f t="shared" si="9"/>
        <v>0</v>
      </c>
      <c r="BO59" s="97">
        <f t="shared" si="9"/>
        <v>0</v>
      </c>
      <c r="BP59" s="97">
        <f t="shared" si="9"/>
        <v>0</v>
      </c>
      <c r="BQ59" s="97">
        <f t="shared" si="9"/>
        <v>0</v>
      </c>
      <c r="BR59" s="97">
        <f t="shared" si="9"/>
        <v>0</v>
      </c>
    </row>
    <row r="60" spans="1:139">
      <c r="A60" s="39" t="s">
        <v>214</v>
      </c>
      <c r="B60" s="39" t="s">
        <v>215</v>
      </c>
      <c r="C60" s="39" t="s">
        <v>95</v>
      </c>
      <c r="D60" s="50" t="s">
        <v>193</v>
      </c>
      <c r="E60" s="50" t="s">
        <v>194</v>
      </c>
      <c r="F60" s="122">
        <v>220</v>
      </c>
      <c r="G60" s="66" t="s">
        <v>90</v>
      </c>
      <c r="H60" s="67">
        <v>1</v>
      </c>
      <c r="I60" s="66"/>
      <c r="J60" s="66"/>
      <c r="K60" s="46" t="s">
        <v>90</v>
      </c>
      <c r="L60" s="75">
        <v>230</v>
      </c>
      <c r="M60" s="73">
        <v>461</v>
      </c>
      <c r="N60" s="77">
        <v>6.24</v>
      </c>
      <c r="O60" s="45">
        <v>0</v>
      </c>
      <c r="P60" s="45">
        <v>0.9</v>
      </c>
      <c r="Q60" s="115">
        <v>0.03</v>
      </c>
      <c r="R60" s="105">
        <v>55</v>
      </c>
      <c r="S60" s="106">
        <v>12</v>
      </c>
      <c r="T60" s="106">
        <v>15</v>
      </c>
      <c r="U60" s="75">
        <v>4</v>
      </c>
      <c r="V60" s="75">
        <v>4</v>
      </c>
      <c r="W60" s="105">
        <v>2400</v>
      </c>
      <c r="X60" s="105">
        <v>1800</v>
      </c>
      <c r="Y60" s="105">
        <v>1200</v>
      </c>
      <c r="Z60" s="105"/>
      <c r="AA60" s="66">
        <v>12</v>
      </c>
      <c r="AB60" s="66">
        <v>60</v>
      </c>
      <c r="AC60" s="97">
        <v>2015</v>
      </c>
      <c r="AD60" s="97">
        <v>30</v>
      </c>
      <c r="AE60" s="97">
        <f t="shared" si="2"/>
        <v>2045</v>
      </c>
      <c r="AF60" s="72">
        <v>0</v>
      </c>
      <c r="AG60" s="97">
        <v>0</v>
      </c>
      <c r="AH60" s="97">
        <v>0</v>
      </c>
      <c r="AI60" s="97">
        <v>431</v>
      </c>
      <c r="AJ60" s="97">
        <v>431</v>
      </c>
      <c r="AK60" s="97">
        <v>431</v>
      </c>
      <c r="AL60" s="97">
        <v>431</v>
      </c>
      <c r="AM60" s="97">
        <v>431</v>
      </c>
      <c r="AN60" s="97">
        <v>431</v>
      </c>
      <c r="AO60" s="97">
        <v>431</v>
      </c>
      <c r="AP60" s="97">
        <v>431</v>
      </c>
      <c r="AQ60" s="97">
        <v>431</v>
      </c>
      <c r="AR60" s="97">
        <v>431</v>
      </c>
      <c r="AS60" s="97">
        <f t="shared" si="3"/>
        <v>431</v>
      </c>
      <c r="AT60" s="97">
        <f t="shared" si="9"/>
        <v>431</v>
      </c>
      <c r="AU60" s="97">
        <f t="shared" si="9"/>
        <v>431</v>
      </c>
      <c r="AV60" s="97">
        <f t="shared" si="9"/>
        <v>431</v>
      </c>
      <c r="AW60" s="97">
        <f t="shared" si="9"/>
        <v>431</v>
      </c>
      <c r="AX60" s="97">
        <f t="shared" si="9"/>
        <v>431</v>
      </c>
      <c r="AY60" s="97">
        <f t="shared" si="9"/>
        <v>431</v>
      </c>
      <c r="AZ60" s="97">
        <f t="shared" si="9"/>
        <v>431</v>
      </c>
      <c r="BA60" s="97">
        <f t="shared" si="9"/>
        <v>431</v>
      </c>
      <c r="BB60" s="97">
        <f t="shared" si="9"/>
        <v>431</v>
      </c>
      <c r="BC60" s="97">
        <f t="shared" si="9"/>
        <v>431</v>
      </c>
      <c r="BD60" s="97">
        <f t="shared" si="9"/>
        <v>431</v>
      </c>
      <c r="BE60" s="97">
        <f t="shared" si="9"/>
        <v>431</v>
      </c>
      <c r="BF60" s="97">
        <f t="shared" si="9"/>
        <v>431</v>
      </c>
      <c r="BG60" s="97">
        <f t="shared" si="9"/>
        <v>431</v>
      </c>
      <c r="BH60" s="97">
        <f t="shared" si="9"/>
        <v>431</v>
      </c>
      <c r="BI60" s="97">
        <f t="shared" si="9"/>
        <v>431</v>
      </c>
      <c r="BJ60" s="97">
        <f t="shared" si="9"/>
        <v>431</v>
      </c>
      <c r="BK60" s="97">
        <f t="shared" si="9"/>
        <v>431</v>
      </c>
      <c r="BL60" s="97">
        <f t="shared" si="9"/>
        <v>431</v>
      </c>
      <c r="BM60" s="97">
        <f t="shared" si="9"/>
        <v>431</v>
      </c>
      <c r="BN60" s="97">
        <f t="shared" si="9"/>
        <v>0</v>
      </c>
      <c r="BO60" s="97">
        <f t="shared" si="9"/>
        <v>0</v>
      </c>
      <c r="BP60" s="97">
        <f t="shared" si="9"/>
        <v>0</v>
      </c>
      <c r="BQ60" s="97">
        <f t="shared" si="9"/>
        <v>0</v>
      </c>
      <c r="BR60" s="97">
        <f t="shared" si="9"/>
        <v>0</v>
      </c>
    </row>
    <row r="61" spans="1:139">
      <c r="A61" s="39" t="s">
        <v>216</v>
      </c>
      <c r="B61" s="39" t="s">
        <v>216</v>
      </c>
      <c r="C61" s="39" t="s">
        <v>95</v>
      </c>
      <c r="D61" s="50" t="s">
        <v>217</v>
      </c>
      <c r="E61" s="50"/>
      <c r="F61" s="122">
        <v>110</v>
      </c>
      <c r="G61" s="66" t="s">
        <v>217</v>
      </c>
      <c r="H61" s="67">
        <v>1</v>
      </c>
      <c r="I61" s="66"/>
      <c r="J61" s="66"/>
      <c r="K61" s="46" t="s">
        <v>217</v>
      </c>
      <c r="L61" s="75">
        <v>0</v>
      </c>
      <c r="M61" s="73">
        <v>1642</v>
      </c>
      <c r="N61" s="77">
        <v>3.6</v>
      </c>
      <c r="O61" s="45">
        <v>0.28499999999999998</v>
      </c>
      <c r="P61" s="45">
        <v>0.3</v>
      </c>
      <c r="Q61" s="115"/>
      <c r="R61" s="105"/>
      <c r="S61" s="106"/>
      <c r="T61" s="106"/>
      <c r="U61" s="75"/>
      <c r="V61" s="75"/>
      <c r="W61" s="105"/>
      <c r="X61" s="105"/>
      <c r="Y61" s="105"/>
      <c r="Z61" s="105"/>
      <c r="AA61" s="66"/>
      <c r="AB61" s="66"/>
      <c r="AC61" s="97" t="s">
        <v>218</v>
      </c>
      <c r="AD61" s="97">
        <v>25</v>
      </c>
      <c r="AE61" s="97" t="s">
        <v>218</v>
      </c>
      <c r="AF61" s="72">
        <v>1642</v>
      </c>
      <c r="AG61" s="97">
        <f>AF61-SUMIFS('Wind IWEA'!$H$10:$AA$10,'Wind IWEA'!$H$12:$AA$12,'ELC-CHP_Generators'!AG4)</f>
        <v>1642</v>
      </c>
      <c r="AH61" s="97">
        <f>AG61-SUMIFS('Wind IWEA'!$H$10:$AA$10,'Wind IWEA'!$H$12:$AA$12,'ELC-CHP_Generators'!AH4)</f>
        <v>1642</v>
      </c>
      <c r="AI61" s="97">
        <f>AH61-SUMIFS('Wind IWEA'!$H$10:$AA$10,'Wind IWEA'!$H$12:$AA$12,'ELC-CHP_Generators'!AI4)</f>
        <v>1642</v>
      </c>
      <c r="AJ61" s="97">
        <f>AI61-SUMIFS('Wind IWEA'!$H$10:$AA$10,'Wind IWEA'!$H$12:$AA$12,'ELC-CHP_Generators'!AJ4)</f>
        <v>1642</v>
      </c>
      <c r="AK61" s="452">
        <f>AJ61-SUMIFS('Wind IWEA'!$H$10:$AA$10,'Wind IWEA'!$H$12:$AA$12,'ELC-CHP_Generators'!AK4)</f>
        <v>1635.55</v>
      </c>
      <c r="AL61" s="452">
        <f>AK61-SUMIFS('Wind IWEA'!$H$10:$AA$10,'Wind IWEA'!$H$12:$AA$12,'ELC-CHP_Generators'!AL4)</f>
        <v>1635.55</v>
      </c>
      <c r="AM61" s="452">
        <f>AL61-SUMIFS('Wind IWEA'!$H$10:$AA$10,'Wind IWEA'!$H$12:$AA$12,'ELC-CHP_Generators'!AM4)</f>
        <v>1635.55</v>
      </c>
      <c r="AN61" s="452">
        <f>AM61-SUMIFS('Wind IWEA'!$H$10:$AA$10,'Wind IWEA'!$H$12:$AA$12,'ELC-CHP_Generators'!AN4)</f>
        <v>1635.55</v>
      </c>
      <c r="AO61" s="452">
        <f>AN61-SUMIFS('Wind IWEA'!$H$10:$AA$10,'Wind IWEA'!$H$12:$AA$12,'ELC-CHP_Generators'!AO4)</f>
        <v>1635.55</v>
      </c>
      <c r="AP61" s="452">
        <f>AO61-SUMIFS('Wind IWEA'!$H$10:$AA$10,'Wind IWEA'!$H$12:$AA$12,'ELC-CHP_Generators'!AP4)</f>
        <v>1584.77</v>
      </c>
      <c r="AQ61" s="452">
        <f>AP61-SUMIFS('Wind IWEA'!$H$10:$AA$10,'Wind IWEA'!$H$12:$AA$12,'ELC-CHP_Generators'!AQ4)</f>
        <v>1579.77</v>
      </c>
      <c r="AR61" s="452">
        <f>AQ61-SUMIFS('Wind IWEA'!$H$10:$AA$10,'Wind IWEA'!$H$12:$AA$12,'ELC-CHP_Generators'!AR4)</f>
        <v>1571.19</v>
      </c>
      <c r="AS61" s="452">
        <f>AR61-SUMIFS('Wind IWEA'!$H$10:$AA$10,'Wind IWEA'!$H$12:$AA$12,'ELC-CHP_Generators'!AS4)</f>
        <v>1526.8200000000002</v>
      </c>
      <c r="AT61" s="452">
        <f>AS61-SUMIFS('Wind IWEA'!$H$10:$AA$10,'Wind IWEA'!$H$12:$AA$12,'ELC-CHP_Generators'!AT4)</f>
        <v>1523.42</v>
      </c>
      <c r="AU61" s="452">
        <f>AT61-SUMIFS('Wind IWEA'!$H$10:$AA$10,'Wind IWEA'!$H$12:$AA$12,'ELC-CHP_Generators'!AU4)</f>
        <v>1511.52</v>
      </c>
      <c r="AV61" s="452">
        <f>AU61-SUMIFS('Wind IWEA'!$H$10:$AA$10,'Wind IWEA'!$H$12:$AA$12,'ELC-CHP_Generators'!AV4)</f>
        <v>1446.41</v>
      </c>
      <c r="AW61" s="452">
        <f>AV61-SUMIFS('Wind IWEA'!$H$10:$AA$10,'Wind IWEA'!$H$12:$AA$12,'ELC-CHP_Generators'!AW4)</f>
        <v>1295.3600000000001</v>
      </c>
      <c r="AX61" s="452">
        <f>AW61-SUMIFS('Wind IWEA'!$H$10:$AA$10,'Wind IWEA'!$H$12:$AA$12,'ELC-CHP_Generators'!AX4)</f>
        <v>1134.42</v>
      </c>
      <c r="AY61" s="452">
        <f>AX61-SUMIFS('Wind IWEA'!$H$10:$AA$10,'Wind IWEA'!$H$12:$AA$12,'ELC-CHP_Generators'!AY4)</f>
        <v>995.37000000000012</v>
      </c>
      <c r="AZ61" s="452">
        <f>AY61-SUMIFS('Wind IWEA'!$H$10:$AA$10,'Wind IWEA'!$H$12:$AA$12,'ELC-CHP_Generators'!AZ4)</f>
        <v>896.5200000000001</v>
      </c>
      <c r="BA61" s="452">
        <f>AZ61-SUMIFS('Wind IWEA'!$H$10:$AA$10,'Wind IWEA'!$H$12:$AA$12,'ELC-CHP_Generators'!BA4)</f>
        <v>677.69</v>
      </c>
      <c r="BB61" s="452">
        <f>BA61-SUMIFS('Wind IWEA'!$H$10:$AA$10,'Wind IWEA'!$H$12:$AA$12,'ELC-CHP_Generators'!BB4)</f>
        <v>358.32000000000005</v>
      </c>
      <c r="BC61" s="452">
        <f>BB61-SUMIFS('Wind IWEA'!$H$10:$AA$10,'Wind IWEA'!$H$12:$AA$12,'ELC-CHP_Generators'!BC4)</f>
        <v>244.00000000000006</v>
      </c>
      <c r="BD61" s="452">
        <f>BC61-SUMIFS('Wind IWEA'!$H$10:$AA$10,'Wind IWEA'!$H$12:$AA$12,'ELC-CHP_Generators'!BD4)</f>
        <v>15.310000000000059</v>
      </c>
      <c r="BE61" s="97"/>
      <c r="BF61" s="97"/>
      <c r="BG61" s="97"/>
      <c r="BH61" s="97"/>
      <c r="BI61" s="97"/>
      <c r="BJ61" s="97"/>
      <c r="BK61" s="97"/>
      <c r="BL61" s="97"/>
      <c r="BM61" s="97"/>
      <c r="BN61" s="97"/>
      <c r="BO61" s="97"/>
      <c r="BP61" s="97"/>
      <c r="BQ61" s="97"/>
      <c r="BR61" s="97"/>
    </row>
    <row r="62" spans="1:139" ht="15.75" thickBot="1">
      <c r="A62" s="87" t="s">
        <v>219</v>
      </c>
      <c r="B62" s="87" t="s">
        <v>219</v>
      </c>
      <c r="C62" s="87" t="s">
        <v>87</v>
      </c>
      <c r="D62" s="87" t="s">
        <v>219</v>
      </c>
      <c r="E62" s="87"/>
      <c r="F62" s="89">
        <v>110</v>
      </c>
      <c r="G62" s="88" t="s">
        <v>220</v>
      </c>
      <c r="H62" s="88">
        <v>1</v>
      </c>
      <c r="I62" s="89"/>
      <c r="J62" s="89"/>
      <c r="K62" s="90" t="s">
        <v>220</v>
      </c>
      <c r="L62" s="91">
        <v>0</v>
      </c>
      <c r="M62" s="92">
        <v>45</v>
      </c>
      <c r="N62" s="132">
        <v>10.199999999999999</v>
      </c>
      <c r="O62" s="133">
        <v>0.6</v>
      </c>
      <c r="P62" s="133">
        <v>0.6</v>
      </c>
      <c r="Q62" s="116"/>
      <c r="R62" s="117"/>
      <c r="S62" s="118"/>
      <c r="T62" s="118"/>
      <c r="U62" s="119"/>
      <c r="V62" s="119"/>
      <c r="W62" s="120"/>
      <c r="X62" s="120"/>
      <c r="Y62" s="120"/>
      <c r="Z62" s="120"/>
      <c r="AA62" s="89"/>
      <c r="AB62" s="89"/>
      <c r="AC62" s="101"/>
      <c r="AD62" s="101">
        <v>35</v>
      </c>
      <c r="AE62" s="101"/>
      <c r="AF62" s="154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01"/>
      <c r="BM62" s="101"/>
      <c r="BN62" s="101"/>
      <c r="BO62" s="101"/>
      <c r="BP62" s="101"/>
      <c r="BQ62" s="101"/>
      <c r="BR62" s="101"/>
    </row>
    <row r="63" spans="1:139" s="51" customFormat="1" hidden="1">
      <c r="N63" s="52"/>
      <c r="BT63" s="93"/>
      <c r="BU63" s="93"/>
      <c r="BV63" s="93"/>
      <c r="BW63" s="93"/>
      <c r="BX63" s="93"/>
      <c r="BY63" s="93"/>
      <c r="BZ63" s="93"/>
      <c r="CA63" s="93"/>
      <c r="CB63" s="93"/>
      <c r="CC63" s="93"/>
      <c r="CD63" s="93"/>
      <c r="CE63" s="93"/>
      <c r="CF63" s="93"/>
      <c r="CG63" s="93"/>
      <c r="CH63" s="93"/>
      <c r="CI63" s="93"/>
      <c r="CJ63" s="93"/>
      <c r="CK63" s="93"/>
      <c r="CL63" s="93"/>
      <c r="CM63" s="93"/>
      <c r="CN63" s="93"/>
      <c r="CO63" s="93"/>
      <c r="CP63" s="93"/>
      <c r="CQ63" s="93"/>
      <c r="CR63" s="93"/>
      <c r="CS63" s="93"/>
      <c r="CT63" s="93"/>
      <c r="CU63" s="93"/>
      <c r="CV63" s="93"/>
      <c r="CW63" s="93"/>
      <c r="CX63" s="93"/>
      <c r="CY63" s="93"/>
      <c r="CZ63" s="93"/>
      <c r="DA63" s="93"/>
      <c r="DB63" s="93"/>
      <c r="DC63" s="93"/>
      <c r="DD63" s="93"/>
      <c r="DE63" s="93"/>
      <c r="DF63" s="93"/>
      <c r="DG63" s="93"/>
      <c r="DH63" s="93"/>
      <c r="DI63" s="93"/>
      <c r="DJ63" s="93"/>
      <c r="DK63" s="93"/>
      <c r="DL63" s="93"/>
      <c r="DM63" s="93"/>
      <c r="DN63" s="93"/>
      <c r="DO63" s="93"/>
      <c r="DP63" s="93"/>
      <c r="DQ63" s="93"/>
      <c r="DS63" s="93"/>
      <c r="DT63" s="93"/>
      <c r="DU63" s="93"/>
      <c r="DV63" s="93"/>
      <c r="DW63" s="93"/>
      <c r="DX63" s="93"/>
      <c r="DY63" s="93"/>
      <c r="DZ63" s="93"/>
      <c r="EA63" s="93"/>
      <c r="EC63" s="93"/>
      <c r="ED63" s="93"/>
      <c r="EE63" s="93"/>
      <c r="EF63" s="93"/>
      <c r="EG63" s="93"/>
      <c r="EH63" s="93"/>
      <c r="EI63" s="93"/>
    </row>
    <row r="64" spans="1:139" hidden="1">
      <c r="A64" s="93" t="s">
        <v>221</v>
      </c>
      <c r="N64" s="102"/>
      <c r="O64" s="93"/>
      <c r="P64" s="93"/>
      <c r="EC64" s="51"/>
      <c r="ED64" s="51"/>
      <c r="EE64" s="51"/>
      <c r="EF64" s="51"/>
      <c r="EG64" s="51"/>
      <c r="EH64" s="51"/>
      <c r="EI64" s="51"/>
    </row>
    <row r="65" spans="1:121" hidden="1">
      <c r="A65" s="42" t="s">
        <v>222</v>
      </c>
      <c r="B65" s="42" t="s">
        <v>223</v>
      </c>
      <c r="C65" s="41"/>
      <c r="D65" s="42"/>
      <c r="E65" s="42"/>
      <c r="F65" s="42"/>
      <c r="G65" s="41" t="s">
        <v>90</v>
      </c>
      <c r="H65" s="53">
        <v>1</v>
      </c>
      <c r="I65" s="41"/>
      <c r="J65" s="53"/>
      <c r="K65" s="46" t="s">
        <v>90</v>
      </c>
      <c r="L65" s="54">
        <v>63</v>
      </c>
      <c r="M65" s="54">
        <v>101</v>
      </c>
      <c r="N65" s="55">
        <v>6.9946799743316062</v>
      </c>
      <c r="O65" s="56">
        <v>0.4770034738212966</v>
      </c>
      <c r="P65" s="56">
        <v>0.9</v>
      </c>
      <c r="Q65" s="57">
        <v>0.05</v>
      </c>
      <c r="R65" s="54">
        <v>72</v>
      </c>
      <c r="S65" s="58">
        <v>1.06</v>
      </c>
      <c r="T65" s="58">
        <v>3.98</v>
      </c>
      <c r="U65" s="59">
        <v>0.02</v>
      </c>
      <c r="V65" s="59">
        <v>0.25</v>
      </c>
      <c r="W65" s="60">
        <v>405</v>
      </c>
      <c r="X65" s="60">
        <v>225</v>
      </c>
      <c r="Y65" s="60">
        <v>135</v>
      </c>
      <c r="Z65" s="60"/>
      <c r="AA65" s="46">
        <v>8</v>
      </c>
      <c r="AB65" s="46">
        <v>40</v>
      </c>
      <c r="AC65" s="93" t="s">
        <v>224</v>
      </c>
      <c r="AG65" s="93">
        <v>97</v>
      </c>
      <c r="AH65" s="93">
        <v>97</v>
      </c>
      <c r="AI65" s="93">
        <v>97</v>
      </c>
      <c r="AJ65" s="93">
        <v>97</v>
      </c>
      <c r="AK65" s="93">
        <v>97</v>
      </c>
      <c r="AL65" s="93">
        <v>97</v>
      </c>
      <c r="AM65" s="93">
        <v>97</v>
      </c>
      <c r="AN65" s="93">
        <v>97</v>
      </c>
      <c r="AO65" s="93">
        <v>97</v>
      </c>
      <c r="AP65" s="93">
        <v>97</v>
      </c>
      <c r="AQ65" s="93">
        <v>97</v>
      </c>
      <c r="AR65" s="93">
        <v>97</v>
      </c>
      <c r="DQ65" s="51"/>
    </row>
    <row r="66" spans="1:121" hidden="1">
      <c r="A66" s="42" t="s">
        <v>225</v>
      </c>
      <c r="B66" s="42" t="s">
        <v>226</v>
      </c>
      <c r="C66" s="41"/>
      <c r="D66" s="42"/>
      <c r="E66" s="42"/>
      <c r="F66" s="42"/>
      <c r="G66" s="41" t="s">
        <v>90</v>
      </c>
      <c r="H66" s="53">
        <v>1</v>
      </c>
      <c r="I66" s="41"/>
      <c r="J66" s="53"/>
      <c r="K66" s="46" t="s">
        <v>90</v>
      </c>
      <c r="L66" s="54">
        <v>113</v>
      </c>
      <c r="M66" s="54">
        <v>247</v>
      </c>
      <c r="N66" s="55">
        <v>7.2233205044325555</v>
      </c>
      <c r="O66" s="56">
        <v>0.34169068297740385</v>
      </c>
      <c r="P66" s="56">
        <v>0.9</v>
      </c>
      <c r="Q66" s="57">
        <v>0.03</v>
      </c>
      <c r="R66" s="54">
        <v>72</v>
      </c>
      <c r="S66" s="58">
        <v>3.1</v>
      </c>
      <c r="T66" s="58">
        <v>10.7</v>
      </c>
      <c r="U66" s="59">
        <v>0.02</v>
      </c>
      <c r="V66" s="59">
        <v>0.25</v>
      </c>
      <c r="W66" s="60">
        <v>2025</v>
      </c>
      <c r="X66" s="60">
        <v>1134</v>
      </c>
      <c r="Y66" s="60">
        <v>639</v>
      </c>
      <c r="Z66" s="60"/>
      <c r="AA66" s="46">
        <v>8</v>
      </c>
      <c r="AB66" s="46">
        <v>40</v>
      </c>
      <c r="AC66" s="93" t="s">
        <v>227</v>
      </c>
      <c r="AG66" s="93">
        <v>245</v>
      </c>
      <c r="AH66" s="93">
        <v>245</v>
      </c>
      <c r="AI66" s="93">
        <v>245</v>
      </c>
      <c r="AJ66" s="93">
        <v>245</v>
      </c>
      <c r="AK66" s="93">
        <v>245</v>
      </c>
      <c r="AL66" s="93">
        <v>245</v>
      </c>
      <c r="AM66" s="93">
        <v>245</v>
      </c>
      <c r="AN66" s="93">
        <v>245</v>
      </c>
      <c r="AO66" s="93">
        <v>245</v>
      </c>
      <c r="AP66" s="93">
        <v>245</v>
      </c>
      <c r="AQ66" s="93">
        <v>245</v>
      </c>
      <c r="AR66" s="93">
        <v>245</v>
      </c>
    </row>
    <row r="67" spans="1:121" hidden="1">
      <c r="A67" s="42" t="s">
        <v>228</v>
      </c>
      <c r="B67" s="42" t="s">
        <v>229</v>
      </c>
      <c r="C67" s="41"/>
      <c r="D67" s="42"/>
      <c r="E67" s="42"/>
      <c r="F67" s="42"/>
      <c r="G67" s="41" t="s">
        <v>90</v>
      </c>
      <c r="H67" s="53">
        <v>1</v>
      </c>
      <c r="I67" s="41"/>
      <c r="J67" s="53"/>
      <c r="K67" s="46" t="s">
        <v>90</v>
      </c>
      <c r="L67" s="54">
        <v>113</v>
      </c>
      <c r="M67" s="54">
        <v>247</v>
      </c>
      <c r="N67" s="55">
        <v>7.2412302859859388</v>
      </c>
      <c r="O67" s="56">
        <v>0.34322496368799976</v>
      </c>
      <c r="P67" s="56">
        <v>0.9</v>
      </c>
      <c r="Q67" s="57">
        <v>0.03</v>
      </c>
      <c r="R67" s="54">
        <v>72</v>
      </c>
      <c r="S67" s="58">
        <v>3.1</v>
      </c>
      <c r="T67" s="58">
        <v>10.7</v>
      </c>
      <c r="U67" s="59">
        <v>0.02</v>
      </c>
      <c r="V67" s="59">
        <v>0.25</v>
      </c>
      <c r="W67" s="60">
        <v>2025</v>
      </c>
      <c r="X67" s="60">
        <v>1134</v>
      </c>
      <c r="Y67" s="60">
        <v>639</v>
      </c>
      <c r="Z67" s="60"/>
      <c r="AA67" s="46">
        <v>8</v>
      </c>
      <c r="AB67" s="46">
        <v>40</v>
      </c>
      <c r="AC67" s="93" t="s">
        <v>225</v>
      </c>
      <c r="AG67" s="93">
        <v>245</v>
      </c>
      <c r="AH67" s="93">
        <v>245</v>
      </c>
      <c r="AI67" s="93">
        <v>245</v>
      </c>
      <c r="AJ67" s="93">
        <v>245</v>
      </c>
      <c r="AK67" s="93">
        <v>245</v>
      </c>
      <c r="AL67" s="93">
        <v>245</v>
      </c>
      <c r="AM67" s="93">
        <v>245</v>
      </c>
      <c r="AN67" s="93">
        <v>245</v>
      </c>
      <c r="AO67" s="93">
        <v>245</v>
      </c>
      <c r="AP67" s="93">
        <v>245</v>
      </c>
      <c r="AQ67" s="93">
        <v>245</v>
      </c>
      <c r="AR67" s="93">
        <v>245</v>
      </c>
    </row>
    <row r="68" spans="1:121" hidden="1">
      <c r="A68" s="42" t="s">
        <v>230</v>
      </c>
      <c r="B68" s="42" t="s">
        <v>231</v>
      </c>
      <c r="C68" s="41"/>
      <c r="D68" s="42"/>
      <c r="E68" s="42"/>
      <c r="F68" s="42"/>
      <c r="G68" s="41" t="s">
        <v>90</v>
      </c>
      <c r="H68" s="53">
        <v>1</v>
      </c>
      <c r="I68" s="41"/>
      <c r="J68" s="53"/>
      <c r="K68" s="46" t="s">
        <v>90</v>
      </c>
      <c r="L68" s="54">
        <v>54</v>
      </c>
      <c r="M68" s="54">
        <v>170</v>
      </c>
      <c r="N68" s="43">
        <v>12.087026949993493</v>
      </c>
      <c r="O68" s="61">
        <v>0</v>
      </c>
      <c r="P68" s="61">
        <v>0.95</v>
      </c>
      <c r="Q68" s="57">
        <v>0.11</v>
      </c>
      <c r="R68" s="54">
        <v>72</v>
      </c>
      <c r="S68" s="58">
        <v>1.98</v>
      </c>
      <c r="T68" s="58">
        <v>9.67</v>
      </c>
      <c r="U68" s="59">
        <v>0.02</v>
      </c>
      <c r="V68" s="59">
        <v>0.02</v>
      </c>
      <c r="W68" s="60">
        <v>2070</v>
      </c>
      <c r="X68" s="60">
        <v>1530</v>
      </c>
      <c r="Y68" s="60">
        <v>810</v>
      </c>
      <c r="Z68" s="60"/>
      <c r="AA68" s="46">
        <v>10</v>
      </c>
      <c r="AB68" s="46">
        <v>26</v>
      </c>
      <c r="AC68" s="93" t="s">
        <v>232</v>
      </c>
      <c r="AG68" s="93">
        <v>170</v>
      </c>
      <c r="AH68" s="93">
        <v>170</v>
      </c>
      <c r="AI68" s="93">
        <v>170</v>
      </c>
      <c r="AJ68" s="93">
        <v>0</v>
      </c>
      <c r="AK68" s="93">
        <v>0</v>
      </c>
      <c r="AL68" s="93">
        <v>0</v>
      </c>
      <c r="AM68" s="93">
        <v>0</v>
      </c>
      <c r="AN68" s="93">
        <v>0</v>
      </c>
      <c r="AO68" s="93">
        <v>0</v>
      </c>
      <c r="AP68" s="93">
        <v>0</v>
      </c>
      <c r="AQ68" s="93">
        <v>0</v>
      </c>
      <c r="AR68" s="93">
        <v>0</v>
      </c>
    </row>
    <row r="69" spans="1:121" hidden="1">
      <c r="A69" s="42" t="s">
        <v>233</v>
      </c>
      <c r="B69" s="42" t="s">
        <v>234</v>
      </c>
      <c r="C69" s="41"/>
      <c r="D69" s="42"/>
      <c r="E69" s="42"/>
      <c r="F69" s="42"/>
      <c r="G69" s="41" t="s">
        <v>90</v>
      </c>
      <c r="H69" s="53">
        <v>1</v>
      </c>
      <c r="I69" s="41"/>
      <c r="J69" s="53"/>
      <c r="K69" s="46" t="s">
        <v>90</v>
      </c>
      <c r="L69" s="54">
        <v>54</v>
      </c>
      <c r="M69" s="54">
        <v>170</v>
      </c>
      <c r="N69" s="43">
        <v>11.257218581010481</v>
      </c>
      <c r="O69" s="61">
        <v>0</v>
      </c>
      <c r="P69" s="61">
        <v>0.95</v>
      </c>
      <c r="Q69" s="57">
        <v>0.05</v>
      </c>
      <c r="R69" s="54">
        <v>72</v>
      </c>
      <c r="S69" s="58">
        <v>1.98</v>
      </c>
      <c r="T69" s="58">
        <v>9.76</v>
      </c>
      <c r="U69" s="59">
        <v>0.02</v>
      </c>
      <c r="V69" s="59">
        <v>0.02</v>
      </c>
      <c r="W69" s="60">
        <v>2070</v>
      </c>
      <c r="X69" s="60">
        <v>1530</v>
      </c>
      <c r="Y69" s="60">
        <v>810</v>
      </c>
      <c r="Z69" s="60"/>
      <c r="AA69" s="46">
        <v>10</v>
      </c>
      <c r="AB69" s="46">
        <v>26</v>
      </c>
      <c r="AC69" s="93" t="s">
        <v>235</v>
      </c>
      <c r="AG69" s="93">
        <v>170</v>
      </c>
      <c r="AH69" s="93">
        <v>170</v>
      </c>
      <c r="AI69" s="93">
        <v>170</v>
      </c>
      <c r="AJ69" s="93">
        <v>0</v>
      </c>
      <c r="AK69" s="93">
        <v>0</v>
      </c>
      <c r="AL69" s="93">
        <v>0</v>
      </c>
      <c r="AM69" s="93">
        <v>0</v>
      </c>
      <c r="AN69" s="93">
        <v>0</v>
      </c>
      <c r="AO69" s="93">
        <v>0</v>
      </c>
      <c r="AP69" s="93">
        <v>0</v>
      </c>
      <c r="AQ69" s="93">
        <v>0</v>
      </c>
      <c r="AR69" s="93">
        <v>0</v>
      </c>
    </row>
    <row r="70" spans="1:121" hidden="1">
      <c r="A70" s="42" t="s">
        <v>236</v>
      </c>
      <c r="B70" s="42" t="s">
        <v>237</v>
      </c>
      <c r="C70" s="41"/>
      <c r="D70" s="42"/>
      <c r="E70" s="42"/>
      <c r="F70" s="42"/>
      <c r="G70" s="41" t="s">
        <v>130</v>
      </c>
      <c r="H70" s="53">
        <v>1</v>
      </c>
      <c r="I70" s="41"/>
      <c r="J70" s="53"/>
      <c r="K70" s="46" t="s">
        <v>130</v>
      </c>
      <c r="L70" s="54">
        <v>8</v>
      </c>
      <c r="M70" s="54">
        <v>58</v>
      </c>
      <c r="N70" s="43">
        <v>13.825294985893526</v>
      </c>
      <c r="O70" s="61">
        <v>0</v>
      </c>
      <c r="P70" s="61">
        <v>0.95</v>
      </c>
      <c r="Q70" s="57">
        <v>0.02</v>
      </c>
      <c r="R70" s="54">
        <v>72</v>
      </c>
      <c r="S70" s="58">
        <v>10</v>
      </c>
      <c r="T70" s="58">
        <v>18</v>
      </c>
      <c r="U70" s="59">
        <v>0.02</v>
      </c>
      <c r="V70" s="59">
        <v>0.25</v>
      </c>
      <c r="W70" s="60">
        <v>7.6</v>
      </c>
      <c r="X70" s="60">
        <v>7.6</v>
      </c>
      <c r="Y70" s="60">
        <v>7.6</v>
      </c>
      <c r="Z70" s="60"/>
      <c r="AA70" s="46" t="s">
        <v>238</v>
      </c>
      <c r="AB70" s="46">
        <v>0</v>
      </c>
      <c r="AC70" s="93" t="s">
        <v>239</v>
      </c>
      <c r="AG70" s="93">
        <v>58</v>
      </c>
      <c r="AH70" s="93">
        <v>58</v>
      </c>
      <c r="AI70" s="93">
        <v>58</v>
      </c>
      <c r="AJ70" s="93">
        <v>58</v>
      </c>
      <c r="AK70" s="93">
        <v>58</v>
      </c>
      <c r="AL70" s="93">
        <v>58</v>
      </c>
      <c r="AM70" s="93">
        <v>58</v>
      </c>
      <c r="AN70" s="93">
        <v>58</v>
      </c>
      <c r="AO70" s="93">
        <v>58</v>
      </c>
      <c r="AP70" s="93">
        <v>58</v>
      </c>
      <c r="AQ70" s="93">
        <v>58</v>
      </c>
      <c r="AR70" s="93">
        <v>58</v>
      </c>
    </row>
    <row r="71" spans="1:121" hidden="1">
      <c r="A71" s="42" t="s">
        <v>240</v>
      </c>
      <c r="B71" s="42" t="s">
        <v>241</v>
      </c>
      <c r="C71" s="41"/>
      <c r="D71" s="42"/>
      <c r="E71" s="42"/>
      <c r="F71" s="42"/>
      <c r="G71" s="41" t="s">
        <v>130</v>
      </c>
      <c r="H71" s="53">
        <v>1</v>
      </c>
      <c r="I71" s="41"/>
      <c r="J71" s="53"/>
      <c r="K71" s="46" t="s">
        <v>130</v>
      </c>
      <c r="L71" s="54">
        <v>8</v>
      </c>
      <c r="M71" s="54">
        <v>58</v>
      </c>
      <c r="N71" s="43">
        <v>13.850692262807792</v>
      </c>
      <c r="O71" s="61">
        <v>0</v>
      </c>
      <c r="P71" s="61">
        <v>0.95</v>
      </c>
      <c r="Q71" s="57">
        <v>0.02</v>
      </c>
      <c r="R71" s="54">
        <v>72</v>
      </c>
      <c r="S71" s="58">
        <v>10</v>
      </c>
      <c r="T71" s="58">
        <v>18</v>
      </c>
      <c r="U71" s="59">
        <v>0.02</v>
      </c>
      <c r="V71" s="59">
        <v>0.25</v>
      </c>
      <c r="W71" s="60">
        <v>7.6</v>
      </c>
      <c r="X71" s="60">
        <v>7.6</v>
      </c>
      <c r="Y71" s="60">
        <v>7.6</v>
      </c>
      <c r="Z71" s="60"/>
      <c r="AA71" s="46" t="s">
        <v>238</v>
      </c>
      <c r="AB71" s="46">
        <v>0</v>
      </c>
      <c r="AC71" s="93" t="s">
        <v>236</v>
      </c>
      <c r="AG71" s="93">
        <v>58</v>
      </c>
      <c r="AH71" s="93">
        <v>58</v>
      </c>
      <c r="AI71" s="93">
        <v>58</v>
      </c>
      <c r="AJ71" s="93">
        <v>58</v>
      </c>
      <c r="AK71" s="93">
        <v>58</v>
      </c>
      <c r="AL71" s="93">
        <v>58</v>
      </c>
      <c r="AM71" s="93">
        <v>58</v>
      </c>
      <c r="AN71" s="93">
        <v>58</v>
      </c>
      <c r="AO71" s="93">
        <v>58</v>
      </c>
      <c r="AP71" s="93">
        <v>58</v>
      </c>
      <c r="AQ71" s="93">
        <v>58</v>
      </c>
      <c r="AR71" s="93">
        <v>58</v>
      </c>
    </row>
    <row r="72" spans="1:121" hidden="1">
      <c r="A72" s="42" t="s">
        <v>235</v>
      </c>
      <c r="B72" s="42" t="s">
        <v>242</v>
      </c>
      <c r="C72" s="41"/>
      <c r="D72" s="42"/>
      <c r="E72" s="42"/>
      <c r="F72" s="42"/>
      <c r="G72" s="41" t="s">
        <v>90</v>
      </c>
      <c r="H72" s="53">
        <v>1</v>
      </c>
      <c r="I72" s="41"/>
      <c r="J72" s="41"/>
      <c r="K72" s="46" t="s">
        <v>90</v>
      </c>
      <c r="L72" s="54">
        <v>54</v>
      </c>
      <c r="M72" s="54">
        <v>170</v>
      </c>
      <c r="N72" s="43">
        <v>12.444992077184182</v>
      </c>
      <c r="O72" s="61">
        <v>0</v>
      </c>
      <c r="P72" s="61">
        <v>0.95</v>
      </c>
      <c r="Q72" s="57">
        <v>0.03</v>
      </c>
      <c r="R72" s="54">
        <v>72</v>
      </c>
      <c r="S72" s="58">
        <v>1.98</v>
      </c>
      <c r="T72" s="58">
        <v>9.76</v>
      </c>
      <c r="U72" s="59">
        <v>0.02</v>
      </c>
      <c r="V72" s="59">
        <v>0.02</v>
      </c>
      <c r="W72" s="60">
        <v>2070</v>
      </c>
      <c r="X72" s="60">
        <v>1530</v>
      </c>
      <c r="Y72" s="60">
        <v>810</v>
      </c>
      <c r="Z72" s="60"/>
      <c r="AA72" s="46">
        <v>10</v>
      </c>
      <c r="AB72" s="46">
        <v>26</v>
      </c>
      <c r="AC72" s="93" t="s">
        <v>230</v>
      </c>
      <c r="AG72" s="93">
        <v>170</v>
      </c>
      <c r="AH72" s="93">
        <v>170</v>
      </c>
      <c r="AI72" s="93">
        <v>170</v>
      </c>
      <c r="AJ72" s="93">
        <v>0</v>
      </c>
      <c r="AK72" s="93">
        <v>0</v>
      </c>
      <c r="AL72" s="93">
        <v>0</v>
      </c>
      <c r="AM72" s="93">
        <v>0</v>
      </c>
      <c r="AN72" s="93">
        <v>0</v>
      </c>
      <c r="AO72" s="93">
        <v>0</v>
      </c>
      <c r="AP72" s="93">
        <v>0</v>
      </c>
      <c r="AQ72" s="93">
        <v>0</v>
      </c>
      <c r="AR72" s="93">
        <v>0</v>
      </c>
    </row>
    <row r="73" spans="1:121" hidden="1">
      <c r="A73" s="42" t="s">
        <v>243</v>
      </c>
      <c r="B73" s="42" t="s">
        <v>244</v>
      </c>
      <c r="C73" s="41"/>
      <c r="D73" s="42"/>
      <c r="E73" s="42"/>
      <c r="F73" s="42"/>
      <c r="G73" s="41" t="s">
        <v>154</v>
      </c>
      <c r="H73" s="53">
        <v>0.6</v>
      </c>
      <c r="I73" s="46" t="s">
        <v>98</v>
      </c>
      <c r="J73" s="53">
        <v>0.4</v>
      </c>
      <c r="K73" s="46" t="s">
        <v>154</v>
      </c>
      <c r="L73" s="54">
        <v>93</v>
      </c>
      <c r="M73" s="54">
        <v>238</v>
      </c>
      <c r="N73" s="55">
        <v>12.92165825978557</v>
      </c>
      <c r="O73" s="56">
        <v>0.45858313442053233</v>
      </c>
      <c r="P73" s="56">
        <v>0.9</v>
      </c>
      <c r="Q73" s="57">
        <v>3.2000000000000001E-2</v>
      </c>
      <c r="R73" s="54">
        <v>72</v>
      </c>
      <c r="S73" s="58">
        <v>5.79</v>
      </c>
      <c r="T73" s="58">
        <v>5.79</v>
      </c>
      <c r="U73" s="59">
        <v>4</v>
      </c>
      <c r="V73" s="59">
        <v>0.5</v>
      </c>
      <c r="W73" s="60">
        <v>6827</v>
      </c>
      <c r="X73" s="60">
        <v>4727</v>
      </c>
      <c r="Y73" s="60">
        <v>2947</v>
      </c>
      <c r="Z73" s="60"/>
      <c r="AA73" s="46">
        <v>10</v>
      </c>
      <c r="AB73" s="46">
        <v>55</v>
      </c>
      <c r="AC73" s="93" t="s">
        <v>245</v>
      </c>
      <c r="AG73" s="93">
        <v>238</v>
      </c>
      <c r="AH73" s="93">
        <v>238</v>
      </c>
      <c r="AI73" s="93">
        <v>238</v>
      </c>
      <c r="AJ73" s="93">
        <v>238</v>
      </c>
      <c r="AK73" s="93">
        <v>238</v>
      </c>
      <c r="AL73" s="93">
        <v>238</v>
      </c>
      <c r="AM73" s="93">
        <v>238</v>
      </c>
      <c r="AN73" s="93">
        <v>238</v>
      </c>
      <c r="AO73" s="93">
        <v>238</v>
      </c>
      <c r="AP73" s="93">
        <v>238</v>
      </c>
      <c r="AQ73" s="93">
        <v>238</v>
      </c>
      <c r="AR73" s="93">
        <v>0</v>
      </c>
    </row>
    <row r="74" spans="1:121" hidden="1">
      <c r="A74" s="42" t="s">
        <v>246</v>
      </c>
      <c r="B74" s="42" t="s">
        <v>247</v>
      </c>
      <c r="C74" s="41"/>
      <c r="D74" s="42"/>
      <c r="E74" s="42"/>
      <c r="F74" s="42"/>
      <c r="G74" s="41" t="s">
        <v>154</v>
      </c>
      <c r="H74" s="53">
        <v>0.6</v>
      </c>
      <c r="I74" s="46" t="s">
        <v>98</v>
      </c>
      <c r="J74" s="53">
        <v>0.4</v>
      </c>
      <c r="K74" s="46" t="s">
        <v>154</v>
      </c>
      <c r="L74" s="54">
        <v>93</v>
      </c>
      <c r="M74" s="54">
        <v>238</v>
      </c>
      <c r="N74" s="55">
        <v>12.843463473809271</v>
      </c>
      <c r="O74" s="56">
        <v>0.45178621061595092</v>
      </c>
      <c r="P74" s="56">
        <v>0.9</v>
      </c>
      <c r="Q74" s="57">
        <v>3.2000000000000001E-2</v>
      </c>
      <c r="R74" s="54">
        <v>72</v>
      </c>
      <c r="S74" s="58">
        <v>5.79</v>
      </c>
      <c r="T74" s="58">
        <v>5.79</v>
      </c>
      <c r="U74" s="59">
        <v>4</v>
      </c>
      <c r="V74" s="59">
        <v>0.5</v>
      </c>
      <c r="W74" s="60">
        <v>6827</v>
      </c>
      <c r="X74" s="60">
        <v>4727</v>
      </c>
      <c r="Y74" s="60">
        <v>2947</v>
      </c>
      <c r="Z74" s="60"/>
      <c r="AA74" s="46">
        <v>10</v>
      </c>
      <c r="AB74" s="46">
        <v>55</v>
      </c>
      <c r="AC74" s="93" t="s">
        <v>248</v>
      </c>
      <c r="AG74" s="93">
        <v>238</v>
      </c>
      <c r="AH74" s="93">
        <v>238</v>
      </c>
      <c r="AI74" s="93">
        <v>238</v>
      </c>
      <c r="AJ74" s="93">
        <v>238</v>
      </c>
      <c r="AK74" s="93">
        <v>238</v>
      </c>
      <c r="AL74" s="93">
        <v>238</v>
      </c>
      <c r="AM74" s="93">
        <v>238</v>
      </c>
      <c r="AN74" s="93">
        <v>238</v>
      </c>
      <c r="AO74" s="93">
        <v>238</v>
      </c>
      <c r="AP74" s="93">
        <v>238</v>
      </c>
      <c r="AQ74" s="93">
        <v>238</v>
      </c>
      <c r="AR74" s="93">
        <v>0</v>
      </c>
    </row>
    <row r="75" spans="1:121" hidden="1">
      <c r="A75" s="42" t="s">
        <v>249</v>
      </c>
      <c r="B75" s="42" t="s">
        <v>250</v>
      </c>
      <c r="C75" s="41"/>
      <c r="D75" s="42"/>
      <c r="E75" s="42"/>
      <c r="F75" s="42"/>
      <c r="G75" s="41" t="s">
        <v>130</v>
      </c>
      <c r="H75" s="53">
        <v>1</v>
      </c>
      <c r="I75" s="41"/>
      <c r="J75" s="41"/>
      <c r="K75" s="46" t="s">
        <v>130</v>
      </c>
      <c r="L75" s="54">
        <v>5.4</v>
      </c>
      <c r="M75" s="54">
        <v>29</v>
      </c>
      <c r="N75" s="43">
        <v>14.033381712626996</v>
      </c>
      <c r="O75" s="61">
        <v>0</v>
      </c>
      <c r="P75" s="61">
        <v>0.95</v>
      </c>
      <c r="Q75" s="57">
        <v>8.2191781000000002E-3</v>
      </c>
      <c r="R75" s="54">
        <v>72</v>
      </c>
      <c r="S75" s="58">
        <v>6</v>
      </c>
      <c r="T75" s="58">
        <v>6</v>
      </c>
      <c r="U75" s="59">
        <v>0.33</v>
      </c>
      <c r="V75" s="59">
        <v>0.25</v>
      </c>
      <c r="W75" s="60">
        <v>7.6</v>
      </c>
      <c r="X75" s="60">
        <v>7.6</v>
      </c>
      <c r="Y75" s="60">
        <v>7.6</v>
      </c>
      <c r="Z75" s="60"/>
      <c r="AA75" s="46" t="s">
        <v>238</v>
      </c>
      <c r="AB75" s="46">
        <v>0</v>
      </c>
      <c r="AC75" s="93" t="s">
        <v>251</v>
      </c>
      <c r="AG75" s="93">
        <v>29</v>
      </c>
      <c r="AH75" s="93">
        <v>29</v>
      </c>
      <c r="AI75" s="93">
        <v>29</v>
      </c>
      <c r="AJ75" s="93">
        <v>29</v>
      </c>
      <c r="AK75" s="93">
        <v>29</v>
      </c>
      <c r="AL75" s="93">
        <v>29</v>
      </c>
      <c r="AM75" s="93">
        <v>29</v>
      </c>
      <c r="AN75" s="93">
        <v>29</v>
      </c>
      <c r="AO75" s="93">
        <v>29</v>
      </c>
      <c r="AP75" s="93">
        <v>29</v>
      </c>
      <c r="AQ75" s="93">
        <v>29</v>
      </c>
      <c r="AR75" s="93">
        <v>29</v>
      </c>
    </row>
    <row r="76" spans="1:121" hidden="1">
      <c r="A76" s="42" t="s">
        <v>252</v>
      </c>
      <c r="B76" s="42" t="s">
        <v>253</v>
      </c>
      <c r="C76" s="41"/>
      <c r="D76" s="42"/>
      <c r="E76" s="42"/>
      <c r="F76" s="42"/>
      <c r="G76" s="41" t="s">
        <v>130</v>
      </c>
      <c r="H76" s="53">
        <v>1</v>
      </c>
      <c r="I76" s="41"/>
      <c r="J76" s="41"/>
      <c r="K76" s="46" t="s">
        <v>130</v>
      </c>
      <c r="L76" s="54">
        <v>5.4</v>
      </c>
      <c r="M76" s="54">
        <v>29</v>
      </c>
      <c r="N76" s="43">
        <v>13.85793103448276</v>
      </c>
      <c r="O76" s="61">
        <v>0</v>
      </c>
      <c r="P76" s="61">
        <v>0.95</v>
      </c>
      <c r="Q76" s="57">
        <v>8.2191781000000002E-3</v>
      </c>
      <c r="R76" s="54">
        <v>72</v>
      </c>
      <c r="S76" s="58">
        <v>6</v>
      </c>
      <c r="T76" s="58">
        <v>6</v>
      </c>
      <c r="U76" s="59">
        <v>0.33</v>
      </c>
      <c r="V76" s="59">
        <v>0.25</v>
      </c>
      <c r="W76" s="60">
        <v>7.6</v>
      </c>
      <c r="X76" s="60">
        <v>7.6</v>
      </c>
      <c r="Y76" s="60">
        <v>7.6</v>
      </c>
      <c r="Z76" s="60"/>
      <c r="AA76" s="46" t="s">
        <v>238</v>
      </c>
      <c r="AB76" s="46">
        <v>0</v>
      </c>
      <c r="AC76" s="93" t="s">
        <v>249</v>
      </c>
      <c r="AG76" s="93">
        <v>29</v>
      </c>
      <c r="AH76" s="93">
        <v>29</v>
      </c>
      <c r="AI76" s="93">
        <v>29</v>
      </c>
      <c r="AJ76" s="93">
        <v>29</v>
      </c>
      <c r="AK76" s="93">
        <v>29</v>
      </c>
      <c r="AL76" s="93">
        <v>29</v>
      </c>
      <c r="AM76" s="93">
        <v>29</v>
      </c>
      <c r="AN76" s="93">
        <v>29</v>
      </c>
      <c r="AO76" s="93">
        <v>29</v>
      </c>
      <c r="AP76" s="93">
        <v>29</v>
      </c>
      <c r="AQ76" s="93">
        <v>29</v>
      </c>
      <c r="AR76" s="93">
        <v>29</v>
      </c>
    </row>
    <row r="77" spans="1:121" hidden="1">
      <c r="A77" s="42" t="s">
        <v>254</v>
      </c>
      <c r="B77" s="42" t="s">
        <v>255</v>
      </c>
      <c r="C77" s="41"/>
      <c r="D77" s="42"/>
      <c r="E77" s="42"/>
      <c r="F77" s="42"/>
      <c r="G77" s="41" t="s">
        <v>130</v>
      </c>
      <c r="H77" s="53">
        <v>1</v>
      </c>
      <c r="I77" s="41"/>
      <c r="J77" s="41"/>
      <c r="K77" s="46" t="s">
        <v>130</v>
      </c>
      <c r="L77" s="54">
        <v>12.819374999999999</v>
      </c>
      <c r="M77" s="54">
        <v>42</v>
      </c>
      <c r="N77" s="43">
        <v>12.496637398053837</v>
      </c>
      <c r="O77" s="61">
        <v>0</v>
      </c>
      <c r="P77" s="61">
        <v>0.95</v>
      </c>
      <c r="Q77" s="57">
        <v>0.02</v>
      </c>
      <c r="R77" s="54">
        <v>72</v>
      </c>
      <c r="S77" s="58">
        <v>10</v>
      </c>
      <c r="T77" s="58">
        <v>10</v>
      </c>
      <c r="U77" s="59">
        <v>0.33</v>
      </c>
      <c r="V77" s="59">
        <v>0.38</v>
      </c>
      <c r="W77" s="60">
        <v>9.5500000000000007</v>
      </c>
      <c r="X77" s="60">
        <v>9.5500000000000007</v>
      </c>
      <c r="Y77" s="60">
        <v>9.5500000000000007</v>
      </c>
      <c r="Z77" s="60"/>
      <c r="AA77" s="46" t="s">
        <v>238</v>
      </c>
      <c r="AB77" s="46">
        <v>0</v>
      </c>
      <c r="AC77" s="93" t="s">
        <v>252</v>
      </c>
      <c r="AG77" s="93">
        <v>42</v>
      </c>
      <c r="AH77" s="93">
        <v>42</v>
      </c>
      <c r="AI77" s="93">
        <v>42</v>
      </c>
      <c r="AJ77" s="93">
        <v>42</v>
      </c>
      <c r="AK77" s="93">
        <v>42</v>
      </c>
      <c r="AL77" s="93">
        <v>42</v>
      </c>
      <c r="AM77" s="93">
        <v>42</v>
      </c>
      <c r="AN77" s="93">
        <v>42</v>
      </c>
      <c r="AO77" s="93">
        <v>42</v>
      </c>
      <c r="AP77" s="93">
        <v>42</v>
      </c>
      <c r="AQ77" s="93">
        <v>42</v>
      </c>
      <c r="AR77" s="93">
        <v>42</v>
      </c>
    </row>
    <row r="78" spans="1:121" hidden="1">
      <c r="A78" s="42" t="s">
        <v>256</v>
      </c>
      <c r="B78" s="42" t="s">
        <v>257</v>
      </c>
      <c r="C78" s="41"/>
      <c r="D78" s="42"/>
      <c r="E78" s="42"/>
      <c r="F78" s="42"/>
      <c r="G78" s="41" t="s">
        <v>130</v>
      </c>
      <c r="H78" s="53">
        <v>1</v>
      </c>
      <c r="I78" s="41"/>
      <c r="J78" s="41"/>
      <c r="K78" s="46" t="s">
        <v>130</v>
      </c>
      <c r="L78" s="54">
        <v>12.819374999999999</v>
      </c>
      <c r="M78" s="54">
        <v>42</v>
      </c>
      <c r="N78" s="43">
        <v>12.310027923873582</v>
      </c>
      <c r="O78" s="61">
        <v>0</v>
      </c>
      <c r="P78" s="61">
        <v>0.95</v>
      </c>
      <c r="Q78" s="57">
        <v>0.02</v>
      </c>
      <c r="R78" s="54">
        <v>72</v>
      </c>
      <c r="S78" s="58">
        <v>10</v>
      </c>
      <c r="T78" s="58">
        <v>10</v>
      </c>
      <c r="U78" s="59">
        <v>0.33</v>
      </c>
      <c r="V78" s="59">
        <v>0.38</v>
      </c>
      <c r="W78" s="60">
        <v>9.5500000000000007</v>
      </c>
      <c r="X78" s="60">
        <v>9.5500000000000007</v>
      </c>
      <c r="Y78" s="60">
        <v>9.5500000000000007</v>
      </c>
      <c r="Z78" s="60"/>
      <c r="AA78" s="46" t="s">
        <v>238</v>
      </c>
      <c r="AB78" s="46">
        <v>0</v>
      </c>
      <c r="AC78" s="93" t="s">
        <v>254</v>
      </c>
      <c r="AG78" s="93">
        <v>42</v>
      </c>
      <c r="AH78" s="93">
        <v>42</v>
      </c>
      <c r="AI78" s="93">
        <v>42</v>
      </c>
      <c r="AJ78" s="93">
        <v>42</v>
      </c>
      <c r="AK78" s="93">
        <v>42</v>
      </c>
      <c r="AL78" s="93">
        <v>42</v>
      </c>
      <c r="AM78" s="93">
        <v>42</v>
      </c>
      <c r="AN78" s="93">
        <v>42</v>
      </c>
      <c r="AO78" s="93">
        <v>42</v>
      </c>
      <c r="AP78" s="93">
        <v>42</v>
      </c>
      <c r="AQ78" s="93">
        <v>42</v>
      </c>
      <c r="AR78" s="93">
        <v>42</v>
      </c>
    </row>
    <row r="79" spans="1:121" hidden="1">
      <c r="A79" s="42" t="s">
        <v>258</v>
      </c>
      <c r="B79" s="42" t="s">
        <v>259</v>
      </c>
      <c r="C79" s="41"/>
      <c r="D79" s="42"/>
      <c r="E79" s="42"/>
      <c r="F79" s="42"/>
      <c r="G79" s="41" t="s">
        <v>130</v>
      </c>
      <c r="H79" s="53">
        <v>1</v>
      </c>
      <c r="I79" s="41"/>
      <c r="J79" s="41"/>
      <c r="K79" s="46" t="s">
        <v>130</v>
      </c>
      <c r="L79" s="54">
        <v>8</v>
      </c>
      <c r="M79" s="54">
        <v>58</v>
      </c>
      <c r="N79" s="43">
        <v>14.07923753183686</v>
      </c>
      <c r="O79" s="61">
        <v>0</v>
      </c>
      <c r="P79" s="61">
        <v>0.95</v>
      </c>
      <c r="Q79" s="57">
        <v>1.0958904110000001E-2</v>
      </c>
      <c r="R79" s="54">
        <v>72</v>
      </c>
      <c r="S79" s="58">
        <v>10</v>
      </c>
      <c r="T79" s="58">
        <v>10</v>
      </c>
      <c r="U79" s="59">
        <v>0.02</v>
      </c>
      <c r="V79" s="59">
        <v>0.25</v>
      </c>
      <c r="W79" s="60">
        <v>8</v>
      </c>
      <c r="X79" s="60">
        <v>8</v>
      </c>
      <c r="Y79" s="60">
        <v>8</v>
      </c>
      <c r="Z79" s="60"/>
      <c r="AA79" s="46" t="s">
        <v>238</v>
      </c>
      <c r="AB79" s="46">
        <v>0</v>
      </c>
      <c r="AC79" s="93" t="s">
        <v>260</v>
      </c>
      <c r="AG79" s="93">
        <v>58</v>
      </c>
      <c r="AH79" s="93">
        <v>53</v>
      </c>
      <c r="AI79" s="93">
        <v>53</v>
      </c>
      <c r="AJ79" s="93">
        <v>53</v>
      </c>
      <c r="AK79" s="93">
        <v>53</v>
      </c>
      <c r="AL79" s="93">
        <v>53</v>
      </c>
      <c r="AM79" s="93">
        <v>53</v>
      </c>
      <c r="AN79" s="93">
        <v>53</v>
      </c>
      <c r="AO79" s="93">
        <v>53</v>
      </c>
      <c r="AP79" s="93">
        <v>53</v>
      </c>
      <c r="AQ79" s="93">
        <v>53</v>
      </c>
      <c r="AR79" s="93">
        <v>53</v>
      </c>
    </row>
    <row r="80" spans="1:121" hidden="1">
      <c r="A80" s="42" t="s">
        <v>261</v>
      </c>
      <c r="B80" s="42" t="s">
        <v>262</v>
      </c>
      <c r="C80" s="41"/>
      <c r="D80" s="42"/>
      <c r="E80" s="42"/>
      <c r="F80" s="42"/>
      <c r="G80" s="41" t="s">
        <v>90</v>
      </c>
      <c r="H80" s="53">
        <v>1</v>
      </c>
      <c r="I80" s="41"/>
      <c r="J80" s="41"/>
      <c r="K80" s="46" t="s">
        <v>90</v>
      </c>
      <c r="L80" s="54">
        <v>260</v>
      </c>
      <c r="M80" s="54">
        <v>404</v>
      </c>
      <c r="N80" s="55">
        <v>6.3731007513762483</v>
      </c>
      <c r="O80" s="56">
        <v>0.47332705952246618</v>
      </c>
      <c r="P80" s="56">
        <v>0.9</v>
      </c>
      <c r="Q80" s="57">
        <v>0.02</v>
      </c>
      <c r="R80" s="54">
        <v>72</v>
      </c>
      <c r="S80" s="58">
        <v>15</v>
      </c>
      <c r="T80" s="58">
        <v>18.5</v>
      </c>
      <c r="U80" s="59">
        <v>4</v>
      </c>
      <c r="V80" s="59">
        <v>4</v>
      </c>
      <c r="W80" s="60">
        <v>5257</v>
      </c>
      <c r="X80" s="60">
        <v>3046</v>
      </c>
      <c r="Y80" s="60">
        <v>1088</v>
      </c>
      <c r="Z80" s="60"/>
      <c r="AA80" s="46">
        <v>8</v>
      </c>
      <c r="AB80" s="46">
        <v>36</v>
      </c>
      <c r="AC80" s="93" t="s">
        <v>261</v>
      </c>
      <c r="AG80" s="93">
        <v>402</v>
      </c>
      <c r="AH80" s="93">
        <v>402</v>
      </c>
      <c r="AI80" s="93">
        <v>402</v>
      </c>
      <c r="AJ80" s="93">
        <v>402</v>
      </c>
      <c r="AK80" s="93">
        <v>402</v>
      </c>
      <c r="AL80" s="93">
        <v>402</v>
      </c>
      <c r="AM80" s="93">
        <v>402</v>
      </c>
      <c r="AN80" s="93">
        <v>402</v>
      </c>
      <c r="AO80" s="93">
        <v>402</v>
      </c>
      <c r="AP80" s="93">
        <v>402</v>
      </c>
      <c r="AQ80" s="93">
        <v>402</v>
      </c>
      <c r="AR80" s="93">
        <v>402</v>
      </c>
    </row>
    <row r="81" spans="1:44" hidden="1">
      <c r="A81" s="42" t="s">
        <v>263</v>
      </c>
      <c r="B81" s="42" t="s">
        <v>264</v>
      </c>
      <c r="C81" s="41"/>
      <c r="D81" s="42"/>
      <c r="E81" s="42"/>
      <c r="F81" s="42"/>
      <c r="G81" s="41" t="s">
        <v>90</v>
      </c>
      <c r="H81" s="53">
        <v>1</v>
      </c>
      <c r="I81" s="41"/>
      <c r="J81" s="41"/>
      <c r="K81" s="46" t="s">
        <v>90</v>
      </c>
      <c r="L81" s="54">
        <v>2</v>
      </c>
      <c r="M81" s="54">
        <v>3.0209999999999999</v>
      </c>
      <c r="N81" s="55">
        <v>8.1716666666666669</v>
      </c>
      <c r="O81" s="56">
        <v>0.10151460316627052</v>
      </c>
      <c r="P81" s="56">
        <v>0.9</v>
      </c>
      <c r="Q81" s="57">
        <v>0.04</v>
      </c>
      <c r="R81" s="54">
        <v>60</v>
      </c>
      <c r="S81" s="58">
        <v>1.0080000000000002</v>
      </c>
      <c r="T81" s="58">
        <v>1.0080000000000002</v>
      </c>
      <c r="U81" s="59">
        <v>1</v>
      </c>
      <c r="V81" s="59">
        <v>1</v>
      </c>
      <c r="W81" s="60">
        <v>0</v>
      </c>
      <c r="X81" s="60">
        <v>0</v>
      </c>
      <c r="Y81" s="60">
        <v>0</v>
      </c>
      <c r="Z81" s="60"/>
      <c r="AA81" s="46">
        <v>0.25</v>
      </c>
      <c r="AB81" s="46">
        <v>0.25</v>
      </c>
      <c r="AC81" s="93" t="s">
        <v>265</v>
      </c>
      <c r="AG81" s="93">
        <v>3</v>
      </c>
      <c r="AH81" s="93">
        <v>4</v>
      </c>
      <c r="AI81" s="93">
        <v>4</v>
      </c>
      <c r="AJ81" s="93">
        <v>4</v>
      </c>
      <c r="AK81" s="93">
        <v>6</v>
      </c>
      <c r="AL81" s="93">
        <v>6</v>
      </c>
      <c r="AM81" s="93">
        <v>6</v>
      </c>
      <c r="AN81" s="93">
        <v>6</v>
      </c>
      <c r="AO81" s="93">
        <v>6</v>
      </c>
      <c r="AP81" s="93">
        <v>6</v>
      </c>
      <c r="AQ81" s="93">
        <v>6</v>
      </c>
      <c r="AR81" s="93">
        <v>6</v>
      </c>
    </row>
    <row r="82" spans="1:44" ht="12.75" hidden="1" customHeight="1">
      <c r="A82" s="42" t="s">
        <v>266</v>
      </c>
      <c r="B82" s="42" t="s">
        <v>267</v>
      </c>
      <c r="C82" s="41"/>
      <c r="D82" s="42"/>
      <c r="E82" s="42"/>
      <c r="F82" s="42"/>
      <c r="G82" s="41" t="s">
        <v>90</v>
      </c>
      <c r="H82" s="53">
        <v>1</v>
      </c>
      <c r="I82" s="41"/>
      <c r="J82" s="41"/>
      <c r="K82" s="46" t="s">
        <v>90</v>
      </c>
      <c r="L82" s="54">
        <v>2</v>
      </c>
      <c r="M82" s="54">
        <v>3.0209999999999999</v>
      </c>
      <c r="N82" s="55">
        <v>8.17</v>
      </c>
      <c r="O82" s="56">
        <v>0.10344470512813231</v>
      </c>
      <c r="P82" s="56">
        <v>0.9</v>
      </c>
      <c r="Q82" s="57">
        <v>0.04</v>
      </c>
      <c r="R82" s="54">
        <v>60</v>
      </c>
      <c r="S82" s="58">
        <v>1.0080000000000002</v>
      </c>
      <c r="T82" s="58">
        <v>1.0080000000000002</v>
      </c>
      <c r="U82" s="59">
        <v>1</v>
      </c>
      <c r="V82" s="59">
        <v>1</v>
      </c>
      <c r="W82" s="60">
        <v>0</v>
      </c>
      <c r="X82" s="60">
        <v>0</v>
      </c>
      <c r="Y82" s="60">
        <v>0</v>
      </c>
      <c r="Z82" s="60"/>
      <c r="AA82" s="46">
        <v>0.25</v>
      </c>
      <c r="AB82" s="46">
        <v>0.25</v>
      </c>
      <c r="AC82" s="93" t="s">
        <v>263</v>
      </c>
      <c r="AG82" s="93">
        <v>3</v>
      </c>
      <c r="AH82" s="93">
        <v>4</v>
      </c>
      <c r="AI82" s="93">
        <v>4</v>
      </c>
      <c r="AJ82" s="93">
        <v>4</v>
      </c>
      <c r="AK82" s="93">
        <v>6</v>
      </c>
      <c r="AL82" s="93">
        <v>6</v>
      </c>
      <c r="AM82" s="93">
        <v>6</v>
      </c>
      <c r="AN82" s="93">
        <v>6</v>
      </c>
      <c r="AO82" s="93">
        <v>6</v>
      </c>
      <c r="AP82" s="93">
        <v>6</v>
      </c>
      <c r="AQ82" s="93">
        <v>6</v>
      </c>
      <c r="AR82" s="93">
        <v>6</v>
      </c>
    </row>
    <row r="83" spans="1:44" hidden="1">
      <c r="A83" s="42" t="s">
        <v>268</v>
      </c>
      <c r="B83" s="42" t="s">
        <v>269</v>
      </c>
      <c r="C83" s="41"/>
      <c r="D83" s="42"/>
      <c r="E83" s="42"/>
      <c r="F83" s="42"/>
      <c r="G83" s="41" t="s">
        <v>90</v>
      </c>
      <c r="H83" s="53">
        <v>1</v>
      </c>
      <c r="I83" s="41"/>
      <c r="J83" s="41"/>
      <c r="K83" s="46" t="s">
        <v>90</v>
      </c>
      <c r="L83" s="54">
        <v>2</v>
      </c>
      <c r="M83" s="54">
        <v>3.0209999999999999</v>
      </c>
      <c r="N83" s="55">
        <v>8.17</v>
      </c>
      <c r="O83" s="56">
        <v>0.10323276742162667</v>
      </c>
      <c r="P83" s="56">
        <v>0.9</v>
      </c>
      <c r="Q83" s="57">
        <v>0.04</v>
      </c>
      <c r="R83" s="54">
        <v>60</v>
      </c>
      <c r="S83" s="58">
        <v>1.0080000000000002</v>
      </c>
      <c r="T83" s="58">
        <v>1.0080000000000002</v>
      </c>
      <c r="U83" s="59">
        <v>1</v>
      </c>
      <c r="V83" s="59">
        <v>1</v>
      </c>
      <c r="W83" s="60">
        <v>0</v>
      </c>
      <c r="X83" s="60">
        <v>0</v>
      </c>
      <c r="Y83" s="60">
        <v>0</v>
      </c>
      <c r="Z83" s="60"/>
      <c r="AA83" s="46">
        <v>0.25</v>
      </c>
      <c r="AB83" s="46">
        <v>0.25</v>
      </c>
      <c r="AC83" s="93" t="s">
        <v>266</v>
      </c>
      <c r="AG83" s="93">
        <v>3</v>
      </c>
      <c r="AH83" s="93">
        <v>4</v>
      </c>
      <c r="AI83" s="93">
        <v>4</v>
      </c>
      <c r="AJ83" s="93">
        <v>4</v>
      </c>
      <c r="AK83" s="93">
        <v>6</v>
      </c>
      <c r="AL83" s="93">
        <v>6</v>
      </c>
      <c r="AM83" s="93">
        <v>6</v>
      </c>
      <c r="AN83" s="93">
        <v>6</v>
      </c>
      <c r="AO83" s="93">
        <v>6</v>
      </c>
      <c r="AP83" s="93">
        <v>6</v>
      </c>
      <c r="AQ83" s="93">
        <v>6</v>
      </c>
      <c r="AR83" s="93">
        <v>6</v>
      </c>
    </row>
    <row r="84" spans="1:44" hidden="1">
      <c r="A84" s="41" t="s">
        <v>270</v>
      </c>
      <c r="B84" s="41" t="s">
        <v>270</v>
      </c>
      <c r="C84" s="53"/>
      <c r="D84" s="41"/>
      <c r="E84" s="41"/>
      <c r="F84" s="41"/>
      <c r="G84" s="53" t="s">
        <v>217</v>
      </c>
      <c r="H84" s="53">
        <v>1</v>
      </c>
      <c r="I84" s="41"/>
      <c r="J84" s="41"/>
      <c r="K84" s="53" t="s">
        <v>217</v>
      </c>
      <c r="L84" s="54">
        <v>0</v>
      </c>
      <c r="M84" s="54">
        <v>467</v>
      </c>
      <c r="N84" s="55">
        <v>3.6</v>
      </c>
      <c r="O84" s="56"/>
      <c r="P84" s="56">
        <v>1</v>
      </c>
      <c r="Q84" s="57"/>
      <c r="R84" s="54"/>
      <c r="S84" s="58"/>
      <c r="T84" s="58"/>
      <c r="U84" s="59"/>
      <c r="V84" s="59"/>
      <c r="W84" s="60"/>
      <c r="X84" s="60"/>
      <c r="Y84" s="60"/>
      <c r="Z84" s="60"/>
      <c r="AA84" s="46"/>
      <c r="AB84" s="46"/>
      <c r="AC84" s="93" t="s">
        <v>271</v>
      </c>
      <c r="AG84" s="93">
        <v>553</v>
      </c>
      <c r="AH84" s="93">
        <v>658</v>
      </c>
      <c r="AI84" s="93">
        <v>870</v>
      </c>
      <c r="AJ84" s="93">
        <v>975</v>
      </c>
      <c r="AK84" s="93">
        <v>1036</v>
      </c>
      <c r="AL84" s="93">
        <v>1094</v>
      </c>
      <c r="AM84" s="93">
        <v>1145</v>
      </c>
      <c r="AN84" s="93">
        <v>1205</v>
      </c>
      <c r="AO84" s="93">
        <v>1256</v>
      </c>
      <c r="AP84" s="93">
        <v>1297</v>
      </c>
      <c r="AQ84" s="93">
        <v>1345</v>
      </c>
      <c r="AR84" s="93">
        <v>1389</v>
      </c>
    </row>
    <row r="85" spans="1:44" hidden="1">
      <c r="A85" s="41" t="s">
        <v>272</v>
      </c>
      <c r="B85" s="41" t="s">
        <v>272</v>
      </c>
      <c r="C85" s="53"/>
      <c r="D85" s="41"/>
      <c r="E85" s="41"/>
      <c r="F85" s="41"/>
      <c r="G85" s="53" t="s">
        <v>273</v>
      </c>
      <c r="H85" s="53">
        <v>2</v>
      </c>
      <c r="I85" s="41"/>
      <c r="J85" s="41"/>
      <c r="K85" s="53" t="s">
        <v>273</v>
      </c>
      <c r="L85" s="54">
        <v>0</v>
      </c>
      <c r="M85" s="54">
        <v>2</v>
      </c>
      <c r="N85" s="55">
        <v>3.6</v>
      </c>
      <c r="O85" s="56"/>
      <c r="P85" s="56">
        <v>1</v>
      </c>
      <c r="Q85" s="57"/>
      <c r="R85" s="54"/>
      <c r="S85" s="58"/>
      <c r="T85" s="58"/>
      <c r="U85" s="59"/>
      <c r="V85" s="59"/>
      <c r="W85" s="60"/>
      <c r="X85" s="60"/>
      <c r="Y85" s="60"/>
      <c r="Z85" s="60"/>
      <c r="AA85" s="46"/>
      <c r="AB85" s="46"/>
      <c r="AC85" s="93" t="s">
        <v>274</v>
      </c>
      <c r="AG85" s="93">
        <v>2</v>
      </c>
      <c r="AH85" s="93">
        <v>36</v>
      </c>
      <c r="AI85" s="93">
        <v>48</v>
      </c>
      <c r="AJ85" s="93">
        <v>60</v>
      </c>
      <c r="AK85" s="93">
        <v>76</v>
      </c>
      <c r="AL85" s="93">
        <v>85</v>
      </c>
      <c r="AM85" s="93">
        <v>92</v>
      </c>
      <c r="AN85" s="93">
        <v>98</v>
      </c>
      <c r="AO85" s="93">
        <v>105</v>
      </c>
      <c r="AP85" s="93">
        <v>111</v>
      </c>
      <c r="AQ85" s="93">
        <v>116</v>
      </c>
      <c r="AR85" s="93">
        <v>121</v>
      </c>
    </row>
    <row r="86" spans="1:44" hidden="1">
      <c r="N86" s="102"/>
      <c r="O86" s="93"/>
      <c r="P86" s="93"/>
    </row>
    <row r="87" spans="1:44" hidden="1">
      <c r="N87" s="102"/>
      <c r="O87" s="93"/>
      <c r="P87" s="93"/>
    </row>
    <row r="88" spans="1:44">
      <c r="M88" s="156"/>
      <c r="N88" s="102"/>
      <c r="O88" s="93"/>
      <c r="P88" s="93"/>
      <c r="AF88" s="156"/>
    </row>
    <row r="89" spans="1:44">
      <c r="M89" s="102"/>
      <c r="N89" s="102"/>
      <c r="O89" s="93"/>
      <c r="P89" s="93"/>
    </row>
    <row r="90" spans="1:44">
      <c r="J90" s="156"/>
      <c r="M90" s="156"/>
      <c r="N90" s="102"/>
      <c r="O90" s="93"/>
      <c r="P90" s="93"/>
      <c r="AG90" s="93">
        <f>AG51-AF51</f>
        <v>3</v>
      </c>
    </row>
    <row r="91" spans="1:44">
      <c r="O91" s="102"/>
      <c r="P91" s="93"/>
    </row>
    <row r="92" spans="1:44">
      <c r="N92" s="102"/>
      <c r="O92" s="93"/>
      <c r="P92" s="93"/>
    </row>
    <row r="93" spans="1:44">
      <c r="O93" s="451">
        <v>0.85</v>
      </c>
    </row>
    <row r="95" spans="1:44">
      <c r="N95" s="135"/>
    </row>
    <row r="127" spans="14:16">
      <c r="N127" s="102"/>
      <c r="O127" s="93"/>
      <c r="P127" s="93"/>
    </row>
    <row r="128" spans="14:16">
      <c r="N128" s="102"/>
      <c r="O128" s="93"/>
      <c r="P128" s="93"/>
    </row>
    <row r="129" spans="14:16">
      <c r="N129" s="102"/>
      <c r="O129" s="93"/>
      <c r="P129" s="93"/>
    </row>
    <row r="130" spans="14:16">
      <c r="N130" s="102"/>
      <c r="O130" s="93"/>
      <c r="P130" s="93"/>
    </row>
    <row r="131" spans="14:16">
      <c r="N131" s="102"/>
      <c r="O131" s="93"/>
      <c r="P131" s="93"/>
    </row>
    <row r="132" spans="14:16">
      <c r="N132" s="102"/>
      <c r="O132" s="93"/>
      <c r="P132" s="93"/>
    </row>
    <row r="133" spans="14:16">
      <c r="N133" s="102"/>
      <c r="O133" s="93"/>
      <c r="P133" s="93"/>
    </row>
    <row r="134" spans="14:16">
      <c r="N134" s="102"/>
      <c r="O134" s="93"/>
      <c r="P134" s="93"/>
    </row>
    <row r="135" spans="14:16">
      <c r="N135" s="102"/>
      <c r="O135" s="93"/>
      <c r="P135" s="93"/>
    </row>
    <row r="136" spans="14:16">
      <c r="N136" s="102"/>
      <c r="O136" s="93"/>
      <c r="P136" s="93"/>
    </row>
    <row r="137" spans="14:16">
      <c r="N137" s="102"/>
      <c r="O137" s="93"/>
      <c r="P137" s="93"/>
    </row>
    <row r="138" spans="14:16">
      <c r="N138" s="102"/>
      <c r="O138" s="93"/>
      <c r="P138" s="93"/>
    </row>
    <row r="139" spans="14:16">
      <c r="N139" s="102"/>
      <c r="O139" s="93"/>
      <c r="P139" s="93"/>
    </row>
    <row r="140" spans="14:16">
      <c r="N140" s="102"/>
      <c r="O140" s="93"/>
      <c r="P140" s="93"/>
    </row>
    <row r="141" spans="14:16">
      <c r="N141" s="102"/>
      <c r="O141" s="93"/>
      <c r="P141" s="93"/>
    </row>
    <row r="142" spans="14:16">
      <c r="N142" s="102"/>
      <c r="O142" s="93"/>
      <c r="P142" s="93"/>
    </row>
    <row r="143" spans="14:16">
      <c r="N143" s="102"/>
      <c r="O143" s="93"/>
      <c r="P143" s="93"/>
    </row>
    <row r="144" spans="14:16">
      <c r="N144" s="102"/>
      <c r="O144" s="93"/>
      <c r="P144" s="93"/>
    </row>
    <row r="145" spans="14:16">
      <c r="N145" s="102"/>
      <c r="O145" s="93"/>
      <c r="P145" s="93"/>
    </row>
    <row r="146" spans="14:16">
      <c r="N146" s="102"/>
      <c r="O146" s="93"/>
      <c r="P146" s="93"/>
    </row>
    <row r="147" spans="14:16">
      <c r="N147" s="102"/>
      <c r="O147" s="93"/>
      <c r="P147" s="93"/>
    </row>
    <row r="148" spans="14:16">
      <c r="N148" s="102"/>
      <c r="O148" s="93"/>
      <c r="P148" s="93"/>
    </row>
    <row r="149" spans="14:16">
      <c r="N149" s="102"/>
      <c r="O149" s="93"/>
      <c r="P149" s="93"/>
    </row>
    <row r="150" spans="14:16">
      <c r="N150" s="102"/>
      <c r="O150" s="93"/>
      <c r="P150" s="93"/>
    </row>
    <row r="151" spans="14:16">
      <c r="N151" s="102"/>
      <c r="O151" s="93"/>
      <c r="P151" s="93"/>
    </row>
    <row r="152" spans="14:16">
      <c r="N152" s="102"/>
      <c r="O152" s="93"/>
      <c r="P152" s="93"/>
    </row>
    <row r="153" spans="14:16">
      <c r="N153" s="102"/>
      <c r="O153" s="93"/>
      <c r="P153" s="93"/>
    </row>
    <row r="154" spans="14:16">
      <c r="N154" s="102"/>
      <c r="O154" s="93"/>
      <c r="P154" s="93"/>
    </row>
    <row r="155" spans="14:16">
      <c r="N155" s="102"/>
      <c r="O155" s="93"/>
      <c r="P155" s="93"/>
    </row>
    <row r="156" spans="14:16">
      <c r="N156" s="102"/>
      <c r="O156" s="93"/>
      <c r="P156" s="93"/>
    </row>
    <row r="157" spans="14:16">
      <c r="N157" s="102"/>
      <c r="O157" s="93"/>
      <c r="P157" s="93"/>
    </row>
    <row r="158" spans="14:16">
      <c r="N158" s="102"/>
      <c r="O158" s="93"/>
      <c r="P158" s="93"/>
    </row>
    <row r="159" spans="14:16">
      <c r="N159" s="102"/>
      <c r="O159" s="93"/>
      <c r="P159" s="93"/>
    </row>
    <row r="160" spans="14:16">
      <c r="N160" s="102"/>
      <c r="O160" s="93"/>
      <c r="P160" s="93"/>
    </row>
    <row r="161" spans="14:16">
      <c r="N161" s="102"/>
      <c r="O161" s="93"/>
      <c r="P161" s="93"/>
    </row>
    <row r="162" spans="14:16">
      <c r="N162" s="102"/>
      <c r="O162" s="93"/>
      <c r="P162" s="93"/>
    </row>
    <row r="163" spans="14:16">
      <c r="N163" s="102"/>
      <c r="O163" s="93"/>
      <c r="P163" s="93"/>
    </row>
    <row r="164" spans="14:16">
      <c r="N164" s="102"/>
      <c r="O164" s="93"/>
      <c r="P164" s="93"/>
    </row>
    <row r="165" spans="14:16">
      <c r="N165" s="102"/>
      <c r="O165" s="93"/>
      <c r="P165" s="93"/>
    </row>
    <row r="166" spans="14:16">
      <c r="N166" s="102"/>
      <c r="O166" s="93"/>
      <c r="P166" s="93"/>
    </row>
    <row r="167" spans="14:16">
      <c r="N167" s="102"/>
      <c r="O167" s="93"/>
      <c r="P167" s="93"/>
    </row>
    <row r="168" spans="14:16">
      <c r="N168" s="102"/>
      <c r="O168" s="93"/>
      <c r="P168" s="93"/>
    </row>
    <row r="169" spans="14:16">
      <c r="N169" s="102"/>
      <c r="O169" s="93"/>
      <c r="P169" s="93"/>
    </row>
    <row r="170" spans="14:16">
      <c r="N170" s="102"/>
      <c r="O170" s="93"/>
      <c r="P170" s="93"/>
    </row>
    <row r="171" spans="14:16">
      <c r="N171" s="102"/>
      <c r="O171" s="93"/>
      <c r="P171" s="93"/>
    </row>
    <row r="172" spans="14:16">
      <c r="N172" s="102"/>
      <c r="O172" s="93"/>
      <c r="P172" s="93"/>
    </row>
    <row r="173" spans="14:16">
      <c r="N173" s="102"/>
      <c r="O173" s="93"/>
      <c r="P173" s="93"/>
    </row>
    <row r="174" spans="14:16">
      <c r="N174" s="102"/>
      <c r="O174" s="93"/>
      <c r="P174" s="93"/>
    </row>
    <row r="175" spans="14:16">
      <c r="N175" s="102"/>
      <c r="O175" s="93"/>
      <c r="P175" s="93"/>
    </row>
    <row r="176" spans="14:16">
      <c r="N176" s="102"/>
      <c r="O176" s="93"/>
      <c r="P176" s="93"/>
    </row>
    <row r="177" spans="14:16">
      <c r="N177" s="102"/>
      <c r="O177" s="93"/>
      <c r="P177" s="93"/>
    </row>
    <row r="178" spans="14:16">
      <c r="N178" s="102"/>
      <c r="O178" s="93"/>
      <c r="P178" s="93"/>
    </row>
    <row r="179" spans="14:16">
      <c r="N179" s="102"/>
      <c r="O179" s="93"/>
      <c r="P179" s="93"/>
    </row>
    <row r="180" spans="14:16">
      <c r="N180" s="102"/>
      <c r="O180" s="93"/>
      <c r="P180" s="93"/>
    </row>
    <row r="181" spans="14:16">
      <c r="N181" s="102"/>
      <c r="O181" s="93"/>
      <c r="P181" s="93"/>
    </row>
    <row r="182" spans="14:16">
      <c r="N182" s="102"/>
      <c r="O182" s="93"/>
      <c r="P182" s="93"/>
    </row>
    <row r="183" spans="14:16">
      <c r="N183" s="102"/>
      <c r="O183" s="93"/>
      <c r="P183" s="93"/>
    </row>
    <row r="184" spans="14:16">
      <c r="N184" s="102"/>
      <c r="O184" s="93"/>
      <c r="P184" s="93"/>
    </row>
    <row r="185" spans="14:16">
      <c r="N185" s="102"/>
      <c r="O185" s="93"/>
      <c r="P185" s="93"/>
    </row>
    <row r="186" spans="14:16">
      <c r="N186" s="102"/>
      <c r="O186" s="93"/>
      <c r="P186" s="93"/>
    </row>
    <row r="187" spans="14:16">
      <c r="N187" s="102"/>
      <c r="O187" s="93"/>
      <c r="P187" s="93"/>
    </row>
    <row r="188" spans="14:16">
      <c r="N188" s="102"/>
      <c r="O188" s="93"/>
      <c r="P188" s="93"/>
    </row>
    <row r="189" spans="14:16">
      <c r="N189" s="102"/>
      <c r="O189" s="93"/>
      <c r="P189" s="93"/>
    </row>
    <row r="190" spans="14:16">
      <c r="N190" s="102"/>
      <c r="O190" s="93"/>
      <c r="P190" s="93"/>
    </row>
    <row r="191" spans="14:16">
      <c r="N191" s="102"/>
      <c r="O191" s="93"/>
      <c r="P191" s="93"/>
    </row>
    <row r="192" spans="14:16">
      <c r="N192" s="102"/>
      <c r="O192" s="93"/>
      <c r="P192" s="93"/>
    </row>
    <row r="193" spans="14:16">
      <c r="N193" s="102"/>
      <c r="O193" s="93"/>
      <c r="P193" s="93"/>
    </row>
    <row r="194" spans="14:16">
      <c r="N194" s="102"/>
      <c r="O194" s="93"/>
      <c r="P194" s="93"/>
    </row>
    <row r="195" spans="14:16">
      <c r="N195" s="102"/>
      <c r="O195" s="93"/>
      <c r="P195" s="93"/>
    </row>
    <row r="196" spans="14:16">
      <c r="N196" s="102"/>
      <c r="O196" s="93"/>
      <c r="P196" s="93"/>
    </row>
    <row r="197" spans="14:16">
      <c r="N197" s="102"/>
      <c r="O197" s="93"/>
      <c r="P197" s="93"/>
    </row>
    <row r="198" spans="14:16">
      <c r="N198" s="102"/>
      <c r="O198" s="93"/>
      <c r="P198" s="93"/>
    </row>
    <row r="199" spans="14:16">
      <c r="N199" s="102"/>
      <c r="O199" s="93"/>
      <c r="P199" s="93"/>
    </row>
    <row r="200" spans="14:16">
      <c r="N200" s="102"/>
      <c r="O200" s="93"/>
      <c r="P200" s="93"/>
    </row>
    <row r="201" spans="14:16">
      <c r="N201" s="102"/>
      <c r="O201" s="93"/>
      <c r="P201" s="93"/>
    </row>
    <row r="202" spans="14:16">
      <c r="N202" s="102"/>
      <c r="O202" s="93"/>
      <c r="P202" s="93"/>
    </row>
    <row r="203" spans="14:16">
      <c r="N203" s="102"/>
      <c r="O203" s="93"/>
      <c r="P203" s="93"/>
    </row>
    <row r="204" spans="14:16">
      <c r="N204" s="102"/>
      <c r="O204" s="93"/>
      <c r="P204" s="93"/>
    </row>
    <row r="205" spans="14:16">
      <c r="N205" s="102"/>
      <c r="O205" s="93"/>
      <c r="P205" s="93"/>
    </row>
    <row r="206" spans="14:16">
      <c r="N206" s="102"/>
      <c r="O206" s="93"/>
      <c r="P206" s="93"/>
    </row>
    <row r="207" spans="14:16">
      <c r="N207" s="102"/>
      <c r="O207" s="93"/>
      <c r="P207" s="93"/>
    </row>
    <row r="208" spans="14:16">
      <c r="N208" s="102"/>
      <c r="O208" s="93"/>
      <c r="P208" s="93"/>
    </row>
    <row r="209" spans="14:16">
      <c r="N209" s="102"/>
      <c r="O209" s="93"/>
      <c r="P209" s="93"/>
    </row>
    <row r="210" spans="14:16">
      <c r="N210" s="102"/>
      <c r="O210" s="93"/>
      <c r="P210" s="93"/>
    </row>
    <row r="211" spans="14:16">
      <c r="N211" s="102"/>
      <c r="O211" s="93"/>
      <c r="P211" s="93"/>
    </row>
    <row r="212" spans="14:16">
      <c r="N212" s="102"/>
      <c r="O212" s="93"/>
      <c r="P212" s="93"/>
    </row>
    <row r="213" spans="14:16">
      <c r="N213" s="102"/>
      <c r="O213" s="93"/>
      <c r="P213" s="93"/>
    </row>
    <row r="214" spans="14:16">
      <c r="N214" s="102"/>
      <c r="O214" s="93"/>
      <c r="P214" s="93"/>
    </row>
    <row r="215" spans="14:16">
      <c r="N215" s="102"/>
      <c r="O215" s="93"/>
      <c r="P215" s="93"/>
    </row>
    <row r="216" spans="14:16">
      <c r="N216" s="102"/>
      <c r="O216" s="93"/>
      <c r="P216" s="93"/>
    </row>
    <row r="217" spans="14:16">
      <c r="N217" s="102"/>
      <c r="O217" s="93"/>
      <c r="P217" s="93"/>
    </row>
    <row r="218" spans="14:16">
      <c r="N218" s="102"/>
      <c r="O218" s="93"/>
      <c r="P218" s="93"/>
    </row>
    <row r="219" spans="14:16">
      <c r="N219" s="102"/>
      <c r="O219" s="93"/>
      <c r="P219" s="93"/>
    </row>
    <row r="220" spans="14:16">
      <c r="N220" s="102"/>
      <c r="O220" s="93"/>
      <c r="P220" s="93"/>
    </row>
    <row r="221" spans="14:16">
      <c r="N221" s="102"/>
      <c r="O221" s="93"/>
      <c r="P221" s="93"/>
    </row>
    <row r="222" spans="14:16">
      <c r="N222" s="102"/>
      <c r="O222" s="93"/>
      <c r="P222" s="93"/>
    </row>
    <row r="223" spans="14:16">
      <c r="N223" s="102"/>
      <c r="O223" s="93"/>
      <c r="P223" s="93"/>
    </row>
    <row r="224" spans="14:16">
      <c r="N224" s="102"/>
      <c r="O224" s="93"/>
      <c r="P224" s="93"/>
    </row>
    <row r="225" spans="14:16">
      <c r="N225" s="102"/>
      <c r="O225" s="93"/>
      <c r="P225" s="93"/>
    </row>
    <row r="226" spans="14:16">
      <c r="N226" s="102"/>
      <c r="O226" s="93"/>
      <c r="P226" s="93"/>
    </row>
    <row r="227" spans="14:16">
      <c r="N227" s="102"/>
      <c r="O227" s="93"/>
      <c r="P227" s="93"/>
    </row>
    <row r="228" spans="14:16">
      <c r="N228" s="102"/>
      <c r="O228" s="93"/>
      <c r="P228" s="93"/>
    </row>
    <row r="229" spans="14:16">
      <c r="N229" s="102"/>
      <c r="O229" s="93"/>
      <c r="P229" s="93"/>
    </row>
    <row r="230" spans="14:16">
      <c r="N230" s="102"/>
      <c r="O230" s="93"/>
      <c r="P230" s="93"/>
    </row>
    <row r="231" spans="14:16">
      <c r="N231" s="102"/>
      <c r="O231" s="93"/>
      <c r="P231" s="93"/>
    </row>
    <row r="232" spans="14:16">
      <c r="N232" s="102"/>
      <c r="O232" s="93"/>
      <c r="P232" s="93"/>
    </row>
    <row r="233" spans="14:16">
      <c r="N233" s="102"/>
      <c r="O233" s="93"/>
      <c r="P233" s="93"/>
    </row>
    <row r="234" spans="14:16">
      <c r="N234" s="102"/>
      <c r="O234" s="93"/>
      <c r="P234" s="93"/>
    </row>
    <row r="235" spans="14:16">
      <c r="N235" s="102"/>
      <c r="O235" s="93"/>
      <c r="P235" s="93"/>
    </row>
    <row r="236" spans="14:16">
      <c r="N236" s="102"/>
      <c r="O236" s="93"/>
      <c r="P236" s="93"/>
    </row>
    <row r="237" spans="14:16">
      <c r="N237" s="102"/>
      <c r="O237" s="93"/>
      <c r="P237" s="93"/>
    </row>
    <row r="238" spans="14:16">
      <c r="N238" s="102"/>
      <c r="O238" s="93"/>
      <c r="P238" s="93"/>
    </row>
    <row r="239" spans="14:16">
      <c r="N239" s="102"/>
      <c r="O239" s="93"/>
      <c r="P239" s="93"/>
    </row>
    <row r="240" spans="14:16">
      <c r="N240" s="102"/>
      <c r="O240" s="93"/>
      <c r="P240" s="93"/>
    </row>
    <row r="241" spans="14:16">
      <c r="N241" s="102"/>
      <c r="O241" s="93"/>
      <c r="P241" s="93"/>
    </row>
    <row r="242" spans="14:16">
      <c r="N242" s="102"/>
      <c r="O242" s="93"/>
      <c r="P242" s="93"/>
    </row>
    <row r="243" spans="14:16">
      <c r="N243" s="102"/>
      <c r="O243" s="93"/>
      <c r="P243" s="93"/>
    </row>
    <row r="244" spans="14:16">
      <c r="N244" s="102"/>
      <c r="O244" s="93"/>
      <c r="P244" s="93"/>
    </row>
    <row r="245" spans="14:16">
      <c r="N245" s="102"/>
      <c r="O245" s="93"/>
      <c r="P245" s="93"/>
    </row>
    <row r="246" spans="14:16">
      <c r="N246" s="102"/>
      <c r="O246" s="93"/>
      <c r="P246" s="93"/>
    </row>
    <row r="247" spans="14:16">
      <c r="N247" s="102"/>
      <c r="O247" s="93"/>
      <c r="P247" s="93"/>
    </row>
    <row r="248" spans="14:16">
      <c r="N248" s="102"/>
      <c r="O248" s="93"/>
      <c r="P248" s="93"/>
    </row>
    <row r="249" spans="14:16">
      <c r="N249" s="102"/>
      <c r="O249" s="93"/>
      <c r="P249" s="93"/>
    </row>
    <row r="250" spans="14:16">
      <c r="N250" s="102"/>
      <c r="O250" s="93"/>
      <c r="P250" s="93"/>
    </row>
    <row r="251" spans="14:16">
      <c r="N251" s="102"/>
      <c r="O251" s="93"/>
      <c r="P251" s="93"/>
    </row>
    <row r="252" spans="14:16">
      <c r="N252" s="102"/>
      <c r="O252" s="93"/>
      <c r="P252" s="93"/>
    </row>
    <row r="253" spans="14:16">
      <c r="N253" s="102"/>
      <c r="O253" s="93"/>
      <c r="P253" s="93"/>
    </row>
    <row r="254" spans="14:16">
      <c r="N254" s="102"/>
      <c r="O254" s="93"/>
      <c r="P254" s="93"/>
    </row>
    <row r="255" spans="14:16">
      <c r="N255" s="102"/>
      <c r="O255" s="93"/>
      <c r="P255" s="93"/>
    </row>
    <row r="256" spans="14:16">
      <c r="N256" s="102"/>
      <c r="O256" s="93"/>
      <c r="P256" s="93"/>
    </row>
    <row r="257" spans="14:16">
      <c r="N257" s="102"/>
      <c r="O257" s="93"/>
      <c r="P257" s="93"/>
    </row>
    <row r="258" spans="14:16">
      <c r="N258" s="102"/>
      <c r="O258" s="93"/>
      <c r="P258" s="93"/>
    </row>
    <row r="259" spans="14:16">
      <c r="N259" s="102"/>
      <c r="O259" s="93"/>
      <c r="P259" s="93"/>
    </row>
    <row r="260" spans="14:16">
      <c r="N260" s="102"/>
      <c r="O260" s="93"/>
      <c r="P260" s="93"/>
    </row>
    <row r="261" spans="14:16">
      <c r="N261" s="102"/>
      <c r="O261" s="93"/>
      <c r="P261" s="93"/>
    </row>
    <row r="262" spans="14:16">
      <c r="N262" s="102"/>
      <c r="O262" s="93"/>
      <c r="P262" s="93"/>
    </row>
    <row r="263" spans="14:16">
      <c r="N263" s="102"/>
      <c r="O263" s="93"/>
      <c r="P263" s="93"/>
    </row>
    <row r="264" spans="14:16">
      <c r="N264" s="102"/>
      <c r="O264" s="93"/>
      <c r="P264" s="93"/>
    </row>
    <row r="265" spans="14:16">
      <c r="N265" s="102"/>
      <c r="O265" s="93"/>
      <c r="P265" s="93"/>
    </row>
    <row r="266" spans="14:16">
      <c r="N266" s="102"/>
      <c r="O266" s="93"/>
      <c r="P266" s="93"/>
    </row>
    <row r="267" spans="14:16">
      <c r="N267" s="102"/>
      <c r="O267" s="93"/>
      <c r="P267" s="93"/>
    </row>
    <row r="268" spans="14:16">
      <c r="N268" s="102"/>
      <c r="O268" s="93"/>
      <c r="P268" s="93"/>
    </row>
    <row r="269" spans="14:16">
      <c r="N269" s="102"/>
      <c r="O269" s="93"/>
      <c r="P269" s="93"/>
    </row>
    <row r="270" spans="14:16">
      <c r="N270" s="102"/>
      <c r="O270" s="93"/>
      <c r="P270" s="93"/>
    </row>
    <row r="271" spans="14:16">
      <c r="N271" s="102"/>
      <c r="O271" s="93"/>
      <c r="P271" s="93"/>
    </row>
    <row r="272" spans="14:16">
      <c r="N272" s="102"/>
      <c r="O272" s="93"/>
      <c r="P272" s="93"/>
    </row>
    <row r="273" spans="14:16">
      <c r="N273" s="102"/>
      <c r="O273" s="93"/>
      <c r="P273" s="93"/>
    </row>
    <row r="274" spans="14:16">
      <c r="N274" s="102"/>
      <c r="O274" s="93"/>
      <c r="P274" s="93"/>
    </row>
    <row r="275" spans="14:16">
      <c r="N275" s="102"/>
      <c r="O275" s="93"/>
      <c r="P275" s="93"/>
    </row>
    <row r="276" spans="14:16">
      <c r="N276" s="102"/>
      <c r="O276" s="93"/>
      <c r="P276" s="93"/>
    </row>
    <row r="277" spans="14:16">
      <c r="N277" s="102"/>
      <c r="O277" s="93"/>
      <c r="P277" s="93"/>
    </row>
    <row r="278" spans="14:16">
      <c r="N278" s="102"/>
      <c r="O278" s="93"/>
      <c r="P278" s="93"/>
    </row>
    <row r="279" spans="14:16">
      <c r="N279" s="102"/>
      <c r="O279" s="93"/>
      <c r="P279" s="93"/>
    </row>
    <row r="280" spans="14:16">
      <c r="N280" s="102"/>
      <c r="O280" s="93"/>
      <c r="P280" s="93"/>
    </row>
    <row r="281" spans="14:16">
      <c r="N281" s="102"/>
      <c r="O281" s="93"/>
      <c r="P281" s="93"/>
    </row>
    <row r="282" spans="14:16">
      <c r="N282" s="102"/>
      <c r="O282" s="93"/>
      <c r="P282" s="93"/>
    </row>
    <row r="283" spans="14:16">
      <c r="N283" s="102"/>
      <c r="O283" s="93"/>
      <c r="P283" s="93"/>
    </row>
    <row r="284" spans="14:16">
      <c r="N284" s="102"/>
      <c r="O284" s="93"/>
      <c r="P284" s="93"/>
    </row>
    <row r="285" spans="14:16">
      <c r="N285" s="102"/>
      <c r="O285" s="93"/>
      <c r="P285" s="93"/>
    </row>
    <row r="286" spans="14:16">
      <c r="N286" s="102"/>
      <c r="O286" s="93"/>
      <c r="P286" s="93"/>
    </row>
    <row r="287" spans="14:16">
      <c r="N287" s="102"/>
      <c r="O287" s="93"/>
      <c r="P287" s="93"/>
    </row>
    <row r="288" spans="14:16">
      <c r="N288" s="102"/>
      <c r="O288" s="93"/>
      <c r="P288" s="93"/>
    </row>
    <row r="289" spans="14:16">
      <c r="N289" s="102"/>
      <c r="O289" s="93"/>
      <c r="P289" s="93"/>
    </row>
    <row r="290" spans="14:16">
      <c r="N290" s="102"/>
      <c r="O290" s="93"/>
      <c r="P290" s="93"/>
    </row>
    <row r="291" spans="14:16">
      <c r="N291" s="102"/>
      <c r="O291" s="93"/>
      <c r="P291" s="93"/>
    </row>
    <row r="292" spans="14:16">
      <c r="N292" s="102"/>
      <c r="O292" s="93"/>
      <c r="P292" s="93"/>
    </row>
    <row r="293" spans="14:16">
      <c r="N293" s="102"/>
      <c r="O293" s="93"/>
      <c r="P293" s="93"/>
    </row>
    <row r="294" spans="14:16">
      <c r="N294" s="102"/>
      <c r="O294" s="93"/>
      <c r="P294" s="93"/>
    </row>
    <row r="295" spans="14:16">
      <c r="N295" s="102"/>
      <c r="O295" s="93"/>
      <c r="P295" s="93"/>
    </row>
    <row r="296" spans="14:16">
      <c r="N296" s="102"/>
      <c r="O296" s="93"/>
      <c r="P296" s="93"/>
    </row>
    <row r="297" spans="14:16">
      <c r="N297" s="102"/>
      <c r="O297" s="93"/>
      <c r="P297" s="93"/>
    </row>
    <row r="298" spans="14:16">
      <c r="N298" s="102"/>
      <c r="O298" s="93"/>
      <c r="P298" s="93"/>
    </row>
    <row r="299" spans="14:16">
      <c r="N299" s="102"/>
      <c r="O299" s="93"/>
      <c r="P299" s="93"/>
    </row>
    <row r="300" spans="14:16">
      <c r="N300" s="102"/>
      <c r="O300" s="93"/>
      <c r="P300" s="93"/>
    </row>
    <row r="301" spans="14:16">
      <c r="N301" s="102"/>
      <c r="O301" s="93"/>
      <c r="P301" s="93"/>
    </row>
    <row r="302" spans="14:16">
      <c r="N302" s="102"/>
      <c r="O302" s="93"/>
      <c r="P302" s="93"/>
    </row>
    <row r="303" spans="14:16">
      <c r="N303" s="102"/>
      <c r="O303" s="93"/>
      <c r="P303" s="93"/>
    </row>
    <row r="304" spans="14:16">
      <c r="N304" s="102"/>
      <c r="O304" s="93"/>
      <c r="P304" s="93"/>
    </row>
    <row r="305" spans="14:16">
      <c r="N305" s="102"/>
      <c r="O305" s="93"/>
      <c r="P305" s="93"/>
    </row>
    <row r="306" spans="14:16">
      <c r="N306" s="102"/>
      <c r="O306" s="93"/>
      <c r="P306" s="93"/>
    </row>
    <row r="307" spans="14:16">
      <c r="N307" s="102"/>
      <c r="O307" s="93"/>
      <c r="P307" s="93"/>
    </row>
    <row r="308" spans="14:16">
      <c r="N308" s="102"/>
      <c r="O308" s="93"/>
      <c r="P308" s="93"/>
    </row>
    <row r="309" spans="14:16">
      <c r="N309" s="102"/>
      <c r="O309" s="93"/>
      <c r="P309" s="93"/>
    </row>
    <row r="310" spans="14:16">
      <c r="N310" s="102"/>
      <c r="O310" s="93"/>
      <c r="P310" s="93"/>
    </row>
    <row r="311" spans="14:16">
      <c r="N311" s="102"/>
      <c r="O311" s="93"/>
      <c r="P311" s="93"/>
    </row>
    <row r="312" spans="14:16">
      <c r="N312" s="102"/>
      <c r="O312" s="93"/>
      <c r="P312" s="93"/>
    </row>
    <row r="313" spans="14:16">
      <c r="N313" s="102"/>
      <c r="O313" s="93"/>
      <c r="P313" s="93"/>
    </row>
    <row r="314" spans="14:16">
      <c r="N314" s="102"/>
      <c r="O314" s="93"/>
      <c r="P314" s="93"/>
    </row>
    <row r="315" spans="14:16">
      <c r="N315" s="102"/>
      <c r="O315" s="93"/>
      <c r="P315" s="93"/>
    </row>
    <row r="316" spans="14:16">
      <c r="N316" s="102"/>
      <c r="O316" s="93"/>
      <c r="P316" s="93"/>
    </row>
    <row r="317" spans="14:16">
      <c r="N317" s="102"/>
      <c r="O317" s="93"/>
      <c r="P317" s="93"/>
    </row>
    <row r="318" spans="14:16">
      <c r="N318" s="102"/>
      <c r="O318" s="93"/>
      <c r="P318" s="93"/>
    </row>
    <row r="319" spans="14:16">
      <c r="N319" s="102"/>
      <c r="O319" s="93"/>
      <c r="P319" s="93"/>
    </row>
    <row r="320" spans="14:16">
      <c r="N320" s="102"/>
      <c r="O320" s="93"/>
      <c r="P320" s="93"/>
    </row>
    <row r="321" spans="14:16">
      <c r="N321" s="102"/>
      <c r="O321" s="93"/>
      <c r="P321" s="93"/>
    </row>
    <row r="322" spans="14:16">
      <c r="N322" s="102"/>
      <c r="O322" s="93"/>
      <c r="P322" s="93"/>
    </row>
    <row r="323" spans="14:16">
      <c r="N323" s="102"/>
      <c r="O323" s="93"/>
      <c r="P323" s="93"/>
    </row>
    <row r="324" spans="14:16">
      <c r="N324" s="102"/>
      <c r="O324" s="93"/>
      <c r="P324" s="93"/>
    </row>
    <row r="325" spans="14:16">
      <c r="N325" s="102"/>
      <c r="O325" s="93"/>
      <c r="P325" s="93"/>
    </row>
    <row r="326" spans="14:16">
      <c r="N326" s="102"/>
      <c r="O326" s="93"/>
      <c r="P326" s="93"/>
    </row>
    <row r="327" spans="14:16">
      <c r="N327" s="102"/>
      <c r="O327" s="93"/>
      <c r="P327" s="93"/>
    </row>
    <row r="328" spans="14:16">
      <c r="N328" s="102"/>
      <c r="O328" s="93"/>
      <c r="P328" s="93"/>
    </row>
    <row r="329" spans="14:16">
      <c r="N329" s="102"/>
      <c r="O329" s="93"/>
      <c r="P329" s="93"/>
    </row>
    <row r="330" spans="14:16">
      <c r="N330" s="102"/>
      <c r="O330" s="93"/>
      <c r="P330" s="93"/>
    </row>
    <row r="331" spans="14:16">
      <c r="N331" s="102"/>
      <c r="O331" s="93"/>
      <c r="P331" s="93"/>
    </row>
    <row r="332" spans="14:16">
      <c r="N332" s="102"/>
      <c r="O332" s="93"/>
      <c r="P332" s="93"/>
    </row>
    <row r="333" spans="14:16">
      <c r="N333" s="102"/>
      <c r="O333" s="93"/>
      <c r="P333" s="93"/>
    </row>
    <row r="334" spans="14:16">
      <c r="N334" s="102"/>
      <c r="O334" s="93"/>
      <c r="P334" s="93"/>
    </row>
    <row r="335" spans="14:16">
      <c r="N335" s="102"/>
      <c r="O335" s="93"/>
      <c r="P335" s="93"/>
    </row>
    <row r="336" spans="14:16">
      <c r="N336" s="102"/>
      <c r="O336" s="93"/>
      <c r="P336" s="93"/>
    </row>
    <row r="337" spans="14:16">
      <c r="N337" s="102"/>
      <c r="O337" s="93"/>
      <c r="P337" s="93"/>
    </row>
    <row r="338" spans="14:16">
      <c r="N338" s="102"/>
      <c r="O338" s="93"/>
      <c r="P338" s="93"/>
    </row>
    <row r="339" spans="14:16">
      <c r="N339" s="102"/>
      <c r="O339" s="93"/>
      <c r="P339" s="93"/>
    </row>
    <row r="340" spans="14:16">
      <c r="N340" s="102"/>
      <c r="O340" s="93"/>
      <c r="P340" s="93"/>
    </row>
    <row r="341" spans="14:16">
      <c r="N341" s="102"/>
      <c r="O341" s="93"/>
      <c r="P341" s="93"/>
    </row>
    <row r="342" spans="14:16">
      <c r="N342" s="102"/>
      <c r="O342" s="93"/>
      <c r="P342" s="93"/>
    </row>
    <row r="343" spans="14:16">
      <c r="N343" s="102"/>
      <c r="O343" s="93"/>
      <c r="P343" s="93"/>
    </row>
    <row r="344" spans="14:16">
      <c r="N344" s="102"/>
      <c r="O344" s="93"/>
      <c r="P344" s="93"/>
    </row>
    <row r="345" spans="14:16">
      <c r="N345" s="102"/>
      <c r="O345" s="93"/>
      <c r="P345" s="93"/>
    </row>
    <row r="346" spans="14:16">
      <c r="N346" s="102"/>
      <c r="O346" s="93"/>
      <c r="P346" s="93"/>
    </row>
    <row r="347" spans="14:16">
      <c r="N347" s="102"/>
      <c r="O347" s="93"/>
      <c r="P347" s="93"/>
    </row>
    <row r="348" spans="14:16">
      <c r="N348" s="102"/>
      <c r="O348" s="93"/>
      <c r="P348" s="93"/>
    </row>
    <row r="349" spans="14:16">
      <c r="N349" s="102"/>
      <c r="O349" s="93"/>
      <c r="P349" s="93"/>
    </row>
    <row r="350" spans="14:16">
      <c r="N350" s="102"/>
      <c r="O350" s="93"/>
      <c r="P350" s="93"/>
    </row>
    <row r="351" spans="14:16">
      <c r="N351" s="102"/>
      <c r="O351" s="93"/>
      <c r="P351" s="93"/>
    </row>
    <row r="352" spans="14:16">
      <c r="N352" s="102"/>
      <c r="O352" s="93"/>
      <c r="P352" s="93"/>
    </row>
    <row r="353" spans="14:16">
      <c r="N353" s="102"/>
      <c r="O353" s="93"/>
      <c r="P353" s="93"/>
    </row>
    <row r="354" spans="14:16">
      <c r="N354" s="102"/>
      <c r="O354" s="93"/>
      <c r="P354" s="93"/>
    </row>
    <row r="355" spans="14:16">
      <c r="N355" s="102"/>
      <c r="O355" s="93"/>
      <c r="P355" s="93"/>
    </row>
    <row r="356" spans="14:16">
      <c r="N356" s="102"/>
      <c r="O356" s="93"/>
      <c r="P356" s="93"/>
    </row>
    <row r="357" spans="14:16">
      <c r="N357" s="102"/>
      <c r="O357" s="93"/>
      <c r="P357" s="93"/>
    </row>
    <row r="358" spans="14:16">
      <c r="N358" s="102"/>
      <c r="O358" s="93"/>
      <c r="P358" s="93"/>
    </row>
    <row r="359" spans="14:16">
      <c r="N359" s="102"/>
      <c r="O359" s="93"/>
      <c r="P359" s="93"/>
    </row>
    <row r="360" spans="14:16">
      <c r="N360" s="102"/>
      <c r="O360" s="93"/>
      <c r="P360" s="93"/>
    </row>
    <row r="361" spans="14:16">
      <c r="N361" s="102"/>
      <c r="O361" s="93"/>
      <c r="P361" s="93"/>
    </row>
    <row r="362" spans="14:16">
      <c r="N362" s="102"/>
      <c r="O362" s="93"/>
      <c r="P362" s="93"/>
    </row>
    <row r="363" spans="14:16">
      <c r="N363" s="102"/>
      <c r="O363" s="93"/>
      <c r="P363" s="93"/>
    </row>
    <row r="364" spans="14:16">
      <c r="N364" s="102"/>
      <c r="O364" s="93"/>
      <c r="P364" s="93"/>
    </row>
    <row r="365" spans="14:16">
      <c r="N365" s="102"/>
      <c r="O365" s="93"/>
      <c r="P365" s="93"/>
    </row>
    <row r="366" spans="14:16">
      <c r="N366" s="102"/>
      <c r="O366" s="93"/>
      <c r="P366" s="93"/>
    </row>
    <row r="367" spans="14:16">
      <c r="N367" s="102"/>
      <c r="O367" s="93"/>
      <c r="P367" s="93"/>
    </row>
    <row r="368" spans="14:16">
      <c r="N368" s="102"/>
      <c r="O368" s="93"/>
      <c r="P368" s="93"/>
    </row>
    <row r="369" spans="14:16">
      <c r="N369" s="102"/>
      <c r="O369" s="93"/>
      <c r="P369" s="93"/>
    </row>
    <row r="370" spans="14:16">
      <c r="N370" s="102"/>
      <c r="O370" s="93"/>
      <c r="P370" s="93"/>
    </row>
    <row r="371" spans="14:16">
      <c r="N371" s="102"/>
      <c r="O371" s="93"/>
      <c r="P371" s="93"/>
    </row>
    <row r="372" spans="14:16">
      <c r="N372" s="102"/>
      <c r="O372" s="93"/>
      <c r="P372" s="93"/>
    </row>
    <row r="373" spans="14:16">
      <c r="N373" s="102"/>
      <c r="O373" s="93"/>
      <c r="P373" s="93"/>
    </row>
    <row r="374" spans="14:16">
      <c r="N374" s="102"/>
      <c r="O374" s="93"/>
      <c r="P374" s="93"/>
    </row>
    <row r="375" spans="14:16">
      <c r="N375" s="102"/>
      <c r="O375" s="93"/>
      <c r="P375" s="93"/>
    </row>
    <row r="376" spans="14:16">
      <c r="N376" s="102"/>
      <c r="O376" s="93"/>
      <c r="P376" s="93"/>
    </row>
    <row r="377" spans="14:16">
      <c r="N377" s="102"/>
      <c r="O377" s="93"/>
      <c r="P377" s="93"/>
    </row>
    <row r="378" spans="14:16">
      <c r="N378" s="102"/>
      <c r="O378" s="93"/>
      <c r="P378" s="93"/>
    </row>
    <row r="379" spans="14:16">
      <c r="N379" s="102"/>
      <c r="O379" s="93"/>
      <c r="P379" s="93"/>
    </row>
    <row r="380" spans="14:16">
      <c r="N380" s="102"/>
      <c r="O380" s="93"/>
      <c r="P380" s="93"/>
    </row>
    <row r="381" spans="14:16">
      <c r="N381" s="102"/>
      <c r="O381" s="93"/>
      <c r="P381" s="93"/>
    </row>
    <row r="382" spans="14:16">
      <c r="N382" s="102"/>
      <c r="O382" s="93"/>
      <c r="P382" s="93"/>
    </row>
    <row r="383" spans="14:16">
      <c r="N383" s="102"/>
      <c r="O383" s="93"/>
      <c r="P383" s="93"/>
    </row>
    <row r="384" spans="14:16">
      <c r="N384" s="102"/>
      <c r="O384" s="93"/>
      <c r="P384" s="93"/>
    </row>
    <row r="385" spans="14:16">
      <c r="N385" s="102"/>
      <c r="O385" s="93"/>
      <c r="P385" s="93"/>
    </row>
    <row r="386" spans="14:16">
      <c r="N386" s="102"/>
      <c r="O386" s="93"/>
      <c r="P386" s="93"/>
    </row>
    <row r="387" spans="14:16">
      <c r="N387" s="102"/>
      <c r="O387" s="93"/>
      <c r="P387" s="93"/>
    </row>
    <row r="388" spans="14:16">
      <c r="N388" s="102"/>
      <c r="O388" s="93"/>
      <c r="P388" s="93"/>
    </row>
    <row r="389" spans="14:16">
      <c r="N389" s="102"/>
      <c r="O389" s="93"/>
      <c r="P389" s="93"/>
    </row>
    <row r="390" spans="14:16">
      <c r="N390" s="102"/>
      <c r="O390" s="93"/>
      <c r="P390" s="93"/>
    </row>
    <row r="391" spans="14:16">
      <c r="N391" s="102"/>
      <c r="O391" s="93"/>
      <c r="P391" s="93"/>
    </row>
    <row r="392" spans="14:16">
      <c r="N392" s="102"/>
      <c r="O392" s="93"/>
      <c r="P392" s="93"/>
    </row>
    <row r="393" spans="14:16">
      <c r="N393" s="102"/>
      <c r="O393" s="93"/>
      <c r="P393" s="93"/>
    </row>
    <row r="394" spans="14:16">
      <c r="N394" s="102"/>
      <c r="O394" s="93"/>
      <c r="P394" s="93"/>
    </row>
    <row r="395" spans="14:16">
      <c r="N395" s="102"/>
      <c r="O395" s="93"/>
      <c r="P395" s="93"/>
    </row>
    <row r="396" spans="14:16">
      <c r="N396" s="102"/>
      <c r="O396" s="93"/>
      <c r="P396" s="93"/>
    </row>
    <row r="397" spans="14:16">
      <c r="N397" s="102"/>
      <c r="O397" s="93"/>
      <c r="P397" s="93"/>
    </row>
    <row r="398" spans="14:16">
      <c r="N398" s="102"/>
      <c r="O398" s="93"/>
      <c r="P398" s="93"/>
    </row>
    <row r="399" spans="14:16">
      <c r="N399" s="102"/>
      <c r="O399" s="93"/>
      <c r="P399" s="93"/>
    </row>
    <row r="400" spans="14:16">
      <c r="N400" s="102"/>
      <c r="O400" s="93"/>
      <c r="P400" s="93"/>
    </row>
    <row r="401" spans="14:16">
      <c r="N401" s="102"/>
      <c r="O401" s="93"/>
      <c r="P401" s="93"/>
    </row>
    <row r="402" spans="14:16">
      <c r="N402" s="102"/>
      <c r="O402" s="93"/>
      <c r="P402" s="93"/>
    </row>
    <row r="403" spans="14:16">
      <c r="N403" s="102"/>
      <c r="O403" s="93"/>
      <c r="P403" s="93"/>
    </row>
    <row r="404" spans="14:16">
      <c r="N404" s="102"/>
      <c r="O404" s="93"/>
      <c r="P404" s="93"/>
    </row>
    <row r="405" spans="14:16">
      <c r="N405" s="102"/>
      <c r="O405" s="93"/>
      <c r="P405" s="93"/>
    </row>
    <row r="406" spans="14:16">
      <c r="N406" s="102"/>
      <c r="O406" s="93"/>
      <c r="P406" s="93"/>
    </row>
    <row r="407" spans="14:16">
      <c r="N407" s="102"/>
      <c r="O407" s="93"/>
      <c r="P407" s="93"/>
    </row>
    <row r="408" spans="14:16">
      <c r="N408" s="102"/>
      <c r="O408" s="93"/>
      <c r="P408" s="93"/>
    </row>
    <row r="409" spans="14:16">
      <c r="N409" s="102"/>
      <c r="O409" s="93"/>
      <c r="P409" s="93"/>
    </row>
    <row r="410" spans="14:16">
      <c r="N410" s="102"/>
      <c r="O410" s="93"/>
      <c r="P410" s="93"/>
    </row>
    <row r="411" spans="14:16">
      <c r="N411" s="102"/>
      <c r="O411" s="93"/>
      <c r="P411" s="93"/>
    </row>
    <row r="412" spans="14:16">
      <c r="N412" s="102"/>
      <c r="O412" s="93"/>
      <c r="P412" s="93"/>
    </row>
    <row r="413" spans="14:16">
      <c r="N413" s="102"/>
      <c r="O413" s="93"/>
      <c r="P413" s="93"/>
    </row>
    <row r="414" spans="14:16">
      <c r="N414" s="102"/>
      <c r="O414" s="93"/>
      <c r="P414" s="93"/>
    </row>
    <row r="415" spans="14:16">
      <c r="N415" s="102"/>
      <c r="O415" s="93"/>
      <c r="P415" s="93"/>
    </row>
    <row r="416" spans="14:16">
      <c r="N416" s="102"/>
      <c r="O416" s="93"/>
      <c r="P416" s="93"/>
    </row>
    <row r="417" spans="14:16">
      <c r="N417" s="102"/>
      <c r="O417" s="93"/>
      <c r="P417" s="93"/>
    </row>
    <row r="418" spans="14:16">
      <c r="N418" s="102"/>
      <c r="O418" s="93"/>
      <c r="P418" s="93"/>
    </row>
    <row r="419" spans="14:16">
      <c r="N419" s="102"/>
      <c r="O419" s="93"/>
      <c r="P419" s="93"/>
    </row>
    <row r="420" spans="14:16">
      <c r="N420" s="102"/>
      <c r="O420" s="93"/>
      <c r="P420" s="93"/>
    </row>
    <row r="421" spans="14:16">
      <c r="N421" s="102"/>
      <c r="O421" s="93"/>
      <c r="P421" s="93"/>
    </row>
    <row r="422" spans="14:16">
      <c r="N422" s="102"/>
      <c r="O422" s="93"/>
      <c r="P422" s="93"/>
    </row>
    <row r="423" spans="14:16">
      <c r="N423" s="102"/>
      <c r="O423" s="93"/>
      <c r="P423" s="93"/>
    </row>
    <row r="424" spans="14:16">
      <c r="N424" s="102"/>
      <c r="O424" s="93"/>
      <c r="P424" s="93"/>
    </row>
    <row r="425" spans="14:16">
      <c r="N425" s="102"/>
      <c r="O425" s="93"/>
      <c r="P425" s="93"/>
    </row>
    <row r="426" spans="14:16">
      <c r="N426" s="102"/>
      <c r="O426" s="93"/>
      <c r="P426" s="93"/>
    </row>
    <row r="427" spans="14:16">
      <c r="N427" s="102"/>
      <c r="O427" s="93"/>
      <c r="P427" s="93"/>
    </row>
    <row r="428" spans="14:16">
      <c r="N428" s="102"/>
      <c r="O428" s="93"/>
      <c r="P428" s="93"/>
    </row>
    <row r="429" spans="14:16">
      <c r="N429" s="102"/>
      <c r="O429" s="93"/>
      <c r="P429" s="93"/>
    </row>
    <row r="430" spans="14:16">
      <c r="N430" s="102"/>
      <c r="O430" s="93"/>
      <c r="P430" s="93"/>
    </row>
    <row r="431" spans="14:16">
      <c r="N431" s="102"/>
      <c r="O431" s="93"/>
      <c r="P431" s="93"/>
    </row>
    <row r="432" spans="14:16">
      <c r="N432" s="102"/>
      <c r="O432" s="93"/>
      <c r="P432" s="93"/>
    </row>
    <row r="433" spans="14:16">
      <c r="N433" s="102"/>
      <c r="O433" s="93"/>
      <c r="P433" s="93"/>
    </row>
    <row r="434" spans="14:16">
      <c r="N434" s="102"/>
      <c r="O434" s="93"/>
      <c r="P434" s="93"/>
    </row>
    <row r="435" spans="14:16">
      <c r="N435" s="102"/>
      <c r="O435" s="93"/>
      <c r="P435" s="93"/>
    </row>
    <row r="436" spans="14:16">
      <c r="N436" s="102"/>
      <c r="O436" s="93"/>
      <c r="P436" s="93"/>
    </row>
    <row r="437" spans="14:16">
      <c r="N437" s="102"/>
      <c r="O437" s="93"/>
      <c r="P437" s="93"/>
    </row>
    <row r="438" spans="14:16">
      <c r="N438" s="102"/>
      <c r="O438" s="93"/>
      <c r="P438" s="93"/>
    </row>
    <row r="439" spans="14:16">
      <c r="N439" s="102"/>
      <c r="O439" s="93"/>
      <c r="P439" s="93"/>
    </row>
    <row r="440" spans="14:16">
      <c r="N440" s="102"/>
      <c r="O440" s="93"/>
      <c r="P440" s="93"/>
    </row>
    <row r="441" spans="14:16">
      <c r="N441" s="102"/>
      <c r="O441" s="93"/>
      <c r="P441" s="93"/>
    </row>
    <row r="442" spans="14:16">
      <c r="N442" s="102"/>
      <c r="O442" s="93"/>
      <c r="P442" s="93"/>
    </row>
    <row r="443" spans="14:16">
      <c r="N443" s="102"/>
      <c r="O443" s="93"/>
      <c r="P443" s="93"/>
    </row>
    <row r="444" spans="14:16">
      <c r="N444" s="102"/>
      <c r="O444" s="93"/>
      <c r="P444" s="93"/>
    </row>
    <row r="445" spans="14:16">
      <c r="N445" s="102"/>
      <c r="O445" s="93"/>
      <c r="P445" s="93"/>
    </row>
    <row r="446" spans="14:16">
      <c r="N446" s="102"/>
      <c r="O446" s="93"/>
      <c r="P446" s="93"/>
    </row>
    <row r="447" spans="14:16">
      <c r="N447" s="102"/>
      <c r="O447" s="93"/>
      <c r="P447" s="93"/>
    </row>
    <row r="448" spans="14:16">
      <c r="N448" s="102"/>
      <c r="O448" s="93"/>
      <c r="P448" s="93"/>
    </row>
    <row r="449" spans="14:16">
      <c r="N449" s="102"/>
      <c r="O449" s="93"/>
      <c r="P449" s="93"/>
    </row>
    <row r="450" spans="14:16">
      <c r="N450" s="102"/>
      <c r="O450" s="93"/>
      <c r="P450" s="93"/>
    </row>
    <row r="451" spans="14:16">
      <c r="N451" s="102"/>
      <c r="O451" s="93"/>
      <c r="P451" s="93"/>
    </row>
    <row r="452" spans="14:16">
      <c r="N452" s="102"/>
      <c r="O452" s="93"/>
      <c r="P452" s="93"/>
    </row>
    <row r="453" spans="14:16">
      <c r="N453" s="102"/>
      <c r="O453" s="93"/>
      <c r="P453" s="93"/>
    </row>
    <row r="454" spans="14:16">
      <c r="N454" s="102"/>
      <c r="O454" s="93"/>
      <c r="P454" s="93"/>
    </row>
    <row r="455" spans="14:16">
      <c r="N455" s="102"/>
      <c r="O455" s="93"/>
      <c r="P455" s="93"/>
    </row>
    <row r="456" spans="14:16">
      <c r="N456" s="102"/>
      <c r="O456" s="93"/>
      <c r="P456" s="93"/>
    </row>
    <row r="457" spans="14:16">
      <c r="N457" s="102"/>
      <c r="O457" s="93"/>
      <c r="P457" s="93"/>
    </row>
    <row r="458" spans="14:16">
      <c r="N458" s="102"/>
      <c r="O458" s="93"/>
      <c r="P458" s="93"/>
    </row>
    <row r="459" spans="14:16">
      <c r="N459" s="102"/>
      <c r="O459" s="93"/>
      <c r="P459" s="93"/>
    </row>
    <row r="460" spans="14:16">
      <c r="N460" s="102"/>
      <c r="O460" s="93"/>
      <c r="P460" s="93"/>
    </row>
    <row r="461" spans="14:16">
      <c r="N461" s="102"/>
      <c r="O461" s="93"/>
      <c r="P461" s="93"/>
    </row>
    <row r="462" spans="14:16">
      <c r="N462" s="102"/>
      <c r="O462" s="93"/>
      <c r="P462" s="93"/>
    </row>
    <row r="463" spans="14:16">
      <c r="N463" s="102"/>
      <c r="O463" s="93"/>
      <c r="P463" s="93"/>
    </row>
    <row r="464" spans="14:16">
      <c r="N464" s="102"/>
      <c r="O464" s="93"/>
      <c r="P464" s="93"/>
    </row>
    <row r="465" spans="14:16">
      <c r="N465" s="102"/>
      <c r="O465" s="93"/>
      <c r="P465" s="93"/>
    </row>
    <row r="466" spans="14:16">
      <c r="N466" s="102"/>
      <c r="O466" s="93"/>
      <c r="P466" s="93"/>
    </row>
    <row r="467" spans="14:16">
      <c r="N467" s="102"/>
      <c r="O467" s="93"/>
      <c r="P467" s="93"/>
    </row>
    <row r="468" spans="14:16">
      <c r="N468" s="102"/>
      <c r="O468" s="93"/>
      <c r="P468" s="93"/>
    </row>
    <row r="469" spans="14:16">
      <c r="N469" s="102"/>
      <c r="O469" s="93"/>
      <c r="P469" s="93"/>
    </row>
    <row r="470" spans="14:16">
      <c r="N470" s="102"/>
      <c r="O470" s="93"/>
      <c r="P470" s="93"/>
    </row>
    <row r="471" spans="14:16">
      <c r="N471" s="102"/>
      <c r="O471" s="93"/>
      <c r="P471" s="93"/>
    </row>
    <row r="472" spans="14:16">
      <c r="N472" s="102"/>
      <c r="O472" s="93"/>
      <c r="P472" s="93"/>
    </row>
    <row r="473" spans="14:16">
      <c r="N473" s="102"/>
      <c r="O473" s="93"/>
      <c r="P473" s="93"/>
    </row>
    <row r="474" spans="14:16">
      <c r="N474" s="102"/>
      <c r="O474" s="93"/>
      <c r="P474" s="93"/>
    </row>
    <row r="475" spans="14:16">
      <c r="N475" s="102"/>
      <c r="O475" s="93"/>
      <c r="P475" s="93"/>
    </row>
    <row r="476" spans="14:16">
      <c r="N476" s="102"/>
      <c r="O476" s="93"/>
      <c r="P476" s="93"/>
    </row>
    <row r="477" spans="14:16">
      <c r="N477" s="102"/>
      <c r="O477" s="93"/>
      <c r="P477" s="93"/>
    </row>
    <row r="478" spans="14:16">
      <c r="N478" s="102"/>
      <c r="O478" s="93"/>
      <c r="P478" s="93"/>
    </row>
    <row r="479" spans="14:16">
      <c r="N479" s="102"/>
      <c r="O479" s="93"/>
      <c r="P479" s="93"/>
    </row>
    <row r="480" spans="14:16">
      <c r="N480" s="102"/>
      <c r="O480" s="93"/>
      <c r="P480" s="93"/>
    </row>
    <row r="481" spans="14:16">
      <c r="N481" s="102"/>
      <c r="O481" s="93"/>
      <c r="P481" s="93"/>
    </row>
    <row r="482" spans="14:16">
      <c r="N482" s="102"/>
      <c r="O482" s="93"/>
      <c r="P482" s="93"/>
    </row>
    <row r="483" spans="14:16">
      <c r="N483" s="102"/>
      <c r="O483" s="93"/>
      <c r="P483" s="93"/>
    </row>
    <row r="484" spans="14:16">
      <c r="N484" s="102"/>
      <c r="O484" s="93"/>
      <c r="P484" s="93"/>
    </row>
    <row r="485" spans="14:16">
      <c r="N485" s="102"/>
      <c r="O485" s="93"/>
      <c r="P485" s="93"/>
    </row>
    <row r="486" spans="14:16">
      <c r="N486" s="102"/>
      <c r="O486" s="93"/>
      <c r="P486" s="93"/>
    </row>
    <row r="487" spans="14:16">
      <c r="N487" s="102"/>
      <c r="O487" s="93"/>
      <c r="P487" s="93"/>
    </row>
    <row r="488" spans="14:16">
      <c r="N488" s="102"/>
      <c r="O488" s="93"/>
      <c r="P488" s="93"/>
    </row>
    <row r="489" spans="14:16">
      <c r="N489" s="102"/>
      <c r="O489" s="93"/>
      <c r="P489" s="93"/>
    </row>
    <row r="490" spans="14:16">
      <c r="N490" s="102"/>
      <c r="O490" s="93"/>
      <c r="P490" s="93"/>
    </row>
    <row r="491" spans="14:16">
      <c r="N491" s="102"/>
      <c r="O491" s="93"/>
      <c r="P491" s="93"/>
    </row>
    <row r="492" spans="14:16">
      <c r="N492" s="102"/>
      <c r="O492" s="93"/>
      <c r="P492" s="93"/>
    </row>
    <row r="493" spans="14:16">
      <c r="N493" s="102"/>
      <c r="O493" s="93"/>
      <c r="P493" s="93"/>
    </row>
    <row r="494" spans="14:16">
      <c r="N494" s="102"/>
      <c r="O494" s="93"/>
      <c r="P494" s="93"/>
    </row>
    <row r="495" spans="14:16">
      <c r="N495" s="102"/>
      <c r="O495" s="93"/>
      <c r="P495" s="93"/>
    </row>
    <row r="496" spans="14:16">
      <c r="N496" s="102"/>
      <c r="O496" s="93"/>
      <c r="P496" s="93"/>
    </row>
    <row r="497" spans="14:16">
      <c r="N497" s="102"/>
      <c r="O497" s="93"/>
      <c r="P497" s="93"/>
    </row>
    <row r="498" spans="14:16">
      <c r="N498" s="102"/>
      <c r="O498" s="93"/>
      <c r="P498" s="93"/>
    </row>
    <row r="499" spans="14:16">
      <c r="N499" s="102"/>
      <c r="O499" s="93"/>
      <c r="P499" s="93"/>
    </row>
    <row r="500" spans="14:16">
      <c r="N500" s="102"/>
      <c r="O500" s="93"/>
      <c r="P500" s="93"/>
    </row>
    <row r="501" spans="14:16">
      <c r="N501" s="102"/>
      <c r="O501" s="93"/>
      <c r="P501" s="93"/>
    </row>
    <row r="502" spans="14:16">
      <c r="N502" s="102"/>
      <c r="O502" s="93"/>
      <c r="P502" s="93"/>
    </row>
    <row r="503" spans="14:16">
      <c r="N503" s="102"/>
      <c r="O503" s="93"/>
      <c r="P503" s="93"/>
    </row>
    <row r="504" spans="14:16">
      <c r="N504" s="102"/>
      <c r="O504" s="93"/>
      <c r="P504" s="93"/>
    </row>
    <row r="505" spans="14:16">
      <c r="N505" s="102"/>
      <c r="O505" s="93"/>
      <c r="P505" s="93"/>
    </row>
    <row r="506" spans="14:16">
      <c r="N506" s="102"/>
      <c r="O506" s="93"/>
      <c r="P506" s="93"/>
    </row>
    <row r="507" spans="14:16">
      <c r="N507" s="102"/>
      <c r="O507" s="93"/>
      <c r="P507" s="93"/>
    </row>
    <row r="508" spans="14:16">
      <c r="N508" s="102"/>
      <c r="O508" s="93"/>
      <c r="P508" s="93"/>
    </row>
    <row r="509" spans="14:16">
      <c r="N509" s="102"/>
      <c r="O509" s="93"/>
      <c r="P509" s="93"/>
    </row>
    <row r="510" spans="14:16">
      <c r="N510" s="102"/>
      <c r="O510" s="93"/>
      <c r="P510" s="93"/>
    </row>
    <row r="511" spans="14:16">
      <c r="N511" s="102"/>
      <c r="O511" s="93"/>
      <c r="P511" s="93"/>
    </row>
    <row r="512" spans="14:16">
      <c r="N512" s="102"/>
      <c r="O512" s="93"/>
      <c r="P512" s="93"/>
    </row>
    <row r="513" spans="14:16">
      <c r="N513" s="102"/>
      <c r="O513" s="93"/>
      <c r="P513" s="93"/>
    </row>
    <row r="514" spans="14:16">
      <c r="N514" s="102"/>
      <c r="O514" s="93"/>
      <c r="P514" s="93"/>
    </row>
    <row r="515" spans="14:16">
      <c r="N515" s="102"/>
      <c r="O515" s="93"/>
      <c r="P515" s="93"/>
    </row>
    <row r="516" spans="14:16">
      <c r="N516" s="102"/>
      <c r="O516" s="93"/>
      <c r="P516" s="93"/>
    </row>
    <row r="517" spans="14:16">
      <c r="N517" s="102"/>
      <c r="O517" s="93"/>
      <c r="P517" s="93"/>
    </row>
    <row r="518" spans="14:16">
      <c r="N518" s="102"/>
      <c r="O518" s="93"/>
      <c r="P518" s="93"/>
    </row>
    <row r="519" spans="14:16">
      <c r="N519" s="102"/>
      <c r="O519" s="93"/>
      <c r="P519" s="93"/>
    </row>
    <row r="520" spans="14:16">
      <c r="N520" s="102"/>
      <c r="O520" s="93"/>
      <c r="P520" s="93"/>
    </row>
    <row r="521" spans="14:16">
      <c r="N521" s="102"/>
      <c r="O521" s="93"/>
      <c r="P521" s="93"/>
    </row>
    <row r="522" spans="14:16">
      <c r="N522" s="102"/>
      <c r="O522" s="93"/>
      <c r="P522" s="93"/>
    </row>
    <row r="523" spans="14:16">
      <c r="N523" s="102"/>
      <c r="O523" s="93"/>
      <c r="P523" s="93"/>
    </row>
    <row r="524" spans="14:16">
      <c r="N524" s="102"/>
      <c r="O524" s="93"/>
      <c r="P524" s="93"/>
    </row>
    <row r="525" spans="14:16">
      <c r="N525" s="102"/>
      <c r="O525" s="93"/>
      <c r="P525" s="93"/>
    </row>
    <row r="526" spans="14:16">
      <c r="N526" s="102"/>
      <c r="O526" s="93"/>
      <c r="P526" s="93"/>
    </row>
    <row r="527" spans="14:16">
      <c r="N527" s="102"/>
      <c r="O527" s="93"/>
      <c r="P527" s="93"/>
    </row>
    <row r="528" spans="14:16">
      <c r="N528" s="102"/>
      <c r="O528" s="93"/>
      <c r="P528" s="93"/>
    </row>
    <row r="529" spans="14:16">
      <c r="N529" s="102"/>
      <c r="O529" s="93"/>
      <c r="P529" s="93"/>
    </row>
    <row r="530" spans="14:16">
      <c r="N530" s="102"/>
      <c r="O530" s="93"/>
      <c r="P530" s="93"/>
    </row>
    <row r="531" spans="14:16">
      <c r="N531" s="102"/>
      <c r="O531" s="93"/>
      <c r="P531" s="93"/>
    </row>
    <row r="532" spans="14:16">
      <c r="N532" s="102"/>
      <c r="O532" s="93"/>
      <c r="P532" s="93"/>
    </row>
    <row r="533" spans="14:16">
      <c r="N533" s="102"/>
      <c r="O533" s="93"/>
      <c r="P533" s="93"/>
    </row>
    <row r="534" spans="14:16">
      <c r="N534" s="102"/>
      <c r="O534" s="93"/>
      <c r="P534" s="93"/>
    </row>
    <row r="535" spans="14:16">
      <c r="N535" s="102"/>
      <c r="O535" s="93"/>
      <c r="P535" s="93"/>
    </row>
    <row r="536" spans="14:16">
      <c r="N536" s="102"/>
      <c r="O536" s="93"/>
      <c r="P536" s="93"/>
    </row>
    <row r="537" spans="14:16">
      <c r="N537" s="102"/>
      <c r="O537" s="93"/>
      <c r="P537" s="93"/>
    </row>
    <row r="538" spans="14:16">
      <c r="N538" s="102"/>
      <c r="O538" s="93"/>
      <c r="P538" s="93"/>
    </row>
    <row r="539" spans="14:16">
      <c r="N539" s="102"/>
      <c r="O539" s="93"/>
      <c r="P539" s="93"/>
    </row>
    <row r="540" spans="14:16">
      <c r="N540" s="102"/>
      <c r="O540" s="93"/>
      <c r="P540" s="93"/>
    </row>
    <row r="541" spans="14:16">
      <c r="N541" s="102"/>
      <c r="O541" s="93"/>
      <c r="P541" s="93"/>
    </row>
    <row r="542" spans="14:16">
      <c r="N542" s="102"/>
      <c r="O542" s="93"/>
      <c r="P542" s="93"/>
    </row>
    <row r="543" spans="14:16">
      <c r="N543" s="102"/>
      <c r="O543" s="93"/>
      <c r="P543" s="93"/>
    </row>
    <row r="544" spans="14:16">
      <c r="N544" s="102"/>
      <c r="O544" s="93"/>
      <c r="P544" s="93"/>
    </row>
    <row r="545" spans="14:16">
      <c r="N545" s="102"/>
      <c r="O545" s="93"/>
      <c r="P545" s="93"/>
    </row>
    <row r="546" spans="14:16">
      <c r="N546" s="102"/>
      <c r="O546" s="93"/>
      <c r="P546" s="93"/>
    </row>
    <row r="547" spans="14:16">
      <c r="N547" s="102"/>
      <c r="O547" s="93"/>
      <c r="P547" s="93"/>
    </row>
    <row r="548" spans="14:16">
      <c r="N548" s="102"/>
      <c r="O548" s="93"/>
      <c r="P548" s="93"/>
    </row>
    <row r="549" spans="14:16">
      <c r="N549" s="102"/>
      <c r="O549" s="93"/>
      <c r="P549" s="93"/>
    </row>
    <row r="550" spans="14:16">
      <c r="N550" s="102"/>
      <c r="O550" s="93"/>
      <c r="P550" s="93"/>
    </row>
    <row r="551" spans="14:16">
      <c r="N551" s="102"/>
      <c r="O551" s="93"/>
      <c r="P551" s="93"/>
    </row>
    <row r="552" spans="14:16">
      <c r="N552" s="102"/>
      <c r="O552" s="93"/>
      <c r="P552" s="93"/>
    </row>
    <row r="553" spans="14:16">
      <c r="N553" s="102"/>
      <c r="O553" s="93"/>
      <c r="P553" s="93"/>
    </row>
    <row r="554" spans="14:16">
      <c r="N554" s="102"/>
      <c r="O554" s="93"/>
      <c r="P554" s="93"/>
    </row>
    <row r="555" spans="14:16">
      <c r="N555" s="102"/>
      <c r="O555" s="93"/>
      <c r="P555" s="93"/>
    </row>
    <row r="556" spans="14:16">
      <c r="N556" s="102"/>
      <c r="O556" s="93"/>
      <c r="P556" s="93"/>
    </row>
    <row r="557" spans="14:16">
      <c r="N557" s="102"/>
      <c r="O557" s="93"/>
      <c r="P557" s="93"/>
    </row>
    <row r="558" spans="14:16">
      <c r="N558" s="102"/>
      <c r="O558" s="93"/>
      <c r="P558" s="93"/>
    </row>
    <row r="559" spans="14:16">
      <c r="N559" s="102"/>
      <c r="O559" s="93"/>
      <c r="P559" s="93"/>
    </row>
    <row r="560" spans="14:16">
      <c r="N560" s="102"/>
      <c r="O560" s="93"/>
      <c r="P560" s="93"/>
    </row>
    <row r="561" spans="14:16">
      <c r="N561" s="102"/>
      <c r="O561" s="93"/>
      <c r="P561" s="93"/>
    </row>
    <row r="562" spans="14:16">
      <c r="N562" s="102"/>
      <c r="O562" s="93"/>
      <c r="P562" s="93"/>
    </row>
    <row r="563" spans="14:16">
      <c r="N563" s="102"/>
      <c r="O563" s="93"/>
      <c r="P563" s="93"/>
    </row>
    <row r="564" spans="14:16">
      <c r="N564" s="102"/>
      <c r="O564" s="93"/>
      <c r="P564" s="93"/>
    </row>
    <row r="565" spans="14:16">
      <c r="N565" s="102"/>
      <c r="O565" s="93"/>
      <c r="P565" s="93"/>
    </row>
    <row r="566" spans="14:16">
      <c r="N566" s="102"/>
      <c r="O566" s="93"/>
      <c r="P566" s="93"/>
    </row>
    <row r="567" spans="14:16">
      <c r="N567" s="102"/>
      <c r="O567" s="93"/>
      <c r="P567" s="93"/>
    </row>
    <row r="568" spans="14:16">
      <c r="N568" s="102"/>
      <c r="O568" s="93"/>
      <c r="P568" s="93"/>
    </row>
    <row r="569" spans="14:16">
      <c r="N569" s="102"/>
      <c r="O569" s="93"/>
      <c r="P569" s="93"/>
    </row>
    <row r="570" spans="14:16">
      <c r="N570" s="102"/>
      <c r="O570" s="93"/>
      <c r="P570" s="93"/>
    </row>
    <row r="571" spans="14:16">
      <c r="N571" s="102"/>
      <c r="O571" s="93"/>
      <c r="P571" s="93"/>
    </row>
    <row r="572" spans="14:16">
      <c r="N572" s="102"/>
      <c r="O572" s="93"/>
      <c r="P572" s="93"/>
    </row>
    <row r="573" spans="14:16">
      <c r="N573" s="102"/>
      <c r="O573" s="93"/>
      <c r="P573" s="93"/>
    </row>
    <row r="574" spans="14:16">
      <c r="N574" s="102"/>
      <c r="O574" s="93"/>
      <c r="P574" s="93"/>
    </row>
    <row r="575" spans="14:16">
      <c r="N575" s="102"/>
      <c r="O575" s="93"/>
      <c r="P575" s="93"/>
    </row>
    <row r="576" spans="14:16">
      <c r="N576" s="102"/>
      <c r="O576" s="93"/>
      <c r="P576" s="93"/>
    </row>
    <row r="577" spans="14:16">
      <c r="N577" s="102"/>
      <c r="O577" s="93"/>
      <c r="P577" s="93"/>
    </row>
    <row r="578" spans="14:16">
      <c r="N578" s="102"/>
      <c r="O578" s="93"/>
      <c r="P578" s="93"/>
    </row>
    <row r="579" spans="14:16">
      <c r="N579" s="102"/>
      <c r="O579" s="93"/>
      <c r="P579" s="93"/>
    </row>
    <row r="580" spans="14:16">
      <c r="N580" s="102"/>
      <c r="O580" s="93"/>
      <c r="P580" s="93"/>
    </row>
    <row r="581" spans="14:16">
      <c r="N581" s="102"/>
      <c r="O581" s="93"/>
      <c r="P581" s="93"/>
    </row>
    <row r="582" spans="14:16">
      <c r="N582" s="102"/>
      <c r="O582" s="93"/>
      <c r="P582" s="93"/>
    </row>
    <row r="583" spans="14:16">
      <c r="N583" s="102"/>
      <c r="O583" s="93"/>
      <c r="P583" s="93"/>
    </row>
    <row r="584" spans="14:16">
      <c r="N584" s="102"/>
      <c r="O584" s="93"/>
      <c r="P584" s="93"/>
    </row>
    <row r="585" spans="14:16">
      <c r="N585" s="102"/>
      <c r="O585" s="93"/>
      <c r="P585" s="93"/>
    </row>
    <row r="586" spans="14:16">
      <c r="N586" s="102"/>
      <c r="O586" s="93"/>
      <c r="P586" s="93"/>
    </row>
    <row r="587" spans="14:16">
      <c r="N587" s="102"/>
      <c r="O587" s="93"/>
      <c r="P587" s="93"/>
    </row>
    <row r="588" spans="14:16">
      <c r="N588" s="102"/>
      <c r="O588" s="93"/>
      <c r="P588" s="93"/>
    </row>
    <row r="589" spans="14:16">
      <c r="N589" s="102"/>
      <c r="O589" s="93"/>
      <c r="P589" s="93"/>
    </row>
    <row r="590" spans="14:16">
      <c r="N590" s="102"/>
      <c r="O590" s="93"/>
      <c r="P590" s="93"/>
    </row>
    <row r="591" spans="14:16">
      <c r="N591" s="102"/>
      <c r="O591" s="93"/>
      <c r="P591" s="93"/>
    </row>
    <row r="592" spans="14:16">
      <c r="N592" s="102"/>
      <c r="O592" s="93"/>
      <c r="P592" s="93"/>
    </row>
    <row r="593" spans="14:16">
      <c r="N593" s="102"/>
      <c r="O593" s="93"/>
      <c r="P593" s="93"/>
    </row>
    <row r="594" spans="14:16">
      <c r="N594" s="102"/>
      <c r="O594" s="93"/>
      <c r="P594" s="93"/>
    </row>
    <row r="595" spans="14:16">
      <c r="N595" s="102"/>
      <c r="O595" s="93"/>
      <c r="P595" s="93"/>
    </row>
    <row r="596" spans="14:16">
      <c r="N596" s="102"/>
      <c r="O596" s="93"/>
      <c r="P596" s="93"/>
    </row>
    <row r="597" spans="14:16">
      <c r="N597" s="102"/>
      <c r="O597" s="93"/>
      <c r="P597" s="93"/>
    </row>
    <row r="598" spans="14:16">
      <c r="N598" s="102"/>
      <c r="O598" s="93"/>
      <c r="P598" s="93"/>
    </row>
    <row r="599" spans="14:16">
      <c r="N599" s="102"/>
      <c r="O599" s="93"/>
      <c r="P599" s="93"/>
    </row>
    <row r="600" spans="14:16">
      <c r="N600" s="102"/>
      <c r="O600" s="93"/>
      <c r="P600" s="93"/>
    </row>
    <row r="601" spans="14:16">
      <c r="N601" s="102"/>
      <c r="O601" s="93"/>
      <c r="P601" s="93"/>
    </row>
    <row r="602" spans="14:16">
      <c r="N602" s="102"/>
      <c r="O602" s="93"/>
      <c r="P602" s="93"/>
    </row>
    <row r="603" spans="14:16">
      <c r="N603" s="102"/>
      <c r="O603" s="93"/>
      <c r="P603" s="93"/>
    </row>
    <row r="604" spans="14:16">
      <c r="N604" s="102"/>
      <c r="O604" s="93"/>
      <c r="P604" s="93"/>
    </row>
    <row r="605" spans="14:16">
      <c r="N605" s="102"/>
      <c r="O605" s="93"/>
      <c r="P605" s="93"/>
    </row>
    <row r="606" spans="14:16">
      <c r="N606" s="102"/>
      <c r="O606" s="93"/>
      <c r="P606" s="93"/>
    </row>
    <row r="607" spans="14:16">
      <c r="N607" s="102"/>
      <c r="O607" s="93"/>
      <c r="P607" s="93"/>
    </row>
    <row r="608" spans="14:16">
      <c r="N608" s="102"/>
      <c r="O608" s="93"/>
      <c r="P608" s="93"/>
    </row>
    <row r="609" spans="14:16">
      <c r="N609" s="102"/>
      <c r="O609" s="93"/>
      <c r="P609" s="93"/>
    </row>
    <row r="610" spans="14:16">
      <c r="N610" s="102"/>
      <c r="O610" s="93"/>
      <c r="P610" s="93"/>
    </row>
    <row r="611" spans="14:16">
      <c r="N611" s="102"/>
      <c r="O611" s="93"/>
      <c r="P611" s="93"/>
    </row>
    <row r="612" spans="14:16">
      <c r="N612" s="102"/>
      <c r="O612" s="93"/>
      <c r="P612" s="93"/>
    </row>
    <row r="613" spans="14:16">
      <c r="N613" s="102"/>
      <c r="O613" s="93"/>
      <c r="P613" s="93"/>
    </row>
    <row r="614" spans="14:16">
      <c r="N614" s="102"/>
      <c r="O614" s="93"/>
      <c r="P614" s="93"/>
    </row>
    <row r="615" spans="14:16">
      <c r="N615" s="102"/>
      <c r="O615" s="93"/>
      <c r="P615" s="93"/>
    </row>
    <row r="616" spans="14:16">
      <c r="N616" s="102"/>
      <c r="O616" s="93"/>
      <c r="P616" s="93"/>
    </row>
    <row r="617" spans="14:16">
      <c r="N617" s="102"/>
      <c r="O617" s="93"/>
      <c r="P617" s="93"/>
    </row>
    <row r="618" spans="14:16">
      <c r="N618" s="102"/>
      <c r="O618" s="93"/>
      <c r="P618" s="93"/>
    </row>
    <row r="619" spans="14:16">
      <c r="N619" s="102"/>
      <c r="O619" s="93"/>
      <c r="P619" s="93"/>
    </row>
    <row r="620" spans="14:16">
      <c r="N620" s="102"/>
      <c r="O620" s="93"/>
      <c r="P620" s="93"/>
    </row>
    <row r="621" spans="14:16">
      <c r="N621" s="102"/>
      <c r="O621" s="93"/>
      <c r="P621" s="93"/>
    </row>
    <row r="622" spans="14:16">
      <c r="N622" s="102"/>
      <c r="O622" s="93"/>
      <c r="P622" s="93"/>
    </row>
    <row r="623" spans="14:16">
      <c r="N623" s="102"/>
      <c r="O623" s="93"/>
      <c r="P623" s="93"/>
    </row>
    <row r="624" spans="14:16">
      <c r="N624" s="102"/>
      <c r="O624" s="93"/>
      <c r="P624" s="93"/>
    </row>
    <row r="625" spans="14:16">
      <c r="N625" s="102"/>
      <c r="O625" s="93"/>
      <c r="P625" s="93"/>
    </row>
    <row r="626" spans="14:16">
      <c r="N626" s="102"/>
      <c r="O626" s="93"/>
      <c r="P626" s="93"/>
    </row>
    <row r="627" spans="14:16">
      <c r="N627" s="102"/>
      <c r="O627" s="93"/>
      <c r="P627" s="93"/>
    </row>
    <row r="628" spans="14:16">
      <c r="N628" s="102"/>
      <c r="O628" s="93"/>
      <c r="P628" s="93"/>
    </row>
    <row r="629" spans="14:16">
      <c r="N629" s="102"/>
      <c r="O629" s="93"/>
      <c r="P629" s="93"/>
    </row>
    <row r="630" spans="14:16">
      <c r="N630" s="102"/>
      <c r="O630" s="93"/>
      <c r="P630" s="93"/>
    </row>
    <row r="631" spans="14:16">
      <c r="N631" s="102"/>
      <c r="O631" s="93"/>
      <c r="P631" s="93"/>
    </row>
    <row r="632" spans="14:16">
      <c r="N632" s="102"/>
      <c r="O632" s="93"/>
      <c r="P632" s="93"/>
    </row>
    <row r="633" spans="14:16">
      <c r="N633" s="102"/>
      <c r="O633" s="93"/>
      <c r="P633" s="93"/>
    </row>
    <row r="634" spans="14:16">
      <c r="N634" s="102"/>
      <c r="O634" s="93"/>
      <c r="P634" s="93"/>
    </row>
    <row r="635" spans="14:16">
      <c r="N635" s="102"/>
      <c r="O635" s="93"/>
      <c r="P635" s="93"/>
    </row>
    <row r="636" spans="14:16">
      <c r="N636" s="102"/>
      <c r="O636" s="93"/>
      <c r="P636" s="93"/>
    </row>
    <row r="637" spans="14:16">
      <c r="N637" s="102"/>
      <c r="O637" s="93"/>
      <c r="P637" s="93"/>
    </row>
    <row r="638" spans="14:16">
      <c r="N638" s="102"/>
      <c r="O638" s="93"/>
      <c r="P638" s="93"/>
    </row>
    <row r="639" spans="14:16">
      <c r="N639" s="102"/>
      <c r="O639" s="93"/>
      <c r="P639" s="93"/>
    </row>
    <row r="640" spans="14:16">
      <c r="N640" s="102"/>
      <c r="O640" s="93"/>
      <c r="P640" s="93"/>
    </row>
    <row r="641" spans="14:16">
      <c r="N641" s="102"/>
      <c r="O641" s="93"/>
      <c r="P641" s="93"/>
    </row>
    <row r="642" spans="14:16">
      <c r="N642" s="102"/>
      <c r="O642" s="93"/>
      <c r="P642" s="93"/>
    </row>
    <row r="643" spans="14:16">
      <c r="N643" s="102"/>
      <c r="O643" s="93"/>
      <c r="P643" s="93"/>
    </row>
    <row r="644" spans="14:16">
      <c r="N644" s="102"/>
      <c r="O644" s="93"/>
      <c r="P644" s="93"/>
    </row>
    <row r="645" spans="14:16">
      <c r="N645" s="102"/>
      <c r="O645" s="93"/>
      <c r="P645" s="93"/>
    </row>
    <row r="646" spans="14:16">
      <c r="N646" s="102"/>
      <c r="O646" s="93"/>
      <c r="P646" s="93"/>
    </row>
    <row r="647" spans="14:16">
      <c r="N647" s="102"/>
      <c r="O647" s="93"/>
      <c r="P647" s="93"/>
    </row>
    <row r="648" spans="14:16">
      <c r="N648" s="102"/>
      <c r="O648" s="93"/>
      <c r="P648" s="93"/>
    </row>
    <row r="649" spans="14:16">
      <c r="N649" s="102"/>
      <c r="O649" s="93"/>
      <c r="P649" s="93"/>
    </row>
    <row r="650" spans="14:16">
      <c r="N650" s="102"/>
      <c r="O650" s="93"/>
      <c r="P650" s="93"/>
    </row>
    <row r="651" spans="14:16">
      <c r="N651" s="102"/>
      <c r="O651" s="93"/>
      <c r="P651" s="93"/>
    </row>
    <row r="652" spans="14:16">
      <c r="N652" s="102"/>
      <c r="O652" s="93"/>
      <c r="P652" s="93"/>
    </row>
    <row r="653" spans="14:16">
      <c r="N653" s="102"/>
      <c r="O653" s="93"/>
      <c r="P653" s="93"/>
    </row>
    <row r="654" spans="14:16">
      <c r="N654" s="102"/>
      <c r="O654" s="93"/>
      <c r="P654" s="93"/>
    </row>
    <row r="655" spans="14:16">
      <c r="N655" s="102"/>
      <c r="O655" s="93"/>
      <c r="P655" s="93"/>
    </row>
    <row r="656" spans="14:16">
      <c r="N656" s="102"/>
      <c r="O656" s="93"/>
      <c r="P656" s="93"/>
    </row>
    <row r="657" spans="14:16">
      <c r="N657" s="102"/>
      <c r="O657" s="93"/>
      <c r="P657" s="93"/>
    </row>
    <row r="658" spans="14:16">
      <c r="N658" s="102"/>
      <c r="O658" s="93"/>
      <c r="P658" s="93"/>
    </row>
    <row r="659" spans="14:16">
      <c r="N659" s="102"/>
      <c r="O659" s="93"/>
      <c r="P659" s="93"/>
    </row>
    <row r="660" spans="14:16">
      <c r="N660" s="102"/>
      <c r="O660" s="93"/>
      <c r="P660" s="93"/>
    </row>
    <row r="661" spans="14:16">
      <c r="N661" s="102"/>
      <c r="O661" s="93"/>
      <c r="P661" s="93"/>
    </row>
    <row r="662" spans="14:16">
      <c r="N662" s="102"/>
      <c r="O662" s="93"/>
      <c r="P662" s="93"/>
    </row>
    <row r="663" spans="14:16">
      <c r="N663" s="102"/>
      <c r="O663" s="93"/>
      <c r="P663" s="93"/>
    </row>
    <row r="664" spans="14:16">
      <c r="N664" s="102"/>
      <c r="O664" s="93"/>
      <c r="P664" s="93"/>
    </row>
    <row r="665" spans="14:16">
      <c r="N665" s="102"/>
      <c r="O665" s="93"/>
      <c r="P665" s="93"/>
    </row>
    <row r="666" spans="14:16">
      <c r="N666" s="102"/>
      <c r="O666" s="93"/>
      <c r="P666" s="93"/>
    </row>
    <row r="667" spans="14:16">
      <c r="N667" s="102"/>
      <c r="O667" s="93"/>
      <c r="P667" s="93"/>
    </row>
    <row r="668" spans="14:16">
      <c r="N668" s="102"/>
      <c r="O668" s="93"/>
      <c r="P668" s="93"/>
    </row>
    <row r="669" spans="14:16">
      <c r="N669" s="102"/>
      <c r="O669" s="93"/>
      <c r="P669" s="93"/>
    </row>
    <row r="670" spans="14:16">
      <c r="N670" s="102"/>
      <c r="O670" s="93"/>
      <c r="P670" s="93"/>
    </row>
    <row r="671" spans="14:16">
      <c r="N671" s="102"/>
      <c r="O671" s="93"/>
      <c r="P671" s="93"/>
    </row>
    <row r="672" spans="14:16">
      <c r="N672" s="102"/>
      <c r="O672" s="93"/>
      <c r="P672" s="93"/>
    </row>
    <row r="673" spans="14:16">
      <c r="N673" s="102"/>
      <c r="O673" s="93"/>
      <c r="P673" s="93"/>
    </row>
    <row r="674" spans="14:16">
      <c r="N674" s="102"/>
      <c r="O674" s="93"/>
      <c r="P674" s="93"/>
    </row>
    <row r="675" spans="14:16">
      <c r="N675" s="102"/>
      <c r="O675" s="93"/>
      <c r="P675" s="93"/>
    </row>
    <row r="676" spans="14:16">
      <c r="N676" s="102"/>
      <c r="O676" s="93"/>
      <c r="P676" s="93"/>
    </row>
    <row r="677" spans="14:16">
      <c r="N677" s="102"/>
      <c r="O677" s="93"/>
      <c r="P677" s="93"/>
    </row>
    <row r="678" spans="14:16">
      <c r="N678" s="102"/>
      <c r="O678" s="93"/>
      <c r="P678" s="93"/>
    </row>
    <row r="679" spans="14:16">
      <c r="N679" s="102"/>
      <c r="O679" s="93"/>
      <c r="P679" s="93"/>
    </row>
    <row r="680" spans="14:16">
      <c r="N680" s="102"/>
      <c r="O680" s="93"/>
      <c r="P680" s="93"/>
    </row>
    <row r="681" spans="14:16">
      <c r="N681" s="102"/>
      <c r="O681" s="93"/>
      <c r="P681" s="93"/>
    </row>
    <row r="682" spans="14:16">
      <c r="N682" s="102"/>
      <c r="O682" s="93"/>
      <c r="P682" s="93"/>
    </row>
    <row r="683" spans="14:16">
      <c r="N683" s="102"/>
      <c r="O683" s="93"/>
      <c r="P683" s="93"/>
    </row>
    <row r="684" spans="14:16">
      <c r="N684" s="102"/>
      <c r="O684" s="93"/>
      <c r="P684" s="93"/>
    </row>
    <row r="685" spans="14:16">
      <c r="N685" s="102"/>
      <c r="O685" s="93"/>
      <c r="P685" s="93"/>
    </row>
    <row r="686" spans="14:16">
      <c r="N686" s="102"/>
      <c r="O686" s="93"/>
      <c r="P686" s="93"/>
    </row>
    <row r="687" spans="14:16">
      <c r="N687" s="102"/>
      <c r="O687" s="93"/>
      <c r="P687" s="93"/>
    </row>
    <row r="688" spans="14:16">
      <c r="N688" s="102"/>
      <c r="O688" s="93"/>
      <c r="P688" s="93"/>
    </row>
    <row r="689" spans="14:16">
      <c r="N689" s="102"/>
      <c r="O689" s="93"/>
      <c r="P689" s="93"/>
    </row>
    <row r="690" spans="14:16">
      <c r="N690" s="102"/>
      <c r="O690" s="93"/>
      <c r="P690" s="93"/>
    </row>
    <row r="691" spans="14:16">
      <c r="N691" s="102"/>
      <c r="O691" s="93"/>
      <c r="P691" s="93"/>
    </row>
    <row r="692" spans="14:16">
      <c r="N692" s="102"/>
      <c r="O692" s="93"/>
      <c r="P692" s="93"/>
    </row>
    <row r="693" spans="14:16">
      <c r="N693" s="102"/>
      <c r="O693" s="93"/>
      <c r="P693" s="93"/>
    </row>
    <row r="694" spans="14:16">
      <c r="N694" s="102"/>
      <c r="O694" s="93"/>
      <c r="P694" s="93"/>
    </row>
    <row r="695" spans="14:16">
      <c r="N695" s="102"/>
      <c r="O695" s="93"/>
      <c r="P695" s="93"/>
    </row>
    <row r="696" spans="14:16">
      <c r="N696" s="102"/>
      <c r="O696" s="93"/>
      <c r="P696" s="93"/>
    </row>
    <row r="697" spans="14:16">
      <c r="N697" s="102"/>
      <c r="O697" s="93"/>
      <c r="P697" s="93"/>
    </row>
    <row r="698" spans="14:16">
      <c r="N698" s="102"/>
      <c r="O698" s="93"/>
      <c r="P698" s="93"/>
    </row>
    <row r="699" spans="14:16">
      <c r="N699" s="102"/>
      <c r="O699" s="93"/>
      <c r="P699" s="93"/>
    </row>
    <row r="700" spans="14:16">
      <c r="N700" s="102"/>
      <c r="O700" s="93"/>
      <c r="P700" s="93"/>
    </row>
    <row r="701" spans="14:16">
      <c r="N701" s="102"/>
      <c r="O701" s="93"/>
      <c r="P701" s="93"/>
    </row>
    <row r="702" spans="14:16">
      <c r="N702" s="102"/>
      <c r="O702" s="93"/>
      <c r="P702" s="93"/>
    </row>
    <row r="703" spans="14:16">
      <c r="N703" s="102"/>
      <c r="O703" s="93"/>
      <c r="P703" s="93"/>
    </row>
    <row r="704" spans="14:16">
      <c r="N704" s="102"/>
      <c r="O704" s="93"/>
      <c r="P704" s="93"/>
    </row>
    <row r="705" spans="14:16">
      <c r="N705" s="102"/>
      <c r="O705" s="93"/>
      <c r="P705" s="93"/>
    </row>
    <row r="706" spans="14:16">
      <c r="N706" s="102"/>
      <c r="O706" s="93"/>
      <c r="P706" s="93"/>
    </row>
    <row r="707" spans="14:16">
      <c r="N707" s="102"/>
      <c r="O707" s="93"/>
      <c r="P707" s="93"/>
    </row>
    <row r="708" spans="14:16">
      <c r="N708" s="102"/>
      <c r="O708" s="93"/>
      <c r="P708" s="93"/>
    </row>
    <row r="709" spans="14:16">
      <c r="N709" s="102"/>
      <c r="O709" s="93"/>
      <c r="P709" s="93"/>
    </row>
    <row r="710" spans="14:16">
      <c r="N710" s="102"/>
      <c r="O710" s="93"/>
      <c r="P710" s="93"/>
    </row>
    <row r="711" spans="14:16">
      <c r="N711" s="102"/>
      <c r="O711" s="93"/>
      <c r="P711" s="93"/>
    </row>
    <row r="712" spans="14:16">
      <c r="N712" s="102"/>
      <c r="O712" s="93"/>
      <c r="P712" s="93"/>
    </row>
    <row r="713" spans="14:16">
      <c r="N713" s="102"/>
      <c r="O713" s="93"/>
      <c r="P713" s="93"/>
    </row>
    <row r="714" spans="14:16">
      <c r="N714" s="102"/>
      <c r="O714" s="93"/>
      <c r="P714" s="93"/>
    </row>
    <row r="715" spans="14:16">
      <c r="N715" s="102"/>
      <c r="O715" s="93"/>
      <c r="P715" s="93"/>
    </row>
    <row r="716" spans="14:16">
      <c r="N716" s="102"/>
      <c r="O716" s="93"/>
      <c r="P716" s="93"/>
    </row>
    <row r="717" spans="14:16">
      <c r="N717" s="102"/>
      <c r="O717" s="93"/>
      <c r="P717" s="93"/>
    </row>
    <row r="718" spans="14:16">
      <c r="N718" s="102"/>
      <c r="O718" s="93"/>
      <c r="P718" s="93"/>
    </row>
    <row r="719" spans="14:16">
      <c r="N719" s="102"/>
      <c r="O719" s="93"/>
      <c r="P719" s="93"/>
    </row>
    <row r="720" spans="14:16">
      <c r="N720" s="102"/>
      <c r="O720" s="93"/>
      <c r="P720" s="93"/>
    </row>
    <row r="721" spans="14:16">
      <c r="N721" s="102"/>
      <c r="O721" s="93"/>
      <c r="P721" s="93"/>
    </row>
    <row r="722" spans="14:16">
      <c r="N722" s="102"/>
      <c r="O722" s="93"/>
      <c r="P722" s="93"/>
    </row>
    <row r="723" spans="14:16">
      <c r="N723" s="102"/>
      <c r="O723" s="93"/>
      <c r="P723" s="93"/>
    </row>
    <row r="724" spans="14:16">
      <c r="N724" s="102"/>
      <c r="O724" s="93"/>
      <c r="P724" s="93"/>
    </row>
    <row r="725" spans="14:16">
      <c r="N725" s="102"/>
      <c r="O725" s="93"/>
      <c r="P725" s="93"/>
    </row>
    <row r="726" spans="14:16">
      <c r="N726" s="102"/>
      <c r="O726" s="93"/>
      <c r="P726" s="93"/>
    </row>
    <row r="727" spans="14:16">
      <c r="N727" s="102"/>
      <c r="O727" s="93"/>
      <c r="P727" s="93"/>
    </row>
    <row r="728" spans="14:16">
      <c r="N728" s="102"/>
      <c r="O728" s="93"/>
      <c r="P728" s="93"/>
    </row>
    <row r="729" spans="14:16">
      <c r="N729" s="102"/>
      <c r="O729" s="93"/>
      <c r="P729" s="93"/>
    </row>
    <row r="730" spans="14:16">
      <c r="N730" s="102"/>
      <c r="O730" s="93"/>
      <c r="P730" s="93"/>
    </row>
    <row r="731" spans="14:16">
      <c r="N731" s="102"/>
      <c r="O731" s="93"/>
      <c r="P731" s="93"/>
    </row>
    <row r="732" spans="14:16">
      <c r="N732" s="102"/>
      <c r="O732" s="93"/>
      <c r="P732" s="93"/>
    </row>
    <row r="733" spans="14:16">
      <c r="N733" s="102"/>
      <c r="O733" s="93"/>
      <c r="P733" s="93"/>
    </row>
    <row r="734" spans="14:16">
      <c r="N734" s="102"/>
      <c r="O734" s="93"/>
      <c r="P734" s="93"/>
    </row>
    <row r="735" spans="14:16">
      <c r="N735" s="102"/>
      <c r="O735" s="93"/>
      <c r="P735" s="93"/>
    </row>
    <row r="736" spans="14:16">
      <c r="N736" s="102"/>
      <c r="O736" s="93"/>
      <c r="P736" s="93"/>
    </row>
    <row r="737" spans="14:16">
      <c r="N737" s="102"/>
      <c r="O737" s="93"/>
      <c r="P737" s="93"/>
    </row>
    <row r="738" spans="14:16">
      <c r="N738" s="102"/>
      <c r="O738" s="93"/>
      <c r="P738" s="93"/>
    </row>
    <row r="739" spans="14:16">
      <c r="N739" s="102"/>
      <c r="O739" s="93"/>
      <c r="P739" s="93"/>
    </row>
    <row r="740" spans="14:16">
      <c r="N740" s="102"/>
      <c r="O740" s="93"/>
      <c r="P740" s="93"/>
    </row>
    <row r="741" spans="14:16">
      <c r="N741" s="102"/>
      <c r="O741" s="93"/>
      <c r="P741" s="93"/>
    </row>
    <row r="742" spans="14:16">
      <c r="N742" s="102"/>
      <c r="O742" s="93"/>
      <c r="P742" s="93"/>
    </row>
    <row r="743" spans="14:16">
      <c r="N743" s="102"/>
      <c r="O743" s="93"/>
      <c r="P743" s="93"/>
    </row>
    <row r="744" spans="14:16">
      <c r="N744" s="102"/>
      <c r="O744" s="93"/>
      <c r="P744" s="93"/>
    </row>
    <row r="745" spans="14:16">
      <c r="N745" s="102"/>
      <c r="O745" s="93"/>
      <c r="P745" s="93"/>
    </row>
    <row r="746" spans="14:16">
      <c r="N746" s="102"/>
      <c r="O746" s="93"/>
      <c r="P746" s="93"/>
    </row>
    <row r="747" spans="14:16">
      <c r="N747" s="102"/>
      <c r="O747" s="93"/>
      <c r="P747" s="93"/>
    </row>
    <row r="748" spans="14:16">
      <c r="N748" s="102"/>
      <c r="O748" s="93"/>
      <c r="P748" s="93"/>
    </row>
    <row r="749" spans="14:16">
      <c r="N749" s="102"/>
      <c r="O749" s="93"/>
      <c r="P749" s="93"/>
    </row>
    <row r="750" spans="14:16">
      <c r="N750" s="102"/>
      <c r="O750" s="93"/>
      <c r="P750" s="93"/>
    </row>
    <row r="751" spans="14:16">
      <c r="N751" s="102"/>
      <c r="O751" s="93"/>
      <c r="P751" s="93"/>
    </row>
    <row r="752" spans="14:16">
      <c r="N752" s="102"/>
      <c r="O752" s="93"/>
      <c r="P752" s="93"/>
    </row>
    <row r="753" spans="14:16">
      <c r="N753" s="102"/>
      <c r="O753" s="93"/>
      <c r="P753" s="93"/>
    </row>
    <row r="754" spans="14:16">
      <c r="N754" s="102"/>
      <c r="O754" s="93"/>
      <c r="P754" s="93"/>
    </row>
    <row r="755" spans="14:16">
      <c r="N755" s="102"/>
      <c r="O755" s="93"/>
      <c r="P755" s="93"/>
    </row>
    <row r="756" spans="14:16">
      <c r="N756" s="102"/>
      <c r="O756" s="93"/>
      <c r="P756" s="93"/>
    </row>
    <row r="757" spans="14:16">
      <c r="N757" s="102"/>
      <c r="O757" s="93"/>
      <c r="P757" s="93"/>
    </row>
    <row r="758" spans="14:16">
      <c r="N758" s="102"/>
      <c r="O758" s="93"/>
      <c r="P758" s="93"/>
    </row>
    <row r="759" spans="14:16">
      <c r="N759" s="102"/>
      <c r="O759" s="93"/>
      <c r="P759" s="93"/>
    </row>
    <row r="760" spans="14:16">
      <c r="N760" s="102"/>
      <c r="O760" s="93"/>
      <c r="P760" s="93"/>
    </row>
    <row r="761" spans="14:16">
      <c r="N761" s="102"/>
      <c r="O761" s="93"/>
      <c r="P761" s="93"/>
    </row>
    <row r="762" spans="14:16">
      <c r="N762" s="102"/>
      <c r="O762" s="93"/>
      <c r="P762" s="93"/>
    </row>
    <row r="763" spans="14:16">
      <c r="N763" s="102"/>
      <c r="O763" s="93"/>
      <c r="P763" s="93"/>
    </row>
    <row r="764" spans="14:16">
      <c r="N764" s="102"/>
      <c r="O764" s="93"/>
      <c r="P764" s="93"/>
    </row>
    <row r="765" spans="14:16">
      <c r="N765" s="102"/>
      <c r="O765" s="93"/>
      <c r="P765" s="93"/>
    </row>
    <row r="766" spans="14:16">
      <c r="N766" s="102"/>
      <c r="O766" s="93"/>
      <c r="P766" s="93"/>
    </row>
    <row r="767" spans="14:16">
      <c r="N767" s="102"/>
      <c r="O767" s="93"/>
      <c r="P767" s="93"/>
    </row>
    <row r="768" spans="14:16">
      <c r="N768" s="102"/>
      <c r="O768" s="93"/>
      <c r="P768" s="93"/>
    </row>
    <row r="769" spans="14:16">
      <c r="N769" s="102"/>
      <c r="O769" s="93"/>
      <c r="P769" s="93"/>
    </row>
    <row r="770" spans="14:16">
      <c r="N770" s="102"/>
      <c r="O770" s="93"/>
      <c r="P770" s="93"/>
    </row>
    <row r="771" spans="14:16">
      <c r="N771" s="102"/>
      <c r="O771" s="93"/>
      <c r="P771" s="93"/>
    </row>
    <row r="772" spans="14:16">
      <c r="N772" s="102"/>
      <c r="O772" s="93"/>
      <c r="P772" s="93"/>
    </row>
    <row r="773" spans="14:16">
      <c r="N773" s="102"/>
      <c r="O773" s="93"/>
      <c r="P773" s="93"/>
    </row>
    <row r="774" spans="14:16">
      <c r="N774" s="102"/>
      <c r="O774" s="93"/>
      <c r="P774" s="93"/>
    </row>
    <row r="775" spans="14:16">
      <c r="N775" s="102"/>
      <c r="O775" s="93"/>
      <c r="P775" s="93"/>
    </row>
    <row r="776" spans="14:16">
      <c r="N776" s="102"/>
      <c r="O776" s="93"/>
      <c r="P776" s="93"/>
    </row>
    <row r="777" spans="14:16">
      <c r="N777" s="102"/>
      <c r="O777" s="93"/>
      <c r="P777" s="93"/>
    </row>
    <row r="778" spans="14:16">
      <c r="N778" s="102"/>
      <c r="O778" s="93"/>
      <c r="P778" s="93"/>
    </row>
    <row r="779" spans="14:16">
      <c r="N779" s="102"/>
      <c r="O779" s="93"/>
      <c r="P779" s="93"/>
    </row>
    <row r="780" spans="14:16">
      <c r="N780" s="102"/>
      <c r="O780" s="93"/>
      <c r="P780" s="93"/>
    </row>
    <row r="781" spans="14:16">
      <c r="N781" s="102"/>
      <c r="O781" s="93"/>
      <c r="P781" s="93"/>
    </row>
    <row r="782" spans="14:16">
      <c r="N782" s="102"/>
      <c r="O782" s="93"/>
      <c r="P782" s="93"/>
    </row>
    <row r="783" spans="14:16">
      <c r="N783" s="102"/>
      <c r="O783" s="93"/>
      <c r="P783" s="93"/>
    </row>
    <row r="784" spans="14:16">
      <c r="N784" s="102"/>
      <c r="O784" s="93"/>
      <c r="P784" s="93"/>
    </row>
    <row r="785" spans="14:16">
      <c r="N785" s="102"/>
      <c r="O785" s="93"/>
      <c r="P785" s="93"/>
    </row>
    <row r="786" spans="14:16">
      <c r="N786" s="102"/>
      <c r="O786" s="93"/>
      <c r="P786" s="93"/>
    </row>
    <row r="787" spans="14:16">
      <c r="N787" s="102"/>
      <c r="O787" s="93"/>
      <c r="P787" s="93"/>
    </row>
    <row r="788" spans="14:16">
      <c r="N788" s="102"/>
      <c r="O788" s="93"/>
      <c r="P788" s="93"/>
    </row>
    <row r="789" spans="14:16">
      <c r="N789" s="102"/>
      <c r="O789" s="93"/>
      <c r="P789" s="93"/>
    </row>
    <row r="790" spans="14:16">
      <c r="N790" s="102"/>
      <c r="O790" s="93"/>
      <c r="P790" s="93"/>
    </row>
    <row r="791" spans="14:16">
      <c r="N791" s="102"/>
      <c r="O791" s="93"/>
      <c r="P791" s="93"/>
    </row>
    <row r="792" spans="14:16">
      <c r="N792" s="102"/>
      <c r="O792" s="93"/>
      <c r="P792" s="93"/>
    </row>
    <row r="793" spans="14:16">
      <c r="N793" s="102"/>
      <c r="O793" s="93"/>
      <c r="P793" s="93"/>
    </row>
    <row r="794" spans="14:16">
      <c r="N794" s="102"/>
      <c r="O794" s="93"/>
      <c r="P794" s="93"/>
    </row>
    <row r="795" spans="14:16">
      <c r="N795" s="102"/>
      <c r="O795" s="93"/>
      <c r="P795" s="93"/>
    </row>
    <row r="796" spans="14:16">
      <c r="N796" s="102"/>
      <c r="O796" s="93"/>
      <c r="P796" s="93"/>
    </row>
    <row r="797" spans="14:16">
      <c r="N797" s="102"/>
      <c r="O797" s="93"/>
      <c r="P797" s="93"/>
    </row>
    <row r="798" spans="14:16">
      <c r="N798" s="102"/>
      <c r="O798" s="93"/>
      <c r="P798" s="93"/>
    </row>
    <row r="799" spans="14:16">
      <c r="N799" s="102"/>
      <c r="O799" s="93"/>
      <c r="P799" s="93"/>
    </row>
    <row r="800" spans="14:16">
      <c r="N800" s="102"/>
      <c r="O800" s="93"/>
      <c r="P800" s="93"/>
    </row>
    <row r="801" spans="14:16">
      <c r="N801" s="102"/>
      <c r="O801" s="93"/>
      <c r="P801" s="93"/>
    </row>
    <row r="802" spans="14:16">
      <c r="N802" s="102"/>
      <c r="O802" s="93"/>
      <c r="P802" s="93"/>
    </row>
    <row r="803" spans="14:16">
      <c r="N803" s="102"/>
      <c r="O803" s="93"/>
      <c r="P803" s="93"/>
    </row>
    <row r="804" spans="14:16">
      <c r="N804" s="102"/>
      <c r="O804" s="93"/>
      <c r="P804" s="93"/>
    </row>
    <row r="805" spans="14:16">
      <c r="N805" s="102"/>
      <c r="O805" s="93"/>
      <c r="P805" s="93"/>
    </row>
    <row r="806" spans="14:16">
      <c r="N806" s="102"/>
      <c r="O806" s="93"/>
      <c r="P806" s="93"/>
    </row>
    <row r="807" spans="14:16">
      <c r="N807" s="102"/>
      <c r="O807" s="93"/>
      <c r="P807" s="93"/>
    </row>
    <row r="808" spans="14:16">
      <c r="N808" s="102"/>
      <c r="O808" s="93"/>
      <c r="P808" s="93"/>
    </row>
    <row r="809" spans="14:16">
      <c r="N809" s="102"/>
      <c r="O809" s="93"/>
      <c r="P809" s="93"/>
    </row>
    <row r="810" spans="14:16">
      <c r="N810" s="102"/>
      <c r="O810" s="93"/>
      <c r="P810" s="93"/>
    </row>
    <row r="811" spans="14:16">
      <c r="N811" s="102"/>
      <c r="O811" s="93"/>
      <c r="P811" s="93"/>
    </row>
    <row r="812" spans="14:16">
      <c r="N812" s="102"/>
      <c r="O812" s="93"/>
      <c r="P812" s="93"/>
    </row>
    <row r="813" spans="14:16">
      <c r="N813" s="102"/>
      <c r="O813" s="93"/>
      <c r="P813" s="93"/>
    </row>
    <row r="814" spans="14:16">
      <c r="N814" s="102"/>
      <c r="O814" s="93"/>
      <c r="P814" s="93"/>
    </row>
    <row r="815" spans="14:16">
      <c r="N815" s="102"/>
      <c r="O815" s="93"/>
      <c r="P815" s="93"/>
    </row>
    <row r="816" spans="14:16">
      <c r="N816" s="102"/>
      <c r="O816" s="93"/>
      <c r="P816" s="93"/>
    </row>
    <row r="817" spans="14:16">
      <c r="N817" s="102"/>
      <c r="O817" s="93"/>
      <c r="P817" s="93"/>
    </row>
    <row r="818" spans="14:16">
      <c r="N818" s="102"/>
      <c r="O818" s="93"/>
      <c r="P818" s="93"/>
    </row>
    <row r="819" spans="14:16">
      <c r="N819" s="102"/>
      <c r="O819" s="93"/>
      <c r="P819" s="93"/>
    </row>
    <row r="820" spans="14:16">
      <c r="N820" s="102"/>
      <c r="O820" s="93"/>
      <c r="P820" s="93"/>
    </row>
    <row r="821" spans="14:16">
      <c r="N821" s="102"/>
      <c r="O821" s="93"/>
      <c r="P821" s="93"/>
    </row>
    <row r="822" spans="14:16">
      <c r="N822" s="102"/>
      <c r="O822" s="93"/>
      <c r="P822" s="93"/>
    </row>
    <row r="823" spans="14:16">
      <c r="N823" s="102"/>
      <c r="O823" s="93"/>
      <c r="P823" s="93"/>
    </row>
    <row r="824" spans="14:16">
      <c r="N824" s="102"/>
      <c r="O824" s="93"/>
      <c r="P824" s="93"/>
    </row>
    <row r="825" spans="14:16">
      <c r="N825" s="102"/>
      <c r="O825" s="93"/>
      <c r="P825" s="93"/>
    </row>
    <row r="826" spans="14:16">
      <c r="N826" s="102"/>
      <c r="O826" s="93"/>
      <c r="P826" s="93"/>
    </row>
    <row r="827" spans="14:16">
      <c r="N827" s="102"/>
      <c r="O827" s="93"/>
      <c r="P827" s="93"/>
    </row>
    <row r="828" spans="14:16">
      <c r="N828" s="102"/>
      <c r="O828" s="93"/>
      <c r="P828" s="93"/>
    </row>
    <row r="829" spans="14:16">
      <c r="N829" s="102"/>
      <c r="O829" s="93"/>
      <c r="P829" s="93"/>
    </row>
    <row r="830" spans="14:16">
      <c r="N830" s="102"/>
      <c r="O830" s="93"/>
      <c r="P830" s="93"/>
    </row>
    <row r="831" spans="14:16">
      <c r="N831" s="102"/>
      <c r="O831" s="93"/>
      <c r="P831" s="93"/>
    </row>
    <row r="832" spans="14:16">
      <c r="N832" s="102"/>
      <c r="O832" s="93"/>
      <c r="P832" s="93"/>
    </row>
    <row r="833" spans="14:16">
      <c r="N833" s="102"/>
      <c r="O833" s="93"/>
      <c r="P833" s="93"/>
    </row>
    <row r="834" spans="14:16">
      <c r="N834" s="102"/>
      <c r="O834" s="93"/>
      <c r="P834" s="93"/>
    </row>
    <row r="835" spans="14:16">
      <c r="N835" s="102"/>
      <c r="O835" s="93"/>
      <c r="P835" s="93"/>
    </row>
    <row r="836" spans="14:16">
      <c r="N836" s="102"/>
      <c r="O836" s="93"/>
      <c r="P836" s="93"/>
    </row>
    <row r="837" spans="14:16">
      <c r="N837" s="102"/>
      <c r="O837" s="93"/>
      <c r="P837" s="93"/>
    </row>
    <row r="838" spans="14:16">
      <c r="N838" s="102"/>
      <c r="O838" s="93"/>
      <c r="P838" s="93"/>
    </row>
    <row r="839" spans="14:16">
      <c r="N839" s="102"/>
      <c r="O839" s="93"/>
      <c r="P839" s="93"/>
    </row>
    <row r="840" spans="14:16">
      <c r="N840" s="102"/>
      <c r="O840" s="93"/>
      <c r="P840" s="93"/>
    </row>
    <row r="841" spans="14:16">
      <c r="N841" s="102"/>
      <c r="O841" s="93"/>
      <c r="P841" s="93"/>
    </row>
    <row r="842" spans="14:16">
      <c r="N842" s="102"/>
      <c r="O842" s="93"/>
      <c r="P842" s="93"/>
    </row>
    <row r="843" spans="14:16">
      <c r="N843" s="102"/>
      <c r="O843" s="93"/>
      <c r="P843" s="93"/>
    </row>
    <row r="844" spans="14:16">
      <c r="N844" s="102"/>
      <c r="O844" s="93"/>
      <c r="P844" s="93"/>
    </row>
    <row r="845" spans="14:16">
      <c r="N845" s="102"/>
      <c r="O845" s="93"/>
      <c r="P845" s="93"/>
    </row>
    <row r="846" spans="14:16">
      <c r="N846" s="102"/>
      <c r="O846" s="93"/>
      <c r="P846" s="93"/>
    </row>
    <row r="847" spans="14:16">
      <c r="N847" s="102"/>
      <c r="O847" s="93"/>
      <c r="P847" s="93"/>
    </row>
    <row r="848" spans="14:16">
      <c r="N848" s="102"/>
      <c r="O848" s="93"/>
      <c r="P848" s="93"/>
    </row>
    <row r="849" spans="14:16">
      <c r="N849" s="102"/>
      <c r="O849" s="93"/>
      <c r="P849" s="93"/>
    </row>
    <row r="850" spans="14:16">
      <c r="N850" s="102"/>
      <c r="O850" s="93"/>
      <c r="P850" s="93"/>
    </row>
    <row r="851" spans="14:16">
      <c r="N851" s="102"/>
      <c r="O851" s="93"/>
      <c r="P851" s="93"/>
    </row>
    <row r="852" spans="14:16">
      <c r="N852" s="102"/>
      <c r="O852" s="93"/>
      <c r="P852" s="93"/>
    </row>
    <row r="853" spans="14:16">
      <c r="N853" s="102"/>
      <c r="O853" s="93"/>
      <c r="P853" s="93"/>
    </row>
    <row r="854" spans="14:16">
      <c r="N854" s="102"/>
      <c r="O854" s="93"/>
      <c r="P854" s="93"/>
    </row>
    <row r="855" spans="14:16">
      <c r="N855" s="102"/>
      <c r="O855" s="93"/>
      <c r="P855" s="93"/>
    </row>
    <row r="856" spans="14:16">
      <c r="N856" s="102"/>
      <c r="O856" s="93"/>
      <c r="P856" s="93"/>
    </row>
    <row r="857" spans="14:16">
      <c r="N857" s="102"/>
      <c r="O857" s="93"/>
      <c r="P857" s="93"/>
    </row>
    <row r="858" spans="14:16">
      <c r="N858" s="102"/>
      <c r="O858" s="93"/>
      <c r="P858" s="93"/>
    </row>
    <row r="859" spans="14:16">
      <c r="N859" s="102"/>
      <c r="O859" s="93"/>
      <c r="P859" s="93"/>
    </row>
    <row r="860" spans="14:16">
      <c r="N860" s="102"/>
      <c r="O860" s="93"/>
      <c r="P860" s="93"/>
    </row>
    <row r="861" spans="14:16">
      <c r="N861" s="102"/>
      <c r="O861" s="93"/>
      <c r="P861" s="93"/>
    </row>
    <row r="862" spans="14:16">
      <c r="N862" s="102"/>
      <c r="O862" s="93"/>
      <c r="P862" s="93"/>
    </row>
    <row r="863" spans="14:16">
      <c r="N863" s="102"/>
      <c r="O863" s="93"/>
      <c r="P863" s="93"/>
    </row>
    <row r="864" spans="14:16">
      <c r="N864" s="102"/>
      <c r="O864" s="93"/>
      <c r="P864" s="93"/>
    </row>
    <row r="865" spans="14:16">
      <c r="N865" s="102"/>
      <c r="O865" s="93"/>
      <c r="P865" s="93"/>
    </row>
    <row r="866" spans="14:16">
      <c r="N866" s="102"/>
      <c r="O866" s="93"/>
      <c r="P866" s="93"/>
    </row>
    <row r="867" spans="14:16">
      <c r="N867" s="102"/>
      <c r="O867" s="93"/>
      <c r="P867" s="93"/>
    </row>
    <row r="868" spans="14:16">
      <c r="N868" s="102"/>
      <c r="O868" s="93"/>
      <c r="P868" s="93"/>
    </row>
    <row r="869" spans="14:16">
      <c r="N869" s="102"/>
      <c r="O869" s="93"/>
      <c r="P869" s="93"/>
    </row>
    <row r="870" spans="14:16">
      <c r="N870" s="102"/>
      <c r="O870" s="93"/>
      <c r="P870" s="93"/>
    </row>
    <row r="871" spans="14:16">
      <c r="N871" s="102"/>
      <c r="O871" s="93"/>
      <c r="P871" s="93"/>
    </row>
    <row r="872" spans="14:16">
      <c r="N872" s="102"/>
      <c r="O872" s="93"/>
      <c r="P872" s="93"/>
    </row>
    <row r="873" spans="14:16">
      <c r="N873" s="102"/>
      <c r="O873" s="93"/>
      <c r="P873" s="93"/>
    </row>
    <row r="874" spans="14:16">
      <c r="N874" s="102"/>
      <c r="O874" s="93"/>
      <c r="P874" s="93"/>
    </row>
    <row r="875" spans="14:16">
      <c r="N875" s="102"/>
      <c r="O875" s="93"/>
      <c r="P875" s="93"/>
    </row>
    <row r="876" spans="14:16">
      <c r="N876" s="102"/>
      <c r="O876" s="93"/>
      <c r="P876" s="93"/>
    </row>
    <row r="877" spans="14:16">
      <c r="N877" s="102"/>
      <c r="O877" s="93"/>
      <c r="P877" s="93"/>
    </row>
    <row r="878" spans="14:16">
      <c r="N878" s="102"/>
      <c r="O878" s="93"/>
      <c r="P878" s="93"/>
    </row>
    <row r="879" spans="14:16">
      <c r="N879" s="102"/>
      <c r="O879" s="93"/>
      <c r="P879" s="93"/>
    </row>
    <row r="880" spans="14:16">
      <c r="N880" s="102"/>
      <c r="O880" s="93"/>
      <c r="P880" s="93"/>
    </row>
    <row r="881" spans="14:16">
      <c r="N881" s="102"/>
      <c r="O881" s="93"/>
      <c r="P881" s="93"/>
    </row>
    <row r="882" spans="14:16">
      <c r="N882" s="102"/>
      <c r="O882" s="93"/>
      <c r="P882" s="93"/>
    </row>
    <row r="883" spans="14:16">
      <c r="N883" s="102"/>
      <c r="O883" s="93"/>
      <c r="P883" s="93"/>
    </row>
    <row r="884" spans="14:16">
      <c r="N884" s="102"/>
      <c r="O884" s="93"/>
      <c r="P884" s="93"/>
    </row>
    <row r="885" spans="14:16">
      <c r="N885" s="102"/>
      <c r="O885" s="93"/>
      <c r="P885" s="93"/>
    </row>
    <row r="886" spans="14:16">
      <c r="N886" s="102"/>
      <c r="O886" s="93"/>
      <c r="P886" s="93"/>
    </row>
    <row r="887" spans="14:16">
      <c r="N887" s="102"/>
      <c r="O887" s="93"/>
      <c r="P887" s="93"/>
    </row>
    <row r="888" spans="14:16">
      <c r="N888" s="102"/>
      <c r="O888" s="93"/>
      <c r="P888" s="93"/>
    </row>
    <row r="889" spans="14:16">
      <c r="N889" s="102"/>
      <c r="O889" s="93"/>
      <c r="P889" s="93"/>
    </row>
    <row r="890" spans="14:16">
      <c r="N890" s="102"/>
      <c r="O890" s="93"/>
      <c r="P890" s="93"/>
    </row>
    <row r="891" spans="14:16">
      <c r="N891" s="102"/>
      <c r="O891" s="93"/>
      <c r="P891" s="93"/>
    </row>
    <row r="892" spans="14:16">
      <c r="N892" s="102"/>
      <c r="O892" s="93"/>
      <c r="P892" s="93"/>
    </row>
    <row r="893" spans="14:16">
      <c r="N893" s="102"/>
      <c r="O893" s="93"/>
      <c r="P893" s="93"/>
    </row>
    <row r="894" spans="14:16">
      <c r="N894" s="102"/>
      <c r="O894" s="93"/>
      <c r="P894" s="93"/>
    </row>
    <row r="895" spans="14:16">
      <c r="N895" s="102"/>
      <c r="O895" s="93"/>
      <c r="P895" s="93"/>
    </row>
    <row r="896" spans="14:16">
      <c r="N896" s="102"/>
      <c r="O896" s="93"/>
      <c r="P896" s="93"/>
    </row>
    <row r="897" spans="14:16">
      <c r="N897" s="102"/>
      <c r="O897" s="93"/>
      <c r="P897" s="93"/>
    </row>
    <row r="898" spans="14:16">
      <c r="N898" s="102"/>
      <c r="O898" s="93"/>
      <c r="P898" s="93"/>
    </row>
    <row r="899" spans="14:16">
      <c r="N899" s="102"/>
      <c r="O899" s="93"/>
      <c r="P899" s="93"/>
    </row>
    <row r="900" spans="14:16">
      <c r="N900" s="102"/>
      <c r="O900" s="93"/>
      <c r="P900" s="93"/>
    </row>
    <row r="901" spans="14:16">
      <c r="N901" s="102"/>
      <c r="O901" s="93"/>
      <c r="P901" s="93"/>
    </row>
    <row r="902" spans="14:16">
      <c r="N902" s="102"/>
      <c r="O902" s="93"/>
      <c r="P902" s="93"/>
    </row>
    <row r="903" spans="14:16">
      <c r="N903" s="102"/>
      <c r="O903" s="93"/>
      <c r="P903" s="93"/>
    </row>
    <row r="904" spans="14:16">
      <c r="N904" s="102"/>
      <c r="O904" s="93"/>
      <c r="P904" s="93"/>
    </row>
    <row r="905" spans="14:16">
      <c r="N905" s="102"/>
      <c r="O905" s="93"/>
      <c r="P905" s="93"/>
    </row>
    <row r="906" spans="14:16">
      <c r="N906" s="102"/>
      <c r="O906" s="93"/>
      <c r="P906" s="93"/>
    </row>
    <row r="907" spans="14:16">
      <c r="N907" s="102"/>
      <c r="O907" s="93"/>
      <c r="P907" s="93"/>
    </row>
    <row r="908" spans="14:16">
      <c r="N908" s="102"/>
      <c r="O908" s="93"/>
      <c r="P908" s="93"/>
    </row>
    <row r="909" spans="14:16">
      <c r="N909" s="102"/>
      <c r="O909" s="93"/>
      <c r="P909" s="93"/>
    </row>
    <row r="910" spans="14:16">
      <c r="N910" s="102"/>
      <c r="O910" s="93"/>
      <c r="P910" s="93"/>
    </row>
    <row r="911" spans="14:16">
      <c r="N911" s="102"/>
      <c r="O911" s="93"/>
      <c r="P911" s="93"/>
    </row>
    <row r="912" spans="14:16">
      <c r="N912" s="102"/>
      <c r="O912" s="93"/>
      <c r="P912" s="93"/>
    </row>
    <row r="913" spans="14:16">
      <c r="N913" s="102"/>
      <c r="O913" s="93"/>
      <c r="P913" s="93"/>
    </row>
    <row r="914" spans="14:16">
      <c r="N914" s="102"/>
      <c r="O914" s="93"/>
      <c r="P914" s="93"/>
    </row>
    <row r="915" spans="14:16">
      <c r="N915" s="102"/>
      <c r="O915" s="93"/>
      <c r="P915" s="93"/>
    </row>
    <row r="916" spans="14:16">
      <c r="N916" s="102"/>
      <c r="O916" s="93"/>
      <c r="P916" s="93"/>
    </row>
    <row r="917" spans="14:16">
      <c r="N917" s="102"/>
      <c r="O917" s="93"/>
      <c r="P917" s="93"/>
    </row>
    <row r="918" spans="14:16">
      <c r="N918" s="102"/>
      <c r="O918" s="93"/>
      <c r="P918" s="93"/>
    </row>
    <row r="919" spans="14:16">
      <c r="N919" s="102"/>
      <c r="O919" s="93"/>
      <c r="P919" s="93"/>
    </row>
    <row r="920" spans="14:16">
      <c r="N920" s="102"/>
      <c r="O920" s="93"/>
      <c r="P920" s="93"/>
    </row>
    <row r="921" spans="14:16">
      <c r="N921" s="102"/>
      <c r="O921" s="93"/>
      <c r="P921" s="93"/>
    </row>
    <row r="922" spans="14:16">
      <c r="N922" s="102"/>
      <c r="O922" s="93"/>
      <c r="P922" s="93"/>
    </row>
    <row r="923" spans="14:16">
      <c r="N923" s="102"/>
      <c r="O923" s="93"/>
      <c r="P923" s="93"/>
    </row>
    <row r="924" spans="14:16">
      <c r="N924" s="102"/>
      <c r="O924" s="93"/>
      <c r="P924" s="93"/>
    </row>
    <row r="925" spans="14:16">
      <c r="N925" s="102"/>
      <c r="O925" s="93"/>
      <c r="P925" s="93"/>
    </row>
    <row r="926" spans="14:16">
      <c r="N926" s="102"/>
      <c r="O926" s="93"/>
      <c r="P926" s="93"/>
    </row>
    <row r="927" spans="14:16">
      <c r="N927" s="102"/>
      <c r="O927" s="93"/>
      <c r="P927" s="93"/>
    </row>
    <row r="928" spans="14:16">
      <c r="N928" s="102"/>
      <c r="O928" s="93"/>
      <c r="P928" s="93"/>
    </row>
    <row r="929" spans="14:16">
      <c r="N929" s="102"/>
      <c r="O929" s="93"/>
      <c r="P929" s="93"/>
    </row>
    <row r="930" spans="14:16">
      <c r="N930" s="102"/>
      <c r="O930" s="93"/>
      <c r="P930" s="93"/>
    </row>
    <row r="931" spans="14:16">
      <c r="N931" s="102"/>
      <c r="O931" s="93"/>
      <c r="P931" s="93"/>
    </row>
    <row r="932" spans="14:16">
      <c r="N932" s="102"/>
      <c r="O932" s="93"/>
      <c r="P932" s="93"/>
    </row>
    <row r="933" spans="14:16">
      <c r="N933" s="102"/>
      <c r="O933" s="93"/>
      <c r="P933" s="93"/>
    </row>
    <row r="934" spans="14:16">
      <c r="N934" s="102"/>
      <c r="O934" s="93"/>
      <c r="P934" s="93"/>
    </row>
    <row r="935" spans="14:16">
      <c r="N935" s="102"/>
      <c r="O935" s="93"/>
      <c r="P935" s="93"/>
    </row>
    <row r="936" spans="14:16">
      <c r="N936" s="102"/>
      <c r="O936" s="93"/>
      <c r="P936" s="93"/>
    </row>
    <row r="937" spans="14:16">
      <c r="N937" s="102"/>
      <c r="O937" s="93"/>
      <c r="P937" s="93"/>
    </row>
    <row r="938" spans="14:16">
      <c r="N938" s="102"/>
      <c r="O938" s="93"/>
      <c r="P938" s="93"/>
    </row>
    <row r="939" spans="14:16">
      <c r="N939" s="102"/>
      <c r="O939" s="93"/>
      <c r="P939" s="93"/>
    </row>
    <row r="940" spans="14:16">
      <c r="N940" s="102"/>
      <c r="O940" s="93"/>
      <c r="P940" s="93"/>
    </row>
    <row r="941" spans="14:16">
      <c r="N941" s="102"/>
      <c r="O941" s="93"/>
      <c r="P941" s="93"/>
    </row>
    <row r="942" spans="14:16">
      <c r="N942" s="102"/>
      <c r="O942" s="93"/>
      <c r="P942" s="93"/>
    </row>
    <row r="943" spans="14:16">
      <c r="N943" s="102"/>
      <c r="O943" s="93"/>
      <c r="P943" s="93"/>
    </row>
    <row r="944" spans="14:16">
      <c r="N944" s="102"/>
      <c r="O944" s="93"/>
      <c r="P944" s="93"/>
    </row>
    <row r="945" spans="14:16">
      <c r="N945" s="102"/>
      <c r="O945" s="93"/>
      <c r="P945" s="93"/>
    </row>
    <row r="946" spans="14:16">
      <c r="N946" s="102"/>
      <c r="O946" s="93"/>
      <c r="P946" s="93"/>
    </row>
    <row r="947" spans="14:16">
      <c r="N947" s="102"/>
      <c r="O947" s="93"/>
      <c r="P947" s="93"/>
    </row>
    <row r="948" spans="14:16">
      <c r="N948" s="102"/>
      <c r="O948" s="93"/>
      <c r="P948" s="93"/>
    </row>
    <row r="949" spans="14:16">
      <c r="N949" s="102"/>
      <c r="O949" s="93"/>
      <c r="P949" s="93"/>
    </row>
    <row r="950" spans="14:16">
      <c r="N950" s="102"/>
      <c r="O950" s="93"/>
      <c r="P950" s="93"/>
    </row>
    <row r="951" spans="14:16">
      <c r="N951" s="102"/>
      <c r="O951" s="93"/>
      <c r="P951" s="93"/>
    </row>
    <row r="952" spans="14:16">
      <c r="N952" s="102"/>
      <c r="O952" s="93"/>
      <c r="P952" s="93"/>
    </row>
    <row r="953" spans="14:16">
      <c r="N953" s="102"/>
      <c r="O953" s="93"/>
      <c r="P953" s="93"/>
    </row>
    <row r="954" spans="14:16">
      <c r="N954" s="102"/>
      <c r="O954" s="93"/>
      <c r="P954" s="93"/>
    </row>
    <row r="955" spans="14:16">
      <c r="N955" s="102"/>
      <c r="O955" s="93"/>
      <c r="P955" s="93"/>
    </row>
    <row r="956" spans="14:16">
      <c r="N956" s="102"/>
      <c r="O956" s="93"/>
      <c r="P956" s="93"/>
    </row>
    <row r="957" spans="14:16">
      <c r="N957" s="102"/>
      <c r="O957" s="93"/>
      <c r="P957" s="93"/>
    </row>
    <row r="958" spans="14:16">
      <c r="N958" s="102"/>
      <c r="O958" s="93"/>
      <c r="P958" s="93"/>
    </row>
    <row r="959" spans="14:16">
      <c r="N959" s="102"/>
      <c r="O959" s="93"/>
      <c r="P959" s="93"/>
    </row>
    <row r="960" spans="14:16">
      <c r="N960" s="102"/>
      <c r="O960" s="93"/>
      <c r="P960" s="93"/>
    </row>
    <row r="961" spans="14:16">
      <c r="N961" s="102"/>
      <c r="O961" s="93"/>
      <c r="P961" s="93"/>
    </row>
    <row r="962" spans="14:16">
      <c r="N962" s="102"/>
      <c r="O962" s="93"/>
      <c r="P962" s="93"/>
    </row>
    <row r="963" spans="14:16">
      <c r="N963" s="102"/>
      <c r="O963" s="93"/>
      <c r="P963" s="93"/>
    </row>
    <row r="964" spans="14:16">
      <c r="N964" s="102"/>
      <c r="O964" s="93"/>
      <c r="P964" s="93"/>
    </row>
    <row r="965" spans="14:16">
      <c r="N965" s="102"/>
      <c r="O965" s="93"/>
      <c r="P965" s="93"/>
    </row>
    <row r="966" spans="14:16">
      <c r="N966" s="102"/>
      <c r="O966" s="93"/>
      <c r="P966" s="93"/>
    </row>
    <row r="967" spans="14:16">
      <c r="N967" s="102"/>
      <c r="O967" s="93"/>
      <c r="P967" s="93"/>
    </row>
    <row r="968" spans="14:16">
      <c r="N968" s="102"/>
      <c r="O968" s="93"/>
      <c r="P968" s="93"/>
    </row>
    <row r="969" spans="14:16">
      <c r="N969" s="102"/>
      <c r="O969" s="93"/>
      <c r="P969" s="93"/>
    </row>
    <row r="970" spans="14:16">
      <c r="N970" s="102"/>
      <c r="O970" s="93"/>
      <c r="P970" s="93"/>
    </row>
    <row r="971" spans="14:16">
      <c r="N971" s="102"/>
      <c r="O971" s="93"/>
      <c r="P971" s="93"/>
    </row>
    <row r="972" spans="14:16">
      <c r="N972" s="102"/>
      <c r="O972" s="93"/>
      <c r="P972" s="93"/>
    </row>
    <row r="973" spans="14:16">
      <c r="N973" s="102"/>
      <c r="O973" s="93"/>
      <c r="P973" s="93"/>
    </row>
    <row r="974" spans="14:16">
      <c r="N974" s="102"/>
      <c r="O974" s="93"/>
      <c r="P974" s="93"/>
    </row>
    <row r="975" spans="14:16">
      <c r="N975" s="102"/>
      <c r="O975" s="93"/>
      <c r="P975" s="93"/>
    </row>
    <row r="976" spans="14:16">
      <c r="N976" s="102"/>
      <c r="O976" s="93"/>
      <c r="P976" s="93"/>
    </row>
    <row r="977" spans="14:16">
      <c r="N977" s="102"/>
      <c r="O977" s="93"/>
      <c r="P977" s="93"/>
    </row>
    <row r="978" spans="14:16">
      <c r="N978" s="102"/>
      <c r="O978" s="93"/>
      <c r="P978" s="93"/>
    </row>
    <row r="979" spans="14:16">
      <c r="N979" s="102"/>
      <c r="O979" s="93"/>
      <c r="P979" s="93"/>
    </row>
    <row r="980" spans="14:16">
      <c r="N980" s="102"/>
      <c r="O980" s="93"/>
      <c r="P980" s="93"/>
    </row>
    <row r="981" spans="14:16">
      <c r="N981" s="102"/>
      <c r="O981" s="93"/>
      <c r="P981" s="93"/>
    </row>
    <row r="982" spans="14:16">
      <c r="N982" s="102"/>
      <c r="O982" s="93"/>
      <c r="P982" s="93"/>
    </row>
    <row r="983" spans="14:16">
      <c r="N983" s="102"/>
      <c r="O983" s="93"/>
      <c r="P983" s="93"/>
    </row>
    <row r="984" spans="14:16">
      <c r="N984" s="102"/>
      <c r="O984" s="93"/>
      <c r="P984" s="93"/>
    </row>
    <row r="985" spans="14:16">
      <c r="N985" s="102"/>
      <c r="O985" s="93"/>
      <c r="P985" s="93"/>
    </row>
    <row r="986" spans="14:16">
      <c r="N986" s="102"/>
      <c r="O986" s="93"/>
      <c r="P986" s="93"/>
    </row>
    <row r="987" spans="14:16">
      <c r="N987" s="102"/>
      <c r="O987" s="93"/>
      <c r="P987" s="93"/>
    </row>
    <row r="988" spans="14:16">
      <c r="N988" s="102"/>
      <c r="O988" s="93"/>
      <c r="P988" s="93"/>
    </row>
    <row r="989" spans="14:16">
      <c r="N989" s="102"/>
      <c r="O989" s="93"/>
      <c r="P989" s="93"/>
    </row>
    <row r="990" spans="14:16">
      <c r="N990" s="102"/>
      <c r="O990" s="93"/>
      <c r="P990" s="93"/>
    </row>
    <row r="991" spans="14:16">
      <c r="N991" s="102"/>
      <c r="O991" s="93"/>
      <c r="P991" s="93"/>
    </row>
    <row r="992" spans="14:16">
      <c r="N992" s="102"/>
      <c r="O992" s="93"/>
      <c r="P992" s="93"/>
    </row>
    <row r="993" spans="14:16">
      <c r="N993" s="102"/>
      <c r="O993" s="93"/>
      <c r="P993" s="93"/>
    </row>
    <row r="994" spans="14:16">
      <c r="N994" s="102"/>
      <c r="O994" s="93"/>
      <c r="P994" s="93"/>
    </row>
    <row r="995" spans="14:16">
      <c r="N995" s="102"/>
      <c r="O995" s="93"/>
      <c r="P995" s="93"/>
    </row>
    <row r="996" spans="14:16">
      <c r="N996" s="102"/>
      <c r="O996" s="93"/>
      <c r="P996" s="93"/>
    </row>
    <row r="997" spans="14:16">
      <c r="N997" s="102"/>
      <c r="O997" s="93"/>
      <c r="P997" s="93"/>
    </row>
    <row r="998" spans="14:16">
      <c r="N998" s="102"/>
      <c r="O998" s="93"/>
      <c r="P998" s="93"/>
    </row>
    <row r="999" spans="14:16">
      <c r="N999" s="102"/>
      <c r="O999" s="93"/>
      <c r="P999" s="93"/>
    </row>
    <row r="1000" spans="14:16">
      <c r="N1000" s="102"/>
      <c r="O1000" s="93"/>
      <c r="P1000" s="93"/>
    </row>
    <row r="1001" spans="14:16">
      <c r="N1001" s="102"/>
      <c r="O1001" s="93"/>
      <c r="P1001" s="93"/>
    </row>
    <row r="1002" spans="14:16">
      <c r="N1002" s="102"/>
      <c r="O1002" s="93"/>
      <c r="P1002" s="93"/>
    </row>
    <row r="1003" spans="14:16">
      <c r="N1003" s="102"/>
      <c r="O1003" s="93"/>
      <c r="P1003" s="93"/>
    </row>
    <row r="1004" spans="14:16">
      <c r="N1004" s="102"/>
      <c r="O1004" s="93"/>
      <c r="P1004" s="93"/>
    </row>
    <row r="1005" spans="14:16">
      <c r="N1005" s="102"/>
      <c r="O1005" s="93"/>
      <c r="P1005" s="93"/>
    </row>
    <row r="1006" spans="14:16">
      <c r="N1006" s="102"/>
      <c r="O1006" s="93"/>
      <c r="P1006" s="93"/>
    </row>
    <row r="1007" spans="14:16">
      <c r="N1007" s="102"/>
      <c r="O1007" s="93"/>
      <c r="P1007" s="93"/>
    </row>
    <row r="1008" spans="14:16">
      <c r="N1008" s="102"/>
      <c r="O1008" s="93"/>
      <c r="P1008" s="93"/>
    </row>
    <row r="1009" spans="14:16">
      <c r="N1009" s="102"/>
      <c r="O1009" s="93"/>
      <c r="P1009" s="93"/>
    </row>
    <row r="1010" spans="14:16">
      <c r="N1010" s="102"/>
      <c r="O1010" s="93"/>
      <c r="P1010" s="93"/>
    </row>
    <row r="1011" spans="14:16">
      <c r="N1011" s="102"/>
      <c r="O1011" s="93"/>
      <c r="P1011" s="93"/>
    </row>
    <row r="1012" spans="14:16">
      <c r="N1012" s="102"/>
      <c r="O1012" s="93"/>
      <c r="P1012" s="93"/>
    </row>
    <row r="1013" spans="14:16">
      <c r="N1013" s="102"/>
      <c r="O1013" s="93"/>
      <c r="P1013" s="93"/>
    </row>
    <row r="1014" spans="14:16">
      <c r="N1014" s="102"/>
      <c r="O1014" s="93"/>
      <c r="P1014" s="93"/>
    </row>
    <row r="1015" spans="14:16">
      <c r="N1015" s="102"/>
      <c r="O1015" s="93"/>
      <c r="P1015" s="93"/>
    </row>
    <row r="1016" spans="14:16">
      <c r="N1016" s="102"/>
      <c r="O1016" s="93"/>
      <c r="P1016" s="93"/>
    </row>
    <row r="1017" spans="14:16">
      <c r="N1017" s="102"/>
      <c r="O1017" s="93"/>
      <c r="P1017" s="93"/>
    </row>
    <row r="1018" spans="14:16">
      <c r="N1018" s="102"/>
      <c r="O1018" s="93"/>
      <c r="P1018" s="93"/>
    </row>
    <row r="1019" spans="14:16">
      <c r="N1019" s="102"/>
      <c r="O1019" s="93"/>
      <c r="P1019" s="93"/>
    </row>
    <row r="1020" spans="14:16">
      <c r="N1020" s="102"/>
      <c r="O1020" s="93"/>
      <c r="P1020" s="93"/>
    </row>
    <row r="1021" spans="14:16">
      <c r="N1021" s="102"/>
      <c r="O1021" s="93"/>
      <c r="P1021" s="93"/>
    </row>
    <row r="1022" spans="14:16">
      <c r="N1022" s="102"/>
      <c r="O1022" s="93"/>
      <c r="P1022" s="93"/>
    </row>
    <row r="1023" spans="14:16">
      <c r="N1023" s="102"/>
      <c r="O1023" s="93"/>
      <c r="P1023" s="93"/>
    </row>
    <row r="1024" spans="14:16">
      <c r="N1024" s="102"/>
      <c r="O1024" s="93"/>
      <c r="P1024" s="93"/>
    </row>
    <row r="1025" spans="14:16">
      <c r="N1025" s="102"/>
      <c r="O1025" s="93"/>
      <c r="P1025" s="93"/>
    </row>
    <row r="1026" spans="14:16">
      <c r="N1026" s="102"/>
      <c r="O1026" s="93"/>
      <c r="P1026" s="93"/>
    </row>
    <row r="1027" spans="14:16">
      <c r="N1027" s="102"/>
      <c r="O1027" s="93"/>
      <c r="P1027" s="93"/>
    </row>
    <row r="1028" spans="14:16">
      <c r="N1028" s="102"/>
      <c r="O1028" s="93"/>
      <c r="P1028" s="93"/>
    </row>
    <row r="1029" spans="14:16">
      <c r="N1029" s="102"/>
      <c r="O1029" s="93"/>
      <c r="P1029" s="93"/>
    </row>
    <row r="1030" spans="14:16">
      <c r="N1030" s="102"/>
      <c r="O1030" s="93"/>
      <c r="P1030" s="93"/>
    </row>
    <row r="1031" spans="14:16">
      <c r="N1031" s="102"/>
      <c r="O1031" s="93"/>
      <c r="P1031" s="93"/>
    </row>
    <row r="1032" spans="14:16">
      <c r="N1032" s="102"/>
      <c r="O1032" s="93"/>
      <c r="P1032" s="93"/>
    </row>
    <row r="1033" spans="14:16">
      <c r="N1033" s="102"/>
      <c r="O1033" s="93"/>
      <c r="P1033" s="93"/>
    </row>
    <row r="1034" spans="14:16">
      <c r="N1034" s="102"/>
      <c r="O1034" s="93"/>
      <c r="P1034" s="93"/>
    </row>
    <row r="1035" spans="14:16">
      <c r="N1035" s="102"/>
      <c r="O1035" s="93"/>
      <c r="P1035" s="93"/>
    </row>
    <row r="1036" spans="14:16">
      <c r="N1036" s="102"/>
      <c r="O1036" s="93"/>
      <c r="P1036" s="93"/>
    </row>
    <row r="1037" spans="14:16">
      <c r="N1037" s="102"/>
      <c r="O1037" s="93"/>
      <c r="P1037" s="93"/>
    </row>
    <row r="1038" spans="14:16">
      <c r="N1038" s="102"/>
      <c r="O1038" s="93"/>
      <c r="P1038" s="93"/>
    </row>
    <row r="1039" spans="14:16">
      <c r="N1039" s="102"/>
      <c r="O1039" s="93"/>
      <c r="P1039" s="93"/>
    </row>
    <row r="1040" spans="14:16">
      <c r="N1040" s="102"/>
      <c r="O1040" s="93"/>
      <c r="P1040" s="93"/>
    </row>
    <row r="1041" spans="14:16">
      <c r="N1041" s="102"/>
      <c r="O1041" s="93"/>
      <c r="P1041" s="93"/>
    </row>
    <row r="1042" spans="14:16">
      <c r="N1042" s="102"/>
      <c r="O1042" s="93"/>
      <c r="P1042" s="93"/>
    </row>
    <row r="1043" spans="14:16">
      <c r="N1043" s="102"/>
      <c r="O1043" s="93"/>
      <c r="P1043" s="93"/>
    </row>
    <row r="1044" spans="14:16">
      <c r="N1044" s="102"/>
      <c r="O1044" s="93"/>
      <c r="P1044" s="93"/>
    </row>
    <row r="1045" spans="14:16">
      <c r="N1045" s="102"/>
      <c r="O1045" s="93"/>
      <c r="P1045" s="93"/>
    </row>
    <row r="1046" spans="14:16">
      <c r="N1046" s="102"/>
      <c r="O1046" s="93"/>
      <c r="P1046" s="93"/>
    </row>
    <row r="1047" spans="14:16">
      <c r="N1047" s="102"/>
      <c r="O1047" s="93"/>
      <c r="P1047" s="93"/>
    </row>
    <row r="1048" spans="14:16">
      <c r="N1048" s="102"/>
      <c r="O1048" s="93"/>
      <c r="P1048" s="93"/>
    </row>
    <row r="1049" spans="14:16">
      <c r="N1049" s="102"/>
      <c r="O1049" s="93"/>
      <c r="P1049" s="93"/>
    </row>
    <row r="1050" spans="14:16">
      <c r="N1050" s="102"/>
      <c r="O1050" s="93"/>
      <c r="P1050" s="93"/>
    </row>
    <row r="1051" spans="14:16">
      <c r="N1051" s="102"/>
      <c r="O1051" s="93"/>
      <c r="P1051" s="93"/>
    </row>
    <row r="1052" spans="14:16">
      <c r="N1052" s="102"/>
      <c r="O1052" s="93"/>
      <c r="P1052" s="93"/>
    </row>
    <row r="1053" spans="14:16">
      <c r="N1053" s="102"/>
      <c r="O1053" s="93"/>
      <c r="P1053" s="93"/>
    </row>
    <row r="1054" spans="14:16">
      <c r="N1054" s="102"/>
      <c r="O1054" s="93"/>
      <c r="P1054" s="93"/>
    </row>
    <row r="1055" spans="14:16">
      <c r="N1055" s="102"/>
      <c r="O1055" s="93"/>
      <c r="P1055" s="93"/>
    </row>
    <row r="1056" spans="14:16">
      <c r="N1056" s="102"/>
      <c r="O1056" s="93"/>
      <c r="P1056" s="93"/>
    </row>
    <row r="1057" spans="14:16">
      <c r="N1057" s="102"/>
      <c r="O1057" s="93"/>
      <c r="P1057" s="93"/>
    </row>
    <row r="1058" spans="14:16">
      <c r="N1058" s="102"/>
      <c r="O1058" s="93"/>
      <c r="P1058" s="93"/>
    </row>
    <row r="1059" spans="14:16">
      <c r="N1059" s="102"/>
      <c r="O1059" s="93"/>
      <c r="P1059" s="93"/>
    </row>
    <row r="1060" spans="14:16">
      <c r="N1060" s="102"/>
      <c r="O1060" s="93"/>
      <c r="P1060" s="93"/>
    </row>
    <row r="1061" spans="14:16">
      <c r="N1061" s="102"/>
      <c r="O1061" s="93"/>
      <c r="P1061" s="93"/>
    </row>
    <row r="1062" spans="14:16">
      <c r="N1062" s="102"/>
      <c r="O1062" s="93"/>
      <c r="P1062" s="93"/>
    </row>
    <row r="1063" spans="14:16">
      <c r="N1063" s="102"/>
      <c r="O1063" s="93"/>
      <c r="P1063" s="93"/>
    </row>
    <row r="1064" spans="14:16">
      <c r="N1064" s="102"/>
      <c r="O1064" s="93"/>
      <c r="P1064" s="93"/>
    </row>
    <row r="1065" spans="14:16">
      <c r="N1065" s="102"/>
      <c r="O1065" s="93"/>
      <c r="P1065" s="93"/>
    </row>
    <row r="1066" spans="14:16">
      <c r="N1066" s="102"/>
      <c r="O1066" s="93"/>
      <c r="P1066" s="93"/>
    </row>
    <row r="1067" spans="14:16">
      <c r="N1067" s="102"/>
      <c r="O1067" s="93"/>
      <c r="P1067" s="93"/>
    </row>
    <row r="1068" spans="14:16">
      <c r="N1068" s="102"/>
      <c r="O1068" s="93"/>
      <c r="P1068" s="93"/>
    </row>
    <row r="1069" spans="14:16">
      <c r="N1069" s="102"/>
      <c r="O1069" s="93"/>
      <c r="P1069" s="93"/>
    </row>
    <row r="1070" spans="14:16">
      <c r="N1070" s="102"/>
      <c r="O1070" s="93"/>
      <c r="P1070" s="93"/>
    </row>
    <row r="1071" spans="14:16">
      <c r="N1071" s="102"/>
      <c r="O1071" s="93"/>
      <c r="P1071" s="93"/>
    </row>
    <row r="1072" spans="14:16">
      <c r="N1072" s="102"/>
      <c r="O1072" s="93"/>
      <c r="P1072" s="93"/>
    </row>
    <row r="1073" spans="14:16">
      <c r="N1073" s="102"/>
      <c r="O1073" s="93"/>
      <c r="P1073" s="93"/>
    </row>
    <row r="1074" spans="14:16">
      <c r="N1074" s="102"/>
      <c r="O1074" s="93"/>
      <c r="P1074" s="93"/>
    </row>
    <row r="1075" spans="14:16">
      <c r="N1075" s="102"/>
      <c r="O1075" s="93"/>
      <c r="P1075" s="93"/>
    </row>
    <row r="1076" spans="14:16">
      <c r="N1076" s="102"/>
      <c r="O1076" s="93"/>
      <c r="P1076" s="93"/>
    </row>
    <row r="1077" spans="14:16">
      <c r="N1077" s="102"/>
      <c r="O1077" s="93"/>
      <c r="P1077" s="93"/>
    </row>
    <row r="1078" spans="14:16">
      <c r="N1078" s="102"/>
      <c r="O1078" s="93"/>
      <c r="P1078" s="93"/>
    </row>
    <row r="1079" spans="14:16">
      <c r="N1079" s="102"/>
      <c r="O1079" s="93"/>
      <c r="P1079" s="93"/>
    </row>
    <row r="1080" spans="14:16">
      <c r="N1080" s="102"/>
      <c r="O1080" s="93"/>
      <c r="P1080" s="93"/>
    </row>
    <row r="1081" spans="14:16">
      <c r="N1081" s="102"/>
      <c r="O1081" s="93"/>
      <c r="P1081" s="93"/>
    </row>
    <row r="1082" spans="14:16">
      <c r="N1082" s="102"/>
      <c r="O1082" s="93"/>
      <c r="P1082" s="93"/>
    </row>
    <row r="1083" spans="14:16">
      <c r="N1083" s="102"/>
      <c r="O1083" s="93"/>
      <c r="P1083" s="93"/>
    </row>
    <row r="1084" spans="14:16">
      <c r="N1084" s="102"/>
      <c r="O1084" s="93"/>
      <c r="P1084" s="93"/>
    </row>
    <row r="1085" spans="14:16">
      <c r="N1085" s="102"/>
      <c r="O1085" s="93"/>
      <c r="P1085" s="93"/>
    </row>
    <row r="1086" spans="14:16">
      <c r="N1086" s="102"/>
      <c r="O1086" s="93"/>
      <c r="P1086" s="93"/>
    </row>
    <row r="1087" spans="14:16">
      <c r="N1087" s="102"/>
      <c r="O1087" s="93"/>
      <c r="P1087" s="93"/>
    </row>
    <row r="1088" spans="14:16">
      <c r="N1088" s="102"/>
      <c r="O1088" s="93"/>
      <c r="P1088" s="93"/>
    </row>
    <row r="1089" spans="14:16">
      <c r="N1089" s="102"/>
      <c r="O1089" s="93"/>
      <c r="P1089" s="93"/>
    </row>
    <row r="1090" spans="14:16">
      <c r="N1090" s="102"/>
      <c r="O1090" s="93"/>
      <c r="P1090" s="93"/>
    </row>
    <row r="1091" spans="14:16">
      <c r="N1091" s="102"/>
      <c r="O1091" s="93"/>
      <c r="P1091" s="93"/>
    </row>
    <row r="1092" spans="14:16">
      <c r="N1092" s="102"/>
      <c r="O1092" s="93"/>
      <c r="P1092" s="93"/>
    </row>
    <row r="1093" spans="14:16">
      <c r="N1093" s="102"/>
      <c r="O1093" s="93"/>
      <c r="P1093" s="93"/>
    </row>
    <row r="1094" spans="14:16">
      <c r="N1094" s="102"/>
      <c r="O1094" s="93"/>
      <c r="P1094" s="93"/>
    </row>
    <row r="1095" spans="14:16">
      <c r="N1095" s="102"/>
      <c r="O1095" s="93"/>
      <c r="P1095" s="93"/>
    </row>
    <row r="1096" spans="14:16">
      <c r="N1096" s="102"/>
      <c r="O1096" s="93"/>
      <c r="P1096" s="93"/>
    </row>
    <row r="1097" spans="14:16">
      <c r="N1097" s="102"/>
      <c r="O1097" s="93"/>
      <c r="P1097" s="93"/>
    </row>
    <row r="1098" spans="14:16">
      <c r="N1098" s="102"/>
      <c r="O1098" s="93"/>
      <c r="P1098" s="93"/>
    </row>
    <row r="1099" spans="14:16">
      <c r="N1099" s="102"/>
      <c r="O1099" s="93"/>
      <c r="P1099" s="93"/>
    </row>
    <row r="1100" spans="14:16">
      <c r="N1100" s="102"/>
      <c r="O1100" s="93"/>
      <c r="P1100" s="93"/>
    </row>
    <row r="1101" spans="14:16">
      <c r="N1101" s="102"/>
      <c r="O1101" s="93"/>
      <c r="P1101" s="93"/>
    </row>
    <row r="1102" spans="14:16">
      <c r="N1102" s="102"/>
      <c r="O1102" s="93"/>
      <c r="P1102" s="93"/>
    </row>
    <row r="1103" spans="14:16">
      <c r="N1103" s="102"/>
      <c r="O1103" s="93"/>
      <c r="P1103" s="93"/>
    </row>
    <row r="1104" spans="14:16">
      <c r="N1104" s="102"/>
      <c r="O1104" s="93"/>
      <c r="P1104" s="93"/>
    </row>
    <row r="1105" spans="14:16">
      <c r="N1105" s="102"/>
      <c r="O1105" s="93"/>
      <c r="P1105" s="93"/>
    </row>
    <row r="1106" spans="14:16">
      <c r="N1106" s="102"/>
      <c r="O1106" s="93"/>
      <c r="P1106" s="93"/>
    </row>
    <row r="1107" spans="14:16">
      <c r="N1107" s="102"/>
      <c r="O1107" s="93"/>
      <c r="P1107" s="93"/>
    </row>
    <row r="1108" spans="14:16">
      <c r="N1108" s="102"/>
      <c r="O1108" s="93"/>
      <c r="P1108" s="93"/>
    </row>
    <row r="1109" spans="14:16">
      <c r="N1109" s="102"/>
      <c r="O1109" s="93"/>
      <c r="P1109" s="93"/>
    </row>
    <row r="1110" spans="14:16">
      <c r="N1110" s="102"/>
      <c r="O1110" s="93"/>
      <c r="P1110" s="93"/>
    </row>
    <row r="1111" spans="14:16">
      <c r="N1111" s="102"/>
      <c r="O1111" s="93"/>
      <c r="P1111" s="93"/>
    </row>
    <row r="1112" spans="14:16">
      <c r="N1112" s="102"/>
      <c r="O1112" s="93"/>
      <c r="P1112" s="93"/>
    </row>
    <row r="1113" spans="14:16">
      <c r="N1113" s="102"/>
      <c r="O1113" s="93"/>
      <c r="P1113" s="93"/>
    </row>
    <row r="1114" spans="14:16">
      <c r="N1114" s="102"/>
      <c r="O1114" s="93"/>
      <c r="P1114" s="93"/>
    </row>
    <row r="1115" spans="14:16">
      <c r="N1115" s="102"/>
      <c r="O1115" s="93"/>
      <c r="P1115" s="93"/>
    </row>
    <row r="1116" spans="14:16">
      <c r="N1116" s="102"/>
      <c r="O1116" s="93"/>
      <c r="P1116" s="93"/>
    </row>
    <row r="1117" spans="14:16">
      <c r="N1117" s="102"/>
      <c r="O1117" s="93"/>
      <c r="P1117" s="93"/>
    </row>
    <row r="1118" spans="14:16">
      <c r="N1118" s="102"/>
      <c r="O1118" s="93"/>
      <c r="P1118" s="93"/>
    </row>
    <row r="1119" spans="14:16">
      <c r="N1119" s="102"/>
      <c r="O1119" s="93"/>
      <c r="P1119" s="93"/>
    </row>
    <row r="1120" spans="14:16">
      <c r="N1120" s="102"/>
      <c r="O1120" s="93"/>
      <c r="P1120" s="93"/>
    </row>
    <row r="1121" spans="14:16">
      <c r="N1121" s="102"/>
      <c r="O1121" s="93"/>
      <c r="P1121" s="93"/>
    </row>
    <row r="1122" spans="14:16">
      <c r="N1122" s="102"/>
      <c r="O1122" s="93"/>
      <c r="P1122" s="93"/>
    </row>
    <row r="1123" spans="14:16">
      <c r="N1123" s="102"/>
      <c r="O1123" s="93"/>
      <c r="P1123" s="93"/>
    </row>
    <row r="1124" spans="14:16">
      <c r="N1124" s="102"/>
      <c r="O1124" s="93"/>
      <c r="P1124" s="93"/>
    </row>
    <row r="1125" spans="14:16">
      <c r="N1125" s="102"/>
      <c r="O1125" s="93"/>
      <c r="P1125" s="93"/>
    </row>
    <row r="1126" spans="14:16">
      <c r="N1126" s="102"/>
      <c r="O1126" s="93"/>
      <c r="P1126" s="93"/>
    </row>
    <row r="1127" spans="14:16">
      <c r="N1127" s="102"/>
      <c r="O1127" s="93"/>
      <c r="P1127" s="93"/>
    </row>
    <row r="1128" spans="14:16">
      <c r="N1128" s="102"/>
      <c r="O1128" s="93"/>
      <c r="P1128" s="93"/>
    </row>
    <row r="1129" spans="14:16">
      <c r="N1129" s="102"/>
      <c r="O1129" s="93"/>
      <c r="P1129" s="93"/>
    </row>
    <row r="1130" spans="14:16">
      <c r="N1130" s="102"/>
      <c r="O1130" s="93"/>
      <c r="P1130" s="93"/>
    </row>
    <row r="1131" spans="14:16">
      <c r="N1131" s="102"/>
      <c r="O1131" s="93"/>
      <c r="P1131" s="93"/>
    </row>
    <row r="1132" spans="14:16">
      <c r="N1132" s="102"/>
      <c r="O1132" s="93"/>
      <c r="P1132" s="93"/>
    </row>
    <row r="1133" spans="14:16">
      <c r="N1133" s="102"/>
      <c r="O1133" s="93"/>
      <c r="P1133" s="93"/>
    </row>
    <row r="1134" spans="14:16">
      <c r="N1134" s="102"/>
      <c r="O1134" s="93"/>
      <c r="P1134" s="93"/>
    </row>
    <row r="1135" spans="14:16">
      <c r="N1135" s="102"/>
      <c r="O1135" s="93"/>
      <c r="P1135" s="93"/>
    </row>
    <row r="1136" spans="14:16">
      <c r="N1136" s="102"/>
      <c r="O1136" s="93"/>
      <c r="P1136" s="93"/>
    </row>
    <row r="1137" spans="14:16">
      <c r="N1137" s="102"/>
      <c r="O1137" s="93"/>
      <c r="P1137" s="93"/>
    </row>
    <row r="1138" spans="14:16">
      <c r="N1138" s="102"/>
      <c r="O1138" s="93"/>
      <c r="P1138" s="93"/>
    </row>
    <row r="1139" spans="14:16">
      <c r="N1139" s="102"/>
      <c r="O1139" s="93"/>
      <c r="P1139" s="93"/>
    </row>
    <row r="1140" spans="14:16">
      <c r="N1140" s="102"/>
      <c r="O1140" s="93"/>
      <c r="P1140" s="93"/>
    </row>
    <row r="1141" spans="14:16">
      <c r="N1141" s="102"/>
      <c r="O1141" s="93"/>
      <c r="P1141" s="93"/>
    </row>
    <row r="1142" spans="14:16">
      <c r="N1142" s="102"/>
      <c r="O1142" s="93"/>
      <c r="P1142" s="93"/>
    </row>
    <row r="1143" spans="14:16">
      <c r="N1143" s="102"/>
      <c r="O1143" s="93"/>
      <c r="P1143" s="93"/>
    </row>
    <row r="1144" spans="14:16">
      <c r="N1144" s="102"/>
      <c r="O1144" s="93"/>
      <c r="P1144" s="93"/>
    </row>
    <row r="1145" spans="14:16">
      <c r="N1145" s="102"/>
      <c r="O1145" s="93"/>
      <c r="P1145" s="93"/>
    </row>
    <row r="1146" spans="14:16">
      <c r="N1146" s="102"/>
      <c r="O1146" s="93"/>
      <c r="P1146" s="93"/>
    </row>
    <row r="1147" spans="14:16">
      <c r="N1147" s="102"/>
      <c r="O1147" s="93"/>
      <c r="P1147" s="93"/>
    </row>
    <row r="1148" spans="14:16">
      <c r="N1148" s="102"/>
      <c r="O1148" s="93"/>
      <c r="P1148" s="93"/>
    </row>
    <row r="1149" spans="14:16">
      <c r="N1149" s="102"/>
      <c r="O1149" s="93"/>
      <c r="P1149" s="93"/>
    </row>
    <row r="1150" spans="14:16">
      <c r="N1150" s="102"/>
      <c r="O1150" s="93"/>
      <c r="P1150" s="93"/>
    </row>
    <row r="1151" spans="14:16">
      <c r="N1151" s="102"/>
      <c r="O1151" s="93"/>
      <c r="P1151" s="93"/>
    </row>
    <row r="1152" spans="14:16">
      <c r="N1152" s="102"/>
      <c r="O1152" s="93"/>
      <c r="P1152" s="93"/>
    </row>
    <row r="1153" spans="14:16">
      <c r="N1153" s="102"/>
      <c r="O1153" s="93"/>
      <c r="P1153" s="93"/>
    </row>
    <row r="1154" spans="14:16">
      <c r="N1154" s="102"/>
      <c r="O1154" s="93"/>
      <c r="P1154" s="93"/>
    </row>
    <row r="1155" spans="14:16">
      <c r="N1155" s="102"/>
      <c r="O1155" s="93"/>
      <c r="P1155" s="93"/>
    </row>
    <row r="1156" spans="14:16">
      <c r="N1156" s="102"/>
      <c r="O1156" s="93"/>
      <c r="P1156" s="93"/>
    </row>
    <row r="1157" spans="14:16">
      <c r="N1157" s="102"/>
      <c r="O1157" s="93"/>
      <c r="P1157" s="93"/>
    </row>
    <row r="1158" spans="14:16">
      <c r="N1158" s="102"/>
      <c r="O1158" s="93"/>
      <c r="P1158" s="93"/>
    </row>
    <row r="1159" spans="14:16">
      <c r="N1159" s="102"/>
      <c r="O1159" s="93"/>
      <c r="P1159" s="93"/>
    </row>
    <row r="1160" spans="14:16">
      <c r="N1160" s="102"/>
      <c r="O1160" s="93"/>
      <c r="P1160" s="93"/>
    </row>
    <row r="1161" spans="14:16">
      <c r="N1161" s="102"/>
      <c r="O1161" s="93"/>
      <c r="P1161" s="93"/>
    </row>
    <row r="1162" spans="14:16">
      <c r="N1162" s="102"/>
      <c r="O1162" s="93"/>
      <c r="P1162" s="93"/>
    </row>
    <row r="1163" spans="14:16">
      <c r="N1163" s="102"/>
      <c r="O1163" s="93"/>
      <c r="P1163" s="93"/>
    </row>
    <row r="1164" spans="14:16">
      <c r="N1164" s="102"/>
      <c r="O1164" s="93"/>
      <c r="P1164" s="93"/>
    </row>
    <row r="1165" spans="14:16">
      <c r="N1165" s="102"/>
      <c r="O1165" s="93"/>
      <c r="P1165" s="93"/>
    </row>
    <row r="1166" spans="14:16">
      <c r="N1166" s="102"/>
      <c r="O1166" s="93"/>
      <c r="P1166" s="93"/>
    </row>
    <row r="1167" spans="14:16">
      <c r="N1167" s="102"/>
      <c r="O1167" s="93"/>
      <c r="P1167" s="93"/>
    </row>
    <row r="1168" spans="14:16">
      <c r="N1168" s="102"/>
      <c r="O1168" s="93"/>
      <c r="P1168" s="93"/>
    </row>
    <row r="1169" spans="14:16">
      <c r="N1169" s="102"/>
      <c r="O1169" s="93"/>
      <c r="P1169" s="93"/>
    </row>
    <row r="1170" spans="14:16">
      <c r="N1170" s="102"/>
      <c r="O1170" s="93"/>
      <c r="P1170" s="93"/>
    </row>
    <row r="1171" spans="14:16">
      <c r="N1171" s="102"/>
      <c r="O1171" s="93"/>
      <c r="P1171" s="93"/>
    </row>
    <row r="1172" spans="14:16">
      <c r="N1172" s="102"/>
      <c r="O1172" s="93"/>
      <c r="P1172" s="93"/>
    </row>
    <row r="1173" spans="14:16">
      <c r="N1173" s="102"/>
      <c r="O1173" s="93"/>
      <c r="P1173" s="93"/>
    </row>
    <row r="1174" spans="14:16">
      <c r="N1174" s="102"/>
      <c r="O1174" s="93"/>
      <c r="P1174" s="93"/>
    </row>
    <row r="1175" spans="14:16">
      <c r="N1175" s="102"/>
      <c r="O1175" s="93"/>
      <c r="P1175" s="93"/>
    </row>
    <row r="1176" spans="14:16">
      <c r="N1176" s="102"/>
      <c r="O1176" s="93"/>
      <c r="P1176" s="93"/>
    </row>
    <row r="1177" spans="14:16">
      <c r="N1177" s="102"/>
      <c r="O1177" s="93"/>
      <c r="P1177" s="93"/>
    </row>
    <row r="1178" spans="14:16">
      <c r="N1178" s="102"/>
      <c r="O1178" s="93"/>
      <c r="P1178" s="93"/>
    </row>
    <row r="1179" spans="14:16">
      <c r="N1179" s="102"/>
      <c r="O1179" s="93"/>
      <c r="P1179" s="93"/>
    </row>
    <row r="1180" spans="14:16">
      <c r="N1180" s="102"/>
      <c r="O1180" s="93"/>
      <c r="P1180" s="93"/>
    </row>
    <row r="1181" spans="14:16">
      <c r="N1181" s="102"/>
      <c r="O1181" s="93"/>
      <c r="P1181" s="93"/>
    </row>
    <row r="1182" spans="14:16">
      <c r="N1182" s="102"/>
      <c r="O1182" s="93"/>
      <c r="P1182" s="93"/>
    </row>
    <row r="1183" spans="14:16">
      <c r="N1183" s="102"/>
      <c r="O1183" s="93"/>
      <c r="P1183" s="93"/>
    </row>
    <row r="1184" spans="14:16">
      <c r="N1184" s="102"/>
      <c r="O1184" s="93"/>
      <c r="P1184" s="93"/>
    </row>
    <row r="1185" spans="14:16">
      <c r="N1185" s="102"/>
      <c r="O1185" s="93"/>
      <c r="P1185" s="93"/>
    </row>
    <row r="1186" spans="14:16">
      <c r="N1186" s="102"/>
      <c r="O1186" s="93"/>
      <c r="P1186" s="93"/>
    </row>
    <row r="1187" spans="14:16">
      <c r="N1187" s="102"/>
      <c r="O1187" s="93"/>
      <c r="P1187" s="93"/>
    </row>
    <row r="1188" spans="14:16">
      <c r="N1188" s="102"/>
      <c r="O1188" s="93"/>
      <c r="P1188" s="93"/>
    </row>
    <row r="1189" spans="14:16">
      <c r="N1189" s="102"/>
      <c r="O1189" s="93"/>
      <c r="P1189" s="93"/>
    </row>
    <row r="1190" spans="14:16">
      <c r="N1190" s="102"/>
      <c r="O1190" s="93"/>
      <c r="P1190" s="93"/>
    </row>
    <row r="1191" spans="14:16">
      <c r="N1191" s="102"/>
      <c r="O1191" s="93"/>
      <c r="P1191" s="93"/>
    </row>
    <row r="1192" spans="14:16">
      <c r="N1192" s="102"/>
      <c r="O1192" s="93"/>
      <c r="P1192" s="93"/>
    </row>
    <row r="1193" spans="14:16">
      <c r="N1193" s="102"/>
      <c r="O1193" s="93"/>
      <c r="P1193" s="93"/>
    </row>
    <row r="1194" spans="14:16">
      <c r="N1194" s="102"/>
      <c r="O1194" s="93"/>
      <c r="P1194" s="93"/>
    </row>
    <row r="1195" spans="14:16">
      <c r="N1195" s="102"/>
      <c r="O1195" s="93"/>
      <c r="P1195" s="93"/>
    </row>
    <row r="1196" spans="14:16">
      <c r="N1196" s="102"/>
      <c r="O1196" s="93"/>
      <c r="P1196" s="93"/>
    </row>
    <row r="1197" spans="14:16">
      <c r="N1197" s="102"/>
      <c r="O1197" s="93"/>
      <c r="P1197" s="93"/>
    </row>
    <row r="1198" spans="14:16">
      <c r="N1198" s="102"/>
      <c r="O1198" s="93"/>
      <c r="P1198" s="93"/>
    </row>
    <row r="1199" spans="14:16">
      <c r="N1199" s="102"/>
      <c r="O1199" s="93"/>
      <c r="P1199" s="93"/>
    </row>
    <row r="1200" spans="14:16">
      <c r="N1200" s="102"/>
      <c r="O1200" s="93"/>
      <c r="P1200" s="93"/>
    </row>
    <row r="1201" spans="14:16">
      <c r="N1201" s="102"/>
      <c r="O1201" s="93"/>
      <c r="P1201" s="93"/>
    </row>
    <row r="1202" spans="14:16">
      <c r="N1202" s="102"/>
      <c r="O1202" s="93"/>
      <c r="P1202" s="93"/>
    </row>
    <row r="1203" spans="14:16">
      <c r="N1203" s="102"/>
      <c r="O1203" s="93"/>
      <c r="P1203" s="93"/>
    </row>
    <row r="1204" spans="14:16">
      <c r="N1204" s="102"/>
      <c r="O1204" s="93"/>
      <c r="P1204" s="93"/>
    </row>
    <row r="1205" spans="14:16">
      <c r="N1205" s="102"/>
      <c r="O1205" s="93"/>
      <c r="P1205" s="93"/>
    </row>
    <row r="1206" spans="14:16">
      <c r="N1206" s="102"/>
      <c r="O1206" s="93"/>
      <c r="P1206" s="93"/>
    </row>
    <row r="1207" spans="14:16">
      <c r="N1207" s="102"/>
      <c r="O1207" s="93"/>
      <c r="P1207" s="93"/>
    </row>
    <row r="1208" spans="14:16">
      <c r="N1208" s="102"/>
      <c r="O1208" s="93"/>
      <c r="P1208" s="93"/>
    </row>
    <row r="1209" spans="14:16">
      <c r="N1209" s="102"/>
      <c r="O1209" s="93"/>
      <c r="P1209" s="93"/>
    </row>
    <row r="1210" spans="14:16">
      <c r="N1210" s="102"/>
      <c r="O1210" s="93"/>
      <c r="P1210" s="93"/>
    </row>
    <row r="1211" spans="14:16">
      <c r="N1211" s="102"/>
      <c r="O1211" s="93"/>
      <c r="P1211" s="93"/>
    </row>
    <row r="1212" spans="14:16">
      <c r="N1212" s="102"/>
      <c r="O1212" s="93"/>
      <c r="P1212" s="93"/>
    </row>
    <row r="1213" spans="14:16">
      <c r="N1213" s="102"/>
      <c r="O1213" s="93"/>
      <c r="P1213" s="93"/>
    </row>
    <row r="1214" spans="14:16">
      <c r="N1214" s="102"/>
      <c r="O1214" s="93"/>
      <c r="P1214" s="93"/>
    </row>
    <row r="1215" spans="14:16">
      <c r="N1215" s="102"/>
      <c r="O1215" s="93"/>
      <c r="P1215" s="93"/>
    </row>
    <row r="1216" spans="14:16">
      <c r="N1216" s="102"/>
      <c r="O1216" s="93"/>
      <c r="P1216" s="93"/>
    </row>
    <row r="1217" spans="14:16">
      <c r="N1217" s="102"/>
      <c r="O1217" s="93"/>
      <c r="P1217" s="93"/>
    </row>
    <row r="1218" spans="14:16">
      <c r="N1218" s="102"/>
      <c r="O1218" s="93"/>
      <c r="P1218" s="93"/>
    </row>
    <row r="1219" spans="14:16">
      <c r="N1219" s="102"/>
      <c r="O1219" s="93"/>
      <c r="P1219" s="93"/>
    </row>
    <row r="1220" spans="14:16">
      <c r="N1220" s="102"/>
      <c r="O1220" s="93"/>
      <c r="P1220" s="93"/>
    </row>
    <row r="1221" spans="14:16">
      <c r="N1221" s="102"/>
      <c r="O1221" s="93"/>
      <c r="P1221" s="93"/>
    </row>
    <row r="1222" spans="14:16">
      <c r="N1222" s="102"/>
      <c r="O1222" s="93"/>
      <c r="P1222" s="93"/>
    </row>
    <row r="1223" spans="14:16">
      <c r="N1223" s="102"/>
      <c r="O1223" s="93"/>
      <c r="P1223" s="93"/>
    </row>
    <row r="1224" spans="14:16">
      <c r="N1224" s="102"/>
      <c r="O1224" s="93"/>
      <c r="P1224" s="93"/>
    </row>
    <row r="1225" spans="14:16">
      <c r="N1225" s="102"/>
      <c r="O1225" s="93"/>
      <c r="P1225" s="93"/>
    </row>
    <row r="1226" spans="14:16">
      <c r="N1226" s="102"/>
      <c r="O1226" s="93"/>
      <c r="P1226" s="93"/>
    </row>
    <row r="1227" spans="14:16">
      <c r="N1227" s="102"/>
      <c r="O1227" s="93"/>
      <c r="P1227" s="93"/>
    </row>
    <row r="1228" spans="14:16">
      <c r="N1228" s="102"/>
      <c r="O1228" s="93"/>
      <c r="P1228" s="93"/>
    </row>
    <row r="1229" spans="14:16">
      <c r="N1229" s="102"/>
      <c r="O1229" s="93"/>
      <c r="P1229" s="93"/>
    </row>
    <row r="1230" spans="14:16">
      <c r="N1230" s="102"/>
      <c r="O1230" s="93"/>
      <c r="P1230" s="93"/>
    </row>
    <row r="1231" spans="14:16">
      <c r="N1231" s="102"/>
      <c r="O1231" s="93"/>
      <c r="P1231" s="93"/>
    </row>
    <row r="1232" spans="14:16">
      <c r="N1232" s="102"/>
      <c r="O1232" s="93"/>
      <c r="P1232" s="93"/>
    </row>
    <row r="1233" spans="14:16">
      <c r="N1233" s="102"/>
      <c r="O1233" s="93"/>
      <c r="P1233" s="93"/>
    </row>
    <row r="1234" spans="14:16">
      <c r="N1234" s="102"/>
      <c r="O1234" s="93"/>
      <c r="P1234" s="93"/>
    </row>
    <row r="1235" spans="14:16">
      <c r="N1235" s="102"/>
      <c r="O1235" s="93"/>
      <c r="P1235" s="93"/>
    </row>
    <row r="1236" spans="14:16">
      <c r="N1236" s="102"/>
      <c r="O1236" s="93"/>
      <c r="P1236" s="93"/>
    </row>
    <row r="1237" spans="14:16">
      <c r="N1237" s="102"/>
      <c r="O1237" s="93"/>
      <c r="P1237" s="93"/>
    </row>
    <row r="1238" spans="14:16">
      <c r="N1238" s="102"/>
      <c r="O1238" s="93"/>
      <c r="P1238" s="93"/>
    </row>
    <row r="1239" spans="14:16">
      <c r="N1239" s="102"/>
      <c r="O1239" s="93"/>
      <c r="P1239" s="93"/>
    </row>
    <row r="1240" spans="14:16">
      <c r="N1240" s="102"/>
      <c r="O1240" s="93"/>
      <c r="P1240" s="93"/>
    </row>
    <row r="1241" spans="14:16">
      <c r="N1241" s="102"/>
      <c r="O1241" s="93"/>
      <c r="P1241" s="93"/>
    </row>
    <row r="1242" spans="14:16">
      <c r="N1242" s="102"/>
      <c r="O1242" s="93"/>
      <c r="P1242" s="93"/>
    </row>
    <row r="1243" spans="14:16">
      <c r="N1243" s="102"/>
      <c r="O1243" s="93"/>
      <c r="P1243" s="93"/>
    </row>
    <row r="1244" spans="14:16">
      <c r="N1244" s="102"/>
      <c r="O1244" s="93"/>
      <c r="P1244" s="93"/>
    </row>
    <row r="1245" spans="14:16">
      <c r="N1245" s="102"/>
      <c r="O1245" s="93"/>
      <c r="P1245" s="93"/>
    </row>
    <row r="1246" spans="14:16">
      <c r="N1246" s="102"/>
      <c r="O1246" s="93"/>
      <c r="P1246" s="93"/>
    </row>
    <row r="1247" spans="14:16">
      <c r="N1247" s="102"/>
      <c r="O1247" s="93"/>
      <c r="P1247" s="93"/>
    </row>
    <row r="1248" spans="14:16">
      <c r="N1248" s="102"/>
      <c r="O1248" s="93"/>
      <c r="P1248" s="93"/>
    </row>
    <row r="1249" spans="14:16">
      <c r="N1249" s="102"/>
      <c r="O1249" s="93"/>
      <c r="P1249" s="93"/>
    </row>
    <row r="1250" spans="14:16">
      <c r="N1250" s="102"/>
      <c r="O1250" s="93"/>
      <c r="P1250" s="93"/>
    </row>
    <row r="1251" spans="14:16">
      <c r="N1251" s="102"/>
      <c r="O1251" s="93"/>
      <c r="P1251" s="93"/>
    </row>
    <row r="1252" spans="14:16">
      <c r="N1252" s="102"/>
      <c r="O1252" s="93"/>
      <c r="P1252" s="93"/>
    </row>
    <row r="1253" spans="14:16">
      <c r="N1253" s="102"/>
      <c r="O1253" s="93"/>
      <c r="P1253" s="93"/>
    </row>
    <row r="1254" spans="14:16">
      <c r="N1254" s="102"/>
      <c r="O1254" s="93"/>
      <c r="P1254" s="93"/>
    </row>
    <row r="1255" spans="14:16">
      <c r="N1255" s="102"/>
      <c r="O1255" s="93"/>
      <c r="P1255" s="93"/>
    </row>
    <row r="1256" spans="14:16">
      <c r="N1256" s="102"/>
      <c r="O1256" s="93"/>
      <c r="P1256" s="93"/>
    </row>
    <row r="1257" spans="14:16">
      <c r="N1257" s="102"/>
      <c r="O1257" s="93"/>
      <c r="P1257" s="93"/>
    </row>
    <row r="1258" spans="14:16">
      <c r="N1258" s="102"/>
      <c r="O1258" s="93"/>
      <c r="P1258" s="93"/>
    </row>
    <row r="1259" spans="14:16">
      <c r="N1259" s="102"/>
      <c r="O1259" s="93"/>
      <c r="P1259" s="93"/>
    </row>
    <row r="1260" spans="14:16">
      <c r="N1260" s="102"/>
      <c r="O1260" s="93"/>
      <c r="P1260" s="93"/>
    </row>
    <row r="1261" spans="14:16">
      <c r="N1261" s="102"/>
      <c r="O1261" s="93"/>
      <c r="P1261" s="93"/>
    </row>
    <row r="1262" spans="14:16">
      <c r="N1262" s="102"/>
      <c r="O1262" s="93"/>
      <c r="P1262" s="93"/>
    </row>
    <row r="1263" spans="14:16">
      <c r="N1263" s="102"/>
      <c r="O1263" s="93"/>
      <c r="P1263" s="93"/>
    </row>
    <row r="1264" spans="14:16">
      <c r="N1264" s="102"/>
      <c r="O1264" s="93"/>
      <c r="P1264" s="93"/>
    </row>
    <row r="1265" spans="14:16">
      <c r="N1265" s="102"/>
      <c r="O1265" s="93"/>
      <c r="P1265" s="93"/>
    </row>
    <row r="1266" spans="14:16">
      <c r="N1266" s="102"/>
      <c r="O1266" s="93"/>
      <c r="P1266" s="93"/>
    </row>
    <row r="1267" spans="14:16">
      <c r="N1267" s="102"/>
      <c r="O1267" s="93"/>
      <c r="P1267" s="93"/>
    </row>
    <row r="1268" spans="14:16">
      <c r="N1268" s="102"/>
      <c r="O1268" s="93"/>
      <c r="P1268" s="93"/>
    </row>
    <row r="1269" spans="14:16">
      <c r="N1269" s="102"/>
      <c r="O1269" s="93"/>
      <c r="P1269" s="93"/>
    </row>
    <row r="1270" spans="14:16">
      <c r="N1270" s="102"/>
      <c r="O1270" s="93"/>
      <c r="P1270" s="93"/>
    </row>
    <row r="1271" spans="14:16">
      <c r="N1271" s="102"/>
      <c r="O1271" s="93"/>
      <c r="P1271" s="93"/>
    </row>
    <row r="1272" spans="14:16">
      <c r="N1272" s="102"/>
      <c r="O1272" s="93"/>
      <c r="P1272" s="93"/>
    </row>
    <row r="1273" spans="14:16">
      <c r="N1273" s="102"/>
      <c r="O1273" s="93"/>
      <c r="P1273" s="93"/>
    </row>
    <row r="1274" spans="14:16">
      <c r="N1274" s="102"/>
      <c r="O1274" s="93"/>
      <c r="P1274" s="93"/>
    </row>
    <row r="1275" spans="14:16">
      <c r="N1275" s="102"/>
      <c r="O1275" s="93"/>
      <c r="P1275" s="93"/>
    </row>
    <row r="1276" spans="14:16">
      <c r="N1276" s="102"/>
      <c r="O1276" s="93"/>
      <c r="P1276" s="93"/>
    </row>
    <row r="1277" spans="14:16">
      <c r="N1277" s="102"/>
      <c r="O1277" s="93"/>
      <c r="P1277" s="93"/>
    </row>
    <row r="1278" spans="14:16">
      <c r="N1278" s="102"/>
      <c r="O1278" s="93"/>
      <c r="P1278" s="93"/>
    </row>
    <row r="1279" spans="14:16">
      <c r="N1279" s="102"/>
      <c r="O1279" s="93"/>
      <c r="P1279" s="93"/>
    </row>
    <row r="1280" spans="14:16">
      <c r="N1280" s="102"/>
      <c r="O1280" s="93"/>
      <c r="P1280" s="93"/>
    </row>
    <row r="1281" spans="14:16">
      <c r="N1281" s="102"/>
      <c r="O1281" s="93"/>
      <c r="P1281" s="93"/>
    </row>
    <row r="1282" spans="14:16">
      <c r="N1282" s="102"/>
      <c r="O1282" s="93"/>
      <c r="P1282" s="93"/>
    </row>
    <row r="1283" spans="14:16">
      <c r="N1283" s="102"/>
      <c r="O1283" s="93"/>
      <c r="P1283" s="93"/>
    </row>
    <row r="1284" spans="14:16">
      <c r="N1284" s="102"/>
      <c r="O1284" s="93"/>
      <c r="P1284" s="93"/>
    </row>
    <row r="1285" spans="14:16">
      <c r="N1285" s="102"/>
      <c r="O1285" s="93"/>
      <c r="P1285" s="93"/>
    </row>
    <row r="1286" spans="14:16">
      <c r="N1286" s="102"/>
      <c r="O1286" s="93"/>
      <c r="P1286" s="93"/>
    </row>
    <row r="1287" spans="14:16">
      <c r="N1287" s="102"/>
      <c r="O1287" s="93"/>
      <c r="P1287" s="93"/>
    </row>
    <row r="1288" spans="14:16">
      <c r="N1288" s="102"/>
      <c r="O1288" s="93"/>
      <c r="P1288" s="93"/>
    </row>
    <row r="1289" spans="14:16">
      <c r="N1289" s="102"/>
      <c r="O1289" s="93"/>
      <c r="P1289" s="93"/>
    </row>
    <row r="1290" spans="14:16">
      <c r="N1290" s="102"/>
      <c r="O1290" s="93"/>
      <c r="P1290" s="93"/>
    </row>
    <row r="1291" spans="14:16">
      <c r="N1291" s="102"/>
      <c r="O1291" s="93"/>
      <c r="P1291" s="93"/>
    </row>
    <row r="1292" spans="14:16">
      <c r="N1292" s="102"/>
      <c r="O1292" s="93"/>
      <c r="P1292" s="93"/>
    </row>
    <row r="1293" spans="14:16">
      <c r="N1293" s="102"/>
      <c r="O1293" s="93"/>
      <c r="P1293" s="93"/>
    </row>
    <row r="1294" spans="14:16">
      <c r="N1294" s="102"/>
      <c r="O1294" s="93"/>
      <c r="P1294" s="93"/>
    </row>
    <row r="1295" spans="14:16">
      <c r="N1295" s="102"/>
      <c r="O1295" s="93"/>
      <c r="P1295" s="93"/>
    </row>
    <row r="1296" spans="14:16">
      <c r="N1296" s="102"/>
      <c r="O1296" s="93"/>
      <c r="P1296" s="93"/>
    </row>
    <row r="1297" spans="14:16">
      <c r="N1297" s="102"/>
      <c r="O1297" s="93"/>
      <c r="P1297" s="93"/>
    </row>
    <row r="1298" spans="14:16">
      <c r="N1298" s="102"/>
      <c r="O1298" s="93"/>
      <c r="P1298" s="93"/>
    </row>
    <row r="1299" spans="14:16">
      <c r="N1299" s="102"/>
      <c r="O1299" s="93"/>
      <c r="P1299" s="93"/>
    </row>
    <row r="1300" spans="14:16">
      <c r="N1300" s="102"/>
      <c r="O1300" s="93"/>
      <c r="P1300" s="93"/>
    </row>
    <row r="1301" spans="14:16">
      <c r="N1301" s="102"/>
      <c r="O1301" s="93"/>
      <c r="P1301" s="93"/>
    </row>
    <row r="1302" spans="14:16">
      <c r="N1302" s="102"/>
      <c r="O1302" s="93"/>
      <c r="P1302" s="93"/>
    </row>
    <row r="1303" spans="14:16">
      <c r="N1303" s="102"/>
      <c r="O1303" s="93"/>
      <c r="P1303" s="93"/>
    </row>
    <row r="1304" spans="14:16">
      <c r="N1304" s="102"/>
      <c r="O1304" s="93"/>
      <c r="P1304" s="93"/>
    </row>
    <row r="1305" spans="14:16">
      <c r="N1305" s="102"/>
      <c r="O1305" s="93"/>
      <c r="P1305" s="93"/>
    </row>
    <row r="1306" spans="14:16">
      <c r="N1306" s="102"/>
      <c r="O1306" s="93"/>
      <c r="P1306" s="93"/>
    </row>
    <row r="1307" spans="14:16">
      <c r="N1307" s="102"/>
      <c r="O1307" s="93"/>
      <c r="P1307" s="93"/>
    </row>
    <row r="1308" spans="14:16">
      <c r="N1308" s="102"/>
      <c r="O1308" s="93"/>
      <c r="P1308" s="93"/>
    </row>
    <row r="1309" spans="14:16">
      <c r="N1309" s="102"/>
      <c r="O1309" s="93"/>
      <c r="P1309" s="93"/>
    </row>
    <row r="1310" spans="14:16">
      <c r="N1310" s="102"/>
      <c r="O1310" s="93"/>
      <c r="P1310" s="93"/>
    </row>
    <row r="1311" spans="14:16">
      <c r="N1311" s="102"/>
      <c r="O1311" s="93"/>
      <c r="P1311" s="93"/>
    </row>
    <row r="1312" spans="14:16">
      <c r="N1312" s="102"/>
      <c r="O1312" s="93"/>
      <c r="P1312" s="93"/>
    </row>
    <row r="1313" spans="14:16">
      <c r="N1313" s="102"/>
      <c r="O1313" s="93"/>
      <c r="P1313" s="93"/>
    </row>
    <row r="1314" spans="14:16">
      <c r="N1314" s="102"/>
      <c r="O1314" s="93"/>
      <c r="P1314" s="93"/>
    </row>
    <row r="1315" spans="14:16">
      <c r="N1315" s="102"/>
      <c r="O1315" s="93"/>
      <c r="P1315" s="93"/>
    </row>
    <row r="1316" spans="14:16">
      <c r="N1316" s="102"/>
      <c r="O1316" s="93"/>
      <c r="P1316" s="93"/>
    </row>
    <row r="1317" spans="14:16">
      <c r="N1317" s="102"/>
      <c r="O1317" s="93"/>
      <c r="P1317" s="93"/>
    </row>
    <row r="1318" spans="14:16">
      <c r="N1318" s="102"/>
      <c r="O1318" s="93"/>
      <c r="P1318" s="93"/>
    </row>
    <row r="1319" spans="14:16">
      <c r="N1319" s="102"/>
      <c r="O1319" s="93"/>
      <c r="P1319" s="93"/>
    </row>
    <row r="1320" spans="14:16">
      <c r="N1320" s="102"/>
      <c r="O1320" s="93"/>
      <c r="P1320" s="93"/>
    </row>
    <row r="1321" spans="14:16">
      <c r="N1321" s="102"/>
      <c r="O1321" s="93"/>
      <c r="P1321" s="93"/>
    </row>
    <row r="1322" spans="14:16">
      <c r="N1322" s="102"/>
      <c r="O1322" s="93"/>
      <c r="P1322" s="93"/>
    </row>
    <row r="1323" spans="14:16">
      <c r="N1323" s="102"/>
      <c r="O1323" s="93"/>
      <c r="P1323" s="93"/>
    </row>
    <row r="1324" spans="14:16">
      <c r="N1324" s="102"/>
      <c r="O1324" s="93"/>
      <c r="P1324" s="93"/>
    </row>
    <row r="1325" spans="14:16">
      <c r="N1325" s="102"/>
      <c r="O1325" s="93"/>
      <c r="P1325" s="93"/>
    </row>
    <row r="1326" spans="14:16">
      <c r="N1326" s="102"/>
      <c r="O1326" s="93"/>
      <c r="P1326" s="93"/>
    </row>
    <row r="1327" spans="14:16">
      <c r="N1327" s="102"/>
      <c r="O1327" s="93"/>
      <c r="P1327" s="93"/>
    </row>
    <row r="1328" spans="14:16">
      <c r="N1328" s="102"/>
      <c r="O1328" s="93"/>
      <c r="P1328" s="93"/>
    </row>
    <row r="1329" spans="14:16">
      <c r="N1329" s="102"/>
      <c r="O1329" s="93"/>
      <c r="P1329" s="93"/>
    </row>
    <row r="1330" spans="14:16">
      <c r="N1330" s="102"/>
      <c r="O1330" s="93"/>
      <c r="P1330" s="93"/>
    </row>
    <row r="1331" spans="14:16">
      <c r="N1331" s="102"/>
      <c r="O1331" s="93"/>
      <c r="P1331" s="93"/>
    </row>
    <row r="1332" spans="14:16">
      <c r="N1332" s="102"/>
      <c r="O1332" s="93"/>
      <c r="P1332" s="93"/>
    </row>
    <row r="1333" spans="14:16">
      <c r="N1333" s="102"/>
      <c r="O1333" s="93"/>
      <c r="P1333" s="93"/>
    </row>
    <row r="1334" spans="14:16">
      <c r="N1334" s="102"/>
      <c r="O1334" s="93"/>
      <c r="P1334" s="93"/>
    </row>
    <row r="1335" spans="14:16">
      <c r="N1335" s="102"/>
      <c r="O1335" s="93"/>
      <c r="P1335" s="93"/>
    </row>
    <row r="1336" spans="14:16">
      <c r="N1336" s="102"/>
      <c r="O1336" s="93"/>
      <c r="P1336" s="93"/>
    </row>
    <row r="1337" spans="14:16">
      <c r="N1337" s="102"/>
      <c r="O1337" s="93"/>
      <c r="P1337" s="93"/>
    </row>
    <row r="1338" spans="14:16">
      <c r="N1338" s="102"/>
      <c r="O1338" s="93"/>
      <c r="P1338" s="93"/>
    </row>
    <row r="1339" spans="14:16">
      <c r="N1339" s="102"/>
      <c r="O1339" s="93"/>
      <c r="P1339" s="93"/>
    </row>
    <row r="1340" spans="14:16">
      <c r="N1340" s="102"/>
      <c r="O1340" s="93"/>
      <c r="P1340" s="93"/>
    </row>
    <row r="1341" spans="14:16">
      <c r="N1341" s="102"/>
      <c r="O1341" s="93"/>
      <c r="P1341" s="93"/>
    </row>
    <row r="1342" spans="14:16">
      <c r="N1342" s="102"/>
      <c r="O1342" s="93"/>
      <c r="P1342" s="93"/>
    </row>
    <row r="1343" spans="14:16">
      <c r="N1343" s="102"/>
      <c r="O1343" s="93"/>
      <c r="P1343" s="93"/>
    </row>
    <row r="1344" spans="14:16">
      <c r="N1344" s="102"/>
      <c r="O1344" s="93"/>
      <c r="P1344" s="93"/>
    </row>
    <row r="1345" spans="14:16">
      <c r="N1345" s="102"/>
      <c r="O1345" s="93"/>
      <c r="P1345" s="93"/>
    </row>
    <row r="1346" spans="14:16">
      <c r="N1346" s="102"/>
      <c r="O1346" s="93"/>
      <c r="P1346" s="93"/>
    </row>
    <row r="1347" spans="14:16">
      <c r="N1347" s="102"/>
      <c r="O1347" s="93"/>
      <c r="P1347" s="93"/>
    </row>
    <row r="1348" spans="14:16">
      <c r="N1348" s="102"/>
      <c r="O1348" s="93"/>
      <c r="P1348" s="93"/>
    </row>
    <row r="1349" spans="14:16">
      <c r="N1349" s="102"/>
      <c r="O1349" s="93"/>
      <c r="P1349" s="93"/>
    </row>
    <row r="1350" spans="14:16">
      <c r="N1350" s="102"/>
      <c r="O1350" s="93"/>
      <c r="P1350" s="93"/>
    </row>
    <row r="1351" spans="14:16">
      <c r="N1351" s="102"/>
      <c r="O1351" s="93"/>
      <c r="P1351" s="93"/>
    </row>
    <row r="1352" spans="14:16">
      <c r="N1352" s="102"/>
      <c r="O1352" s="93"/>
      <c r="P1352" s="93"/>
    </row>
    <row r="1353" spans="14:16">
      <c r="N1353" s="102"/>
      <c r="O1353" s="93"/>
      <c r="P1353" s="93"/>
    </row>
    <row r="1354" spans="14:16">
      <c r="N1354" s="102"/>
      <c r="O1354" s="93"/>
      <c r="P1354" s="93"/>
    </row>
    <row r="1355" spans="14:16">
      <c r="N1355" s="102"/>
      <c r="O1355" s="93"/>
      <c r="P1355" s="93"/>
    </row>
    <row r="1356" spans="14:16">
      <c r="N1356" s="102"/>
      <c r="O1356" s="93"/>
      <c r="P1356" s="93"/>
    </row>
    <row r="1357" spans="14:16">
      <c r="N1357" s="102"/>
      <c r="O1357" s="93"/>
      <c r="P1357" s="93"/>
    </row>
    <row r="1358" spans="14:16">
      <c r="N1358" s="102"/>
      <c r="O1358" s="93"/>
      <c r="P1358" s="93"/>
    </row>
    <row r="1359" spans="14:16">
      <c r="N1359" s="102"/>
      <c r="O1359" s="93"/>
      <c r="P1359" s="93"/>
    </row>
    <row r="1360" spans="14:16">
      <c r="N1360" s="102"/>
      <c r="O1360" s="93"/>
      <c r="P1360" s="93"/>
    </row>
    <row r="1361" spans="14:16">
      <c r="N1361" s="102"/>
      <c r="O1361" s="93"/>
      <c r="P1361" s="93"/>
    </row>
    <row r="1362" spans="14:16">
      <c r="N1362" s="102"/>
      <c r="O1362" s="93"/>
      <c r="P1362" s="93"/>
    </row>
    <row r="1363" spans="14:16">
      <c r="N1363" s="102"/>
      <c r="O1363" s="93"/>
      <c r="P1363" s="93"/>
    </row>
    <row r="1364" spans="14:16">
      <c r="N1364" s="102"/>
      <c r="O1364" s="93"/>
      <c r="P1364" s="93"/>
    </row>
    <row r="1365" spans="14:16">
      <c r="N1365" s="102"/>
      <c r="O1365" s="93"/>
      <c r="P1365" s="93"/>
    </row>
    <row r="1366" spans="14:16">
      <c r="N1366" s="102"/>
      <c r="O1366" s="93"/>
      <c r="P1366" s="93"/>
    </row>
    <row r="1367" spans="14:16">
      <c r="N1367" s="102"/>
      <c r="O1367" s="93"/>
      <c r="P1367" s="93"/>
    </row>
    <row r="1368" spans="14:16">
      <c r="N1368" s="102"/>
      <c r="O1368" s="93"/>
      <c r="P1368" s="93"/>
    </row>
    <row r="1369" spans="14:16">
      <c r="N1369" s="102"/>
      <c r="O1369" s="93"/>
      <c r="P1369" s="93"/>
    </row>
    <row r="1370" spans="14:16">
      <c r="N1370" s="102"/>
      <c r="O1370" s="93"/>
      <c r="P1370" s="93"/>
    </row>
    <row r="1371" spans="14:16">
      <c r="N1371" s="102"/>
      <c r="O1371" s="93"/>
      <c r="P1371" s="93"/>
    </row>
    <row r="1372" spans="14:16">
      <c r="N1372" s="102"/>
      <c r="O1372" s="93"/>
      <c r="P1372" s="93"/>
    </row>
    <row r="1373" spans="14:16">
      <c r="N1373" s="102"/>
      <c r="O1373" s="93"/>
      <c r="P1373" s="93"/>
    </row>
    <row r="1374" spans="14:16">
      <c r="N1374" s="102"/>
      <c r="O1374" s="93"/>
      <c r="P1374" s="93"/>
    </row>
    <row r="1375" spans="14:16">
      <c r="N1375" s="102"/>
      <c r="O1375" s="93"/>
      <c r="P1375" s="93"/>
    </row>
    <row r="1376" spans="14:16">
      <c r="N1376" s="102"/>
      <c r="O1376" s="93"/>
      <c r="P1376" s="93"/>
    </row>
    <row r="1377" spans="14:16">
      <c r="N1377" s="102"/>
      <c r="O1377" s="93"/>
      <c r="P1377" s="93"/>
    </row>
    <row r="1378" spans="14:16">
      <c r="N1378" s="102"/>
      <c r="O1378" s="93"/>
      <c r="P1378" s="93"/>
    </row>
    <row r="1379" spans="14:16">
      <c r="N1379" s="102"/>
      <c r="O1379" s="93"/>
      <c r="P1379" s="93"/>
    </row>
    <row r="1380" spans="14:16">
      <c r="N1380" s="102"/>
      <c r="O1380" s="93"/>
      <c r="P1380" s="93"/>
    </row>
    <row r="1381" spans="14:16">
      <c r="N1381" s="102"/>
      <c r="O1381" s="93"/>
      <c r="P1381" s="93"/>
    </row>
    <row r="1382" spans="14:16">
      <c r="N1382" s="102"/>
      <c r="O1382" s="93"/>
      <c r="P1382" s="93"/>
    </row>
    <row r="1383" spans="14:16">
      <c r="N1383" s="102"/>
      <c r="O1383" s="93"/>
      <c r="P1383" s="93"/>
    </row>
    <row r="1384" spans="14:16">
      <c r="N1384" s="102"/>
      <c r="O1384" s="93"/>
      <c r="P1384" s="93"/>
    </row>
    <row r="1385" spans="14:16">
      <c r="N1385" s="102"/>
      <c r="O1385" s="93"/>
      <c r="P1385" s="93"/>
    </row>
    <row r="1386" spans="14:16">
      <c r="N1386" s="102"/>
      <c r="O1386" s="93"/>
      <c r="P1386" s="93"/>
    </row>
    <row r="1387" spans="14:16">
      <c r="N1387" s="102"/>
      <c r="O1387" s="93"/>
      <c r="P1387" s="93"/>
    </row>
    <row r="1388" spans="14:16">
      <c r="N1388" s="102"/>
      <c r="O1388" s="93"/>
      <c r="P1388" s="93"/>
    </row>
    <row r="1389" spans="14:16">
      <c r="N1389" s="102"/>
      <c r="O1389" s="93"/>
      <c r="P1389" s="93"/>
    </row>
    <row r="1390" spans="14:16">
      <c r="N1390" s="102"/>
      <c r="O1390" s="93"/>
      <c r="P1390" s="93"/>
    </row>
    <row r="1391" spans="14:16">
      <c r="N1391" s="102"/>
      <c r="O1391" s="93"/>
      <c r="P1391" s="93"/>
    </row>
    <row r="1392" spans="14:16">
      <c r="N1392" s="102"/>
      <c r="O1392" s="93"/>
      <c r="P1392" s="93"/>
    </row>
    <row r="1393" spans="14:16">
      <c r="N1393" s="102"/>
      <c r="O1393" s="93"/>
      <c r="P1393" s="93"/>
    </row>
    <row r="1394" spans="14:16">
      <c r="N1394" s="102"/>
      <c r="O1394" s="93"/>
      <c r="P1394" s="93"/>
    </row>
    <row r="1395" spans="14:16">
      <c r="N1395" s="102"/>
      <c r="O1395" s="93"/>
      <c r="P1395" s="93"/>
    </row>
    <row r="1396" spans="14:16">
      <c r="N1396" s="102"/>
      <c r="O1396" s="93"/>
      <c r="P1396" s="93"/>
    </row>
    <row r="1397" spans="14:16">
      <c r="N1397" s="102"/>
      <c r="O1397" s="93"/>
      <c r="P1397" s="93"/>
    </row>
    <row r="1398" spans="14:16">
      <c r="N1398" s="102"/>
      <c r="O1398" s="93"/>
      <c r="P1398" s="93"/>
    </row>
    <row r="1399" spans="14:16">
      <c r="N1399" s="102"/>
      <c r="O1399" s="93"/>
      <c r="P1399" s="93"/>
    </row>
    <row r="1400" spans="14:16">
      <c r="N1400" s="102"/>
      <c r="O1400" s="93"/>
      <c r="P1400" s="93"/>
    </row>
    <row r="1401" spans="14:16">
      <c r="N1401" s="102"/>
      <c r="O1401" s="93"/>
      <c r="P1401" s="93"/>
    </row>
    <row r="1402" spans="14:16">
      <c r="N1402" s="102"/>
      <c r="O1402" s="93"/>
      <c r="P1402" s="93"/>
    </row>
    <row r="1403" spans="14:16">
      <c r="N1403" s="102"/>
      <c r="O1403" s="93"/>
      <c r="P1403" s="93"/>
    </row>
    <row r="1404" spans="14:16">
      <c r="N1404" s="102"/>
      <c r="O1404" s="93"/>
      <c r="P1404" s="93"/>
    </row>
    <row r="1405" spans="14:16">
      <c r="N1405" s="102"/>
      <c r="O1405" s="93"/>
      <c r="P1405" s="93"/>
    </row>
    <row r="1406" spans="14:16">
      <c r="N1406" s="102"/>
      <c r="O1406" s="93"/>
      <c r="P1406" s="93"/>
    </row>
    <row r="1407" spans="14:16">
      <c r="N1407" s="102"/>
      <c r="O1407" s="93"/>
      <c r="P1407" s="93"/>
    </row>
    <row r="1408" spans="14:16">
      <c r="N1408" s="102"/>
      <c r="O1408" s="93"/>
      <c r="P1408" s="93"/>
    </row>
    <row r="1409" spans="14:16">
      <c r="N1409" s="102"/>
      <c r="O1409" s="93"/>
      <c r="P1409" s="93"/>
    </row>
    <row r="1410" spans="14:16">
      <c r="N1410" s="102"/>
      <c r="O1410" s="93"/>
      <c r="P1410" s="93"/>
    </row>
    <row r="1411" spans="14:16">
      <c r="N1411" s="102"/>
      <c r="O1411" s="93"/>
      <c r="P1411" s="93"/>
    </row>
    <row r="1412" spans="14:16">
      <c r="N1412" s="102"/>
      <c r="O1412" s="93"/>
      <c r="P1412" s="93"/>
    </row>
    <row r="1413" spans="14:16">
      <c r="N1413" s="102"/>
      <c r="O1413" s="93"/>
      <c r="P1413" s="93"/>
    </row>
    <row r="1414" spans="14:16">
      <c r="N1414" s="102"/>
      <c r="O1414" s="93"/>
      <c r="P1414" s="93"/>
    </row>
    <row r="1415" spans="14:16">
      <c r="N1415" s="102"/>
      <c r="O1415" s="93"/>
      <c r="P1415" s="93"/>
    </row>
    <row r="1416" spans="14:16">
      <c r="N1416" s="102"/>
      <c r="O1416" s="93"/>
      <c r="P1416" s="93"/>
    </row>
    <row r="1417" spans="14:16">
      <c r="N1417" s="102"/>
      <c r="O1417" s="93"/>
      <c r="P1417" s="93"/>
    </row>
    <row r="1418" spans="14:16">
      <c r="N1418" s="102"/>
      <c r="O1418" s="93"/>
      <c r="P1418" s="93"/>
    </row>
    <row r="1419" spans="14:16">
      <c r="N1419" s="102"/>
      <c r="O1419" s="93"/>
      <c r="P1419" s="93"/>
    </row>
    <row r="1420" spans="14:16">
      <c r="N1420" s="102"/>
      <c r="O1420" s="93"/>
      <c r="P1420" s="93"/>
    </row>
    <row r="1421" spans="14:16">
      <c r="N1421" s="102"/>
      <c r="O1421" s="93"/>
      <c r="P1421" s="93"/>
    </row>
    <row r="1422" spans="14:16">
      <c r="N1422" s="102"/>
      <c r="O1422" s="93"/>
      <c r="P1422" s="93"/>
    </row>
    <row r="1423" spans="14:16">
      <c r="N1423" s="102"/>
      <c r="O1423" s="93"/>
      <c r="P1423" s="93"/>
    </row>
    <row r="1424" spans="14:16">
      <c r="N1424" s="102"/>
      <c r="O1424" s="93"/>
      <c r="P1424" s="93"/>
    </row>
    <row r="1425" spans="14:16">
      <c r="N1425" s="102"/>
      <c r="O1425" s="93"/>
      <c r="P1425" s="93"/>
    </row>
    <row r="1426" spans="14:16">
      <c r="N1426" s="102"/>
      <c r="O1426" s="93"/>
      <c r="P1426" s="93"/>
    </row>
    <row r="1427" spans="14:16">
      <c r="N1427" s="102"/>
      <c r="O1427" s="93"/>
      <c r="P1427" s="93"/>
    </row>
    <row r="1428" spans="14:16">
      <c r="N1428" s="102"/>
      <c r="O1428" s="93"/>
      <c r="P1428" s="93"/>
    </row>
    <row r="1429" spans="14:16">
      <c r="N1429" s="102"/>
      <c r="O1429" s="93"/>
      <c r="P1429" s="93"/>
    </row>
    <row r="1430" spans="14:16">
      <c r="N1430" s="102"/>
      <c r="O1430" s="93"/>
      <c r="P1430" s="93"/>
    </row>
    <row r="1431" spans="14:16">
      <c r="N1431" s="102"/>
      <c r="O1431" s="93"/>
      <c r="P1431" s="93"/>
    </row>
    <row r="1432" spans="14:16">
      <c r="N1432" s="102"/>
      <c r="O1432" s="93"/>
      <c r="P1432" s="93"/>
    </row>
    <row r="1433" spans="14:16">
      <c r="N1433" s="102"/>
      <c r="O1433" s="93"/>
      <c r="P1433" s="93"/>
    </row>
    <row r="1434" spans="14:16">
      <c r="N1434" s="102"/>
      <c r="O1434" s="93"/>
      <c r="P1434" s="93"/>
    </row>
    <row r="1435" spans="14:16">
      <c r="N1435" s="102"/>
      <c r="O1435" s="93"/>
      <c r="P1435" s="93"/>
    </row>
    <row r="1436" spans="14:16">
      <c r="N1436" s="102"/>
      <c r="O1436" s="93"/>
      <c r="P1436" s="93"/>
    </row>
    <row r="1437" spans="14:16">
      <c r="N1437" s="102"/>
      <c r="O1437" s="93"/>
      <c r="P1437" s="93"/>
    </row>
    <row r="1438" spans="14:16">
      <c r="N1438" s="102"/>
      <c r="O1438" s="93"/>
      <c r="P1438" s="93"/>
    </row>
    <row r="1439" spans="14:16">
      <c r="N1439" s="102"/>
      <c r="O1439" s="93"/>
      <c r="P1439" s="93"/>
    </row>
    <row r="1440" spans="14:16">
      <c r="N1440" s="102"/>
      <c r="O1440" s="93"/>
      <c r="P1440" s="93"/>
    </row>
    <row r="1441" spans="14:16">
      <c r="N1441" s="102"/>
      <c r="O1441" s="93"/>
      <c r="P1441" s="93"/>
    </row>
    <row r="1442" spans="14:16">
      <c r="N1442" s="102"/>
      <c r="O1442" s="93"/>
      <c r="P1442" s="93"/>
    </row>
    <row r="1443" spans="14:16">
      <c r="N1443" s="102"/>
      <c r="O1443" s="93"/>
      <c r="P1443" s="93"/>
    </row>
    <row r="1444" spans="14:16">
      <c r="N1444" s="102"/>
      <c r="O1444" s="93"/>
      <c r="P1444" s="93"/>
    </row>
    <row r="1445" spans="14:16">
      <c r="N1445" s="102"/>
      <c r="O1445" s="93"/>
      <c r="P1445" s="93"/>
    </row>
    <row r="1446" spans="14:16">
      <c r="N1446" s="102"/>
      <c r="O1446" s="93"/>
      <c r="P1446" s="93"/>
    </row>
    <row r="1447" spans="14:16">
      <c r="N1447" s="102"/>
      <c r="O1447" s="93"/>
      <c r="P1447" s="93"/>
    </row>
    <row r="1448" spans="14:16">
      <c r="N1448" s="102"/>
      <c r="O1448" s="93"/>
      <c r="P1448" s="93"/>
    </row>
    <row r="1449" spans="14:16">
      <c r="N1449" s="102"/>
      <c r="O1449" s="93"/>
      <c r="P1449" s="93"/>
    </row>
    <row r="1450" spans="14:16">
      <c r="N1450" s="102"/>
      <c r="O1450" s="93"/>
      <c r="P1450" s="93"/>
    </row>
    <row r="1451" spans="14:16">
      <c r="N1451" s="102"/>
      <c r="O1451" s="93"/>
      <c r="P1451" s="93"/>
    </row>
    <row r="1452" spans="14:16">
      <c r="N1452" s="102"/>
      <c r="O1452" s="93"/>
      <c r="P1452" s="93"/>
    </row>
    <row r="1453" spans="14:16">
      <c r="N1453" s="102"/>
      <c r="O1453" s="93"/>
      <c r="P1453" s="93"/>
    </row>
    <row r="1454" spans="14:16">
      <c r="N1454" s="102"/>
      <c r="O1454" s="93"/>
      <c r="P1454" s="93"/>
    </row>
    <row r="1455" spans="14:16">
      <c r="N1455" s="102"/>
      <c r="O1455" s="93"/>
      <c r="P1455" s="93"/>
    </row>
    <row r="1456" spans="14:16">
      <c r="N1456" s="102"/>
      <c r="O1456" s="93"/>
      <c r="P1456" s="93"/>
    </row>
    <row r="1457" spans="14:16">
      <c r="N1457" s="102"/>
      <c r="O1457" s="93"/>
      <c r="P1457" s="93"/>
    </row>
    <row r="1458" spans="14:16">
      <c r="N1458" s="102"/>
      <c r="O1458" s="93"/>
      <c r="P1458" s="93"/>
    </row>
    <row r="1459" spans="14:16">
      <c r="N1459" s="102"/>
      <c r="O1459" s="93"/>
      <c r="P1459" s="93"/>
    </row>
    <row r="1460" spans="14:16">
      <c r="N1460" s="102"/>
      <c r="O1460" s="93"/>
      <c r="P1460" s="93"/>
    </row>
    <row r="1461" spans="14:16">
      <c r="N1461" s="102"/>
      <c r="O1461" s="93"/>
      <c r="P1461" s="93"/>
    </row>
    <row r="1462" spans="14:16">
      <c r="N1462" s="102"/>
      <c r="O1462" s="93"/>
      <c r="P1462" s="93"/>
    </row>
    <row r="1463" spans="14:16">
      <c r="N1463" s="102"/>
      <c r="O1463" s="93"/>
      <c r="P1463" s="93"/>
    </row>
    <row r="1464" spans="14:16">
      <c r="N1464" s="102"/>
      <c r="O1464" s="93"/>
      <c r="P1464" s="93"/>
    </row>
    <row r="1465" spans="14:16">
      <c r="N1465" s="102"/>
      <c r="O1465" s="93"/>
      <c r="P1465" s="93"/>
    </row>
    <row r="1466" spans="14:16">
      <c r="N1466" s="102"/>
      <c r="O1466" s="93"/>
      <c r="P1466" s="93"/>
    </row>
    <row r="1467" spans="14:16">
      <c r="N1467" s="102"/>
      <c r="O1467" s="93"/>
      <c r="P1467" s="93"/>
    </row>
    <row r="1468" spans="14:16">
      <c r="N1468" s="102"/>
      <c r="O1468" s="93"/>
      <c r="P1468" s="93"/>
    </row>
    <row r="1469" spans="14:16">
      <c r="N1469" s="102"/>
      <c r="O1469" s="93"/>
      <c r="P1469" s="93"/>
    </row>
    <row r="1470" spans="14:16">
      <c r="N1470" s="102"/>
      <c r="O1470" s="93"/>
      <c r="P1470" s="93"/>
    </row>
    <row r="1471" spans="14:16">
      <c r="N1471" s="102"/>
      <c r="O1471" s="93"/>
      <c r="P1471" s="93"/>
    </row>
    <row r="1472" spans="14:16">
      <c r="N1472" s="102"/>
      <c r="O1472" s="93"/>
      <c r="P1472" s="93"/>
    </row>
    <row r="1473" spans="14:16">
      <c r="N1473" s="102"/>
      <c r="O1473" s="93"/>
      <c r="P1473" s="93"/>
    </row>
    <row r="1474" spans="14:16">
      <c r="N1474" s="102"/>
      <c r="O1474" s="93"/>
      <c r="P1474" s="93"/>
    </row>
    <row r="1475" spans="14:16">
      <c r="N1475" s="102"/>
      <c r="O1475" s="93"/>
      <c r="P1475" s="93"/>
    </row>
    <row r="1476" spans="14:16">
      <c r="N1476" s="102"/>
      <c r="O1476" s="93"/>
      <c r="P1476" s="93"/>
    </row>
    <row r="1477" spans="14:16">
      <c r="N1477" s="102"/>
      <c r="O1477" s="93"/>
      <c r="P1477" s="93"/>
    </row>
    <row r="1478" spans="14:16">
      <c r="N1478" s="102"/>
      <c r="O1478" s="93"/>
      <c r="P1478" s="93"/>
    </row>
    <row r="1479" spans="14:16">
      <c r="N1479" s="102"/>
      <c r="O1479" s="93"/>
      <c r="P1479" s="93"/>
    </row>
    <row r="1480" spans="14:16">
      <c r="N1480" s="102"/>
      <c r="O1480" s="93"/>
      <c r="P1480" s="93"/>
    </row>
    <row r="1481" spans="14:16">
      <c r="N1481" s="102"/>
      <c r="O1481" s="93"/>
      <c r="P1481" s="93"/>
    </row>
    <row r="1482" spans="14:16">
      <c r="N1482" s="102"/>
      <c r="O1482" s="93"/>
      <c r="P1482" s="93"/>
    </row>
    <row r="1483" spans="14:16">
      <c r="N1483" s="102"/>
      <c r="O1483" s="93"/>
      <c r="P1483" s="93"/>
    </row>
    <row r="1484" spans="14:16">
      <c r="N1484" s="102"/>
      <c r="O1484" s="93"/>
      <c r="P1484" s="93"/>
    </row>
    <row r="1485" spans="14:16">
      <c r="N1485" s="102"/>
      <c r="O1485" s="93"/>
      <c r="P1485" s="93"/>
    </row>
    <row r="1486" spans="14:16">
      <c r="N1486" s="102"/>
      <c r="O1486" s="93"/>
      <c r="P1486" s="93"/>
    </row>
    <row r="1487" spans="14:16">
      <c r="N1487" s="102"/>
      <c r="O1487" s="93"/>
      <c r="P1487" s="93"/>
    </row>
    <row r="1488" spans="14:16">
      <c r="N1488" s="102"/>
      <c r="O1488" s="93"/>
      <c r="P1488" s="93"/>
    </row>
    <row r="1489" spans="14:16">
      <c r="N1489" s="102"/>
      <c r="O1489" s="93"/>
      <c r="P1489" s="93"/>
    </row>
    <row r="1490" spans="14:16">
      <c r="N1490" s="102"/>
      <c r="O1490" s="93"/>
      <c r="P1490" s="93"/>
    </row>
    <row r="1491" spans="14:16">
      <c r="N1491" s="102"/>
      <c r="O1491" s="93"/>
      <c r="P1491" s="93"/>
    </row>
    <row r="1492" spans="14:16">
      <c r="N1492" s="102"/>
      <c r="O1492" s="93"/>
      <c r="P1492" s="93"/>
    </row>
    <row r="1493" spans="14:16">
      <c r="N1493" s="102"/>
      <c r="O1493" s="93"/>
      <c r="P1493" s="93"/>
    </row>
    <row r="1494" spans="14:16">
      <c r="N1494" s="102"/>
      <c r="O1494" s="93"/>
      <c r="P1494" s="93"/>
    </row>
    <row r="1495" spans="14:16">
      <c r="N1495" s="102"/>
      <c r="O1495" s="93"/>
      <c r="P1495" s="93"/>
    </row>
    <row r="1496" spans="14:16">
      <c r="N1496" s="102"/>
      <c r="O1496" s="93"/>
      <c r="P1496" s="93"/>
    </row>
    <row r="1497" spans="14:16">
      <c r="N1497" s="102"/>
      <c r="O1497" s="93"/>
      <c r="P1497" s="93"/>
    </row>
    <row r="1498" spans="14:16">
      <c r="N1498" s="102"/>
      <c r="O1498" s="93"/>
      <c r="P1498" s="93"/>
    </row>
    <row r="1499" spans="14:16">
      <c r="N1499" s="102"/>
      <c r="O1499" s="93"/>
      <c r="P1499" s="93"/>
    </row>
    <row r="1500" spans="14:16">
      <c r="N1500" s="102"/>
      <c r="O1500" s="93"/>
      <c r="P1500" s="93"/>
    </row>
    <row r="1501" spans="14:16">
      <c r="N1501" s="102"/>
      <c r="O1501" s="93"/>
      <c r="P1501" s="93"/>
    </row>
    <row r="1502" spans="14:16">
      <c r="N1502" s="102"/>
      <c r="O1502" s="93"/>
      <c r="P1502" s="93"/>
    </row>
    <row r="1503" spans="14:16">
      <c r="N1503" s="102"/>
      <c r="O1503" s="93"/>
      <c r="P1503" s="93"/>
    </row>
    <row r="1504" spans="14:16">
      <c r="N1504" s="102"/>
      <c r="O1504" s="93"/>
      <c r="P1504" s="93"/>
    </row>
    <row r="1505" spans="14:16">
      <c r="N1505" s="102"/>
      <c r="O1505" s="93"/>
      <c r="P1505" s="93"/>
    </row>
    <row r="1506" spans="14:16">
      <c r="N1506" s="102"/>
      <c r="O1506" s="93"/>
      <c r="P1506" s="93"/>
    </row>
    <row r="1507" spans="14:16">
      <c r="N1507" s="102"/>
      <c r="O1507" s="93"/>
      <c r="P1507" s="93"/>
    </row>
    <row r="1508" spans="14:16">
      <c r="N1508" s="102"/>
      <c r="O1508" s="93"/>
      <c r="P1508" s="93"/>
    </row>
    <row r="1509" spans="14:16">
      <c r="N1509" s="102"/>
      <c r="O1509" s="93"/>
      <c r="P1509" s="93"/>
    </row>
    <row r="1510" spans="14:16">
      <c r="N1510" s="102"/>
      <c r="O1510" s="93"/>
      <c r="P1510" s="93"/>
    </row>
    <row r="1511" spans="14:16">
      <c r="N1511" s="102"/>
      <c r="O1511" s="93"/>
      <c r="P1511" s="93"/>
    </row>
    <row r="1512" spans="14:16">
      <c r="N1512" s="102"/>
      <c r="O1512" s="93"/>
      <c r="P1512" s="93"/>
    </row>
    <row r="1513" spans="14:16">
      <c r="N1513" s="102"/>
      <c r="O1513" s="93"/>
      <c r="P1513" s="93"/>
    </row>
    <row r="1514" spans="14:16">
      <c r="N1514" s="102"/>
      <c r="O1514" s="93"/>
      <c r="P1514" s="93"/>
    </row>
    <row r="1515" spans="14:16">
      <c r="N1515" s="102"/>
      <c r="O1515" s="93"/>
      <c r="P1515" s="93"/>
    </row>
    <row r="1516" spans="14:16">
      <c r="N1516" s="102"/>
      <c r="O1516" s="93"/>
      <c r="P1516" s="93"/>
    </row>
    <row r="1517" spans="14:16">
      <c r="N1517" s="102"/>
      <c r="O1517" s="93"/>
      <c r="P1517" s="93"/>
    </row>
    <row r="1518" spans="14:16">
      <c r="N1518" s="102"/>
      <c r="O1518" s="93"/>
      <c r="P1518" s="93"/>
    </row>
    <row r="1519" spans="14:16">
      <c r="N1519" s="102"/>
      <c r="O1519" s="93"/>
      <c r="P1519" s="93"/>
    </row>
    <row r="1520" spans="14:16">
      <c r="N1520" s="102"/>
      <c r="O1520" s="93"/>
      <c r="P1520" s="93"/>
    </row>
    <row r="1521" spans="14:16">
      <c r="N1521" s="102"/>
      <c r="O1521" s="93"/>
      <c r="P1521" s="93"/>
    </row>
    <row r="1522" spans="14:16">
      <c r="N1522" s="102"/>
      <c r="O1522" s="93"/>
      <c r="P1522" s="93"/>
    </row>
    <row r="1523" spans="14:16">
      <c r="N1523" s="102"/>
      <c r="O1523" s="93"/>
      <c r="P1523" s="93"/>
    </row>
    <row r="1524" spans="14:16">
      <c r="N1524" s="102"/>
      <c r="O1524" s="93"/>
      <c r="P1524" s="93"/>
    </row>
    <row r="1525" spans="14:16">
      <c r="N1525" s="102"/>
      <c r="O1525" s="93"/>
      <c r="P1525" s="93"/>
    </row>
    <row r="1526" spans="14:16">
      <c r="N1526" s="102"/>
      <c r="O1526" s="93"/>
      <c r="P1526" s="93"/>
    </row>
    <row r="1527" spans="14:16">
      <c r="N1527" s="102"/>
      <c r="O1527" s="93"/>
      <c r="P1527" s="93"/>
    </row>
    <row r="1528" spans="14:16">
      <c r="N1528" s="102"/>
      <c r="O1528" s="93"/>
      <c r="P1528" s="93"/>
    </row>
    <row r="1529" spans="14:16">
      <c r="N1529" s="102"/>
      <c r="O1529" s="93"/>
      <c r="P1529" s="93"/>
    </row>
    <row r="1530" spans="14:16">
      <c r="N1530" s="102"/>
      <c r="O1530" s="93"/>
      <c r="P1530" s="93"/>
    </row>
    <row r="1531" spans="14:16">
      <c r="N1531" s="102"/>
      <c r="O1531" s="93"/>
      <c r="P1531" s="93"/>
    </row>
    <row r="1532" spans="14:16">
      <c r="N1532" s="102"/>
      <c r="O1532" s="93"/>
      <c r="P1532" s="93"/>
    </row>
    <row r="1533" spans="14:16">
      <c r="N1533" s="102"/>
      <c r="O1533" s="93"/>
      <c r="P1533" s="93"/>
    </row>
    <row r="1534" spans="14:16">
      <c r="N1534" s="102"/>
      <c r="O1534" s="93"/>
      <c r="P1534" s="93"/>
    </row>
    <row r="1535" spans="14:16">
      <c r="N1535" s="102"/>
      <c r="O1535" s="93"/>
      <c r="P1535" s="93"/>
    </row>
    <row r="1536" spans="14:16">
      <c r="N1536" s="102"/>
      <c r="O1536" s="93"/>
      <c r="P1536" s="93"/>
    </row>
    <row r="1537" spans="14:16">
      <c r="N1537" s="102"/>
      <c r="O1537" s="93"/>
      <c r="P1537" s="93"/>
    </row>
    <row r="1538" spans="14:16">
      <c r="N1538" s="102"/>
      <c r="O1538" s="93"/>
      <c r="P1538" s="93"/>
    </row>
    <row r="1539" spans="14:16">
      <c r="N1539" s="102"/>
      <c r="O1539" s="93"/>
      <c r="P1539" s="93"/>
    </row>
    <row r="1540" spans="14:16">
      <c r="N1540" s="102"/>
      <c r="O1540" s="93"/>
      <c r="P1540" s="93"/>
    </row>
    <row r="1541" spans="14:16">
      <c r="N1541" s="102"/>
      <c r="O1541" s="93"/>
      <c r="P1541" s="93"/>
    </row>
    <row r="1542" spans="14:16">
      <c r="N1542" s="102"/>
      <c r="O1542" s="93"/>
      <c r="P1542" s="93"/>
    </row>
    <row r="1543" spans="14:16">
      <c r="N1543" s="102"/>
      <c r="O1543" s="93"/>
      <c r="P1543" s="93"/>
    </row>
    <row r="1544" spans="14:16">
      <c r="N1544" s="102"/>
      <c r="O1544" s="93"/>
      <c r="P1544" s="93"/>
    </row>
    <row r="1545" spans="14:16">
      <c r="N1545" s="102"/>
      <c r="O1545" s="93"/>
      <c r="P1545" s="93"/>
    </row>
    <row r="1546" spans="14:16">
      <c r="N1546" s="102"/>
      <c r="O1546" s="93"/>
      <c r="P1546" s="93"/>
    </row>
    <row r="1547" spans="14:16">
      <c r="N1547" s="102"/>
      <c r="O1547" s="93"/>
      <c r="P1547" s="93"/>
    </row>
    <row r="1548" spans="14:16">
      <c r="N1548" s="102"/>
      <c r="O1548" s="93"/>
      <c r="P1548" s="93"/>
    </row>
    <row r="1549" spans="14:16">
      <c r="N1549" s="102"/>
      <c r="O1549" s="93"/>
      <c r="P1549" s="93"/>
    </row>
    <row r="1550" spans="14:16">
      <c r="N1550" s="102"/>
      <c r="O1550" s="93"/>
      <c r="P1550" s="93"/>
    </row>
    <row r="1551" spans="14:16">
      <c r="N1551" s="102"/>
      <c r="O1551" s="93"/>
      <c r="P1551" s="93"/>
    </row>
    <row r="1552" spans="14:16">
      <c r="N1552" s="102"/>
      <c r="O1552" s="93"/>
      <c r="P1552" s="93"/>
    </row>
    <row r="1553" spans="14:16">
      <c r="N1553" s="102"/>
      <c r="O1553" s="93"/>
      <c r="P1553" s="93"/>
    </row>
    <row r="1554" spans="14:16">
      <c r="N1554" s="102"/>
      <c r="O1554" s="93"/>
      <c r="P1554" s="93"/>
    </row>
    <row r="1555" spans="14:16">
      <c r="N1555" s="102"/>
      <c r="O1555" s="93"/>
      <c r="P1555" s="93"/>
    </row>
    <row r="1556" spans="14:16">
      <c r="N1556" s="102"/>
      <c r="O1556" s="93"/>
      <c r="P1556" s="93"/>
    </row>
    <row r="1557" spans="14:16">
      <c r="N1557" s="102"/>
      <c r="O1557" s="93"/>
      <c r="P1557" s="93"/>
    </row>
    <row r="1558" spans="14:16">
      <c r="N1558" s="102"/>
      <c r="O1558" s="93"/>
      <c r="P1558" s="93"/>
    </row>
    <row r="1559" spans="14:16">
      <c r="N1559" s="102"/>
      <c r="O1559" s="93"/>
      <c r="P1559" s="93"/>
    </row>
    <row r="1560" spans="14:16">
      <c r="N1560" s="102"/>
      <c r="O1560" s="93"/>
      <c r="P1560" s="93"/>
    </row>
    <row r="1561" spans="14:16">
      <c r="N1561" s="102"/>
      <c r="O1561" s="93"/>
      <c r="P1561" s="93"/>
    </row>
    <row r="1562" spans="14:16">
      <c r="N1562" s="102"/>
      <c r="O1562" s="93"/>
      <c r="P1562" s="93"/>
    </row>
    <row r="1563" spans="14:16">
      <c r="N1563" s="102"/>
      <c r="O1563" s="93"/>
      <c r="P1563" s="93"/>
    </row>
    <row r="1564" spans="14:16">
      <c r="N1564" s="102"/>
      <c r="O1564" s="93"/>
      <c r="P1564" s="93"/>
    </row>
    <row r="1565" spans="14:16">
      <c r="N1565" s="102"/>
      <c r="O1565" s="93"/>
      <c r="P1565" s="93"/>
    </row>
    <row r="1566" spans="14:16">
      <c r="N1566" s="102"/>
      <c r="O1566" s="93"/>
      <c r="P1566" s="93"/>
    </row>
    <row r="1567" spans="14:16">
      <c r="N1567" s="102"/>
      <c r="O1567" s="93"/>
      <c r="P1567" s="93"/>
    </row>
    <row r="1568" spans="14:16">
      <c r="N1568" s="102"/>
      <c r="O1568" s="93"/>
      <c r="P1568" s="93"/>
    </row>
    <row r="1569" spans="14:16">
      <c r="N1569" s="102"/>
      <c r="O1569" s="93"/>
      <c r="P1569" s="93"/>
    </row>
    <row r="1570" spans="14:16">
      <c r="N1570" s="102"/>
      <c r="O1570" s="93"/>
      <c r="P1570" s="93"/>
    </row>
    <row r="1571" spans="14:16">
      <c r="N1571" s="102"/>
      <c r="O1571" s="93"/>
      <c r="P1571" s="93"/>
    </row>
    <row r="1572" spans="14:16">
      <c r="N1572" s="102"/>
      <c r="O1572" s="93"/>
      <c r="P1572" s="93"/>
    </row>
    <row r="1573" spans="14:16">
      <c r="N1573" s="102"/>
      <c r="O1573" s="93"/>
      <c r="P1573" s="93"/>
    </row>
    <row r="1574" spans="14:16">
      <c r="N1574" s="102"/>
      <c r="O1574" s="93"/>
      <c r="P1574" s="93"/>
    </row>
    <row r="1575" spans="14:16">
      <c r="N1575" s="102"/>
      <c r="O1575" s="93"/>
      <c r="P1575" s="93"/>
    </row>
    <row r="1576" spans="14:16">
      <c r="N1576" s="102"/>
      <c r="O1576" s="93"/>
      <c r="P1576" s="93"/>
    </row>
    <row r="1577" spans="14:16">
      <c r="N1577" s="102"/>
      <c r="O1577" s="93"/>
      <c r="P1577" s="93"/>
    </row>
    <row r="1578" spans="14:16">
      <c r="N1578" s="102"/>
      <c r="O1578" s="93"/>
      <c r="P1578" s="93"/>
    </row>
    <row r="1579" spans="14:16">
      <c r="N1579" s="102"/>
      <c r="O1579" s="93"/>
      <c r="P1579" s="93"/>
    </row>
    <row r="1580" spans="14:16">
      <c r="N1580" s="102"/>
      <c r="O1580" s="93"/>
      <c r="P1580" s="93"/>
    </row>
    <row r="1581" spans="14:16">
      <c r="N1581" s="102"/>
      <c r="O1581" s="93"/>
      <c r="P1581" s="93"/>
    </row>
    <row r="1582" spans="14:16">
      <c r="N1582" s="102"/>
      <c r="O1582" s="93"/>
      <c r="P1582" s="93"/>
    </row>
    <row r="1583" spans="14:16">
      <c r="N1583" s="102"/>
      <c r="O1583" s="93"/>
      <c r="P1583" s="93"/>
    </row>
    <row r="1584" spans="14:16">
      <c r="N1584" s="102"/>
      <c r="O1584" s="93"/>
      <c r="P1584" s="93"/>
    </row>
    <row r="1585" spans="14:16">
      <c r="N1585" s="102"/>
      <c r="O1585" s="93"/>
      <c r="P1585" s="93"/>
    </row>
    <row r="1586" spans="14:16">
      <c r="N1586" s="102"/>
      <c r="O1586" s="93"/>
      <c r="P1586" s="93"/>
    </row>
    <row r="1587" spans="14:16">
      <c r="N1587" s="102"/>
      <c r="O1587" s="93"/>
      <c r="P1587" s="93"/>
    </row>
    <row r="1588" spans="14:16">
      <c r="N1588" s="102"/>
      <c r="O1588" s="93"/>
      <c r="P1588" s="93"/>
    </row>
    <row r="1589" spans="14:16">
      <c r="N1589" s="102"/>
      <c r="O1589" s="93"/>
      <c r="P1589" s="93"/>
    </row>
    <row r="1590" spans="14:16">
      <c r="N1590" s="102"/>
      <c r="O1590" s="93"/>
      <c r="P1590" s="93"/>
    </row>
    <row r="1591" spans="14:16">
      <c r="N1591" s="102"/>
      <c r="O1591" s="93"/>
      <c r="P1591" s="93"/>
    </row>
    <row r="1592" spans="14:16">
      <c r="N1592" s="102"/>
      <c r="O1592" s="93"/>
      <c r="P1592" s="93"/>
    </row>
    <row r="1593" spans="14:16">
      <c r="N1593" s="102"/>
      <c r="O1593" s="93"/>
      <c r="P1593" s="93"/>
    </row>
    <row r="1594" spans="14:16">
      <c r="N1594" s="102"/>
      <c r="O1594" s="93"/>
      <c r="P1594" s="93"/>
    </row>
    <row r="1595" spans="14:16">
      <c r="N1595" s="102"/>
      <c r="O1595" s="93"/>
      <c r="P1595" s="93"/>
    </row>
    <row r="1596" spans="14:16">
      <c r="N1596" s="102"/>
      <c r="O1596" s="93"/>
      <c r="P1596" s="93"/>
    </row>
    <row r="1597" spans="14:16">
      <c r="N1597" s="102"/>
      <c r="O1597" s="93"/>
      <c r="P1597" s="93"/>
    </row>
    <row r="1598" spans="14:16">
      <c r="N1598" s="102"/>
      <c r="O1598" s="93"/>
      <c r="P1598" s="93"/>
    </row>
    <row r="1599" spans="14:16">
      <c r="N1599" s="102"/>
      <c r="O1599" s="93"/>
      <c r="P1599" s="93"/>
    </row>
    <row r="1600" spans="14:16">
      <c r="N1600" s="102"/>
      <c r="O1600" s="93"/>
      <c r="P1600" s="93"/>
    </row>
    <row r="1601" spans="14:16">
      <c r="N1601" s="102"/>
      <c r="O1601" s="93"/>
      <c r="P1601" s="93"/>
    </row>
    <row r="1602" spans="14:16">
      <c r="N1602" s="102"/>
      <c r="O1602" s="93"/>
      <c r="P1602" s="93"/>
    </row>
    <row r="1603" spans="14:16">
      <c r="N1603" s="102"/>
      <c r="O1603" s="93"/>
      <c r="P1603" s="93"/>
    </row>
    <row r="1604" spans="14:16">
      <c r="N1604" s="102"/>
      <c r="O1604" s="93"/>
      <c r="P1604" s="93"/>
    </row>
    <row r="1605" spans="14:16">
      <c r="N1605" s="102"/>
      <c r="O1605" s="93"/>
      <c r="P1605" s="93"/>
    </row>
    <row r="1606" spans="14:16">
      <c r="N1606" s="102"/>
      <c r="O1606" s="93"/>
      <c r="P1606" s="93"/>
    </row>
    <row r="1607" spans="14:16">
      <c r="N1607" s="102"/>
      <c r="O1607" s="93"/>
      <c r="P1607" s="93"/>
    </row>
    <row r="1608" spans="14:16">
      <c r="N1608" s="102"/>
      <c r="O1608" s="93"/>
      <c r="P1608" s="93"/>
    </row>
    <row r="1609" spans="14:16">
      <c r="N1609" s="102"/>
      <c r="O1609" s="93"/>
      <c r="P1609" s="93"/>
    </row>
    <row r="1610" spans="14:16">
      <c r="N1610" s="102"/>
      <c r="O1610" s="93"/>
      <c r="P1610" s="93"/>
    </row>
    <row r="1611" spans="14:16">
      <c r="N1611" s="102"/>
      <c r="O1611" s="93"/>
      <c r="P1611" s="93"/>
    </row>
    <row r="1612" spans="14:16">
      <c r="N1612" s="102"/>
      <c r="O1612" s="93"/>
      <c r="P1612" s="93"/>
    </row>
    <row r="1613" spans="14:16">
      <c r="N1613" s="102"/>
      <c r="O1613" s="93"/>
      <c r="P1613" s="93"/>
    </row>
    <row r="1614" spans="14:16">
      <c r="N1614" s="102"/>
      <c r="O1614" s="93"/>
      <c r="P1614" s="93"/>
    </row>
    <row r="1615" spans="14:16">
      <c r="N1615" s="102"/>
      <c r="O1615" s="93"/>
      <c r="P1615" s="93"/>
    </row>
    <row r="1616" spans="14:16">
      <c r="N1616" s="102"/>
      <c r="O1616" s="93"/>
      <c r="P1616" s="93"/>
    </row>
    <row r="1617" spans="14:16">
      <c r="N1617" s="102"/>
      <c r="O1617" s="93"/>
      <c r="P1617" s="93"/>
    </row>
    <row r="1618" spans="14:16">
      <c r="N1618" s="102"/>
      <c r="O1618" s="93"/>
      <c r="P1618" s="93"/>
    </row>
    <row r="1619" spans="14:16">
      <c r="N1619" s="102"/>
      <c r="O1619" s="93"/>
      <c r="P1619" s="93"/>
    </row>
    <row r="1620" spans="14:16">
      <c r="N1620" s="102"/>
      <c r="O1620" s="93"/>
      <c r="P1620" s="93"/>
    </row>
    <row r="1621" spans="14:16">
      <c r="N1621" s="102"/>
      <c r="O1621" s="93"/>
      <c r="P1621" s="93"/>
    </row>
    <row r="1622" spans="14:16">
      <c r="N1622" s="102"/>
      <c r="O1622" s="93"/>
      <c r="P1622" s="93"/>
    </row>
    <row r="1623" spans="14:16">
      <c r="N1623" s="102"/>
      <c r="O1623" s="93"/>
      <c r="P1623" s="93"/>
    </row>
    <row r="1624" spans="14:16">
      <c r="N1624" s="102"/>
      <c r="O1624" s="93"/>
      <c r="P1624" s="93"/>
    </row>
    <row r="1625" spans="14:16">
      <c r="N1625" s="102"/>
      <c r="O1625" s="93"/>
      <c r="P1625" s="93"/>
    </row>
    <row r="1626" spans="14:16">
      <c r="N1626" s="102"/>
      <c r="O1626" s="93"/>
      <c r="P1626" s="93"/>
    </row>
    <row r="1627" spans="14:16">
      <c r="N1627" s="102"/>
      <c r="O1627" s="93"/>
      <c r="P1627" s="93"/>
    </row>
    <row r="1628" spans="14:16">
      <c r="N1628" s="102"/>
      <c r="O1628" s="93"/>
      <c r="P1628" s="93"/>
    </row>
    <row r="1629" spans="14:16">
      <c r="N1629" s="102"/>
      <c r="O1629" s="93"/>
      <c r="P1629" s="93"/>
    </row>
    <row r="1630" spans="14:16">
      <c r="N1630" s="102"/>
      <c r="O1630" s="93"/>
      <c r="P1630" s="93"/>
    </row>
    <row r="1631" spans="14:16">
      <c r="N1631" s="102"/>
      <c r="O1631" s="93"/>
      <c r="P1631" s="93"/>
    </row>
    <row r="1632" spans="14:16">
      <c r="N1632" s="102"/>
      <c r="O1632" s="93"/>
      <c r="P1632" s="93"/>
    </row>
    <row r="1633" spans="14:16">
      <c r="N1633" s="102"/>
      <c r="O1633" s="93"/>
      <c r="P1633" s="93"/>
    </row>
    <row r="1634" spans="14:16">
      <c r="N1634" s="102"/>
      <c r="O1634" s="93"/>
      <c r="P1634" s="93"/>
    </row>
    <row r="1635" spans="14:16">
      <c r="N1635" s="102"/>
      <c r="O1635" s="93"/>
      <c r="P1635" s="93"/>
    </row>
    <row r="1636" spans="14:16">
      <c r="N1636" s="102"/>
      <c r="O1636" s="93"/>
      <c r="P1636" s="93"/>
    </row>
    <row r="1637" spans="14:16">
      <c r="N1637" s="102"/>
      <c r="O1637" s="93"/>
      <c r="P1637" s="93"/>
    </row>
    <row r="1638" spans="14:16">
      <c r="N1638" s="102"/>
      <c r="O1638" s="93"/>
      <c r="P1638" s="93"/>
    </row>
    <row r="1639" spans="14:16">
      <c r="N1639" s="102"/>
      <c r="O1639" s="93"/>
      <c r="P1639" s="93"/>
    </row>
    <row r="1640" spans="14:16">
      <c r="N1640" s="102"/>
      <c r="O1640" s="93"/>
      <c r="P1640" s="93"/>
    </row>
    <row r="1641" spans="14:16">
      <c r="N1641" s="102"/>
      <c r="O1641" s="93"/>
      <c r="P1641" s="93"/>
    </row>
    <row r="1642" spans="14:16">
      <c r="N1642" s="102"/>
      <c r="O1642" s="93"/>
      <c r="P1642" s="93"/>
    </row>
    <row r="1643" spans="14:16">
      <c r="N1643" s="102"/>
      <c r="O1643" s="93"/>
      <c r="P1643" s="93"/>
    </row>
    <row r="1644" spans="14:16">
      <c r="N1644" s="102"/>
      <c r="O1644" s="93"/>
      <c r="P1644" s="93"/>
    </row>
    <row r="1645" spans="14:16">
      <c r="N1645" s="102"/>
      <c r="O1645" s="93"/>
      <c r="P1645" s="93"/>
    </row>
    <row r="1646" spans="14:16">
      <c r="N1646" s="102"/>
      <c r="O1646" s="93"/>
      <c r="P1646" s="93"/>
    </row>
    <row r="1647" spans="14:16">
      <c r="N1647" s="102"/>
      <c r="O1647" s="93"/>
      <c r="P1647" s="93"/>
    </row>
    <row r="1648" spans="14:16">
      <c r="N1648" s="102"/>
      <c r="O1648" s="93"/>
      <c r="P1648" s="93"/>
    </row>
    <row r="1649" spans="14:16">
      <c r="N1649" s="102"/>
      <c r="O1649" s="93"/>
      <c r="P1649" s="93"/>
    </row>
    <row r="1650" spans="14:16">
      <c r="N1650" s="102"/>
      <c r="O1650" s="93"/>
      <c r="P1650" s="93"/>
    </row>
    <row r="1651" spans="14:16">
      <c r="N1651" s="102"/>
      <c r="O1651" s="93"/>
      <c r="P1651" s="93"/>
    </row>
    <row r="1652" spans="14:16">
      <c r="N1652" s="102"/>
      <c r="O1652" s="93"/>
      <c r="P1652" s="93"/>
    </row>
    <row r="1653" spans="14:16">
      <c r="N1653" s="102"/>
      <c r="O1653" s="93"/>
      <c r="P1653" s="93"/>
    </row>
    <row r="1654" spans="14:16">
      <c r="N1654" s="102"/>
      <c r="O1654" s="93"/>
      <c r="P1654" s="93"/>
    </row>
    <row r="1655" spans="14:16">
      <c r="N1655" s="102"/>
      <c r="O1655" s="93"/>
      <c r="P1655" s="93"/>
    </row>
    <row r="1656" spans="14:16">
      <c r="N1656" s="102"/>
      <c r="O1656" s="93"/>
      <c r="P1656" s="93"/>
    </row>
    <row r="1657" spans="14:16">
      <c r="N1657" s="102"/>
      <c r="O1657" s="93"/>
      <c r="P1657" s="93"/>
    </row>
    <row r="1658" spans="14:16">
      <c r="N1658" s="102"/>
      <c r="O1658" s="93"/>
      <c r="P1658" s="93"/>
    </row>
    <row r="1659" spans="14:16">
      <c r="N1659" s="102"/>
      <c r="O1659" s="93"/>
      <c r="P1659" s="93"/>
    </row>
    <row r="1660" spans="14:16">
      <c r="N1660" s="102"/>
      <c r="O1660" s="93"/>
      <c r="P1660" s="93"/>
    </row>
    <row r="1661" spans="14:16">
      <c r="N1661" s="102"/>
      <c r="O1661" s="93"/>
      <c r="P1661" s="93"/>
    </row>
    <row r="1662" spans="14:16">
      <c r="N1662" s="102"/>
      <c r="O1662" s="93"/>
      <c r="P1662" s="93"/>
    </row>
    <row r="1663" spans="14:16">
      <c r="N1663" s="102"/>
      <c r="O1663" s="93"/>
      <c r="P1663" s="93"/>
    </row>
    <row r="1664" spans="14:16">
      <c r="N1664" s="102"/>
      <c r="O1664" s="93"/>
      <c r="P1664" s="93"/>
    </row>
    <row r="1665" spans="14:16">
      <c r="N1665" s="102"/>
      <c r="O1665" s="93"/>
      <c r="P1665" s="93"/>
    </row>
    <row r="1666" spans="14:16">
      <c r="N1666" s="102"/>
      <c r="O1666" s="93"/>
      <c r="P1666" s="93"/>
    </row>
    <row r="1667" spans="14:16">
      <c r="N1667" s="102"/>
      <c r="O1667" s="93"/>
      <c r="P1667" s="93"/>
    </row>
    <row r="1668" spans="14:16">
      <c r="N1668" s="102"/>
      <c r="O1668" s="93"/>
      <c r="P1668" s="93"/>
    </row>
    <row r="1669" spans="14:16">
      <c r="N1669" s="102"/>
      <c r="O1669" s="93"/>
      <c r="P1669" s="93"/>
    </row>
    <row r="1670" spans="14:16">
      <c r="N1670" s="102"/>
      <c r="O1670" s="93"/>
      <c r="P1670" s="93"/>
    </row>
    <row r="1671" spans="14:16">
      <c r="N1671" s="102"/>
      <c r="O1671" s="93"/>
      <c r="P1671" s="93"/>
    </row>
    <row r="1672" spans="14:16">
      <c r="N1672" s="102"/>
      <c r="O1672" s="93"/>
      <c r="P1672" s="93"/>
    </row>
    <row r="1673" spans="14:16">
      <c r="N1673" s="102"/>
      <c r="O1673" s="93"/>
      <c r="P1673" s="93"/>
    </row>
    <row r="1674" spans="14:16">
      <c r="N1674" s="102"/>
      <c r="O1674" s="93"/>
      <c r="P1674" s="93"/>
    </row>
    <row r="1675" spans="14:16">
      <c r="N1675" s="102"/>
      <c r="O1675" s="93"/>
      <c r="P1675" s="93"/>
    </row>
    <row r="1676" spans="14:16">
      <c r="N1676" s="102"/>
      <c r="O1676" s="93"/>
      <c r="P1676" s="93"/>
    </row>
    <row r="1677" spans="14:16">
      <c r="N1677" s="102"/>
      <c r="O1677" s="93"/>
      <c r="P1677" s="93"/>
    </row>
    <row r="1678" spans="14:16">
      <c r="N1678" s="102"/>
      <c r="O1678" s="93"/>
      <c r="P1678" s="93"/>
    </row>
    <row r="1679" spans="14:16">
      <c r="N1679" s="102"/>
      <c r="O1679" s="93"/>
      <c r="P1679" s="93"/>
    </row>
    <row r="1680" spans="14:16">
      <c r="N1680" s="102"/>
      <c r="O1680" s="93"/>
      <c r="P1680" s="93"/>
    </row>
    <row r="1681" spans="14:16">
      <c r="N1681" s="102"/>
      <c r="O1681" s="93"/>
      <c r="P1681" s="93"/>
    </row>
    <row r="1682" spans="14:16">
      <c r="N1682" s="102"/>
      <c r="O1682" s="93"/>
      <c r="P1682" s="93"/>
    </row>
    <row r="1683" spans="14:16">
      <c r="N1683" s="102"/>
      <c r="O1683" s="93"/>
      <c r="P1683" s="93"/>
    </row>
    <row r="1684" spans="14:16">
      <c r="N1684" s="102"/>
      <c r="O1684" s="93"/>
      <c r="P1684" s="93"/>
    </row>
    <row r="1685" spans="14:16">
      <c r="N1685" s="102"/>
      <c r="O1685" s="93"/>
      <c r="P1685" s="93"/>
    </row>
    <row r="1686" spans="14:16">
      <c r="N1686" s="102"/>
      <c r="O1686" s="93"/>
      <c r="P1686" s="93"/>
    </row>
    <row r="1687" spans="14:16">
      <c r="N1687" s="102"/>
      <c r="O1687" s="93"/>
      <c r="P1687" s="93"/>
    </row>
    <row r="1688" spans="14:16">
      <c r="N1688" s="102"/>
      <c r="O1688" s="93"/>
      <c r="P1688" s="93"/>
    </row>
    <row r="1689" spans="14:16">
      <c r="N1689" s="102"/>
      <c r="O1689" s="93"/>
      <c r="P1689" s="93"/>
    </row>
    <row r="1690" spans="14:16">
      <c r="N1690" s="102"/>
      <c r="O1690" s="93"/>
      <c r="P1690" s="93"/>
    </row>
    <row r="1691" spans="14:16">
      <c r="N1691" s="102"/>
      <c r="O1691" s="93"/>
      <c r="P1691" s="93"/>
    </row>
    <row r="1692" spans="14:16">
      <c r="N1692" s="102"/>
      <c r="O1692" s="93"/>
      <c r="P1692" s="93"/>
    </row>
    <row r="1693" spans="14:16">
      <c r="N1693" s="102"/>
      <c r="O1693" s="93"/>
      <c r="P1693" s="93"/>
    </row>
    <row r="1694" spans="14:16">
      <c r="N1694" s="102"/>
      <c r="O1694" s="93"/>
      <c r="P1694" s="93"/>
    </row>
    <row r="1695" spans="14:16">
      <c r="N1695" s="102"/>
      <c r="O1695" s="93"/>
      <c r="P1695" s="93"/>
    </row>
    <row r="1696" spans="14:16">
      <c r="N1696" s="102"/>
      <c r="O1696" s="93"/>
      <c r="P1696" s="93"/>
    </row>
    <row r="1697" spans="14:16">
      <c r="N1697" s="102"/>
      <c r="O1697" s="93"/>
      <c r="P1697" s="93"/>
    </row>
    <row r="1698" spans="14:16">
      <c r="N1698" s="102"/>
      <c r="O1698" s="93"/>
      <c r="P1698" s="93"/>
    </row>
    <row r="1699" spans="14:16">
      <c r="N1699" s="102"/>
      <c r="O1699" s="93"/>
      <c r="P1699" s="93"/>
    </row>
    <row r="1700" spans="14:16">
      <c r="N1700" s="102"/>
      <c r="O1700" s="93"/>
      <c r="P1700" s="93"/>
    </row>
    <row r="1701" spans="14:16">
      <c r="N1701" s="102"/>
      <c r="O1701" s="93"/>
      <c r="P1701" s="93"/>
    </row>
    <row r="1702" spans="14:16">
      <c r="N1702" s="102"/>
      <c r="O1702" s="93"/>
      <c r="P1702" s="93"/>
    </row>
    <row r="1703" spans="14:16">
      <c r="N1703" s="102"/>
      <c r="O1703" s="93"/>
      <c r="P1703" s="93"/>
    </row>
    <row r="1704" spans="14:16">
      <c r="N1704" s="102"/>
      <c r="O1704" s="93"/>
      <c r="P1704" s="93"/>
    </row>
    <row r="1705" spans="14:16">
      <c r="N1705" s="102"/>
      <c r="O1705" s="93"/>
      <c r="P1705" s="93"/>
    </row>
    <row r="1706" spans="14:16">
      <c r="N1706" s="102"/>
      <c r="O1706" s="93"/>
      <c r="P1706" s="93"/>
    </row>
    <row r="1707" spans="14:16">
      <c r="N1707" s="102"/>
      <c r="O1707" s="93"/>
      <c r="P1707" s="93"/>
    </row>
    <row r="1708" spans="14:16">
      <c r="N1708" s="102"/>
      <c r="O1708" s="93"/>
      <c r="P1708" s="93"/>
    </row>
    <row r="1709" spans="14:16">
      <c r="N1709" s="102"/>
      <c r="O1709" s="93"/>
      <c r="P1709" s="93"/>
    </row>
    <row r="1710" spans="14:16">
      <c r="N1710" s="102"/>
      <c r="O1710" s="93"/>
      <c r="P1710" s="93"/>
    </row>
    <row r="1711" spans="14:16">
      <c r="N1711" s="102"/>
      <c r="O1711" s="93"/>
      <c r="P1711" s="93"/>
    </row>
    <row r="1712" spans="14:16">
      <c r="N1712" s="102"/>
      <c r="O1712" s="93"/>
      <c r="P1712" s="93"/>
    </row>
    <row r="1713" spans="14:16">
      <c r="N1713" s="102"/>
      <c r="O1713" s="93"/>
      <c r="P1713" s="93"/>
    </row>
    <row r="1714" spans="14:16">
      <c r="N1714" s="102"/>
      <c r="O1714" s="93"/>
      <c r="P1714" s="93"/>
    </row>
    <row r="1715" spans="14:16">
      <c r="N1715" s="102"/>
      <c r="O1715" s="93"/>
      <c r="P1715" s="93"/>
    </row>
    <row r="1716" spans="14:16">
      <c r="N1716" s="102"/>
      <c r="O1716" s="93"/>
      <c r="P1716" s="93"/>
    </row>
    <row r="1717" spans="14:16">
      <c r="N1717" s="102"/>
      <c r="O1717" s="93"/>
      <c r="P1717" s="93"/>
    </row>
    <row r="1718" spans="14:16">
      <c r="N1718" s="102"/>
      <c r="O1718" s="93"/>
      <c r="P1718" s="93"/>
    </row>
    <row r="1719" spans="14:16">
      <c r="N1719" s="102"/>
      <c r="O1719" s="93"/>
      <c r="P1719" s="93"/>
    </row>
    <row r="1720" spans="14:16">
      <c r="N1720" s="102"/>
      <c r="O1720" s="93"/>
      <c r="P1720" s="93"/>
    </row>
    <row r="1721" spans="14:16">
      <c r="N1721" s="102"/>
      <c r="O1721" s="93"/>
      <c r="P1721" s="93"/>
    </row>
    <row r="1722" spans="14:16">
      <c r="N1722" s="102"/>
      <c r="O1722" s="93"/>
      <c r="P1722" s="93"/>
    </row>
    <row r="1723" spans="14:16">
      <c r="N1723" s="102"/>
      <c r="O1723" s="93"/>
      <c r="P1723" s="93"/>
    </row>
    <row r="1724" spans="14:16">
      <c r="N1724" s="102"/>
      <c r="O1724" s="93"/>
      <c r="P1724" s="93"/>
    </row>
    <row r="1725" spans="14:16">
      <c r="N1725" s="102"/>
      <c r="O1725" s="93"/>
      <c r="P1725" s="93"/>
    </row>
    <row r="1726" spans="14:16">
      <c r="N1726" s="102"/>
      <c r="O1726" s="93"/>
      <c r="P1726" s="93"/>
    </row>
    <row r="1727" spans="14:16">
      <c r="N1727" s="102"/>
      <c r="O1727" s="93"/>
      <c r="P1727" s="93"/>
    </row>
    <row r="1728" spans="14:16">
      <c r="N1728" s="102"/>
      <c r="O1728" s="93"/>
      <c r="P1728" s="93"/>
    </row>
    <row r="1729" spans="14:16">
      <c r="N1729" s="102"/>
      <c r="O1729" s="93"/>
      <c r="P1729" s="93"/>
    </row>
    <row r="1730" spans="14:16">
      <c r="N1730" s="102"/>
      <c r="O1730" s="93"/>
      <c r="P1730" s="93"/>
    </row>
    <row r="1731" spans="14:16">
      <c r="N1731" s="102"/>
      <c r="O1731" s="93"/>
      <c r="P1731" s="93"/>
    </row>
    <row r="1732" spans="14:16">
      <c r="N1732" s="102"/>
      <c r="O1732" s="93"/>
      <c r="P1732" s="93"/>
    </row>
    <row r="1733" spans="14:16">
      <c r="N1733" s="102"/>
      <c r="O1733" s="93"/>
      <c r="P1733" s="93"/>
    </row>
    <row r="1734" spans="14:16">
      <c r="N1734" s="102"/>
      <c r="O1734" s="93"/>
      <c r="P1734" s="93"/>
    </row>
    <row r="1735" spans="14:16">
      <c r="N1735" s="102"/>
      <c r="O1735" s="93"/>
      <c r="P1735" s="93"/>
    </row>
    <row r="1736" spans="14:16">
      <c r="N1736" s="102"/>
      <c r="O1736" s="93"/>
      <c r="P1736" s="93"/>
    </row>
    <row r="1737" spans="14:16">
      <c r="N1737" s="102"/>
      <c r="O1737" s="93"/>
      <c r="P1737" s="93"/>
    </row>
    <row r="1738" spans="14:16">
      <c r="N1738" s="102"/>
      <c r="O1738" s="93"/>
      <c r="P1738" s="93"/>
    </row>
    <row r="1739" spans="14:16">
      <c r="N1739" s="102"/>
      <c r="O1739" s="93"/>
      <c r="P1739" s="93"/>
    </row>
    <row r="1740" spans="14:16">
      <c r="N1740" s="102"/>
      <c r="O1740" s="93"/>
      <c r="P1740" s="93"/>
    </row>
    <row r="1741" spans="14:16">
      <c r="N1741" s="102"/>
      <c r="O1741" s="93"/>
      <c r="P1741" s="93"/>
    </row>
    <row r="1742" spans="14:16">
      <c r="N1742" s="102"/>
      <c r="O1742" s="93"/>
      <c r="P1742" s="93"/>
    </row>
    <row r="1743" spans="14:16">
      <c r="N1743" s="102"/>
      <c r="O1743" s="93"/>
      <c r="P1743" s="93"/>
    </row>
    <row r="1744" spans="14:16">
      <c r="N1744" s="102"/>
      <c r="O1744" s="93"/>
      <c r="P1744" s="93"/>
    </row>
    <row r="1745" spans="14:16">
      <c r="N1745" s="102"/>
      <c r="O1745" s="93"/>
      <c r="P1745" s="93"/>
    </row>
    <row r="1746" spans="14:16">
      <c r="N1746" s="102"/>
      <c r="O1746" s="93"/>
      <c r="P1746" s="93"/>
    </row>
    <row r="1747" spans="14:16">
      <c r="N1747" s="102"/>
      <c r="O1747" s="93"/>
      <c r="P1747" s="93"/>
    </row>
    <row r="1748" spans="14:16">
      <c r="N1748" s="102"/>
      <c r="O1748" s="93"/>
      <c r="P1748" s="93"/>
    </row>
    <row r="1749" spans="14:16">
      <c r="N1749" s="102"/>
      <c r="O1749" s="93"/>
      <c r="P1749" s="93"/>
    </row>
    <row r="1750" spans="14:16">
      <c r="N1750" s="102"/>
      <c r="O1750" s="93"/>
      <c r="P1750" s="93"/>
    </row>
    <row r="1751" spans="14:16">
      <c r="N1751" s="102"/>
      <c r="O1751" s="93"/>
      <c r="P1751" s="93"/>
    </row>
    <row r="1752" spans="14:16">
      <c r="N1752" s="102"/>
      <c r="O1752" s="93"/>
      <c r="P1752" s="93"/>
    </row>
    <row r="1753" spans="14:16">
      <c r="N1753" s="102"/>
      <c r="O1753" s="93"/>
      <c r="P1753" s="93"/>
    </row>
    <row r="1754" spans="14:16">
      <c r="N1754" s="102"/>
      <c r="O1754" s="93"/>
      <c r="P1754" s="93"/>
    </row>
    <row r="1755" spans="14:16">
      <c r="N1755" s="102"/>
      <c r="O1755" s="93"/>
      <c r="P1755" s="93"/>
    </row>
    <row r="1756" spans="14:16">
      <c r="N1756" s="102"/>
      <c r="O1756" s="93"/>
      <c r="P1756" s="93"/>
    </row>
    <row r="1757" spans="14:16">
      <c r="N1757" s="102"/>
      <c r="O1757" s="93"/>
      <c r="P1757" s="93"/>
    </row>
    <row r="1758" spans="14:16">
      <c r="N1758" s="102"/>
      <c r="O1758" s="93"/>
      <c r="P1758" s="93"/>
    </row>
    <row r="1759" spans="14:16">
      <c r="N1759" s="102"/>
      <c r="O1759" s="93"/>
      <c r="P1759" s="93"/>
    </row>
    <row r="1760" spans="14:16">
      <c r="N1760" s="102"/>
      <c r="O1760" s="93"/>
      <c r="P1760" s="93"/>
    </row>
    <row r="1761" spans="14:16">
      <c r="N1761" s="102"/>
      <c r="O1761" s="93"/>
      <c r="P1761" s="93"/>
    </row>
    <row r="1762" spans="14:16">
      <c r="N1762" s="102"/>
      <c r="O1762" s="93"/>
      <c r="P1762" s="93"/>
    </row>
    <row r="1763" spans="14:16">
      <c r="N1763" s="102"/>
      <c r="O1763" s="93"/>
      <c r="P1763" s="93"/>
    </row>
    <row r="1764" spans="14:16">
      <c r="N1764" s="102"/>
      <c r="O1764" s="93"/>
      <c r="P1764" s="93"/>
    </row>
    <row r="1765" spans="14:16">
      <c r="N1765" s="102"/>
      <c r="O1765" s="93"/>
      <c r="P1765" s="93"/>
    </row>
    <row r="1766" spans="14:16">
      <c r="N1766" s="102"/>
      <c r="O1766" s="93"/>
      <c r="P1766" s="93"/>
    </row>
    <row r="1767" spans="14:16">
      <c r="N1767" s="102"/>
      <c r="O1767" s="93"/>
      <c r="P1767" s="93"/>
    </row>
    <row r="1768" spans="14:16">
      <c r="N1768" s="102"/>
      <c r="O1768" s="93"/>
      <c r="P1768" s="93"/>
    </row>
    <row r="1769" spans="14:16">
      <c r="N1769" s="102"/>
      <c r="O1769" s="93"/>
      <c r="P1769" s="93"/>
    </row>
    <row r="1770" spans="14:16">
      <c r="N1770" s="102"/>
      <c r="O1770" s="93"/>
      <c r="P1770" s="93"/>
    </row>
    <row r="1771" spans="14:16">
      <c r="N1771" s="102"/>
      <c r="O1771" s="93"/>
      <c r="P1771" s="93"/>
    </row>
    <row r="1772" spans="14:16">
      <c r="N1772" s="102"/>
      <c r="O1772" s="93"/>
      <c r="P1772" s="93"/>
    </row>
    <row r="1773" spans="14:16">
      <c r="N1773" s="102"/>
      <c r="O1773" s="93"/>
      <c r="P1773" s="93"/>
    </row>
    <row r="1774" spans="14:16">
      <c r="N1774" s="102"/>
      <c r="O1774" s="93"/>
      <c r="P1774" s="93"/>
    </row>
    <row r="1775" spans="14:16">
      <c r="N1775" s="102"/>
      <c r="O1775" s="93"/>
      <c r="P1775" s="93"/>
    </row>
    <row r="1776" spans="14:16">
      <c r="N1776" s="102"/>
      <c r="O1776" s="93"/>
      <c r="P1776" s="93"/>
    </row>
    <row r="1777" spans="14:16">
      <c r="N1777" s="102"/>
      <c r="O1777" s="93"/>
      <c r="P1777" s="93"/>
    </row>
    <row r="1778" spans="14:16">
      <c r="N1778" s="102"/>
      <c r="O1778" s="93"/>
      <c r="P1778" s="93"/>
    </row>
    <row r="1779" spans="14:16">
      <c r="N1779" s="102"/>
      <c r="O1779" s="93"/>
      <c r="P1779" s="93"/>
    </row>
    <row r="1780" spans="14:16">
      <c r="N1780" s="102"/>
      <c r="O1780" s="93"/>
      <c r="P1780" s="93"/>
    </row>
    <row r="1781" spans="14:16">
      <c r="N1781" s="102"/>
      <c r="O1781" s="93"/>
      <c r="P1781" s="93"/>
    </row>
    <row r="1782" spans="14:16">
      <c r="N1782" s="102"/>
      <c r="O1782" s="93"/>
      <c r="P1782" s="93"/>
    </row>
    <row r="1783" spans="14:16">
      <c r="N1783" s="102"/>
      <c r="O1783" s="93"/>
      <c r="P1783" s="93"/>
    </row>
    <row r="1784" spans="14:16">
      <c r="N1784" s="102"/>
      <c r="O1784" s="93"/>
      <c r="P1784" s="93"/>
    </row>
    <row r="1785" spans="14:16">
      <c r="N1785" s="102"/>
      <c r="O1785" s="93"/>
      <c r="P1785" s="93"/>
    </row>
    <row r="1786" spans="14:16">
      <c r="N1786" s="102"/>
      <c r="O1786" s="93"/>
      <c r="P1786" s="93"/>
    </row>
    <row r="1787" spans="14:16">
      <c r="N1787" s="102"/>
      <c r="O1787" s="93"/>
      <c r="P1787" s="93"/>
    </row>
    <row r="1788" spans="14:16">
      <c r="N1788" s="102"/>
      <c r="O1788" s="93"/>
      <c r="P1788" s="93"/>
    </row>
    <row r="1789" spans="14:16">
      <c r="N1789" s="102"/>
      <c r="O1789" s="93"/>
      <c r="P1789" s="93"/>
    </row>
    <row r="1790" spans="14:16">
      <c r="N1790" s="102"/>
      <c r="O1790" s="93"/>
      <c r="P1790" s="93"/>
    </row>
    <row r="1791" spans="14:16">
      <c r="N1791" s="102"/>
      <c r="O1791" s="93"/>
      <c r="P1791" s="93"/>
    </row>
    <row r="1792" spans="14:16">
      <c r="N1792" s="102"/>
      <c r="O1792" s="93"/>
      <c r="P1792" s="93"/>
    </row>
    <row r="1793" spans="14:16">
      <c r="N1793" s="102"/>
      <c r="O1793" s="93"/>
      <c r="P1793" s="93"/>
    </row>
    <row r="1794" spans="14:16">
      <c r="N1794" s="102"/>
      <c r="O1794" s="93"/>
      <c r="P1794" s="93"/>
    </row>
    <row r="1795" spans="14:16">
      <c r="N1795" s="102"/>
      <c r="O1795" s="93"/>
      <c r="P1795" s="93"/>
    </row>
    <row r="1796" spans="14:16">
      <c r="N1796" s="102"/>
      <c r="O1796" s="93"/>
      <c r="P1796" s="93"/>
    </row>
    <row r="1797" spans="14:16">
      <c r="N1797" s="102"/>
      <c r="O1797" s="93"/>
      <c r="P1797" s="93"/>
    </row>
    <row r="1798" spans="14:16">
      <c r="N1798" s="102"/>
      <c r="O1798" s="93"/>
      <c r="P1798" s="93"/>
    </row>
    <row r="1799" spans="14:16">
      <c r="N1799" s="102"/>
      <c r="O1799" s="93"/>
      <c r="P1799" s="93"/>
    </row>
    <row r="1800" spans="14:16">
      <c r="N1800" s="102"/>
      <c r="O1800" s="93"/>
      <c r="P1800" s="93"/>
    </row>
    <row r="1801" spans="14:16">
      <c r="N1801" s="102"/>
      <c r="O1801" s="93"/>
      <c r="P1801" s="93"/>
    </row>
    <row r="1802" spans="14:16">
      <c r="N1802" s="102"/>
      <c r="O1802" s="93"/>
      <c r="P1802" s="93"/>
    </row>
    <row r="1803" spans="14:16">
      <c r="N1803" s="102"/>
      <c r="O1803" s="93"/>
      <c r="P1803" s="93"/>
    </row>
    <row r="1804" spans="14:16">
      <c r="N1804" s="102"/>
      <c r="O1804" s="93"/>
      <c r="P1804" s="93"/>
    </row>
    <row r="1805" spans="14:16">
      <c r="N1805" s="102"/>
      <c r="O1805" s="93"/>
      <c r="P1805" s="93"/>
    </row>
    <row r="1806" spans="14:16">
      <c r="N1806" s="102"/>
      <c r="O1806" s="93"/>
      <c r="P1806" s="93"/>
    </row>
    <row r="1807" spans="14:16">
      <c r="N1807" s="102"/>
      <c r="O1807" s="93"/>
      <c r="P1807" s="93"/>
    </row>
    <row r="1808" spans="14:16">
      <c r="N1808" s="102"/>
      <c r="O1808" s="93"/>
      <c r="P1808" s="93"/>
    </row>
    <row r="1809" spans="14:16">
      <c r="N1809" s="102"/>
      <c r="O1809" s="93"/>
      <c r="P1809" s="93"/>
    </row>
    <row r="1810" spans="14:16">
      <c r="N1810" s="102"/>
      <c r="O1810" s="93"/>
      <c r="P1810" s="93"/>
    </row>
    <row r="1811" spans="14:16">
      <c r="N1811" s="102"/>
      <c r="O1811" s="93"/>
      <c r="P1811" s="93"/>
    </row>
    <row r="1812" spans="14:16">
      <c r="N1812" s="102"/>
      <c r="O1812" s="93"/>
      <c r="P1812" s="93"/>
    </row>
    <row r="1813" spans="14:16">
      <c r="N1813" s="102"/>
      <c r="O1813" s="93"/>
      <c r="P1813" s="93"/>
    </row>
    <row r="1814" spans="14:16">
      <c r="N1814" s="102"/>
      <c r="O1814" s="93"/>
      <c r="P1814" s="93"/>
    </row>
    <row r="1815" spans="14:16">
      <c r="N1815" s="102"/>
      <c r="O1815" s="93"/>
      <c r="P1815" s="93"/>
    </row>
    <row r="1816" spans="14:16">
      <c r="N1816" s="102"/>
      <c r="O1816" s="93"/>
      <c r="P1816" s="93"/>
    </row>
    <row r="1817" spans="14:16">
      <c r="N1817" s="102"/>
      <c r="O1817" s="93"/>
      <c r="P1817" s="93"/>
    </row>
    <row r="1818" spans="14:16">
      <c r="N1818" s="102"/>
      <c r="O1818" s="93"/>
      <c r="P1818" s="93"/>
    </row>
    <row r="1819" spans="14:16">
      <c r="N1819" s="102"/>
      <c r="O1819" s="93"/>
      <c r="P1819" s="93"/>
    </row>
    <row r="1820" spans="14:16">
      <c r="N1820" s="102"/>
      <c r="O1820" s="93"/>
      <c r="P1820" s="93"/>
    </row>
    <row r="1821" spans="14:16">
      <c r="N1821" s="102"/>
      <c r="O1821" s="93"/>
      <c r="P1821" s="93"/>
    </row>
    <row r="1822" spans="14:16">
      <c r="N1822" s="102"/>
      <c r="O1822" s="93"/>
      <c r="P1822" s="93"/>
    </row>
    <row r="1823" spans="14:16">
      <c r="N1823" s="102"/>
      <c r="O1823" s="93"/>
      <c r="P1823" s="93"/>
    </row>
    <row r="1824" spans="14:16">
      <c r="N1824" s="102"/>
      <c r="O1824" s="93"/>
      <c r="P1824" s="93"/>
    </row>
    <row r="1825" spans="14:16">
      <c r="N1825" s="102"/>
      <c r="O1825" s="93"/>
      <c r="P1825" s="93"/>
    </row>
    <row r="1826" spans="14:16">
      <c r="N1826" s="102"/>
      <c r="O1826" s="93"/>
      <c r="P1826" s="93"/>
    </row>
    <row r="1827" spans="14:16">
      <c r="N1827" s="102"/>
      <c r="O1827" s="93"/>
      <c r="P1827" s="93"/>
    </row>
    <row r="1828" spans="14:16">
      <c r="N1828" s="102"/>
      <c r="O1828" s="93"/>
      <c r="P1828" s="93"/>
    </row>
    <row r="1829" spans="14:16">
      <c r="N1829" s="102"/>
      <c r="O1829" s="93"/>
      <c r="P1829" s="93"/>
    </row>
    <row r="1830" spans="14:16">
      <c r="N1830" s="102"/>
      <c r="O1830" s="93"/>
      <c r="P1830" s="93"/>
    </row>
    <row r="1831" spans="14:16">
      <c r="N1831" s="102"/>
      <c r="O1831" s="93"/>
      <c r="P1831" s="93"/>
    </row>
    <row r="1832" spans="14:16">
      <c r="N1832" s="102"/>
      <c r="O1832" s="93"/>
      <c r="P1832" s="93"/>
    </row>
    <row r="1833" spans="14:16">
      <c r="N1833" s="102"/>
      <c r="O1833" s="93"/>
      <c r="P1833" s="93"/>
    </row>
    <row r="1834" spans="14:16">
      <c r="N1834" s="102"/>
      <c r="O1834" s="93"/>
      <c r="P1834" s="93"/>
    </row>
    <row r="1835" spans="14:16">
      <c r="N1835" s="102"/>
      <c r="O1835" s="93"/>
      <c r="P1835" s="93"/>
    </row>
    <row r="1836" spans="14:16">
      <c r="N1836" s="102"/>
      <c r="O1836" s="93"/>
      <c r="P1836" s="93"/>
    </row>
    <row r="1837" spans="14:16">
      <c r="N1837" s="102"/>
      <c r="O1837" s="93"/>
      <c r="P1837" s="93"/>
    </row>
    <row r="1838" spans="14:16">
      <c r="N1838" s="102"/>
      <c r="O1838" s="93"/>
      <c r="P1838" s="93"/>
    </row>
    <row r="1839" spans="14:16">
      <c r="N1839" s="102"/>
      <c r="O1839" s="93"/>
      <c r="P1839" s="93"/>
    </row>
    <row r="1840" spans="14:16">
      <c r="N1840" s="102"/>
      <c r="O1840" s="93"/>
      <c r="P1840" s="93"/>
    </row>
    <row r="1841" spans="14:16">
      <c r="N1841" s="102"/>
      <c r="O1841" s="93"/>
      <c r="P1841" s="93"/>
    </row>
    <row r="1842" spans="14:16">
      <c r="N1842" s="102"/>
      <c r="O1842" s="93"/>
      <c r="P1842" s="93"/>
    </row>
    <row r="1843" spans="14:16">
      <c r="N1843" s="102"/>
      <c r="O1843" s="93"/>
      <c r="P1843" s="93"/>
    </row>
    <row r="1844" spans="14:16">
      <c r="N1844" s="102"/>
      <c r="O1844" s="93"/>
      <c r="P1844" s="93"/>
    </row>
    <row r="1845" spans="14:16">
      <c r="N1845" s="102"/>
      <c r="O1845" s="93"/>
      <c r="P1845" s="93"/>
    </row>
    <row r="1846" spans="14:16">
      <c r="N1846" s="102"/>
      <c r="O1846" s="93"/>
      <c r="P1846" s="93"/>
    </row>
    <row r="1847" spans="14:16">
      <c r="N1847" s="102"/>
      <c r="O1847" s="93"/>
      <c r="P1847" s="93"/>
    </row>
    <row r="1848" spans="14:16">
      <c r="N1848" s="102"/>
      <c r="O1848" s="93"/>
      <c r="P1848" s="93"/>
    </row>
    <row r="1849" spans="14:16">
      <c r="N1849" s="102"/>
      <c r="O1849" s="93"/>
      <c r="P1849" s="93"/>
    </row>
    <row r="1850" spans="14:16">
      <c r="N1850" s="102"/>
      <c r="O1850" s="93"/>
      <c r="P1850" s="93"/>
    </row>
    <row r="1851" spans="14:16">
      <c r="N1851" s="102"/>
      <c r="O1851" s="93"/>
      <c r="P1851" s="93"/>
    </row>
    <row r="1852" spans="14:16">
      <c r="N1852" s="102"/>
      <c r="O1852" s="93"/>
      <c r="P1852" s="93"/>
    </row>
    <row r="1853" spans="14:16">
      <c r="N1853" s="102"/>
      <c r="O1853" s="93"/>
      <c r="P1853" s="93"/>
    </row>
    <row r="1854" spans="14:16">
      <c r="N1854" s="102"/>
      <c r="O1854" s="93"/>
      <c r="P1854" s="93"/>
    </row>
    <row r="1855" spans="14:16">
      <c r="N1855" s="102"/>
      <c r="O1855" s="93"/>
      <c r="P1855" s="93"/>
    </row>
    <row r="1856" spans="14:16">
      <c r="N1856" s="102"/>
      <c r="O1856" s="93"/>
      <c r="P1856" s="93"/>
    </row>
    <row r="1857" spans="14:16">
      <c r="N1857" s="102"/>
      <c r="O1857" s="93"/>
      <c r="P1857" s="93"/>
    </row>
    <row r="1858" spans="14:16">
      <c r="N1858" s="102"/>
      <c r="O1858" s="93"/>
      <c r="P1858" s="93"/>
    </row>
    <row r="1859" spans="14:16">
      <c r="N1859" s="102"/>
      <c r="O1859" s="93"/>
      <c r="P1859" s="93"/>
    </row>
    <row r="1860" spans="14:16">
      <c r="N1860" s="102"/>
      <c r="O1860" s="93"/>
      <c r="P1860" s="93"/>
    </row>
    <row r="1861" spans="14:16">
      <c r="N1861" s="102"/>
      <c r="O1861" s="93"/>
      <c r="P1861" s="93"/>
    </row>
    <row r="1862" spans="14:16">
      <c r="N1862" s="102"/>
      <c r="O1862" s="93"/>
      <c r="P1862" s="93"/>
    </row>
    <row r="1863" spans="14:16">
      <c r="N1863" s="102"/>
      <c r="O1863" s="93"/>
      <c r="P1863" s="93"/>
    </row>
    <row r="1864" spans="14:16">
      <c r="N1864" s="102"/>
      <c r="O1864" s="93"/>
      <c r="P1864" s="93"/>
    </row>
    <row r="1865" spans="14:16">
      <c r="N1865" s="102"/>
      <c r="O1865" s="93"/>
      <c r="P1865" s="93"/>
    </row>
    <row r="1866" spans="14:16">
      <c r="N1866" s="102"/>
      <c r="O1866" s="93"/>
      <c r="P1866" s="93"/>
    </row>
    <row r="1867" spans="14:16">
      <c r="N1867" s="102"/>
      <c r="O1867" s="93"/>
      <c r="P1867" s="93"/>
    </row>
    <row r="1868" spans="14:16">
      <c r="N1868" s="102"/>
      <c r="O1868" s="93"/>
      <c r="P1868" s="93"/>
    </row>
    <row r="1869" spans="14:16">
      <c r="N1869" s="102"/>
      <c r="O1869" s="93"/>
      <c r="P1869" s="93"/>
    </row>
    <row r="1870" spans="14:16">
      <c r="N1870" s="102"/>
      <c r="O1870" s="93"/>
      <c r="P1870" s="93"/>
    </row>
    <row r="1871" spans="14:16">
      <c r="N1871" s="102"/>
      <c r="O1871" s="93"/>
      <c r="P1871" s="93"/>
    </row>
    <row r="1872" spans="14:16">
      <c r="N1872" s="102"/>
      <c r="O1872" s="93"/>
      <c r="P1872" s="93"/>
    </row>
    <row r="1873" spans="14:16">
      <c r="N1873" s="102"/>
      <c r="O1873" s="93"/>
      <c r="P1873" s="93"/>
    </row>
    <row r="1874" spans="14:16">
      <c r="N1874" s="102"/>
      <c r="O1874" s="93"/>
      <c r="P1874" s="93"/>
    </row>
    <row r="1875" spans="14:16">
      <c r="N1875" s="102"/>
      <c r="O1875" s="93"/>
      <c r="P1875" s="93"/>
    </row>
    <row r="1876" spans="14:16">
      <c r="N1876" s="102"/>
      <c r="O1876" s="93"/>
      <c r="P1876" s="93"/>
    </row>
    <row r="1877" spans="14:16">
      <c r="N1877" s="102"/>
      <c r="O1877" s="93"/>
      <c r="P1877" s="93"/>
    </row>
    <row r="1878" spans="14:16">
      <c r="N1878" s="102"/>
      <c r="O1878" s="93"/>
      <c r="P1878" s="93"/>
    </row>
    <row r="1879" spans="14:16">
      <c r="N1879" s="102"/>
      <c r="O1879" s="93"/>
      <c r="P1879" s="93"/>
    </row>
    <row r="1880" spans="14:16">
      <c r="N1880" s="102"/>
      <c r="O1880" s="93"/>
      <c r="P1880" s="93"/>
    </row>
    <row r="1881" spans="14:16">
      <c r="N1881" s="102"/>
      <c r="O1881" s="93"/>
      <c r="P1881" s="93"/>
    </row>
    <row r="1882" spans="14:16">
      <c r="N1882" s="102"/>
      <c r="O1882" s="93"/>
      <c r="P1882" s="93"/>
    </row>
    <row r="1883" spans="14:16">
      <c r="N1883" s="102"/>
      <c r="O1883" s="93"/>
      <c r="P1883" s="93"/>
    </row>
    <row r="1884" spans="14:16">
      <c r="N1884" s="102"/>
      <c r="O1884" s="93"/>
      <c r="P1884" s="93"/>
    </row>
    <row r="1885" spans="14:16">
      <c r="N1885" s="102"/>
      <c r="O1885" s="93"/>
      <c r="P1885" s="93"/>
    </row>
    <row r="1886" spans="14:16">
      <c r="N1886" s="102"/>
      <c r="O1886" s="93"/>
      <c r="P1886" s="93"/>
    </row>
    <row r="1887" spans="14:16">
      <c r="N1887" s="102"/>
      <c r="O1887" s="93"/>
      <c r="P1887" s="93"/>
    </row>
    <row r="1888" spans="14:16">
      <c r="N1888" s="102"/>
      <c r="O1888" s="93"/>
      <c r="P1888" s="93"/>
    </row>
    <row r="1889" spans="14:16">
      <c r="N1889" s="102"/>
      <c r="O1889" s="93"/>
      <c r="P1889" s="93"/>
    </row>
    <row r="1890" spans="14:16">
      <c r="N1890" s="102"/>
      <c r="O1890" s="93"/>
      <c r="P1890" s="93"/>
    </row>
    <row r="1891" spans="14:16">
      <c r="N1891" s="102"/>
      <c r="O1891" s="93"/>
      <c r="P1891" s="93"/>
    </row>
    <row r="1892" spans="14:16">
      <c r="N1892" s="102"/>
      <c r="O1892" s="93"/>
      <c r="P1892" s="93"/>
    </row>
    <row r="1893" spans="14:16">
      <c r="N1893" s="102"/>
      <c r="O1893" s="93"/>
      <c r="P1893" s="93"/>
    </row>
    <row r="1894" spans="14:16">
      <c r="N1894" s="102"/>
      <c r="O1894" s="93"/>
      <c r="P1894" s="93"/>
    </row>
    <row r="1895" spans="14:16">
      <c r="N1895" s="102"/>
      <c r="O1895" s="93"/>
      <c r="P1895" s="93"/>
    </row>
    <row r="1896" spans="14:16">
      <c r="N1896" s="102"/>
      <c r="O1896" s="93"/>
      <c r="P1896" s="93"/>
    </row>
    <row r="1897" spans="14:16">
      <c r="N1897" s="102"/>
      <c r="O1897" s="93"/>
      <c r="P1897" s="93"/>
    </row>
    <row r="1898" spans="14:16">
      <c r="N1898" s="102"/>
      <c r="O1898" s="93"/>
      <c r="P1898" s="93"/>
    </row>
    <row r="1899" spans="14:16">
      <c r="N1899" s="102"/>
      <c r="O1899" s="93"/>
      <c r="P1899" s="93"/>
    </row>
    <row r="1900" spans="14:16">
      <c r="N1900" s="102"/>
      <c r="O1900" s="93"/>
      <c r="P1900" s="93"/>
    </row>
    <row r="1901" spans="14:16">
      <c r="N1901" s="102"/>
      <c r="O1901" s="93"/>
      <c r="P1901" s="93"/>
    </row>
    <row r="1902" spans="14:16">
      <c r="N1902" s="102"/>
      <c r="O1902" s="93"/>
      <c r="P1902" s="93"/>
    </row>
    <row r="1903" spans="14:16">
      <c r="N1903" s="102"/>
      <c r="O1903" s="93"/>
      <c r="P1903" s="93"/>
    </row>
    <row r="1904" spans="14:16">
      <c r="N1904" s="102"/>
      <c r="O1904" s="93"/>
      <c r="P1904" s="93"/>
    </row>
    <row r="1905" spans="14:16">
      <c r="N1905" s="102"/>
      <c r="O1905" s="93"/>
      <c r="P1905" s="93"/>
    </row>
    <row r="1906" spans="14:16">
      <c r="N1906" s="102"/>
      <c r="O1906" s="93"/>
      <c r="P1906" s="93"/>
    </row>
    <row r="1907" spans="14:16">
      <c r="N1907" s="102"/>
      <c r="O1907" s="93"/>
      <c r="P1907" s="93"/>
    </row>
    <row r="1908" spans="14:16">
      <c r="N1908" s="102"/>
      <c r="O1908" s="93"/>
      <c r="P1908" s="93"/>
    </row>
    <row r="1909" spans="14:16">
      <c r="N1909" s="102"/>
      <c r="O1909" s="93"/>
      <c r="P1909" s="93"/>
    </row>
    <row r="1910" spans="14:16">
      <c r="N1910" s="102"/>
      <c r="O1910" s="93"/>
      <c r="P1910" s="93"/>
    </row>
    <row r="1911" spans="14:16">
      <c r="N1911" s="102"/>
      <c r="O1911" s="93"/>
      <c r="P1911" s="93"/>
    </row>
    <row r="1912" spans="14:16">
      <c r="N1912" s="102"/>
      <c r="O1912" s="93"/>
      <c r="P1912" s="93"/>
    </row>
    <row r="1913" spans="14:16">
      <c r="N1913" s="102"/>
      <c r="O1913" s="93"/>
      <c r="P1913" s="93"/>
    </row>
    <row r="1914" spans="14:16">
      <c r="N1914" s="102"/>
      <c r="O1914" s="93"/>
      <c r="P1914" s="93"/>
    </row>
    <row r="1915" spans="14:16">
      <c r="N1915" s="102"/>
      <c r="O1915" s="93"/>
      <c r="P1915" s="93"/>
    </row>
    <row r="1916" spans="14:16">
      <c r="N1916" s="102"/>
      <c r="O1916" s="93"/>
      <c r="P1916" s="93"/>
    </row>
    <row r="1917" spans="14:16">
      <c r="N1917" s="102"/>
      <c r="O1917" s="93"/>
      <c r="P1917" s="93"/>
    </row>
    <row r="1918" spans="14:16">
      <c r="N1918" s="102"/>
      <c r="O1918" s="93"/>
      <c r="P1918" s="93"/>
    </row>
    <row r="1919" spans="14:16">
      <c r="N1919" s="102"/>
      <c r="O1919" s="93"/>
      <c r="P1919" s="93"/>
    </row>
    <row r="1920" spans="14:16">
      <c r="N1920" s="102"/>
      <c r="O1920" s="93"/>
      <c r="P1920" s="93"/>
    </row>
    <row r="1921" spans="14:16">
      <c r="N1921" s="102"/>
      <c r="O1921" s="93"/>
      <c r="P1921" s="93"/>
    </row>
    <row r="1922" spans="14:16">
      <c r="N1922" s="102"/>
      <c r="O1922" s="93"/>
      <c r="P1922" s="93"/>
    </row>
    <row r="1923" spans="14:16">
      <c r="N1923" s="102"/>
      <c r="O1923" s="93"/>
      <c r="P1923" s="93"/>
    </row>
    <row r="1924" spans="14:16">
      <c r="N1924" s="102"/>
      <c r="O1924" s="93"/>
      <c r="P1924" s="93"/>
    </row>
    <row r="1925" spans="14:16">
      <c r="N1925" s="102"/>
      <c r="O1925" s="93"/>
      <c r="P1925" s="93"/>
    </row>
    <row r="1926" spans="14:16">
      <c r="N1926" s="102"/>
      <c r="O1926" s="93"/>
      <c r="P1926" s="93"/>
    </row>
    <row r="1927" spans="14:16">
      <c r="N1927" s="102"/>
      <c r="O1927" s="93"/>
      <c r="P1927" s="93"/>
    </row>
    <row r="1928" spans="14:16">
      <c r="N1928" s="102"/>
      <c r="O1928" s="93"/>
      <c r="P1928" s="93"/>
    </row>
    <row r="1929" spans="14:16">
      <c r="N1929" s="102"/>
      <c r="O1929" s="93"/>
      <c r="P1929" s="93"/>
    </row>
    <row r="1930" spans="14:16">
      <c r="N1930" s="102"/>
      <c r="O1930" s="93"/>
      <c r="P1930" s="93"/>
    </row>
    <row r="1931" spans="14:16">
      <c r="N1931" s="102"/>
      <c r="O1931" s="93"/>
      <c r="P1931" s="93"/>
    </row>
    <row r="1932" spans="14:16">
      <c r="N1932" s="102"/>
      <c r="O1932" s="93"/>
      <c r="P1932" s="93"/>
    </row>
    <row r="1933" spans="14:16">
      <c r="N1933" s="102"/>
      <c r="O1933" s="93"/>
      <c r="P1933" s="93"/>
    </row>
    <row r="1934" spans="14:16">
      <c r="N1934" s="102"/>
      <c r="O1934" s="93"/>
      <c r="P1934" s="93"/>
    </row>
    <row r="1935" spans="14:16">
      <c r="N1935" s="102"/>
      <c r="O1935" s="93"/>
      <c r="P1935" s="93"/>
    </row>
    <row r="1936" spans="14:16">
      <c r="N1936" s="102"/>
      <c r="O1936" s="93"/>
      <c r="P1936" s="93"/>
    </row>
    <row r="1937" spans="14:16">
      <c r="N1937" s="102"/>
      <c r="O1937" s="93"/>
      <c r="P1937" s="93"/>
    </row>
    <row r="1938" spans="14:16">
      <c r="N1938" s="102"/>
      <c r="O1938" s="93"/>
      <c r="P1938" s="93"/>
    </row>
    <row r="1939" spans="14:16">
      <c r="N1939" s="102"/>
      <c r="O1939" s="93"/>
      <c r="P1939" s="93"/>
    </row>
    <row r="1940" spans="14:16">
      <c r="N1940" s="102"/>
      <c r="O1940" s="93"/>
      <c r="P1940" s="93"/>
    </row>
    <row r="1941" spans="14:16">
      <c r="N1941" s="102"/>
      <c r="O1941" s="93"/>
      <c r="P1941" s="93"/>
    </row>
    <row r="1942" spans="14:16">
      <c r="N1942" s="102"/>
      <c r="O1942" s="93"/>
      <c r="P1942" s="93"/>
    </row>
    <row r="1943" spans="14:16">
      <c r="N1943" s="102"/>
      <c r="O1943" s="93"/>
      <c r="P1943" s="93"/>
    </row>
    <row r="1944" spans="14:16">
      <c r="N1944" s="102"/>
      <c r="O1944" s="93"/>
      <c r="P1944" s="93"/>
    </row>
    <row r="1945" spans="14:16">
      <c r="N1945" s="102"/>
      <c r="O1945" s="93"/>
      <c r="P1945" s="93"/>
    </row>
    <row r="1946" spans="14:16">
      <c r="N1946" s="102"/>
      <c r="O1946" s="93"/>
      <c r="P1946" s="93"/>
    </row>
    <row r="1947" spans="14:16">
      <c r="N1947" s="102"/>
      <c r="O1947" s="93"/>
      <c r="P1947" s="93"/>
    </row>
    <row r="1948" spans="14:16">
      <c r="N1948" s="102"/>
      <c r="O1948" s="93"/>
      <c r="P1948" s="93"/>
    </row>
    <row r="1949" spans="14:16">
      <c r="N1949" s="102"/>
      <c r="O1949" s="93"/>
      <c r="P1949" s="93"/>
    </row>
    <row r="1950" spans="14:16">
      <c r="N1950" s="102"/>
      <c r="O1950" s="93"/>
      <c r="P1950" s="93"/>
    </row>
    <row r="1951" spans="14:16">
      <c r="N1951" s="102"/>
      <c r="O1951" s="93"/>
      <c r="P1951" s="93"/>
    </row>
    <row r="1952" spans="14:16">
      <c r="N1952" s="102"/>
      <c r="O1952" s="93"/>
      <c r="P1952" s="93"/>
    </row>
    <row r="1953" spans="14:16">
      <c r="N1953" s="102"/>
      <c r="O1953" s="93"/>
      <c r="P1953" s="93"/>
    </row>
    <row r="1954" spans="14:16">
      <c r="N1954" s="102"/>
      <c r="O1954" s="93"/>
      <c r="P1954" s="93"/>
    </row>
    <row r="1955" spans="14:16">
      <c r="N1955" s="102"/>
      <c r="O1955" s="93"/>
      <c r="P1955" s="93"/>
    </row>
    <row r="1956" spans="14:16">
      <c r="N1956" s="102"/>
      <c r="O1956" s="93"/>
      <c r="P1956" s="93"/>
    </row>
    <row r="1957" spans="14:16">
      <c r="N1957" s="102"/>
      <c r="O1957" s="93"/>
      <c r="P1957" s="93"/>
    </row>
    <row r="1958" spans="14:16">
      <c r="N1958" s="102"/>
      <c r="O1958" s="93"/>
      <c r="P1958" s="93"/>
    </row>
    <row r="1959" spans="14:16">
      <c r="N1959" s="102"/>
      <c r="O1959" s="93"/>
      <c r="P1959" s="93"/>
    </row>
    <row r="1960" spans="14:16">
      <c r="N1960" s="102"/>
      <c r="O1960" s="93"/>
      <c r="P1960" s="93"/>
    </row>
    <row r="1961" spans="14:16">
      <c r="N1961" s="102"/>
      <c r="O1961" s="93"/>
      <c r="P1961" s="93"/>
    </row>
    <row r="1962" spans="14:16">
      <c r="N1962" s="102"/>
      <c r="O1962" s="93"/>
      <c r="P1962" s="93"/>
    </row>
    <row r="1963" spans="14:16">
      <c r="N1963" s="102"/>
      <c r="O1963" s="93"/>
      <c r="P1963" s="93"/>
    </row>
    <row r="1964" spans="14:16">
      <c r="N1964" s="102"/>
      <c r="O1964" s="93"/>
      <c r="P1964" s="93"/>
    </row>
    <row r="1965" spans="14:16">
      <c r="N1965" s="102"/>
      <c r="O1965" s="93"/>
      <c r="P1965" s="93"/>
    </row>
    <row r="1966" spans="14:16">
      <c r="N1966" s="102"/>
      <c r="O1966" s="93"/>
      <c r="P1966" s="93"/>
    </row>
    <row r="1967" spans="14:16">
      <c r="N1967" s="102"/>
      <c r="O1967" s="93"/>
      <c r="P1967" s="93"/>
    </row>
    <row r="1968" spans="14:16">
      <c r="N1968" s="102"/>
      <c r="O1968" s="93"/>
      <c r="P1968" s="93"/>
    </row>
    <row r="1969" spans="14:16">
      <c r="N1969" s="102"/>
      <c r="O1969" s="93"/>
      <c r="P1969" s="93"/>
    </row>
    <row r="1970" spans="14:16">
      <c r="N1970" s="102"/>
      <c r="O1970" s="93"/>
      <c r="P1970" s="93"/>
    </row>
    <row r="1971" spans="14:16">
      <c r="N1971" s="102"/>
      <c r="O1971" s="93"/>
      <c r="P1971" s="93"/>
    </row>
    <row r="1972" spans="14:16">
      <c r="N1972" s="102"/>
      <c r="O1972" s="93"/>
      <c r="P1972" s="93"/>
    </row>
    <row r="1973" spans="14:16">
      <c r="N1973" s="102"/>
      <c r="O1973" s="93"/>
      <c r="P1973" s="93"/>
    </row>
    <row r="1974" spans="14:16">
      <c r="N1974" s="102"/>
      <c r="O1974" s="93"/>
      <c r="P1974" s="93"/>
    </row>
    <row r="1975" spans="14:16">
      <c r="N1975" s="102"/>
      <c r="O1975" s="93"/>
      <c r="P1975" s="93"/>
    </row>
    <row r="1976" spans="14:16">
      <c r="N1976" s="102"/>
      <c r="O1976" s="93"/>
      <c r="P1976" s="93"/>
    </row>
    <row r="1977" spans="14:16">
      <c r="N1977" s="102"/>
      <c r="O1977" s="93"/>
      <c r="P1977" s="93"/>
    </row>
    <row r="1978" spans="14:16">
      <c r="N1978" s="102"/>
      <c r="O1978" s="93"/>
      <c r="P1978" s="93"/>
    </row>
    <row r="1979" spans="14:16">
      <c r="N1979" s="102"/>
      <c r="O1979" s="93"/>
      <c r="P1979" s="93"/>
    </row>
    <row r="1980" spans="14:16">
      <c r="N1980" s="102"/>
      <c r="O1980" s="93"/>
      <c r="P1980" s="93"/>
    </row>
    <row r="1981" spans="14:16">
      <c r="N1981" s="102"/>
      <c r="O1981" s="93"/>
      <c r="P1981" s="93"/>
    </row>
    <row r="1982" spans="14:16">
      <c r="N1982" s="102"/>
      <c r="O1982" s="93"/>
      <c r="P1982" s="93"/>
    </row>
    <row r="1983" spans="14:16">
      <c r="N1983" s="102"/>
      <c r="O1983" s="93"/>
      <c r="P1983" s="93"/>
    </row>
    <row r="1984" spans="14:16">
      <c r="N1984" s="102"/>
      <c r="O1984" s="93"/>
      <c r="P1984" s="93"/>
    </row>
    <row r="1985" spans="14:16">
      <c r="N1985" s="102"/>
      <c r="O1985" s="93"/>
      <c r="P1985" s="93"/>
    </row>
    <row r="1986" spans="14:16">
      <c r="N1986" s="102"/>
      <c r="O1986" s="93"/>
      <c r="P1986" s="93"/>
    </row>
    <row r="1987" spans="14:16">
      <c r="N1987" s="102"/>
      <c r="O1987" s="93"/>
      <c r="P1987" s="93"/>
    </row>
    <row r="1988" spans="14:16">
      <c r="N1988" s="102"/>
      <c r="O1988" s="93"/>
      <c r="P1988" s="93"/>
    </row>
    <row r="1989" spans="14:16">
      <c r="N1989" s="102"/>
      <c r="O1989" s="93"/>
      <c r="P1989" s="93"/>
    </row>
    <row r="1990" spans="14:16">
      <c r="N1990" s="102"/>
      <c r="O1990" s="93"/>
      <c r="P1990" s="93"/>
    </row>
    <row r="1991" spans="14:16">
      <c r="N1991" s="102"/>
      <c r="O1991" s="93"/>
      <c r="P1991" s="93"/>
    </row>
    <row r="1992" spans="14:16">
      <c r="N1992" s="102"/>
      <c r="O1992" s="93"/>
      <c r="P1992" s="93"/>
    </row>
    <row r="1993" spans="14:16">
      <c r="N1993" s="102"/>
      <c r="O1993" s="93"/>
      <c r="P1993" s="93"/>
    </row>
    <row r="1994" spans="14:16">
      <c r="N1994" s="102"/>
      <c r="O1994" s="93"/>
      <c r="P1994" s="93"/>
    </row>
    <row r="1995" spans="14:16">
      <c r="N1995" s="102"/>
      <c r="O1995" s="93"/>
      <c r="P1995" s="93"/>
    </row>
    <row r="1996" spans="14:16">
      <c r="N1996" s="102"/>
      <c r="O1996" s="93"/>
      <c r="P1996" s="93"/>
    </row>
    <row r="1997" spans="14:16">
      <c r="N1997" s="102"/>
      <c r="O1997" s="93"/>
      <c r="P1997" s="93"/>
    </row>
    <row r="1998" spans="14:16">
      <c r="N1998" s="102"/>
      <c r="O1998" s="93"/>
      <c r="P1998" s="93"/>
    </row>
    <row r="1999" spans="14:16">
      <c r="N1999" s="102"/>
      <c r="O1999" s="93"/>
      <c r="P1999" s="93"/>
    </row>
    <row r="2000" spans="14:16">
      <c r="N2000" s="102"/>
      <c r="O2000" s="93"/>
      <c r="P2000" s="93"/>
    </row>
    <row r="2001" spans="14:16">
      <c r="N2001" s="102"/>
      <c r="O2001" s="93"/>
      <c r="P2001" s="93"/>
    </row>
    <row r="2002" spans="14:16">
      <c r="N2002" s="102"/>
      <c r="O2002" s="93"/>
      <c r="P2002" s="93"/>
    </row>
    <row r="2003" spans="14:16">
      <c r="N2003" s="102"/>
      <c r="O2003" s="93"/>
      <c r="P2003" s="93"/>
    </row>
    <row r="2004" spans="14:16">
      <c r="N2004" s="102"/>
      <c r="O2004" s="93"/>
      <c r="P2004" s="93"/>
    </row>
    <row r="2005" spans="14:16">
      <c r="N2005" s="102"/>
      <c r="O2005" s="93"/>
      <c r="P2005" s="93"/>
    </row>
    <row r="2006" spans="14:16">
      <c r="N2006" s="102"/>
      <c r="O2006" s="93"/>
      <c r="P2006" s="93"/>
    </row>
    <row r="2007" spans="14:16">
      <c r="N2007" s="102"/>
      <c r="O2007" s="93"/>
      <c r="P2007" s="93"/>
    </row>
    <row r="2008" spans="14:16">
      <c r="N2008" s="102"/>
      <c r="O2008" s="93"/>
      <c r="P2008" s="93"/>
    </row>
    <row r="2009" spans="14:16">
      <c r="N2009" s="102"/>
      <c r="O2009" s="93"/>
      <c r="P2009" s="93"/>
    </row>
    <row r="2010" spans="14:16">
      <c r="N2010" s="102"/>
      <c r="O2010" s="93"/>
      <c r="P2010" s="93"/>
    </row>
    <row r="2011" spans="14:16">
      <c r="N2011" s="102"/>
      <c r="O2011" s="93"/>
      <c r="P2011" s="93"/>
    </row>
    <row r="2012" spans="14:16">
      <c r="N2012" s="102"/>
      <c r="O2012" s="93"/>
      <c r="P2012" s="93"/>
    </row>
    <row r="2013" spans="14:16">
      <c r="N2013" s="102"/>
      <c r="O2013" s="93"/>
      <c r="P2013" s="93"/>
    </row>
    <row r="2014" spans="14:16">
      <c r="N2014" s="102"/>
      <c r="O2014" s="93"/>
      <c r="P2014" s="93"/>
    </row>
    <row r="2015" spans="14:16">
      <c r="N2015" s="102"/>
      <c r="O2015" s="93"/>
      <c r="P2015" s="93"/>
    </row>
    <row r="2016" spans="14:16">
      <c r="N2016" s="102"/>
      <c r="O2016" s="93"/>
      <c r="P2016" s="93"/>
    </row>
    <row r="2017" spans="14:16">
      <c r="N2017" s="102"/>
      <c r="O2017" s="93"/>
      <c r="P2017" s="93"/>
    </row>
    <row r="2018" spans="14:16">
      <c r="N2018" s="102"/>
      <c r="O2018" s="93"/>
      <c r="P2018" s="93"/>
    </row>
    <row r="2019" spans="14:16">
      <c r="N2019" s="102"/>
      <c r="O2019" s="93"/>
      <c r="P2019" s="93"/>
    </row>
    <row r="2020" spans="14:16">
      <c r="N2020" s="102"/>
      <c r="O2020" s="93"/>
      <c r="P2020" s="93"/>
    </row>
    <row r="2021" spans="14:16">
      <c r="N2021" s="102"/>
      <c r="O2021" s="93"/>
      <c r="P2021" s="93"/>
    </row>
    <row r="2022" spans="14:16">
      <c r="N2022" s="102"/>
      <c r="O2022" s="93"/>
      <c r="P2022" s="93"/>
    </row>
    <row r="2023" spans="14:16">
      <c r="N2023" s="102"/>
      <c r="O2023" s="93"/>
      <c r="P2023" s="93"/>
    </row>
    <row r="2024" spans="14:16">
      <c r="N2024" s="102"/>
      <c r="O2024" s="93"/>
      <c r="P2024" s="93"/>
    </row>
    <row r="2025" spans="14:16">
      <c r="N2025" s="102"/>
      <c r="O2025" s="93"/>
      <c r="P2025" s="93"/>
    </row>
    <row r="2026" spans="14:16">
      <c r="N2026" s="102"/>
      <c r="O2026" s="93"/>
      <c r="P2026" s="93"/>
    </row>
    <row r="2027" spans="14:16">
      <c r="N2027" s="102"/>
      <c r="O2027" s="93"/>
      <c r="P2027" s="93"/>
    </row>
    <row r="2028" spans="14:16">
      <c r="N2028" s="102"/>
      <c r="O2028" s="93"/>
      <c r="P2028" s="93"/>
    </row>
    <row r="2029" spans="14:16">
      <c r="N2029" s="102"/>
      <c r="O2029" s="93"/>
      <c r="P2029" s="93"/>
    </row>
    <row r="2030" spans="14:16">
      <c r="N2030" s="102"/>
      <c r="O2030" s="93"/>
      <c r="P2030" s="93"/>
    </row>
    <row r="2031" spans="14:16">
      <c r="N2031" s="102"/>
      <c r="O2031" s="93"/>
      <c r="P2031" s="93"/>
    </row>
    <row r="2032" spans="14:16">
      <c r="N2032" s="102"/>
      <c r="O2032" s="93"/>
      <c r="P2032" s="93"/>
    </row>
    <row r="2033" spans="14:16">
      <c r="N2033" s="102"/>
      <c r="O2033" s="93"/>
      <c r="P2033" s="93"/>
    </row>
    <row r="2034" spans="14:16">
      <c r="N2034" s="102"/>
      <c r="O2034" s="93"/>
      <c r="P2034" s="93"/>
    </row>
    <row r="2035" spans="14:16">
      <c r="N2035" s="102"/>
      <c r="O2035" s="93"/>
      <c r="P2035" s="93"/>
    </row>
    <row r="2036" spans="14:16">
      <c r="N2036" s="102"/>
      <c r="O2036" s="93"/>
      <c r="P2036" s="93"/>
    </row>
    <row r="2037" spans="14:16">
      <c r="N2037" s="102"/>
      <c r="O2037" s="93"/>
      <c r="P2037" s="93"/>
    </row>
    <row r="2038" spans="14:16">
      <c r="N2038" s="102"/>
      <c r="O2038" s="93"/>
      <c r="P2038" s="93"/>
    </row>
    <row r="2039" spans="14:16">
      <c r="N2039" s="102"/>
      <c r="O2039" s="93"/>
      <c r="P2039" s="93"/>
    </row>
    <row r="2040" spans="14:16">
      <c r="N2040" s="102"/>
      <c r="O2040" s="93"/>
      <c r="P2040" s="93"/>
    </row>
    <row r="2041" spans="14:16">
      <c r="N2041" s="102"/>
      <c r="O2041" s="93"/>
      <c r="P2041" s="93"/>
    </row>
    <row r="2042" spans="14:16">
      <c r="N2042" s="102"/>
      <c r="O2042" s="93"/>
      <c r="P2042" s="93"/>
    </row>
    <row r="2043" spans="14:16">
      <c r="N2043" s="102"/>
      <c r="O2043" s="93"/>
      <c r="P2043" s="93"/>
    </row>
    <row r="2044" spans="14:16">
      <c r="N2044" s="102"/>
      <c r="O2044" s="93"/>
      <c r="P2044" s="93"/>
    </row>
    <row r="2045" spans="14:16">
      <c r="N2045" s="102"/>
      <c r="O2045" s="93"/>
      <c r="P2045" s="93"/>
    </row>
    <row r="2046" spans="14:16">
      <c r="N2046" s="102"/>
      <c r="O2046" s="93"/>
      <c r="P2046" s="93"/>
    </row>
    <row r="2047" spans="14:16">
      <c r="N2047" s="102"/>
      <c r="O2047" s="93"/>
      <c r="P2047" s="93"/>
    </row>
    <row r="2048" spans="14:16">
      <c r="N2048" s="102"/>
      <c r="O2048" s="93"/>
      <c r="P2048" s="93"/>
    </row>
    <row r="2049" spans="14:16">
      <c r="N2049" s="102"/>
      <c r="O2049" s="93"/>
      <c r="P2049" s="93"/>
    </row>
    <row r="2050" spans="14:16">
      <c r="N2050" s="102"/>
      <c r="O2050" s="93"/>
      <c r="P2050" s="93"/>
    </row>
    <row r="2051" spans="14:16">
      <c r="N2051" s="102"/>
      <c r="O2051" s="93"/>
      <c r="P2051" s="93"/>
    </row>
    <row r="2052" spans="14:16">
      <c r="N2052" s="102"/>
      <c r="O2052" s="93"/>
      <c r="P2052" s="93"/>
    </row>
    <row r="2053" spans="14:16">
      <c r="N2053" s="102"/>
      <c r="O2053" s="93"/>
      <c r="P2053" s="93"/>
    </row>
    <row r="2054" spans="14:16">
      <c r="N2054" s="102"/>
      <c r="O2054" s="93"/>
      <c r="P2054" s="93"/>
    </row>
    <row r="2055" spans="14:16">
      <c r="N2055" s="102"/>
      <c r="O2055" s="93"/>
      <c r="P2055" s="93"/>
    </row>
    <row r="2056" spans="14:16">
      <c r="N2056" s="102"/>
      <c r="O2056" s="93"/>
      <c r="P2056" s="93"/>
    </row>
    <row r="2057" spans="14:16">
      <c r="N2057" s="102"/>
      <c r="O2057" s="93"/>
      <c r="P2057" s="93"/>
    </row>
    <row r="2058" spans="14:16">
      <c r="N2058" s="102"/>
      <c r="O2058" s="93"/>
      <c r="P2058" s="93"/>
    </row>
    <row r="2059" spans="14:16">
      <c r="N2059" s="102"/>
      <c r="O2059" s="93"/>
      <c r="P2059" s="93"/>
    </row>
    <row r="2060" spans="14:16">
      <c r="N2060" s="102"/>
      <c r="O2060" s="93"/>
      <c r="P2060" s="93"/>
    </row>
    <row r="2061" spans="14:16">
      <c r="N2061" s="102"/>
      <c r="O2061" s="93"/>
      <c r="P2061" s="93"/>
    </row>
    <row r="2062" spans="14:16">
      <c r="N2062" s="102"/>
      <c r="O2062" s="93"/>
      <c r="P2062" s="93"/>
    </row>
    <row r="2063" spans="14:16">
      <c r="N2063" s="102"/>
      <c r="O2063" s="93"/>
      <c r="P2063" s="93"/>
    </row>
    <row r="2064" spans="14:16">
      <c r="N2064" s="102"/>
      <c r="O2064" s="93"/>
      <c r="P2064" s="93"/>
    </row>
    <row r="2065" spans="14:16">
      <c r="N2065" s="102"/>
      <c r="O2065" s="93"/>
      <c r="P2065" s="93"/>
    </row>
    <row r="2066" spans="14:16">
      <c r="N2066" s="102"/>
      <c r="O2066" s="93"/>
      <c r="P2066" s="93"/>
    </row>
    <row r="2067" spans="14:16">
      <c r="N2067" s="102"/>
      <c r="O2067" s="93"/>
      <c r="P2067" s="93"/>
    </row>
    <row r="2068" spans="14:16">
      <c r="N2068" s="102"/>
      <c r="O2068" s="93"/>
      <c r="P2068" s="93"/>
    </row>
    <row r="2069" spans="14:16">
      <c r="N2069" s="102"/>
      <c r="O2069" s="93"/>
      <c r="P2069" s="93"/>
    </row>
    <row r="2070" spans="14:16">
      <c r="N2070" s="102"/>
      <c r="O2070" s="93"/>
      <c r="P2070" s="93"/>
    </row>
    <row r="2071" spans="14:16">
      <c r="N2071" s="102"/>
      <c r="O2071" s="93"/>
      <c r="P2071" s="93"/>
    </row>
    <row r="2072" spans="14:16">
      <c r="N2072" s="102"/>
      <c r="O2072" s="93"/>
      <c r="P2072" s="93"/>
    </row>
    <row r="2073" spans="14:16">
      <c r="N2073" s="102"/>
      <c r="O2073" s="93"/>
      <c r="P2073" s="93"/>
    </row>
    <row r="2074" spans="14:16">
      <c r="N2074" s="102"/>
      <c r="O2074" s="93"/>
      <c r="P2074" s="93"/>
    </row>
    <row r="2075" spans="14:16">
      <c r="N2075" s="102"/>
      <c r="O2075" s="93"/>
      <c r="P2075" s="93"/>
    </row>
    <row r="2076" spans="14:16">
      <c r="N2076" s="102"/>
      <c r="O2076" s="93"/>
      <c r="P2076" s="93"/>
    </row>
    <row r="2077" spans="14:16">
      <c r="N2077" s="102"/>
      <c r="O2077" s="93"/>
      <c r="P2077" s="93"/>
    </row>
    <row r="2078" spans="14:16">
      <c r="N2078" s="102"/>
      <c r="O2078" s="93"/>
      <c r="P2078" s="93"/>
    </row>
    <row r="2079" spans="14:16">
      <c r="N2079" s="102"/>
      <c r="O2079" s="93"/>
      <c r="P2079" s="93"/>
    </row>
    <row r="2080" spans="14:16">
      <c r="N2080" s="102"/>
      <c r="O2080" s="93"/>
      <c r="P2080" s="93"/>
    </row>
    <row r="2081" spans="14:16">
      <c r="N2081" s="102"/>
      <c r="O2081" s="93"/>
      <c r="P2081" s="93"/>
    </row>
    <row r="2082" spans="14:16">
      <c r="N2082" s="102"/>
      <c r="O2082" s="93"/>
      <c r="P2082" s="93"/>
    </row>
    <row r="2083" spans="14:16">
      <c r="N2083" s="102"/>
      <c r="O2083" s="93"/>
      <c r="P2083" s="93"/>
    </row>
    <row r="2084" spans="14:16">
      <c r="N2084" s="102"/>
      <c r="O2084" s="93"/>
      <c r="P2084" s="93"/>
    </row>
    <row r="2085" spans="14:16">
      <c r="N2085" s="102"/>
      <c r="O2085" s="93"/>
      <c r="P2085" s="93"/>
    </row>
    <row r="2086" spans="14:16">
      <c r="N2086" s="102"/>
      <c r="O2086" s="93"/>
      <c r="P2086" s="93"/>
    </row>
    <row r="2087" spans="14:16">
      <c r="N2087" s="102"/>
      <c r="O2087" s="93"/>
      <c r="P2087" s="93"/>
    </row>
    <row r="2088" spans="14:16">
      <c r="N2088" s="102"/>
      <c r="O2088" s="93"/>
      <c r="P2088" s="93"/>
    </row>
    <row r="2089" spans="14:16">
      <c r="N2089" s="102"/>
      <c r="O2089" s="93"/>
      <c r="P2089" s="93"/>
    </row>
    <row r="2090" spans="14:16">
      <c r="N2090" s="102"/>
      <c r="O2090" s="93"/>
      <c r="P2090" s="93"/>
    </row>
    <row r="2091" spans="14:16">
      <c r="N2091" s="102"/>
      <c r="O2091" s="93"/>
      <c r="P2091" s="93"/>
    </row>
    <row r="2092" spans="14:16">
      <c r="N2092" s="102"/>
      <c r="O2092" s="93"/>
      <c r="P2092" s="93"/>
    </row>
    <row r="2093" spans="14:16">
      <c r="N2093" s="102"/>
      <c r="O2093" s="93"/>
      <c r="P2093" s="93"/>
    </row>
    <row r="2094" spans="14:16">
      <c r="N2094" s="102"/>
      <c r="O2094" s="93"/>
      <c r="P2094" s="93"/>
    </row>
    <row r="2095" spans="14:16">
      <c r="N2095" s="102"/>
      <c r="O2095" s="93"/>
      <c r="P2095" s="93"/>
    </row>
    <row r="2096" spans="14:16">
      <c r="N2096" s="102"/>
      <c r="O2096" s="93"/>
      <c r="P2096" s="93"/>
    </row>
    <row r="2097" spans="14:16">
      <c r="N2097" s="102"/>
      <c r="O2097" s="93"/>
      <c r="P2097" s="93"/>
    </row>
    <row r="2098" spans="14:16">
      <c r="N2098" s="102"/>
      <c r="O2098" s="93"/>
      <c r="P2098" s="93"/>
    </row>
    <row r="2099" spans="14:16">
      <c r="N2099" s="102"/>
      <c r="O2099" s="93"/>
      <c r="P2099" s="93"/>
    </row>
    <row r="2100" spans="14:16">
      <c r="N2100" s="102"/>
      <c r="O2100" s="93"/>
      <c r="P2100" s="93"/>
    </row>
    <row r="2101" spans="14:16">
      <c r="N2101" s="102"/>
      <c r="O2101" s="93"/>
      <c r="P2101" s="93"/>
    </row>
    <row r="2102" spans="14:16">
      <c r="N2102" s="102"/>
      <c r="O2102" s="93"/>
      <c r="P2102" s="93"/>
    </row>
    <row r="2103" spans="14:16">
      <c r="N2103" s="102"/>
      <c r="O2103" s="93"/>
      <c r="P2103" s="93"/>
    </row>
    <row r="2104" spans="14:16">
      <c r="N2104" s="102"/>
      <c r="O2104" s="93"/>
      <c r="P2104" s="93"/>
    </row>
    <row r="2105" spans="14:16">
      <c r="N2105" s="102"/>
      <c r="O2105" s="93"/>
      <c r="P2105" s="93"/>
    </row>
    <row r="2106" spans="14:16">
      <c r="N2106" s="102"/>
      <c r="O2106" s="93"/>
      <c r="P2106" s="93"/>
    </row>
    <row r="2107" spans="14:16">
      <c r="N2107" s="102"/>
      <c r="O2107" s="93"/>
      <c r="P2107" s="93"/>
    </row>
    <row r="2108" spans="14:16">
      <c r="N2108" s="102"/>
      <c r="O2108" s="93"/>
      <c r="P2108" s="93"/>
    </row>
    <row r="2109" spans="14:16">
      <c r="N2109" s="102"/>
      <c r="O2109" s="93"/>
      <c r="P2109" s="93"/>
    </row>
    <row r="2110" spans="14:16">
      <c r="N2110" s="102"/>
      <c r="O2110" s="93"/>
      <c r="P2110" s="93"/>
    </row>
    <row r="2111" spans="14:16">
      <c r="N2111" s="102"/>
      <c r="O2111" s="93"/>
      <c r="P2111" s="93"/>
    </row>
    <row r="2112" spans="14:16">
      <c r="N2112" s="102"/>
      <c r="O2112" s="93"/>
      <c r="P2112" s="93"/>
    </row>
    <row r="2113" spans="14:16">
      <c r="N2113" s="102"/>
      <c r="O2113" s="93"/>
      <c r="P2113" s="93"/>
    </row>
    <row r="2114" spans="14:16">
      <c r="N2114" s="102"/>
      <c r="O2114" s="93"/>
      <c r="P2114" s="93"/>
    </row>
    <row r="2115" spans="14:16">
      <c r="N2115" s="102"/>
      <c r="O2115" s="93"/>
      <c r="P2115" s="93"/>
    </row>
    <row r="2116" spans="14:16">
      <c r="N2116" s="102"/>
      <c r="O2116" s="93"/>
      <c r="P2116" s="93"/>
    </row>
    <row r="2117" spans="14:16">
      <c r="N2117" s="102"/>
      <c r="O2117" s="93"/>
      <c r="P2117" s="93"/>
    </row>
    <row r="2118" spans="14:16">
      <c r="N2118" s="102"/>
      <c r="O2118" s="93"/>
      <c r="P2118" s="93"/>
    </row>
    <row r="2119" spans="14:16">
      <c r="N2119" s="102"/>
      <c r="O2119" s="93"/>
      <c r="P2119" s="93"/>
    </row>
    <row r="2120" spans="14:16">
      <c r="N2120" s="102"/>
      <c r="O2120" s="93"/>
      <c r="P2120" s="93"/>
    </row>
    <row r="2121" spans="14:16">
      <c r="N2121" s="102"/>
      <c r="O2121" s="93"/>
      <c r="P2121" s="93"/>
    </row>
    <row r="2122" spans="14:16">
      <c r="N2122" s="102"/>
      <c r="O2122" s="93"/>
      <c r="P2122" s="93"/>
    </row>
    <row r="2123" spans="14:16">
      <c r="N2123" s="102"/>
      <c r="O2123" s="93"/>
      <c r="P2123" s="93"/>
    </row>
    <row r="2124" spans="14:16">
      <c r="N2124" s="102"/>
      <c r="O2124" s="93"/>
      <c r="P2124" s="93"/>
    </row>
    <row r="2125" spans="14:16">
      <c r="N2125" s="102"/>
      <c r="O2125" s="93"/>
      <c r="P2125" s="93"/>
    </row>
    <row r="2126" spans="14:16">
      <c r="N2126" s="102"/>
      <c r="O2126" s="93"/>
      <c r="P2126" s="93"/>
    </row>
    <row r="2127" spans="14:16">
      <c r="N2127" s="102"/>
      <c r="O2127" s="93"/>
      <c r="P2127" s="93"/>
    </row>
    <row r="2128" spans="14:16">
      <c r="N2128" s="102"/>
      <c r="O2128" s="93"/>
      <c r="P2128" s="93"/>
    </row>
    <row r="2129" spans="14:16">
      <c r="N2129" s="102"/>
      <c r="O2129" s="93"/>
      <c r="P2129" s="93"/>
    </row>
    <row r="2130" spans="14:16">
      <c r="N2130" s="102"/>
      <c r="O2130" s="93"/>
      <c r="P2130" s="93"/>
    </row>
    <row r="2131" spans="14:16">
      <c r="N2131" s="102"/>
      <c r="O2131" s="93"/>
      <c r="P2131" s="93"/>
    </row>
    <row r="2132" spans="14:16">
      <c r="N2132" s="102"/>
      <c r="O2132" s="93"/>
      <c r="P2132" s="93"/>
    </row>
    <row r="2133" spans="14:16">
      <c r="N2133" s="102"/>
      <c r="O2133" s="93"/>
      <c r="P2133" s="93"/>
    </row>
    <row r="2134" spans="14:16">
      <c r="N2134" s="102"/>
      <c r="O2134" s="93"/>
      <c r="P2134" s="93"/>
    </row>
    <row r="2135" spans="14:16">
      <c r="N2135" s="102"/>
      <c r="O2135" s="93"/>
      <c r="P2135" s="93"/>
    </row>
    <row r="2136" spans="14:16">
      <c r="N2136" s="102"/>
      <c r="O2136" s="93"/>
      <c r="P2136" s="93"/>
    </row>
    <row r="2137" spans="14:16">
      <c r="N2137" s="102"/>
      <c r="O2137" s="93"/>
      <c r="P2137" s="93"/>
    </row>
    <row r="2138" spans="14:16">
      <c r="N2138" s="102"/>
      <c r="O2138" s="93"/>
      <c r="P2138" s="93"/>
    </row>
    <row r="2139" spans="14:16">
      <c r="N2139" s="102"/>
      <c r="O2139" s="93"/>
      <c r="P2139" s="93"/>
    </row>
    <row r="2140" spans="14:16">
      <c r="N2140" s="102"/>
      <c r="O2140" s="93"/>
      <c r="P2140" s="93"/>
    </row>
    <row r="2141" spans="14:16">
      <c r="N2141" s="102"/>
      <c r="O2141" s="93"/>
      <c r="P2141" s="93"/>
    </row>
    <row r="2142" spans="14:16">
      <c r="N2142" s="102"/>
      <c r="O2142" s="93"/>
      <c r="P2142" s="93"/>
    </row>
    <row r="2143" spans="14:16">
      <c r="N2143" s="102"/>
      <c r="O2143" s="93"/>
      <c r="P2143" s="93"/>
    </row>
    <row r="2144" spans="14:16">
      <c r="N2144" s="102"/>
      <c r="O2144" s="93"/>
      <c r="P2144" s="93"/>
    </row>
    <row r="2145" spans="14:16">
      <c r="N2145" s="102"/>
      <c r="O2145" s="93"/>
      <c r="P2145" s="93"/>
    </row>
    <row r="2146" spans="14:16">
      <c r="N2146" s="102"/>
      <c r="O2146" s="93"/>
      <c r="P2146" s="93"/>
    </row>
    <row r="2147" spans="14:16">
      <c r="N2147" s="102"/>
      <c r="O2147" s="93"/>
      <c r="P2147" s="93"/>
    </row>
    <row r="2148" spans="14:16">
      <c r="N2148" s="102"/>
      <c r="O2148" s="93"/>
      <c r="P2148" s="93"/>
    </row>
    <row r="2149" spans="14:16">
      <c r="N2149" s="102"/>
      <c r="O2149" s="93"/>
      <c r="P2149" s="93"/>
    </row>
    <row r="2150" spans="14:16">
      <c r="N2150" s="102"/>
      <c r="O2150" s="93"/>
      <c r="P2150" s="93"/>
    </row>
    <row r="2151" spans="14:16">
      <c r="N2151" s="102"/>
      <c r="O2151" s="93"/>
      <c r="P2151" s="93"/>
    </row>
    <row r="2152" spans="14:16">
      <c r="N2152" s="102"/>
      <c r="O2152" s="93"/>
      <c r="P2152" s="93"/>
    </row>
    <row r="2153" spans="14:16">
      <c r="N2153" s="102"/>
      <c r="O2153" s="93"/>
      <c r="P2153" s="93"/>
    </row>
    <row r="2154" spans="14:16">
      <c r="N2154" s="102"/>
      <c r="O2154" s="93"/>
      <c r="P2154" s="93"/>
    </row>
    <row r="2155" spans="14:16">
      <c r="N2155" s="102"/>
      <c r="O2155" s="93"/>
      <c r="P2155" s="93"/>
    </row>
    <row r="2156" spans="14:16">
      <c r="N2156" s="102"/>
      <c r="O2156" s="93"/>
      <c r="P2156" s="93"/>
    </row>
    <row r="2157" spans="14:16">
      <c r="N2157" s="102"/>
      <c r="O2157" s="93"/>
      <c r="P2157" s="93"/>
    </row>
    <row r="2158" spans="14:16">
      <c r="N2158" s="102"/>
      <c r="O2158" s="93"/>
      <c r="P2158" s="93"/>
    </row>
    <row r="2159" spans="14:16">
      <c r="N2159" s="102"/>
      <c r="O2159" s="93"/>
      <c r="P2159" s="93"/>
    </row>
    <row r="2160" spans="14:16">
      <c r="N2160" s="102"/>
      <c r="O2160" s="93"/>
      <c r="P2160" s="93"/>
    </row>
    <row r="2161" spans="14:16">
      <c r="N2161" s="102"/>
      <c r="O2161" s="93"/>
      <c r="P2161" s="93"/>
    </row>
    <row r="2162" spans="14:16">
      <c r="N2162" s="102"/>
      <c r="O2162" s="93"/>
      <c r="P2162" s="93"/>
    </row>
    <row r="2163" spans="14:16">
      <c r="N2163" s="102"/>
      <c r="O2163" s="93"/>
      <c r="P2163" s="93"/>
    </row>
    <row r="2164" spans="14:16">
      <c r="N2164" s="102"/>
      <c r="O2164" s="93"/>
      <c r="P2164" s="93"/>
    </row>
    <row r="2165" spans="14:16">
      <c r="N2165" s="102"/>
      <c r="O2165" s="93"/>
      <c r="P2165" s="93"/>
    </row>
    <row r="2166" spans="14:16">
      <c r="N2166" s="102"/>
      <c r="O2166" s="93"/>
      <c r="P2166" s="93"/>
    </row>
    <row r="2167" spans="14:16">
      <c r="N2167" s="102"/>
      <c r="O2167" s="93"/>
      <c r="P2167" s="93"/>
    </row>
    <row r="2168" spans="14:16">
      <c r="N2168" s="102"/>
      <c r="O2168" s="93"/>
      <c r="P2168" s="93"/>
    </row>
    <row r="2169" spans="14:16">
      <c r="N2169" s="102"/>
      <c r="O2169" s="93"/>
      <c r="P2169" s="93"/>
    </row>
    <row r="2170" spans="14:16">
      <c r="N2170" s="102"/>
      <c r="O2170" s="93"/>
      <c r="P2170" s="93"/>
    </row>
    <row r="2171" spans="14:16">
      <c r="N2171" s="102"/>
      <c r="O2171" s="93"/>
      <c r="P2171" s="93"/>
    </row>
    <row r="2172" spans="14:16">
      <c r="N2172" s="102"/>
      <c r="O2172" s="93"/>
      <c r="P2172" s="93"/>
    </row>
    <row r="2173" spans="14:16">
      <c r="N2173" s="102"/>
      <c r="O2173" s="93"/>
      <c r="P2173" s="93"/>
    </row>
    <row r="2174" spans="14:16">
      <c r="N2174" s="102"/>
      <c r="O2174" s="93"/>
      <c r="P2174" s="93"/>
    </row>
    <row r="2175" spans="14:16">
      <c r="N2175" s="102"/>
      <c r="O2175" s="93"/>
      <c r="P2175" s="93"/>
    </row>
    <row r="2176" spans="14:16">
      <c r="N2176" s="102"/>
      <c r="O2176" s="93"/>
      <c r="P2176" s="93"/>
    </row>
    <row r="2177" spans="14:16">
      <c r="N2177" s="102"/>
      <c r="O2177" s="93"/>
      <c r="P2177" s="93"/>
    </row>
    <row r="2178" spans="14:16">
      <c r="N2178" s="102"/>
      <c r="O2178" s="93"/>
      <c r="P2178" s="93"/>
    </row>
    <row r="2179" spans="14:16">
      <c r="N2179" s="102"/>
      <c r="O2179" s="93"/>
      <c r="P2179" s="93"/>
    </row>
    <row r="2180" spans="14:16">
      <c r="N2180" s="102"/>
      <c r="O2180" s="93"/>
      <c r="P2180" s="93"/>
    </row>
    <row r="2181" spans="14:16">
      <c r="N2181" s="102"/>
      <c r="O2181" s="93"/>
      <c r="P2181" s="93"/>
    </row>
    <row r="2182" spans="14:16">
      <c r="N2182" s="102"/>
      <c r="O2182" s="93"/>
      <c r="P2182" s="93"/>
    </row>
    <row r="2183" spans="14:16">
      <c r="N2183" s="102"/>
      <c r="O2183" s="93"/>
      <c r="P2183" s="93"/>
    </row>
    <row r="2184" spans="14:16">
      <c r="N2184" s="102"/>
      <c r="O2184" s="93"/>
      <c r="P2184" s="93"/>
    </row>
    <row r="2185" spans="14:16">
      <c r="N2185" s="102"/>
      <c r="O2185" s="93"/>
      <c r="P2185" s="93"/>
    </row>
    <row r="2186" spans="14:16">
      <c r="N2186" s="102"/>
      <c r="O2186" s="93"/>
      <c r="P2186" s="93"/>
    </row>
    <row r="2187" spans="14:16">
      <c r="N2187" s="102"/>
      <c r="O2187" s="93"/>
      <c r="P2187" s="93"/>
    </row>
    <row r="2188" spans="14:16">
      <c r="N2188" s="102"/>
      <c r="O2188" s="93"/>
      <c r="P2188" s="93"/>
    </row>
    <row r="2189" spans="14:16">
      <c r="N2189" s="102"/>
      <c r="O2189" s="93"/>
      <c r="P2189" s="93"/>
    </row>
    <row r="2190" spans="14:16">
      <c r="N2190" s="102"/>
      <c r="O2190" s="93"/>
      <c r="P2190" s="93"/>
    </row>
    <row r="2191" spans="14:16">
      <c r="N2191" s="102"/>
      <c r="O2191" s="93"/>
      <c r="P2191" s="93"/>
    </row>
    <row r="2192" spans="14:16">
      <c r="N2192" s="102"/>
      <c r="O2192" s="93"/>
      <c r="P2192" s="93"/>
    </row>
    <row r="2193" spans="14:16">
      <c r="N2193" s="102"/>
      <c r="O2193" s="93"/>
      <c r="P2193" s="93"/>
    </row>
    <row r="2194" spans="14:16">
      <c r="N2194" s="102"/>
      <c r="O2194" s="93"/>
      <c r="P2194" s="93"/>
    </row>
    <row r="2195" spans="14:16">
      <c r="N2195" s="102"/>
      <c r="O2195" s="93"/>
      <c r="P2195" s="93"/>
    </row>
    <row r="2196" spans="14:16">
      <c r="N2196" s="102"/>
      <c r="O2196" s="93"/>
      <c r="P2196" s="93"/>
    </row>
    <row r="2197" spans="14:16">
      <c r="N2197" s="102"/>
      <c r="O2197" s="93"/>
      <c r="P2197" s="93"/>
    </row>
    <row r="2198" spans="14:16">
      <c r="N2198" s="102"/>
      <c r="O2198" s="93"/>
      <c r="P2198" s="93"/>
    </row>
    <row r="2199" spans="14:16">
      <c r="N2199" s="102"/>
      <c r="O2199" s="93"/>
      <c r="P2199" s="93"/>
    </row>
    <row r="2200" spans="14:16">
      <c r="N2200" s="102"/>
      <c r="O2200" s="93"/>
      <c r="P2200" s="93"/>
    </row>
    <row r="2201" spans="14:16">
      <c r="N2201" s="102"/>
      <c r="O2201" s="93"/>
      <c r="P2201" s="93"/>
    </row>
    <row r="2202" spans="14:16">
      <c r="N2202" s="102"/>
      <c r="O2202" s="93"/>
      <c r="P2202" s="93"/>
    </row>
    <row r="2203" spans="14:16">
      <c r="N2203" s="102"/>
      <c r="O2203" s="93"/>
      <c r="P2203" s="93"/>
    </row>
    <row r="2204" spans="14:16">
      <c r="N2204" s="102"/>
      <c r="O2204" s="93"/>
      <c r="P2204" s="93"/>
    </row>
    <row r="2205" spans="14:16">
      <c r="N2205" s="102"/>
      <c r="O2205" s="93"/>
      <c r="P2205" s="93"/>
    </row>
    <row r="2206" spans="14:16">
      <c r="N2206" s="102"/>
      <c r="O2206" s="93"/>
      <c r="P2206" s="93"/>
    </row>
    <row r="2207" spans="14:16">
      <c r="N2207" s="102"/>
      <c r="O2207" s="93"/>
      <c r="P2207" s="93"/>
    </row>
    <row r="2208" spans="14:16">
      <c r="N2208" s="102"/>
      <c r="O2208" s="93"/>
      <c r="P2208" s="93"/>
    </row>
    <row r="2209" spans="14:16">
      <c r="N2209" s="102"/>
      <c r="O2209" s="93"/>
      <c r="P2209" s="93"/>
    </row>
    <row r="2210" spans="14:16">
      <c r="N2210" s="102"/>
      <c r="O2210" s="93"/>
      <c r="P2210" s="93"/>
    </row>
    <row r="2211" spans="14:16">
      <c r="N2211" s="102"/>
      <c r="O2211" s="93"/>
      <c r="P2211" s="93"/>
    </row>
    <row r="2212" spans="14:16">
      <c r="N2212" s="102"/>
      <c r="O2212" s="93"/>
      <c r="P2212" s="93"/>
    </row>
    <row r="2213" spans="14:16">
      <c r="N2213" s="102"/>
      <c r="O2213" s="93"/>
      <c r="P2213" s="93"/>
    </row>
    <row r="2214" spans="14:16">
      <c r="N2214" s="102"/>
      <c r="O2214" s="93"/>
      <c r="P2214" s="93"/>
    </row>
    <row r="2215" spans="14:16">
      <c r="N2215" s="102"/>
      <c r="O2215" s="93"/>
      <c r="P2215" s="93"/>
    </row>
    <row r="2216" spans="14:16">
      <c r="N2216" s="102"/>
      <c r="O2216" s="93"/>
      <c r="P2216" s="93"/>
    </row>
    <row r="2217" spans="14:16">
      <c r="N2217" s="102"/>
      <c r="O2217" s="93"/>
      <c r="P2217" s="93"/>
    </row>
    <row r="2218" spans="14:16">
      <c r="N2218" s="102"/>
      <c r="O2218" s="93"/>
      <c r="P2218" s="93"/>
    </row>
    <row r="2219" spans="14:16">
      <c r="N2219" s="102"/>
      <c r="O2219" s="93"/>
      <c r="P2219" s="93"/>
    </row>
    <row r="2220" spans="14:16">
      <c r="N2220" s="102"/>
      <c r="O2220" s="93"/>
      <c r="P2220" s="93"/>
    </row>
    <row r="2221" spans="14:16">
      <c r="N2221" s="102"/>
      <c r="O2221" s="93"/>
      <c r="P2221" s="93"/>
    </row>
    <row r="2222" spans="14:16">
      <c r="N2222" s="102"/>
      <c r="O2222" s="93"/>
      <c r="P2222" s="93"/>
    </row>
    <row r="2223" spans="14:16">
      <c r="N2223" s="102"/>
      <c r="O2223" s="93"/>
      <c r="P2223" s="93"/>
    </row>
    <row r="2224" spans="14:16">
      <c r="N2224" s="102"/>
      <c r="O2224" s="93"/>
      <c r="P2224" s="93"/>
    </row>
    <row r="2225" spans="14:16">
      <c r="N2225" s="102"/>
      <c r="O2225" s="93"/>
      <c r="P2225" s="93"/>
    </row>
    <row r="2226" spans="14:16">
      <c r="N2226" s="102"/>
      <c r="O2226" s="93"/>
      <c r="P2226" s="93"/>
    </row>
    <row r="2227" spans="14:16">
      <c r="N2227" s="102"/>
      <c r="O2227" s="93"/>
      <c r="P2227" s="93"/>
    </row>
    <row r="2228" spans="14:16">
      <c r="N2228" s="102"/>
      <c r="O2228" s="93"/>
      <c r="P2228" s="93"/>
    </row>
    <row r="2229" spans="14:16">
      <c r="N2229" s="102"/>
      <c r="O2229" s="93"/>
      <c r="P2229" s="93"/>
    </row>
    <row r="2230" spans="14:16">
      <c r="N2230" s="102"/>
      <c r="O2230" s="93"/>
      <c r="P2230" s="93"/>
    </row>
    <row r="2231" spans="14:16">
      <c r="N2231" s="102"/>
      <c r="O2231" s="93"/>
      <c r="P2231" s="93"/>
    </row>
    <row r="2232" spans="14:16">
      <c r="N2232" s="102"/>
      <c r="O2232" s="93"/>
      <c r="P2232" s="93"/>
    </row>
    <row r="2233" spans="14:16">
      <c r="N2233" s="102"/>
      <c r="O2233" s="93"/>
      <c r="P2233" s="93"/>
    </row>
    <row r="2234" spans="14:16">
      <c r="N2234" s="102"/>
      <c r="O2234" s="93"/>
      <c r="P2234" s="93"/>
    </row>
    <row r="2235" spans="14:16">
      <c r="N2235" s="102"/>
      <c r="O2235" s="93"/>
      <c r="P2235" s="93"/>
    </row>
    <row r="2236" spans="14:16">
      <c r="N2236" s="102"/>
      <c r="O2236" s="93"/>
      <c r="P2236" s="93"/>
    </row>
    <row r="2237" spans="14:16">
      <c r="N2237" s="102"/>
      <c r="O2237" s="93"/>
      <c r="P2237" s="93"/>
    </row>
    <row r="2238" spans="14:16">
      <c r="N2238" s="102"/>
      <c r="O2238" s="93"/>
      <c r="P2238" s="93"/>
    </row>
    <row r="2239" spans="14:16">
      <c r="N2239" s="102"/>
      <c r="O2239" s="93"/>
      <c r="P2239" s="93"/>
    </row>
    <row r="2240" spans="14:16">
      <c r="N2240" s="102"/>
      <c r="O2240" s="93"/>
      <c r="P2240" s="93"/>
    </row>
    <row r="2241" spans="14:16">
      <c r="N2241" s="102"/>
      <c r="O2241" s="93"/>
      <c r="P2241" s="93"/>
    </row>
    <row r="2242" spans="14:16">
      <c r="N2242" s="102"/>
      <c r="O2242" s="93"/>
      <c r="P2242" s="93"/>
    </row>
    <row r="2243" spans="14:16">
      <c r="N2243" s="102"/>
      <c r="O2243" s="93"/>
      <c r="P2243" s="93"/>
    </row>
    <row r="2244" spans="14:16">
      <c r="N2244" s="102"/>
      <c r="O2244" s="93"/>
      <c r="P2244" s="93"/>
    </row>
    <row r="2245" spans="14:16">
      <c r="N2245" s="102"/>
      <c r="O2245" s="93"/>
      <c r="P2245" s="93"/>
    </row>
    <row r="2246" spans="14:16">
      <c r="N2246" s="102"/>
      <c r="O2246" s="93"/>
      <c r="P2246" s="93"/>
    </row>
    <row r="2247" spans="14:16">
      <c r="N2247" s="102"/>
      <c r="O2247" s="93"/>
      <c r="P2247" s="93"/>
    </row>
    <row r="2248" spans="14:16">
      <c r="N2248" s="102"/>
      <c r="O2248" s="93"/>
      <c r="P2248" s="93"/>
    </row>
    <row r="2249" spans="14:16">
      <c r="N2249" s="102"/>
      <c r="O2249" s="93"/>
      <c r="P2249" s="93"/>
    </row>
    <row r="2250" spans="14:16">
      <c r="N2250" s="102"/>
      <c r="O2250" s="93"/>
      <c r="P2250" s="93"/>
    </row>
    <row r="2251" spans="14:16">
      <c r="N2251" s="102"/>
      <c r="O2251" s="93"/>
      <c r="P2251" s="93"/>
    </row>
    <row r="2252" spans="14:16">
      <c r="N2252" s="102"/>
      <c r="O2252" s="93"/>
      <c r="P2252" s="93"/>
    </row>
    <row r="2253" spans="14:16">
      <c r="N2253" s="102"/>
      <c r="O2253" s="93"/>
      <c r="P2253" s="93"/>
    </row>
    <row r="2254" spans="14:16">
      <c r="N2254" s="102"/>
      <c r="O2254" s="93"/>
      <c r="P2254" s="93"/>
    </row>
    <row r="2255" spans="14:16">
      <c r="N2255" s="102"/>
      <c r="O2255" s="93"/>
      <c r="P2255" s="93"/>
    </row>
    <row r="2256" spans="14:16">
      <c r="N2256" s="102"/>
      <c r="O2256" s="93"/>
      <c r="P2256" s="93"/>
    </row>
    <row r="2257" spans="14:16">
      <c r="N2257" s="102"/>
      <c r="O2257" s="93"/>
      <c r="P2257" s="93"/>
    </row>
    <row r="2258" spans="14:16">
      <c r="N2258" s="102"/>
      <c r="O2258" s="93"/>
      <c r="P2258" s="93"/>
    </row>
    <row r="2259" spans="14:16">
      <c r="N2259" s="102"/>
      <c r="O2259" s="93"/>
      <c r="P2259" s="93"/>
    </row>
    <row r="2260" spans="14:16">
      <c r="N2260" s="102"/>
      <c r="O2260" s="93"/>
      <c r="P2260" s="93"/>
    </row>
    <row r="2261" spans="14:16">
      <c r="N2261" s="102"/>
      <c r="O2261" s="93"/>
      <c r="P2261" s="93"/>
    </row>
    <row r="2262" spans="14:16">
      <c r="N2262" s="102"/>
      <c r="O2262" s="93"/>
      <c r="P2262" s="93"/>
    </row>
    <row r="2263" spans="14:16">
      <c r="N2263" s="102"/>
      <c r="O2263" s="93"/>
      <c r="P2263" s="93"/>
    </row>
    <row r="2264" spans="14:16">
      <c r="N2264" s="102"/>
      <c r="O2264" s="93"/>
      <c r="P2264" s="93"/>
    </row>
    <row r="2265" spans="14:16">
      <c r="N2265" s="102"/>
      <c r="O2265" s="93"/>
      <c r="P2265" s="93"/>
    </row>
    <row r="2266" spans="14:16">
      <c r="N2266" s="102"/>
      <c r="O2266" s="93"/>
      <c r="P2266" s="93"/>
    </row>
    <row r="2267" spans="14:16">
      <c r="N2267" s="102"/>
      <c r="O2267" s="93"/>
      <c r="P2267" s="93"/>
    </row>
    <row r="2268" spans="14:16">
      <c r="N2268" s="102"/>
      <c r="O2268" s="93"/>
      <c r="P2268" s="93"/>
    </row>
    <row r="2269" spans="14:16">
      <c r="N2269" s="102"/>
      <c r="O2269" s="93"/>
      <c r="P2269" s="93"/>
    </row>
    <row r="2270" spans="14:16">
      <c r="N2270" s="102"/>
      <c r="O2270" s="93"/>
      <c r="P2270" s="93"/>
    </row>
    <row r="2271" spans="14:16">
      <c r="N2271" s="102"/>
      <c r="O2271" s="93"/>
      <c r="P2271" s="93"/>
    </row>
    <row r="2272" spans="14:16">
      <c r="N2272" s="102"/>
      <c r="O2272" s="93"/>
      <c r="P2272" s="93"/>
    </row>
    <row r="2273" spans="14:16">
      <c r="N2273" s="102"/>
      <c r="O2273" s="93"/>
      <c r="P2273" s="93"/>
    </row>
    <row r="2274" spans="14:16">
      <c r="N2274" s="102"/>
      <c r="O2274" s="93"/>
      <c r="P2274" s="93"/>
    </row>
    <row r="2275" spans="14:16">
      <c r="N2275" s="102"/>
      <c r="O2275" s="93"/>
      <c r="P2275" s="93"/>
    </row>
    <row r="2276" spans="14:16">
      <c r="N2276" s="102"/>
      <c r="O2276" s="93"/>
      <c r="P2276" s="93"/>
    </row>
    <row r="2277" spans="14:16">
      <c r="N2277" s="102"/>
      <c r="O2277" s="93"/>
      <c r="P2277" s="93"/>
    </row>
    <row r="2278" spans="14:16">
      <c r="N2278" s="102"/>
      <c r="O2278" s="93"/>
      <c r="P2278" s="93"/>
    </row>
    <row r="2279" spans="14:16">
      <c r="N2279" s="102"/>
      <c r="O2279" s="93"/>
      <c r="P2279" s="93"/>
    </row>
    <row r="2280" spans="14:16">
      <c r="N2280" s="102"/>
      <c r="O2280" s="93"/>
      <c r="P2280" s="93"/>
    </row>
    <row r="2281" spans="14:16">
      <c r="N2281" s="102"/>
      <c r="O2281" s="93"/>
      <c r="P2281" s="93"/>
    </row>
    <row r="2282" spans="14:16">
      <c r="N2282" s="102"/>
      <c r="O2282" s="93"/>
      <c r="P2282" s="93"/>
    </row>
    <row r="2283" spans="14:16">
      <c r="N2283" s="102"/>
      <c r="O2283" s="93"/>
      <c r="P2283" s="93"/>
    </row>
    <row r="2284" spans="14:16">
      <c r="N2284" s="102"/>
      <c r="O2284" s="93"/>
      <c r="P2284" s="93"/>
    </row>
    <row r="2285" spans="14:16">
      <c r="N2285" s="102"/>
      <c r="O2285" s="93"/>
      <c r="P2285" s="93"/>
    </row>
    <row r="2286" spans="14:16">
      <c r="N2286" s="102"/>
      <c r="O2286" s="93"/>
      <c r="P2286" s="93"/>
    </row>
    <row r="2287" spans="14:16">
      <c r="N2287" s="102"/>
      <c r="O2287" s="93"/>
      <c r="P2287" s="93"/>
    </row>
    <row r="2288" spans="14:16">
      <c r="N2288" s="102"/>
      <c r="O2288" s="93"/>
      <c r="P2288" s="93"/>
    </row>
    <row r="2289" spans="14:16">
      <c r="N2289" s="102"/>
      <c r="O2289" s="93"/>
      <c r="P2289" s="93"/>
    </row>
    <row r="2290" spans="14:16">
      <c r="N2290" s="102"/>
      <c r="O2290" s="93"/>
      <c r="P2290" s="93"/>
    </row>
    <row r="2291" spans="14:16">
      <c r="N2291" s="102"/>
      <c r="O2291" s="93"/>
      <c r="P2291" s="93"/>
    </row>
    <row r="2292" spans="14:16">
      <c r="N2292" s="102"/>
      <c r="O2292" s="93"/>
      <c r="P2292" s="93"/>
    </row>
    <row r="2293" spans="14:16">
      <c r="N2293" s="102"/>
      <c r="O2293" s="93"/>
      <c r="P2293" s="93"/>
    </row>
    <row r="2294" spans="14:16">
      <c r="N2294" s="102"/>
      <c r="O2294" s="93"/>
      <c r="P2294" s="93"/>
    </row>
    <row r="2295" spans="14:16">
      <c r="N2295" s="102"/>
      <c r="O2295" s="93"/>
      <c r="P2295" s="93"/>
    </row>
    <row r="2296" spans="14:16">
      <c r="N2296" s="102"/>
      <c r="O2296" s="93"/>
      <c r="P2296" s="93"/>
    </row>
    <row r="2297" spans="14:16">
      <c r="N2297" s="102"/>
      <c r="O2297" s="93"/>
      <c r="P2297" s="93"/>
    </row>
    <row r="2298" spans="14:16">
      <c r="N2298" s="102"/>
      <c r="O2298" s="93"/>
      <c r="P2298" s="93"/>
    </row>
    <row r="2299" spans="14:16">
      <c r="N2299" s="102"/>
      <c r="O2299" s="93"/>
      <c r="P2299" s="93"/>
    </row>
    <row r="2300" spans="14:16">
      <c r="N2300" s="102"/>
      <c r="O2300" s="93"/>
      <c r="P2300" s="93"/>
    </row>
    <row r="2301" spans="14:16">
      <c r="N2301" s="102"/>
      <c r="O2301" s="93"/>
      <c r="P2301" s="93"/>
    </row>
    <row r="2302" spans="14:16">
      <c r="N2302" s="102"/>
      <c r="O2302" s="93"/>
      <c r="P2302" s="93"/>
    </row>
    <row r="2303" spans="14:16">
      <c r="N2303" s="102"/>
      <c r="O2303" s="93"/>
      <c r="P2303" s="93"/>
    </row>
    <row r="2304" spans="14:16">
      <c r="N2304" s="102"/>
      <c r="O2304" s="93"/>
      <c r="P2304" s="93"/>
    </row>
    <row r="2305" spans="14:16">
      <c r="N2305" s="102"/>
      <c r="O2305" s="93"/>
      <c r="P2305" s="93"/>
    </row>
    <row r="2306" spans="14:16">
      <c r="N2306" s="102"/>
      <c r="O2306" s="93"/>
      <c r="P2306" s="93"/>
    </row>
    <row r="2307" spans="14:16">
      <c r="N2307" s="102"/>
      <c r="O2307" s="93"/>
      <c r="P2307" s="93"/>
    </row>
    <row r="2308" spans="14:16">
      <c r="N2308" s="102"/>
      <c r="O2308" s="93"/>
      <c r="P2308" s="93"/>
    </row>
    <row r="2309" spans="14:16">
      <c r="N2309" s="102"/>
      <c r="O2309" s="93"/>
      <c r="P2309" s="93"/>
    </row>
    <row r="2310" spans="14:16">
      <c r="N2310" s="102"/>
      <c r="O2310" s="93"/>
      <c r="P2310" s="93"/>
    </row>
    <row r="2311" spans="14:16">
      <c r="N2311" s="102"/>
      <c r="O2311" s="93"/>
      <c r="P2311" s="93"/>
    </row>
    <row r="2312" spans="14:16">
      <c r="N2312" s="102"/>
      <c r="O2312" s="93"/>
      <c r="P2312" s="93"/>
    </row>
    <row r="2313" spans="14:16">
      <c r="N2313" s="102"/>
      <c r="O2313" s="93"/>
      <c r="P2313" s="93"/>
    </row>
    <row r="2314" spans="14:16">
      <c r="N2314" s="102"/>
      <c r="O2314" s="93"/>
      <c r="P2314" s="93"/>
    </row>
    <row r="2315" spans="14:16">
      <c r="N2315" s="102"/>
      <c r="O2315" s="93"/>
      <c r="P2315" s="93"/>
    </row>
    <row r="2316" spans="14:16">
      <c r="N2316" s="102"/>
      <c r="O2316" s="93"/>
      <c r="P2316" s="93"/>
    </row>
    <row r="2317" spans="14:16">
      <c r="N2317" s="102"/>
      <c r="O2317" s="93"/>
      <c r="P2317" s="93"/>
    </row>
    <row r="2318" spans="14:16">
      <c r="N2318" s="102"/>
      <c r="O2318" s="93"/>
      <c r="P2318" s="93"/>
    </row>
    <row r="2319" spans="14:16">
      <c r="N2319" s="102"/>
      <c r="O2319" s="93"/>
      <c r="P2319" s="93"/>
    </row>
    <row r="2320" spans="14:16">
      <c r="N2320" s="102"/>
      <c r="O2320" s="93"/>
      <c r="P2320" s="93"/>
    </row>
    <row r="2321" spans="14:16">
      <c r="N2321" s="102"/>
      <c r="O2321" s="93"/>
      <c r="P2321" s="93"/>
    </row>
    <row r="2322" spans="14:16">
      <c r="N2322" s="102"/>
      <c r="O2322" s="93"/>
      <c r="P2322" s="93"/>
    </row>
    <row r="2323" spans="14:16">
      <c r="N2323" s="102"/>
      <c r="O2323" s="93"/>
      <c r="P2323" s="93"/>
    </row>
    <row r="2324" spans="14:16">
      <c r="N2324" s="102"/>
      <c r="O2324" s="93"/>
      <c r="P2324" s="93"/>
    </row>
    <row r="2325" spans="14:16">
      <c r="N2325" s="102"/>
      <c r="O2325" s="93"/>
      <c r="P2325" s="93"/>
    </row>
    <row r="2326" spans="14:16">
      <c r="N2326" s="102"/>
      <c r="O2326" s="93"/>
      <c r="P2326" s="93"/>
    </row>
    <row r="2327" spans="14:16">
      <c r="N2327" s="102"/>
      <c r="O2327" s="93"/>
      <c r="P2327" s="93"/>
    </row>
    <row r="2328" spans="14:16">
      <c r="N2328" s="102"/>
      <c r="O2328" s="93"/>
      <c r="P2328" s="93"/>
    </row>
    <row r="2329" spans="14:16">
      <c r="N2329" s="102"/>
      <c r="O2329" s="93"/>
      <c r="P2329" s="93"/>
    </row>
    <row r="2330" spans="14:16">
      <c r="N2330" s="102"/>
      <c r="O2330" s="93"/>
      <c r="P2330" s="93"/>
    </row>
    <row r="2331" spans="14:16">
      <c r="N2331" s="102"/>
      <c r="O2331" s="93"/>
      <c r="P2331" s="93"/>
    </row>
    <row r="2332" spans="14:16">
      <c r="N2332" s="102"/>
      <c r="O2332" s="93"/>
      <c r="P2332" s="93"/>
    </row>
    <row r="2333" spans="14:16">
      <c r="N2333" s="102"/>
      <c r="O2333" s="93"/>
      <c r="P2333" s="93"/>
    </row>
    <row r="2334" spans="14:16">
      <c r="N2334" s="102"/>
      <c r="O2334" s="93"/>
      <c r="P2334" s="93"/>
    </row>
    <row r="2335" spans="14:16">
      <c r="N2335" s="102"/>
      <c r="O2335" s="93"/>
      <c r="P2335" s="93"/>
    </row>
    <row r="2336" spans="14:16">
      <c r="N2336" s="102"/>
      <c r="O2336" s="93"/>
      <c r="P2336" s="93"/>
    </row>
    <row r="2337" spans="14:16">
      <c r="N2337" s="102"/>
      <c r="O2337" s="93"/>
      <c r="P2337" s="93"/>
    </row>
    <row r="2338" spans="14:16">
      <c r="N2338" s="102"/>
      <c r="O2338" s="93"/>
      <c r="P2338" s="93"/>
    </row>
    <row r="2339" spans="14:16">
      <c r="N2339" s="102"/>
      <c r="O2339" s="93"/>
      <c r="P2339" s="93"/>
    </row>
    <row r="2340" spans="14:16">
      <c r="N2340" s="102"/>
      <c r="O2340" s="93"/>
      <c r="P2340" s="93"/>
    </row>
    <row r="2341" spans="14:16">
      <c r="N2341" s="102"/>
      <c r="O2341" s="93"/>
      <c r="P2341" s="93"/>
    </row>
    <row r="2342" spans="14:16">
      <c r="N2342" s="102"/>
      <c r="O2342" s="93"/>
      <c r="P2342" s="93"/>
    </row>
    <row r="2343" spans="14:16">
      <c r="N2343" s="102"/>
      <c r="O2343" s="93"/>
      <c r="P2343" s="93"/>
    </row>
    <row r="2344" spans="14:16">
      <c r="N2344" s="102"/>
      <c r="O2344" s="93"/>
      <c r="P2344" s="93"/>
    </row>
    <row r="2345" spans="14:16">
      <c r="N2345" s="102"/>
      <c r="O2345" s="93"/>
      <c r="P2345" s="93"/>
    </row>
    <row r="2346" spans="14:16">
      <c r="N2346" s="102"/>
      <c r="O2346" s="93"/>
      <c r="P2346" s="93"/>
    </row>
    <row r="2347" spans="14:16">
      <c r="N2347" s="102"/>
      <c r="O2347" s="93"/>
      <c r="P2347" s="93"/>
    </row>
    <row r="2348" spans="14:16">
      <c r="N2348" s="102"/>
      <c r="O2348" s="93"/>
      <c r="P2348" s="93"/>
    </row>
    <row r="2349" spans="14:16">
      <c r="N2349" s="102"/>
      <c r="O2349" s="93"/>
      <c r="P2349" s="93"/>
    </row>
    <row r="2350" spans="14:16">
      <c r="N2350" s="102"/>
      <c r="O2350" s="93"/>
      <c r="P2350" s="93"/>
    </row>
    <row r="2351" spans="14:16">
      <c r="N2351" s="102"/>
      <c r="O2351" s="93"/>
      <c r="P2351" s="93"/>
    </row>
    <row r="2352" spans="14:16">
      <c r="N2352" s="102"/>
      <c r="O2352" s="93"/>
      <c r="P2352" s="93"/>
    </row>
    <row r="2353" spans="14:16">
      <c r="N2353" s="102"/>
      <c r="O2353" s="93"/>
      <c r="P2353" s="93"/>
    </row>
    <row r="2354" spans="14:16">
      <c r="N2354" s="102"/>
      <c r="O2354" s="93"/>
      <c r="P2354" s="93"/>
    </row>
    <row r="2355" spans="14:16">
      <c r="N2355" s="102"/>
      <c r="O2355" s="93"/>
      <c r="P2355" s="93"/>
    </row>
    <row r="2356" spans="14:16">
      <c r="N2356" s="102"/>
      <c r="O2356" s="93"/>
      <c r="P2356" s="93"/>
    </row>
    <row r="2357" spans="14:16">
      <c r="N2357" s="102"/>
      <c r="O2357" s="93"/>
      <c r="P2357" s="93"/>
    </row>
    <row r="2358" spans="14:16">
      <c r="N2358" s="102"/>
      <c r="O2358" s="93"/>
      <c r="P2358" s="93"/>
    </row>
    <row r="2359" spans="14:16">
      <c r="N2359" s="102"/>
      <c r="O2359" s="93"/>
      <c r="P2359" s="93"/>
    </row>
    <row r="2360" spans="14:16">
      <c r="N2360" s="102"/>
      <c r="O2360" s="93"/>
      <c r="P2360" s="93"/>
    </row>
    <row r="2361" spans="14:16">
      <c r="N2361" s="102"/>
      <c r="O2361" s="93"/>
      <c r="P2361" s="93"/>
    </row>
    <row r="2362" spans="14:16">
      <c r="N2362" s="102"/>
      <c r="O2362" s="93"/>
      <c r="P2362" s="93"/>
    </row>
    <row r="2363" spans="14:16">
      <c r="N2363" s="102"/>
      <c r="O2363" s="93"/>
      <c r="P2363" s="93"/>
    </row>
    <row r="2364" spans="14:16">
      <c r="N2364" s="102"/>
      <c r="O2364" s="93"/>
      <c r="P2364" s="93"/>
    </row>
    <row r="2365" spans="14:16">
      <c r="N2365" s="102"/>
      <c r="O2365" s="93"/>
      <c r="P2365" s="93"/>
    </row>
    <row r="2366" spans="14:16">
      <c r="N2366" s="102"/>
      <c r="O2366" s="93"/>
      <c r="P2366" s="93"/>
    </row>
    <row r="2367" spans="14:16">
      <c r="N2367" s="102"/>
      <c r="O2367" s="93"/>
      <c r="P2367" s="93"/>
    </row>
    <row r="2368" spans="14:16">
      <c r="N2368" s="102"/>
      <c r="O2368" s="93"/>
      <c r="P2368" s="93"/>
    </row>
    <row r="2369" spans="14:16">
      <c r="N2369" s="102"/>
      <c r="O2369" s="93"/>
      <c r="P2369" s="93"/>
    </row>
    <row r="2370" spans="14:16">
      <c r="N2370" s="102"/>
      <c r="O2370" s="93"/>
      <c r="P2370" s="93"/>
    </row>
    <row r="2371" spans="14:16">
      <c r="N2371" s="102"/>
      <c r="O2371" s="93"/>
      <c r="P2371" s="93"/>
    </row>
    <row r="2372" spans="14:16">
      <c r="N2372" s="102"/>
      <c r="O2372" s="93"/>
      <c r="P2372" s="93"/>
    </row>
    <row r="2373" spans="14:16">
      <c r="N2373" s="102"/>
      <c r="O2373" s="93"/>
      <c r="P2373" s="93"/>
    </row>
    <row r="2374" spans="14:16">
      <c r="N2374" s="102"/>
      <c r="O2374" s="93"/>
      <c r="P2374" s="93"/>
    </row>
    <row r="2375" spans="14:16">
      <c r="N2375" s="102"/>
      <c r="O2375" s="93"/>
      <c r="P2375" s="93"/>
    </row>
    <row r="2376" spans="14:16">
      <c r="N2376" s="102"/>
      <c r="O2376" s="93"/>
      <c r="P2376" s="93"/>
    </row>
    <row r="2377" spans="14:16">
      <c r="N2377" s="102"/>
      <c r="O2377" s="93"/>
      <c r="P2377" s="93"/>
    </row>
    <row r="2378" spans="14:16">
      <c r="N2378" s="102"/>
      <c r="O2378" s="93"/>
      <c r="P2378" s="93"/>
    </row>
    <row r="2379" spans="14:16">
      <c r="N2379" s="102"/>
      <c r="O2379" s="93"/>
      <c r="P2379" s="93"/>
    </row>
    <row r="2380" spans="14:16">
      <c r="N2380" s="102"/>
      <c r="O2380" s="93"/>
      <c r="P2380" s="93"/>
    </row>
    <row r="2381" spans="14:16">
      <c r="N2381" s="102"/>
      <c r="O2381" s="93"/>
      <c r="P2381" s="93"/>
    </row>
    <row r="2382" spans="14:16">
      <c r="N2382" s="102"/>
      <c r="O2382" s="93"/>
      <c r="P2382" s="93"/>
    </row>
    <row r="2383" spans="14:16">
      <c r="N2383" s="102"/>
      <c r="O2383" s="93"/>
      <c r="P2383" s="93"/>
    </row>
    <row r="2384" spans="14:16">
      <c r="N2384" s="102"/>
      <c r="O2384" s="93"/>
      <c r="P2384" s="93"/>
    </row>
    <row r="2385" spans="14:16">
      <c r="N2385" s="102"/>
      <c r="O2385" s="93"/>
      <c r="P2385" s="93"/>
    </row>
    <row r="2386" spans="14:16">
      <c r="N2386" s="102"/>
      <c r="O2386" s="93"/>
      <c r="P2386" s="93"/>
    </row>
    <row r="2387" spans="14:16">
      <c r="N2387" s="102"/>
      <c r="O2387" s="93"/>
      <c r="P2387" s="93"/>
    </row>
    <row r="2388" spans="14:16">
      <c r="N2388" s="102"/>
      <c r="O2388" s="93"/>
      <c r="P2388" s="93"/>
    </row>
    <row r="2389" spans="14:16">
      <c r="N2389" s="102"/>
      <c r="O2389" s="93"/>
      <c r="P2389" s="93"/>
    </row>
    <row r="2390" spans="14:16">
      <c r="N2390" s="102"/>
      <c r="O2390" s="93"/>
      <c r="P2390" s="93"/>
    </row>
    <row r="2391" spans="14:16">
      <c r="N2391" s="102"/>
      <c r="O2391" s="93"/>
      <c r="P2391" s="93"/>
    </row>
    <row r="2392" spans="14:16">
      <c r="N2392" s="102"/>
      <c r="O2392" s="93"/>
      <c r="P2392" s="93"/>
    </row>
    <row r="2393" spans="14:16">
      <c r="N2393" s="102"/>
      <c r="O2393" s="93"/>
      <c r="P2393" s="93"/>
    </row>
    <row r="2394" spans="14:16">
      <c r="N2394" s="102"/>
      <c r="O2394" s="93"/>
      <c r="P2394" s="93"/>
    </row>
    <row r="2395" spans="14:16">
      <c r="N2395" s="102"/>
      <c r="O2395" s="93"/>
      <c r="P2395" s="93"/>
    </row>
    <row r="2396" spans="14:16">
      <c r="N2396" s="102"/>
      <c r="O2396" s="93"/>
      <c r="P2396" s="93"/>
    </row>
    <row r="2397" spans="14:16">
      <c r="N2397" s="102"/>
      <c r="O2397" s="93"/>
      <c r="P2397" s="93"/>
    </row>
    <row r="2398" spans="14:16">
      <c r="N2398" s="102"/>
      <c r="O2398" s="93"/>
      <c r="P2398" s="93"/>
    </row>
    <row r="2399" spans="14:16">
      <c r="N2399" s="102"/>
      <c r="O2399" s="93"/>
      <c r="P2399" s="93"/>
    </row>
    <row r="2400" spans="14:16">
      <c r="N2400" s="102"/>
      <c r="O2400" s="93"/>
      <c r="P2400" s="93"/>
    </row>
    <row r="2401" spans="14:16">
      <c r="N2401" s="102"/>
      <c r="O2401" s="93"/>
      <c r="P2401" s="93"/>
    </row>
    <row r="2402" spans="14:16">
      <c r="N2402" s="102"/>
      <c r="O2402" s="93"/>
      <c r="P2402" s="93"/>
    </row>
    <row r="2403" spans="14:16">
      <c r="N2403" s="102"/>
      <c r="O2403" s="93"/>
      <c r="P2403" s="93"/>
    </row>
    <row r="2404" spans="14:16">
      <c r="N2404" s="102"/>
      <c r="O2404" s="93"/>
      <c r="P2404" s="93"/>
    </row>
    <row r="2405" spans="14:16">
      <c r="N2405" s="102"/>
      <c r="O2405" s="93"/>
      <c r="P2405" s="93"/>
    </row>
    <row r="2406" spans="14:16">
      <c r="N2406" s="102"/>
      <c r="O2406" s="93"/>
      <c r="P2406" s="93"/>
    </row>
    <row r="2407" spans="14:16">
      <c r="N2407" s="102"/>
      <c r="O2407" s="93"/>
      <c r="P2407" s="93"/>
    </row>
    <row r="2408" spans="14:16">
      <c r="N2408" s="102"/>
      <c r="O2408" s="93"/>
      <c r="P2408" s="93"/>
    </row>
    <row r="2409" spans="14:16">
      <c r="N2409" s="102"/>
      <c r="O2409" s="93"/>
      <c r="P2409" s="93"/>
    </row>
    <row r="2410" spans="14:16">
      <c r="N2410" s="102"/>
      <c r="O2410" s="93"/>
      <c r="P2410" s="93"/>
    </row>
    <row r="2411" spans="14:16">
      <c r="N2411" s="102"/>
      <c r="O2411" s="93"/>
      <c r="P2411" s="93"/>
    </row>
    <row r="2412" spans="14:16">
      <c r="N2412" s="102"/>
      <c r="O2412" s="93"/>
      <c r="P2412" s="93"/>
    </row>
    <row r="2413" spans="14:16">
      <c r="N2413" s="102"/>
      <c r="O2413" s="93"/>
      <c r="P2413" s="93"/>
    </row>
    <row r="2414" spans="14:16">
      <c r="N2414" s="102"/>
      <c r="O2414" s="93"/>
      <c r="P2414" s="93"/>
    </row>
    <row r="2415" spans="14:16">
      <c r="N2415" s="102"/>
      <c r="O2415" s="93"/>
      <c r="P2415" s="93"/>
    </row>
    <row r="2416" spans="14:16">
      <c r="N2416" s="102"/>
      <c r="O2416" s="93"/>
      <c r="P2416" s="93"/>
    </row>
    <row r="2417" spans="14:16">
      <c r="N2417" s="102"/>
      <c r="O2417" s="93"/>
      <c r="P2417" s="93"/>
    </row>
    <row r="2418" spans="14:16">
      <c r="N2418" s="102"/>
      <c r="O2418" s="93"/>
      <c r="P2418" s="93"/>
    </row>
    <row r="2419" spans="14:16">
      <c r="N2419" s="102"/>
      <c r="O2419" s="93"/>
      <c r="P2419" s="93"/>
    </row>
    <row r="2420" spans="14:16">
      <c r="N2420" s="102"/>
      <c r="O2420" s="93"/>
      <c r="P2420" s="93"/>
    </row>
    <row r="2421" spans="14:16">
      <c r="N2421" s="102"/>
      <c r="O2421" s="93"/>
      <c r="P2421" s="93"/>
    </row>
    <row r="2422" spans="14:16">
      <c r="N2422" s="102"/>
      <c r="O2422" s="93"/>
      <c r="P2422" s="93"/>
    </row>
    <row r="2423" spans="14:16">
      <c r="N2423" s="102"/>
      <c r="O2423" s="93"/>
      <c r="P2423" s="93"/>
    </row>
    <row r="2424" spans="14:16">
      <c r="N2424" s="102"/>
      <c r="O2424" s="93"/>
      <c r="P2424" s="93"/>
    </row>
    <row r="2425" spans="14:16">
      <c r="N2425" s="102"/>
      <c r="O2425" s="93"/>
      <c r="P2425" s="93"/>
    </row>
    <row r="2426" spans="14:16">
      <c r="N2426" s="102"/>
      <c r="O2426" s="93"/>
      <c r="P2426" s="93"/>
    </row>
    <row r="2427" spans="14:16">
      <c r="N2427" s="102"/>
      <c r="O2427" s="93"/>
      <c r="P2427" s="93"/>
    </row>
    <row r="2428" spans="14:16">
      <c r="N2428" s="102"/>
      <c r="O2428" s="93"/>
      <c r="P2428" s="93"/>
    </row>
    <row r="2429" spans="14:16">
      <c r="N2429" s="102"/>
      <c r="O2429" s="93"/>
      <c r="P2429" s="93"/>
    </row>
    <row r="2430" spans="14:16">
      <c r="N2430" s="102"/>
      <c r="O2430" s="93"/>
      <c r="P2430" s="93"/>
    </row>
    <row r="2431" spans="14:16">
      <c r="N2431" s="102"/>
      <c r="O2431" s="93"/>
      <c r="P2431" s="93"/>
    </row>
    <row r="2432" spans="14:16">
      <c r="N2432" s="102"/>
      <c r="O2432" s="93"/>
      <c r="P2432" s="93"/>
    </row>
    <row r="2433" spans="14:16">
      <c r="N2433" s="102"/>
      <c r="O2433" s="93"/>
      <c r="P2433" s="93"/>
    </row>
    <row r="2434" spans="14:16">
      <c r="N2434" s="102"/>
      <c r="O2434" s="93"/>
      <c r="P2434" s="93"/>
    </row>
    <row r="2435" spans="14:16">
      <c r="N2435" s="102"/>
      <c r="O2435" s="93"/>
      <c r="P2435" s="93"/>
    </row>
    <row r="2436" spans="14:16">
      <c r="N2436" s="102"/>
      <c r="O2436" s="93"/>
      <c r="P2436" s="93"/>
    </row>
    <row r="2437" spans="14:16">
      <c r="N2437" s="102"/>
      <c r="O2437" s="93"/>
      <c r="P2437" s="93"/>
    </row>
    <row r="2438" spans="14:16">
      <c r="N2438" s="102"/>
      <c r="O2438" s="93"/>
      <c r="P2438" s="93"/>
    </row>
    <row r="2439" spans="14:16">
      <c r="N2439" s="102"/>
      <c r="O2439" s="93"/>
      <c r="P2439" s="93"/>
    </row>
    <row r="2440" spans="14:16">
      <c r="N2440" s="102"/>
      <c r="O2440" s="93"/>
      <c r="P2440" s="93"/>
    </row>
    <row r="2441" spans="14:16">
      <c r="N2441" s="102"/>
      <c r="O2441" s="93"/>
      <c r="P2441" s="93"/>
    </row>
    <row r="2442" spans="14:16">
      <c r="N2442" s="102"/>
      <c r="O2442" s="93"/>
      <c r="P2442" s="93"/>
    </row>
    <row r="2443" spans="14:16">
      <c r="N2443" s="102"/>
      <c r="O2443" s="93"/>
      <c r="P2443" s="93"/>
    </row>
    <row r="2444" spans="14:16">
      <c r="N2444" s="102"/>
      <c r="O2444" s="93"/>
      <c r="P2444" s="93"/>
    </row>
    <row r="2445" spans="14:16">
      <c r="N2445" s="102"/>
      <c r="O2445" s="93"/>
      <c r="P2445" s="93"/>
    </row>
    <row r="2446" spans="14:16">
      <c r="N2446" s="102"/>
      <c r="O2446" s="93"/>
      <c r="P2446" s="93"/>
    </row>
    <row r="2447" spans="14:16">
      <c r="N2447" s="102"/>
      <c r="O2447" s="93"/>
      <c r="P2447" s="93"/>
    </row>
    <row r="2448" spans="14:16">
      <c r="N2448" s="102"/>
      <c r="O2448" s="93"/>
      <c r="P2448" s="93"/>
    </row>
    <row r="2449" spans="14:16">
      <c r="N2449" s="102"/>
      <c r="O2449" s="93"/>
      <c r="P2449" s="93"/>
    </row>
    <row r="2450" spans="14:16">
      <c r="N2450" s="102"/>
      <c r="O2450" s="93"/>
      <c r="P2450" s="93"/>
    </row>
    <row r="2451" spans="14:16">
      <c r="N2451" s="102"/>
      <c r="O2451" s="93"/>
      <c r="P2451" s="93"/>
    </row>
    <row r="2452" spans="14:16">
      <c r="N2452" s="102"/>
      <c r="O2452" s="93"/>
      <c r="P2452" s="93"/>
    </row>
    <row r="2453" spans="14:16">
      <c r="N2453" s="102"/>
      <c r="O2453" s="93"/>
      <c r="P2453" s="93"/>
    </row>
    <row r="2454" spans="14:16">
      <c r="N2454" s="102"/>
      <c r="O2454" s="93"/>
      <c r="P2454" s="93"/>
    </row>
    <row r="2455" spans="14:16">
      <c r="N2455" s="102"/>
      <c r="O2455" s="93"/>
      <c r="P2455" s="93"/>
    </row>
    <row r="2456" spans="14:16">
      <c r="N2456" s="102"/>
      <c r="O2456" s="93"/>
      <c r="P2456" s="93"/>
    </row>
    <row r="2457" spans="14:16">
      <c r="N2457" s="102"/>
      <c r="O2457" s="93"/>
      <c r="P2457" s="93"/>
    </row>
    <row r="2458" spans="14:16">
      <c r="N2458" s="102"/>
      <c r="O2458" s="93"/>
      <c r="P2458" s="93"/>
    </row>
    <row r="2459" spans="14:16">
      <c r="N2459" s="102"/>
      <c r="O2459" s="93"/>
      <c r="P2459" s="93"/>
    </row>
    <row r="2460" spans="14:16">
      <c r="N2460" s="102"/>
      <c r="O2460" s="93"/>
      <c r="P2460" s="93"/>
    </row>
    <row r="2461" spans="14:16">
      <c r="N2461" s="102"/>
      <c r="O2461" s="93"/>
      <c r="P2461" s="93"/>
    </row>
    <row r="2462" spans="14:16">
      <c r="N2462" s="102"/>
      <c r="O2462" s="93"/>
      <c r="P2462" s="93"/>
    </row>
    <row r="2463" spans="14:16">
      <c r="N2463" s="102"/>
      <c r="O2463" s="93"/>
      <c r="P2463" s="93"/>
    </row>
    <row r="2464" spans="14:16">
      <c r="N2464" s="102"/>
      <c r="O2464" s="93"/>
      <c r="P2464" s="93"/>
    </row>
    <row r="2465" spans="14:16">
      <c r="N2465" s="102"/>
      <c r="O2465" s="93"/>
      <c r="P2465" s="93"/>
    </row>
    <row r="2466" spans="14:16">
      <c r="N2466" s="102"/>
      <c r="O2466" s="93"/>
      <c r="P2466" s="93"/>
    </row>
    <row r="2467" spans="14:16">
      <c r="N2467" s="102"/>
      <c r="O2467" s="93"/>
      <c r="P2467" s="93"/>
    </row>
    <row r="2468" spans="14:16">
      <c r="N2468" s="102"/>
      <c r="O2468" s="93"/>
      <c r="P2468" s="93"/>
    </row>
    <row r="2469" spans="14:16">
      <c r="N2469" s="102"/>
      <c r="O2469" s="93"/>
      <c r="P2469" s="93"/>
    </row>
    <row r="2470" spans="14:16">
      <c r="N2470" s="102"/>
      <c r="O2470" s="93"/>
      <c r="P2470" s="93"/>
    </row>
    <row r="2471" spans="14:16">
      <c r="N2471" s="102"/>
      <c r="O2471" s="93"/>
      <c r="P2471" s="93"/>
    </row>
    <row r="2472" spans="14:16">
      <c r="N2472" s="102"/>
      <c r="O2472" s="93"/>
      <c r="P2472" s="93"/>
    </row>
    <row r="2473" spans="14:16">
      <c r="N2473" s="102"/>
      <c r="O2473" s="93"/>
      <c r="P2473" s="93"/>
    </row>
    <row r="2474" spans="14:16">
      <c r="N2474" s="102"/>
      <c r="O2474" s="93"/>
      <c r="P2474" s="93"/>
    </row>
    <row r="2475" spans="14:16">
      <c r="N2475" s="102"/>
      <c r="O2475" s="93"/>
      <c r="P2475" s="93"/>
    </row>
    <row r="2476" spans="14:16">
      <c r="N2476" s="102"/>
      <c r="O2476" s="93"/>
      <c r="P2476" s="93"/>
    </row>
    <row r="2477" spans="14:16">
      <c r="N2477" s="102"/>
      <c r="O2477" s="93"/>
      <c r="P2477" s="93"/>
    </row>
    <row r="2478" spans="14:16">
      <c r="N2478" s="102"/>
      <c r="O2478" s="93"/>
      <c r="P2478" s="93"/>
    </row>
    <row r="2479" spans="14:16">
      <c r="N2479" s="102"/>
      <c r="O2479" s="93"/>
      <c r="P2479" s="93"/>
    </row>
    <row r="2480" spans="14:16">
      <c r="N2480" s="102"/>
      <c r="O2480" s="93"/>
      <c r="P2480" s="93"/>
    </row>
    <row r="2481" spans="14:16">
      <c r="N2481" s="102"/>
      <c r="O2481" s="93"/>
      <c r="P2481" s="93"/>
    </row>
    <row r="2482" spans="14:16">
      <c r="N2482" s="102"/>
      <c r="O2482" s="93"/>
      <c r="P2482" s="93"/>
    </row>
    <row r="2483" spans="14:16">
      <c r="N2483" s="102"/>
      <c r="O2483" s="93"/>
      <c r="P2483" s="93"/>
    </row>
    <row r="2484" spans="14:16">
      <c r="N2484" s="102"/>
      <c r="O2484" s="93"/>
      <c r="P2484" s="93"/>
    </row>
    <row r="2485" spans="14:16">
      <c r="N2485" s="102"/>
      <c r="O2485" s="93"/>
      <c r="P2485" s="93"/>
    </row>
    <row r="2486" spans="14:16">
      <c r="N2486" s="102"/>
      <c r="O2486" s="93"/>
      <c r="P2486" s="93"/>
    </row>
    <row r="2487" spans="14:16">
      <c r="N2487" s="102"/>
      <c r="O2487" s="93"/>
      <c r="P2487" s="93"/>
    </row>
    <row r="2488" spans="14:16">
      <c r="N2488" s="102"/>
      <c r="O2488" s="93"/>
      <c r="P2488" s="93"/>
    </row>
    <row r="2489" spans="14:16">
      <c r="N2489" s="102"/>
      <c r="O2489" s="93"/>
      <c r="P2489" s="93"/>
    </row>
    <row r="2490" spans="14:16">
      <c r="N2490" s="102"/>
      <c r="O2490" s="93"/>
      <c r="P2490" s="93"/>
    </row>
    <row r="2491" spans="14:16">
      <c r="N2491" s="102"/>
      <c r="O2491" s="93"/>
      <c r="P2491" s="93"/>
    </row>
    <row r="2492" spans="14:16">
      <c r="N2492" s="102"/>
      <c r="O2492" s="93"/>
      <c r="P2492" s="93"/>
    </row>
    <row r="2493" spans="14:16">
      <c r="N2493" s="102"/>
      <c r="O2493" s="93"/>
      <c r="P2493" s="93"/>
    </row>
    <row r="2494" spans="14:16">
      <c r="N2494" s="102"/>
      <c r="O2494" s="93"/>
      <c r="P2494" s="93"/>
    </row>
    <row r="2495" spans="14:16">
      <c r="N2495" s="102"/>
      <c r="O2495" s="93"/>
      <c r="P2495" s="93"/>
    </row>
    <row r="2496" spans="14:16">
      <c r="N2496" s="102"/>
      <c r="O2496" s="93"/>
      <c r="P2496" s="93"/>
    </row>
    <row r="2497" spans="14:16">
      <c r="N2497" s="102"/>
      <c r="O2497" s="93"/>
      <c r="P2497" s="93"/>
    </row>
    <row r="2498" spans="14:16">
      <c r="N2498" s="102"/>
      <c r="O2498" s="93"/>
      <c r="P2498" s="93"/>
    </row>
    <row r="2499" spans="14:16">
      <c r="N2499" s="102"/>
      <c r="O2499" s="93"/>
      <c r="P2499" s="93"/>
    </row>
    <row r="2500" spans="14:16">
      <c r="N2500" s="102"/>
      <c r="O2500" s="93"/>
      <c r="P2500" s="93"/>
    </row>
    <row r="2501" spans="14:16">
      <c r="N2501" s="102"/>
      <c r="O2501" s="93"/>
      <c r="P2501" s="93"/>
    </row>
    <row r="2502" spans="14:16">
      <c r="N2502" s="102"/>
      <c r="O2502" s="93"/>
      <c r="P2502" s="93"/>
    </row>
    <row r="2503" spans="14:16">
      <c r="N2503" s="102"/>
      <c r="O2503" s="93"/>
      <c r="P2503" s="93"/>
    </row>
    <row r="2504" spans="14:16">
      <c r="N2504" s="102"/>
      <c r="O2504" s="93"/>
      <c r="P2504" s="93"/>
    </row>
    <row r="2505" spans="14:16">
      <c r="N2505" s="102"/>
      <c r="O2505" s="93"/>
      <c r="P2505" s="93"/>
    </row>
    <row r="2506" spans="14:16">
      <c r="N2506" s="102"/>
      <c r="O2506" s="93"/>
      <c r="P2506" s="93"/>
    </row>
    <row r="2507" spans="14:16">
      <c r="N2507" s="102"/>
      <c r="O2507" s="93"/>
      <c r="P2507" s="93"/>
    </row>
    <row r="2508" spans="14:16">
      <c r="N2508" s="102"/>
      <c r="O2508" s="93"/>
      <c r="P2508" s="93"/>
    </row>
    <row r="2509" spans="14:16">
      <c r="N2509" s="102"/>
      <c r="O2509" s="93"/>
      <c r="P2509" s="93"/>
    </row>
    <row r="2510" spans="14:16">
      <c r="N2510" s="102"/>
      <c r="O2510" s="93"/>
      <c r="P2510" s="93"/>
    </row>
    <row r="2511" spans="14:16">
      <c r="N2511" s="102"/>
      <c r="O2511" s="93"/>
      <c r="P2511" s="93"/>
    </row>
    <row r="2512" spans="14:16">
      <c r="N2512" s="102"/>
      <c r="O2512" s="93"/>
      <c r="P2512" s="93"/>
    </row>
    <row r="2513" spans="14:16">
      <c r="N2513" s="102"/>
      <c r="O2513" s="93"/>
      <c r="P2513" s="93"/>
    </row>
    <row r="2514" spans="14:16">
      <c r="N2514" s="102"/>
      <c r="O2514" s="93"/>
      <c r="P2514" s="93"/>
    </row>
    <row r="2515" spans="14:16">
      <c r="N2515" s="102"/>
      <c r="O2515" s="93"/>
      <c r="P2515" s="93"/>
    </row>
    <row r="2516" spans="14:16">
      <c r="N2516" s="102"/>
      <c r="O2516" s="93"/>
      <c r="P2516" s="93"/>
    </row>
    <row r="2517" spans="14:16">
      <c r="N2517" s="102"/>
      <c r="O2517" s="93"/>
      <c r="P2517" s="93"/>
    </row>
    <row r="2518" spans="14:16">
      <c r="N2518" s="102"/>
      <c r="O2518" s="93"/>
      <c r="P2518" s="93"/>
    </row>
    <row r="2519" spans="14:16">
      <c r="N2519" s="102"/>
      <c r="O2519" s="93"/>
      <c r="P2519" s="93"/>
    </row>
    <row r="2520" spans="14:16">
      <c r="N2520" s="102"/>
      <c r="O2520" s="93"/>
      <c r="P2520" s="93"/>
    </row>
    <row r="2521" spans="14:16">
      <c r="N2521" s="102"/>
      <c r="O2521" s="93"/>
      <c r="P2521" s="93"/>
    </row>
    <row r="2522" spans="14:16">
      <c r="N2522" s="102"/>
      <c r="O2522" s="93"/>
      <c r="P2522" s="93"/>
    </row>
    <row r="2523" spans="14:16">
      <c r="N2523" s="102"/>
      <c r="O2523" s="93"/>
      <c r="P2523" s="93"/>
    </row>
    <row r="2524" spans="14:16">
      <c r="N2524" s="102"/>
      <c r="O2524" s="93"/>
      <c r="P2524" s="93"/>
    </row>
    <row r="2525" spans="14:16">
      <c r="N2525" s="102"/>
      <c r="O2525" s="93"/>
      <c r="P2525" s="93"/>
    </row>
    <row r="2526" spans="14:16">
      <c r="N2526" s="102"/>
      <c r="O2526" s="93"/>
      <c r="P2526" s="93"/>
    </row>
    <row r="2527" spans="14:16">
      <c r="N2527" s="102"/>
      <c r="O2527" s="93"/>
      <c r="P2527" s="93"/>
    </row>
    <row r="2528" spans="14:16">
      <c r="N2528" s="102"/>
      <c r="O2528" s="93"/>
      <c r="P2528" s="93"/>
    </row>
    <row r="2529" spans="14:16">
      <c r="N2529" s="102"/>
      <c r="O2529" s="93"/>
      <c r="P2529" s="93"/>
    </row>
    <row r="2530" spans="14:16">
      <c r="N2530" s="102"/>
      <c r="O2530" s="93"/>
      <c r="P2530" s="93"/>
    </row>
    <row r="2531" spans="14:16">
      <c r="N2531" s="102"/>
      <c r="O2531" s="93"/>
      <c r="P2531" s="93"/>
    </row>
    <row r="2532" spans="14:16">
      <c r="N2532" s="102"/>
      <c r="O2532" s="93"/>
      <c r="P2532" s="93"/>
    </row>
    <row r="2533" spans="14:16">
      <c r="N2533" s="102"/>
      <c r="O2533" s="93"/>
      <c r="P2533" s="93"/>
    </row>
    <row r="2534" spans="14:16">
      <c r="N2534" s="102"/>
      <c r="O2534" s="93"/>
      <c r="P2534" s="93"/>
    </row>
    <row r="2535" spans="14:16">
      <c r="N2535" s="102"/>
      <c r="O2535" s="93"/>
      <c r="P2535" s="93"/>
    </row>
    <row r="2536" spans="14:16">
      <c r="N2536" s="102"/>
      <c r="O2536" s="93"/>
      <c r="P2536" s="93"/>
    </row>
    <row r="2537" spans="14:16">
      <c r="N2537" s="102"/>
      <c r="O2537" s="93"/>
      <c r="P2537" s="93"/>
    </row>
    <row r="2538" spans="14:16">
      <c r="N2538" s="102"/>
      <c r="O2538" s="93"/>
      <c r="P2538" s="93"/>
    </row>
    <row r="2539" spans="14:16">
      <c r="N2539" s="102"/>
      <c r="O2539" s="93"/>
      <c r="P2539" s="93"/>
    </row>
    <row r="2540" spans="14:16">
      <c r="N2540" s="102"/>
      <c r="O2540" s="93"/>
      <c r="P2540" s="93"/>
    </row>
    <row r="2541" spans="14:16">
      <c r="N2541" s="102"/>
      <c r="O2541" s="93"/>
      <c r="P2541" s="93"/>
    </row>
    <row r="2542" spans="14:16">
      <c r="N2542" s="102"/>
      <c r="O2542" s="93"/>
      <c r="P2542" s="93"/>
    </row>
    <row r="2543" spans="14:16">
      <c r="N2543" s="102"/>
      <c r="O2543" s="93"/>
      <c r="P2543" s="93"/>
    </row>
    <row r="2544" spans="14:16">
      <c r="N2544" s="102"/>
      <c r="O2544" s="93"/>
      <c r="P2544" s="93"/>
    </row>
    <row r="2545" spans="14:16">
      <c r="N2545" s="102"/>
      <c r="O2545" s="93"/>
      <c r="P2545" s="93"/>
    </row>
    <row r="2546" spans="14:16">
      <c r="N2546" s="102"/>
      <c r="O2546" s="93"/>
      <c r="P2546" s="93"/>
    </row>
    <row r="2547" spans="14:16">
      <c r="N2547" s="102"/>
      <c r="O2547" s="93"/>
      <c r="P2547" s="93"/>
    </row>
    <row r="2548" spans="14:16">
      <c r="N2548" s="102"/>
      <c r="O2548" s="93"/>
      <c r="P2548" s="93"/>
    </row>
    <row r="2549" spans="14:16">
      <c r="N2549" s="102"/>
      <c r="O2549" s="93"/>
      <c r="P2549" s="93"/>
    </row>
    <row r="2550" spans="14:16">
      <c r="N2550" s="102"/>
      <c r="O2550" s="93"/>
      <c r="P2550" s="93"/>
    </row>
    <row r="2551" spans="14:16">
      <c r="N2551" s="102"/>
      <c r="O2551" s="93"/>
      <c r="P2551" s="93"/>
    </row>
    <row r="2552" spans="14:16">
      <c r="N2552" s="102"/>
      <c r="O2552" s="93"/>
      <c r="P2552" s="93"/>
    </row>
    <row r="2553" spans="14:16">
      <c r="N2553" s="102"/>
      <c r="O2553" s="93"/>
      <c r="P2553" s="93"/>
    </row>
    <row r="2554" spans="14:16">
      <c r="N2554" s="102"/>
      <c r="O2554" s="93"/>
      <c r="P2554" s="93"/>
    </row>
    <row r="2555" spans="14:16">
      <c r="N2555" s="102"/>
      <c r="O2555" s="93"/>
      <c r="P2555" s="93"/>
    </row>
    <row r="2556" spans="14:16">
      <c r="N2556" s="102"/>
      <c r="O2556" s="93"/>
      <c r="P2556" s="93"/>
    </row>
    <row r="2557" spans="14:16">
      <c r="N2557" s="102"/>
      <c r="O2557" s="93"/>
      <c r="P2557" s="93"/>
    </row>
    <row r="2558" spans="14:16">
      <c r="N2558" s="102"/>
      <c r="O2558" s="93"/>
      <c r="P2558" s="93"/>
    </row>
    <row r="2559" spans="14:16">
      <c r="N2559" s="102"/>
      <c r="O2559" s="93"/>
      <c r="P2559" s="93"/>
    </row>
    <row r="2560" spans="14:16">
      <c r="N2560" s="102"/>
      <c r="O2560" s="93"/>
      <c r="P2560" s="93"/>
    </row>
    <row r="2561" spans="14:16">
      <c r="N2561" s="102"/>
      <c r="O2561" s="93"/>
      <c r="P2561" s="93"/>
    </row>
    <row r="2562" spans="14:16">
      <c r="N2562" s="102"/>
      <c r="O2562" s="93"/>
      <c r="P2562" s="93"/>
    </row>
    <row r="2563" spans="14:16">
      <c r="N2563" s="102"/>
      <c r="O2563" s="93"/>
      <c r="P2563" s="93"/>
    </row>
    <row r="2564" spans="14:16">
      <c r="N2564" s="102"/>
      <c r="O2564" s="93"/>
      <c r="P2564" s="93"/>
    </row>
    <row r="2565" spans="14:16">
      <c r="N2565" s="102"/>
      <c r="O2565" s="93"/>
      <c r="P2565" s="93"/>
    </row>
    <row r="2566" spans="14:16">
      <c r="N2566" s="102"/>
      <c r="O2566" s="93"/>
      <c r="P2566" s="93"/>
    </row>
    <row r="2567" spans="14:16">
      <c r="N2567" s="102"/>
      <c r="O2567" s="93"/>
      <c r="P2567" s="93"/>
    </row>
    <row r="2568" spans="14:16">
      <c r="N2568" s="102"/>
      <c r="O2568" s="93"/>
      <c r="P2568" s="93"/>
    </row>
    <row r="2569" spans="14:16">
      <c r="N2569" s="102"/>
      <c r="O2569" s="93"/>
      <c r="P2569" s="93"/>
    </row>
    <row r="2570" spans="14:16">
      <c r="N2570" s="102"/>
      <c r="O2570" s="93"/>
      <c r="P2570" s="93"/>
    </row>
    <row r="2571" spans="14:16">
      <c r="N2571" s="102"/>
      <c r="O2571" s="93"/>
      <c r="P2571" s="93"/>
    </row>
    <row r="2572" spans="14:16">
      <c r="N2572" s="102"/>
      <c r="O2572" s="93"/>
      <c r="P2572" s="93"/>
    </row>
    <row r="2573" spans="14:16">
      <c r="N2573" s="102"/>
      <c r="O2573" s="93"/>
      <c r="P2573" s="93"/>
    </row>
    <row r="2574" spans="14:16">
      <c r="N2574" s="102"/>
      <c r="O2574" s="93"/>
      <c r="P2574" s="93"/>
    </row>
    <row r="2575" spans="14:16">
      <c r="N2575" s="102"/>
      <c r="O2575" s="93"/>
      <c r="P2575" s="93"/>
    </row>
    <row r="2576" spans="14:16">
      <c r="N2576" s="102"/>
      <c r="O2576" s="93"/>
      <c r="P2576" s="93"/>
    </row>
    <row r="2577" spans="14:16">
      <c r="N2577" s="102"/>
      <c r="O2577" s="93"/>
      <c r="P2577" s="93"/>
    </row>
    <row r="2578" spans="14:16">
      <c r="N2578" s="102"/>
      <c r="O2578" s="93"/>
      <c r="P2578" s="93"/>
    </row>
    <row r="2579" spans="14:16">
      <c r="N2579" s="102"/>
      <c r="O2579" s="93"/>
      <c r="P2579" s="93"/>
    </row>
    <row r="2580" spans="14:16">
      <c r="N2580" s="102"/>
      <c r="O2580" s="93"/>
      <c r="P2580" s="93"/>
    </row>
    <row r="2581" spans="14:16">
      <c r="N2581" s="102"/>
      <c r="O2581" s="93"/>
      <c r="P2581" s="93"/>
    </row>
    <row r="2582" spans="14:16">
      <c r="N2582" s="102"/>
      <c r="O2582" s="93"/>
      <c r="P2582" s="93"/>
    </row>
    <row r="2583" spans="14:16">
      <c r="N2583" s="102"/>
      <c r="O2583" s="93"/>
      <c r="P2583" s="93"/>
    </row>
    <row r="2584" spans="14:16">
      <c r="N2584" s="102"/>
      <c r="O2584" s="93"/>
      <c r="P2584" s="93"/>
    </row>
    <row r="2585" spans="14:16">
      <c r="N2585" s="102"/>
      <c r="O2585" s="93"/>
      <c r="P2585" s="93"/>
    </row>
    <row r="2586" spans="14:16">
      <c r="N2586" s="102"/>
      <c r="O2586" s="93"/>
      <c r="P2586" s="93"/>
    </row>
    <row r="2587" spans="14:16">
      <c r="N2587" s="102"/>
      <c r="O2587" s="93"/>
      <c r="P2587" s="93"/>
    </row>
    <row r="2588" spans="14:16">
      <c r="N2588" s="102"/>
      <c r="O2588" s="93"/>
      <c r="P2588" s="93"/>
    </row>
    <row r="2589" spans="14:16">
      <c r="N2589" s="102"/>
      <c r="O2589" s="93"/>
      <c r="P2589" s="93"/>
    </row>
    <row r="2590" spans="14:16">
      <c r="N2590" s="102"/>
      <c r="O2590" s="93"/>
      <c r="P2590" s="93"/>
    </row>
    <row r="2591" spans="14:16">
      <c r="N2591" s="102"/>
      <c r="O2591" s="93"/>
      <c r="P2591" s="93"/>
    </row>
    <row r="2592" spans="14:16">
      <c r="N2592" s="102"/>
      <c r="O2592" s="93"/>
      <c r="P2592" s="93"/>
    </row>
    <row r="2593" spans="14:16">
      <c r="N2593" s="102"/>
      <c r="O2593" s="93"/>
      <c r="P2593" s="93"/>
    </row>
    <row r="2594" spans="14:16">
      <c r="N2594" s="102"/>
      <c r="O2594" s="93"/>
      <c r="P2594" s="93"/>
    </row>
    <row r="2595" spans="14:16">
      <c r="N2595" s="102"/>
      <c r="O2595" s="93"/>
      <c r="P2595" s="93"/>
    </row>
    <row r="2596" spans="14:16">
      <c r="N2596" s="102"/>
      <c r="O2596" s="93"/>
      <c r="P2596" s="93"/>
    </row>
    <row r="2597" spans="14:16">
      <c r="N2597" s="102"/>
      <c r="O2597" s="93"/>
      <c r="P2597" s="93"/>
    </row>
    <row r="2598" spans="14:16">
      <c r="N2598" s="102"/>
      <c r="O2598" s="93"/>
      <c r="P2598" s="93"/>
    </row>
    <row r="2599" spans="14:16">
      <c r="N2599" s="102"/>
      <c r="O2599" s="93"/>
      <c r="P2599" s="93"/>
    </row>
    <row r="2600" spans="14:16">
      <c r="N2600" s="102"/>
      <c r="O2600" s="93"/>
      <c r="P2600" s="93"/>
    </row>
    <row r="2601" spans="14:16">
      <c r="N2601" s="102"/>
      <c r="O2601" s="93"/>
      <c r="P2601" s="93"/>
    </row>
    <row r="2602" spans="14:16">
      <c r="N2602" s="102"/>
      <c r="O2602" s="93"/>
      <c r="P2602" s="93"/>
    </row>
    <row r="2603" spans="14:16">
      <c r="N2603" s="102"/>
      <c r="O2603" s="93"/>
      <c r="P2603" s="93"/>
    </row>
    <row r="2604" spans="14:16">
      <c r="N2604" s="102"/>
      <c r="O2604" s="93"/>
      <c r="P2604" s="93"/>
    </row>
    <row r="2605" spans="14:16">
      <c r="N2605" s="102"/>
      <c r="O2605" s="93"/>
      <c r="P2605" s="93"/>
    </row>
    <row r="2606" spans="14:16">
      <c r="N2606" s="102"/>
      <c r="O2606" s="93"/>
      <c r="P2606" s="93"/>
    </row>
    <row r="2607" spans="14:16">
      <c r="N2607" s="102"/>
      <c r="O2607" s="93"/>
      <c r="P2607" s="93"/>
    </row>
    <row r="2608" spans="14:16">
      <c r="N2608" s="102"/>
      <c r="O2608" s="93"/>
      <c r="P2608" s="93"/>
    </row>
    <row r="2609" spans="14:16">
      <c r="N2609" s="102"/>
      <c r="O2609" s="93"/>
      <c r="P2609" s="93"/>
    </row>
    <row r="2610" spans="14:16">
      <c r="N2610" s="102"/>
      <c r="O2610" s="93"/>
      <c r="P2610" s="93"/>
    </row>
    <row r="2611" spans="14:16">
      <c r="N2611" s="102"/>
      <c r="O2611" s="93"/>
      <c r="P2611" s="93"/>
    </row>
    <row r="2612" spans="14:16">
      <c r="N2612" s="102"/>
      <c r="O2612" s="93"/>
      <c r="P2612" s="93"/>
    </row>
    <row r="2613" spans="14:16">
      <c r="N2613" s="102"/>
      <c r="O2613" s="93"/>
      <c r="P2613" s="93"/>
    </row>
    <row r="2614" spans="14:16">
      <c r="N2614" s="102"/>
      <c r="O2614" s="93"/>
      <c r="P2614" s="93"/>
    </row>
    <row r="2615" spans="14:16">
      <c r="N2615" s="102"/>
      <c r="O2615" s="93"/>
      <c r="P2615" s="93"/>
    </row>
    <row r="2616" spans="14:16">
      <c r="N2616" s="102"/>
      <c r="O2616" s="93"/>
      <c r="P2616" s="93"/>
    </row>
    <row r="2617" spans="14:16">
      <c r="N2617" s="102"/>
      <c r="O2617" s="93"/>
      <c r="P2617" s="93"/>
    </row>
    <row r="2618" spans="14:16">
      <c r="N2618" s="102"/>
      <c r="O2618" s="93"/>
      <c r="P2618" s="93"/>
    </row>
    <row r="2619" spans="14:16">
      <c r="N2619" s="102"/>
      <c r="O2619" s="93"/>
      <c r="P2619" s="93"/>
    </row>
    <row r="2620" spans="14:16">
      <c r="N2620" s="102"/>
      <c r="O2620" s="93"/>
      <c r="P2620" s="93"/>
    </row>
    <row r="2621" spans="14:16">
      <c r="N2621" s="102"/>
      <c r="O2621" s="93"/>
      <c r="P2621" s="93"/>
    </row>
    <row r="2622" spans="14:16">
      <c r="N2622" s="102"/>
      <c r="O2622" s="93"/>
      <c r="P2622" s="93"/>
    </row>
    <row r="2623" spans="14:16">
      <c r="N2623" s="102"/>
      <c r="O2623" s="93"/>
      <c r="P2623" s="93"/>
    </row>
    <row r="2624" spans="14:16">
      <c r="N2624" s="102"/>
      <c r="O2624" s="93"/>
      <c r="P2624" s="93"/>
    </row>
    <row r="2625" spans="14:16">
      <c r="N2625" s="102"/>
      <c r="O2625" s="93"/>
      <c r="P2625" s="93"/>
    </row>
    <row r="2626" spans="14:16">
      <c r="N2626" s="102"/>
      <c r="O2626" s="93"/>
      <c r="P2626" s="93"/>
    </row>
    <row r="2627" spans="14:16">
      <c r="N2627" s="102"/>
      <c r="O2627" s="93"/>
      <c r="P2627" s="93"/>
    </row>
    <row r="2628" spans="14:16">
      <c r="N2628" s="102"/>
      <c r="O2628" s="93"/>
      <c r="P2628" s="93"/>
    </row>
    <row r="2629" spans="14:16">
      <c r="N2629" s="102"/>
      <c r="O2629" s="93"/>
      <c r="P2629" s="93"/>
    </row>
    <row r="2630" spans="14:16">
      <c r="N2630" s="102"/>
      <c r="O2630" s="93"/>
      <c r="P2630" s="93"/>
    </row>
    <row r="2631" spans="14:16">
      <c r="N2631" s="102"/>
      <c r="O2631" s="93"/>
      <c r="P2631" s="93"/>
    </row>
    <row r="2632" spans="14:16">
      <c r="N2632" s="102"/>
      <c r="O2632" s="93"/>
      <c r="P2632" s="93"/>
    </row>
    <row r="2633" spans="14:16">
      <c r="N2633" s="102"/>
      <c r="O2633" s="93"/>
      <c r="P2633" s="93"/>
    </row>
    <row r="2634" spans="14:16">
      <c r="N2634" s="102"/>
      <c r="O2634" s="93"/>
      <c r="P2634" s="93"/>
    </row>
    <row r="2635" spans="14:16">
      <c r="N2635" s="102"/>
      <c r="O2635" s="93"/>
      <c r="P2635" s="93"/>
    </row>
    <row r="2636" spans="14:16">
      <c r="N2636" s="102"/>
      <c r="O2636" s="93"/>
      <c r="P2636" s="93"/>
    </row>
    <row r="2637" spans="14:16">
      <c r="N2637" s="102"/>
      <c r="O2637" s="93"/>
      <c r="P2637" s="93"/>
    </row>
    <row r="2638" spans="14:16">
      <c r="N2638" s="102"/>
      <c r="O2638" s="93"/>
      <c r="P2638" s="93"/>
    </row>
    <row r="2639" spans="14:16">
      <c r="N2639" s="102"/>
      <c r="O2639" s="93"/>
      <c r="P2639" s="93"/>
    </row>
    <row r="2640" spans="14:16">
      <c r="N2640" s="102"/>
      <c r="O2640" s="93"/>
      <c r="P2640" s="93"/>
    </row>
    <row r="2641" spans="14:16">
      <c r="N2641" s="102"/>
      <c r="O2641" s="93"/>
      <c r="P2641" s="93"/>
    </row>
    <row r="2642" spans="14:16">
      <c r="N2642" s="102"/>
      <c r="O2642" s="93"/>
      <c r="P2642" s="93"/>
    </row>
    <row r="2643" spans="14:16">
      <c r="N2643" s="102"/>
      <c r="O2643" s="93"/>
      <c r="P2643" s="93"/>
    </row>
    <row r="2644" spans="14:16">
      <c r="N2644" s="102"/>
      <c r="O2644" s="93"/>
      <c r="P2644" s="93"/>
    </row>
    <row r="2645" spans="14:16">
      <c r="N2645" s="102"/>
      <c r="O2645" s="93"/>
      <c r="P2645" s="93"/>
    </row>
    <row r="2646" spans="14:16">
      <c r="N2646" s="102"/>
      <c r="O2646" s="93"/>
      <c r="P2646" s="93"/>
    </row>
    <row r="2647" spans="14:16">
      <c r="N2647" s="102"/>
      <c r="O2647" s="93"/>
      <c r="P2647" s="93"/>
    </row>
    <row r="2648" spans="14:16">
      <c r="N2648" s="102"/>
      <c r="O2648" s="93"/>
      <c r="P2648" s="93"/>
    </row>
    <row r="2649" spans="14:16">
      <c r="N2649" s="102"/>
      <c r="O2649" s="93"/>
      <c r="P2649" s="93"/>
    </row>
    <row r="2650" spans="14:16">
      <c r="N2650" s="102"/>
      <c r="O2650" s="93"/>
      <c r="P2650" s="93"/>
    </row>
    <row r="2651" spans="14:16">
      <c r="N2651" s="102"/>
      <c r="O2651" s="93"/>
      <c r="P2651" s="93"/>
    </row>
    <row r="2652" spans="14:16">
      <c r="N2652" s="102"/>
      <c r="O2652" s="93"/>
      <c r="P2652" s="93"/>
    </row>
    <row r="2653" spans="14:16">
      <c r="N2653" s="102"/>
      <c r="O2653" s="93"/>
      <c r="P2653" s="93"/>
    </row>
    <row r="2654" spans="14:16">
      <c r="N2654" s="102"/>
      <c r="O2654" s="93"/>
      <c r="P2654" s="93"/>
    </row>
    <row r="2655" spans="14:16">
      <c r="N2655" s="102"/>
      <c r="O2655" s="93"/>
      <c r="P2655" s="93"/>
    </row>
    <row r="2656" spans="14:16">
      <c r="N2656" s="102"/>
      <c r="O2656" s="93"/>
      <c r="P2656" s="93"/>
    </row>
    <row r="2657" spans="14:16">
      <c r="N2657" s="102"/>
      <c r="O2657" s="93"/>
      <c r="P2657" s="93"/>
    </row>
    <row r="2658" spans="14:16">
      <c r="N2658" s="102"/>
      <c r="O2658" s="93"/>
      <c r="P2658" s="93"/>
    </row>
    <row r="2659" spans="14:16">
      <c r="N2659" s="102"/>
      <c r="O2659" s="93"/>
      <c r="P2659" s="93"/>
    </row>
    <row r="2660" spans="14:16">
      <c r="N2660" s="102"/>
      <c r="O2660" s="93"/>
      <c r="P2660" s="93"/>
    </row>
    <row r="2661" spans="14:16">
      <c r="N2661" s="102"/>
      <c r="O2661" s="93"/>
      <c r="P2661" s="93"/>
    </row>
    <row r="2662" spans="14:16">
      <c r="N2662" s="102"/>
      <c r="O2662" s="93"/>
      <c r="P2662" s="93"/>
    </row>
    <row r="2663" spans="14:16">
      <c r="N2663" s="102"/>
      <c r="O2663" s="93"/>
      <c r="P2663" s="93"/>
    </row>
    <row r="2664" spans="14:16">
      <c r="N2664" s="102"/>
      <c r="O2664" s="93"/>
      <c r="P2664" s="93"/>
    </row>
    <row r="2665" spans="14:16">
      <c r="N2665" s="102"/>
      <c r="O2665" s="93"/>
      <c r="P2665" s="93"/>
    </row>
    <row r="2666" spans="14:16">
      <c r="N2666" s="102"/>
      <c r="O2666" s="93"/>
      <c r="P2666" s="93"/>
    </row>
    <row r="2667" spans="14:16">
      <c r="N2667" s="102"/>
      <c r="O2667" s="93"/>
      <c r="P2667" s="93"/>
    </row>
    <row r="2668" spans="14:16">
      <c r="N2668" s="102"/>
      <c r="O2668" s="93"/>
      <c r="P2668" s="93"/>
    </row>
    <row r="2669" spans="14:16">
      <c r="N2669" s="102"/>
      <c r="O2669" s="93"/>
      <c r="P2669" s="93"/>
    </row>
    <row r="2670" spans="14:16">
      <c r="N2670" s="102"/>
      <c r="O2670" s="93"/>
      <c r="P2670" s="93"/>
    </row>
    <row r="2671" spans="14:16">
      <c r="N2671" s="102"/>
      <c r="O2671" s="93"/>
      <c r="P2671" s="93"/>
    </row>
    <row r="2672" spans="14:16">
      <c r="N2672" s="102"/>
      <c r="O2672" s="93"/>
      <c r="P2672" s="93"/>
    </row>
    <row r="2673" spans="14:16">
      <c r="N2673" s="102"/>
      <c r="O2673" s="93"/>
      <c r="P2673" s="93"/>
    </row>
    <row r="2674" spans="14:16">
      <c r="N2674" s="102"/>
      <c r="O2674" s="93"/>
      <c r="P2674" s="93"/>
    </row>
    <row r="2675" spans="14:16">
      <c r="N2675" s="102"/>
      <c r="O2675" s="93"/>
      <c r="P2675" s="93"/>
    </row>
    <row r="2676" spans="14:16">
      <c r="N2676" s="102"/>
      <c r="O2676" s="93"/>
      <c r="P2676" s="93"/>
    </row>
    <row r="2677" spans="14:16">
      <c r="N2677" s="102"/>
      <c r="O2677" s="93"/>
      <c r="P2677" s="93"/>
    </row>
    <row r="2678" spans="14:16">
      <c r="N2678" s="102"/>
      <c r="O2678" s="93"/>
      <c r="P2678" s="93"/>
    </row>
    <row r="2679" spans="14:16">
      <c r="N2679" s="102"/>
      <c r="O2679" s="93"/>
      <c r="P2679" s="93"/>
    </row>
    <row r="2680" spans="14:16">
      <c r="N2680" s="102"/>
      <c r="O2680" s="93"/>
      <c r="P2680" s="93"/>
    </row>
    <row r="2681" spans="14:16">
      <c r="N2681" s="102"/>
      <c r="O2681" s="93"/>
      <c r="P2681" s="93"/>
    </row>
    <row r="2682" spans="14:16">
      <c r="N2682" s="102"/>
      <c r="O2682" s="93"/>
      <c r="P2682" s="93"/>
    </row>
    <row r="2683" spans="14:16">
      <c r="N2683" s="102"/>
      <c r="O2683" s="93"/>
      <c r="P2683" s="93"/>
    </row>
    <row r="2684" spans="14:16">
      <c r="N2684" s="102"/>
      <c r="O2684" s="93"/>
      <c r="P2684" s="93"/>
    </row>
    <row r="2685" spans="14:16">
      <c r="N2685" s="102"/>
      <c r="O2685" s="93"/>
      <c r="P2685" s="93"/>
    </row>
    <row r="2686" spans="14:16">
      <c r="N2686" s="102"/>
      <c r="O2686" s="93"/>
      <c r="P2686" s="93"/>
    </row>
    <row r="2687" spans="14:16">
      <c r="N2687" s="102"/>
      <c r="O2687" s="93"/>
      <c r="P2687" s="93"/>
    </row>
    <row r="2688" spans="14:16">
      <c r="N2688" s="102"/>
      <c r="O2688" s="93"/>
      <c r="P2688" s="93"/>
    </row>
    <row r="2689" spans="14:16">
      <c r="N2689" s="102"/>
      <c r="O2689" s="93"/>
      <c r="P2689" s="93"/>
    </row>
    <row r="2690" spans="14:16">
      <c r="N2690" s="102"/>
      <c r="O2690" s="93"/>
      <c r="P2690" s="93"/>
    </row>
    <row r="2691" spans="14:16">
      <c r="N2691" s="102"/>
      <c r="O2691" s="93"/>
      <c r="P2691" s="93"/>
    </row>
    <row r="2692" spans="14:16">
      <c r="N2692" s="102"/>
      <c r="O2692" s="93"/>
      <c r="P2692" s="93"/>
    </row>
    <row r="2693" spans="14:16">
      <c r="N2693" s="102"/>
      <c r="O2693" s="93"/>
      <c r="P2693" s="93"/>
    </row>
    <row r="2694" spans="14:16">
      <c r="N2694" s="102"/>
      <c r="O2694" s="93"/>
      <c r="P2694" s="93"/>
    </row>
    <row r="2695" spans="14:16">
      <c r="N2695" s="102"/>
      <c r="O2695" s="93"/>
      <c r="P2695" s="93"/>
    </row>
    <row r="2696" spans="14:16">
      <c r="N2696" s="102"/>
      <c r="O2696" s="93"/>
      <c r="P2696" s="93"/>
    </row>
    <row r="2697" spans="14:16">
      <c r="N2697" s="102"/>
      <c r="O2697" s="93"/>
      <c r="P2697" s="93"/>
    </row>
    <row r="2698" spans="14:16">
      <c r="N2698" s="102"/>
      <c r="O2698" s="93"/>
      <c r="P2698" s="93"/>
    </row>
    <row r="2699" spans="14:16">
      <c r="N2699" s="102"/>
      <c r="O2699" s="93"/>
      <c r="P2699" s="93"/>
    </row>
    <row r="2700" spans="14:16">
      <c r="N2700" s="102"/>
      <c r="O2700" s="93"/>
      <c r="P2700" s="93"/>
    </row>
    <row r="2701" spans="14:16">
      <c r="N2701" s="102"/>
      <c r="O2701" s="93"/>
      <c r="P2701" s="93"/>
    </row>
    <row r="2702" spans="14:16">
      <c r="N2702" s="102"/>
      <c r="O2702" s="93"/>
      <c r="P2702" s="93"/>
    </row>
    <row r="2703" spans="14:16">
      <c r="N2703" s="102"/>
      <c r="O2703" s="93"/>
      <c r="P2703" s="93"/>
    </row>
    <row r="2704" spans="14:16">
      <c r="N2704" s="102"/>
      <c r="O2704" s="93"/>
      <c r="P2704" s="93"/>
    </row>
    <row r="2705" spans="14:16">
      <c r="N2705" s="102"/>
      <c r="O2705" s="93"/>
      <c r="P2705" s="93"/>
    </row>
    <row r="2706" spans="14:16">
      <c r="N2706" s="102"/>
      <c r="O2706" s="93"/>
      <c r="P2706" s="93"/>
    </row>
    <row r="2707" spans="14:16">
      <c r="N2707" s="102"/>
      <c r="O2707" s="93"/>
      <c r="P2707" s="93"/>
    </row>
    <row r="2708" spans="14:16">
      <c r="N2708" s="102"/>
      <c r="O2708" s="93"/>
      <c r="P2708" s="93"/>
    </row>
    <row r="2709" spans="14:16">
      <c r="N2709" s="102"/>
      <c r="O2709" s="93"/>
      <c r="P2709" s="93"/>
    </row>
    <row r="2710" spans="14:16">
      <c r="N2710" s="102"/>
      <c r="O2710" s="93"/>
      <c r="P2710" s="93"/>
    </row>
    <row r="2711" spans="14:16">
      <c r="N2711" s="102"/>
      <c r="O2711" s="93"/>
      <c r="P2711" s="93"/>
    </row>
    <row r="2712" spans="14:16">
      <c r="N2712" s="102"/>
      <c r="O2712" s="93"/>
      <c r="P2712" s="93"/>
    </row>
    <row r="2713" spans="14:16">
      <c r="N2713" s="102"/>
      <c r="O2713" s="93"/>
      <c r="P2713" s="93"/>
    </row>
    <row r="2714" spans="14:16">
      <c r="N2714" s="102"/>
      <c r="O2714" s="93"/>
      <c r="P2714" s="93"/>
    </row>
    <row r="2715" spans="14:16">
      <c r="N2715" s="102"/>
      <c r="O2715" s="93"/>
      <c r="P2715" s="93"/>
    </row>
    <row r="2716" spans="14:16">
      <c r="N2716" s="102"/>
      <c r="O2716" s="93"/>
      <c r="P2716" s="93"/>
    </row>
    <row r="2717" spans="14:16">
      <c r="N2717" s="102"/>
      <c r="O2717" s="93"/>
      <c r="P2717" s="93"/>
    </row>
    <row r="2718" spans="14:16">
      <c r="N2718" s="102"/>
      <c r="O2718" s="93"/>
      <c r="P2718" s="93"/>
    </row>
    <row r="2719" spans="14:16">
      <c r="N2719" s="102"/>
      <c r="O2719" s="93"/>
      <c r="P2719" s="93"/>
    </row>
    <row r="2720" spans="14:16">
      <c r="N2720" s="102"/>
      <c r="O2720" s="93"/>
      <c r="P2720" s="93"/>
    </row>
    <row r="2721" spans="14:16">
      <c r="N2721" s="102"/>
      <c r="O2721" s="93"/>
      <c r="P2721" s="93"/>
    </row>
    <row r="2722" spans="14:16">
      <c r="N2722" s="102"/>
      <c r="O2722" s="93"/>
      <c r="P2722" s="93"/>
    </row>
    <row r="2723" spans="14:16">
      <c r="N2723" s="102"/>
      <c r="O2723" s="93"/>
      <c r="P2723" s="93"/>
    </row>
    <row r="2724" spans="14:16">
      <c r="N2724" s="102"/>
      <c r="O2724" s="93"/>
      <c r="P2724" s="93"/>
    </row>
    <row r="2725" spans="14:16">
      <c r="N2725" s="102"/>
      <c r="O2725" s="93"/>
      <c r="P2725" s="93"/>
    </row>
    <row r="2726" spans="14:16">
      <c r="N2726" s="102"/>
      <c r="O2726" s="93"/>
      <c r="P2726" s="93"/>
    </row>
    <row r="2727" spans="14:16">
      <c r="N2727" s="102"/>
      <c r="O2727" s="93"/>
      <c r="P2727" s="93"/>
    </row>
    <row r="2728" spans="14:16">
      <c r="N2728" s="102"/>
      <c r="O2728" s="93"/>
      <c r="P2728" s="93"/>
    </row>
    <row r="2729" spans="14:16">
      <c r="N2729" s="102"/>
      <c r="O2729" s="93"/>
      <c r="P2729" s="93"/>
    </row>
    <row r="2730" spans="14:16">
      <c r="N2730" s="102"/>
      <c r="O2730" s="93"/>
      <c r="P2730" s="93"/>
    </row>
    <row r="2731" spans="14:16">
      <c r="N2731" s="102"/>
      <c r="O2731" s="93"/>
      <c r="P2731" s="93"/>
    </row>
    <row r="2732" spans="14:16">
      <c r="N2732" s="102"/>
      <c r="O2732" s="93"/>
      <c r="P2732" s="93"/>
    </row>
    <row r="2733" spans="14:16">
      <c r="N2733" s="102"/>
      <c r="O2733" s="93"/>
      <c r="P2733" s="93"/>
    </row>
    <row r="2734" spans="14:16">
      <c r="N2734" s="102"/>
      <c r="O2734" s="93"/>
      <c r="P2734" s="93"/>
    </row>
    <row r="2735" spans="14:16">
      <c r="N2735" s="102"/>
      <c r="O2735" s="93"/>
      <c r="P2735" s="93"/>
    </row>
    <row r="2736" spans="14:16">
      <c r="N2736" s="102"/>
      <c r="O2736" s="93"/>
      <c r="P2736" s="93"/>
    </row>
    <row r="2737" spans="14:16">
      <c r="N2737" s="102"/>
      <c r="O2737" s="93"/>
      <c r="P2737" s="93"/>
    </row>
    <row r="2738" spans="14:16">
      <c r="N2738" s="102"/>
      <c r="O2738" s="93"/>
      <c r="P2738" s="93"/>
    </row>
    <row r="2739" spans="14:16">
      <c r="N2739" s="102"/>
      <c r="O2739" s="93"/>
      <c r="P2739" s="93"/>
    </row>
    <row r="2740" spans="14:16">
      <c r="N2740" s="102"/>
      <c r="O2740" s="93"/>
      <c r="P2740" s="93"/>
    </row>
    <row r="2741" spans="14:16">
      <c r="N2741" s="102"/>
      <c r="O2741" s="93"/>
      <c r="P2741" s="93"/>
    </row>
    <row r="2742" spans="14:16">
      <c r="N2742" s="102"/>
      <c r="O2742" s="93"/>
      <c r="P2742" s="93"/>
    </row>
    <row r="2743" spans="14:16">
      <c r="N2743" s="102"/>
      <c r="O2743" s="93"/>
      <c r="P2743" s="93"/>
    </row>
    <row r="2744" spans="14:16">
      <c r="N2744" s="102"/>
      <c r="O2744" s="93"/>
      <c r="P2744" s="93"/>
    </row>
    <row r="2745" spans="14:16">
      <c r="N2745" s="102"/>
      <c r="O2745" s="93"/>
      <c r="P2745" s="93"/>
    </row>
    <row r="2746" spans="14:16">
      <c r="N2746" s="102"/>
      <c r="O2746" s="93"/>
      <c r="P2746" s="93"/>
    </row>
    <row r="2747" spans="14:16">
      <c r="N2747" s="102"/>
      <c r="O2747" s="93"/>
      <c r="P2747" s="93"/>
    </row>
    <row r="2748" spans="14:16">
      <c r="N2748" s="102"/>
      <c r="O2748" s="93"/>
      <c r="P2748" s="93"/>
    </row>
    <row r="2749" spans="14:16">
      <c r="N2749" s="102"/>
      <c r="O2749" s="93"/>
      <c r="P2749" s="93"/>
    </row>
    <row r="2750" spans="14:16">
      <c r="N2750" s="102"/>
      <c r="O2750" s="93"/>
      <c r="P2750" s="93"/>
    </row>
    <row r="2751" spans="14:16">
      <c r="N2751" s="102"/>
      <c r="O2751" s="93"/>
      <c r="P2751" s="93"/>
    </row>
    <row r="2752" spans="14:16">
      <c r="N2752" s="102"/>
      <c r="O2752" s="93"/>
      <c r="P2752" s="93"/>
    </row>
    <row r="2753" spans="14:16">
      <c r="N2753" s="102"/>
      <c r="O2753" s="93"/>
      <c r="P2753" s="93"/>
    </row>
    <row r="2754" spans="14:16">
      <c r="N2754" s="102"/>
      <c r="O2754" s="93"/>
      <c r="P2754" s="93"/>
    </row>
    <row r="2755" spans="14:16">
      <c r="N2755" s="102"/>
      <c r="O2755" s="93"/>
      <c r="P2755" s="93"/>
    </row>
    <row r="2756" spans="14:16">
      <c r="N2756" s="102"/>
      <c r="O2756" s="93"/>
      <c r="P2756" s="93"/>
    </row>
    <row r="2757" spans="14:16">
      <c r="N2757" s="102"/>
      <c r="O2757" s="93"/>
      <c r="P2757" s="93"/>
    </row>
    <row r="2758" spans="14:16">
      <c r="N2758" s="102"/>
      <c r="O2758" s="93"/>
      <c r="P2758" s="93"/>
    </row>
    <row r="2759" spans="14:16">
      <c r="N2759" s="102"/>
      <c r="O2759" s="93"/>
      <c r="P2759" s="93"/>
    </row>
    <row r="2760" spans="14:16">
      <c r="N2760" s="102"/>
      <c r="O2760" s="93"/>
      <c r="P2760" s="93"/>
    </row>
    <row r="2761" spans="14:16">
      <c r="N2761" s="102"/>
      <c r="O2761" s="93"/>
      <c r="P2761" s="93"/>
    </row>
    <row r="2762" spans="14:16">
      <c r="N2762" s="102"/>
      <c r="O2762" s="93"/>
      <c r="P2762" s="93"/>
    </row>
    <row r="2763" spans="14:16">
      <c r="N2763" s="102"/>
      <c r="O2763" s="93"/>
      <c r="P2763" s="93"/>
    </row>
    <row r="2764" spans="14:16">
      <c r="N2764" s="102"/>
      <c r="O2764" s="93"/>
      <c r="P2764" s="93"/>
    </row>
    <row r="2765" spans="14:16">
      <c r="N2765" s="102"/>
      <c r="O2765" s="93"/>
      <c r="P2765" s="93"/>
    </row>
    <row r="2766" spans="14:16">
      <c r="N2766" s="102"/>
      <c r="O2766" s="93"/>
      <c r="P2766" s="93"/>
    </row>
    <row r="2767" spans="14:16">
      <c r="N2767" s="102"/>
      <c r="O2767" s="93"/>
      <c r="P2767" s="93"/>
    </row>
    <row r="2768" spans="14:16">
      <c r="N2768" s="102"/>
      <c r="O2768" s="93"/>
      <c r="P2768" s="93"/>
    </row>
    <row r="2769" spans="14:16">
      <c r="N2769" s="102"/>
      <c r="O2769" s="93"/>
      <c r="P2769" s="93"/>
    </row>
    <row r="2770" spans="14:16">
      <c r="N2770" s="102"/>
      <c r="O2770" s="93"/>
      <c r="P2770" s="93"/>
    </row>
    <row r="2771" spans="14:16">
      <c r="N2771" s="102"/>
      <c r="O2771" s="93"/>
      <c r="P2771" s="93"/>
    </row>
    <row r="2772" spans="14:16">
      <c r="N2772" s="102"/>
      <c r="O2772" s="93"/>
      <c r="P2772" s="93"/>
    </row>
    <row r="2773" spans="14:16">
      <c r="N2773" s="102"/>
      <c r="O2773" s="93"/>
      <c r="P2773" s="93"/>
    </row>
    <row r="2774" spans="14:16">
      <c r="N2774" s="102"/>
      <c r="O2774" s="93"/>
      <c r="P2774" s="93"/>
    </row>
    <row r="2775" spans="14:16">
      <c r="N2775" s="102"/>
      <c r="O2775" s="93"/>
      <c r="P2775" s="93"/>
    </row>
    <row r="2776" spans="14:16">
      <c r="N2776" s="102"/>
      <c r="O2776" s="93"/>
      <c r="P2776" s="93"/>
    </row>
    <row r="2777" spans="14:16">
      <c r="N2777" s="102"/>
      <c r="O2777" s="93"/>
      <c r="P2777" s="93"/>
    </row>
    <row r="2778" spans="14:16">
      <c r="N2778" s="102"/>
      <c r="O2778" s="93"/>
      <c r="P2778" s="93"/>
    </row>
    <row r="2779" spans="14:16">
      <c r="N2779" s="102"/>
      <c r="O2779" s="93"/>
      <c r="P2779" s="93"/>
    </row>
    <row r="2780" spans="14:16">
      <c r="N2780" s="102"/>
      <c r="O2780" s="93"/>
      <c r="P2780" s="93"/>
    </row>
    <row r="2781" spans="14:16">
      <c r="N2781" s="102"/>
      <c r="O2781" s="93"/>
      <c r="P2781" s="93"/>
    </row>
    <row r="2782" spans="14:16">
      <c r="N2782" s="102"/>
      <c r="O2782" s="93"/>
      <c r="P2782" s="93"/>
    </row>
    <row r="2783" spans="14:16">
      <c r="N2783" s="102"/>
      <c r="O2783" s="93"/>
      <c r="P2783" s="93"/>
    </row>
    <row r="2784" spans="14:16">
      <c r="N2784" s="102"/>
      <c r="O2784" s="93"/>
      <c r="P2784" s="93"/>
    </row>
    <row r="2785" spans="14:16">
      <c r="N2785" s="102"/>
      <c r="O2785" s="93"/>
      <c r="P2785" s="93"/>
    </row>
    <row r="2786" spans="14:16">
      <c r="N2786" s="102"/>
      <c r="O2786" s="93"/>
      <c r="P2786" s="93"/>
    </row>
    <row r="2787" spans="14:16">
      <c r="N2787" s="102"/>
      <c r="O2787" s="93"/>
      <c r="P2787" s="93"/>
    </row>
    <row r="2788" spans="14:16">
      <c r="N2788" s="102"/>
      <c r="O2788" s="93"/>
      <c r="P2788" s="93"/>
    </row>
    <row r="2789" spans="14:16">
      <c r="N2789" s="102"/>
      <c r="O2789" s="93"/>
      <c r="P2789" s="93"/>
    </row>
    <row r="2790" spans="14:16">
      <c r="N2790" s="102"/>
      <c r="O2790" s="93"/>
      <c r="P2790" s="93"/>
    </row>
    <row r="2791" spans="14:16">
      <c r="N2791" s="102"/>
      <c r="O2791" s="93"/>
      <c r="P2791" s="93"/>
    </row>
    <row r="2792" spans="14:16">
      <c r="N2792" s="102"/>
      <c r="O2792" s="93"/>
      <c r="P2792" s="93"/>
    </row>
    <row r="2793" spans="14:16">
      <c r="N2793" s="102"/>
      <c r="O2793" s="93"/>
      <c r="P2793" s="93"/>
    </row>
    <row r="2794" spans="14:16">
      <c r="N2794" s="102"/>
      <c r="O2794" s="93"/>
      <c r="P2794" s="93"/>
    </row>
    <row r="2795" spans="14:16">
      <c r="N2795" s="102"/>
      <c r="O2795" s="93"/>
      <c r="P2795" s="93"/>
    </row>
    <row r="2796" spans="14:16">
      <c r="N2796" s="102"/>
      <c r="O2796" s="93"/>
      <c r="P2796" s="93"/>
    </row>
    <row r="2797" spans="14:16">
      <c r="N2797" s="102"/>
      <c r="O2797" s="93"/>
      <c r="P2797" s="93"/>
    </row>
    <row r="2798" spans="14:16">
      <c r="N2798" s="102"/>
      <c r="O2798" s="93"/>
      <c r="P2798" s="93"/>
    </row>
    <row r="2799" spans="14:16">
      <c r="N2799" s="102"/>
      <c r="O2799" s="93"/>
      <c r="P2799" s="93"/>
    </row>
    <row r="2800" spans="14:16">
      <c r="N2800" s="102"/>
      <c r="O2800" s="93"/>
      <c r="P2800" s="93"/>
    </row>
    <row r="2801" spans="14:16">
      <c r="N2801" s="102"/>
      <c r="O2801" s="93"/>
      <c r="P2801" s="93"/>
    </row>
    <row r="2802" spans="14:16">
      <c r="N2802" s="102"/>
      <c r="O2802" s="93"/>
      <c r="P2802" s="93"/>
    </row>
    <row r="2803" spans="14:16">
      <c r="N2803" s="102"/>
      <c r="O2803" s="93"/>
      <c r="P2803" s="93"/>
    </row>
    <row r="2804" spans="14:16">
      <c r="N2804" s="102"/>
      <c r="O2804" s="93"/>
      <c r="P2804" s="93"/>
    </row>
    <row r="2805" spans="14:16">
      <c r="N2805" s="102"/>
      <c r="O2805" s="93"/>
      <c r="P2805" s="93"/>
    </row>
    <row r="2806" spans="14:16">
      <c r="N2806" s="102"/>
      <c r="O2806" s="93"/>
      <c r="P2806" s="93"/>
    </row>
    <row r="2807" spans="14:16">
      <c r="N2807" s="102"/>
      <c r="O2807" s="93"/>
      <c r="P2807" s="93"/>
    </row>
    <row r="2808" spans="14:16">
      <c r="N2808" s="102"/>
      <c r="O2808" s="93"/>
      <c r="P2808" s="93"/>
    </row>
    <row r="2809" spans="14:16">
      <c r="N2809" s="102"/>
      <c r="O2809" s="93"/>
      <c r="P2809" s="93"/>
    </row>
    <row r="2810" spans="14:16">
      <c r="N2810" s="102"/>
      <c r="O2810" s="93"/>
      <c r="P2810" s="93"/>
    </row>
    <row r="2811" spans="14:16">
      <c r="N2811" s="102"/>
      <c r="O2811" s="93"/>
      <c r="P2811" s="93"/>
    </row>
    <row r="2812" spans="14:16">
      <c r="N2812" s="102"/>
      <c r="O2812" s="93"/>
      <c r="P2812" s="93"/>
    </row>
    <row r="2813" spans="14:16">
      <c r="N2813" s="102"/>
      <c r="O2813" s="93"/>
      <c r="P2813" s="93"/>
    </row>
    <row r="2814" spans="14:16">
      <c r="N2814" s="102"/>
      <c r="O2814" s="93"/>
      <c r="P2814" s="93"/>
    </row>
    <row r="2815" spans="14:16">
      <c r="N2815" s="102"/>
      <c r="O2815" s="93"/>
      <c r="P2815" s="93"/>
    </row>
    <row r="2816" spans="14:16">
      <c r="N2816" s="102"/>
      <c r="O2816" s="93"/>
      <c r="P2816" s="93"/>
    </row>
    <row r="2817" spans="14:16">
      <c r="N2817" s="102"/>
      <c r="O2817" s="93"/>
      <c r="P2817" s="93"/>
    </row>
    <row r="2818" spans="14:16">
      <c r="N2818" s="102"/>
      <c r="O2818" s="93"/>
      <c r="P2818" s="93"/>
    </row>
    <row r="2819" spans="14:16">
      <c r="N2819" s="102"/>
      <c r="O2819" s="93"/>
      <c r="P2819" s="93"/>
    </row>
    <row r="2820" spans="14:16">
      <c r="N2820" s="102"/>
      <c r="O2820" s="93"/>
      <c r="P2820" s="93"/>
    </row>
    <row r="2821" spans="14:16">
      <c r="N2821" s="102"/>
      <c r="O2821" s="93"/>
      <c r="P2821" s="93"/>
    </row>
    <row r="2822" spans="14:16">
      <c r="N2822" s="102"/>
      <c r="O2822" s="93"/>
      <c r="P2822" s="93"/>
    </row>
    <row r="2823" spans="14:16">
      <c r="N2823" s="102"/>
      <c r="O2823" s="93"/>
      <c r="P2823" s="93"/>
    </row>
    <row r="2824" spans="14:16">
      <c r="N2824" s="102"/>
      <c r="O2824" s="93"/>
      <c r="P2824" s="93"/>
    </row>
    <row r="2825" spans="14:16">
      <c r="N2825" s="102"/>
      <c r="O2825" s="93"/>
      <c r="P2825" s="93"/>
    </row>
    <row r="2826" spans="14:16">
      <c r="N2826" s="102"/>
      <c r="O2826" s="93"/>
      <c r="P2826" s="93"/>
    </row>
    <row r="2827" spans="14:16">
      <c r="N2827" s="102"/>
      <c r="O2827" s="93"/>
      <c r="P2827" s="93"/>
    </row>
    <row r="2828" spans="14:16">
      <c r="N2828" s="102"/>
      <c r="O2828" s="93"/>
      <c r="P2828" s="93"/>
    </row>
    <row r="2829" spans="14:16">
      <c r="N2829" s="102"/>
      <c r="O2829" s="93"/>
      <c r="P2829" s="93"/>
    </row>
    <row r="2830" spans="14:16">
      <c r="N2830" s="102"/>
      <c r="O2830" s="93"/>
      <c r="P2830" s="93"/>
    </row>
    <row r="2831" spans="14:16">
      <c r="N2831" s="102"/>
      <c r="O2831" s="93"/>
      <c r="P2831" s="93"/>
    </row>
    <row r="2832" spans="14:16">
      <c r="N2832" s="102"/>
      <c r="O2832" s="93"/>
      <c r="P2832" s="93"/>
    </row>
    <row r="2833" spans="14:16">
      <c r="N2833" s="102"/>
      <c r="O2833" s="93"/>
      <c r="P2833" s="93"/>
    </row>
    <row r="2834" spans="14:16">
      <c r="N2834" s="102"/>
      <c r="O2834" s="93"/>
      <c r="P2834" s="93"/>
    </row>
    <row r="2835" spans="14:16">
      <c r="N2835" s="102"/>
      <c r="O2835" s="93"/>
      <c r="P2835" s="93"/>
    </row>
    <row r="2836" spans="14:16">
      <c r="N2836" s="102"/>
      <c r="O2836" s="93"/>
      <c r="P2836" s="93"/>
    </row>
    <row r="2837" spans="14:16">
      <c r="N2837" s="102"/>
      <c r="O2837" s="93"/>
      <c r="P2837" s="93"/>
    </row>
    <row r="2838" spans="14:16">
      <c r="N2838" s="102"/>
      <c r="O2838" s="93"/>
      <c r="P2838" s="93"/>
    </row>
    <row r="2839" spans="14:16">
      <c r="N2839" s="102"/>
      <c r="O2839" s="93"/>
      <c r="P2839" s="93"/>
    </row>
    <row r="2840" spans="14:16">
      <c r="N2840" s="102"/>
      <c r="O2840" s="93"/>
      <c r="P2840" s="93"/>
    </row>
    <row r="2841" spans="14:16">
      <c r="N2841" s="102"/>
      <c r="O2841" s="93"/>
      <c r="P2841" s="93"/>
    </row>
    <row r="2842" spans="14:16">
      <c r="N2842" s="102"/>
      <c r="O2842" s="93"/>
      <c r="P2842" s="93"/>
    </row>
    <row r="2843" spans="14:16">
      <c r="N2843" s="102"/>
      <c r="O2843" s="93"/>
      <c r="P2843" s="93"/>
    </row>
    <row r="2844" spans="14:16">
      <c r="N2844" s="102"/>
      <c r="O2844" s="93"/>
      <c r="P2844" s="93"/>
    </row>
    <row r="2845" spans="14:16">
      <c r="N2845" s="102"/>
      <c r="O2845" s="93"/>
      <c r="P2845" s="93"/>
    </row>
    <row r="2846" spans="14:16">
      <c r="N2846" s="102"/>
      <c r="O2846" s="93"/>
      <c r="P2846" s="93"/>
    </row>
    <row r="2847" spans="14:16">
      <c r="N2847" s="102"/>
      <c r="O2847" s="93"/>
      <c r="P2847" s="93"/>
    </row>
    <row r="2848" spans="14:16">
      <c r="N2848" s="102"/>
      <c r="O2848" s="93"/>
      <c r="P2848" s="93"/>
    </row>
    <row r="2849" spans="14:16">
      <c r="N2849" s="102"/>
      <c r="O2849" s="93"/>
      <c r="P2849" s="93"/>
    </row>
    <row r="2850" spans="14:16">
      <c r="N2850" s="102"/>
      <c r="O2850" s="93"/>
      <c r="P2850" s="93"/>
    </row>
    <row r="2851" spans="14:16">
      <c r="N2851" s="102"/>
      <c r="O2851" s="93"/>
      <c r="P2851" s="93"/>
    </row>
    <row r="2852" spans="14:16">
      <c r="N2852" s="102"/>
      <c r="O2852" s="93"/>
      <c r="P2852" s="93"/>
    </row>
    <row r="2853" spans="14:16">
      <c r="N2853" s="102"/>
      <c r="O2853" s="93"/>
      <c r="P2853" s="93"/>
    </row>
    <row r="2854" spans="14:16">
      <c r="N2854" s="102"/>
      <c r="O2854" s="93"/>
      <c r="P2854" s="93"/>
    </row>
    <row r="2855" spans="14:16">
      <c r="N2855" s="102"/>
      <c r="O2855" s="93"/>
      <c r="P2855" s="93"/>
    </row>
    <row r="2856" spans="14:16">
      <c r="N2856" s="102"/>
      <c r="O2856" s="93"/>
      <c r="P2856" s="93"/>
    </row>
    <row r="2857" spans="14:16">
      <c r="N2857" s="102"/>
      <c r="O2857" s="93"/>
      <c r="P2857" s="93"/>
    </row>
    <row r="2858" spans="14:16">
      <c r="N2858" s="102"/>
      <c r="O2858" s="93"/>
      <c r="P2858" s="93"/>
    </row>
    <row r="2859" spans="14:16">
      <c r="N2859" s="102"/>
      <c r="O2859" s="93"/>
      <c r="P2859" s="93"/>
    </row>
    <row r="2860" spans="14:16">
      <c r="N2860" s="102"/>
      <c r="O2860" s="93"/>
      <c r="P2860" s="93"/>
    </row>
    <row r="2861" spans="14:16">
      <c r="N2861" s="102"/>
      <c r="O2861" s="93"/>
      <c r="P2861" s="93"/>
    </row>
    <row r="2862" spans="14:16">
      <c r="N2862" s="102"/>
      <c r="O2862" s="93"/>
      <c r="P2862" s="93"/>
    </row>
    <row r="2863" spans="14:16">
      <c r="N2863" s="102"/>
      <c r="O2863" s="93"/>
      <c r="P2863" s="93"/>
    </row>
    <row r="2864" spans="14:16">
      <c r="N2864" s="102"/>
      <c r="O2864" s="93"/>
      <c r="P2864" s="93"/>
    </row>
    <row r="2865" spans="14:16">
      <c r="N2865" s="102"/>
      <c r="O2865" s="93"/>
      <c r="P2865" s="93"/>
    </row>
    <row r="2866" spans="14:16">
      <c r="N2866" s="102"/>
      <c r="O2866" s="93"/>
      <c r="P2866" s="93"/>
    </row>
    <row r="2867" spans="14:16">
      <c r="N2867" s="102"/>
      <c r="O2867" s="93"/>
      <c r="P2867" s="93"/>
    </row>
    <row r="2868" spans="14:16">
      <c r="N2868" s="102"/>
      <c r="O2868" s="93"/>
      <c r="P2868" s="93"/>
    </row>
    <row r="2869" spans="14:16">
      <c r="N2869" s="102"/>
      <c r="O2869" s="93"/>
      <c r="P2869" s="93"/>
    </row>
    <row r="2870" spans="14:16">
      <c r="N2870" s="102"/>
      <c r="O2870" s="93"/>
      <c r="P2870" s="93"/>
    </row>
    <row r="2871" spans="14:16">
      <c r="N2871" s="102"/>
      <c r="O2871" s="93"/>
      <c r="P2871" s="93"/>
    </row>
    <row r="2872" spans="14:16">
      <c r="N2872" s="102"/>
      <c r="O2872" s="93"/>
      <c r="P2872" s="93"/>
    </row>
    <row r="2873" spans="14:16">
      <c r="N2873" s="102"/>
      <c r="O2873" s="93"/>
      <c r="P2873" s="93"/>
    </row>
    <row r="2874" spans="14:16">
      <c r="N2874" s="102"/>
      <c r="O2874" s="93"/>
      <c r="P2874" s="93"/>
    </row>
    <row r="2875" spans="14:16">
      <c r="N2875" s="102"/>
      <c r="O2875" s="93"/>
      <c r="P2875" s="93"/>
    </row>
    <row r="2876" spans="14:16">
      <c r="N2876" s="102"/>
      <c r="O2876" s="93"/>
      <c r="P2876" s="93"/>
    </row>
    <row r="2877" spans="14:16">
      <c r="N2877" s="102"/>
      <c r="O2877" s="93"/>
      <c r="P2877" s="93"/>
    </row>
    <row r="2878" spans="14:16">
      <c r="N2878" s="102"/>
      <c r="O2878" s="93"/>
      <c r="P2878" s="93"/>
    </row>
    <row r="2879" spans="14:16">
      <c r="N2879" s="102"/>
      <c r="O2879" s="93"/>
      <c r="P2879" s="93"/>
    </row>
    <row r="2880" spans="14:16">
      <c r="N2880" s="102"/>
      <c r="O2880" s="93"/>
      <c r="P2880" s="93"/>
    </row>
    <row r="2881" spans="14:16">
      <c r="N2881" s="102"/>
      <c r="O2881" s="93"/>
      <c r="P2881" s="93"/>
    </row>
    <row r="2882" spans="14:16">
      <c r="N2882" s="102"/>
      <c r="O2882" s="93"/>
      <c r="P2882" s="93"/>
    </row>
    <row r="2883" spans="14:16">
      <c r="N2883" s="102"/>
      <c r="O2883" s="93"/>
      <c r="P2883" s="93"/>
    </row>
    <row r="2884" spans="14:16">
      <c r="N2884" s="102"/>
      <c r="O2884" s="93"/>
      <c r="P2884" s="93"/>
    </row>
    <row r="2885" spans="14:16">
      <c r="N2885" s="102"/>
      <c r="O2885" s="93"/>
      <c r="P2885" s="93"/>
    </row>
    <row r="2886" spans="14:16">
      <c r="N2886" s="102"/>
      <c r="O2886" s="93"/>
      <c r="P2886" s="93"/>
    </row>
    <row r="2887" spans="14:16">
      <c r="N2887" s="102"/>
      <c r="O2887" s="93"/>
      <c r="P2887" s="93"/>
    </row>
    <row r="2888" spans="14:16">
      <c r="N2888" s="102"/>
      <c r="O2888" s="93"/>
      <c r="P2888" s="93"/>
    </row>
    <row r="2889" spans="14:16">
      <c r="N2889" s="102"/>
      <c r="O2889" s="93"/>
      <c r="P2889" s="93"/>
    </row>
    <row r="2890" spans="14:16">
      <c r="N2890" s="102"/>
      <c r="O2890" s="93"/>
      <c r="P2890" s="93"/>
    </row>
    <row r="2891" spans="14:16">
      <c r="N2891" s="102"/>
      <c r="O2891" s="93"/>
      <c r="P2891" s="93"/>
    </row>
    <row r="2892" spans="14:16">
      <c r="N2892" s="102"/>
      <c r="O2892" s="93"/>
      <c r="P2892" s="93"/>
    </row>
    <row r="2893" spans="14:16">
      <c r="N2893" s="102"/>
      <c r="O2893" s="93"/>
      <c r="P2893" s="93"/>
    </row>
    <row r="2894" spans="14:16">
      <c r="N2894" s="102"/>
      <c r="O2894" s="93"/>
      <c r="P2894" s="93"/>
    </row>
    <row r="2895" spans="14:16">
      <c r="N2895" s="102"/>
      <c r="O2895" s="93"/>
      <c r="P2895" s="93"/>
    </row>
    <row r="2896" spans="14:16">
      <c r="N2896" s="102"/>
      <c r="O2896" s="93"/>
      <c r="P2896" s="93"/>
    </row>
    <row r="2897" spans="14:16">
      <c r="N2897" s="102"/>
      <c r="O2897" s="93"/>
      <c r="P2897" s="93"/>
    </row>
    <row r="2898" spans="14:16">
      <c r="N2898" s="102"/>
      <c r="O2898" s="93"/>
      <c r="P2898" s="93"/>
    </row>
    <row r="2899" spans="14:16">
      <c r="N2899" s="102"/>
      <c r="O2899" s="93"/>
      <c r="P2899" s="93"/>
    </row>
    <row r="2900" spans="14:16">
      <c r="N2900" s="102"/>
      <c r="O2900" s="93"/>
      <c r="P2900" s="93"/>
    </row>
    <row r="2901" spans="14:16">
      <c r="N2901" s="102"/>
      <c r="O2901" s="93"/>
      <c r="P2901" s="93"/>
    </row>
    <row r="2902" spans="14:16">
      <c r="N2902" s="102"/>
      <c r="O2902" s="93"/>
      <c r="P2902" s="93"/>
    </row>
    <row r="2903" spans="14:16">
      <c r="N2903" s="102"/>
      <c r="O2903" s="93"/>
      <c r="P2903" s="93"/>
    </row>
    <row r="2904" spans="14:16">
      <c r="N2904" s="102"/>
      <c r="O2904" s="93"/>
      <c r="P2904" s="93"/>
    </row>
    <row r="2905" spans="14:16">
      <c r="N2905" s="102"/>
      <c r="O2905" s="93"/>
      <c r="P2905" s="93"/>
    </row>
    <row r="2906" spans="14:16">
      <c r="N2906" s="102"/>
      <c r="O2906" s="93"/>
      <c r="P2906" s="93"/>
    </row>
    <row r="2907" spans="14:16">
      <c r="N2907" s="102"/>
      <c r="O2907" s="93"/>
      <c r="P2907" s="93"/>
    </row>
    <row r="2908" spans="14:16">
      <c r="N2908" s="102"/>
      <c r="O2908" s="93"/>
      <c r="P2908" s="93"/>
    </row>
    <row r="2909" spans="14:16">
      <c r="N2909" s="102"/>
      <c r="O2909" s="93"/>
      <c r="P2909" s="93"/>
    </row>
    <row r="2910" spans="14:16">
      <c r="N2910" s="102"/>
      <c r="O2910" s="93"/>
      <c r="P2910" s="93"/>
    </row>
    <row r="2911" spans="14:16">
      <c r="N2911" s="102"/>
      <c r="O2911" s="93"/>
      <c r="P2911" s="93"/>
    </row>
    <row r="2912" spans="14:16">
      <c r="N2912" s="102"/>
      <c r="O2912" s="93"/>
      <c r="P2912" s="93"/>
    </row>
    <row r="2913" spans="14:16">
      <c r="N2913" s="102"/>
      <c r="O2913" s="93"/>
      <c r="P2913" s="93"/>
    </row>
    <row r="2914" spans="14:16">
      <c r="N2914" s="102"/>
      <c r="O2914" s="93"/>
      <c r="P2914" s="93"/>
    </row>
    <row r="2915" spans="14:16">
      <c r="N2915" s="102"/>
      <c r="O2915" s="93"/>
      <c r="P2915" s="93"/>
    </row>
    <row r="2916" spans="14:16">
      <c r="N2916" s="102"/>
      <c r="O2916" s="93"/>
      <c r="P2916" s="93"/>
    </row>
    <row r="2917" spans="14:16">
      <c r="N2917" s="102"/>
      <c r="O2917" s="93"/>
      <c r="P2917" s="93"/>
    </row>
    <row r="2918" spans="14:16">
      <c r="N2918" s="102"/>
      <c r="O2918" s="93"/>
      <c r="P2918" s="93"/>
    </row>
    <row r="2919" spans="14:16">
      <c r="N2919" s="102"/>
      <c r="O2919" s="93"/>
      <c r="P2919" s="93"/>
    </row>
    <row r="2920" spans="14:16">
      <c r="N2920" s="102"/>
      <c r="O2920" s="93"/>
      <c r="P2920" s="93"/>
    </row>
    <row r="2921" spans="14:16">
      <c r="N2921" s="102"/>
      <c r="O2921" s="93"/>
      <c r="P2921" s="93"/>
    </row>
    <row r="2922" spans="14:16">
      <c r="N2922" s="102"/>
      <c r="O2922" s="93"/>
      <c r="P2922" s="93"/>
    </row>
    <row r="2923" spans="14:16">
      <c r="N2923" s="102"/>
      <c r="O2923" s="93"/>
      <c r="P2923" s="93"/>
    </row>
    <row r="2924" spans="14:16">
      <c r="N2924" s="102"/>
      <c r="O2924" s="93"/>
      <c r="P2924" s="93"/>
    </row>
    <row r="2925" spans="14:16">
      <c r="N2925" s="102"/>
      <c r="O2925" s="93"/>
      <c r="P2925" s="93"/>
    </row>
    <row r="2926" spans="14:16">
      <c r="N2926" s="102"/>
      <c r="O2926" s="93"/>
      <c r="P2926" s="93"/>
    </row>
    <row r="2927" spans="14:16">
      <c r="N2927" s="102"/>
      <c r="O2927" s="93"/>
      <c r="P2927" s="93"/>
    </row>
    <row r="2928" spans="14:16">
      <c r="N2928" s="102"/>
      <c r="O2928" s="93"/>
      <c r="P2928" s="93"/>
    </row>
    <row r="2929" spans="14:16">
      <c r="N2929" s="102"/>
      <c r="O2929" s="93"/>
      <c r="P2929" s="93"/>
    </row>
    <row r="2930" spans="14:16">
      <c r="N2930" s="102"/>
      <c r="O2930" s="93"/>
      <c r="P2930" s="93"/>
    </row>
    <row r="2931" spans="14:16">
      <c r="N2931" s="102"/>
      <c r="O2931" s="93"/>
      <c r="P2931" s="93"/>
    </row>
    <row r="2932" spans="14:16">
      <c r="N2932" s="102"/>
      <c r="O2932" s="93"/>
      <c r="P2932" s="93"/>
    </row>
    <row r="2933" spans="14:16">
      <c r="N2933" s="102"/>
      <c r="O2933" s="93"/>
      <c r="P2933" s="93"/>
    </row>
    <row r="2934" spans="14:16">
      <c r="N2934" s="102"/>
      <c r="O2934" s="93"/>
      <c r="P2934" s="93"/>
    </row>
    <row r="2935" spans="14:16">
      <c r="N2935" s="102"/>
      <c r="O2935" s="93"/>
      <c r="P2935" s="93"/>
    </row>
    <row r="2936" spans="14:16">
      <c r="N2936" s="102"/>
      <c r="O2936" s="93"/>
      <c r="P2936" s="93"/>
    </row>
    <row r="2937" spans="14:16">
      <c r="N2937" s="102"/>
      <c r="O2937" s="93"/>
      <c r="P2937" s="93"/>
    </row>
    <row r="2938" spans="14:16">
      <c r="N2938" s="102"/>
      <c r="O2938" s="93"/>
      <c r="P2938" s="93"/>
    </row>
    <row r="2939" spans="14:16">
      <c r="N2939" s="102"/>
      <c r="O2939" s="93"/>
      <c r="P2939" s="93"/>
    </row>
    <row r="2940" spans="14:16">
      <c r="N2940" s="102"/>
      <c r="O2940" s="93"/>
      <c r="P2940" s="93"/>
    </row>
    <row r="2941" spans="14:16">
      <c r="N2941" s="102"/>
      <c r="O2941" s="93"/>
      <c r="P2941" s="93"/>
    </row>
    <row r="2942" spans="14:16">
      <c r="N2942" s="102"/>
      <c r="O2942" s="93"/>
      <c r="P2942" s="93"/>
    </row>
    <row r="2943" spans="14:16">
      <c r="N2943" s="102"/>
      <c r="O2943" s="93"/>
      <c r="P2943" s="93"/>
    </row>
    <row r="2944" spans="14:16">
      <c r="N2944" s="102"/>
      <c r="O2944" s="93"/>
      <c r="P2944" s="93"/>
    </row>
    <row r="2945" spans="14:16">
      <c r="N2945" s="102"/>
      <c r="O2945" s="93"/>
      <c r="P2945" s="93"/>
    </row>
    <row r="2946" spans="14:16">
      <c r="N2946" s="102"/>
      <c r="O2946" s="93"/>
      <c r="P2946" s="93"/>
    </row>
    <row r="2947" spans="14:16">
      <c r="N2947" s="102"/>
      <c r="O2947" s="93"/>
      <c r="P2947" s="93"/>
    </row>
    <row r="2948" spans="14:16">
      <c r="N2948" s="102"/>
      <c r="O2948" s="93"/>
      <c r="P2948" s="93"/>
    </row>
    <row r="2949" spans="14:16">
      <c r="N2949" s="102"/>
      <c r="O2949" s="93"/>
      <c r="P2949" s="93"/>
    </row>
    <row r="2950" spans="14:16">
      <c r="N2950" s="102"/>
      <c r="O2950" s="93"/>
      <c r="P2950" s="93"/>
    </row>
    <row r="2951" spans="14:16">
      <c r="N2951" s="102"/>
      <c r="O2951" s="93"/>
      <c r="P2951" s="93"/>
    </row>
    <row r="2952" spans="14:16">
      <c r="N2952" s="102"/>
      <c r="O2952" s="93"/>
      <c r="P2952" s="93"/>
    </row>
    <row r="2953" spans="14:16">
      <c r="N2953" s="102"/>
      <c r="O2953" s="93"/>
      <c r="P2953" s="93"/>
    </row>
    <row r="2954" spans="14:16">
      <c r="N2954" s="102"/>
      <c r="O2954" s="93"/>
      <c r="P2954" s="93"/>
    </row>
    <row r="2955" spans="14:16">
      <c r="N2955" s="102"/>
      <c r="O2955" s="93"/>
      <c r="P2955" s="93"/>
    </row>
    <row r="2956" spans="14:16">
      <c r="N2956" s="102"/>
      <c r="O2956" s="93"/>
      <c r="P2956" s="93"/>
    </row>
    <row r="2957" spans="14:16">
      <c r="N2957" s="102"/>
      <c r="O2957" s="93"/>
      <c r="P2957" s="93"/>
    </row>
    <row r="2958" spans="14:16">
      <c r="N2958" s="102"/>
      <c r="O2958" s="93"/>
      <c r="P2958" s="93"/>
    </row>
    <row r="2959" spans="14:16">
      <c r="N2959" s="102"/>
      <c r="O2959" s="93"/>
      <c r="P2959" s="93"/>
    </row>
    <row r="2960" spans="14:16">
      <c r="N2960" s="102"/>
      <c r="O2960" s="93"/>
      <c r="P2960" s="93"/>
    </row>
    <row r="2961" spans="14:16">
      <c r="N2961" s="102"/>
      <c r="O2961" s="93"/>
      <c r="P2961" s="93"/>
    </row>
    <row r="2962" spans="14:16">
      <c r="N2962" s="102"/>
      <c r="O2962" s="93"/>
      <c r="P2962" s="93"/>
    </row>
    <row r="2963" spans="14:16">
      <c r="N2963" s="102"/>
      <c r="O2963" s="93"/>
      <c r="P2963" s="93"/>
    </row>
    <row r="2964" spans="14:16">
      <c r="N2964" s="102"/>
      <c r="O2964" s="93"/>
      <c r="P2964" s="93"/>
    </row>
    <row r="2965" spans="14:16">
      <c r="N2965" s="102"/>
      <c r="O2965" s="93"/>
      <c r="P2965" s="93"/>
    </row>
    <row r="2966" spans="14:16">
      <c r="N2966" s="102"/>
      <c r="O2966" s="93"/>
      <c r="P2966" s="93"/>
    </row>
    <row r="2967" spans="14:16">
      <c r="N2967" s="102"/>
      <c r="O2967" s="93"/>
      <c r="P2967" s="93"/>
    </row>
    <row r="2968" spans="14:16">
      <c r="N2968" s="102"/>
      <c r="O2968" s="93"/>
      <c r="P2968" s="93"/>
    </row>
    <row r="2969" spans="14:16">
      <c r="N2969" s="102"/>
      <c r="O2969" s="93"/>
      <c r="P2969" s="93"/>
    </row>
    <row r="2970" spans="14:16">
      <c r="N2970" s="102"/>
      <c r="O2970" s="93"/>
      <c r="P2970" s="93"/>
    </row>
    <row r="2971" spans="14:16">
      <c r="N2971" s="102"/>
      <c r="O2971" s="93"/>
      <c r="P2971" s="93"/>
    </row>
    <row r="2972" spans="14:16">
      <c r="N2972" s="102"/>
      <c r="O2972" s="93"/>
      <c r="P2972" s="93"/>
    </row>
    <row r="2973" spans="14:16">
      <c r="N2973" s="102"/>
      <c r="O2973" s="93"/>
      <c r="P2973" s="93"/>
    </row>
    <row r="2974" spans="14:16">
      <c r="N2974" s="102"/>
      <c r="O2974" s="93"/>
      <c r="P2974" s="93"/>
    </row>
    <row r="2975" spans="14:16">
      <c r="N2975" s="102"/>
      <c r="O2975" s="93"/>
      <c r="P2975" s="93"/>
    </row>
    <row r="2976" spans="14:16">
      <c r="N2976" s="102"/>
      <c r="O2976" s="93"/>
      <c r="P2976" s="93"/>
    </row>
    <row r="2977" spans="14:16">
      <c r="N2977" s="102"/>
      <c r="O2977" s="93"/>
      <c r="P2977" s="93"/>
    </row>
    <row r="2978" spans="14:16">
      <c r="N2978" s="102"/>
      <c r="O2978" s="93"/>
      <c r="P2978" s="93"/>
    </row>
    <row r="2979" spans="14:16">
      <c r="N2979" s="102"/>
      <c r="O2979" s="93"/>
      <c r="P2979" s="93"/>
    </row>
    <row r="2980" spans="14:16">
      <c r="N2980" s="102"/>
      <c r="O2980" s="93"/>
      <c r="P2980" s="93"/>
    </row>
    <row r="2981" spans="14:16">
      <c r="N2981" s="102"/>
      <c r="O2981" s="93"/>
      <c r="P2981" s="93"/>
    </row>
    <row r="2982" spans="14:16">
      <c r="N2982" s="102"/>
      <c r="O2982" s="93"/>
      <c r="P2982" s="93"/>
    </row>
    <row r="2983" spans="14:16">
      <c r="N2983" s="102"/>
      <c r="O2983" s="93"/>
      <c r="P2983" s="93"/>
    </row>
    <row r="2984" spans="14:16">
      <c r="N2984" s="102"/>
      <c r="O2984" s="93"/>
      <c r="P2984" s="93"/>
    </row>
    <row r="2985" spans="14:16">
      <c r="N2985" s="102"/>
      <c r="O2985" s="93"/>
      <c r="P2985" s="93"/>
    </row>
    <row r="2986" spans="14:16">
      <c r="N2986" s="102"/>
      <c r="O2986" s="93"/>
      <c r="P2986" s="93"/>
    </row>
    <row r="2987" spans="14:16">
      <c r="N2987" s="102"/>
      <c r="O2987" s="93"/>
      <c r="P2987" s="93"/>
    </row>
    <row r="2988" spans="14:16">
      <c r="N2988" s="102"/>
      <c r="O2988" s="93"/>
      <c r="P2988" s="93"/>
    </row>
    <row r="2989" spans="14:16">
      <c r="N2989" s="102"/>
      <c r="O2989" s="93"/>
      <c r="P2989" s="93"/>
    </row>
    <row r="2990" spans="14:16">
      <c r="N2990" s="102"/>
      <c r="O2990" s="93"/>
      <c r="P2990" s="93"/>
    </row>
    <row r="2991" spans="14:16">
      <c r="N2991" s="102"/>
      <c r="O2991" s="93"/>
      <c r="P2991" s="93"/>
    </row>
    <row r="2992" spans="14:16">
      <c r="N2992" s="102"/>
      <c r="O2992" s="93"/>
      <c r="P2992" s="93"/>
    </row>
    <row r="2993" spans="14:16">
      <c r="N2993" s="102"/>
      <c r="O2993" s="93"/>
      <c r="P2993" s="93"/>
    </row>
    <row r="2994" spans="14:16">
      <c r="N2994" s="102"/>
      <c r="O2994" s="93"/>
      <c r="P2994" s="93"/>
    </row>
    <row r="2995" spans="14:16">
      <c r="N2995" s="102"/>
      <c r="O2995" s="93"/>
      <c r="P2995" s="93"/>
    </row>
    <row r="2996" spans="14:16">
      <c r="N2996" s="102"/>
      <c r="O2996" s="93"/>
      <c r="P2996" s="93"/>
    </row>
    <row r="2997" spans="14:16">
      <c r="N2997" s="102"/>
      <c r="O2997" s="93"/>
      <c r="P2997" s="93"/>
    </row>
    <row r="2998" spans="14:16">
      <c r="N2998" s="102"/>
      <c r="O2998" s="93"/>
      <c r="P2998" s="93"/>
    </row>
    <row r="2999" spans="14:16">
      <c r="N2999" s="102"/>
      <c r="O2999" s="93"/>
      <c r="P2999" s="93"/>
    </row>
    <row r="3000" spans="14:16">
      <c r="N3000" s="102"/>
      <c r="O3000" s="93"/>
      <c r="P3000" s="93"/>
    </row>
    <row r="3001" spans="14:16">
      <c r="N3001" s="102"/>
      <c r="O3001" s="93"/>
      <c r="P3001" s="93"/>
    </row>
    <row r="3002" spans="14:16">
      <c r="N3002" s="102"/>
      <c r="O3002" s="93"/>
      <c r="P3002" s="93"/>
    </row>
    <row r="3003" spans="14:16">
      <c r="N3003" s="102"/>
      <c r="O3003" s="93"/>
      <c r="P3003" s="93"/>
    </row>
    <row r="3004" spans="14:16">
      <c r="N3004" s="102"/>
      <c r="O3004" s="93"/>
      <c r="P3004" s="93"/>
    </row>
    <row r="3005" spans="14:16">
      <c r="N3005" s="102"/>
      <c r="O3005" s="93"/>
      <c r="P3005" s="93"/>
    </row>
    <row r="3006" spans="14:16">
      <c r="N3006" s="102"/>
      <c r="O3006" s="93"/>
      <c r="P3006" s="93"/>
    </row>
    <row r="3007" spans="14:16">
      <c r="N3007" s="102"/>
      <c r="O3007" s="93"/>
      <c r="P3007" s="93"/>
    </row>
    <row r="3008" spans="14:16">
      <c r="N3008" s="102"/>
      <c r="O3008" s="93"/>
      <c r="P3008" s="93"/>
    </row>
    <row r="3009" spans="14:16">
      <c r="N3009" s="102"/>
      <c r="O3009" s="93"/>
      <c r="P3009" s="93"/>
    </row>
    <row r="3010" spans="14:16">
      <c r="N3010" s="102"/>
      <c r="O3010" s="93"/>
      <c r="P3010" s="93"/>
    </row>
    <row r="3011" spans="14:16">
      <c r="N3011" s="102"/>
      <c r="O3011" s="93"/>
      <c r="P3011" s="93"/>
    </row>
    <row r="3012" spans="14:16">
      <c r="N3012" s="102"/>
      <c r="O3012" s="93"/>
      <c r="P3012" s="93"/>
    </row>
    <row r="3013" spans="14:16">
      <c r="N3013" s="102"/>
      <c r="O3013" s="93"/>
      <c r="P3013" s="93"/>
    </row>
    <row r="3014" spans="14:16">
      <c r="N3014" s="102"/>
      <c r="O3014" s="93"/>
      <c r="P3014" s="93"/>
    </row>
    <row r="3015" spans="14:16">
      <c r="N3015" s="102"/>
      <c r="O3015" s="93"/>
      <c r="P3015" s="93"/>
    </row>
    <row r="3016" spans="14:16">
      <c r="N3016" s="102"/>
      <c r="O3016" s="93"/>
      <c r="P3016" s="93"/>
    </row>
    <row r="3017" spans="14:16">
      <c r="N3017" s="102"/>
      <c r="O3017" s="93"/>
      <c r="P3017" s="93"/>
    </row>
    <row r="3018" spans="14:16">
      <c r="N3018" s="102"/>
      <c r="O3018" s="93"/>
      <c r="P3018" s="93"/>
    </row>
    <row r="3019" spans="14:16">
      <c r="N3019" s="102"/>
      <c r="O3019" s="93"/>
      <c r="P3019" s="93"/>
    </row>
    <row r="3020" spans="14:16">
      <c r="N3020" s="102"/>
      <c r="O3020" s="93"/>
      <c r="P3020" s="93"/>
    </row>
    <row r="3021" spans="14:16">
      <c r="N3021" s="102"/>
      <c r="O3021" s="93"/>
      <c r="P3021" s="93"/>
    </row>
    <row r="3022" spans="14:16">
      <c r="N3022" s="102"/>
      <c r="O3022" s="93"/>
      <c r="P3022" s="93"/>
    </row>
    <row r="3023" spans="14:16">
      <c r="N3023" s="102"/>
      <c r="O3023" s="93"/>
      <c r="P3023" s="93"/>
    </row>
    <row r="3024" spans="14:16">
      <c r="N3024" s="102"/>
      <c r="O3024" s="93"/>
      <c r="P3024" s="93"/>
    </row>
    <row r="3025" spans="14:16">
      <c r="N3025" s="102"/>
      <c r="O3025" s="93"/>
      <c r="P3025" s="93"/>
    </row>
    <row r="3026" spans="14:16">
      <c r="N3026" s="102"/>
      <c r="O3026" s="93"/>
      <c r="P3026" s="93"/>
    </row>
    <row r="3027" spans="14:16">
      <c r="N3027" s="102"/>
      <c r="O3027" s="93"/>
      <c r="P3027" s="93"/>
    </row>
    <row r="3028" spans="14:16">
      <c r="N3028" s="102"/>
      <c r="O3028" s="93"/>
      <c r="P3028" s="93"/>
    </row>
    <row r="3029" spans="14:16">
      <c r="N3029" s="102"/>
      <c r="O3029" s="93"/>
      <c r="P3029" s="93"/>
    </row>
    <row r="3030" spans="14:16">
      <c r="N3030" s="102"/>
      <c r="O3030" s="93"/>
      <c r="P3030" s="93"/>
    </row>
    <row r="3031" spans="14:16">
      <c r="N3031" s="102"/>
      <c r="O3031" s="93"/>
      <c r="P3031" s="93"/>
    </row>
    <row r="3032" spans="14:16">
      <c r="N3032" s="102"/>
      <c r="O3032" s="93"/>
      <c r="P3032" s="93"/>
    </row>
    <row r="3033" spans="14:16">
      <c r="N3033" s="102"/>
      <c r="O3033" s="93"/>
      <c r="P3033" s="93"/>
    </row>
    <row r="3034" spans="14:16">
      <c r="N3034" s="102"/>
      <c r="O3034" s="93"/>
      <c r="P3034" s="93"/>
    </row>
    <row r="3035" spans="14:16">
      <c r="N3035" s="102"/>
      <c r="O3035" s="93"/>
      <c r="P3035" s="93"/>
    </row>
    <row r="3036" spans="14:16">
      <c r="N3036" s="102"/>
      <c r="O3036" s="93"/>
      <c r="P3036" s="93"/>
    </row>
    <row r="3037" spans="14:16">
      <c r="N3037" s="102"/>
      <c r="O3037" s="93"/>
      <c r="P3037" s="93"/>
    </row>
    <row r="3038" spans="14:16">
      <c r="N3038" s="102"/>
      <c r="O3038" s="93"/>
      <c r="P3038" s="93"/>
    </row>
    <row r="3039" spans="14:16">
      <c r="N3039" s="102"/>
      <c r="O3039" s="93"/>
      <c r="P3039" s="93"/>
    </row>
    <row r="3040" spans="14:16">
      <c r="N3040" s="102"/>
      <c r="O3040" s="93"/>
      <c r="P3040" s="93"/>
    </row>
    <row r="3041" spans="14:16">
      <c r="N3041" s="102"/>
      <c r="O3041" s="93"/>
      <c r="P3041" s="93"/>
    </row>
    <row r="3042" spans="14:16">
      <c r="N3042" s="102"/>
      <c r="O3042" s="93"/>
      <c r="P3042" s="93"/>
    </row>
    <row r="3043" spans="14:16">
      <c r="N3043" s="102"/>
      <c r="O3043" s="93"/>
      <c r="P3043" s="93"/>
    </row>
    <row r="3044" spans="14:16">
      <c r="N3044" s="102"/>
      <c r="O3044" s="93"/>
      <c r="P3044" s="93"/>
    </row>
    <row r="3045" spans="14:16">
      <c r="N3045" s="102"/>
      <c r="O3045" s="93"/>
      <c r="P3045" s="93"/>
    </row>
    <row r="3046" spans="14:16">
      <c r="N3046" s="102"/>
      <c r="O3046" s="93"/>
      <c r="P3046" s="93"/>
    </row>
    <row r="3047" spans="14:16">
      <c r="N3047" s="102"/>
      <c r="O3047" s="93"/>
      <c r="P3047" s="93"/>
    </row>
    <row r="3048" spans="14:16">
      <c r="N3048" s="102"/>
      <c r="O3048" s="93"/>
      <c r="P3048" s="93"/>
    </row>
    <row r="3049" spans="14:16">
      <c r="N3049" s="102"/>
      <c r="O3049" s="93"/>
      <c r="P3049" s="93"/>
    </row>
    <row r="3050" spans="14:16">
      <c r="N3050" s="102"/>
      <c r="O3050" s="93"/>
      <c r="P3050" s="93"/>
    </row>
    <row r="3051" spans="14:16">
      <c r="N3051" s="102"/>
      <c r="O3051" s="93"/>
      <c r="P3051" s="93"/>
    </row>
    <row r="3052" spans="14:16">
      <c r="N3052" s="102"/>
      <c r="O3052" s="93"/>
      <c r="P3052" s="93"/>
    </row>
    <row r="3053" spans="14:16">
      <c r="N3053" s="102"/>
      <c r="O3053" s="93"/>
      <c r="P3053" s="93"/>
    </row>
    <row r="3054" spans="14:16">
      <c r="N3054" s="102"/>
      <c r="O3054" s="93"/>
      <c r="P3054" s="93"/>
    </row>
    <row r="3055" spans="14:16">
      <c r="N3055" s="102"/>
      <c r="O3055" s="93"/>
      <c r="P3055" s="93"/>
    </row>
    <row r="3056" spans="14:16">
      <c r="N3056" s="102"/>
      <c r="O3056" s="93"/>
      <c r="P3056" s="93"/>
    </row>
    <row r="3057" spans="14:16">
      <c r="N3057" s="102"/>
      <c r="O3057" s="93"/>
      <c r="P3057" s="93"/>
    </row>
    <row r="3058" spans="14:16">
      <c r="N3058" s="102"/>
      <c r="O3058" s="93"/>
      <c r="P3058" s="93"/>
    </row>
    <row r="3059" spans="14:16">
      <c r="N3059" s="102"/>
      <c r="O3059" s="93"/>
      <c r="P3059" s="93"/>
    </row>
    <row r="3060" spans="14:16">
      <c r="N3060" s="102"/>
      <c r="O3060" s="93"/>
      <c r="P3060" s="93"/>
    </row>
    <row r="3061" spans="14:16">
      <c r="N3061" s="102"/>
      <c r="O3061" s="93"/>
      <c r="P3061" s="93"/>
    </row>
    <row r="3062" spans="14:16">
      <c r="N3062" s="102"/>
      <c r="O3062" s="93"/>
      <c r="P3062" s="93"/>
    </row>
    <row r="3063" spans="14:16">
      <c r="N3063" s="102"/>
      <c r="O3063" s="93"/>
      <c r="P3063" s="93"/>
    </row>
    <row r="3064" spans="14:16">
      <c r="N3064" s="102"/>
      <c r="O3064" s="93"/>
      <c r="P3064" s="93"/>
    </row>
    <row r="3065" spans="14:16">
      <c r="N3065" s="102"/>
      <c r="O3065" s="93"/>
      <c r="P3065" s="93"/>
    </row>
    <row r="3066" spans="14:16">
      <c r="N3066" s="102"/>
      <c r="O3066" s="93"/>
      <c r="P3066" s="93"/>
    </row>
    <row r="3067" spans="14:16">
      <c r="N3067" s="102"/>
      <c r="O3067" s="93"/>
      <c r="P3067" s="93"/>
    </row>
    <row r="3068" spans="14:16">
      <c r="N3068" s="102"/>
      <c r="O3068" s="93"/>
      <c r="P3068" s="93"/>
    </row>
    <row r="3069" spans="14:16">
      <c r="N3069" s="102"/>
      <c r="O3069" s="93"/>
      <c r="P3069" s="93"/>
    </row>
    <row r="3070" spans="14:16">
      <c r="N3070" s="102"/>
      <c r="O3070" s="93"/>
      <c r="P3070" s="93"/>
    </row>
    <row r="3071" spans="14:16">
      <c r="N3071" s="102"/>
      <c r="O3071" s="93"/>
      <c r="P3071" s="93"/>
    </row>
    <row r="3072" spans="14:16">
      <c r="N3072" s="102"/>
      <c r="O3072" s="93"/>
      <c r="P3072" s="93"/>
    </row>
    <row r="3073" spans="14:16">
      <c r="N3073" s="102"/>
      <c r="O3073" s="93"/>
      <c r="P3073" s="93"/>
    </row>
    <row r="3074" spans="14:16">
      <c r="N3074" s="102"/>
      <c r="O3074" s="93"/>
      <c r="P3074" s="93"/>
    </row>
    <row r="3075" spans="14:16">
      <c r="N3075" s="102"/>
      <c r="O3075" s="93"/>
      <c r="P3075" s="93"/>
    </row>
    <row r="3076" spans="14:16">
      <c r="N3076" s="102"/>
      <c r="O3076" s="93"/>
      <c r="P3076" s="93"/>
    </row>
    <row r="3077" spans="14:16">
      <c r="N3077" s="102"/>
      <c r="O3077" s="93"/>
      <c r="P3077" s="93"/>
    </row>
    <row r="3078" spans="14:16">
      <c r="N3078" s="102"/>
      <c r="O3078" s="93"/>
      <c r="P3078" s="93"/>
    </row>
    <row r="3079" spans="14:16">
      <c r="N3079" s="102"/>
      <c r="O3079" s="93"/>
      <c r="P3079" s="93"/>
    </row>
    <row r="3080" spans="14:16">
      <c r="N3080" s="102"/>
      <c r="O3080" s="93"/>
      <c r="P3080" s="93"/>
    </row>
    <row r="3081" spans="14:16">
      <c r="N3081" s="102"/>
      <c r="O3081" s="93"/>
      <c r="P3081" s="93"/>
    </row>
    <row r="3082" spans="14:16">
      <c r="N3082" s="102"/>
      <c r="O3082" s="93"/>
      <c r="P3082" s="93"/>
    </row>
    <row r="3083" spans="14:16">
      <c r="N3083" s="102"/>
      <c r="O3083" s="93"/>
      <c r="P3083" s="93"/>
    </row>
    <row r="3084" spans="14:16">
      <c r="N3084" s="102"/>
      <c r="O3084" s="93"/>
      <c r="P3084" s="93"/>
    </row>
    <row r="3085" spans="14:16">
      <c r="N3085" s="102"/>
      <c r="O3085" s="93"/>
      <c r="P3085" s="93"/>
    </row>
    <row r="3086" spans="14:16">
      <c r="N3086" s="102"/>
      <c r="O3086" s="93"/>
      <c r="P3086" s="93"/>
    </row>
    <row r="3087" spans="14:16">
      <c r="N3087" s="102"/>
      <c r="O3087" s="93"/>
      <c r="P3087" s="93"/>
    </row>
    <row r="3088" spans="14:16">
      <c r="N3088" s="102"/>
      <c r="O3088" s="93"/>
      <c r="P3088" s="93"/>
    </row>
    <row r="3089" spans="14:16">
      <c r="N3089" s="102"/>
      <c r="O3089" s="93"/>
      <c r="P3089" s="93"/>
    </row>
    <row r="3090" spans="14:16">
      <c r="N3090" s="102"/>
      <c r="O3090" s="93"/>
      <c r="P3090" s="93"/>
    </row>
    <row r="3091" spans="14:16">
      <c r="N3091" s="102"/>
      <c r="O3091" s="93"/>
      <c r="P3091" s="93"/>
    </row>
    <row r="3092" spans="14:16">
      <c r="N3092" s="102"/>
      <c r="O3092" s="93"/>
      <c r="P3092" s="93"/>
    </row>
    <row r="3093" spans="14:16">
      <c r="N3093" s="102"/>
      <c r="O3093" s="93"/>
      <c r="P3093" s="93"/>
    </row>
    <row r="3094" spans="14:16">
      <c r="N3094" s="102"/>
      <c r="O3094" s="93"/>
      <c r="P3094" s="93"/>
    </row>
    <row r="3095" spans="14:16">
      <c r="N3095" s="102"/>
      <c r="O3095" s="93"/>
      <c r="P3095" s="93"/>
    </row>
    <row r="3096" spans="14:16">
      <c r="N3096" s="102"/>
      <c r="O3096" s="93"/>
      <c r="P3096" s="93"/>
    </row>
    <row r="3097" spans="14:16">
      <c r="N3097" s="102"/>
      <c r="O3097" s="93"/>
      <c r="P3097" s="93"/>
    </row>
    <row r="3098" spans="14:16">
      <c r="N3098" s="102"/>
      <c r="O3098" s="93"/>
      <c r="P3098" s="93"/>
    </row>
    <row r="3099" spans="14:16">
      <c r="N3099" s="102"/>
      <c r="O3099" s="93"/>
      <c r="P3099" s="93"/>
    </row>
    <row r="3100" spans="14:16">
      <c r="N3100" s="102"/>
      <c r="O3100" s="93"/>
      <c r="P3100" s="93"/>
    </row>
    <row r="3101" spans="14:16">
      <c r="N3101" s="102"/>
      <c r="O3101" s="93"/>
      <c r="P3101" s="93"/>
    </row>
    <row r="3102" spans="14:16">
      <c r="N3102" s="102"/>
      <c r="O3102" s="93"/>
      <c r="P3102" s="93"/>
    </row>
    <row r="3103" spans="14:16">
      <c r="N3103" s="102"/>
      <c r="O3103" s="93"/>
      <c r="P3103" s="93"/>
    </row>
    <row r="3104" spans="14:16">
      <c r="N3104" s="102"/>
      <c r="O3104" s="93"/>
      <c r="P3104" s="93"/>
    </row>
    <row r="3105" spans="14:16">
      <c r="N3105" s="102"/>
      <c r="O3105" s="93"/>
      <c r="P3105" s="93"/>
    </row>
    <row r="3106" spans="14:16">
      <c r="N3106" s="102"/>
      <c r="O3106" s="93"/>
      <c r="P3106" s="93"/>
    </row>
    <row r="3107" spans="14:16">
      <c r="N3107" s="102"/>
      <c r="O3107" s="93"/>
      <c r="P3107" s="93"/>
    </row>
    <row r="3108" spans="14:16">
      <c r="N3108" s="102"/>
      <c r="O3108" s="93"/>
      <c r="P3108" s="93"/>
    </row>
    <row r="3109" spans="14:16">
      <c r="N3109" s="102"/>
      <c r="O3109" s="93"/>
      <c r="P3109" s="93"/>
    </row>
    <row r="3110" spans="14:16">
      <c r="N3110" s="102"/>
      <c r="O3110" s="93"/>
      <c r="P3110" s="93"/>
    </row>
    <row r="3111" spans="14:16">
      <c r="N3111" s="102"/>
      <c r="O3111" s="93"/>
      <c r="P3111" s="93"/>
    </row>
    <row r="3112" spans="14:16">
      <c r="N3112" s="102"/>
      <c r="O3112" s="93"/>
      <c r="P3112" s="93"/>
    </row>
    <row r="3113" spans="14:16">
      <c r="N3113" s="102"/>
      <c r="O3113" s="93"/>
      <c r="P3113" s="93"/>
    </row>
    <row r="3114" spans="14:16">
      <c r="N3114" s="102"/>
      <c r="O3114" s="93"/>
      <c r="P3114" s="93"/>
    </row>
    <row r="3115" spans="14:16">
      <c r="N3115" s="102"/>
      <c r="O3115" s="93"/>
      <c r="P3115" s="93"/>
    </row>
    <row r="3116" spans="14:16">
      <c r="N3116" s="102"/>
      <c r="O3116" s="93"/>
      <c r="P3116" s="93"/>
    </row>
    <row r="3117" spans="14:16">
      <c r="N3117" s="102"/>
      <c r="O3117" s="93"/>
      <c r="P3117" s="93"/>
    </row>
    <row r="3118" spans="14:16">
      <c r="N3118" s="102"/>
      <c r="O3118" s="93"/>
      <c r="P3118" s="93"/>
    </row>
    <row r="3119" spans="14:16">
      <c r="N3119" s="102"/>
      <c r="O3119" s="93"/>
      <c r="P3119" s="93"/>
    </row>
    <row r="3120" spans="14:16">
      <c r="N3120" s="102"/>
      <c r="O3120" s="93"/>
      <c r="P3120" s="93"/>
    </row>
    <row r="3121" spans="14:16">
      <c r="N3121" s="102"/>
      <c r="O3121" s="93"/>
      <c r="P3121" s="93"/>
    </row>
    <row r="3122" spans="14:16">
      <c r="N3122" s="102"/>
      <c r="O3122" s="93"/>
      <c r="P3122" s="93"/>
    </row>
    <row r="3123" spans="14:16">
      <c r="N3123" s="102"/>
      <c r="O3123" s="93"/>
      <c r="P3123" s="93"/>
    </row>
    <row r="3124" spans="14:16">
      <c r="N3124" s="102"/>
      <c r="O3124" s="93"/>
      <c r="P3124" s="93"/>
    </row>
    <row r="3125" spans="14:16">
      <c r="N3125" s="102"/>
      <c r="O3125" s="93"/>
      <c r="P3125" s="93"/>
    </row>
    <row r="3126" spans="14:16">
      <c r="N3126" s="102"/>
      <c r="O3126" s="93"/>
      <c r="P3126" s="93"/>
    </row>
    <row r="3127" spans="14:16">
      <c r="N3127" s="102"/>
      <c r="O3127" s="93"/>
      <c r="P3127" s="93"/>
    </row>
    <row r="3128" spans="14:16">
      <c r="N3128" s="102"/>
      <c r="O3128" s="93"/>
      <c r="P3128" s="93"/>
    </row>
    <row r="3129" spans="14:16">
      <c r="N3129" s="102"/>
      <c r="O3129" s="93"/>
      <c r="P3129" s="93"/>
    </row>
    <row r="3130" spans="14:16">
      <c r="N3130" s="102"/>
      <c r="O3130" s="93"/>
      <c r="P3130" s="93"/>
    </row>
    <row r="3131" spans="14:16">
      <c r="N3131" s="102"/>
      <c r="O3131" s="93"/>
      <c r="P3131" s="93"/>
    </row>
    <row r="3132" spans="14:16">
      <c r="N3132" s="102"/>
      <c r="O3132" s="93"/>
      <c r="P3132" s="93"/>
    </row>
    <row r="3133" spans="14:16">
      <c r="N3133" s="102"/>
      <c r="O3133" s="93"/>
      <c r="P3133" s="93"/>
    </row>
    <row r="3134" spans="14:16">
      <c r="N3134" s="102"/>
      <c r="O3134" s="93"/>
      <c r="P3134" s="93"/>
    </row>
    <row r="3135" spans="14:16">
      <c r="N3135" s="102"/>
      <c r="O3135" s="93"/>
      <c r="P3135" s="93"/>
    </row>
    <row r="3136" spans="14:16">
      <c r="N3136" s="102"/>
      <c r="O3136" s="93"/>
      <c r="P3136" s="93"/>
    </row>
    <row r="3137" spans="14:16">
      <c r="N3137" s="102"/>
      <c r="O3137" s="93"/>
      <c r="P3137" s="93"/>
    </row>
    <row r="3138" spans="14:16">
      <c r="N3138" s="102"/>
      <c r="O3138" s="93"/>
      <c r="P3138" s="93"/>
    </row>
    <row r="3139" spans="14:16">
      <c r="N3139" s="102"/>
      <c r="O3139" s="93"/>
      <c r="P3139" s="93"/>
    </row>
    <row r="3140" spans="14:16">
      <c r="N3140" s="102"/>
      <c r="O3140" s="93"/>
      <c r="P3140" s="93"/>
    </row>
    <row r="3141" spans="14:16">
      <c r="N3141" s="102"/>
      <c r="O3141" s="93"/>
      <c r="P3141" s="93"/>
    </row>
    <row r="3142" spans="14:16">
      <c r="N3142" s="102"/>
      <c r="O3142" s="93"/>
      <c r="P3142" s="93"/>
    </row>
    <row r="3143" spans="14:16">
      <c r="N3143" s="102"/>
      <c r="O3143" s="93"/>
      <c r="P3143" s="93"/>
    </row>
    <row r="3144" spans="14:16">
      <c r="N3144" s="102"/>
      <c r="O3144" s="93"/>
      <c r="P3144" s="93"/>
    </row>
    <row r="3145" spans="14:16">
      <c r="N3145" s="102"/>
      <c r="O3145" s="93"/>
      <c r="P3145" s="93"/>
    </row>
    <row r="3146" spans="14:16">
      <c r="N3146" s="102"/>
      <c r="O3146" s="93"/>
      <c r="P3146" s="93"/>
    </row>
    <row r="3147" spans="14:16">
      <c r="N3147" s="102"/>
      <c r="O3147" s="93"/>
      <c r="P3147" s="93"/>
    </row>
    <row r="3148" spans="14:16">
      <c r="N3148" s="102"/>
      <c r="O3148" s="93"/>
      <c r="P3148" s="93"/>
    </row>
    <row r="3149" spans="14:16">
      <c r="N3149" s="102"/>
      <c r="O3149" s="93"/>
      <c r="P3149" s="93"/>
    </row>
    <row r="3150" spans="14:16">
      <c r="N3150" s="102"/>
      <c r="O3150" s="93"/>
      <c r="P3150" s="93"/>
    </row>
    <row r="3151" spans="14:16">
      <c r="N3151" s="102"/>
      <c r="O3151" s="93"/>
      <c r="P3151" s="93"/>
    </row>
    <row r="3152" spans="14:16">
      <c r="N3152" s="102"/>
      <c r="O3152" s="93"/>
      <c r="P3152" s="93"/>
    </row>
    <row r="3153" spans="14:16">
      <c r="N3153" s="102"/>
      <c r="O3153" s="93"/>
      <c r="P3153" s="93"/>
    </row>
    <row r="3154" spans="14:16">
      <c r="N3154" s="102"/>
      <c r="O3154" s="93"/>
      <c r="P3154" s="93"/>
    </row>
    <row r="3155" spans="14:16">
      <c r="N3155" s="102"/>
      <c r="O3155" s="93"/>
      <c r="P3155" s="93"/>
    </row>
    <row r="3156" spans="14:16">
      <c r="N3156" s="102"/>
      <c r="O3156" s="93"/>
      <c r="P3156" s="93"/>
    </row>
    <row r="3157" spans="14:16">
      <c r="N3157" s="102"/>
      <c r="O3157" s="93"/>
      <c r="P3157" s="93"/>
    </row>
    <row r="3158" spans="14:16">
      <c r="N3158" s="102"/>
      <c r="O3158" s="93"/>
      <c r="P3158" s="93"/>
    </row>
    <row r="3159" spans="14:16">
      <c r="N3159" s="102"/>
      <c r="O3159" s="93"/>
      <c r="P3159" s="93"/>
    </row>
    <row r="3160" spans="14:16">
      <c r="N3160" s="102"/>
      <c r="O3160" s="93"/>
      <c r="P3160" s="93"/>
    </row>
    <row r="3161" spans="14:16">
      <c r="N3161" s="102"/>
      <c r="O3161" s="93"/>
      <c r="P3161" s="93"/>
    </row>
    <row r="3162" spans="14:16">
      <c r="N3162" s="102"/>
      <c r="O3162" s="93"/>
      <c r="P3162" s="93"/>
    </row>
    <row r="3163" spans="14:16">
      <c r="N3163" s="102"/>
      <c r="O3163" s="93"/>
      <c r="P3163" s="93"/>
    </row>
    <row r="3164" spans="14:16">
      <c r="N3164" s="102"/>
      <c r="O3164" s="93"/>
      <c r="P3164" s="93"/>
    </row>
    <row r="3165" spans="14:16">
      <c r="N3165" s="102"/>
      <c r="O3165" s="93"/>
      <c r="P3165" s="93"/>
    </row>
    <row r="3166" spans="14:16">
      <c r="N3166" s="102"/>
      <c r="O3166" s="93"/>
      <c r="P3166" s="93"/>
    </row>
    <row r="3167" spans="14:16">
      <c r="N3167" s="102"/>
      <c r="O3167" s="93"/>
      <c r="P3167" s="93"/>
    </row>
    <row r="3168" spans="14:16">
      <c r="N3168" s="102"/>
      <c r="O3168" s="93"/>
      <c r="P3168" s="93"/>
    </row>
    <row r="3169" spans="14:16">
      <c r="N3169" s="102"/>
      <c r="O3169" s="93"/>
      <c r="P3169" s="93"/>
    </row>
    <row r="3170" spans="14:16">
      <c r="N3170" s="102"/>
      <c r="O3170" s="93"/>
      <c r="P3170" s="93"/>
    </row>
    <row r="3171" spans="14:16">
      <c r="N3171" s="102"/>
      <c r="O3171" s="93"/>
      <c r="P3171" s="93"/>
    </row>
    <row r="3172" spans="14:16">
      <c r="N3172" s="102"/>
      <c r="O3172" s="93"/>
      <c r="P3172" s="93"/>
    </row>
    <row r="3173" spans="14:16">
      <c r="N3173" s="102"/>
      <c r="O3173" s="93"/>
      <c r="P3173" s="93"/>
    </row>
    <row r="3174" spans="14:16">
      <c r="N3174" s="102"/>
      <c r="O3174" s="93"/>
      <c r="P3174" s="93"/>
    </row>
    <row r="3175" spans="14:16">
      <c r="N3175" s="102"/>
      <c r="O3175" s="93"/>
      <c r="P3175" s="93"/>
    </row>
    <row r="3176" spans="14:16">
      <c r="N3176" s="102"/>
      <c r="O3176" s="93"/>
      <c r="P3176" s="93"/>
    </row>
    <row r="3177" spans="14:16">
      <c r="N3177" s="102"/>
      <c r="O3177" s="93"/>
      <c r="P3177" s="93"/>
    </row>
    <row r="3178" spans="14:16">
      <c r="N3178" s="102"/>
      <c r="O3178" s="93"/>
      <c r="P3178" s="93"/>
    </row>
    <row r="3179" spans="14:16">
      <c r="N3179" s="102"/>
      <c r="O3179" s="93"/>
      <c r="P3179" s="93"/>
    </row>
    <row r="3180" spans="14:16">
      <c r="N3180" s="102"/>
      <c r="O3180" s="93"/>
      <c r="P3180" s="93"/>
    </row>
    <row r="3181" spans="14:16">
      <c r="N3181" s="102"/>
      <c r="O3181" s="93"/>
      <c r="P3181" s="93"/>
    </row>
    <row r="3182" spans="14:16">
      <c r="N3182" s="102"/>
      <c r="O3182" s="93"/>
      <c r="P3182" s="93"/>
    </row>
    <row r="3183" spans="14:16">
      <c r="N3183" s="102"/>
      <c r="O3183" s="93"/>
      <c r="P3183" s="93"/>
    </row>
    <row r="3184" spans="14:16">
      <c r="N3184" s="102"/>
      <c r="O3184" s="93"/>
      <c r="P3184" s="93"/>
    </row>
    <row r="3185" spans="14:16">
      <c r="N3185" s="102"/>
      <c r="O3185" s="93"/>
      <c r="P3185" s="93"/>
    </row>
    <row r="3186" spans="14:16">
      <c r="N3186" s="102"/>
      <c r="O3186" s="93"/>
      <c r="P3186" s="93"/>
    </row>
    <row r="3187" spans="14:16">
      <c r="N3187" s="102"/>
      <c r="O3187" s="93"/>
      <c r="P3187" s="93"/>
    </row>
    <row r="3188" spans="14:16">
      <c r="N3188" s="102"/>
      <c r="O3188" s="93"/>
      <c r="P3188" s="93"/>
    </row>
    <row r="3189" spans="14:16">
      <c r="N3189" s="102"/>
      <c r="O3189" s="93"/>
      <c r="P3189" s="93"/>
    </row>
    <row r="3190" spans="14:16">
      <c r="N3190" s="102"/>
      <c r="O3190" s="93"/>
      <c r="P3190" s="93"/>
    </row>
    <row r="3191" spans="14:16">
      <c r="N3191" s="102"/>
      <c r="O3191" s="93"/>
      <c r="P3191" s="93"/>
    </row>
    <row r="3192" spans="14:16">
      <c r="N3192" s="102"/>
      <c r="O3192" s="93"/>
      <c r="P3192" s="93"/>
    </row>
    <row r="3193" spans="14:16">
      <c r="N3193" s="102"/>
      <c r="O3193" s="93"/>
      <c r="P3193" s="93"/>
    </row>
    <row r="3194" spans="14:16">
      <c r="N3194" s="102"/>
      <c r="O3194" s="93"/>
      <c r="P3194" s="93"/>
    </row>
    <row r="3195" spans="14:16">
      <c r="N3195" s="102"/>
      <c r="O3195" s="93"/>
      <c r="P3195" s="93"/>
    </row>
    <row r="3196" spans="14:16">
      <c r="N3196" s="102"/>
      <c r="O3196" s="93"/>
      <c r="P3196" s="93"/>
    </row>
    <row r="3197" spans="14:16">
      <c r="N3197" s="102"/>
      <c r="O3197" s="93"/>
      <c r="P3197" s="93"/>
    </row>
    <row r="3198" spans="14:16">
      <c r="N3198" s="102"/>
      <c r="O3198" s="93"/>
      <c r="P3198" s="93"/>
    </row>
    <row r="3199" spans="14:16">
      <c r="N3199" s="102"/>
      <c r="O3199" s="93"/>
      <c r="P3199" s="93"/>
    </row>
    <row r="3200" spans="14:16">
      <c r="N3200" s="102"/>
      <c r="O3200" s="93"/>
      <c r="P3200" s="93"/>
    </row>
    <row r="3201" spans="14:16">
      <c r="N3201" s="102"/>
      <c r="O3201" s="93"/>
      <c r="P3201" s="93"/>
    </row>
    <row r="3202" spans="14:16">
      <c r="N3202" s="102"/>
      <c r="O3202" s="93"/>
      <c r="P3202" s="93"/>
    </row>
    <row r="3203" spans="14:16">
      <c r="N3203" s="102"/>
      <c r="O3203" s="93"/>
      <c r="P3203" s="93"/>
    </row>
    <row r="3204" spans="14:16">
      <c r="N3204" s="102"/>
      <c r="O3204" s="93"/>
      <c r="P3204" s="93"/>
    </row>
    <row r="3205" spans="14:16">
      <c r="N3205" s="102"/>
      <c r="O3205" s="93"/>
      <c r="P3205" s="93"/>
    </row>
    <row r="3206" spans="14:16">
      <c r="N3206" s="102"/>
      <c r="O3206" s="93"/>
      <c r="P3206" s="93"/>
    </row>
    <row r="3207" spans="14:16">
      <c r="N3207" s="102"/>
      <c r="O3207" s="93"/>
      <c r="P3207" s="93"/>
    </row>
    <row r="3208" spans="14:16">
      <c r="N3208" s="102"/>
      <c r="O3208" s="93"/>
      <c r="P3208" s="93"/>
    </row>
    <row r="3209" spans="14:16">
      <c r="N3209" s="102"/>
      <c r="O3209" s="93"/>
      <c r="P3209" s="93"/>
    </row>
    <row r="3210" spans="14:16">
      <c r="N3210" s="102"/>
      <c r="O3210" s="93"/>
      <c r="P3210" s="93"/>
    </row>
    <row r="3211" spans="14:16">
      <c r="N3211" s="102"/>
      <c r="O3211" s="93"/>
      <c r="P3211" s="93"/>
    </row>
    <row r="3212" spans="14:16">
      <c r="N3212" s="102"/>
      <c r="O3212" s="93"/>
      <c r="P3212" s="93"/>
    </row>
    <row r="3213" spans="14:16">
      <c r="N3213" s="102"/>
      <c r="O3213" s="93"/>
      <c r="P3213" s="93"/>
    </row>
    <row r="3214" spans="14:16">
      <c r="N3214" s="102"/>
      <c r="O3214" s="93"/>
      <c r="P3214" s="93"/>
    </row>
    <row r="3215" spans="14:16">
      <c r="N3215" s="102"/>
      <c r="O3215" s="93"/>
      <c r="P3215" s="93"/>
    </row>
    <row r="3216" spans="14:16">
      <c r="N3216" s="102"/>
      <c r="O3216" s="93"/>
      <c r="P3216" s="93"/>
    </row>
    <row r="3217" spans="14:16">
      <c r="N3217" s="102"/>
      <c r="O3217" s="93"/>
      <c r="P3217" s="93"/>
    </row>
    <row r="3218" spans="14:16">
      <c r="N3218" s="102"/>
      <c r="O3218" s="93"/>
      <c r="P3218" s="93"/>
    </row>
    <row r="3219" spans="14:16">
      <c r="N3219" s="102"/>
      <c r="O3219" s="93"/>
      <c r="P3219" s="93"/>
    </row>
    <row r="3220" spans="14:16">
      <c r="N3220" s="102"/>
      <c r="O3220" s="93"/>
      <c r="P3220" s="93"/>
    </row>
    <row r="3221" spans="14:16">
      <c r="N3221" s="102"/>
      <c r="O3221" s="93"/>
      <c r="P3221" s="93"/>
    </row>
    <row r="3222" spans="14:16">
      <c r="N3222" s="102"/>
      <c r="O3222" s="93"/>
      <c r="P3222" s="93"/>
    </row>
    <row r="3223" spans="14:16">
      <c r="N3223" s="102"/>
      <c r="O3223" s="93"/>
      <c r="P3223" s="93"/>
    </row>
    <row r="3224" spans="14:16">
      <c r="N3224" s="102"/>
      <c r="O3224" s="93"/>
      <c r="P3224" s="93"/>
    </row>
    <row r="3225" spans="14:16">
      <c r="N3225" s="102"/>
      <c r="O3225" s="93"/>
      <c r="P3225" s="93"/>
    </row>
    <row r="3226" spans="14:16">
      <c r="N3226" s="102"/>
      <c r="O3226" s="93"/>
      <c r="P3226" s="93"/>
    </row>
    <row r="3227" spans="14:16">
      <c r="N3227" s="102"/>
      <c r="O3227" s="93"/>
      <c r="P3227" s="93"/>
    </row>
    <row r="3228" spans="14:16">
      <c r="N3228" s="102"/>
      <c r="O3228" s="93"/>
      <c r="P3228" s="93"/>
    </row>
    <row r="3229" spans="14:16">
      <c r="N3229" s="102"/>
      <c r="O3229" s="93"/>
      <c r="P3229" s="93"/>
    </row>
    <row r="3230" spans="14:16">
      <c r="N3230" s="102"/>
      <c r="O3230" s="93"/>
      <c r="P3230" s="93"/>
    </row>
    <row r="3231" spans="14:16">
      <c r="N3231" s="102"/>
      <c r="O3231" s="93"/>
      <c r="P3231" s="93"/>
    </row>
    <row r="3232" spans="14:16">
      <c r="N3232" s="102"/>
      <c r="O3232" s="93"/>
      <c r="P3232" s="93"/>
    </row>
    <row r="3233" spans="14:16">
      <c r="N3233" s="102"/>
      <c r="O3233" s="93"/>
      <c r="P3233" s="93"/>
    </row>
    <row r="3234" spans="14:16">
      <c r="N3234" s="102"/>
      <c r="O3234" s="93"/>
      <c r="P3234" s="93"/>
    </row>
    <row r="3235" spans="14:16">
      <c r="N3235" s="102"/>
      <c r="O3235" s="93"/>
      <c r="P3235" s="93"/>
    </row>
    <row r="3236" spans="14:16">
      <c r="N3236" s="102"/>
      <c r="O3236" s="93"/>
      <c r="P3236" s="93"/>
    </row>
    <row r="3237" spans="14:16">
      <c r="N3237" s="102"/>
      <c r="O3237" s="93"/>
      <c r="P3237" s="93"/>
    </row>
    <row r="3238" spans="14:16">
      <c r="N3238" s="102"/>
      <c r="O3238" s="93"/>
      <c r="P3238" s="93"/>
    </row>
    <row r="3239" spans="14:16">
      <c r="N3239" s="102"/>
      <c r="O3239" s="93"/>
      <c r="P3239" s="93"/>
    </row>
    <row r="3240" spans="14:16">
      <c r="N3240" s="102"/>
      <c r="O3240" s="93"/>
      <c r="P3240" s="93"/>
    </row>
    <row r="3241" spans="14:16">
      <c r="N3241" s="102"/>
      <c r="O3241" s="93"/>
      <c r="P3241" s="93"/>
    </row>
    <row r="3242" spans="14:16">
      <c r="N3242" s="102"/>
      <c r="O3242" s="93"/>
      <c r="P3242" s="93"/>
    </row>
    <row r="3243" spans="14:16">
      <c r="N3243" s="102"/>
      <c r="O3243" s="93"/>
      <c r="P3243" s="93"/>
    </row>
    <row r="3244" spans="14:16">
      <c r="N3244" s="102"/>
      <c r="O3244" s="93"/>
      <c r="P3244" s="93"/>
    </row>
    <row r="3245" spans="14:16">
      <c r="N3245" s="102"/>
      <c r="O3245" s="93"/>
      <c r="P3245" s="93"/>
    </row>
    <row r="3246" spans="14:16">
      <c r="N3246" s="102"/>
      <c r="O3246" s="93"/>
      <c r="P3246" s="93"/>
    </row>
    <row r="3247" spans="14:16">
      <c r="N3247" s="102"/>
      <c r="O3247" s="93"/>
      <c r="P3247" s="93"/>
    </row>
    <row r="3248" spans="14:16">
      <c r="N3248" s="102"/>
      <c r="O3248" s="93"/>
      <c r="P3248" s="93"/>
    </row>
    <row r="3249" spans="14:16">
      <c r="N3249" s="102"/>
      <c r="O3249" s="93"/>
      <c r="P3249" s="93"/>
    </row>
    <row r="3250" spans="14:16">
      <c r="N3250" s="102"/>
      <c r="O3250" s="93"/>
      <c r="P3250" s="93"/>
    </row>
    <row r="3251" spans="14:16">
      <c r="N3251" s="102"/>
      <c r="O3251" s="93"/>
      <c r="P3251" s="93"/>
    </row>
    <row r="3252" spans="14:16">
      <c r="N3252" s="102"/>
      <c r="O3252" s="93"/>
      <c r="P3252" s="93"/>
    </row>
    <row r="3253" spans="14:16">
      <c r="N3253" s="102"/>
      <c r="O3253" s="93"/>
      <c r="P3253" s="93"/>
    </row>
    <row r="3254" spans="14:16">
      <c r="N3254" s="102"/>
      <c r="O3254" s="93"/>
      <c r="P3254" s="93"/>
    </row>
    <row r="3255" spans="14:16">
      <c r="N3255" s="102"/>
      <c r="O3255" s="93"/>
      <c r="P3255" s="93"/>
    </row>
    <row r="3256" spans="14:16">
      <c r="N3256" s="102"/>
      <c r="O3256" s="93"/>
      <c r="P3256" s="93"/>
    </row>
    <row r="3257" spans="14:16">
      <c r="N3257" s="102"/>
      <c r="O3257" s="93"/>
      <c r="P3257" s="93"/>
    </row>
    <row r="3258" spans="14:16">
      <c r="N3258" s="102"/>
      <c r="O3258" s="93"/>
      <c r="P3258" s="93"/>
    </row>
    <row r="3259" spans="14:16">
      <c r="N3259" s="102"/>
      <c r="O3259" s="93"/>
      <c r="P3259" s="93"/>
    </row>
    <row r="3260" spans="14:16">
      <c r="N3260" s="102"/>
      <c r="O3260" s="93"/>
      <c r="P3260" s="93"/>
    </row>
    <row r="3261" spans="14:16">
      <c r="N3261" s="102"/>
      <c r="O3261" s="93"/>
      <c r="P3261" s="93"/>
    </row>
    <row r="3262" spans="14:16">
      <c r="N3262" s="102"/>
      <c r="O3262" s="93"/>
      <c r="P3262" s="93"/>
    </row>
    <row r="3263" spans="14:16">
      <c r="N3263" s="102"/>
      <c r="O3263" s="93"/>
      <c r="P3263" s="93"/>
    </row>
    <row r="3264" spans="14:16">
      <c r="N3264" s="102"/>
      <c r="O3264" s="93"/>
      <c r="P3264" s="93"/>
    </row>
    <row r="3265" spans="14:16">
      <c r="N3265" s="102"/>
      <c r="O3265" s="93"/>
      <c r="P3265" s="93"/>
    </row>
    <row r="3266" spans="14:16">
      <c r="N3266" s="102"/>
      <c r="O3266" s="93"/>
      <c r="P3266" s="93"/>
    </row>
    <row r="3267" spans="14:16">
      <c r="N3267" s="102"/>
      <c r="O3267" s="93"/>
      <c r="P3267" s="93"/>
    </row>
    <row r="3268" spans="14:16">
      <c r="N3268" s="102"/>
      <c r="O3268" s="93"/>
      <c r="P3268" s="93"/>
    </row>
    <row r="3269" spans="14:16">
      <c r="N3269" s="102"/>
      <c r="O3269" s="93"/>
      <c r="P3269" s="93"/>
    </row>
    <row r="3270" spans="14:16">
      <c r="N3270" s="102"/>
      <c r="O3270" s="93"/>
      <c r="P3270" s="93"/>
    </row>
    <row r="3271" spans="14:16">
      <c r="N3271" s="102"/>
      <c r="O3271" s="93"/>
      <c r="P3271" s="93"/>
    </row>
    <row r="3272" spans="14:16">
      <c r="N3272" s="102"/>
      <c r="O3272" s="93"/>
      <c r="P3272" s="93"/>
    </row>
    <row r="3273" spans="14:16">
      <c r="N3273" s="102"/>
      <c r="O3273" s="93"/>
      <c r="P3273" s="93"/>
    </row>
    <row r="3274" spans="14:16">
      <c r="N3274" s="102"/>
      <c r="O3274" s="93"/>
      <c r="P3274" s="93"/>
    </row>
    <row r="3275" spans="14:16">
      <c r="N3275" s="102"/>
      <c r="O3275" s="93"/>
      <c r="P3275" s="93"/>
    </row>
    <row r="3276" spans="14:16">
      <c r="N3276" s="102"/>
      <c r="O3276" s="93"/>
      <c r="P3276" s="93"/>
    </row>
    <row r="3277" spans="14:16">
      <c r="N3277" s="102"/>
      <c r="O3277" s="93"/>
      <c r="P3277" s="93"/>
    </row>
    <row r="3278" spans="14:16">
      <c r="N3278" s="102"/>
      <c r="O3278" s="93"/>
      <c r="P3278" s="93"/>
    </row>
    <row r="3279" spans="14:16">
      <c r="N3279" s="102"/>
      <c r="O3279" s="93"/>
      <c r="P3279" s="93"/>
    </row>
    <row r="3280" spans="14:16">
      <c r="N3280" s="102"/>
      <c r="O3280" s="93"/>
      <c r="P3280" s="93"/>
    </row>
    <row r="3281" spans="14:16">
      <c r="N3281" s="102"/>
      <c r="O3281" s="93"/>
      <c r="P3281" s="93"/>
    </row>
    <row r="3282" spans="14:16">
      <c r="N3282" s="102"/>
      <c r="O3282" s="93"/>
      <c r="P3282" s="93"/>
    </row>
    <row r="3283" spans="14:16">
      <c r="N3283" s="102"/>
      <c r="O3283" s="93"/>
      <c r="P3283" s="93"/>
    </row>
    <row r="3284" spans="14:16">
      <c r="N3284" s="102"/>
      <c r="O3284" s="93"/>
      <c r="P3284" s="93"/>
    </row>
    <row r="3285" spans="14:16">
      <c r="N3285" s="102"/>
      <c r="O3285" s="93"/>
      <c r="P3285" s="93"/>
    </row>
    <row r="3286" spans="14:16">
      <c r="N3286" s="102"/>
      <c r="O3286" s="93"/>
      <c r="P3286" s="93"/>
    </row>
    <row r="3287" spans="14:16">
      <c r="N3287" s="102"/>
      <c r="O3287" s="93"/>
      <c r="P3287" s="93"/>
    </row>
    <row r="3288" spans="14:16">
      <c r="N3288" s="102"/>
      <c r="O3288" s="93"/>
      <c r="P3288" s="93"/>
    </row>
    <row r="3289" spans="14:16">
      <c r="N3289" s="102"/>
      <c r="O3289" s="93"/>
      <c r="P3289" s="93"/>
    </row>
    <row r="3290" spans="14:16">
      <c r="N3290" s="102"/>
      <c r="O3290" s="93"/>
      <c r="P3290" s="93"/>
    </row>
    <row r="3291" spans="14:16">
      <c r="N3291" s="102"/>
      <c r="O3291" s="93"/>
      <c r="P3291" s="93"/>
    </row>
    <row r="3292" spans="14:16">
      <c r="N3292" s="102"/>
      <c r="O3292" s="93"/>
      <c r="P3292" s="93"/>
    </row>
    <row r="3293" spans="14:16">
      <c r="N3293" s="102"/>
      <c r="O3293" s="93"/>
      <c r="P3293" s="93"/>
    </row>
    <row r="3294" spans="14:16">
      <c r="N3294" s="102"/>
      <c r="O3294" s="93"/>
      <c r="P3294" s="93"/>
    </row>
    <row r="3295" spans="14:16">
      <c r="N3295" s="102"/>
      <c r="O3295" s="93"/>
      <c r="P3295" s="93"/>
    </row>
    <row r="3296" spans="14:16">
      <c r="N3296" s="102"/>
      <c r="O3296" s="93"/>
      <c r="P3296" s="93"/>
    </row>
    <row r="3297" spans="14:16">
      <c r="N3297" s="102"/>
      <c r="O3297" s="93"/>
      <c r="P3297" s="93"/>
    </row>
    <row r="3298" spans="14:16">
      <c r="N3298" s="102"/>
      <c r="O3298" s="93"/>
      <c r="P3298" s="93"/>
    </row>
    <row r="3299" spans="14:16">
      <c r="N3299" s="102"/>
      <c r="O3299" s="93"/>
      <c r="P3299" s="93"/>
    </row>
    <row r="3300" spans="14:16">
      <c r="N3300" s="102"/>
      <c r="O3300" s="93"/>
      <c r="P3300" s="93"/>
    </row>
    <row r="3301" spans="14:16">
      <c r="N3301" s="102"/>
      <c r="O3301" s="93"/>
      <c r="P3301" s="93"/>
    </row>
    <row r="3302" spans="14:16">
      <c r="N3302" s="102"/>
      <c r="O3302" s="93"/>
      <c r="P3302" s="93"/>
    </row>
    <row r="3303" spans="14:16">
      <c r="N3303" s="102"/>
      <c r="O3303" s="93"/>
      <c r="P3303" s="93"/>
    </row>
    <row r="3304" spans="14:16">
      <c r="N3304" s="102"/>
      <c r="O3304" s="93"/>
      <c r="P3304" s="93"/>
    </row>
    <row r="3305" spans="14:16">
      <c r="N3305" s="102"/>
      <c r="O3305" s="93"/>
      <c r="P3305" s="93"/>
    </row>
    <row r="3306" spans="14:16">
      <c r="N3306" s="102"/>
      <c r="O3306" s="93"/>
      <c r="P3306" s="93"/>
    </row>
    <row r="3307" spans="14:16">
      <c r="N3307" s="102"/>
      <c r="O3307" s="93"/>
      <c r="P3307" s="93"/>
    </row>
    <row r="3308" spans="14:16">
      <c r="N3308" s="102"/>
      <c r="O3308" s="93"/>
      <c r="P3308" s="93"/>
    </row>
    <row r="3309" spans="14:16">
      <c r="N3309" s="102"/>
      <c r="O3309" s="93"/>
      <c r="P3309" s="93"/>
    </row>
    <row r="3310" spans="14:16">
      <c r="N3310" s="102"/>
      <c r="O3310" s="93"/>
      <c r="P3310" s="93"/>
    </row>
    <row r="3311" spans="14:16">
      <c r="N3311" s="102"/>
      <c r="O3311" s="93"/>
      <c r="P3311" s="93"/>
    </row>
    <row r="3312" spans="14:16">
      <c r="N3312" s="102"/>
      <c r="O3312" s="93"/>
      <c r="P3312" s="93"/>
    </row>
    <row r="3313" spans="14:16">
      <c r="N3313" s="102"/>
      <c r="O3313" s="93"/>
      <c r="P3313" s="93"/>
    </row>
    <row r="3314" spans="14:16">
      <c r="N3314" s="102"/>
      <c r="O3314" s="93"/>
      <c r="P3314" s="93"/>
    </row>
    <row r="3315" spans="14:16">
      <c r="N3315" s="102"/>
      <c r="O3315" s="93"/>
      <c r="P3315" s="93"/>
    </row>
    <row r="3316" spans="14:16">
      <c r="N3316" s="102"/>
      <c r="O3316" s="93"/>
      <c r="P3316" s="93"/>
    </row>
    <row r="3317" spans="14:16">
      <c r="N3317" s="102"/>
      <c r="O3317" s="93"/>
      <c r="P3317" s="93"/>
    </row>
    <row r="3318" spans="14:16">
      <c r="N3318" s="102"/>
      <c r="O3318" s="93"/>
      <c r="P3318" s="93"/>
    </row>
    <row r="3319" spans="14:16">
      <c r="N3319" s="102"/>
      <c r="O3319" s="93"/>
      <c r="P3319" s="93"/>
    </row>
    <row r="3320" spans="14:16">
      <c r="N3320" s="102"/>
      <c r="O3320" s="93"/>
      <c r="P3320" s="93"/>
    </row>
    <row r="3321" spans="14:16">
      <c r="N3321" s="102"/>
      <c r="O3321" s="93"/>
      <c r="P3321" s="93"/>
    </row>
    <row r="3322" spans="14:16">
      <c r="N3322" s="102"/>
      <c r="O3322" s="93"/>
      <c r="P3322" s="93"/>
    </row>
    <row r="3323" spans="14:16">
      <c r="N3323" s="102"/>
      <c r="O3323" s="93"/>
      <c r="P3323" s="93"/>
    </row>
    <row r="3324" spans="14:16">
      <c r="N3324" s="102"/>
      <c r="O3324" s="93"/>
      <c r="P3324" s="93"/>
    </row>
    <row r="3325" spans="14:16">
      <c r="N3325" s="102"/>
      <c r="O3325" s="93"/>
      <c r="P3325" s="93"/>
    </row>
    <row r="3326" spans="14:16">
      <c r="N3326" s="102"/>
      <c r="O3326" s="93"/>
      <c r="P3326" s="93"/>
    </row>
    <row r="3327" spans="14:16">
      <c r="N3327" s="102"/>
      <c r="O3327" s="93"/>
      <c r="P3327" s="93"/>
    </row>
    <row r="3328" spans="14:16">
      <c r="N3328" s="102"/>
      <c r="O3328" s="93"/>
      <c r="P3328" s="93"/>
    </row>
    <row r="3329" spans="14:16">
      <c r="N3329" s="102"/>
      <c r="O3329" s="93"/>
      <c r="P3329" s="93"/>
    </row>
    <row r="3330" spans="14:16">
      <c r="N3330" s="102"/>
      <c r="O3330" s="93"/>
      <c r="P3330" s="93"/>
    </row>
    <row r="3331" spans="14:16">
      <c r="N3331" s="102"/>
      <c r="O3331" s="93"/>
      <c r="P3331" s="93"/>
    </row>
    <row r="3332" spans="14:16">
      <c r="N3332" s="102"/>
      <c r="O3332" s="93"/>
      <c r="P3332" s="93"/>
    </row>
    <row r="3333" spans="14:16">
      <c r="N3333" s="102"/>
      <c r="O3333" s="93"/>
      <c r="P3333" s="93"/>
    </row>
    <row r="3334" spans="14:16">
      <c r="N3334" s="102"/>
      <c r="O3334" s="93"/>
      <c r="P3334" s="93"/>
    </row>
    <row r="3335" spans="14:16">
      <c r="N3335" s="102"/>
      <c r="O3335" s="93"/>
      <c r="P3335" s="93"/>
    </row>
    <row r="3336" spans="14:16">
      <c r="N3336" s="102"/>
      <c r="O3336" s="93"/>
      <c r="P3336" s="93"/>
    </row>
    <row r="3337" spans="14:16">
      <c r="N3337" s="102"/>
      <c r="O3337" s="93"/>
      <c r="P3337" s="93"/>
    </row>
    <row r="3338" spans="14:16">
      <c r="N3338" s="102"/>
      <c r="O3338" s="93"/>
      <c r="P3338" s="93"/>
    </row>
    <row r="3339" spans="14:16">
      <c r="N3339" s="102"/>
      <c r="O3339" s="93"/>
      <c r="P3339" s="93"/>
    </row>
    <row r="3340" spans="14:16">
      <c r="N3340" s="102"/>
      <c r="O3340" s="93"/>
      <c r="P3340" s="93"/>
    </row>
    <row r="3341" spans="14:16">
      <c r="N3341" s="102"/>
      <c r="O3341" s="93"/>
      <c r="P3341" s="93"/>
    </row>
    <row r="3342" spans="14:16">
      <c r="N3342" s="102"/>
      <c r="O3342" s="93"/>
      <c r="P3342" s="93"/>
    </row>
    <row r="3343" spans="14:16">
      <c r="N3343" s="102"/>
      <c r="O3343" s="93"/>
      <c r="P3343" s="93"/>
    </row>
    <row r="3344" spans="14:16">
      <c r="N3344" s="102"/>
      <c r="O3344" s="93"/>
      <c r="P3344" s="93"/>
    </row>
    <row r="3345" spans="14:16">
      <c r="N3345" s="102"/>
      <c r="O3345" s="93"/>
      <c r="P3345" s="93"/>
    </row>
    <row r="3346" spans="14:16">
      <c r="N3346" s="102"/>
      <c r="O3346" s="93"/>
      <c r="P3346" s="93"/>
    </row>
    <row r="3347" spans="14:16">
      <c r="N3347" s="102"/>
      <c r="O3347" s="93"/>
      <c r="P3347" s="93"/>
    </row>
    <row r="3348" spans="14:16">
      <c r="N3348" s="102"/>
      <c r="O3348" s="93"/>
      <c r="P3348" s="93"/>
    </row>
    <row r="3349" spans="14:16">
      <c r="N3349" s="102"/>
      <c r="O3349" s="93"/>
      <c r="P3349" s="93"/>
    </row>
    <row r="3350" spans="14:16">
      <c r="N3350" s="102"/>
      <c r="O3350" s="93"/>
      <c r="P3350" s="93"/>
    </row>
    <row r="3351" spans="14:16">
      <c r="N3351" s="102"/>
      <c r="O3351" s="93"/>
      <c r="P3351" s="93"/>
    </row>
    <row r="3352" spans="14:16">
      <c r="N3352" s="102"/>
      <c r="O3352" s="93"/>
      <c r="P3352" s="93"/>
    </row>
    <row r="3353" spans="14:16">
      <c r="N3353" s="102"/>
      <c r="O3353" s="93"/>
      <c r="P3353" s="93"/>
    </row>
    <row r="3354" spans="14:16">
      <c r="N3354" s="102"/>
      <c r="O3354" s="93"/>
      <c r="P3354" s="93"/>
    </row>
    <row r="3355" spans="14:16">
      <c r="N3355" s="102"/>
      <c r="O3355" s="93"/>
      <c r="P3355" s="93"/>
    </row>
    <row r="3356" spans="14:16">
      <c r="N3356" s="102"/>
      <c r="O3356" s="93"/>
      <c r="P3356" s="93"/>
    </row>
    <row r="3357" spans="14:16">
      <c r="N3357" s="102"/>
      <c r="O3357" s="93"/>
      <c r="P3357" s="93"/>
    </row>
    <row r="3358" spans="14:16">
      <c r="N3358" s="102"/>
      <c r="O3358" s="93"/>
      <c r="P3358" s="93"/>
    </row>
    <row r="3359" spans="14:16">
      <c r="N3359" s="102"/>
      <c r="O3359" s="93"/>
      <c r="P3359" s="93"/>
    </row>
    <row r="3360" spans="14:16">
      <c r="N3360" s="102"/>
      <c r="O3360" s="93"/>
      <c r="P3360" s="93"/>
    </row>
    <row r="3361" spans="14:16">
      <c r="N3361" s="102"/>
      <c r="O3361" s="93"/>
      <c r="P3361" s="93"/>
    </row>
    <row r="3362" spans="14:16">
      <c r="N3362" s="102"/>
      <c r="O3362" s="93"/>
      <c r="P3362" s="93"/>
    </row>
    <row r="3363" spans="14:16">
      <c r="N3363" s="102"/>
      <c r="O3363" s="93"/>
      <c r="P3363" s="93"/>
    </row>
    <row r="3364" spans="14:16">
      <c r="N3364" s="102"/>
      <c r="O3364" s="93"/>
      <c r="P3364" s="93"/>
    </row>
    <row r="3365" spans="14:16">
      <c r="N3365" s="102"/>
      <c r="O3365" s="93"/>
      <c r="P3365" s="93"/>
    </row>
    <row r="3366" spans="14:16">
      <c r="N3366" s="102"/>
      <c r="O3366" s="93"/>
      <c r="P3366" s="93"/>
    </row>
    <row r="3367" spans="14:16">
      <c r="N3367" s="102"/>
      <c r="O3367" s="93"/>
      <c r="P3367" s="93"/>
    </row>
    <row r="3368" spans="14:16">
      <c r="N3368" s="102"/>
      <c r="O3368" s="93"/>
      <c r="P3368" s="93"/>
    </row>
    <row r="3369" spans="14:16">
      <c r="N3369" s="102"/>
      <c r="O3369" s="93"/>
      <c r="P3369" s="93"/>
    </row>
    <row r="3370" spans="14:16">
      <c r="N3370" s="102"/>
      <c r="O3370" s="93"/>
      <c r="P3370" s="93"/>
    </row>
    <row r="3371" spans="14:16">
      <c r="N3371" s="102"/>
      <c r="O3371" s="93"/>
      <c r="P3371" s="93"/>
    </row>
    <row r="3372" spans="14:16">
      <c r="N3372" s="102"/>
      <c r="O3372" s="93"/>
      <c r="P3372" s="93"/>
    </row>
    <row r="3373" spans="14:16">
      <c r="N3373" s="102"/>
      <c r="O3373" s="93"/>
      <c r="P3373" s="93"/>
    </row>
    <row r="3374" spans="14:16">
      <c r="N3374" s="102"/>
      <c r="O3374" s="93"/>
      <c r="P3374" s="93"/>
    </row>
    <row r="3375" spans="14:16">
      <c r="N3375" s="102"/>
      <c r="O3375" s="93"/>
      <c r="P3375" s="93"/>
    </row>
    <row r="3376" spans="14:16">
      <c r="N3376" s="102"/>
      <c r="O3376" s="93"/>
      <c r="P3376" s="93"/>
    </row>
    <row r="3377" spans="14:16">
      <c r="N3377" s="102"/>
      <c r="O3377" s="93"/>
      <c r="P3377" s="93"/>
    </row>
    <row r="3378" spans="14:16">
      <c r="N3378" s="102"/>
      <c r="O3378" s="93"/>
      <c r="P3378" s="93"/>
    </row>
    <row r="3379" spans="14:16">
      <c r="N3379" s="102"/>
      <c r="O3379" s="93"/>
      <c r="P3379" s="93"/>
    </row>
    <row r="3380" spans="14:16">
      <c r="N3380" s="102"/>
      <c r="O3380" s="93"/>
      <c r="P3380" s="93"/>
    </row>
    <row r="3381" spans="14:16">
      <c r="N3381" s="102"/>
      <c r="O3381" s="93"/>
      <c r="P3381" s="93"/>
    </row>
    <row r="3382" spans="14:16">
      <c r="N3382" s="102"/>
      <c r="O3382" s="93"/>
      <c r="P3382" s="93"/>
    </row>
    <row r="3383" spans="14:16">
      <c r="N3383" s="102"/>
      <c r="O3383" s="93"/>
      <c r="P3383" s="93"/>
    </row>
    <row r="3384" spans="14:16">
      <c r="N3384" s="102"/>
      <c r="O3384" s="93"/>
      <c r="P3384" s="93"/>
    </row>
    <row r="3385" spans="14:16">
      <c r="N3385" s="102"/>
      <c r="O3385" s="93"/>
      <c r="P3385" s="93"/>
    </row>
    <row r="3386" spans="14:16">
      <c r="N3386" s="102"/>
      <c r="O3386" s="93"/>
      <c r="P3386" s="93"/>
    </row>
    <row r="3387" spans="14:16">
      <c r="N3387" s="102"/>
      <c r="O3387" s="93"/>
      <c r="P3387" s="93"/>
    </row>
    <row r="3388" spans="14:16">
      <c r="N3388" s="102"/>
      <c r="O3388" s="93"/>
      <c r="P3388" s="93"/>
    </row>
    <row r="3389" spans="14:16">
      <c r="N3389" s="102"/>
      <c r="O3389" s="93"/>
      <c r="P3389" s="93"/>
    </row>
    <row r="3390" spans="14:16">
      <c r="N3390" s="102"/>
      <c r="O3390" s="93"/>
      <c r="P3390" s="93"/>
    </row>
    <row r="3391" spans="14:16">
      <c r="N3391" s="102"/>
      <c r="O3391" s="93"/>
      <c r="P3391" s="93"/>
    </row>
    <row r="3392" spans="14:16">
      <c r="N3392" s="102"/>
      <c r="O3392" s="93"/>
      <c r="P3392" s="93"/>
    </row>
    <row r="3393" spans="14:16">
      <c r="N3393" s="102"/>
      <c r="O3393" s="93"/>
      <c r="P3393" s="93"/>
    </row>
    <row r="3394" spans="14:16">
      <c r="N3394" s="102"/>
      <c r="O3394" s="93"/>
      <c r="P3394" s="93"/>
    </row>
    <row r="3395" spans="14:16">
      <c r="N3395" s="102"/>
      <c r="O3395" s="93"/>
      <c r="P3395" s="93"/>
    </row>
    <row r="3396" spans="14:16">
      <c r="N3396" s="102"/>
      <c r="O3396" s="93"/>
      <c r="P3396" s="93"/>
    </row>
    <row r="3397" spans="14:16">
      <c r="N3397" s="102"/>
      <c r="O3397" s="93"/>
      <c r="P3397" s="93"/>
    </row>
    <row r="3398" spans="14:16">
      <c r="N3398" s="102"/>
      <c r="O3398" s="93"/>
      <c r="P3398" s="93"/>
    </row>
    <row r="3399" spans="14:16">
      <c r="N3399" s="102"/>
      <c r="O3399" s="93"/>
      <c r="P3399" s="93"/>
    </row>
    <row r="3400" spans="14:16">
      <c r="N3400" s="102"/>
      <c r="O3400" s="93"/>
      <c r="P3400" s="93"/>
    </row>
    <row r="3401" spans="14:16">
      <c r="N3401" s="102"/>
      <c r="O3401" s="93"/>
      <c r="P3401" s="93"/>
    </row>
    <row r="3402" spans="14:16">
      <c r="N3402" s="102"/>
      <c r="O3402" s="93"/>
      <c r="P3402" s="93"/>
    </row>
    <row r="3403" spans="14:16">
      <c r="N3403" s="102"/>
      <c r="O3403" s="93"/>
      <c r="P3403" s="93"/>
    </row>
    <row r="3404" spans="14:16">
      <c r="N3404" s="102"/>
      <c r="O3404" s="93"/>
      <c r="P3404" s="93"/>
    </row>
    <row r="3405" spans="14:16">
      <c r="N3405" s="102"/>
      <c r="O3405" s="93"/>
      <c r="P3405" s="93"/>
    </row>
    <row r="3406" spans="14:16">
      <c r="N3406" s="102"/>
      <c r="O3406" s="93"/>
      <c r="P3406" s="93"/>
    </row>
    <row r="3407" spans="14:16">
      <c r="N3407" s="102"/>
      <c r="O3407" s="93"/>
      <c r="P3407" s="93"/>
    </row>
    <row r="3408" spans="14:16">
      <c r="N3408" s="102"/>
      <c r="O3408" s="93"/>
      <c r="P3408" s="93"/>
    </row>
    <row r="3409" spans="14:16">
      <c r="N3409" s="102"/>
      <c r="O3409" s="93"/>
      <c r="P3409" s="93"/>
    </row>
    <row r="3410" spans="14:16">
      <c r="N3410" s="102"/>
      <c r="O3410" s="93"/>
      <c r="P3410" s="93"/>
    </row>
    <row r="3411" spans="14:16">
      <c r="N3411" s="102"/>
      <c r="O3411" s="93"/>
      <c r="P3411" s="93"/>
    </row>
    <row r="3412" spans="14:16">
      <c r="N3412" s="102"/>
      <c r="O3412" s="93"/>
      <c r="P3412" s="93"/>
    </row>
    <row r="3413" spans="14:16">
      <c r="N3413" s="102"/>
      <c r="O3413" s="93"/>
      <c r="P3413" s="93"/>
    </row>
    <row r="3414" spans="14:16">
      <c r="N3414" s="102"/>
      <c r="O3414" s="93"/>
      <c r="P3414" s="93"/>
    </row>
    <row r="3415" spans="14:16">
      <c r="N3415" s="102"/>
      <c r="O3415" s="93"/>
      <c r="P3415" s="93"/>
    </row>
    <row r="3416" spans="14:16">
      <c r="N3416" s="102"/>
      <c r="O3416" s="93"/>
      <c r="P3416" s="93"/>
    </row>
    <row r="3417" spans="14:16">
      <c r="N3417" s="102"/>
      <c r="O3417" s="93"/>
      <c r="P3417" s="93"/>
    </row>
    <row r="3418" spans="14:16">
      <c r="N3418" s="102"/>
      <c r="O3418" s="93"/>
      <c r="P3418" s="93"/>
    </row>
    <row r="3419" spans="14:16">
      <c r="N3419" s="102"/>
      <c r="O3419" s="93"/>
      <c r="P3419" s="93"/>
    </row>
    <row r="3420" spans="14:16">
      <c r="N3420" s="102"/>
      <c r="O3420" s="93"/>
      <c r="P3420" s="93"/>
    </row>
    <row r="3421" spans="14:16">
      <c r="N3421" s="102"/>
      <c r="O3421" s="93"/>
      <c r="P3421" s="93"/>
    </row>
    <row r="3422" spans="14:16">
      <c r="N3422" s="102"/>
      <c r="O3422" s="93"/>
      <c r="P3422" s="93"/>
    </row>
    <row r="3423" spans="14:16">
      <c r="N3423" s="102"/>
      <c r="O3423" s="93"/>
      <c r="P3423" s="93"/>
    </row>
    <row r="3424" spans="14:16">
      <c r="N3424" s="102"/>
      <c r="O3424" s="93"/>
      <c r="P3424" s="93"/>
    </row>
    <row r="3425" spans="14:16">
      <c r="N3425" s="102"/>
      <c r="O3425" s="93"/>
      <c r="P3425" s="93"/>
    </row>
    <row r="3426" spans="14:16">
      <c r="N3426" s="102"/>
      <c r="O3426" s="93"/>
      <c r="P3426" s="93"/>
    </row>
    <row r="3427" spans="14:16">
      <c r="N3427" s="102"/>
      <c r="O3427" s="93"/>
      <c r="P3427" s="93"/>
    </row>
    <row r="3428" spans="14:16">
      <c r="N3428" s="102"/>
      <c r="O3428" s="93"/>
      <c r="P3428" s="93"/>
    </row>
    <row r="3429" spans="14:16">
      <c r="N3429" s="102"/>
      <c r="O3429" s="93"/>
      <c r="P3429" s="93"/>
    </row>
    <row r="3430" spans="14:16">
      <c r="N3430" s="102"/>
      <c r="O3430" s="93"/>
      <c r="P3430" s="93"/>
    </row>
    <row r="3431" spans="14:16">
      <c r="N3431" s="102"/>
      <c r="O3431" s="93"/>
      <c r="P3431" s="93"/>
    </row>
    <row r="3432" spans="14:16">
      <c r="N3432" s="102"/>
      <c r="O3432" s="93"/>
      <c r="P3432" s="93"/>
    </row>
    <row r="3433" spans="14:16">
      <c r="N3433" s="102"/>
      <c r="O3433" s="93"/>
      <c r="P3433" s="93"/>
    </row>
    <row r="3434" spans="14:16">
      <c r="N3434" s="102"/>
      <c r="O3434" s="93"/>
      <c r="P3434" s="93"/>
    </row>
    <row r="3435" spans="14:16">
      <c r="N3435" s="102"/>
      <c r="O3435" s="93"/>
      <c r="P3435" s="93"/>
    </row>
    <row r="3436" spans="14:16">
      <c r="N3436" s="102"/>
      <c r="O3436" s="93"/>
      <c r="P3436" s="93"/>
    </row>
    <row r="3437" spans="14:16">
      <c r="N3437" s="102"/>
      <c r="O3437" s="93"/>
      <c r="P3437" s="93"/>
    </row>
    <row r="3438" spans="14:16">
      <c r="N3438" s="102"/>
      <c r="O3438" s="93"/>
      <c r="P3438" s="93"/>
    </row>
    <row r="3439" spans="14:16">
      <c r="N3439" s="102"/>
      <c r="O3439" s="93"/>
      <c r="P3439" s="93"/>
    </row>
    <row r="3440" spans="14:16">
      <c r="N3440" s="102"/>
      <c r="O3440" s="93"/>
      <c r="P3440" s="93"/>
    </row>
    <row r="3441" spans="14:16">
      <c r="N3441" s="102"/>
      <c r="O3441" s="93"/>
      <c r="P3441" s="93"/>
    </row>
    <row r="3442" spans="14:16">
      <c r="N3442" s="102"/>
      <c r="O3442" s="93"/>
      <c r="P3442" s="93"/>
    </row>
    <row r="3443" spans="14:16">
      <c r="N3443" s="102"/>
      <c r="O3443" s="93"/>
      <c r="P3443" s="93"/>
    </row>
    <row r="3444" spans="14:16">
      <c r="N3444" s="102"/>
      <c r="O3444" s="93"/>
      <c r="P3444" s="93"/>
    </row>
    <row r="3445" spans="14:16">
      <c r="N3445" s="102"/>
      <c r="O3445" s="93"/>
      <c r="P3445" s="93"/>
    </row>
    <row r="3446" spans="14:16">
      <c r="N3446" s="102"/>
      <c r="O3446" s="93"/>
      <c r="P3446" s="93"/>
    </row>
    <row r="3447" spans="14:16">
      <c r="N3447" s="102"/>
      <c r="O3447" s="93"/>
      <c r="P3447" s="93"/>
    </row>
    <row r="3448" spans="14:16">
      <c r="N3448" s="102"/>
      <c r="O3448" s="93"/>
      <c r="P3448" s="93"/>
    </row>
    <row r="3449" spans="14:16">
      <c r="N3449" s="102"/>
      <c r="O3449" s="93"/>
      <c r="P3449" s="93"/>
    </row>
    <row r="3450" spans="14:16">
      <c r="N3450" s="102"/>
      <c r="O3450" s="93"/>
      <c r="P3450" s="93"/>
    </row>
    <row r="3451" spans="14:16">
      <c r="N3451" s="102"/>
      <c r="O3451" s="93"/>
      <c r="P3451" s="93"/>
    </row>
    <row r="3452" spans="14:16">
      <c r="N3452" s="102"/>
      <c r="O3452" s="93"/>
      <c r="P3452" s="93"/>
    </row>
    <row r="3453" spans="14:16">
      <c r="N3453" s="102"/>
      <c r="O3453" s="93"/>
      <c r="P3453" s="93"/>
    </row>
    <row r="3454" spans="14:16">
      <c r="N3454" s="102"/>
      <c r="O3454" s="93"/>
      <c r="P3454" s="93"/>
    </row>
    <row r="3455" spans="14:16">
      <c r="N3455" s="102"/>
      <c r="O3455" s="93"/>
      <c r="P3455" s="93"/>
    </row>
    <row r="3456" spans="14:16">
      <c r="N3456" s="102"/>
      <c r="O3456" s="93"/>
      <c r="P3456" s="93"/>
    </row>
    <row r="3457" spans="14:16">
      <c r="N3457" s="102"/>
      <c r="O3457" s="93"/>
      <c r="P3457" s="93"/>
    </row>
    <row r="3458" spans="14:16">
      <c r="N3458" s="102"/>
      <c r="O3458" s="93"/>
      <c r="P3458" s="93"/>
    </row>
    <row r="3459" spans="14:16">
      <c r="N3459" s="102"/>
      <c r="O3459" s="93"/>
      <c r="P3459" s="93"/>
    </row>
    <row r="3460" spans="14:16">
      <c r="N3460" s="102"/>
      <c r="O3460" s="93"/>
      <c r="P3460" s="93"/>
    </row>
    <row r="3461" spans="14:16">
      <c r="N3461" s="102"/>
      <c r="O3461" s="93"/>
      <c r="P3461" s="93"/>
    </row>
    <row r="3462" spans="14:16">
      <c r="N3462" s="102"/>
      <c r="O3462" s="93"/>
      <c r="P3462" s="93"/>
    </row>
    <row r="3463" spans="14:16">
      <c r="N3463" s="102"/>
      <c r="O3463" s="93"/>
      <c r="P3463" s="93"/>
    </row>
    <row r="3464" spans="14:16">
      <c r="N3464" s="102"/>
      <c r="O3464" s="93"/>
      <c r="P3464" s="93"/>
    </row>
    <row r="3465" spans="14:16">
      <c r="N3465" s="102"/>
      <c r="O3465" s="93"/>
      <c r="P3465" s="93"/>
    </row>
    <row r="3466" spans="14:16">
      <c r="N3466" s="102"/>
      <c r="O3466" s="93"/>
      <c r="P3466" s="93"/>
    </row>
    <row r="3467" spans="14:16">
      <c r="N3467" s="102"/>
      <c r="O3467" s="93"/>
      <c r="P3467" s="93"/>
    </row>
    <row r="3468" spans="14:16">
      <c r="N3468" s="102"/>
      <c r="O3468" s="93"/>
      <c r="P3468" s="93"/>
    </row>
    <row r="3469" spans="14:16">
      <c r="N3469" s="102"/>
      <c r="O3469" s="93"/>
      <c r="P3469" s="93"/>
    </row>
    <row r="3470" spans="14:16">
      <c r="N3470" s="102"/>
      <c r="O3470" s="93"/>
      <c r="P3470" s="93"/>
    </row>
    <row r="3471" spans="14:16">
      <c r="N3471" s="102"/>
      <c r="O3471" s="93"/>
      <c r="P3471" s="93"/>
    </row>
    <row r="3472" spans="14:16">
      <c r="N3472" s="102"/>
      <c r="O3472" s="93"/>
      <c r="P3472" s="93"/>
    </row>
    <row r="3473" spans="14:16">
      <c r="N3473" s="102"/>
      <c r="O3473" s="93"/>
      <c r="P3473" s="93"/>
    </row>
    <row r="3474" spans="14:16">
      <c r="N3474" s="102"/>
      <c r="O3474" s="93"/>
      <c r="P3474" s="93"/>
    </row>
    <row r="3475" spans="14:16">
      <c r="N3475" s="102"/>
      <c r="O3475" s="93"/>
      <c r="P3475" s="93"/>
    </row>
    <row r="3476" spans="14:16">
      <c r="N3476" s="102"/>
      <c r="O3476" s="93"/>
      <c r="P3476" s="93"/>
    </row>
    <row r="3477" spans="14:16">
      <c r="N3477" s="102"/>
      <c r="O3477" s="93"/>
      <c r="P3477" s="93"/>
    </row>
    <row r="3478" spans="14:16">
      <c r="N3478" s="102"/>
      <c r="O3478" s="93"/>
      <c r="P3478" s="93"/>
    </row>
    <row r="3479" spans="14:16">
      <c r="N3479" s="102"/>
      <c r="O3479" s="93"/>
      <c r="P3479" s="93"/>
    </row>
    <row r="3480" spans="14:16">
      <c r="N3480" s="102"/>
      <c r="O3480" s="93"/>
      <c r="P3480" s="93"/>
    </row>
    <row r="3481" spans="14:16">
      <c r="N3481" s="102"/>
      <c r="O3481" s="93"/>
      <c r="P3481" s="93"/>
    </row>
    <row r="3482" spans="14:16">
      <c r="N3482" s="102"/>
      <c r="O3482" s="93"/>
      <c r="P3482" s="93"/>
    </row>
    <row r="3483" spans="14:16">
      <c r="N3483" s="102"/>
      <c r="O3483" s="93"/>
      <c r="P3483" s="93"/>
    </row>
    <row r="3484" spans="14:16">
      <c r="N3484" s="102"/>
      <c r="O3484" s="93"/>
      <c r="P3484" s="93"/>
    </row>
    <row r="3485" spans="14:16">
      <c r="N3485" s="102"/>
      <c r="O3485" s="93"/>
      <c r="P3485" s="93"/>
    </row>
    <row r="3486" spans="14:16">
      <c r="N3486" s="102"/>
      <c r="O3486" s="93"/>
      <c r="P3486" s="93"/>
    </row>
    <row r="3487" spans="14:16">
      <c r="N3487" s="102"/>
      <c r="O3487" s="93"/>
      <c r="P3487" s="93"/>
    </row>
    <row r="3488" spans="14:16">
      <c r="N3488" s="102"/>
      <c r="O3488" s="93"/>
      <c r="P3488" s="93"/>
    </row>
    <row r="3489" spans="14:16">
      <c r="N3489" s="102"/>
      <c r="O3489" s="93"/>
      <c r="P3489" s="93"/>
    </row>
    <row r="3490" spans="14:16">
      <c r="N3490" s="102"/>
      <c r="O3490" s="93"/>
      <c r="P3490" s="93"/>
    </row>
    <row r="3491" spans="14:16">
      <c r="N3491" s="102"/>
      <c r="O3491" s="93"/>
      <c r="P3491" s="93"/>
    </row>
    <row r="3492" spans="14:16">
      <c r="N3492" s="102"/>
      <c r="O3492" s="93"/>
      <c r="P3492" s="93"/>
    </row>
    <row r="3493" spans="14:16">
      <c r="N3493" s="102"/>
      <c r="O3493" s="93"/>
      <c r="P3493" s="93"/>
    </row>
    <row r="3494" spans="14:16">
      <c r="N3494" s="102"/>
      <c r="O3494" s="93"/>
      <c r="P3494" s="93"/>
    </row>
    <row r="3495" spans="14:16">
      <c r="N3495" s="102"/>
      <c r="O3495" s="93"/>
      <c r="P3495" s="93"/>
    </row>
    <row r="3496" spans="14:16">
      <c r="N3496" s="102"/>
      <c r="O3496" s="93"/>
      <c r="P3496" s="93"/>
    </row>
    <row r="3497" spans="14:16">
      <c r="N3497" s="102"/>
      <c r="O3497" s="93"/>
      <c r="P3497" s="93"/>
    </row>
    <row r="3498" spans="14:16">
      <c r="N3498" s="102"/>
      <c r="O3498" s="93"/>
      <c r="P3498" s="93"/>
    </row>
    <row r="3499" spans="14:16">
      <c r="N3499" s="102"/>
      <c r="O3499" s="93"/>
      <c r="P3499" s="93"/>
    </row>
    <row r="3500" spans="14:16">
      <c r="N3500" s="102"/>
      <c r="O3500" s="93"/>
      <c r="P3500" s="93"/>
    </row>
    <row r="3501" spans="14:16">
      <c r="N3501" s="102"/>
      <c r="O3501" s="93"/>
      <c r="P3501" s="93"/>
    </row>
    <row r="3502" spans="14:16">
      <c r="N3502" s="102"/>
      <c r="O3502" s="93"/>
      <c r="P3502" s="93"/>
    </row>
    <row r="3503" spans="14:16">
      <c r="N3503" s="102"/>
      <c r="O3503" s="93"/>
      <c r="P3503" s="93"/>
    </row>
    <row r="3504" spans="14:16">
      <c r="N3504" s="102"/>
      <c r="O3504" s="93"/>
      <c r="P3504" s="93"/>
    </row>
    <row r="3505" spans="14:16">
      <c r="N3505" s="102"/>
      <c r="O3505" s="93"/>
      <c r="P3505" s="93"/>
    </row>
    <row r="3506" spans="14:16">
      <c r="N3506" s="102"/>
      <c r="O3506" s="93"/>
      <c r="P3506" s="93"/>
    </row>
    <row r="3507" spans="14:16">
      <c r="N3507" s="102"/>
      <c r="O3507" s="93"/>
      <c r="P3507" s="93"/>
    </row>
    <row r="3508" spans="14:16">
      <c r="N3508" s="102"/>
      <c r="O3508" s="93"/>
      <c r="P3508" s="93"/>
    </row>
    <row r="3509" spans="14:16">
      <c r="N3509" s="102"/>
      <c r="O3509" s="93"/>
      <c r="P3509" s="93"/>
    </row>
    <row r="3510" spans="14:16">
      <c r="N3510" s="102"/>
      <c r="O3510" s="93"/>
      <c r="P3510" s="93"/>
    </row>
    <row r="3511" spans="14:16">
      <c r="N3511" s="102"/>
      <c r="O3511" s="93"/>
      <c r="P3511" s="93"/>
    </row>
    <row r="3512" spans="14:16">
      <c r="N3512" s="102"/>
      <c r="O3512" s="93"/>
      <c r="P3512" s="93"/>
    </row>
    <row r="3513" spans="14:16">
      <c r="N3513" s="102"/>
      <c r="O3513" s="93"/>
      <c r="P3513" s="93"/>
    </row>
    <row r="3514" spans="14:16">
      <c r="N3514" s="102"/>
      <c r="O3514" s="93"/>
      <c r="P3514" s="93"/>
    </row>
    <row r="3515" spans="14:16">
      <c r="N3515" s="102"/>
      <c r="O3515" s="93"/>
      <c r="P3515" s="93"/>
    </row>
    <row r="3516" spans="14:16">
      <c r="N3516" s="102"/>
      <c r="O3516" s="93"/>
      <c r="P3516" s="93"/>
    </row>
    <row r="3517" spans="14:16">
      <c r="N3517" s="102"/>
      <c r="O3517" s="93"/>
      <c r="P3517" s="93"/>
    </row>
    <row r="3518" spans="14:16">
      <c r="N3518" s="102"/>
      <c r="O3518" s="93"/>
      <c r="P3518" s="93"/>
    </row>
    <row r="3519" spans="14:16">
      <c r="N3519" s="102"/>
      <c r="O3519" s="93"/>
      <c r="P3519" s="93"/>
    </row>
    <row r="3520" spans="14:16">
      <c r="N3520" s="102"/>
      <c r="O3520" s="93"/>
      <c r="P3520" s="93"/>
    </row>
    <row r="3521" spans="14:16">
      <c r="N3521" s="102"/>
      <c r="O3521" s="93"/>
      <c r="P3521" s="93"/>
    </row>
    <row r="3522" spans="14:16">
      <c r="N3522" s="102"/>
      <c r="O3522" s="93"/>
      <c r="P3522" s="93"/>
    </row>
    <row r="3523" spans="14:16">
      <c r="N3523" s="102"/>
      <c r="O3523" s="93"/>
      <c r="P3523" s="93"/>
    </row>
    <row r="3524" spans="14:16">
      <c r="N3524" s="102"/>
      <c r="O3524" s="93"/>
      <c r="P3524" s="93"/>
    </row>
    <row r="3525" spans="14:16">
      <c r="N3525" s="102"/>
      <c r="O3525" s="93"/>
      <c r="P3525" s="93"/>
    </row>
    <row r="3526" spans="14:16">
      <c r="N3526" s="102"/>
      <c r="O3526" s="93"/>
      <c r="P3526" s="93"/>
    </row>
    <row r="3527" spans="14:16">
      <c r="N3527" s="102"/>
      <c r="O3527" s="93"/>
      <c r="P3527" s="93"/>
    </row>
    <row r="3528" spans="14:16">
      <c r="N3528" s="102"/>
      <c r="O3528" s="93"/>
      <c r="P3528" s="93"/>
    </row>
    <row r="3529" spans="14:16">
      <c r="N3529" s="102"/>
      <c r="O3529" s="93"/>
      <c r="P3529" s="93"/>
    </row>
    <row r="3530" spans="14:16">
      <c r="N3530" s="102"/>
      <c r="O3530" s="93"/>
      <c r="P3530" s="93"/>
    </row>
    <row r="3531" spans="14:16">
      <c r="N3531" s="102"/>
      <c r="O3531" s="93"/>
      <c r="P3531" s="93"/>
    </row>
    <row r="3532" spans="14:16">
      <c r="N3532" s="102"/>
      <c r="O3532" s="93"/>
      <c r="P3532" s="93"/>
    </row>
    <row r="3533" spans="14:16">
      <c r="N3533" s="102"/>
      <c r="O3533" s="93"/>
      <c r="P3533" s="93"/>
    </row>
    <row r="3534" spans="14:16">
      <c r="N3534" s="102"/>
      <c r="O3534" s="93"/>
      <c r="P3534" s="93"/>
    </row>
    <row r="3535" spans="14:16">
      <c r="N3535" s="102"/>
      <c r="O3535" s="93"/>
      <c r="P3535" s="93"/>
    </row>
    <row r="3536" spans="14:16">
      <c r="N3536" s="102"/>
      <c r="O3536" s="93"/>
      <c r="P3536" s="93"/>
    </row>
    <row r="3537" spans="14:16">
      <c r="N3537" s="102"/>
      <c r="O3537" s="93"/>
      <c r="P3537" s="93"/>
    </row>
    <row r="3538" spans="14:16">
      <c r="N3538" s="102"/>
      <c r="O3538" s="93"/>
      <c r="P3538" s="93"/>
    </row>
    <row r="3539" spans="14:16">
      <c r="N3539" s="102"/>
      <c r="O3539" s="93"/>
      <c r="P3539" s="93"/>
    </row>
    <row r="3540" spans="14:16">
      <c r="N3540" s="102"/>
      <c r="O3540" s="93"/>
      <c r="P3540" s="93"/>
    </row>
    <row r="3541" spans="14:16">
      <c r="N3541" s="102"/>
      <c r="O3541" s="93"/>
      <c r="P3541" s="93"/>
    </row>
    <row r="3542" spans="14:16">
      <c r="N3542" s="102"/>
      <c r="O3542" s="93"/>
      <c r="P3542" s="93"/>
    </row>
    <row r="3543" spans="14:16">
      <c r="N3543" s="102"/>
      <c r="O3543" s="93"/>
      <c r="P3543" s="93"/>
    </row>
    <row r="3544" spans="14:16">
      <c r="N3544" s="102"/>
      <c r="O3544" s="93"/>
      <c r="P3544" s="93"/>
    </row>
    <row r="3545" spans="14:16">
      <c r="N3545" s="102"/>
      <c r="O3545" s="93"/>
      <c r="P3545" s="93"/>
    </row>
    <row r="3546" spans="14:16">
      <c r="N3546" s="102"/>
      <c r="O3546" s="93"/>
      <c r="P3546" s="93"/>
    </row>
    <row r="3547" spans="14:16">
      <c r="N3547" s="102"/>
      <c r="O3547" s="93"/>
      <c r="P3547" s="93"/>
    </row>
    <row r="3548" spans="14:16">
      <c r="N3548" s="102"/>
      <c r="O3548" s="93"/>
      <c r="P3548" s="93"/>
    </row>
    <row r="3549" spans="14:16">
      <c r="N3549" s="102"/>
      <c r="O3549" s="93"/>
      <c r="P3549" s="93"/>
    </row>
    <row r="3550" spans="14:16">
      <c r="N3550" s="102"/>
      <c r="O3550" s="93"/>
      <c r="P3550" s="93"/>
    </row>
    <row r="3551" spans="14:16">
      <c r="N3551" s="102"/>
      <c r="O3551" s="93"/>
      <c r="P3551" s="93"/>
    </row>
    <row r="3552" spans="14:16">
      <c r="N3552" s="102"/>
      <c r="O3552" s="93"/>
      <c r="P3552" s="93"/>
    </row>
    <row r="3553" spans="14:16">
      <c r="N3553" s="102"/>
      <c r="O3553" s="93"/>
      <c r="P3553" s="93"/>
    </row>
    <row r="3554" spans="14:16">
      <c r="N3554" s="102"/>
      <c r="O3554" s="93"/>
      <c r="P3554" s="93"/>
    </row>
    <row r="3555" spans="14:16">
      <c r="N3555" s="102"/>
      <c r="O3555" s="93"/>
      <c r="P3555" s="93"/>
    </row>
    <row r="3556" spans="14:16">
      <c r="N3556" s="102"/>
      <c r="O3556" s="93"/>
      <c r="P3556" s="93"/>
    </row>
    <row r="3557" spans="14:16">
      <c r="N3557" s="102"/>
      <c r="O3557" s="93"/>
      <c r="P3557" s="93"/>
    </row>
    <row r="3558" spans="14:16">
      <c r="N3558" s="102"/>
      <c r="O3558" s="93"/>
      <c r="P3558" s="93"/>
    </row>
    <row r="3559" spans="14:16">
      <c r="N3559" s="102"/>
      <c r="O3559" s="93"/>
      <c r="P3559" s="93"/>
    </row>
    <row r="3560" spans="14:16">
      <c r="N3560" s="102"/>
      <c r="O3560" s="93"/>
      <c r="P3560" s="93"/>
    </row>
    <row r="3561" spans="14:16">
      <c r="N3561" s="102"/>
      <c r="O3561" s="93"/>
      <c r="P3561" s="93"/>
    </row>
    <row r="3562" spans="14:16">
      <c r="N3562" s="102"/>
      <c r="O3562" s="93"/>
      <c r="P3562" s="93"/>
    </row>
    <row r="3563" spans="14:16">
      <c r="N3563" s="102"/>
      <c r="O3563" s="93"/>
      <c r="P3563" s="93"/>
    </row>
    <row r="3564" spans="14:16">
      <c r="N3564" s="102"/>
      <c r="O3564" s="93"/>
      <c r="P3564" s="93"/>
    </row>
    <row r="3565" spans="14:16">
      <c r="N3565" s="102"/>
      <c r="O3565" s="93"/>
      <c r="P3565" s="93"/>
    </row>
    <row r="3566" spans="14:16">
      <c r="N3566" s="102"/>
      <c r="O3566" s="93"/>
      <c r="P3566" s="93"/>
    </row>
    <row r="3567" spans="14:16">
      <c r="N3567" s="102"/>
      <c r="O3567" s="93"/>
      <c r="P3567" s="93"/>
    </row>
    <row r="3568" spans="14:16">
      <c r="N3568" s="102"/>
      <c r="O3568" s="93"/>
      <c r="P3568" s="93"/>
    </row>
    <row r="3569" spans="14:16">
      <c r="N3569" s="102"/>
      <c r="O3569" s="93"/>
      <c r="P3569" s="93"/>
    </row>
    <row r="3570" spans="14:16">
      <c r="N3570" s="102"/>
      <c r="O3570" s="93"/>
      <c r="P3570" s="93"/>
    </row>
    <row r="3571" spans="14:16">
      <c r="N3571" s="102"/>
      <c r="O3571" s="93"/>
      <c r="P3571" s="93"/>
    </row>
    <row r="3572" spans="14:16">
      <c r="N3572" s="102"/>
      <c r="O3572" s="93"/>
      <c r="P3572" s="93"/>
    </row>
    <row r="3573" spans="14:16">
      <c r="N3573" s="102"/>
      <c r="O3573" s="93"/>
      <c r="P3573" s="93"/>
    </row>
    <row r="3574" spans="14:16">
      <c r="N3574" s="102"/>
      <c r="O3574" s="93"/>
      <c r="P3574" s="93"/>
    </row>
    <row r="3575" spans="14:16">
      <c r="N3575" s="102"/>
      <c r="O3575" s="93"/>
      <c r="P3575" s="93"/>
    </row>
    <row r="3576" spans="14:16">
      <c r="N3576" s="102"/>
      <c r="O3576" s="93"/>
      <c r="P3576" s="93"/>
    </row>
    <row r="3577" spans="14:16">
      <c r="N3577" s="102"/>
      <c r="O3577" s="93"/>
      <c r="P3577" s="93"/>
    </row>
    <row r="3578" spans="14:16">
      <c r="N3578" s="102"/>
      <c r="O3578" s="93"/>
      <c r="P3578" s="93"/>
    </row>
    <row r="3579" spans="14:16">
      <c r="N3579" s="102"/>
      <c r="O3579" s="93"/>
      <c r="P3579" s="93"/>
    </row>
    <row r="3580" spans="14:16">
      <c r="N3580" s="102"/>
      <c r="O3580" s="93"/>
      <c r="P3580" s="93"/>
    </row>
    <row r="3581" spans="14:16">
      <c r="N3581" s="102"/>
      <c r="O3581" s="93"/>
      <c r="P3581" s="93"/>
    </row>
    <row r="3582" spans="14:16">
      <c r="N3582" s="102"/>
      <c r="O3582" s="93"/>
      <c r="P3582" s="93"/>
    </row>
    <row r="3583" spans="14:16">
      <c r="N3583" s="102"/>
      <c r="O3583" s="93"/>
      <c r="P3583" s="93"/>
    </row>
    <row r="3584" spans="14:16">
      <c r="N3584" s="102"/>
      <c r="O3584" s="93"/>
      <c r="P3584" s="93"/>
    </row>
    <row r="3585" spans="14:16">
      <c r="N3585" s="102"/>
      <c r="O3585" s="93"/>
      <c r="P3585" s="93"/>
    </row>
    <row r="3586" spans="14:16">
      <c r="N3586" s="102"/>
      <c r="O3586" s="93"/>
      <c r="P3586" s="93"/>
    </row>
    <row r="3587" spans="14:16">
      <c r="N3587" s="102"/>
      <c r="O3587" s="93"/>
      <c r="P3587" s="93"/>
    </row>
    <row r="3588" spans="14:16">
      <c r="N3588" s="102"/>
      <c r="O3588" s="93"/>
      <c r="P3588" s="93"/>
    </row>
    <row r="3589" spans="14:16">
      <c r="N3589" s="102"/>
      <c r="O3589" s="93"/>
      <c r="P3589" s="93"/>
    </row>
    <row r="3590" spans="14:16">
      <c r="N3590" s="102"/>
      <c r="O3590" s="93"/>
      <c r="P3590" s="93"/>
    </row>
    <row r="3591" spans="14:16">
      <c r="N3591" s="102"/>
      <c r="O3591" s="93"/>
      <c r="P3591" s="93"/>
    </row>
    <row r="3592" spans="14:16">
      <c r="N3592" s="102"/>
      <c r="O3592" s="93"/>
      <c r="P3592" s="93"/>
    </row>
    <row r="3593" spans="14:16">
      <c r="N3593" s="102"/>
      <c r="O3593" s="93"/>
      <c r="P3593" s="93"/>
    </row>
    <row r="3594" spans="14:16">
      <c r="N3594" s="102"/>
      <c r="O3594" s="93"/>
      <c r="P3594" s="93"/>
    </row>
    <row r="3595" spans="14:16">
      <c r="N3595" s="102"/>
      <c r="O3595" s="93"/>
      <c r="P3595" s="93"/>
    </row>
    <row r="3596" spans="14:16">
      <c r="N3596" s="102"/>
      <c r="O3596" s="93"/>
      <c r="P3596" s="93"/>
    </row>
    <row r="3597" spans="14:16">
      <c r="N3597" s="102"/>
      <c r="O3597" s="93"/>
      <c r="P3597" s="93"/>
    </row>
    <row r="3598" spans="14:16">
      <c r="N3598" s="102"/>
      <c r="O3598" s="93"/>
      <c r="P3598" s="93"/>
    </row>
    <row r="3599" spans="14:16">
      <c r="N3599" s="102"/>
      <c r="O3599" s="93"/>
      <c r="P3599" s="93"/>
    </row>
    <row r="3600" spans="14:16">
      <c r="N3600" s="102"/>
      <c r="O3600" s="93"/>
      <c r="P3600" s="93"/>
    </row>
    <row r="3601" spans="14:16">
      <c r="N3601" s="102"/>
      <c r="O3601" s="93"/>
      <c r="P3601" s="93"/>
    </row>
    <row r="3602" spans="14:16">
      <c r="N3602" s="102"/>
      <c r="O3602" s="93"/>
      <c r="P3602" s="93"/>
    </row>
    <row r="3603" spans="14:16">
      <c r="N3603" s="102"/>
      <c r="O3603" s="93"/>
      <c r="P3603" s="93"/>
    </row>
    <row r="3604" spans="14:16">
      <c r="N3604" s="102"/>
      <c r="O3604" s="93"/>
      <c r="P3604" s="93"/>
    </row>
    <row r="3605" spans="14:16">
      <c r="N3605" s="102"/>
      <c r="O3605" s="93"/>
      <c r="P3605" s="93"/>
    </row>
    <row r="3606" spans="14:16">
      <c r="N3606" s="102"/>
      <c r="O3606" s="93"/>
      <c r="P3606" s="93"/>
    </row>
    <row r="3607" spans="14:16">
      <c r="N3607" s="102"/>
      <c r="O3607" s="93"/>
      <c r="P3607" s="93"/>
    </row>
    <row r="3608" spans="14:16">
      <c r="N3608" s="102"/>
      <c r="O3608" s="93"/>
      <c r="P3608" s="93"/>
    </row>
    <row r="3609" spans="14:16">
      <c r="N3609" s="102"/>
      <c r="O3609" s="93"/>
      <c r="P3609" s="93"/>
    </row>
    <row r="3610" spans="14:16">
      <c r="N3610" s="102"/>
      <c r="O3610" s="93"/>
      <c r="P3610" s="93"/>
    </row>
    <row r="3611" spans="14:16">
      <c r="N3611" s="102"/>
      <c r="O3611" s="93"/>
      <c r="P3611" s="93"/>
    </row>
    <row r="3612" spans="14:16">
      <c r="N3612" s="102"/>
      <c r="O3612" s="93"/>
      <c r="P3612" s="93"/>
    </row>
    <row r="3613" spans="14:16">
      <c r="N3613" s="102"/>
      <c r="O3613" s="93"/>
      <c r="P3613" s="93"/>
    </row>
    <row r="3614" spans="14:16">
      <c r="N3614" s="102"/>
      <c r="O3614" s="93"/>
      <c r="P3614" s="93"/>
    </row>
    <row r="3615" spans="14:16">
      <c r="N3615" s="102"/>
      <c r="O3615" s="93"/>
      <c r="P3615" s="93"/>
    </row>
    <row r="3616" spans="14:16">
      <c r="N3616" s="102"/>
      <c r="O3616" s="93"/>
      <c r="P3616" s="93"/>
    </row>
    <row r="3617" spans="14:16">
      <c r="N3617" s="102"/>
      <c r="O3617" s="93"/>
      <c r="P3617" s="93"/>
    </row>
    <row r="3618" spans="14:16">
      <c r="N3618" s="102"/>
      <c r="O3618" s="93"/>
      <c r="P3618" s="93"/>
    </row>
    <row r="3619" spans="14:16">
      <c r="N3619" s="102"/>
      <c r="O3619" s="93"/>
      <c r="P3619" s="93"/>
    </row>
    <row r="3620" spans="14:16">
      <c r="N3620" s="102"/>
      <c r="O3620" s="93"/>
      <c r="P3620" s="93"/>
    </row>
    <row r="3621" spans="14:16">
      <c r="N3621" s="102"/>
      <c r="O3621" s="93"/>
      <c r="P3621" s="93"/>
    </row>
    <row r="3622" spans="14:16">
      <c r="N3622" s="102"/>
      <c r="O3622" s="93"/>
      <c r="P3622" s="93"/>
    </row>
    <row r="3623" spans="14:16">
      <c r="N3623" s="102"/>
      <c r="O3623" s="93"/>
      <c r="P3623" s="93"/>
    </row>
    <row r="3624" spans="14:16">
      <c r="N3624" s="102"/>
      <c r="O3624" s="93"/>
      <c r="P3624" s="93"/>
    </row>
    <row r="3625" spans="14:16">
      <c r="N3625" s="102"/>
      <c r="O3625" s="93"/>
      <c r="P3625" s="93"/>
    </row>
    <row r="3626" spans="14:16">
      <c r="N3626" s="102"/>
      <c r="O3626" s="93"/>
      <c r="P3626" s="93"/>
    </row>
    <row r="3627" spans="14:16">
      <c r="N3627" s="102"/>
      <c r="O3627" s="93"/>
      <c r="P3627" s="93"/>
    </row>
    <row r="3628" spans="14:16">
      <c r="N3628" s="102"/>
      <c r="O3628" s="93"/>
      <c r="P3628" s="93"/>
    </row>
    <row r="3629" spans="14:16">
      <c r="N3629" s="102"/>
      <c r="O3629" s="93"/>
      <c r="P3629" s="93"/>
    </row>
    <row r="3630" spans="14:16">
      <c r="N3630" s="102"/>
      <c r="O3630" s="93"/>
      <c r="P3630" s="93"/>
    </row>
    <row r="3631" spans="14:16">
      <c r="N3631" s="102"/>
      <c r="O3631" s="93"/>
      <c r="P3631" s="93"/>
    </row>
    <row r="3632" spans="14:16">
      <c r="N3632" s="102"/>
      <c r="O3632" s="93"/>
      <c r="P3632" s="93"/>
    </row>
    <row r="3633" spans="14:16">
      <c r="N3633" s="102"/>
      <c r="O3633" s="93"/>
      <c r="P3633" s="93"/>
    </row>
    <row r="3634" spans="14:16">
      <c r="N3634" s="102"/>
      <c r="O3634" s="93"/>
      <c r="P3634" s="93"/>
    </row>
    <row r="3635" spans="14:16">
      <c r="N3635" s="102"/>
      <c r="O3635" s="93"/>
      <c r="P3635" s="93"/>
    </row>
    <row r="3636" spans="14:16">
      <c r="N3636" s="102"/>
      <c r="O3636" s="93"/>
      <c r="P3636" s="93"/>
    </row>
    <row r="3637" spans="14:16">
      <c r="N3637" s="102"/>
      <c r="O3637" s="93"/>
      <c r="P3637" s="93"/>
    </row>
    <row r="3638" spans="14:16">
      <c r="N3638" s="102"/>
      <c r="O3638" s="93"/>
      <c r="P3638" s="93"/>
    </row>
    <row r="3639" spans="14:16">
      <c r="N3639" s="102"/>
      <c r="O3639" s="93"/>
      <c r="P3639" s="93"/>
    </row>
    <row r="3640" spans="14:16">
      <c r="N3640" s="102"/>
      <c r="O3640" s="93"/>
      <c r="P3640" s="93"/>
    </row>
    <row r="3641" spans="14:16">
      <c r="N3641" s="102"/>
      <c r="O3641" s="93"/>
      <c r="P3641" s="93"/>
    </row>
    <row r="3642" spans="14:16">
      <c r="N3642" s="102"/>
      <c r="O3642" s="93"/>
      <c r="P3642" s="93"/>
    </row>
    <row r="3643" spans="14:16">
      <c r="N3643" s="102"/>
      <c r="O3643" s="93"/>
      <c r="P3643" s="93"/>
    </row>
    <row r="3644" spans="14:16">
      <c r="N3644" s="102"/>
      <c r="O3644" s="93"/>
      <c r="P3644" s="93"/>
    </row>
    <row r="3645" spans="14:16">
      <c r="N3645" s="102"/>
      <c r="O3645" s="93"/>
      <c r="P3645" s="93"/>
    </row>
    <row r="3646" spans="14:16">
      <c r="N3646" s="102"/>
      <c r="O3646" s="93"/>
      <c r="P3646" s="93"/>
    </row>
    <row r="3647" spans="14:16">
      <c r="N3647" s="102"/>
      <c r="O3647" s="93"/>
      <c r="P3647" s="93"/>
    </row>
    <row r="3648" spans="14:16">
      <c r="N3648" s="102"/>
      <c r="O3648" s="93"/>
      <c r="P3648" s="93"/>
    </row>
    <row r="3649" spans="14:16">
      <c r="N3649" s="102"/>
      <c r="O3649" s="93"/>
      <c r="P3649" s="93"/>
    </row>
    <row r="3650" spans="14:16">
      <c r="N3650" s="102"/>
      <c r="O3650" s="93"/>
      <c r="P3650" s="93"/>
    </row>
    <row r="3651" spans="14:16">
      <c r="N3651" s="102"/>
      <c r="O3651" s="93"/>
      <c r="P3651" s="93"/>
    </row>
    <row r="3652" spans="14:16">
      <c r="N3652" s="102"/>
      <c r="O3652" s="93"/>
      <c r="P3652" s="93"/>
    </row>
    <row r="3653" spans="14:16">
      <c r="N3653" s="102"/>
      <c r="O3653" s="93"/>
      <c r="P3653" s="93"/>
    </row>
    <row r="3654" spans="14:16">
      <c r="N3654" s="102"/>
      <c r="O3654" s="93"/>
      <c r="P3654" s="93"/>
    </row>
    <row r="3655" spans="14:16">
      <c r="N3655" s="102"/>
      <c r="O3655" s="93"/>
      <c r="P3655" s="93"/>
    </row>
    <row r="3656" spans="14:16">
      <c r="N3656" s="102"/>
      <c r="O3656" s="93"/>
      <c r="P3656" s="93"/>
    </row>
    <row r="3657" spans="14:16">
      <c r="N3657" s="102"/>
      <c r="O3657" s="93"/>
      <c r="P3657" s="93"/>
    </row>
    <row r="3658" spans="14:16">
      <c r="N3658" s="102"/>
      <c r="O3658" s="93"/>
      <c r="P3658" s="93"/>
    </row>
    <row r="3659" spans="14:16">
      <c r="N3659" s="102"/>
      <c r="O3659" s="93"/>
      <c r="P3659" s="93"/>
    </row>
    <row r="3660" spans="14:16">
      <c r="N3660" s="102"/>
      <c r="O3660" s="93"/>
      <c r="P3660" s="93"/>
    </row>
    <row r="3661" spans="14:16">
      <c r="N3661" s="102"/>
      <c r="O3661" s="93"/>
      <c r="P3661" s="93"/>
    </row>
    <row r="3662" spans="14:16">
      <c r="N3662" s="102"/>
      <c r="O3662" s="93"/>
      <c r="P3662" s="93"/>
    </row>
    <row r="3663" spans="14:16">
      <c r="N3663" s="102"/>
      <c r="O3663" s="93"/>
      <c r="P3663" s="93"/>
    </row>
    <row r="3664" spans="14:16">
      <c r="N3664" s="102"/>
      <c r="O3664" s="93"/>
      <c r="P3664" s="93"/>
    </row>
    <row r="3665" spans="14:16">
      <c r="N3665" s="102"/>
      <c r="O3665" s="93"/>
      <c r="P3665" s="93"/>
    </row>
    <row r="3666" spans="14:16">
      <c r="N3666" s="102"/>
      <c r="O3666" s="93"/>
      <c r="P3666" s="93"/>
    </row>
    <row r="3667" spans="14:16">
      <c r="N3667" s="102"/>
      <c r="O3667" s="93"/>
      <c r="P3667" s="93"/>
    </row>
    <row r="3668" spans="14:16">
      <c r="N3668" s="102"/>
      <c r="O3668" s="93"/>
      <c r="P3668" s="93"/>
    </row>
    <row r="3669" spans="14:16">
      <c r="N3669" s="102"/>
      <c r="O3669" s="93"/>
      <c r="P3669" s="93"/>
    </row>
    <row r="3670" spans="14:16">
      <c r="N3670" s="102"/>
      <c r="O3670" s="93"/>
      <c r="P3670" s="93"/>
    </row>
    <row r="3671" spans="14:16">
      <c r="N3671" s="102"/>
      <c r="O3671" s="93"/>
      <c r="P3671" s="93"/>
    </row>
    <row r="3672" spans="14:16">
      <c r="N3672" s="102"/>
      <c r="O3672" s="93"/>
      <c r="P3672" s="93"/>
    </row>
    <row r="3673" spans="14:16">
      <c r="N3673" s="102"/>
      <c r="O3673" s="93"/>
      <c r="P3673" s="93"/>
    </row>
    <row r="3674" spans="14:16">
      <c r="N3674" s="102"/>
      <c r="O3674" s="93"/>
      <c r="P3674" s="93"/>
    </row>
    <row r="3675" spans="14:16">
      <c r="N3675" s="102"/>
      <c r="O3675" s="93"/>
      <c r="P3675" s="93"/>
    </row>
    <row r="3676" spans="14:16">
      <c r="N3676" s="102"/>
      <c r="O3676" s="93"/>
      <c r="P3676" s="93"/>
    </row>
    <row r="3677" spans="14:16">
      <c r="N3677" s="102"/>
      <c r="O3677" s="93"/>
      <c r="P3677" s="93"/>
    </row>
    <row r="3678" spans="14:16">
      <c r="N3678" s="102"/>
      <c r="O3678" s="93"/>
      <c r="P3678" s="93"/>
    </row>
    <row r="3679" spans="14:16">
      <c r="N3679" s="102"/>
      <c r="O3679" s="93"/>
      <c r="P3679" s="93"/>
    </row>
    <row r="3680" spans="14:16">
      <c r="N3680" s="102"/>
      <c r="O3680" s="93"/>
      <c r="P3680" s="93"/>
    </row>
    <row r="3681" spans="14:16">
      <c r="N3681" s="102"/>
      <c r="O3681" s="93"/>
      <c r="P3681" s="93"/>
    </row>
    <row r="3682" spans="14:16">
      <c r="N3682" s="102"/>
      <c r="O3682" s="93"/>
      <c r="P3682" s="93"/>
    </row>
    <row r="3683" spans="14:16">
      <c r="N3683" s="102"/>
      <c r="O3683" s="93"/>
      <c r="P3683" s="93"/>
    </row>
    <row r="3684" spans="14:16">
      <c r="N3684" s="102"/>
      <c r="O3684" s="93"/>
      <c r="P3684" s="93"/>
    </row>
    <row r="3685" spans="14:16">
      <c r="N3685" s="102"/>
      <c r="O3685" s="93"/>
      <c r="P3685" s="93"/>
    </row>
    <row r="3686" spans="14:16">
      <c r="N3686" s="102"/>
      <c r="O3686" s="93"/>
      <c r="P3686" s="93"/>
    </row>
    <row r="3687" spans="14:16">
      <c r="N3687" s="102"/>
      <c r="O3687" s="93"/>
      <c r="P3687" s="93"/>
    </row>
    <row r="3688" spans="14:16">
      <c r="N3688" s="102"/>
      <c r="O3688" s="93"/>
      <c r="P3688" s="93"/>
    </row>
    <row r="3689" spans="14:16">
      <c r="N3689" s="102"/>
      <c r="O3689" s="93"/>
      <c r="P3689" s="93"/>
    </row>
    <row r="3690" spans="14:16">
      <c r="N3690" s="102"/>
      <c r="O3690" s="93"/>
      <c r="P3690" s="93"/>
    </row>
    <row r="3691" spans="14:16">
      <c r="N3691" s="102"/>
      <c r="O3691" s="93"/>
      <c r="P3691" s="93"/>
    </row>
    <row r="3692" spans="14:16">
      <c r="N3692" s="102"/>
      <c r="O3692" s="93"/>
      <c r="P3692" s="93"/>
    </row>
    <row r="3693" spans="14:16">
      <c r="N3693" s="102"/>
      <c r="O3693" s="93"/>
      <c r="P3693" s="93"/>
    </row>
    <row r="3694" spans="14:16">
      <c r="N3694" s="102"/>
      <c r="O3694" s="93"/>
      <c r="P3694" s="93"/>
    </row>
    <row r="3695" spans="14:16">
      <c r="N3695" s="102"/>
      <c r="O3695" s="93"/>
      <c r="P3695" s="93"/>
    </row>
    <row r="3696" spans="14:16">
      <c r="N3696" s="102"/>
      <c r="O3696" s="93"/>
      <c r="P3696" s="93"/>
    </row>
    <row r="3697" spans="14:16">
      <c r="N3697" s="102"/>
      <c r="O3697" s="93"/>
      <c r="P3697" s="93"/>
    </row>
    <row r="3698" spans="14:16">
      <c r="N3698" s="102"/>
      <c r="O3698" s="93"/>
      <c r="P3698" s="93"/>
    </row>
    <row r="3699" spans="14:16">
      <c r="N3699" s="102"/>
      <c r="O3699" s="93"/>
      <c r="P3699" s="93"/>
    </row>
    <row r="3700" spans="14:16">
      <c r="N3700" s="102"/>
      <c r="O3700" s="93"/>
      <c r="P3700" s="93"/>
    </row>
    <row r="3701" spans="14:16">
      <c r="N3701" s="102"/>
      <c r="O3701" s="93"/>
      <c r="P3701" s="93"/>
    </row>
    <row r="3702" spans="14:16">
      <c r="N3702" s="102"/>
      <c r="O3702" s="93"/>
      <c r="P3702" s="93"/>
    </row>
    <row r="3703" spans="14:16">
      <c r="N3703" s="102"/>
      <c r="O3703" s="93"/>
      <c r="P3703" s="93"/>
    </row>
    <row r="3704" spans="14:16">
      <c r="N3704" s="102"/>
      <c r="O3704" s="93"/>
      <c r="P3704" s="93"/>
    </row>
    <row r="3705" spans="14:16">
      <c r="N3705" s="102"/>
      <c r="O3705" s="93"/>
      <c r="P3705" s="93"/>
    </row>
    <row r="3706" spans="14:16">
      <c r="N3706" s="102"/>
      <c r="O3706" s="93"/>
      <c r="P3706" s="93"/>
    </row>
    <row r="3707" spans="14:16">
      <c r="N3707" s="102"/>
      <c r="O3707" s="93"/>
      <c r="P3707" s="93"/>
    </row>
    <row r="3708" spans="14:16">
      <c r="N3708" s="102"/>
      <c r="O3708" s="93"/>
      <c r="P3708" s="93"/>
    </row>
    <row r="3709" spans="14:16">
      <c r="N3709" s="102"/>
      <c r="O3709" s="93"/>
      <c r="P3709" s="93"/>
    </row>
    <row r="3710" spans="14:16">
      <c r="N3710" s="102"/>
      <c r="O3710" s="93"/>
      <c r="P3710" s="93"/>
    </row>
    <row r="3711" spans="14:16">
      <c r="N3711" s="102"/>
      <c r="O3711" s="93"/>
      <c r="P3711" s="93"/>
    </row>
    <row r="3712" spans="14:16">
      <c r="N3712" s="102"/>
      <c r="O3712" s="93"/>
      <c r="P3712" s="93"/>
    </row>
    <row r="3713" spans="14:16">
      <c r="N3713" s="102"/>
      <c r="O3713" s="93"/>
      <c r="P3713" s="93"/>
    </row>
    <row r="3714" spans="14:16">
      <c r="N3714" s="102"/>
      <c r="O3714" s="93"/>
      <c r="P3714" s="93"/>
    </row>
    <row r="3715" spans="14:16">
      <c r="N3715" s="102"/>
      <c r="O3715" s="93"/>
      <c r="P3715" s="93"/>
    </row>
    <row r="3716" spans="14:16">
      <c r="N3716" s="102"/>
      <c r="O3716" s="93"/>
      <c r="P3716" s="93"/>
    </row>
    <row r="3717" spans="14:16">
      <c r="N3717" s="102"/>
      <c r="O3717" s="93"/>
      <c r="P3717" s="93"/>
    </row>
    <row r="3718" spans="14:16">
      <c r="N3718" s="102"/>
      <c r="O3718" s="93"/>
      <c r="P3718" s="93"/>
    </row>
    <row r="3719" spans="14:16">
      <c r="N3719" s="102"/>
      <c r="O3719" s="93"/>
      <c r="P3719" s="93"/>
    </row>
    <row r="3720" spans="14:16">
      <c r="N3720" s="102"/>
      <c r="O3720" s="93"/>
      <c r="P3720" s="93"/>
    </row>
    <row r="3721" spans="14:16">
      <c r="N3721" s="102"/>
      <c r="O3721" s="93"/>
      <c r="P3721" s="93"/>
    </row>
    <row r="3722" spans="14:16">
      <c r="N3722" s="102"/>
      <c r="O3722" s="93"/>
      <c r="P3722" s="93"/>
    </row>
    <row r="3723" spans="14:16">
      <c r="N3723" s="102"/>
      <c r="O3723" s="93"/>
      <c r="P3723" s="93"/>
    </row>
    <row r="3724" spans="14:16">
      <c r="N3724" s="102"/>
      <c r="O3724" s="93"/>
      <c r="P3724" s="93"/>
    </row>
    <row r="3725" spans="14:16">
      <c r="N3725" s="102"/>
      <c r="O3725" s="93"/>
      <c r="P3725" s="93"/>
    </row>
    <row r="3726" spans="14:16">
      <c r="N3726" s="102"/>
      <c r="O3726" s="93"/>
      <c r="P3726" s="93"/>
    </row>
    <row r="3727" spans="14:16">
      <c r="N3727" s="102"/>
      <c r="O3727" s="93"/>
      <c r="P3727" s="93"/>
    </row>
    <row r="3728" spans="14:16">
      <c r="N3728" s="102"/>
      <c r="O3728" s="93"/>
      <c r="P3728" s="93"/>
    </row>
    <row r="3729" spans="14:16">
      <c r="N3729" s="102"/>
      <c r="O3729" s="93"/>
      <c r="P3729" s="93"/>
    </row>
    <row r="3730" spans="14:16">
      <c r="N3730" s="102"/>
      <c r="O3730" s="93"/>
      <c r="P3730" s="93"/>
    </row>
    <row r="3731" spans="14:16">
      <c r="N3731" s="102"/>
      <c r="O3731" s="93"/>
      <c r="P3731" s="93"/>
    </row>
    <row r="3732" spans="14:16">
      <c r="N3732" s="102"/>
      <c r="O3732" s="93"/>
      <c r="P3732" s="93"/>
    </row>
    <row r="3733" spans="14:16">
      <c r="N3733" s="102"/>
      <c r="O3733" s="93"/>
      <c r="P3733" s="93"/>
    </row>
    <row r="3734" spans="14:16">
      <c r="N3734" s="102"/>
      <c r="O3734" s="93"/>
      <c r="P3734" s="93"/>
    </row>
    <row r="3735" spans="14:16">
      <c r="N3735" s="102"/>
      <c r="O3735" s="93"/>
      <c r="P3735" s="93"/>
    </row>
    <row r="3736" spans="14:16">
      <c r="N3736" s="102"/>
      <c r="O3736" s="93"/>
      <c r="P3736" s="93"/>
    </row>
    <row r="3737" spans="14:16">
      <c r="N3737" s="102"/>
      <c r="O3737" s="93"/>
      <c r="P3737" s="93"/>
    </row>
    <row r="3738" spans="14:16">
      <c r="N3738" s="102"/>
      <c r="O3738" s="93"/>
      <c r="P3738" s="93"/>
    </row>
    <row r="3739" spans="14:16">
      <c r="N3739" s="102"/>
      <c r="O3739" s="93"/>
      <c r="P3739" s="93"/>
    </row>
    <row r="3740" spans="14:16">
      <c r="N3740" s="102"/>
      <c r="O3740" s="93"/>
      <c r="P3740" s="93"/>
    </row>
    <row r="3741" spans="14:16">
      <c r="N3741" s="102"/>
      <c r="O3741" s="93"/>
      <c r="P3741" s="93"/>
    </row>
    <row r="3742" spans="14:16">
      <c r="N3742" s="102"/>
      <c r="O3742" s="93"/>
      <c r="P3742" s="93"/>
    </row>
    <row r="3743" spans="14:16">
      <c r="N3743" s="102"/>
      <c r="O3743" s="93"/>
      <c r="P3743" s="93"/>
    </row>
    <row r="3744" spans="14:16">
      <c r="N3744" s="102"/>
      <c r="O3744" s="93"/>
      <c r="P3744" s="93"/>
    </row>
    <row r="3745" spans="14:16">
      <c r="N3745" s="102"/>
      <c r="O3745" s="93"/>
      <c r="P3745" s="93"/>
    </row>
    <row r="3746" spans="14:16">
      <c r="N3746" s="102"/>
      <c r="O3746" s="93"/>
      <c r="P3746" s="93"/>
    </row>
    <row r="3747" spans="14:16">
      <c r="N3747" s="102"/>
      <c r="O3747" s="93"/>
      <c r="P3747" s="93"/>
    </row>
    <row r="3748" spans="14:16">
      <c r="N3748" s="102"/>
      <c r="O3748" s="93"/>
      <c r="P3748" s="93"/>
    </row>
    <row r="3749" spans="14:16">
      <c r="N3749" s="102"/>
      <c r="O3749" s="93"/>
      <c r="P3749" s="93"/>
    </row>
    <row r="3750" spans="14:16">
      <c r="N3750" s="102"/>
      <c r="O3750" s="93"/>
      <c r="P3750" s="93"/>
    </row>
    <row r="3751" spans="14:16">
      <c r="N3751" s="102"/>
      <c r="O3751" s="93"/>
      <c r="P3751" s="93"/>
    </row>
    <row r="3752" spans="14:16">
      <c r="N3752" s="102"/>
      <c r="O3752" s="93"/>
      <c r="P3752" s="93"/>
    </row>
    <row r="3753" spans="14:16">
      <c r="N3753" s="102"/>
      <c r="O3753" s="93"/>
      <c r="P3753" s="93"/>
    </row>
    <row r="3754" spans="14:16">
      <c r="N3754" s="102"/>
      <c r="O3754" s="93"/>
      <c r="P3754" s="93"/>
    </row>
    <row r="3755" spans="14:16">
      <c r="N3755" s="102"/>
      <c r="O3755" s="93"/>
      <c r="P3755" s="93"/>
    </row>
    <row r="3756" spans="14:16">
      <c r="N3756" s="102"/>
      <c r="O3756" s="93"/>
      <c r="P3756" s="93"/>
    </row>
    <row r="3757" spans="14:16">
      <c r="N3757" s="102"/>
      <c r="O3757" s="93"/>
      <c r="P3757" s="93"/>
    </row>
    <row r="3758" spans="14:16">
      <c r="N3758" s="102"/>
      <c r="O3758" s="93"/>
      <c r="P3758" s="93"/>
    </row>
    <row r="3759" spans="14:16">
      <c r="N3759" s="102"/>
      <c r="O3759" s="93"/>
      <c r="P3759" s="93"/>
    </row>
    <row r="3760" spans="14:16">
      <c r="N3760" s="102"/>
      <c r="O3760" s="93"/>
      <c r="P3760" s="93"/>
    </row>
    <row r="3761" spans="14:16">
      <c r="N3761" s="102"/>
      <c r="O3761" s="93"/>
      <c r="P3761" s="93"/>
    </row>
    <row r="3762" spans="14:16">
      <c r="N3762" s="102"/>
      <c r="O3762" s="93"/>
      <c r="P3762" s="93"/>
    </row>
    <row r="3763" spans="14:16">
      <c r="N3763" s="102"/>
      <c r="O3763" s="93"/>
      <c r="P3763" s="93"/>
    </row>
    <row r="3764" spans="14:16">
      <c r="N3764" s="102"/>
      <c r="O3764" s="93"/>
      <c r="P3764" s="93"/>
    </row>
    <row r="3765" spans="14:16">
      <c r="N3765" s="102"/>
      <c r="O3765" s="93"/>
      <c r="P3765" s="93"/>
    </row>
    <row r="3766" spans="14:16">
      <c r="N3766" s="102"/>
      <c r="O3766" s="93"/>
      <c r="P3766" s="93"/>
    </row>
    <row r="3767" spans="14:16">
      <c r="N3767" s="102"/>
      <c r="O3767" s="93"/>
      <c r="P3767" s="93"/>
    </row>
    <row r="3768" spans="14:16">
      <c r="N3768" s="102"/>
      <c r="O3768" s="93"/>
      <c r="P3768" s="93"/>
    </row>
    <row r="3769" spans="14:16">
      <c r="N3769" s="102"/>
      <c r="O3769" s="93"/>
      <c r="P3769" s="93"/>
    </row>
    <row r="3770" spans="14:16">
      <c r="N3770" s="102"/>
      <c r="O3770" s="93"/>
      <c r="P3770" s="93"/>
    </row>
    <row r="3771" spans="14:16">
      <c r="N3771" s="102"/>
      <c r="O3771" s="93"/>
      <c r="P3771" s="93"/>
    </row>
    <row r="3772" spans="14:16">
      <c r="N3772" s="102"/>
      <c r="O3772" s="93"/>
      <c r="P3772" s="93"/>
    </row>
    <row r="3773" spans="14:16">
      <c r="N3773" s="102"/>
      <c r="O3773" s="93"/>
      <c r="P3773" s="93"/>
    </row>
    <row r="3774" spans="14:16">
      <c r="N3774" s="102"/>
      <c r="O3774" s="93"/>
      <c r="P3774" s="93"/>
    </row>
    <row r="3775" spans="14:16">
      <c r="N3775" s="102"/>
      <c r="O3775" s="93"/>
      <c r="P3775" s="93"/>
    </row>
    <row r="3776" spans="14:16">
      <c r="N3776" s="102"/>
      <c r="O3776" s="93"/>
      <c r="P3776" s="93"/>
    </row>
    <row r="3777" spans="14:16">
      <c r="N3777" s="102"/>
      <c r="O3777" s="93"/>
      <c r="P3777" s="93"/>
    </row>
    <row r="3778" spans="14:16">
      <c r="N3778" s="102"/>
      <c r="O3778" s="93"/>
      <c r="P3778" s="93"/>
    </row>
    <row r="3779" spans="14:16">
      <c r="N3779" s="102"/>
      <c r="O3779" s="93"/>
      <c r="P3779" s="93"/>
    </row>
    <row r="3780" spans="14:16">
      <c r="N3780" s="102"/>
      <c r="O3780" s="93"/>
      <c r="P3780" s="93"/>
    </row>
    <row r="3781" spans="14:16">
      <c r="N3781" s="102"/>
      <c r="O3781" s="93"/>
      <c r="P3781" s="93"/>
    </row>
    <row r="3782" spans="14:16">
      <c r="N3782" s="102"/>
      <c r="O3782" s="93"/>
      <c r="P3782" s="93"/>
    </row>
    <row r="3783" spans="14:16">
      <c r="N3783" s="102"/>
      <c r="O3783" s="93"/>
      <c r="P3783" s="93"/>
    </row>
    <row r="3784" spans="14:16">
      <c r="N3784" s="102"/>
      <c r="O3784" s="93"/>
      <c r="P3784" s="93"/>
    </row>
    <row r="3785" spans="14:16">
      <c r="N3785" s="102"/>
      <c r="O3785" s="93"/>
      <c r="P3785" s="93"/>
    </row>
    <row r="3786" spans="14:16">
      <c r="N3786" s="102"/>
      <c r="O3786" s="93"/>
      <c r="P3786" s="93"/>
    </row>
    <row r="3787" spans="14:16">
      <c r="N3787" s="102"/>
      <c r="O3787" s="93"/>
      <c r="P3787" s="93"/>
    </row>
    <row r="3788" spans="14:16">
      <c r="N3788" s="102"/>
      <c r="O3788" s="93"/>
      <c r="P3788" s="93"/>
    </row>
    <row r="3789" spans="14:16">
      <c r="N3789" s="102"/>
      <c r="O3789" s="93"/>
      <c r="P3789" s="93"/>
    </row>
    <row r="3790" spans="14:16">
      <c r="N3790" s="102"/>
      <c r="O3790" s="93"/>
      <c r="P3790" s="93"/>
    </row>
    <row r="3791" spans="14:16">
      <c r="N3791" s="102"/>
      <c r="O3791" s="93"/>
      <c r="P3791" s="93"/>
    </row>
    <row r="3792" spans="14:16">
      <c r="N3792" s="102"/>
      <c r="O3792" s="93"/>
      <c r="P3792" s="93"/>
    </row>
    <row r="3793" spans="14:16">
      <c r="N3793" s="102"/>
      <c r="O3793" s="93"/>
      <c r="P3793" s="93"/>
    </row>
    <row r="3794" spans="14:16">
      <c r="N3794" s="102"/>
      <c r="O3794" s="93"/>
      <c r="P3794" s="93"/>
    </row>
    <row r="3795" spans="14:16">
      <c r="N3795" s="102"/>
      <c r="O3795" s="93"/>
      <c r="P3795" s="93"/>
    </row>
    <row r="3796" spans="14:16">
      <c r="N3796" s="102"/>
      <c r="O3796" s="93"/>
      <c r="P3796" s="93"/>
    </row>
    <row r="3797" spans="14:16">
      <c r="N3797" s="102"/>
      <c r="O3797" s="93"/>
      <c r="P3797" s="93"/>
    </row>
    <row r="3798" spans="14:16">
      <c r="N3798" s="102"/>
      <c r="O3798" s="93"/>
      <c r="P3798" s="93"/>
    </row>
    <row r="3799" spans="14:16">
      <c r="N3799" s="102"/>
      <c r="O3799" s="93"/>
      <c r="P3799" s="93"/>
    </row>
    <row r="3800" spans="14:16">
      <c r="N3800" s="102"/>
      <c r="O3800" s="93"/>
      <c r="P3800" s="93"/>
    </row>
    <row r="3801" spans="14:16">
      <c r="N3801" s="102"/>
      <c r="O3801" s="93"/>
      <c r="P3801" s="93"/>
    </row>
    <row r="3802" spans="14:16">
      <c r="N3802" s="102"/>
      <c r="O3802" s="93"/>
      <c r="P3802" s="93"/>
    </row>
    <row r="3803" spans="14:16">
      <c r="N3803" s="102"/>
      <c r="O3803" s="93"/>
      <c r="P3803" s="93"/>
    </row>
    <row r="3804" spans="14:16">
      <c r="N3804" s="102"/>
      <c r="O3804" s="93"/>
      <c r="P3804" s="93"/>
    </row>
    <row r="3805" spans="14:16">
      <c r="N3805" s="102"/>
      <c r="O3805" s="93"/>
      <c r="P3805" s="93"/>
    </row>
    <row r="3806" spans="14:16">
      <c r="N3806" s="102"/>
      <c r="O3806" s="93"/>
      <c r="P3806" s="93"/>
    </row>
    <row r="3807" spans="14:16">
      <c r="N3807" s="102"/>
      <c r="O3807" s="93"/>
      <c r="P3807" s="93"/>
    </row>
    <row r="3808" spans="14:16">
      <c r="N3808" s="102"/>
      <c r="O3808" s="93"/>
      <c r="P3808" s="93"/>
    </row>
    <row r="3809" spans="14:16">
      <c r="N3809" s="102"/>
      <c r="O3809" s="93"/>
      <c r="P3809" s="93"/>
    </row>
    <row r="3810" spans="14:16">
      <c r="N3810" s="102"/>
      <c r="O3810" s="93"/>
      <c r="P3810" s="93"/>
    </row>
    <row r="3811" spans="14:16">
      <c r="N3811" s="102"/>
      <c r="O3811" s="93"/>
      <c r="P3811" s="93"/>
    </row>
    <row r="3812" spans="14:16">
      <c r="N3812" s="102"/>
      <c r="O3812" s="93"/>
      <c r="P3812" s="93"/>
    </row>
    <row r="3813" spans="14:16">
      <c r="N3813" s="102"/>
      <c r="O3813" s="93"/>
      <c r="P3813" s="93"/>
    </row>
    <row r="3814" spans="14:16">
      <c r="N3814" s="102"/>
      <c r="O3814" s="93"/>
      <c r="P3814" s="93"/>
    </row>
    <row r="3815" spans="14:16">
      <c r="N3815" s="102"/>
      <c r="O3815" s="93"/>
      <c r="P3815" s="93"/>
    </row>
    <row r="3816" spans="14:16">
      <c r="N3816" s="102"/>
      <c r="O3816" s="93"/>
      <c r="P3816" s="93"/>
    </row>
    <row r="3817" spans="14:16">
      <c r="N3817" s="102"/>
      <c r="O3817" s="93"/>
      <c r="P3817" s="93"/>
    </row>
    <row r="3818" spans="14:16">
      <c r="N3818" s="102"/>
      <c r="O3818" s="93"/>
      <c r="P3818" s="93"/>
    </row>
    <row r="3819" spans="14:16">
      <c r="N3819" s="102"/>
      <c r="O3819" s="93"/>
      <c r="P3819" s="93"/>
    </row>
    <row r="3820" spans="14:16">
      <c r="N3820" s="102"/>
      <c r="O3820" s="93"/>
      <c r="P3820" s="93"/>
    </row>
    <row r="3821" spans="14:16">
      <c r="N3821" s="102"/>
      <c r="O3821" s="93"/>
      <c r="P3821" s="93"/>
    </row>
    <row r="3822" spans="14:16">
      <c r="N3822" s="102"/>
      <c r="O3822" s="93"/>
      <c r="P3822" s="93"/>
    </row>
    <row r="3823" spans="14:16">
      <c r="N3823" s="102"/>
      <c r="O3823" s="93"/>
      <c r="P3823" s="93"/>
    </row>
    <row r="3824" spans="14:16">
      <c r="N3824" s="102"/>
      <c r="O3824" s="93"/>
      <c r="P3824" s="93"/>
    </row>
    <row r="3825" spans="14:16">
      <c r="N3825" s="102"/>
      <c r="O3825" s="93"/>
      <c r="P3825" s="93"/>
    </row>
    <row r="3826" spans="14:16">
      <c r="N3826" s="102"/>
      <c r="O3826" s="93"/>
      <c r="P3826" s="93"/>
    </row>
    <row r="3827" spans="14:16">
      <c r="N3827" s="102"/>
      <c r="O3827" s="93"/>
      <c r="P3827" s="93"/>
    </row>
    <row r="3828" spans="14:16">
      <c r="N3828" s="102"/>
      <c r="O3828" s="93"/>
      <c r="P3828" s="93"/>
    </row>
    <row r="3829" spans="14:16">
      <c r="N3829" s="102"/>
      <c r="O3829" s="93"/>
      <c r="P3829" s="93"/>
    </row>
    <row r="3830" spans="14:16">
      <c r="N3830" s="102"/>
      <c r="O3830" s="93"/>
      <c r="P3830" s="93"/>
    </row>
    <row r="3831" spans="14:16">
      <c r="N3831" s="102"/>
      <c r="O3831" s="93"/>
      <c r="P3831" s="93"/>
    </row>
    <row r="3832" spans="14:16">
      <c r="N3832" s="102"/>
      <c r="O3832" s="93"/>
      <c r="P3832" s="93"/>
    </row>
    <row r="3833" spans="14:16">
      <c r="N3833" s="102"/>
      <c r="O3833" s="93"/>
      <c r="P3833" s="93"/>
    </row>
    <row r="3834" spans="14:16">
      <c r="N3834" s="102"/>
      <c r="O3834" s="93"/>
      <c r="P3834" s="93"/>
    </row>
    <row r="3835" spans="14:16">
      <c r="N3835" s="102"/>
      <c r="O3835" s="93"/>
      <c r="P3835" s="93"/>
    </row>
    <row r="3836" spans="14:16">
      <c r="N3836" s="102"/>
      <c r="O3836" s="93"/>
      <c r="P3836" s="93"/>
    </row>
    <row r="3837" spans="14:16">
      <c r="N3837" s="102"/>
      <c r="O3837" s="93"/>
      <c r="P3837" s="93"/>
    </row>
    <row r="3838" spans="14:16">
      <c r="N3838" s="102"/>
      <c r="O3838" s="93"/>
      <c r="P3838" s="93"/>
    </row>
    <row r="3839" spans="14:16">
      <c r="N3839" s="102"/>
      <c r="O3839" s="93"/>
      <c r="P3839" s="93"/>
    </row>
    <row r="3840" spans="14:16">
      <c r="N3840" s="102"/>
      <c r="O3840" s="93"/>
      <c r="P3840" s="93"/>
    </row>
    <row r="3841" spans="14:16">
      <c r="N3841" s="102"/>
      <c r="O3841" s="93"/>
      <c r="P3841" s="93"/>
    </row>
    <row r="3842" spans="14:16">
      <c r="N3842" s="102"/>
      <c r="O3842" s="93"/>
      <c r="P3842" s="93"/>
    </row>
    <row r="3843" spans="14:16">
      <c r="N3843" s="102"/>
      <c r="O3843" s="93"/>
      <c r="P3843" s="93"/>
    </row>
    <row r="3844" spans="14:16">
      <c r="N3844" s="102"/>
      <c r="O3844" s="93"/>
      <c r="P3844" s="93"/>
    </row>
    <row r="3845" spans="14:16">
      <c r="N3845" s="102"/>
      <c r="O3845" s="93"/>
      <c r="P3845" s="93"/>
    </row>
    <row r="3846" spans="14:16">
      <c r="N3846" s="102"/>
      <c r="O3846" s="93"/>
      <c r="P3846" s="93"/>
    </row>
    <row r="3847" spans="14:16">
      <c r="N3847" s="102"/>
      <c r="O3847" s="93"/>
      <c r="P3847" s="93"/>
    </row>
    <row r="3848" spans="14:16">
      <c r="N3848" s="102"/>
      <c r="O3848" s="93"/>
      <c r="P3848" s="93"/>
    </row>
    <row r="3849" spans="14:16">
      <c r="N3849" s="102"/>
      <c r="O3849" s="93"/>
      <c r="P3849" s="93"/>
    </row>
    <row r="3850" spans="14:16">
      <c r="N3850" s="102"/>
      <c r="O3850" s="93"/>
      <c r="P3850" s="93"/>
    </row>
    <row r="3851" spans="14:16">
      <c r="N3851" s="102"/>
      <c r="O3851" s="93"/>
      <c r="P3851" s="93"/>
    </row>
    <row r="3852" spans="14:16">
      <c r="N3852" s="102"/>
      <c r="O3852" s="93"/>
      <c r="P3852" s="93"/>
    </row>
    <row r="3853" spans="14:16">
      <c r="N3853" s="102"/>
      <c r="O3853" s="93"/>
      <c r="P3853" s="93"/>
    </row>
    <row r="3854" spans="14:16">
      <c r="N3854" s="102"/>
      <c r="O3854" s="93"/>
      <c r="P3854" s="93"/>
    </row>
    <row r="3855" spans="14:16">
      <c r="N3855" s="102"/>
      <c r="O3855" s="93"/>
      <c r="P3855" s="93"/>
    </row>
    <row r="3856" spans="14:16">
      <c r="N3856" s="102"/>
      <c r="O3856" s="93"/>
      <c r="P3856" s="93"/>
    </row>
    <row r="3857" spans="14:16">
      <c r="N3857" s="102"/>
      <c r="O3857" s="93"/>
      <c r="P3857" s="93"/>
    </row>
    <row r="3858" spans="14:16">
      <c r="N3858" s="102"/>
      <c r="O3858" s="93"/>
      <c r="P3858" s="93"/>
    </row>
    <row r="3859" spans="14:16">
      <c r="N3859" s="102"/>
      <c r="O3859" s="93"/>
      <c r="P3859" s="93"/>
    </row>
    <row r="3860" spans="14:16">
      <c r="N3860" s="102"/>
      <c r="O3860" s="93"/>
      <c r="P3860" s="93"/>
    </row>
    <row r="3861" spans="14:16">
      <c r="N3861" s="102"/>
      <c r="O3861" s="93"/>
      <c r="P3861" s="93"/>
    </row>
    <row r="3862" spans="14:16">
      <c r="N3862" s="102"/>
      <c r="O3862" s="93"/>
      <c r="P3862" s="93"/>
    </row>
    <row r="3863" spans="14:16">
      <c r="N3863" s="102"/>
      <c r="O3863" s="93"/>
      <c r="P3863" s="93"/>
    </row>
    <row r="3864" spans="14:16">
      <c r="N3864" s="102"/>
      <c r="O3864" s="93"/>
      <c r="P3864" s="93"/>
    </row>
    <row r="3865" spans="14:16">
      <c r="N3865" s="102"/>
      <c r="O3865" s="93"/>
      <c r="P3865" s="93"/>
    </row>
    <row r="3866" spans="14:16">
      <c r="N3866" s="102"/>
      <c r="O3866" s="93"/>
      <c r="P3866" s="93"/>
    </row>
    <row r="3867" spans="14:16">
      <c r="N3867" s="102"/>
      <c r="O3867" s="93"/>
      <c r="P3867" s="93"/>
    </row>
    <row r="3868" spans="14:16">
      <c r="N3868" s="102"/>
      <c r="O3868" s="93"/>
      <c r="P3868" s="93"/>
    </row>
    <row r="3869" spans="14:16">
      <c r="N3869" s="102"/>
      <c r="O3869" s="93"/>
      <c r="P3869" s="93"/>
    </row>
    <row r="3870" spans="14:16">
      <c r="N3870" s="102"/>
      <c r="O3870" s="93"/>
      <c r="P3870" s="93"/>
    </row>
    <row r="3871" spans="14:16">
      <c r="N3871" s="102"/>
      <c r="O3871" s="93"/>
      <c r="P3871" s="93"/>
    </row>
    <row r="3872" spans="14:16">
      <c r="N3872" s="102"/>
      <c r="O3872" s="93"/>
      <c r="P3872" s="93"/>
    </row>
    <row r="3873" spans="14:16">
      <c r="N3873" s="102"/>
      <c r="O3873" s="93"/>
      <c r="P3873" s="93"/>
    </row>
    <row r="3874" spans="14:16">
      <c r="N3874" s="102"/>
      <c r="O3874" s="93"/>
      <c r="P3874" s="93"/>
    </row>
    <row r="3875" spans="14:16">
      <c r="N3875" s="102"/>
      <c r="O3875" s="93"/>
      <c r="P3875" s="93"/>
    </row>
    <row r="3876" spans="14:16">
      <c r="N3876" s="102"/>
      <c r="O3876" s="93"/>
      <c r="P3876" s="93"/>
    </row>
    <row r="3877" spans="14:16">
      <c r="N3877" s="102"/>
      <c r="O3877" s="93"/>
      <c r="P3877" s="93"/>
    </row>
    <row r="3878" spans="14:16">
      <c r="N3878" s="102"/>
      <c r="O3878" s="93"/>
      <c r="P3878" s="93"/>
    </row>
    <row r="3879" spans="14:16">
      <c r="N3879" s="102"/>
      <c r="O3879" s="93"/>
      <c r="P3879" s="93"/>
    </row>
    <row r="3880" spans="14:16">
      <c r="N3880" s="102"/>
      <c r="O3880" s="93"/>
      <c r="P3880" s="93"/>
    </row>
    <row r="3881" spans="14:16">
      <c r="N3881" s="102"/>
      <c r="O3881" s="93"/>
      <c r="P3881" s="93"/>
    </row>
    <row r="3882" spans="14:16">
      <c r="N3882" s="102"/>
      <c r="O3882" s="93"/>
      <c r="P3882" s="93"/>
    </row>
    <row r="3883" spans="14:16">
      <c r="N3883" s="102"/>
      <c r="O3883" s="93"/>
      <c r="P3883" s="93"/>
    </row>
    <row r="3884" spans="14:16">
      <c r="N3884" s="102"/>
      <c r="O3884" s="93"/>
      <c r="P3884" s="93"/>
    </row>
    <row r="3885" spans="14:16">
      <c r="N3885" s="102"/>
      <c r="O3885" s="93"/>
      <c r="P3885" s="93"/>
    </row>
    <row r="3886" spans="14:16">
      <c r="N3886" s="102"/>
      <c r="O3886" s="93"/>
      <c r="P3886" s="93"/>
    </row>
    <row r="3887" spans="14:16">
      <c r="N3887" s="102"/>
      <c r="O3887" s="93"/>
      <c r="P3887" s="93"/>
    </row>
    <row r="3888" spans="14:16">
      <c r="N3888" s="102"/>
      <c r="O3888" s="93"/>
      <c r="P3888" s="93"/>
    </row>
    <row r="3889" spans="14:16">
      <c r="N3889" s="102"/>
      <c r="O3889" s="93"/>
      <c r="P3889" s="93"/>
    </row>
    <row r="3890" spans="14:16">
      <c r="N3890" s="102"/>
      <c r="O3890" s="93"/>
      <c r="P3890" s="93"/>
    </row>
    <row r="3891" spans="14:16">
      <c r="N3891" s="102"/>
      <c r="O3891" s="93"/>
      <c r="P3891" s="93"/>
    </row>
    <row r="3892" spans="14:16">
      <c r="N3892" s="102"/>
      <c r="O3892" s="93"/>
      <c r="P3892" s="93"/>
    </row>
    <row r="3893" spans="14:16">
      <c r="N3893" s="102"/>
      <c r="O3893" s="93"/>
      <c r="P3893" s="93"/>
    </row>
    <row r="3894" spans="14:16">
      <c r="N3894" s="102"/>
      <c r="O3894" s="93"/>
      <c r="P3894" s="93"/>
    </row>
    <row r="3895" spans="14:16">
      <c r="N3895" s="102"/>
      <c r="O3895" s="93"/>
      <c r="P3895" s="93"/>
    </row>
    <row r="3896" spans="14:16">
      <c r="N3896" s="102"/>
      <c r="O3896" s="93"/>
      <c r="P3896" s="93"/>
    </row>
    <row r="3897" spans="14:16">
      <c r="N3897" s="102"/>
      <c r="O3897" s="93"/>
      <c r="P3897" s="93"/>
    </row>
    <row r="3898" spans="14:16">
      <c r="N3898" s="102"/>
      <c r="O3898" s="93"/>
      <c r="P3898" s="93"/>
    </row>
    <row r="3899" spans="14:16">
      <c r="N3899" s="102"/>
      <c r="O3899" s="93"/>
      <c r="P3899" s="93"/>
    </row>
    <row r="3900" spans="14:16">
      <c r="N3900" s="102"/>
      <c r="O3900" s="93"/>
      <c r="P3900" s="93"/>
    </row>
    <row r="3901" spans="14:16">
      <c r="N3901" s="102"/>
      <c r="O3901" s="93"/>
      <c r="P3901" s="93"/>
    </row>
    <row r="3902" spans="14:16">
      <c r="N3902" s="102"/>
      <c r="O3902" s="93"/>
      <c r="P3902" s="93"/>
    </row>
    <row r="3903" spans="14:16">
      <c r="N3903" s="102"/>
      <c r="O3903" s="93"/>
      <c r="P3903" s="93"/>
    </row>
    <row r="3904" spans="14:16">
      <c r="N3904" s="102"/>
      <c r="O3904" s="93"/>
      <c r="P3904" s="93"/>
    </row>
    <row r="3905" spans="14:16">
      <c r="N3905" s="102"/>
      <c r="O3905" s="93"/>
      <c r="P3905" s="93"/>
    </row>
    <row r="3906" spans="14:16">
      <c r="N3906" s="102"/>
      <c r="O3906" s="93"/>
      <c r="P3906" s="93"/>
    </row>
    <row r="3907" spans="14:16">
      <c r="N3907" s="102"/>
      <c r="O3907" s="93"/>
      <c r="P3907" s="93"/>
    </row>
    <row r="3908" spans="14:16">
      <c r="N3908" s="102"/>
      <c r="O3908" s="93"/>
      <c r="P3908" s="93"/>
    </row>
    <row r="3909" spans="14:16">
      <c r="N3909" s="102"/>
      <c r="O3909" s="93"/>
      <c r="P3909" s="93"/>
    </row>
    <row r="3910" spans="14:16">
      <c r="N3910" s="102"/>
      <c r="O3910" s="93"/>
      <c r="P3910" s="93"/>
    </row>
    <row r="3911" spans="14:16">
      <c r="N3911" s="102"/>
      <c r="O3911" s="93"/>
      <c r="P3911" s="93"/>
    </row>
    <row r="3912" spans="14:16">
      <c r="N3912" s="102"/>
      <c r="O3912" s="93"/>
      <c r="P3912" s="93"/>
    </row>
    <row r="3913" spans="14:16">
      <c r="N3913" s="102"/>
      <c r="O3913" s="93"/>
      <c r="P3913" s="93"/>
    </row>
    <row r="3914" spans="14:16">
      <c r="N3914" s="102"/>
      <c r="O3914" s="93"/>
      <c r="P3914" s="93"/>
    </row>
    <row r="3915" spans="14:16">
      <c r="N3915" s="102"/>
      <c r="O3915" s="93"/>
      <c r="P3915" s="93"/>
    </row>
    <row r="3916" spans="14:16">
      <c r="N3916" s="102"/>
      <c r="O3916" s="93"/>
      <c r="P3916" s="93"/>
    </row>
    <row r="3917" spans="14:16">
      <c r="N3917" s="102"/>
      <c r="O3917" s="93"/>
      <c r="P3917" s="93"/>
    </row>
    <row r="3918" spans="14:16">
      <c r="N3918" s="102"/>
      <c r="O3918" s="93"/>
      <c r="P3918" s="93"/>
    </row>
    <row r="3919" spans="14:16">
      <c r="N3919" s="102"/>
      <c r="O3919" s="93"/>
      <c r="P3919" s="93"/>
    </row>
    <row r="3920" spans="14:16">
      <c r="N3920" s="102"/>
      <c r="O3920" s="93"/>
      <c r="P3920" s="93"/>
    </row>
    <row r="3921" spans="14:16">
      <c r="N3921" s="102"/>
      <c r="O3921" s="93"/>
      <c r="P3921" s="93"/>
    </row>
    <row r="3922" spans="14:16">
      <c r="N3922" s="102"/>
      <c r="O3922" s="93"/>
      <c r="P3922" s="93"/>
    </row>
    <row r="3923" spans="14:16">
      <c r="N3923" s="102"/>
      <c r="O3923" s="93"/>
      <c r="P3923" s="93"/>
    </row>
    <row r="3924" spans="14:16">
      <c r="N3924" s="102"/>
      <c r="O3924" s="93"/>
      <c r="P3924" s="93"/>
    </row>
    <row r="3925" spans="14:16">
      <c r="N3925" s="102"/>
      <c r="O3925" s="93"/>
      <c r="P3925" s="93"/>
    </row>
    <row r="3926" spans="14:16">
      <c r="N3926" s="102"/>
      <c r="O3926" s="93"/>
      <c r="P3926" s="93"/>
    </row>
    <row r="3927" spans="14:16">
      <c r="N3927" s="102"/>
      <c r="O3927" s="93"/>
      <c r="P3927" s="93"/>
    </row>
    <row r="3928" spans="14:16">
      <c r="N3928" s="102"/>
      <c r="O3928" s="93"/>
      <c r="P3928" s="93"/>
    </row>
    <row r="3929" spans="14:16">
      <c r="N3929" s="102"/>
      <c r="O3929" s="93"/>
      <c r="P3929" s="93"/>
    </row>
    <row r="3930" spans="14:16">
      <c r="N3930" s="102"/>
      <c r="O3930" s="93"/>
      <c r="P3930" s="93"/>
    </row>
    <row r="3931" spans="14:16">
      <c r="N3931" s="102"/>
      <c r="O3931" s="93"/>
      <c r="P3931" s="93"/>
    </row>
    <row r="3932" spans="14:16">
      <c r="N3932" s="102"/>
      <c r="O3932" s="93"/>
      <c r="P3932" s="93"/>
    </row>
    <row r="3933" spans="14:16">
      <c r="N3933" s="102"/>
      <c r="O3933" s="93"/>
      <c r="P3933" s="93"/>
    </row>
    <row r="3934" spans="14:16">
      <c r="N3934" s="102"/>
      <c r="O3934" s="93"/>
      <c r="P3934" s="93"/>
    </row>
    <row r="3935" spans="14:16">
      <c r="N3935" s="102"/>
      <c r="O3935" s="93"/>
      <c r="P3935" s="93"/>
    </row>
    <row r="3936" spans="14:16">
      <c r="N3936" s="102"/>
      <c r="O3936" s="93"/>
      <c r="P3936" s="93"/>
    </row>
    <row r="3937" spans="14:16">
      <c r="N3937" s="102"/>
      <c r="O3937" s="93"/>
      <c r="P3937" s="93"/>
    </row>
    <row r="3938" spans="14:16">
      <c r="N3938" s="102"/>
      <c r="O3938" s="93"/>
      <c r="P3938" s="93"/>
    </row>
    <row r="3939" spans="14:16">
      <c r="N3939" s="102"/>
      <c r="O3939" s="93"/>
      <c r="P3939" s="93"/>
    </row>
    <row r="3940" spans="14:16">
      <c r="N3940" s="102"/>
      <c r="O3940" s="93"/>
      <c r="P3940" s="93"/>
    </row>
    <row r="3941" spans="14:16">
      <c r="N3941" s="102"/>
      <c r="O3941" s="93"/>
      <c r="P3941" s="93"/>
    </row>
    <row r="3942" spans="14:16">
      <c r="N3942" s="102"/>
      <c r="O3942" s="93"/>
      <c r="P3942" s="93"/>
    </row>
    <row r="3943" spans="14:16">
      <c r="N3943" s="102"/>
      <c r="O3943" s="93"/>
      <c r="P3943" s="93"/>
    </row>
    <row r="3944" spans="14:16">
      <c r="N3944" s="102"/>
      <c r="O3944" s="93"/>
      <c r="P3944" s="93"/>
    </row>
    <row r="3945" spans="14:16">
      <c r="N3945" s="102"/>
      <c r="O3945" s="93"/>
      <c r="P3945" s="93"/>
    </row>
    <row r="3946" spans="14:16">
      <c r="N3946" s="102"/>
      <c r="O3946" s="93"/>
      <c r="P3946" s="93"/>
    </row>
    <row r="3947" spans="14:16">
      <c r="N3947" s="102"/>
      <c r="O3947" s="93"/>
      <c r="P3947" s="93"/>
    </row>
    <row r="3948" spans="14:16">
      <c r="N3948" s="102"/>
      <c r="O3948" s="93"/>
      <c r="P3948" s="93"/>
    </row>
    <row r="3949" spans="14:16">
      <c r="N3949" s="102"/>
      <c r="O3949" s="93"/>
      <c r="P3949" s="93"/>
    </row>
    <row r="3950" spans="14:16">
      <c r="N3950" s="102"/>
      <c r="O3950" s="93"/>
      <c r="P3950" s="93"/>
    </row>
    <row r="3951" spans="14:16">
      <c r="N3951" s="102"/>
      <c r="O3951" s="93"/>
      <c r="P3951" s="93"/>
    </row>
    <row r="3952" spans="14:16">
      <c r="N3952" s="102"/>
      <c r="O3952" s="93"/>
      <c r="P3952" s="93"/>
    </row>
    <row r="3953" spans="14:16">
      <c r="N3953" s="102"/>
      <c r="O3953" s="93"/>
      <c r="P3953" s="93"/>
    </row>
    <row r="3954" spans="14:16">
      <c r="N3954" s="102"/>
      <c r="O3954" s="93"/>
      <c r="P3954" s="93"/>
    </row>
    <row r="3955" spans="14:16">
      <c r="N3955" s="102"/>
      <c r="O3955" s="93"/>
      <c r="P3955" s="93"/>
    </row>
    <row r="3956" spans="14:16">
      <c r="N3956" s="102"/>
      <c r="O3956" s="93"/>
      <c r="P3956" s="93"/>
    </row>
    <row r="3957" spans="14:16">
      <c r="N3957" s="102"/>
      <c r="O3957" s="93"/>
      <c r="P3957" s="93"/>
    </row>
    <row r="3958" spans="14:16">
      <c r="N3958" s="102"/>
      <c r="O3958" s="93"/>
      <c r="P3958" s="93"/>
    </row>
    <row r="3959" spans="14:16">
      <c r="N3959" s="102"/>
      <c r="O3959" s="93"/>
      <c r="P3959" s="93"/>
    </row>
    <row r="3960" spans="14:16">
      <c r="N3960" s="102"/>
      <c r="O3960" s="93"/>
      <c r="P3960" s="93"/>
    </row>
    <row r="3961" spans="14:16">
      <c r="N3961" s="102"/>
      <c r="O3961" s="93"/>
      <c r="P3961" s="93"/>
    </row>
    <row r="3962" spans="14:16">
      <c r="N3962" s="102"/>
      <c r="O3962" s="93"/>
      <c r="P3962" s="93"/>
    </row>
    <row r="3963" spans="14:16">
      <c r="N3963" s="102"/>
      <c r="O3963" s="93"/>
      <c r="P3963" s="93"/>
    </row>
    <row r="3964" spans="14:16">
      <c r="N3964" s="102"/>
      <c r="O3964" s="93"/>
      <c r="P3964" s="93"/>
    </row>
    <row r="3965" spans="14:16">
      <c r="N3965" s="102"/>
      <c r="O3965" s="93"/>
      <c r="P3965" s="93"/>
    </row>
    <row r="3966" spans="14:16">
      <c r="N3966" s="102"/>
      <c r="O3966" s="93"/>
      <c r="P3966" s="93"/>
    </row>
    <row r="3967" spans="14:16">
      <c r="N3967" s="102"/>
      <c r="O3967" s="93"/>
      <c r="P3967" s="93"/>
    </row>
    <row r="3968" spans="14:16">
      <c r="N3968" s="102"/>
      <c r="O3968" s="93"/>
      <c r="P3968" s="93"/>
    </row>
    <row r="3969" spans="14:16">
      <c r="N3969" s="102"/>
      <c r="O3969" s="93"/>
      <c r="P3969" s="93"/>
    </row>
    <row r="3970" spans="14:16">
      <c r="N3970" s="102"/>
      <c r="O3970" s="93"/>
      <c r="P3970" s="93"/>
    </row>
    <row r="3971" spans="14:16">
      <c r="N3971" s="102"/>
      <c r="O3971" s="93"/>
      <c r="P3971" s="93"/>
    </row>
    <row r="3972" spans="14:16">
      <c r="N3972" s="102"/>
      <c r="O3972" s="93"/>
      <c r="P3972" s="93"/>
    </row>
    <row r="3973" spans="14:16">
      <c r="N3973" s="102"/>
      <c r="O3973" s="93"/>
      <c r="P3973" s="93"/>
    </row>
    <row r="3974" spans="14:16">
      <c r="N3974" s="102"/>
      <c r="O3974" s="93"/>
      <c r="P3974" s="93"/>
    </row>
    <row r="3975" spans="14:16">
      <c r="N3975" s="102"/>
      <c r="O3975" s="93"/>
      <c r="P3975" s="93"/>
    </row>
    <row r="3976" spans="14:16">
      <c r="N3976" s="102"/>
      <c r="O3976" s="93"/>
      <c r="P3976" s="93"/>
    </row>
    <row r="3977" spans="14:16">
      <c r="N3977" s="102"/>
      <c r="O3977" s="93"/>
      <c r="P3977" s="93"/>
    </row>
    <row r="3978" spans="14:16">
      <c r="N3978" s="102"/>
      <c r="O3978" s="93"/>
      <c r="P3978" s="93"/>
    </row>
    <row r="3979" spans="14:16">
      <c r="N3979" s="102"/>
      <c r="O3979" s="93"/>
      <c r="P3979" s="93"/>
    </row>
    <row r="3980" spans="14:16">
      <c r="N3980" s="102"/>
      <c r="O3980" s="93"/>
      <c r="P3980" s="93"/>
    </row>
    <row r="3981" spans="14:16">
      <c r="N3981" s="102"/>
      <c r="O3981" s="93"/>
      <c r="P3981" s="93"/>
    </row>
    <row r="3982" spans="14:16">
      <c r="N3982" s="102"/>
      <c r="O3982" s="93"/>
      <c r="P3982" s="93"/>
    </row>
    <row r="3983" spans="14:16">
      <c r="N3983" s="102"/>
      <c r="O3983" s="93"/>
      <c r="P3983" s="93"/>
    </row>
    <row r="3984" spans="14:16">
      <c r="N3984" s="102"/>
      <c r="O3984" s="93"/>
      <c r="P3984" s="93"/>
    </row>
    <row r="3985" spans="14:16">
      <c r="N3985" s="102"/>
      <c r="O3985" s="93"/>
      <c r="P3985" s="93"/>
    </row>
    <row r="3986" spans="14:16">
      <c r="N3986" s="102"/>
      <c r="O3986" s="93"/>
      <c r="P3986" s="93"/>
    </row>
    <row r="3987" spans="14:16">
      <c r="N3987" s="102"/>
      <c r="O3987" s="93"/>
      <c r="P3987" s="93"/>
    </row>
    <row r="3988" spans="14:16">
      <c r="N3988" s="102"/>
      <c r="O3988" s="93"/>
      <c r="P3988" s="93"/>
    </row>
    <row r="3989" spans="14:16">
      <c r="N3989" s="102"/>
      <c r="O3989" s="93"/>
      <c r="P3989" s="93"/>
    </row>
    <row r="3990" spans="14:16">
      <c r="N3990" s="102"/>
      <c r="O3990" s="93"/>
      <c r="P3990" s="93"/>
    </row>
    <row r="3991" spans="14:16">
      <c r="N3991" s="102"/>
      <c r="O3991" s="93"/>
      <c r="P3991" s="93"/>
    </row>
    <row r="3992" spans="14:16">
      <c r="N3992" s="102"/>
      <c r="O3992" s="93"/>
      <c r="P3992" s="93"/>
    </row>
    <row r="3993" spans="14:16">
      <c r="N3993" s="102"/>
      <c r="O3993" s="93"/>
      <c r="P3993" s="93"/>
    </row>
    <row r="3994" spans="14:16">
      <c r="N3994" s="102"/>
      <c r="O3994" s="93"/>
      <c r="P3994" s="93"/>
    </row>
    <row r="3995" spans="14:16">
      <c r="N3995" s="102"/>
      <c r="O3995" s="93"/>
      <c r="P3995" s="93"/>
    </row>
    <row r="3996" spans="14:16">
      <c r="N3996" s="102"/>
      <c r="O3996" s="93"/>
      <c r="P3996" s="93"/>
    </row>
    <row r="3997" spans="14:16">
      <c r="N3997" s="102"/>
      <c r="O3997" s="93"/>
      <c r="P3997" s="93"/>
    </row>
    <row r="3998" spans="14:16">
      <c r="N3998" s="102"/>
      <c r="O3998" s="93"/>
      <c r="P3998" s="93"/>
    </row>
    <row r="3999" spans="14:16">
      <c r="N3999" s="102"/>
      <c r="O3999" s="93"/>
      <c r="P3999" s="93"/>
    </row>
    <row r="4000" spans="14:16">
      <c r="N4000" s="102"/>
      <c r="O4000" s="93"/>
      <c r="P4000" s="93"/>
    </row>
    <row r="4001" spans="14:16">
      <c r="N4001" s="102"/>
      <c r="O4001" s="93"/>
      <c r="P4001" s="93"/>
    </row>
    <row r="4002" spans="14:16">
      <c r="N4002" s="102"/>
      <c r="O4002" s="93"/>
      <c r="P4002" s="93"/>
    </row>
    <row r="4003" spans="14:16">
      <c r="N4003" s="102"/>
      <c r="O4003" s="93"/>
      <c r="P4003" s="93"/>
    </row>
    <row r="4004" spans="14:16">
      <c r="N4004" s="102"/>
      <c r="O4004" s="93"/>
      <c r="P4004" s="93"/>
    </row>
    <row r="4005" spans="14:16">
      <c r="N4005" s="102"/>
      <c r="O4005" s="93"/>
      <c r="P4005" s="93"/>
    </row>
    <row r="4006" spans="14:16">
      <c r="N4006" s="102"/>
      <c r="O4006" s="93"/>
      <c r="P4006" s="93"/>
    </row>
    <row r="4007" spans="14:16">
      <c r="N4007" s="102"/>
      <c r="O4007" s="93"/>
      <c r="P4007" s="93"/>
    </row>
    <row r="4008" spans="14:16">
      <c r="N4008" s="102"/>
      <c r="O4008" s="93"/>
      <c r="P4008" s="93"/>
    </row>
    <row r="4009" spans="14:16">
      <c r="N4009" s="102"/>
      <c r="O4009" s="93"/>
      <c r="P4009" s="93"/>
    </row>
    <row r="4010" spans="14:16">
      <c r="N4010" s="102"/>
      <c r="O4010" s="93"/>
      <c r="P4010" s="93"/>
    </row>
    <row r="4011" spans="14:16">
      <c r="N4011" s="102"/>
      <c r="O4011" s="93"/>
      <c r="P4011" s="93"/>
    </row>
    <row r="4012" spans="14:16">
      <c r="N4012" s="102"/>
      <c r="O4012" s="93"/>
      <c r="P4012" s="93"/>
    </row>
    <row r="4013" spans="14:16">
      <c r="N4013" s="102"/>
      <c r="O4013" s="93"/>
      <c r="P4013" s="93"/>
    </row>
    <row r="4014" spans="14:16">
      <c r="N4014" s="102"/>
      <c r="O4014" s="93"/>
      <c r="P4014" s="93"/>
    </row>
    <row r="4015" spans="14:16">
      <c r="N4015" s="102"/>
      <c r="O4015" s="93"/>
      <c r="P4015" s="93"/>
    </row>
    <row r="4016" spans="14:16">
      <c r="N4016" s="102"/>
      <c r="O4016" s="93"/>
      <c r="P4016" s="93"/>
    </row>
    <row r="4017" spans="14:16">
      <c r="N4017" s="102"/>
      <c r="O4017" s="93"/>
      <c r="P4017" s="93"/>
    </row>
    <row r="4018" spans="14:16">
      <c r="N4018" s="102"/>
      <c r="O4018" s="93"/>
      <c r="P4018" s="93"/>
    </row>
    <row r="4019" spans="14:16">
      <c r="N4019" s="102"/>
      <c r="O4019" s="93"/>
      <c r="P4019" s="93"/>
    </row>
    <row r="4020" spans="14:16">
      <c r="N4020" s="102"/>
      <c r="O4020" s="93"/>
      <c r="P4020" s="93"/>
    </row>
    <row r="4021" spans="14:16">
      <c r="N4021" s="102"/>
      <c r="O4021" s="93"/>
      <c r="P4021" s="93"/>
    </row>
    <row r="4022" spans="14:16">
      <c r="N4022" s="102"/>
      <c r="O4022" s="93"/>
      <c r="P4022" s="93"/>
    </row>
    <row r="4023" spans="14:16">
      <c r="N4023" s="102"/>
      <c r="O4023" s="93"/>
      <c r="P4023" s="93"/>
    </row>
    <row r="4024" spans="14:16">
      <c r="N4024" s="102"/>
      <c r="O4024" s="93"/>
      <c r="P4024" s="93"/>
    </row>
    <row r="4025" spans="14:16">
      <c r="N4025" s="102"/>
      <c r="O4025" s="93"/>
      <c r="P4025" s="93"/>
    </row>
    <row r="4026" spans="14:16">
      <c r="N4026" s="102"/>
      <c r="O4026" s="93"/>
      <c r="P4026" s="93"/>
    </row>
    <row r="4027" spans="14:16">
      <c r="N4027" s="102"/>
      <c r="O4027" s="93"/>
      <c r="P4027" s="93"/>
    </row>
    <row r="4028" spans="14:16">
      <c r="N4028" s="102"/>
      <c r="O4028" s="93"/>
      <c r="P4028" s="93"/>
    </row>
    <row r="4029" spans="14:16">
      <c r="N4029" s="102"/>
      <c r="O4029" s="93"/>
      <c r="P4029" s="93"/>
    </row>
    <row r="4030" spans="14:16">
      <c r="N4030" s="102"/>
      <c r="O4030" s="93"/>
      <c r="P4030" s="93"/>
    </row>
    <row r="4031" spans="14:16">
      <c r="N4031" s="102"/>
      <c r="O4031" s="93"/>
      <c r="P4031" s="93"/>
    </row>
    <row r="4032" spans="14:16">
      <c r="N4032" s="102"/>
      <c r="O4032" s="93"/>
      <c r="P4032" s="93"/>
    </row>
    <row r="4033" spans="14:16">
      <c r="N4033" s="102"/>
      <c r="O4033" s="93"/>
      <c r="P4033" s="93"/>
    </row>
    <row r="4034" spans="14:16">
      <c r="N4034" s="102"/>
      <c r="O4034" s="93"/>
      <c r="P4034" s="93"/>
    </row>
    <row r="4035" spans="14:16">
      <c r="N4035" s="102"/>
      <c r="O4035" s="93"/>
      <c r="P4035" s="93"/>
    </row>
    <row r="4036" spans="14:16">
      <c r="N4036" s="102"/>
      <c r="O4036" s="93"/>
      <c r="P4036" s="93"/>
    </row>
    <row r="4037" spans="14:16">
      <c r="N4037" s="102"/>
      <c r="O4037" s="93"/>
      <c r="P4037" s="93"/>
    </row>
    <row r="4038" spans="14:16">
      <c r="N4038" s="102"/>
      <c r="O4038" s="93"/>
      <c r="P4038" s="93"/>
    </row>
    <row r="4039" spans="14:16">
      <c r="N4039" s="102"/>
      <c r="O4039" s="93"/>
      <c r="P4039" s="93"/>
    </row>
    <row r="4040" spans="14:16">
      <c r="N4040" s="102"/>
      <c r="O4040" s="93"/>
      <c r="P4040" s="93"/>
    </row>
    <row r="4041" spans="14:16">
      <c r="N4041" s="102"/>
      <c r="O4041" s="93"/>
      <c r="P4041" s="93"/>
    </row>
    <row r="4042" spans="14:16">
      <c r="N4042" s="102"/>
      <c r="O4042" s="93"/>
      <c r="P4042" s="93"/>
    </row>
    <row r="4043" spans="14:16">
      <c r="N4043" s="102"/>
      <c r="O4043" s="93"/>
      <c r="P4043" s="93"/>
    </row>
    <row r="4044" spans="14:16">
      <c r="N4044" s="102"/>
      <c r="O4044" s="93"/>
      <c r="P4044" s="93"/>
    </row>
    <row r="4045" spans="14:16">
      <c r="N4045" s="102"/>
      <c r="O4045" s="93"/>
      <c r="P4045" s="93"/>
    </row>
    <row r="4046" spans="14:16">
      <c r="N4046" s="102"/>
      <c r="O4046" s="93"/>
      <c r="P4046" s="93"/>
    </row>
    <row r="4047" spans="14:16">
      <c r="N4047" s="102"/>
      <c r="O4047" s="93"/>
      <c r="P4047" s="93"/>
    </row>
    <row r="4048" spans="14:16">
      <c r="N4048" s="102"/>
      <c r="O4048" s="93"/>
      <c r="P4048" s="93"/>
    </row>
    <row r="4049" spans="14:16">
      <c r="N4049" s="102"/>
      <c r="O4049" s="93"/>
      <c r="P4049" s="93"/>
    </row>
    <row r="4050" spans="14:16">
      <c r="N4050" s="102"/>
      <c r="O4050" s="93"/>
      <c r="P4050" s="93"/>
    </row>
    <row r="4051" spans="14:16">
      <c r="N4051" s="102"/>
      <c r="O4051" s="93"/>
      <c r="P4051" s="93"/>
    </row>
    <row r="4052" spans="14:16">
      <c r="N4052" s="102"/>
      <c r="O4052" s="93"/>
      <c r="P4052" s="93"/>
    </row>
    <row r="4053" spans="14:16">
      <c r="N4053" s="102"/>
      <c r="O4053" s="93"/>
      <c r="P4053" s="93"/>
    </row>
    <row r="4054" spans="14:16">
      <c r="N4054" s="102"/>
      <c r="O4054" s="93"/>
      <c r="P4054" s="93"/>
    </row>
    <row r="4055" spans="14:16">
      <c r="N4055" s="102"/>
      <c r="O4055" s="93"/>
      <c r="P4055" s="93"/>
    </row>
    <row r="4056" spans="14:16">
      <c r="N4056" s="102"/>
      <c r="O4056" s="93"/>
      <c r="P4056" s="93"/>
    </row>
    <row r="4057" spans="14:16">
      <c r="N4057" s="102"/>
      <c r="O4057" s="93"/>
      <c r="P4057" s="93"/>
    </row>
    <row r="4058" spans="14:16">
      <c r="N4058" s="102"/>
      <c r="O4058" s="93"/>
      <c r="P4058" s="93"/>
    </row>
    <row r="4059" spans="14:16">
      <c r="N4059" s="102"/>
      <c r="O4059" s="93"/>
      <c r="P4059" s="93"/>
    </row>
    <row r="4060" spans="14:16">
      <c r="N4060" s="102"/>
      <c r="O4060" s="93"/>
      <c r="P4060" s="93"/>
    </row>
    <row r="4061" spans="14:16">
      <c r="N4061" s="102"/>
      <c r="O4061" s="93"/>
      <c r="P4061" s="93"/>
    </row>
    <row r="4062" spans="14:16">
      <c r="N4062" s="102"/>
      <c r="O4062" s="93"/>
      <c r="P4062" s="93"/>
    </row>
    <row r="4063" spans="14:16">
      <c r="N4063" s="102"/>
      <c r="O4063" s="93"/>
      <c r="P4063" s="93"/>
    </row>
    <row r="4064" spans="14:16">
      <c r="N4064" s="102"/>
      <c r="O4064" s="93"/>
      <c r="P4064" s="93"/>
    </row>
    <row r="4065" spans="14:16">
      <c r="N4065" s="102"/>
      <c r="O4065" s="93"/>
      <c r="P4065" s="93"/>
    </row>
    <row r="4066" spans="14:16">
      <c r="N4066" s="102"/>
      <c r="O4066" s="93"/>
      <c r="P4066" s="93"/>
    </row>
    <row r="4067" spans="14:16">
      <c r="N4067" s="102"/>
      <c r="O4067" s="93"/>
      <c r="P4067" s="93"/>
    </row>
    <row r="4068" spans="14:16">
      <c r="N4068" s="102"/>
      <c r="O4068" s="93"/>
      <c r="P4068" s="93"/>
    </row>
    <row r="4069" spans="14:16">
      <c r="N4069" s="102"/>
      <c r="O4069" s="93"/>
      <c r="P4069" s="93"/>
    </row>
    <row r="4070" spans="14:16">
      <c r="N4070" s="102"/>
      <c r="O4070" s="93"/>
      <c r="P4070" s="93"/>
    </row>
    <row r="4071" spans="14:16">
      <c r="N4071" s="102"/>
      <c r="O4071" s="93"/>
      <c r="P4071" s="93"/>
    </row>
    <row r="4072" spans="14:16">
      <c r="N4072" s="102"/>
      <c r="O4072" s="93"/>
      <c r="P4072" s="93"/>
    </row>
    <row r="4073" spans="14:16">
      <c r="N4073" s="102"/>
      <c r="O4073" s="93"/>
      <c r="P4073" s="93"/>
    </row>
    <row r="4074" spans="14:16">
      <c r="N4074" s="102"/>
      <c r="O4074" s="93"/>
      <c r="P4074" s="93"/>
    </row>
    <row r="4075" spans="14:16">
      <c r="N4075" s="102"/>
      <c r="O4075" s="93"/>
      <c r="P4075" s="93"/>
    </row>
    <row r="4076" spans="14:16">
      <c r="N4076" s="102"/>
      <c r="O4076" s="93"/>
      <c r="P4076" s="93"/>
    </row>
    <row r="4077" spans="14:16">
      <c r="N4077" s="102"/>
      <c r="O4077" s="93"/>
      <c r="P4077" s="93"/>
    </row>
    <row r="4078" spans="14:16">
      <c r="N4078" s="102"/>
      <c r="O4078" s="93"/>
      <c r="P4078" s="93"/>
    </row>
    <row r="4079" spans="14:16">
      <c r="N4079" s="102"/>
      <c r="O4079" s="93"/>
      <c r="P4079" s="93"/>
    </row>
    <row r="4080" spans="14:16">
      <c r="N4080" s="102"/>
      <c r="O4080" s="93"/>
      <c r="P4080" s="93"/>
    </row>
    <row r="4081" spans="14:16">
      <c r="N4081" s="102"/>
      <c r="O4081" s="93"/>
      <c r="P4081" s="93"/>
    </row>
    <row r="4082" spans="14:16">
      <c r="N4082" s="102"/>
      <c r="O4082" s="93"/>
      <c r="P4082" s="93"/>
    </row>
    <row r="4083" spans="14:16">
      <c r="N4083" s="102"/>
      <c r="O4083" s="93"/>
      <c r="P4083" s="93"/>
    </row>
    <row r="4084" spans="14:16">
      <c r="N4084" s="102"/>
      <c r="O4084" s="93"/>
      <c r="P4084" s="93"/>
    </row>
    <row r="4085" spans="14:16">
      <c r="N4085" s="102"/>
      <c r="O4085" s="93"/>
      <c r="P4085" s="93"/>
    </row>
    <row r="4086" spans="14:16">
      <c r="N4086" s="102"/>
      <c r="O4086" s="93"/>
      <c r="P4086" s="93"/>
    </row>
    <row r="4087" spans="14:16">
      <c r="N4087" s="102"/>
      <c r="O4087" s="93"/>
      <c r="P4087" s="93"/>
    </row>
    <row r="4088" spans="14:16">
      <c r="N4088" s="102"/>
      <c r="O4088" s="93"/>
      <c r="P4088" s="93"/>
    </row>
    <row r="4089" spans="14:16">
      <c r="N4089" s="102"/>
      <c r="O4089" s="93"/>
      <c r="P4089" s="93"/>
    </row>
    <row r="4090" spans="14:16">
      <c r="N4090" s="102"/>
      <c r="O4090" s="93"/>
      <c r="P4090" s="93"/>
    </row>
    <row r="4091" spans="14:16">
      <c r="N4091" s="102"/>
      <c r="O4091" s="93"/>
      <c r="P4091" s="93"/>
    </row>
    <row r="4092" spans="14:16">
      <c r="N4092" s="102"/>
      <c r="O4092" s="93"/>
      <c r="P4092" s="93"/>
    </row>
    <row r="4093" spans="14:16">
      <c r="N4093" s="102"/>
      <c r="O4093" s="93"/>
      <c r="P4093" s="93"/>
    </row>
    <row r="4094" spans="14:16">
      <c r="N4094" s="102"/>
      <c r="O4094" s="93"/>
      <c r="P4094" s="93"/>
    </row>
    <row r="4095" spans="14:16">
      <c r="N4095" s="102"/>
      <c r="O4095" s="93"/>
      <c r="P4095" s="93"/>
    </row>
    <row r="4096" spans="14:16">
      <c r="N4096" s="102"/>
      <c r="O4096" s="93"/>
      <c r="P4096" s="93"/>
    </row>
    <row r="4097" spans="14:16">
      <c r="N4097" s="102"/>
      <c r="O4097" s="93"/>
      <c r="P4097" s="93"/>
    </row>
    <row r="4098" spans="14:16">
      <c r="N4098" s="102"/>
      <c r="O4098" s="93"/>
      <c r="P4098" s="93"/>
    </row>
    <row r="4099" spans="14:16">
      <c r="N4099" s="102"/>
      <c r="O4099" s="93"/>
      <c r="P4099" s="93"/>
    </row>
    <row r="4100" spans="14:16">
      <c r="N4100" s="102"/>
      <c r="O4100" s="93"/>
      <c r="P4100" s="93"/>
    </row>
    <row r="4101" spans="14:16">
      <c r="N4101" s="102"/>
      <c r="O4101" s="93"/>
      <c r="P4101" s="93"/>
    </row>
    <row r="4102" spans="14:16">
      <c r="N4102" s="102"/>
      <c r="O4102" s="93"/>
      <c r="P4102" s="93"/>
    </row>
    <row r="4103" spans="14:16">
      <c r="N4103" s="102"/>
      <c r="O4103" s="93"/>
      <c r="P4103" s="93"/>
    </row>
    <row r="4104" spans="14:16">
      <c r="N4104" s="102"/>
      <c r="O4104" s="93"/>
      <c r="P4104" s="93"/>
    </row>
    <row r="4105" spans="14:16">
      <c r="N4105" s="102"/>
      <c r="O4105" s="93"/>
      <c r="P4105" s="93"/>
    </row>
    <row r="4106" spans="14:16">
      <c r="N4106" s="102"/>
      <c r="O4106" s="93"/>
      <c r="P4106" s="93"/>
    </row>
    <row r="4107" spans="14:16">
      <c r="N4107" s="102"/>
      <c r="O4107" s="93"/>
      <c r="P4107" s="93"/>
    </row>
    <row r="4108" spans="14:16">
      <c r="N4108" s="102"/>
      <c r="O4108" s="93"/>
      <c r="P4108" s="93"/>
    </row>
    <row r="4109" spans="14:16">
      <c r="N4109" s="102"/>
      <c r="O4109" s="93"/>
      <c r="P4109" s="93"/>
    </row>
    <row r="4110" spans="14:16">
      <c r="N4110" s="102"/>
      <c r="O4110" s="93"/>
      <c r="P4110" s="93"/>
    </row>
    <row r="4111" spans="14:16">
      <c r="N4111" s="102"/>
      <c r="O4111" s="93"/>
      <c r="P4111" s="93"/>
    </row>
    <row r="4112" spans="14:16">
      <c r="N4112" s="102"/>
      <c r="O4112" s="93"/>
      <c r="P4112" s="93"/>
    </row>
    <row r="4113" spans="14:16">
      <c r="N4113" s="102"/>
      <c r="O4113" s="93"/>
      <c r="P4113" s="93"/>
    </row>
    <row r="4114" spans="14:16">
      <c r="N4114" s="102"/>
      <c r="O4114" s="93"/>
      <c r="P4114" s="93"/>
    </row>
    <row r="4115" spans="14:16">
      <c r="N4115" s="102"/>
      <c r="O4115" s="93"/>
      <c r="P4115" s="93"/>
    </row>
    <row r="4116" spans="14:16">
      <c r="N4116" s="102"/>
      <c r="O4116" s="93"/>
      <c r="P4116" s="93"/>
    </row>
    <row r="4117" spans="14:16">
      <c r="N4117" s="102"/>
      <c r="O4117" s="93"/>
      <c r="P4117" s="93"/>
    </row>
    <row r="4118" spans="14:16">
      <c r="N4118" s="102"/>
      <c r="O4118" s="93"/>
      <c r="P4118" s="93"/>
    </row>
    <row r="4119" spans="14:16">
      <c r="N4119" s="102"/>
      <c r="O4119" s="93"/>
      <c r="P4119" s="93"/>
    </row>
    <row r="4120" spans="14:16">
      <c r="N4120" s="102"/>
      <c r="O4120" s="93"/>
      <c r="P4120" s="93"/>
    </row>
    <row r="4121" spans="14:16">
      <c r="N4121" s="102"/>
      <c r="O4121" s="93"/>
      <c r="P4121" s="93"/>
    </row>
    <row r="4122" spans="14:16">
      <c r="N4122" s="102"/>
      <c r="O4122" s="93"/>
      <c r="P4122" s="93"/>
    </row>
    <row r="4123" spans="14:16">
      <c r="N4123" s="102"/>
      <c r="O4123" s="93"/>
      <c r="P4123" s="93"/>
    </row>
    <row r="4124" spans="14:16">
      <c r="N4124" s="102"/>
      <c r="O4124" s="93"/>
      <c r="P4124" s="93"/>
    </row>
    <row r="4125" spans="14:16">
      <c r="N4125" s="102"/>
      <c r="O4125" s="93"/>
      <c r="P4125" s="93"/>
    </row>
    <row r="4126" spans="14:16">
      <c r="N4126" s="102"/>
      <c r="O4126" s="93"/>
      <c r="P4126" s="93"/>
    </row>
    <row r="4127" spans="14:16">
      <c r="N4127" s="102"/>
      <c r="O4127" s="93"/>
      <c r="P4127" s="93"/>
    </row>
    <row r="4128" spans="14:16">
      <c r="N4128" s="102"/>
      <c r="O4128" s="93"/>
      <c r="P4128" s="93"/>
    </row>
    <row r="4129" spans="14:16">
      <c r="N4129" s="102"/>
      <c r="O4129" s="93"/>
      <c r="P4129" s="93"/>
    </row>
    <row r="4130" spans="14:16">
      <c r="N4130" s="102"/>
      <c r="O4130" s="93"/>
      <c r="P4130" s="93"/>
    </row>
    <row r="4131" spans="14:16">
      <c r="N4131" s="102"/>
      <c r="O4131" s="93"/>
      <c r="P4131" s="93"/>
    </row>
    <row r="4132" spans="14:16">
      <c r="N4132" s="102"/>
      <c r="O4132" s="93"/>
      <c r="P4132" s="93"/>
    </row>
    <row r="4133" spans="14:16">
      <c r="N4133" s="102"/>
      <c r="O4133" s="93"/>
      <c r="P4133" s="93"/>
    </row>
    <row r="4134" spans="14:16">
      <c r="N4134" s="102"/>
      <c r="O4134" s="93"/>
      <c r="P4134" s="93"/>
    </row>
    <row r="4135" spans="14:16">
      <c r="N4135" s="102"/>
      <c r="O4135" s="93"/>
      <c r="P4135" s="93"/>
    </row>
    <row r="4136" spans="14:16">
      <c r="N4136" s="102"/>
      <c r="O4136" s="93"/>
      <c r="P4136" s="93"/>
    </row>
    <row r="4137" spans="14:16">
      <c r="N4137" s="102"/>
      <c r="O4137" s="93"/>
      <c r="P4137" s="93"/>
    </row>
    <row r="4138" spans="14:16">
      <c r="N4138" s="102"/>
      <c r="O4138" s="93"/>
      <c r="P4138" s="93"/>
    </row>
    <row r="4139" spans="14:16">
      <c r="N4139" s="102"/>
      <c r="O4139" s="93"/>
      <c r="P4139" s="93"/>
    </row>
    <row r="4140" spans="14:16">
      <c r="N4140" s="102"/>
      <c r="O4140" s="93"/>
      <c r="P4140" s="93"/>
    </row>
    <row r="4141" spans="14:16">
      <c r="N4141" s="102"/>
      <c r="O4141" s="93"/>
      <c r="P4141" s="93"/>
    </row>
    <row r="4142" spans="14:16">
      <c r="N4142" s="102"/>
      <c r="O4142" s="93"/>
      <c r="P4142" s="93"/>
    </row>
    <row r="4143" spans="14:16">
      <c r="N4143" s="102"/>
      <c r="O4143" s="93"/>
      <c r="P4143" s="93"/>
    </row>
    <row r="4144" spans="14:16">
      <c r="N4144" s="102"/>
      <c r="O4144" s="93"/>
      <c r="P4144" s="93"/>
    </row>
    <row r="4145" spans="14:16">
      <c r="N4145" s="102"/>
      <c r="O4145" s="93"/>
      <c r="P4145" s="93"/>
    </row>
    <row r="4146" spans="14:16">
      <c r="N4146" s="102"/>
      <c r="O4146" s="93"/>
      <c r="P4146" s="93"/>
    </row>
    <row r="4147" spans="14:16">
      <c r="N4147" s="102"/>
      <c r="O4147" s="93"/>
      <c r="P4147" s="93"/>
    </row>
    <row r="4148" spans="14:16">
      <c r="N4148" s="102"/>
      <c r="O4148" s="93"/>
      <c r="P4148" s="93"/>
    </row>
    <row r="4149" spans="14:16">
      <c r="N4149" s="102"/>
      <c r="O4149" s="93"/>
      <c r="P4149" s="93"/>
    </row>
    <row r="4150" spans="14:16">
      <c r="N4150" s="102"/>
      <c r="O4150" s="93"/>
      <c r="P4150" s="93"/>
    </row>
    <row r="4151" spans="14:16">
      <c r="N4151" s="102"/>
      <c r="O4151" s="93"/>
      <c r="P4151" s="93"/>
    </row>
    <row r="4152" spans="14:16">
      <c r="N4152" s="102"/>
      <c r="O4152" s="93"/>
      <c r="P4152" s="93"/>
    </row>
    <row r="4153" spans="14:16">
      <c r="N4153" s="102"/>
      <c r="O4153" s="93"/>
      <c r="P4153" s="93"/>
    </row>
    <row r="4154" spans="14:16">
      <c r="N4154" s="102"/>
      <c r="O4154" s="93"/>
      <c r="P4154" s="93"/>
    </row>
    <row r="4155" spans="14:16">
      <c r="N4155" s="102"/>
      <c r="O4155" s="93"/>
      <c r="P4155" s="93"/>
    </row>
    <row r="4156" spans="14:16">
      <c r="N4156" s="102"/>
      <c r="O4156" s="93"/>
      <c r="P4156" s="93"/>
    </row>
    <row r="4157" spans="14:16">
      <c r="N4157" s="102"/>
      <c r="O4157" s="93"/>
      <c r="P4157" s="93"/>
    </row>
    <row r="4158" spans="14:16">
      <c r="N4158" s="102"/>
      <c r="O4158" s="93"/>
      <c r="P4158" s="93"/>
    </row>
    <row r="4159" spans="14:16">
      <c r="N4159" s="102"/>
      <c r="O4159" s="93"/>
      <c r="P4159" s="93"/>
    </row>
    <row r="4160" spans="14:16">
      <c r="N4160" s="102"/>
      <c r="O4160" s="93"/>
      <c r="P4160" s="93"/>
    </row>
    <row r="4161" spans="14:16">
      <c r="N4161" s="102"/>
      <c r="O4161" s="93"/>
      <c r="P4161" s="93"/>
    </row>
    <row r="4162" spans="14:16">
      <c r="N4162" s="102"/>
      <c r="O4162" s="93"/>
      <c r="P4162" s="93"/>
    </row>
    <row r="4163" spans="14:16">
      <c r="N4163" s="102"/>
      <c r="O4163" s="93"/>
      <c r="P4163" s="93"/>
    </row>
    <row r="4164" spans="14:16">
      <c r="N4164" s="102"/>
      <c r="O4164" s="93"/>
      <c r="P4164" s="93"/>
    </row>
    <row r="4165" spans="14:16">
      <c r="N4165" s="102"/>
      <c r="O4165" s="93"/>
      <c r="P4165" s="93"/>
    </row>
    <row r="4166" spans="14:16">
      <c r="N4166" s="102"/>
      <c r="O4166" s="93"/>
      <c r="P4166" s="93"/>
    </row>
    <row r="4167" spans="14:16">
      <c r="N4167" s="102"/>
      <c r="O4167" s="93"/>
      <c r="P4167" s="93"/>
    </row>
    <row r="4168" spans="14:16">
      <c r="N4168" s="102"/>
      <c r="O4168" s="93"/>
      <c r="P4168" s="93"/>
    </row>
    <row r="4169" spans="14:16">
      <c r="N4169" s="102"/>
      <c r="O4169" s="93"/>
      <c r="P4169" s="93"/>
    </row>
    <row r="4170" spans="14:16">
      <c r="N4170" s="102"/>
      <c r="O4170" s="93"/>
      <c r="P4170" s="93"/>
    </row>
    <row r="4171" spans="14:16">
      <c r="N4171" s="102"/>
      <c r="O4171" s="93"/>
      <c r="P4171" s="93"/>
    </row>
    <row r="4172" spans="14:16">
      <c r="N4172" s="102"/>
      <c r="O4172" s="93"/>
      <c r="P4172" s="93"/>
    </row>
    <row r="4173" spans="14:16">
      <c r="N4173" s="102"/>
      <c r="O4173" s="93"/>
      <c r="P4173" s="93"/>
    </row>
    <row r="4174" spans="14:16">
      <c r="N4174" s="102"/>
      <c r="O4174" s="93"/>
      <c r="P4174" s="93"/>
    </row>
    <row r="4175" spans="14:16">
      <c r="N4175" s="102"/>
      <c r="O4175" s="93"/>
      <c r="P4175" s="93"/>
    </row>
    <row r="4176" spans="14:16">
      <c r="N4176" s="102"/>
      <c r="O4176" s="93"/>
      <c r="P4176" s="93"/>
    </row>
    <row r="4177" spans="14:16">
      <c r="N4177" s="102"/>
      <c r="O4177" s="93"/>
      <c r="P4177" s="93"/>
    </row>
    <row r="4178" spans="14:16">
      <c r="N4178" s="102"/>
      <c r="O4178" s="93"/>
      <c r="P4178" s="93"/>
    </row>
    <row r="4179" spans="14:16">
      <c r="N4179" s="102"/>
      <c r="O4179" s="93"/>
      <c r="P4179" s="93"/>
    </row>
    <row r="4180" spans="14:16">
      <c r="N4180" s="102"/>
      <c r="O4180" s="93"/>
      <c r="P4180" s="93"/>
    </row>
    <row r="4181" spans="14:16">
      <c r="N4181" s="102"/>
      <c r="O4181" s="93"/>
      <c r="P4181" s="93"/>
    </row>
    <row r="4182" spans="14:16">
      <c r="N4182" s="102"/>
      <c r="O4182" s="93"/>
      <c r="P4182" s="93"/>
    </row>
    <row r="4183" spans="14:16">
      <c r="N4183" s="102"/>
      <c r="O4183" s="93"/>
      <c r="P4183" s="93"/>
    </row>
    <row r="4184" spans="14:16">
      <c r="N4184" s="102"/>
      <c r="O4184" s="93"/>
      <c r="P4184" s="93"/>
    </row>
    <row r="4185" spans="14:16">
      <c r="N4185" s="102"/>
      <c r="O4185" s="93"/>
      <c r="P4185" s="93"/>
    </row>
    <row r="4186" spans="14:16">
      <c r="N4186" s="102"/>
      <c r="O4186" s="93"/>
      <c r="P4186" s="93"/>
    </row>
    <row r="4187" spans="14:16">
      <c r="N4187" s="102"/>
      <c r="O4187" s="93"/>
      <c r="P4187" s="93"/>
    </row>
    <row r="4188" spans="14:16">
      <c r="N4188" s="102"/>
      <c r="O4188" s="93"/>
      <c r="P4188" s="93"/>
    </row>
    <row r="4189" spans="14:16">
      <c r="N4189" s="102"/>
      <c r="O4189" s="93"/>
      <c r="P4189" s="93"/>
    </row>
    <row r="4190" spans="14:16">
      <c r="N4190" s="102"/>
      <c r="O4190" s="93"/>
      <c r="P4190" s="93"/>
    </row>
    <row r="4191" spans="14:16">
      <c r="N4191" s="102"/>
      <c r="O4191" s="93"/>
      <c r="P4191" s="93"/>
    </row>
    <row r="4192" spans="14:16">
      <c r="N4192" s="102"/>
      <c r="O4192" s="93"/>
      <c r="P4192" s="93"/>
    </row>
    <row r="4193" spans="14:16">
      <c r="N4193" s="102"/>
      <c r="O4193" s="93"/>
      <c r="P4193" s="93"/>
    </row>
    <row r="4194" spans="14:16">
      <c r="N4194" s="102"/>
      <c r="O4194" s="93"/>
      <c r="P4194" s="93"/>
    </row>
    <row r="4195" spans="14:16">
      <c r="N4195" s="102"/>
      <c r="O4195" s="93"/>
      <c r="P4195" s="93"/>
    </row>
    <row r="4196" spans="14:16">
      <c r="N4196" s="102"/>
      <c r="O4196" s="93"/>
      <c r="P4196" s="93"/>
    </row>
    <row r="4197" spans="14:16">
      <c r="N4197" s="102"/>
      <c r="O4197" s="93"/>
      <c r="P4197" s="93"/>
    </row>
    <row r="4198" spans="14:16">
      <c r="N4198" s="102"/>
      <c r="O4198" s="93"/>
      <c r="P4198" s="93"/>
    </row>
    <row r="4199" spans="14:16">
      <c r="N4199" s="102"/>
      <c r="O4199" s="93"/>
      <c r="P4199" s="93"/>
    </row>
    <row r="4200" spans="14:16">
      <c r="N4200" s="102"/>
      <c r="O4200" s="93"/>
      <c r="P4200" s="93"/>
    </row>
    <row r="4201" spans="14:16">
      <c r="N4201" s="102"/>
      <c r="O4201" s="93"/>
      <c r="P4201" s="93"/>
    </row>
    <row r="4202" spans="14:16">
      <c r="N4202" s="102"/>
      <c r="O4202" s="93"/>
      <c r="P4202" s="93"/>
    </row>
    <row r="4203" spans="14:16">
      <c r="N4203" s="102"/>
      <c r="O4203" s="93"/>
      <c r="P4203" s="93"/>
    </row>
    <row r="4204" spans="14:16">
      <c r="N4204" s="102"/>
      <c r="O4204" s="93"/>
      <c r="P4204" s="93"/>
    </row>
    <row r="4205" spans="14:16">
      <c r="N4205" s="102"/>
      <c r="O4205" s="93"/>
      <c r="P4205" s="93"/>
    </row>
    <row r="4206" spans="14:16">
      <c r="N4206" s="102"/>
      <c r="O4206" s="93"/>
      <c r="P4206" s="93"/>
    </row>
    <row r="4207" spans="14:16">
      <c r="N4207" s="102"/>
      <c r="O4207" s="93"/>
      <c r="P4207" s="93"/>
    </row>
    <row r="4208" spans="14:16">
      <c r="N4208" s="102"/>
      <c r="O4208" s="93"/>
      <c r="P4208" s="93"/>
    </row>
    <row r="4209" spans="14:16">
      <c r="N4209" s="102"/>
      <c r="O4209" s="93"/>
      <c r="P4209" s="93"/>
    </row>
    <row r="4210" spans="14:16">
      <c r="N4210" s="102"/>
      <c r="O4210" s="93"/>
      <c r="P4210" s="93"/>
    </row>
    <row r="4211" spans="14:16">
      <c r="N4211" s="102"/>
      <c r="O4211" s="93"/>
      <c r="P4211" s="93"/>
    </row>
    <row r="4212" spans="14:16">
      <c r="N4212" s="102"/>
      <c r="O4212" s="93"/>
      <c r="P4212" s="93"/>
    </row>
    <row r="4213" spans="14:16">
      <c r="N4213" s="102"/>
      <c r="O4213" s="93"/>
      <c r="P4213" s="93"/>
    </row>
    <row r="4214" spans="14:16">
      <c r="N4214" s="102"/>
      <c r="O4214" s="93"/>
      <c r="P4214" s="93"/>
    </row>
    <row r="4215" spans="14:16">
      <c r="N4215" s="102"/>
      <c r="O4215" s="93"/>
      <c r="P4215" s="93"/>
    </row>
    <row r="4216" spans="14:16">
      <c r="N4216" s="102"/>
      <c r="O4216" s="93"/>
      <c r="P4216" s="93"/>
    </row>
    <row r="4217" spans="14:16">
      <c r="N4217" s="102"/>
      <c r="O4217" s="93"/>
      <c r="P4217" s="93"/>
    </row>
    <row r="4218" spans="14:16">
      <c r="N4218" s="102"/>
      <c r="O4218" s="93"/>
      <c r="P4218" s="93"/>
    </row>
    <row r="4219" spans="14:16">
      <c r="N4219" s="102"/>
      <c r="O4219" s="93"/>
      <c r="P4219" s="93"/>
    </row>
    <row r="4220" spans="14:16">
      <c r="N4220" s="102"/>
      <c r="O4220" s="93"/>
      <c r="P4220" s="93"/>
    </row>
    <row r="4221" spans="14:16">
      <c r="N4221" s="102"/>
      <c r="O4221" s="93"/>
      <c r="P4221" s="93"/>
    </row>
    <row r="4222" spans="14:16">
      <c r="N4222" s="102"/>
      <c r="O4222" s="93"/>
      <c r="P4222" s="93"/>
    </row>
    <row r="4223" spans="14:16">
      <c r="N4223" s="102"/>
      <c r="O4223" s="93"/>
      <c r="P4223" s="93"/>
    </row>
    <row r="4224" spans="14:16">
      <c r="N4224" s="102"/>
      <c r="O4224" s="93"/>
      <c r="P4224" s="93"/>
    </row>
    <row r="4225" spans="14:16">
      <c r="N4225" s="102"/>
      <c r="O4225" s="93"/>
      <c r="P4225" s="93"/>
    </row>
    <row r="4226" spans="14:16">
      <c r="N4226" s="102"/>
      <c r="O4226" s="93"/>
      <c r="P4226" s="93"/>
    </row>
    <row r="4227" spans="14:16">
      <c r="N4227" s="102"/>
      <c r="O4227" s="93"/>
      <c r="P4227" s="93"/>
    </row>
    <row r="4228" spans="14:16">
      <c r="N4228" s="102"/>
      <c r="O4228" s="93"/>
      <c r="P4228" s="93"/>
    </row>
    <row r="4229" spans="14:16">
      <c r="N4229" s="102"/>
      <c r="O4229" s="93"/>
      <c r="P4229" s="93"/>
    </row>
    <row r="4230" spans="14:16">
      <c r="N4230" s="102"/>
      <c r="O4230" s="93"/>
      <c r="P4230" s="93"/>
    </row>
    <row r="4231" spans="14:16">
      <c r="N4231" s="102"/>
      <c r="O4231" s="93"/>
      <c r="P4231" s="93"/>
    </row>
    <row r="4232" spans="14:16">
      <c r="N4232" s="102"/>
      <c r="O4232" s="93"/>
      <c r="P4232" s="93"/>
    </row>
    <row r="4233" spans="14:16">
      <c r="N4233" s="102"/>
      <c r="O4233" s="93"/>
      <c r="P4233" s="93"/>
    </row>
    <row r="4234" spans="14:16">
      <c r="N4234" s="102"/>
      <c r="O4234" s="93"/>
      <c r="P4234" s="93"/>
    </row>
    <row r="4235" spans="14:16">
      <c r="N4235" s="102"/>
      <c r="O4235" s="93"/>
      <c r="P4235" s="93"/>
    </row>
    <row r="4236" spans="14:16">
      <c r="N4236" s="102"/>
      <c r="O4236" s="93"/>
      <c r="P4236" s="93"/>
    </row>
    <row r="4237" spans="14:16">
      <c r="N4237" s="102"/>
      <c r="O4237" s="93"/>
      <c r="P4237" s="93"/>
    </row>
    <row r="4238" spans="14:16">
      <c r="N4238" s="102"/>
      <c r="O4238" s="93"/>
      <c r="P4238" s="93"/>
    </row>
    <row r="4239" spans="14:16">
      <c r="N4239" s="102"/>
      <c r="O4239" s="93"/>
      <c r="P4239" s="93"/>
    </row>
    <row r="4240" spans="14:16">
      <c r="N4240" s="102"/>
      <c r="O4240" s="93"/>
      <c r="P4240" s="93"/>
    </row>
    <row r="4241" spans="14:16">
      <c r="N4241" s="102"/>
      <c r="O4241" s="93"/>
      <c r="P4241" s="93"/>
    </row>
    <row r="4242" spans="14:16">
      <c r="N4242" s="102"/>
      <c r="O4242" s="93"/>
      <c r="P4242" s="93"/>
    </row>
    <row r="4243" spans="14:16">
      <c r="N4243" s="102"/>
      <c r="O4243" s="93"/>
      <c r="P4243" s="93"/>
    </row>
    <row r="4244" spans="14:16">
      <c r="N4244" s="102"/>
      <c r="O4244" s="93"/>
      <c r="P4244" s="93"/>
    </row>
    <row r="4245" spans="14:16">
      <c r="N4245" s="102"/>
      <c r="O4245" s="93"/>
      <c r="P4245" s="93"/>
    </row>
    <row r="4246" spans="14:16">
      <c r="N4246" s="102"/>
      <c r="O4246" s="93"/>
      <c r="P4246" s="93"/>
    </row>
    <row r="4247" spans="14:16">
      <c r="N4247" s="102"/>
      <c r="O4247" s="93"/>
      <c r="P4247" s="93"/>
    </row>
    <row r="4248" spans="14:16">
      <c r="N4248" s="102"/>
      <c r="O4248" s="93"/>
      <c r="P4248" s="93"/>
    </row>
    <row r="4249" spans="14:16">
      <c r="N4249" s="102"/>
      <c r="O4249" s="93"/>
      <c r="P4249" s="93"/>
    </row>
    <row r="4250" spans="14:16">
      <c r="N4250" s="102"/>
      <c r="O4250" s="93"/>
      <c r="P4250" s="93"/>
    </row>
    <row r="4251" spans="14:16">
      <c r="N4251" s="102"/>
      <c r="O4251" s="93"/>
      <c r="P4251" s="93"/>
    </row>
    <row r="4252" spans="14:16">
      <c r="N4252" s="102"/>
      <c r="O4252" s="93"/>
      <c r="P4252" s="93"/>
    </row>
    <row r="4253" spans="14:16">
      <c r="N4253" s="102"/>
      <c r="O4253" s="93"/>
      <c r="P4253" s="93"/>
    </row>
    <row r="4254" spans="14:16">
      <c r="N4254" s="102"/>
      <c r="O4254" s="93"/>
      <c r="P4254" s="93"/>
    </row>
    <row r="4255" spans="14:16">
      <c r="N4255" s="102"/>
      <c r="O4255" s="93"/>
      <c r="P4255" s="93"/>
    </row>
    <row r="4256" spans="14:16">
      <c r="N4256" s="102"/>
      <c r="O4256" s="93"/>
      <c r="P4256" s="93"/>
    </row>
    <row r="4257" spans="14:16">
      <c r="N4257" s="102"/>
      <c r="O4257" s="93"/>
      <c r="P4257" s="93"/>
    </row>
    <row r="4258" spans="14:16">
      <c r="N4258" s="102"/>
      <c r="O4258" s="93"/>
      <c r="P4258" s="93"/>
    </row>
    <row r="4259" spans="14:16">
      <c r="N4259" s="102"/>
      <c r="O4259" s="93"/>
      <c r="P4259" s="93"/>
    </row>
    <row r="4260" spans="14:16">
      <c r="N4260" s="102"/>
      <c r="O4260" s="93"/>
      <c r="P4260" s="93"/>
    </row>
    <row r="4261" spans="14:16">
      <c r="N4261" s="102"/>
      <c r="O4261" s="93"/>
      <c r="P4261" s="93"/>
    </row>
    <row r="4262" spans="14:16">
      <c r="N4262" s="102"/>
      <c r="O4262" s="93"/>
      <c r="P4262" s="93"/>
    </row>
    <row r="4263" spans="14:16">
      <c r="N4263" s="102"/>
      <c r="O4263" s="93"/>
      <c r="P4263" s="93"/>
    </row>
    <row r="4264" spans="14:16">
      <c r="N4264" s="102"/>
      <c r="O4264" s="93"/>
      <c r="P4264" s="93"/>
    </row>
    <row r="4265" spans="14:16">
      <c r="N4265" s="102"/>
      <c r="O4265" s="93"/>
      <c r="P4265" s="93"/>
    </row>
    <row r="4266" spans="14:16">
      <c r="N4266" s="102"/>
      <c r="O4266" s="93"/>
      <c r="P4266" s="93"/>
    </row>
    <row r="4267" spans="14:16">
      <c r="N4267" s="102"/>
      <c r="O4267" s="93"/>
      <c r="P4267" s="93"/>
    </row>
    <row r="4268" spans="14:16">
      <c r="N4268" s="102"/>
      <c r="O4268" s="93"/>
      <c r="P4268" s="93"/>
    </row>
    <row r="4269" spans="14:16">
      <c r="N4269" s="102"/>
      <c r="O4269" s="93"/>
      <c r="P4269" s="93"/>
    </row>
    <row r="4270" spans="14:16">
      <c r="N4270" s="102"/>
      <c r="O4270" s="93"/>
      <c r="P4270" s="93"/>
    </row>
    <row r="4271" spans="14:16">
      <c r="N4271" s="102"/>
      <c r="O4271" s="93"/>
      <c r="P4271" s="93"/>
    </row>
    <row r="4272" spans="14:16">
      <c r="N4272" s="102"/>
      <c r="O4272" s="93"/>
      <c r="P4272" s="93"/>
    </row>
    <row r="4273" spans="14:16">
      <c r="N4273" s="102"/>
      <c r="O4273" s="93"/>
      <c r="P4273" s="93"/>
    </row>
    <row r="4274" spans="14:16">
      <c r="N4274" s="102"/>
      <c r="O4274" s="93"/>
      <c r="P4274" s="93"/>
    </row>
    <row r="4275" spans="14:16">
      <c r="N4275" s="102"/>
      <c r="O4275" s="93"/>
      <c r="P4275" s="93"/>
    </row>
    <row r="4276" spans="14:16">
      <c r="N4276" s="102"/>
      <c r="O4276" s="93"/>
      <c r="P4276" s="93"/>
    </row>
    <row r="4277" spans="14:16">
      <c r="N4277" s="102"/>
      <c r="O4277" s="93"/>
      <c r="P4277" s="93"/>
    </row>
    <row r="4278" spans="14:16">
      <c r="N4278" s="102"/>
      <c r="O4278" s="93"/>
      <c r="P4278" s="93"/>
    </row>
    <row r="4279" spans="14:16">
      <c r="N4279" s="102"/>
      <c r="O4279" s="93"/>
      <c r="P4279" s="93"/>
    </row>
    <row r="4280" spans="14:16">
      <c r="N4280" s="102"/>
      <c r="O4280" s="93"/>
      <c r="P4280" s="93"/>
    </row>
    <row r="4281" spans="14:16">
      <c r="N4281" s="102"/>
      <c r="O4281" s="93"/>
      <c r="P4281" s="93"/>
    </row>
    <row r="4282" spans="14:16">
      <c r="N4282" s="102"/>
      <c r="O4282" s="93"/>
      <c r="P4282" s="93"/>
    </row>
    <row r="4283" spans="14:16">
      <c r="N4283" s="102"/>
      <c r="O4283" s="93"/>
      <c r="P4283" s="93"/>
    </row>
    <row r="4284" spans="14:16">
      <c r="N4284" s="102"/>
      <c r="O4284" s="93"/>
      <c r="P4284" s="93"/>
    </row>
    <row r="4285" spans="14:16">
      <c r="N4285" s="102"/>
      <c r="O4285" s="93"/>
      <c r="P4285" s="93"/>
    </row>
    <row r="4286" spans="14:16">
      <c r="N4286" s="102"/>
      <c r="O4286" s="93"/>
      <c r="P4286" s="93"/>
    </row>
    <row r="4287" spans="14:16">
      <c r="N4287" s="102"/>
      <c r="O4287" s="93"/>
      <c r="P4287" s="93"/>
    </row>
    <row r="4288" spans="14:16">
      <c r="N4288" s="102"/>
      <c r="O4288" s="93"/>
      <c r="P4288" s="93"/>
    </row>
    <row r="4289" spans="14:16">
      <c r="N4289" s="102"/>
      <c r="O4289" s="93"/>
      <c r="P4289" s="93"/>
    </row>
    <row r="4290" spans="14:16">
      <c r="N4290" s="102"/>
      <c r="O4290" s="93"/>
      <c r="P4290" s="93"/>
    </row>
    <row r="4291" spans="14:16">
      <c r="N4291" s="102"/>
      <c r="O4291" s="93"/>
      <c r="P4291" s="93"/>
    </row>
    <row r="4292" spans="14:16">
      <c r="N4292" s="102"/>
      <c r="O4292" s="93"/>
      <c r="P4292" s="93"/>
    </row>
    <row r="4293" spans="14:16">
      <c r="N4293" s="102"/>
      <c r="O4293" s="93"/>
      <c r="P4293" s="93"/>
    </row>
    <row r="4294" spans="14:16">
      <c r="N4294" s="102"/>
      <c r="O4294" s="93"/>
      <c r="P4294" s="93"/>
    </row>
    <row r="4295" spans="14:16">
      <c r="N4295" s="102"/>
      <c r="O4295" s="93"/>
      <c r="P4295" s="93"/>
    </row>
    <row r="4296" spans="14:16">
      <c r="N4296" s="102"/>
      <c r="O4296" s="93"/>
      <c r="P4296" s="93"/>
    </row>
    <row r="4297" spans="14:16">
      <c r="N4297" s="102"/>
      <c r="O4297" s="93"/>
      <c r="P4297" s="93"/>
    </row>
    <row r="4298" spans="14:16">
      <c r="N4298" s="102"/>
      <c r="O4298" s="93"/>
      <c r="P4298" s="93"/>
    </row>
    <row r="4299" spans="14:16">
      <c r="N4299" s="102"/>
      <c r="O4299" s="93"/>
      <c r="P4299" s="93"/>
    </row>
    <row r="4300" spans="14:16">
      <c r="N4300" s="102"/>
      <c r="O4300" s="93"/>
      <c r="P4300" s="93"/>
    </row>
    <row r="4301" spans="14:16">
      <c r="N4301" s="102"/>
      <c r="O4301" s="93"/>
      <c r="P4301" s="93"/>
    </row>
    <row r="4302" spans="14:16">
      <c r="N4302" s="102"/>
      <c r="O4302" s="93"/>
      <c r="P4302" s="93"/>
    </row>
    <row r="4303" spans="14:16">
      <c r="N4303" s="102"/>
      <c r="O4303" s="93"/>
      <c r="P4303" s="93"/>
    </row>
    <row r="4304" spans="14:16">
      <c r="N4304" s="102"/>
      <c r="O4304" s="93"/>
      <c r="P4304" s="93"/>
    </row>
    <row r="4305" spans="14:16">
      <c r="N4305" s="102"/>
      <c r="O4305" s="93"/>
      <c r="P4305" s="93"/>
    </row>
    <row r="4306" spans="14:16">
      <c r="N4306" s="102"/>
      <c r="O4306" s="93"/>
      <c r="P4306" s="93"/>
    </row>
    <row r="4307" spans="14:16">
      <c r="N4307" s="102"/>
      <c r="O4307" s="93"/>
      <c r="P4307" s="93"/>
    </row>
    <row r="4308" spans="14:16">
      <c r="N4308" s="102"/>
      <c r="O4308" s="93"/>
      <c r="P4308" s="93"/>
    </row>
    <row r="4309" spans="14:16">
      <c r="N4309" s="102"/>
      <c r="O4309" s="93"/>
      <c r="P4309" s="93"/>
    </row>
    <row r="4310" spans="14:16">
      <c r="N4310" s="102"/>
      <c r="O4310" s="93"/>
      <c r="P4310" s="93"/>
    </row>
    <row r="4311" spans="14:16">
      <c r="N4311" s="102"/>
      <c r="O4311" s="93"/>
      <c r="P4311" s="93"/>
    </row>
    <row r="4312" spans="14:16">
      <c r="N4312" s="102"/>
      <c r="O4312" s="93"/>
      <c r="P4312" s="93"/>
    </row>
    <row r="4313" spans="14:16">
      <c r="N4313" s="102"/>
      <c r="O4313" s="93"/>
      <c r="P4313" s="93"/>
    </row>
    <row r="4314" spans="14:16">
      <c r="N4314" s="102"/>
      <c r="O4314" s="93"/>
      <c r="P4314" s="93"/>
    </row>
    <row r="4315" spans="14:16">
      <c r="N4315" s="102"/>
      <c r="O4315" s="93"/>
      <c r="P4315" s="93"/>
    </row>
    <row r="4316" spans="14:16">
      <c r="N4316" s="102"/>
      <c r="O4316" s="93"/>
      <c r="P4316" s="93"/>
    </row>
    <row r="4317" spans="14:16">
      <c r="N4317" s="102"/>
      <c r="O4317" s="93"/>
      <c r="P4317" s="93"/>
    </row>
    <row r="4318" spans="14:16">
      <c r="N4318" s="102"/>
      <c r="O4318" s="93"/>
      <c r="P4318" s="93"/>
    </row>
    <row r="4319" spans="14:16">
      <c r="N4319" s="102"/>
      <c r="O4319" s="93"/>
      <c r="P4319" s="93"/>
    </row>
    <row r="4320" spans="14:16">
      <c r="N4320" s="102"/>
      <c r="O4320" s="93"/>
      <c r="P4320" s="93"/>
    </row>
    <row r="4321" spans="14:16">
      <c r="N4321" s="102"/>
      <c r="O4321" s="93"/>
      <c r="P4321" s="93"/>
    </row>
    <row r="4322" spans="14:16">
      <c r="N4322" s="102"/>
      <c r="O4322" s="93"/>
      <c r="P4322" s="93"/>
    </row>
    <row r="4323" spans="14:16">
      <c r="N4323" s="102"/>
      <c r="O4323" s="93"/>
      <c r="P4323" s="93"/>
    </row>
    <row r="4324" spans="14:16">
      <c r="N4324" s="102"/>
      <c r="O4324" s="93"/>
      <c r="P4324" s="93"/>
    </row>
    <row r="4325" spans="14:16">
      <c r="N4325" s="102"/>
      <c r="O4325" s="93"/>
      <c r="P4325" s="93"/>
    </row>
    <row r="4326" spans="14:16">
      <c r="N4326" s="102"/>
      <c r="O4326" s="93"/>
      <c r="P4326" s="93"/>
    </row>
    <row r="4327" spans="14:16">
      <c r="N4327" s="102"/>
      <c r="O4327" s="93"/>
      <c r="P4327" s="93"/>
    </row>
    <row r="4328" spans="14:16">
      <c r="N4328" s="102"/>
      <c r="O4328" s="93"/>
      <c r="P4328" s="93"/>
    </row>
    <row r="4329" spans="14:16">
      <c r="N4329" s="102"/>
      <c r="O4329" s="93"/>
      <c r="P4329" s="93"/>
    </row>
    <row r="4330" spans="14:16">
      <c r="N4330" s="102"/>
      <c r="O4330" s="93"/>
      <c r="P4330" s="93"/>
    </row>
    <row r="4331" spans="14:16">
      <c r="N4331" s="102"/>
      <c r="O4331" s="93"/>
      <c r="P4331" s="93"/>
    </row>
    <row r="4332" spans="14:16">
      <c r="N4332" s="102"/>
      <c r="O4332" s="93"/>
      <c r="P4332" s="93"/>
    </row>
    <row r="4333" spans="14:16">
      <c r="N4333" s="102"/>
      <c r="O4333" s="93"/>
      <c r="P4333" s="93"/>
    </row>
    <row r="4334" spans="14:16">
      <c r="N4334" s="102"/>
      <c r="O4334" s="93"/>
      <c r="P4334" s="93"/>
    </row>
    <row r="4335" spans="14:16">
      <c r="N4335" s="102"/>
      <c r="O4335" s="93"/>
      <c r="P4335" s="93"/>
    </row>
    <row r="4336" spans="14:16">
      <c r="N4336" s="102"/>
      <c r="O4336" s="93"/>
      <c r="P4336" s="93"/>
    </row>
    <row r="4337" spans="14:16">
      <c r="N4337" s="102"/>
      <c r="O4337" s="93"/>
      <c r="P4337" s="93"/>
    </row>
    <row r="4338" spans="14:16">
      <c r="N4338" s="102"/>
      <c r="O4338" s="93"/>
      <c r="P4338" s="93"/>
    </row>
    <row r="4339" spans="14:16">
      <c r="N4339" s="102"/>
      <c r="O4339" s="93"/>
      <c r="P4339" s="93"/>
    </row>
    <row r="4340" spans="14:16">
      <c r="N4340" s="102"/>
      <c r="O4340" s="93"/>
      <c r="P4340" s="93"/>
    </row>
    <row r="4341" spans="14:16">
      <c r="N4341" s="102"/>
      <c r="O4341" s="93"/>
      <c r="P4341" s="93"/>
    </row>
    <row r="4342" spans="14:16">
      <c r="N4342" s="102"/>
      <c r="O4342" s="93"/>
      <c r="P4342" s="93"/>
    </row>
    <row r="4343" spans="14:16">
      <c r="N4343" s="102"/>
      <c r="O4343" s="93"/>
      <c r="P4343" s="93"/>
    </row>
    <row r="4344" spans="14:16">
      <c r="N4344" s="102"/>
      <c r="O4344" s="93"/>
      <c r="P4344" s="93"/>
    </row>
    <row r="4345" spans="14:16">
      <c r="N4345" s="102"/>
      <c r="O4345" s="93"/>
      <c r="P4345" s="93"/>
    </row>
    <row r="4346" spans="14:16">
      <c r="N4346" s="102"/>
      <c r="O4346" s="93"/>
      <c r="P4346" s="93"/>
    </row>
    <row r="4347" spans="14:16">
      <c r="N4347" s="102"/>
      <c r="O4347" s="93"/>
      <c r="P4347" s="93"/>
    </row>
    <row r="4348" spans="14:16">
      <c r="N4348" s="102"/>
      <c r="O4348" s="93"/>
      <c r="P4348" s="93"/>
    </row>
    <row r="4349" spans="14:16">
      <c r="N4349" s="102"/>
      <c r="O4349" s="93"/>
      <c r="P4349" s="93"/>
    </row>
    <row r="4350" spans="14:16">
      <c r="N4350" s="102"/>
      <c r="O4350" s="93"/>
      <c r="P4350" s="93"/>
    </row>
    <row r="4351" spans="14:16">
      <c r="N4351" s="102"/>
      <c r="O4351" s="93"/>
      <c r="P4351" s="93"/>
    </row>
    <row r="4352" spans="14:16">
      <c r="N4352" s="102"/>
      <c r="O4352" s="93"/>
      <c r="P4352" s="93"/>
    </row>
    <row r="4353" spans="14:16">
      <c r="N4353" s="102"/>
      <c r="O4353" s="93"/>
      <c r="P4353" s="93"/>
    </row>
    <row r="4354" spans="14:16">
      <c r="N4354" s="102"/>
      <c r="O4354" s="93"/>
      <c r="P4354" s="93"/>
    </row>
    <row r="4355" spans="14:16">
      <c r="N4355" s="102"/>
      <c r="O4355" s="93"/>
      <c r="P4355" s="93"/>
    </row>
    <row r="4356" spans="14:16">
      <c r="N4356" s="102"/>
      <c r="O4356" s="93"/>
      <c r="P4356" s="93"/>
    </row>
    <row r="4357" spans="14:16">
      <c r="N4357" s="102"/>
      <c r="O4357" s="93"/>
      <c r="P4357" s="93"/>
    </row>
    <row r="4358" spans="14:16">
      <c r="N4358" s="102"/>
      <c r="O4358" s="93"/>
      <c r="P4358" s="93"/>
    </row>
    <row r="4359" spans="14:16">
      <c r="N4359" s="102"/>
      <c r="O4359" s="93"/>
      <c r="P4359" s="93"/>
    </row>
    <row r="4360" spans="14:16">
      <c r="N4360" s="102"/>
      <c r="O4360" s="93"/>
      <c r="P4360" s="93"/>
    </row>
    <row r="4361" spans="14:16">
      <c r="N4361" s="102"/>
      <c r="O4361" s="93"/>
      <c r="P4361" s="93"/>
    </row>
    <row r="4362" spans="14:16">
      <c r="N4362" s="102"/>
      <c r="O4362" s="93"/>
      <c r="P4362" s="93"/>
    </row>
    <row r="4363" spans="14:16">
      <c r="N4363" s="102"/>
      <c r="O4363" s="93"/>
      <c r="P4363" s="93"/>
    </row>
    <row r="4364" spans="14:16">
      <c r="N4364" s="102"/>
      <c r="O4364" s="93"/>
      <c r="P4364" s="93"/>
    </row>
    <row r="4365" spans="14:16">
      <c r="N4365" s="102"/>
      <c r="O4365" s="93"/>
      <c r="P4365" s="93"/>
    </row>
    <row r="4366" spans="14:16">
      <c r="N4366" s="102"/>
      <c r="O4366" s="93"/>
      <c r="P4366" s="93"/>
    </row>
    <row r="4367" spans="14:16">
      <c r="N4367" s="102"/>
      <c r="O4367" s="93"/>
      <c r="P4367" s="93"/>
    </row>
    <row r="4368" spans="14:16">
      <c r="N4368" s="102"/>
      <c r="O4368" s="93"/>
      <c r="P4368" s="93"/>
    </row>
    <row r="4369" spans="14:16">
      <c r="N4369" s="102"/>
      <c r="O4369" s="93"/>
      <c r="P4369" s="93"/>
    </row>
    <row r="4370" spans="14:16">
      <c r="N4370" s="102"/>
      <c r="O4370" s="93"/>
      <c r="P4370" s="93"/>
    </row>
    <row r="4371" spans="14:16">
      <c r="N4371" s="102"/>
      <c r="O4371" s="93"/>
      <c r="P4371" s="93"/>
    </row>
    <row r="4372" spans="14:16">
      <c r="N4372" s="102"/>
      <c r="O4372" s="93"/>
      <c r="P4372" s="93"/>
    </row>
    <row r="4373" spans="14:16">
      <c r="N4373" s="102"/>
      <c r="O4373" s="93"/>
      <c r="P4373" s="93"/>
    </row>
    <row r="4374" spans="14:16">
      <c r="N4374" s="102"/>
      <c r="O4374" s="93"/>
      <c r="P4374" s="93"/>
    </row>
    <row r="4375" spans="14:16">
      <c r="N4375" s="102"/>
      <c r="O4375" s="93"/>
      <c r="P4375" s="93"/>
    </row>
    <row r="4376" spans="14:16">
      <c r="N4376" s="102"/>
      <c r="O4376" s="93"/>
      <c r="P4376" s="93"/>
    </row>
    <row r="4377" spans="14:16">
      <c r="N4377" s="102"/>
      <c r="O4377" s="93"/>
      <c r="P4377" s="93"/>
    </row>
    <row r="4378" spans="14:16">
      <c r="N4378" s="102"/>
      <c r="O4378" s="93"/>
      <c r="P4378" s="93"/>
    </row>
    <row r="4379" spans="14:16">
      <c r="N4379" s="102"/>
      <c r="O4379" s="93"/>
      <c r="P4379" s="93"/>
    </row>
    <row r="4380" spans="14:16">
      <c r="N4380" s="102"/>
      <c r="O4380" s="93"/>
      <c r="P4380" s="93"/>
    </row>
    <row r="4381" spans="14:16">
      <c r="N4381" s="102"/>
      <c r="O4381" s="93"/>
      <c r="P4381" s="93"/>
    </row>
    <row r="4382" spans="14:16">
      <c r="N4382" s="102"/>
      <c r="O4382" s="93"/>
      <c r="P4382" s="93"/>
    </row>
    <row r="4383" spans="14:16">
      <c r="N4383" s="102"/>
      <c r="O4383" s="93"/>
      <c r="P4383" s="93"/>
    </row>
    <row r="4384" spans="14:16">
      <c r="N4384" s="102"/>
      <c r="O4384" s="93"/>
      <c r="P4384" s="93"/>
    </row>
    <row r="4385" spans="14:16">
      <c r="N4385" s="102"/>
      <c r="O4385" s="93"/>
      <c r="P4385" s="93"/>
    </row>
    <row r="4386" spans="14:16">
      <c r="N4386" s="102"/>
      <c r="O4386" s="93"/>
      <c r="P4386" s="93"/>
    </row>
    <row r="4387" spans="14:16">
      <c r="N4387" s="102"/>
      <c r="O4387" s="93"/>
      <c r="P4387" s="93"/>
    </row>
    <row r="4388" spans="14:16">
      <c r="N4388" s="102"/>
      <c r="O4388" s="93"/>
      <c r="P4388" s="93"/>
    </row>
    <row r="4389" spans="14:16">
      <c r="N4389" s="102"/>
      <c r="O4389" s="93"/>
      <c r="P4389" s="93"/>
    </row>
    <row r="4390" spans="14:16">
      <c r="N4390" s="102"/>
      <c r="O4390" s="93"/>
      <c r="P4390" s="93"/>
    </row>
    <row r="4391" spans="14:16">
      <c r="N4391" s="102"/>
      <c r="O4391" s="93"/>
      <c r="P4391" s="93"/>
    </row>
    <row r="4392" spans="14:16">
      <c r="N4392" s="102"/>
      <c r="O4392" s="93"/>
      <c r="P4392" s="93"/>
    </row>
    <row r="4393" spans="14:16">
      <c r="N4393" s="102"/>
      <c r="O4393" s="93"/>
      <c r="P4393" s="93"/>
    </row>
    <row r="4394" spans="14:16">
      <c r="N4394" s="102"/>
      <c r="O4394" s="93"/>
      <c r="P4394" s="93"/>
    </row>
    <row r="4395" spans="14:16">
      <c r="N4395" s="102"/>
      <c r="O4395" s="93"/>
      <c r="P4395" s="93"/>
    </row>
    <row r="4396" spans="14:16">
      <c r="N4396" s="102"/>
      <c r="O4396" s="93"/>
      <c r="P4396" s="93"/>
    </row>
    <row r="4397" spans="14:16">
      <c r="N4397" s="102"/>
      <c r="O4397" s="93"/>
      <c r="P4397" s="93"/>
    </row>
    <row r="4398" spans="14:16">
      <c r="N4398" s="102"/>
      <c r="O4398" s="93"/>
      <c r="P4398" s="93"/>
    </row>
    <row r="4399" spans="14:16">
      <c r="N4399" s="102"/>
      <c r="O4399" s="93"/>
      <c r="P4399" s="93"/>
    </row>
    <row r="4400" spans="14:16">
      <c r="N4400" s="102"/>
      <c r="O4400" s="93"/>
      <c r="P4400" s="93"/>
    </row>
    <row r="4401" spans="14:16">
      <c r="N4401" s="102"/>
      <c r="O4401" s="93"/>
      <c r="P4401" s="93"/>
    </row>
    <row r="4402" spans="14:16">
      <c r="N4402" s="102"/>
      <c r="O4402" s="93"/>
      <c r="P4402" s="93"/>
    </row>
    <row r="4403" spans="14:16">
      <c r="N4403" s="102"/>
      <c r="O4403" s="93"/>
      <c r="P4403" s="93"/>
    </row>
    <row r="4404" spans="14:16">
      <c r="N4404" s="102"/>
      <c r="O4404" s="93"/>
      <c r="P4404" s="93"/>
    </row>
    <row r="4405" spans="14:16">
      <c r="N4405" s="102"/>
      <c r="O4405" s="93"/>
      <c r="P4405" s="93"/>
    </row>
    <row r="4406" spans="14:16">
      <c r="N4406" s="102"/>
      <c r="O4406" s="93"/>
      <c r="P4406" s="93"/>
    </row>
    <row r="4407" spans="14:16">
      <c r="N4407" s="102"/>
      <c r="O4407" s="93"/>
      <c r="P4407" s="93"/>
    </row>
    <row r="4408" spans="14:16">
      <c r="N4408" s="102"/>
      <c r="O4408" s="93"/>
      <c r="P4408" s="93"/>
    </row>
    <row r="4409" spans="14:16">
      <c r="N4409" s="102"/>
      <c r="O4409" s="93"/>
      <c r="P4409" s="93"/>
    </row>
    <row r="4410" spans="14:16">
      <c r="N4410" s="102"/>
      <c r="O4410" s="93"/>
      <c r="P4410" s="93"/>
    </row>
    <row r="4411" spans="14:16">
      <c r="N4411" s="102"/>
      <c r="O4411" s="93"/>
      <c r="P4411" s="93"/>
    </row>
    <row r="4412" spans="14:16">
      <c r="N4412" s="102"/>
      <c r="O4412" s="93"/>
      <c r="P4412" s="93"/>
    </row>
    <row r="4413" spans="14:16">
      <c r="N4413" s="102"/>
      <c r="O4413" s="93"/>
      <c r="P4413" s="93"/>
    </row>
    <row r="4414" spans="14:16">
      <c r="N4414" s="102"/>
      <c r="O4414" s="93"/>
      <c r="P4414" s="93"/>
    </row>
    <row r="4415" spans="14:16">
      <c r="N4415" s="102"/>
      <c r="O4415" s="93"/>
      <c r="P4415" s="93"/>
    </row>
    <row r="4416" spans="14:16">
      <c r="N4416" s="102"/>
      <c r="O4416" s="93"/>
      <c r="P4416" s="93"/>
    </row>
    <row r="4417" spans="14:16">
      <c r="N4417" s="102"/>
      <c r="O4417" s="93"/>
      <c r="P4417" s="93"/>
    </row>
    <row r="4418" spans="14:16">
      <c r="N4418" s="102"/>
      <c r="O4418" s="93"/>
      <c r="P4418" s="93"/>
    </row>
    <row r="4419" spans="14:16">
      <c r="N4419" s="102"/>
      <c r="O4419" s="93"/>
      <c r="P4419" s="93"/>
    </row>
    <row r="4420" spans="14:16">
      <c r="N4420" s="102"/>
      <c r="O4420" s="93"/>
      <c r="P4420" s="93"/>
    </row>
    <row r="4421" spans="14:16">
      <c r="N4421" s="102"/>
      <c r="O4421" s="93"/>
      <c r="P4421" s="93"/>
    </row>
    <row r="4422" spans="14:16">
      <c r="N4422" s="102"/>
      <c r="O4422" s="93"/>
      <c r="P4422" s="93"/>
    </row>
    <row r="4423" spans="14:16">
      <c r="N4423" s="102"/>
      <c r="O4423" s="93"/>
      <c r="P4423" s="93"/>
    </row>
    <row r="4424" spans="14:16">
      <c r="N4424" s="102"/>
      <c r="O4424" s="93"/>
      <c r="P4424" s="93"/>
    </row>
    <row r="4425" spans="14:16">
      <c r="N4425" s="102"/>
      <c r="O4425" s="93"/>
      <c r="P4425" s="93"/>
    </row>
    <row r="4426" spans="14:16">
      <c r="N4426" s="102"/>
      <c r="O4426" s="93"/>
      <c r="P4426" s="93"/>
    </row>
    <row r="4427" spans="14:16">
      <c r="N4427" s="102"/>
      <c r="O4427" s="93"/>
      <c r="P4427" s="93"/>
    </row>
    <row r="4428" spans="14:16">
      <c r="N4428" s="102"/>
      <c r="O4428" s="93"/>
      <c r="P4428" s="93"/>
    </row>
    <row r="4429" spans="14:16">
      <c r="N4429" s="102"/>
      <c r="O4429" s="93"/>
      <c r="P4429" s="93"/>
    </row>
    <row r="4430" spans="14:16">
      <c r="N4430" s="102"/>
      <c r="O4430" s="93"/>
      <c r="P4430" s="93"/>
    </row>
    <row r="4431" spans="14:16">
      <c r="N4431" s="102"/>
      <c r="O4431" s="93"/>
      <c r="P4431" s="93"/>
    </row>
    <row r="4432" spans="14:16">
      <c r="N4432" s="102"/>
      <c r="O4432" s="93"/>
      <c r="P4432" s="93"/>
    </row>
    <row r="4433" spans="14:16">
      <c r="N4433" s="102"/>
      <c r="O4433" s="93"/>
      <c r="P4433" s="93"/>
    </row>
    <row r="4434" spans="14:16">
      <c r="N4434" s="102"/>
      <c r="O4434" s="93"/>
      <c r="P4434" s="93"/>
    </row>
    <row r="4435" spans="14:16">
      <c r="N4435" s="102"/>
      <c r="O4435" s="93"/>
      <c r="P4435" s="93"/>
    </row>
    <row r="4436" spans="14:16">
      <c r="N4436" s="102"/>
      <c r="O4436" s="93"/>
      <c r="P4436" s="93"/>
    </row>
    <row r="4437" spans="14:16">
      <c r="N4437" s="102"/>
      <c r="O4437" s="93"/>
      <c r="P4437" s="93"/>
    </row>
    <row r="4438" spans="14:16">
      <c r="N4438" s="102"/>
      <c r="O4438" s="93"/>
      <c r="P4438" s="93"/>
    </row>
    <row r="4439" spans="14:16">
      <c r="N4439" s="102"/>
      <c r="O4439" s="93"/>
      <c r="P4439" s="93"/>
    </row>
    <row r="4440" spans="14:16">
      <c r="N4440" s="102"/>
      <c r="O4440" s="93"/>
      <c r="P4440" s="93"/>
    </row>
    <row r="4441" spans="14:16">
      <c r="N4441" s="102"/>
      <c r="O4441" s="93"/>
      <c r="P4441" s="93"/>
    </row>
    <row r="4442" spans="14:16">
      <c r="N4442" s="102"/>
      <c r="O4442" s="93"/>
      <c r="P4442" s="93"/>
    </row>
    <row r="4443" spans="14:16">
      <c r="N4443" s="102"/>
      <c r="O4443" s="93"/>
      <c r="P4443" s="93"/>
    </row>
    <row r="4444" spans="14:16">
      <c r="N4444" s="102"/>
      <c r="O4444" s="93"/>
      <c r="P4444" s="93"/>
    </row>
    <row r="4445" spans="14:16">
      <c r="N4445" s="102"/>
      <c r="O4445" s="93"/>
      <c r="P4445" s="93"/>
    </row>
    <row r="4446" spans="14:16">
      <c r="N4446" s="102"/>
      <c r="O4446" s="93"/>
      <c r="P4446" s="93"/>
    </row>
    <row r="4447" spans="14:16">
      <c r="N4447" s="102"/>
      <c r="O4447" s="93"/>
      <c r="P4447" s="93"/>
    </row>
    <row r="4448" spans="14:16">
      <c r="N4448" s="102"/>
      <c r="O4448" s="93"/>
      <c r="P4448" s="93"/>
    </row>
    <row r="4449" spans="14:16">
      <c r="N4449" s="102"/>
      <c r="O4449" s="93"/>
      <c r="P4449" s="93"/>
    </row>
    <row r="4450" spans="14:16">
      <c r="N4450" s="102"/>
      <c r="O4450" s="93"/>
      <c r="P4450" s="93"/>
    </row>
    <row r="4451" spans="14:16">
      <c r="N4451" s="102"/>
      <c r="O4451" s="93"/>
      <c r="P4451" s="93"/>
    </row>
    <row r="4452" spans="14:16">
      <c r="N4452" s="102"/>
      <c r="O4452" s="93"/>
      <c r="P4452" s="93"/>
    </row>
    <row r="4453" spans="14:16">
      <c r="N4453" s="102"/>
      <c r="O4453" s="93"/>
      <c r="P4453" s="93"/>
    </row>
    <row r="4454" spans="14:16">
      <c r="N4454" s="102"/>
      <c r="O4454" s="93"/>
      <c r="P4454" s="93"/>
    </row>
    <row r="4455" spans="14:16">
      <c r="N4455" s="102"/>
      <c r="O4455" s="93"/>
      <c r="P4455" s="93"/>
    </row>
    <row r="4456" spans="14:16">
      <c r="N4456" s="102"/>
      <c r="O4456" s="93"/>
      <c r="P4456" s="93"/>
    </row>
    <row r="4457" spans="14:16">
      <c r="N4457" s="102"/>
      <c r="O4457" s="93"/>
      <c r="P4457" s="93"/>
    </row>
    <row r="4458" spans="14:16">
      <c r="N4458" s="102"/>
      <c r="O4458" s="93"/>
      <c r="P4458" s="93"/>
    </row>
    <row r="4459" spans="14:16">
      <c r="N4459" s="102"/>
      <c r="O4459" s="93"/>
      <c r="P4459" s="93"/>
    </row>
    <row r="4460" spans="14:16">
      <c r="N4460" s="102"/>
      <c r="O4460" s="93"/>
      <c r="P4460" s="93"/>
    </row>
    <row r="4461" spans="14:16">
      <c r="N4461" s="102"/>
      <c r="O4461" s="93"/>
      <c r="P4461" s="93"/>
    </row>
    <row r="4462" spans="14:16">
      <c r="N4462" s="102"/>
      <c r="O4462" s="93"/>
      <c r="P4462" s="93"/>
    </row>
    <row r="4463" spans="14:16">
      <c r="N4463" s="102"/>
      <c r="O4463" s="93"/>
      <c r="P4463" s="93"/>
    </row>
    <row r="4464" spans="14:16">
      <c r="N4464" s="102"/>
      <c r="O4464" s="93"/>
      <c r="P4464" s="93"/>
    </row>
    <row r="4465" spans="14:16">
      <c r="N4465" s="102"/>
      <c r="O4465" s="93"/>
      <c r="P4465" s="93"/>
    </row>
    <row r="4466" spans="14:16">
      <c r="N4466" s="102"/>
      <c r="O4466" s="93"/>
      <c r="P4466" s="93"/>
    </row>
    <row r="4467" spans="14:16">
      <c r="N4467" s="102"/>
      <c r="O4467" s="93"/>
      <c r="P4467" s="93"/>
    </row>
    <row r="4468" spans="14:16">
      <c r="N4468" s="102"/>
      <c r="O4468" s="93"/>
      <c r="P4468" s="93"/>
    </row>
    <row r="4469" spans="14:16">
      <c r="N4469" s="102"/>
      <c r="O4469" s="93"/>
      <c r="P4469" s="93"/>
    </row>
    <row r="4470" spans="14:16">
      <c r="N4470" s="102"/>
      <c r="O4470" s="93"/>
      <c r="P4470" s="93"/>
    </row>
    <row r="4471" spans="14:16">
      <c r="N4471" s="102"/>
      <c r="O4471" s="93"/>
      <c r="P4471" s="93"/>
    </row>
    <row r="4472" spans="14:16">
      <c r="N4472" s="102"/>
      <c r="O4472" s="93"/>
      <c r="P4472" s="93"/>
    </row>
    <row r="4473" spans="14:16">
      <c r="N4473" s="102"/>
      <c r="O4473" s="93"/>
      <c r="P4473" s="93"/>
    </row>
    <row r="4474" spans="14:16">
      <c r="N4474" s="102"/>
      <c r="O4474" s="93"/>
      <c r="P4474" s="93"/>
    </row>
    <row r="4475" spans="14:16">
      <c r="N4475" s="102"/>
      <c r="O4475" s="93"/>
      <c r="P4475" s="93"/>
    </row>
    <row r="4476" spans="14:16">
      <c r="N4476" s="102"/>
      <c r="O4476" s="93"/>
      <c r="P4476" s="93"/>
    </row>
    <row r="4477" spans="14:16">
      <c r="N4477" s="102"/>
      <c r="O4477" s="93"/>
      <c r="P4477" s="93"/>
    </row>
    <row r="4478" spans="14:16">
      <c r="N4478" s="102"/>
      <c r="O4478" s="93"/>
      <c r="P4478" s="93"/>
    </row>
    <row r="4479" spans="14:16">
      <c r="N4479" s="102"/>
      <c r="O4479" s="93"/>
      <c r="P4479" s="93"/>
    </row>
    <row r="4480" spans="14:16">
      <c r="N4480" s="102"/>
      <c r="O4480" s="93"/>
      <c r="P4480" s="93"/>
    </row>
    <row r="4481" spans="14:16">
      <c r="N4481" s="102"/>
      <c r="O4481" s="93"/>
      <c r="P4481" s="93"/>
    </row>
    <row r="4482" spans="14:16">
      <c r="N4482" s="102"/>
      <c r="O4482" s="93"/>
      <c r="P4482" s="93"/>
    </row>
    <row r="4483" spans="14:16">
      <c r="N4483" s="102"/>
      <c r="O4483" s="93"/>
      <c r="P4483" s="93"/>
    </row>
    <row r="4484" spans="14:16">
      <c r="N4484" s="102"/>
      <c r="O4484" s="93"/>
      <c r="P4484" s="93"/>
    </row>
    <row r="4485" spans="14:16">
      <c r="N4485" s="102"/>
      <c r="O4485" s="93"/>
      <c r="P4485" s="93"/>
    </row>
    <row r="4486" spans="14:16">
      <c r="N4486" s="102"/>
      <c r="O4486" s="93"/>
      <c r="P4486" s="93"/>
    </row>
    <row r="4487" spans="14:16">
      <c r="N4487" s="102"/>
      <c r="O4487" s="93"/>
      <c r="P4487" s="93"/>
    </row>
    <row r="4488" spans="14:16">
      <c r="N4488" s="102"/>
      <c r="O4488" s="93"/>
      <c r="P4488" s="93"/>
    </row>
    <row r="4489" spans="14:16">
      <c r="N4489" s="102"/>
      <c r="O4489" s="93"/>
      <c r="P4489" s="93"/>
    </row>
    <row r="4490" spans="14:16">
      <c r="N4490" s="102"/>
      <c r="O4490" s="93"/>
      <c r="P4490" s="93"/>
    </row>
    <row r="4491" spans="14:16">
      <c r="N4491" s="102"/>
      <c r="O4491" s="93"/>
      <c r="P4491" s="93"/>
    </row>
    <row r="4492" spans="14:16">
      <c r="N4492" s="102"/>
      <c r="O4492" s="93"/>
      <c r="P4492" s="93"/>
    </row>
    <row r="4493" spans="14:16">
      <c r="N4493" s="102"/>
      <c r="O4493" s="93"/>
      <c r="P4493" s="93"/>
    </row>
    <row r="4494" spans="14:16">
      <c r="N4494" s="102"/>
      <c r="O4494" s="93"/>
      <c r="P4494" s="93"/>
    </row>
    <row r="4495" spans="14:16">
      <c r="N4495" s="102"/>
      <c r="O4495" s="93"/>
      <c r="P4495" s="93"/>
    </row>
    <row r="4496" spans="14:16">
      <c r="N4496" s="102"/>
      <c r="O4496" s="93"/>
      <c r="P4496" s="93"/>
    </row>
    <row r="4497" spans="14:16">
      <c r="N4497" s="102"/>
      <c r="O4497" s="93"/>
      <c r="P4497" s="93"/>
    </row>
    <row r="4498" spans="14:16">
      <c r="N4498" s="102"/>
      <c r="O4498" s="93"/>
      <c r="P4498" s="93"/>
    </row>
    <row r="4499" spans="14:16">
      <c r="N4499" s="102"/>
      <c r="O4499" s="93"/>
      <c r="P4499" s="93"/>
    </row>
    <row r="4500" spans="14:16">
      <c r="N4500" s="102"/>
      <c r="O4500" s="93"/>
      <c r="P4500" s="93"/>
    </row>
    <row r="4501" spans="14:16">
      <c r="N4501" s="102"/>
      <c r="O4501" s="93"/>
      <c r="P4501" s="93"/>
    </row>
    <row r="4502" spans="14:16">
      <c r="N4502" s="102"/>
      <c r="O4502" s="93"/>
      <c r="P4502" s="93"/>
    </row>
    <row r="4503" spans="14:16">
      <c r="N4503" s="102"/>
      <c r="O4503" s="93"/>
      <c r="P4503" s="93"/>
    </row>
    <row r="4504" spans="14:16">
      <c r="N4504" s="102"/>
      <c r="O4504" s="93"/>
      <c r="P4504" s="93"/>
    </row>
    <row r="4505" spans="14:16">
      <c r="N4505" s="102"/>
      <c r="O4505" s="93"/>
      <c r="P4505" s="93"/>
    </row>
    <row r="4506" spans="14:16">
      <c r="N4506" s="102"/>
      <c r="O4506" s="93"/>
      <c r="P4506" s="93"/>
    </row>
    <row r="4507" spans="14:16">
      <c r="N4507" s="102"/>
      <c r="O4507" s="93"/>
      <c r="P4507" s="93"/>
    </row>
    <row r="4508" spans="14:16">
      <c r="N4508" s="102"/>
      <c r="O4508" s="93"/>
      <c r="P4508" s="93"/>
    </row>
    <row r="4509" spans="14:16">
      <c r="N4509" s="102"/>
      <c r="O4509" s="93"/>
      <c r="P4509" s="93"/>
    </row>
    <row r="4510" spans="14:16">
      <c r="N4510" s="102"/>
      <c r="O4510" s="93"/>
      <c r="P4510" s="93"/>
    </row>
    <row r="4511" spans="14:16">
      <c r="N4511" s="102"/>
      <c r="O4511" s="93"/>
      <c r="P4511" s="93"/>
    </row>
    <row r="4512" spans="14:16">
      <c r="N4512" s="102"/>
      <c r="O4512" s="93"/>
      <c r="P4512" s="93"/>
    </row>
    <row r="4513" spans="14:16">
      <c r="N4513" s="102"/>
      <c r="O4513" s="93"/>
      <c r="P4513" s="93"/>
    </row>
    <row r="4514" spans="14:16">
      <c r="N4514" s="102"/>
      <c r="O4514" s="93"/>
      <c r="P4514" s="93"/>
    </row>
    <row r="4515" spans="14:16">
      <c r="N4515" s="102"/>
      <c r="O4515" s="93"/>
      <c r="P4515" s="93"/>
    </row>
    <row r="4516" spans="14:16">
      <c r="N4516" s="102"/>
      <c r="O4516" s="93"/>
      <c r="P4516" s="93"/>
    </row>
    <row r="4517" spans="14:16">
      <c r="N4517" s="102"/>
      <c r="O4517" s="93"/>
      <c r="P4517" s="93"/>
    </row>
    <row r="4518" spans="14:16">
      <c r="N4518" s="102"/>
      <c r="O4518" s="93"/>
      <c r="P4518" s="93"/>
    </row>
    <row r="4519" spans="14:16">
      <c r="N4519" s="102"/>
      <c r="O4519" s="93"/>
      <c r="P4519" s="93"/>
    </row>
    <row r="4520" spans="14:16">
      <c r="N4520" s="102"/>
      <c r="O4520" s="93"/>
      <c r="P4520" s="93"/>
    </row>
    <row r="4521" spans="14:16">
      <c r="N4521" s="102"/>
      <c r="O4521" s="93"/>
      <c r="P4521" s="93"/>
    </row>
    <row r="4522" spans="14:16">
      <c r="N4522" s="102"/>
      <c r="O4522" s="93"/>
      <c r="P4522" s="93"/>
    </row>
    <row r="4523" spans="14:16">
      <c r="N4523" s="102"/>
      <c r="O4523" s="93"/>
      <c r="P4523" s="93"/>
    </row>
    <row r="4524" spans="14:16">
      <c r="N4524" s="102"/>
      <c r="O4524" s="93"/>
      <c r="P4524" s="93"/>
    </row>
    <row r="4525" spans="14:16">
      <c r="N4525" s="102"/>
      <c r="O4525" s="93"/>
      <c r="P4525" s="93"/>
    </row>
    <row r="4526" spans="14:16">
      <c r="N4526" s="102"/>
      <c r="O4526" s="93"/>
      <c r="P4526" s="93"/>
    </row>
    <row r="4527" spans="14:16">
      <c r="N4527" s="102"/>
      <c r="O4527" s="93"/>
      <c r="P4527" s="93"/>
    </row>
    <row r="4528" spans="14:16">
      <c r="N4528" s="102"/>
      <c r="O4528" s="93"/>
      <c r="P4528" s="93"/>
    </row>
    <row r="4529" spans="14:16">
      <c r="N4529" s="102"/>
      <c r="O4529" s="93"/>
      <c r="P4529" s="93"/>
    </row>
    <row r="4530" spans="14:16">
      <c r="N4530" s="102"/>
      <c r="O4530" s="93"/>
      <c r="P4530" s="93"/>
    </row>
    <row r="4531" spans="14:16">
      <c r="N4531" s="102"/>
      <c r="O4531" s="93"/>
      <c r="P4531" s="93"/>
    </row>
    <row r="4532" spans="14:16">
      <c r="N4532" s="102"/>
      <c r="O4532" s="93"/>
      <c r="P4532" s="93"/>
    </row>
    <row r="4533" spans="14:16">
      <c r="N4533" s="102"/>
      <c r="O4533" s="93"/>
      <c r="P4533" s="93"/>
    </row>
    <row r="4534" spans="14:16">
      <c r="N4534" s="102"/>
      <c r="O4534" s="93"/>
      <c r="P4534" s="93"/>
    </row>
    <row r="4535" spans="14:16">
      <c r="N4535" s="102"/>
      <c r="O4535" s="93"/>
      <c r="P4535" s="93"/>
    </row>
    <row r="4536" spans="14:16">
      <c r="N4536" s="102"/>
      <c r="O4536" s="93"/>
      <c r="P4536" s="93"/>
    </row>
    <row r="4537" spans="14:16">
      <c r="N4537" s="102"/>
      <c r="O4537" s="93"/>
      <c r="P4537" s="93"/>
    </row>
    <row r="4538" spans="14:16">
      <c r="N4538" s="102"/>
      <c r="O4538" s="93"/>
      <c r="P4538" s="93"/>
    </row>
    <row r="4539" spans="14:16">
      <c r="N4539" s="102"/>
      <c r="O4539" s="93"/>
      <c r="P4539" s="93"/>
    </row>
    <row r="4540" spans="14:16">
      <c r="N4540" s="102"/>
      <c r="O4540" s="93"/>
      <c r="P4540" s="93"/>
    </row>
    <row r="4541" spans="14:16">
      <c r="N4541" s="102"/>
      <c r="O4541" s="93"/>
      <c r="P4541" s="93"/>
    </row>
    <row r="4542" spans="14:16">
      <c r="N4542" s="102"/>
      <c r="O4542" s="93"/>
      <c r="P4542" s="93"/>
    </row>
    <row r="4543" spans="14:16">
      <c r="N4543" s="102"/>
      <c r="O4543" s="93"/>
      <c r="P4543" s="93"/>
    </row>
    <row r="4544" spans="14:16">
      <c r="N4544" s="102"/>
      <c r="O4544" s="93"/>
      <c r="P4544" s="93"/>
    </row>
    <row r="4545" spans="14:16">
      <c r="N4545" s="102"/>
      <c r="O4545" s="93"/>
      <c r="P4545" s="93"/>
    </row>
    <row r="4546" spans="14:16">
      <c r="N4546" s="102"/>
      <c r="O4546" s="93"/>
      <c r="P4546" s="93"/>
    </row>
    <row r="4547" spans="14:16">
      <c r="N4547" s="102"/>
      <c r="O4547" s="93"/>
      <c r="P4547" s="93"/>
    </row>
    <row r="4548" spans="14:16">
      <c r="N4548" s="102"/>
      <c r="O4548" s="93"/>
      <c r="P4548" s="93"/>
    </row>
    <row r="4549" spans="14:16">
      <c r="N4549" s="102"/>
      <c r="O4549" s="93"/>
      <c r="P4549" s="93"/>
    </row>
    <row r="4550" spans="14:16">
      <c r="N4550" s="102"/>
      <c r="O4550" s="93"/>
      <c r="P4550" s="93"/>
    </row>
    <row r="4551" spans="14:16">
      <c r="N4551" s="102"/>
      <c r="O4551" s="93"/>
      <c r="P4551" s="93"/>
    </row>
    <row r="4552" spans="14:16">
      <c r="N4552" s="102"/>
      <c r="O4552" s="93"/>
      <c r="P4552" s="93"/>
    </row>
    <row r="4553" spans="14:16">
      <c r="N4553" s="102"/>
      <c r="O4553" s="93"/>
      <c r="P4553" s="93"/>
    </row>
    <row r="4554" spans="14:16">
      <c r="N4554" s="102"/>
      <c r="O4554" s="93"/>
      <c r="P4554" s="93"/>
    </row>
    <row r="4555" spans="14:16">
      <c r="N4555" s="102"/>
      <c r="O4555" s="93"/>
      <c r="P4555" s="93"/>
    </row>
    <row r="4556" spans="14:16">
      <c r="N4556" s="102"/>
      <c r="O4556" s="93"/>
      <c r="P4556" s="93"/>
    </row>
    <row r="4557" spans="14:16">
      <c r="N4557" s="102"/>
      <c r="O4557" s="93"/>
      <c r="P4557" s="93"/>
    </row>
    <row r="4558" spans="14:16">
      <c r="N4558" s="102"/>
      <c r="O4558" s="93"/>
      <c r="P4558" s="93"/>
    </row>
    <row r="4559" spans="14:16">
      <c r="N4559" s="102"/>
      <c r="O4559" s="93"/>
      <c r="P4559" s="93"/>
    </row>
    <row r="4560" spans="14:16">
      <c r="N4560" s="102"/>
      <c r="O4560" s="93"/>
      <c r="P4560" s="93"/>
    </row>
    <row r="4561" spans="14:16">
      <c r="N4561" s="102"/>
      <c r="O4561" s="93"/>
      <c r="P4561" s="93"/>
    </row>
    <row r="4562" spans="14:16">
      <c r="N4562" s="102"/>
      <c r="O4562" s="93"/>
      <c r="P4562" s="93"/>
    </row>
    <row r="4563" spans="14:16">
      <c r="N4563" s="102"/>
      <c r="O4563" s="93"/>
      <c r="P4563" s="93"/>
    </row>
    <row r="4564" spans="14:16">
      <c r="N4564" s="102"/>
      <c r="O4564" s="93"/>
      <c r="P4564" s="93"/>
    </row>
    <row r="4565" spans="14:16">
      <c r="N4565" s="102"/>
      <c r="O4565" s="93"/>
      <c r="P4565" s="93"/>
    </row>
    <row r="4566" spans="14:16">
      <c r="N4566" s="102"/>
      <c r="O4566" s="93"/>
      <c r="P4566" s="93"/>
    </row>
    <row r="4567" spans="14:16">
      <c r="N4567" s="102"/>
      <c r="O4567" s="93"/>
      <c r="P4567" s="93"/>
    </row>
    <row r="4568" spans="14:16">
      <c r="N4568" s="102"/>
      <c r="O4568" s="93"/>
      <c r="P4568" s="93"/>
    </row>
    <row r="4569" spans="14:16">
      <c r="N4569" s="102"/>
      <c r="O4569" s="93"/>
      <c r="P4569" s="93"/>
    </row>
    <row r="4570" spans="14:16">
      <c r="N4570" s="102"/>
      <c r="O4570" s="93"/>
      <c r="P4570" s="93"/>
    </row>
    <row r="4571" spans="14:16">
      <c r="N4571" s="102"/>
      <c r="O4571" s="93"/>
      <c r="P4571" s="93"/>
    </row>
    <row r="4572" spans="14:16">
      <c r="N4572" s="102"/>
      <c r="O4572" s="93"/>
      <c r="P4572" s="93"/>
    </row>
    <row r="4573" spans="14:16">
      <c r="N4573" s="102"/>
      <c r="O4573" s="93"/>
      <c r="P4573" s="93"/>
    </row>
    <row r="4574" spans="14:16">
      <c r="N4574" s="102"/>
      <c r="O4574" s="93"/>
      <c r="P4574" s="93"/>
    </row>
    <row r="4575" spans="14:16">
      <c r="N4575" s="102"/>
      <c r="O4575" s="93"/>
      <c r="P4575" s="93"/>
    </row>
    <row r="4576" spans="14:16">
      <c r="N4576" s="102"/>
      <c r="O4576" s="93"/>
      <c r="P4576" s="93"/>
    </row>
    <row r="4577" spans="14:16">
      <c r="N4577" s="102"/>
      <c r="O4577" s="93"/>
      <c r="P4577" s="93"/>
    </row>
    <row r="4578" spans="14:16">
      <c r="N4578" s="102"/>
      <c r="O4578" s="93"/>
      <c r="P4578" s="93"/>
    </row>
    <row r="4579" spans="14:16">
      <c r="N4579" s="102"/>
      <c r="O4579" s="93"/>
      <c r="P4579" s="93"/>
    </row>
    <row r="4580" spans="14:16">
      <c r="N4580" s="102"/>
      <c r="O4580" s="93"/>
      <c r="P4580" s="93"/>
    </row>
    <row r="4581" spans="14:16">
      <c r="N4581" s="102"/>
      <c r="O4581" s="93"/>
      <c r="P4581" s="93"/>
    </row>
    <row r="4582" spans="14:16">
      <c r="N4582" s="102"/>
      <c r="O4582" s="93"/>
      <c r="P4582" s="93"/>
    </row>
    <row r="4583" spans="14:16">
      <c r="N4583" s="102"/>
      <c r="O4583" s="93"/>
      <c r="P4583" s="93"/>
    </row>
    <row r="4584" spans="14:16">
      <c r="N4584" s="102"/>
      <c r="O4584" s="93"/>
      <c r="P4584" s="93"/>
    </row>
    <row r="4585" spans="14:16">
      <c r="N4585" s="102"/>
      <c r="O4585" s="93"/>
      <c r="P4585" s="93"/>
    </row>
    <row r="4586" spans="14:16">
      <c r="N4586" s="102"/>
      <c r="O4586" s="93"/>
      <c r="P4586" s="93"/>
    </row>
    <row r="4587" spans="14:16">
      <c r="N4587" s="102"/>
      <c r="O4587" s="93"/>
      <c r="P4587" s="93"/>
    </row>
    <row r="4588" spans="14:16">
      <c r="N4588" s="102"/>
      <c r="O4588" s="93"/>
      <c r="P4588" s="93"/>
    </row>
    <row r="4589" spans="14:16">
      <c r="N4589" s="102"/>
      <c r="O4589" s="93"/>
      <c r="P4589" s="93"/>
    </row>
    <row r="4590" spans="14:16">
      <c r="N4590" s="102"/>
      <c r="O4590" s="93"/>
      <c r="P4590" s="93"/>
    </row>
    <row r="4591" spans="14:16">
      <c r="N4591" s="102"/>
      <c r="O4591" s="93"/>
      <c r="P4591" s="93"/>
    </row>
    <row r="4592" spans="14:16">
      <c r="N4592" s="102"/>
      <c r="O4592" s="93"/>
      <c r="P4592" s="93"/>
    </row>
    <row r="4593" spans="14:16">
      <c r="N4593" s="102"/>
      <c r="O4593" s="93"/>
      <c r="P4593" s="93"/>
    </row>
    <row r="4594" spans="14:16">
      <c r="N4594" s="102"/>
      <c r="O4594" s="93"/>
      <c r="P4594" s="93"/>
    </row>
    <row r="4595" spans="14:16">
      <c r="N4595" s="102"/>
      <c r="O4595" s="93"/>
      <c r="P4595" s="93"/>
    </row>
    <row r="4596" spans="14:16">
      <c r="N4596" s="102"/>
      <c r="O4596" s="93"/>
      <c r="P4596" s="93"/>
    </row>
    <row r="4597" spans="14:16">
      <c r="N4597" s="102"/>
      <c r="O4597" s="93"/>
      <c r="P4597" s="93"/>
    </row>
    <row r="4598" spans="14:16">
      <c r="N4598" s="102"/>
      <c r="O4598" s="93"/>
      <c r="P4598" s="93"/>
    </row>
    <row r="4599" spans="14:16">
      <c r="N4599" s="102"/>
      <c r="O4599" s="93"/>
      <c r="P4599" s="93"/>
    </row>
    <row r="4600" spans="14:16">
      <c r="N4600" s="102"/>
      <c r="O4600" s="93"/>
      <c r="P4600" s="93"/>
    </row>
    <row r="4601" spans="14:16">
      <c r="N4601" s="102"/>
      <c r="O4601" s="93"/>
      <c r="P4601" s="93"/>
    </row>
    <row r="4602" spans="14:16">
      <c r="N4602" s="102"/>
      <c r="O4602" s="93"/>
      <c r="P4602" s="93"/>
    </row>
    <row r="4603" spans="14:16">
      <c r="N4603" s="102"/>
      <c r="O4603" s="93"/>
      <c r="P4603" s="93"/>
    </row>
    <row r="4604" spans="14:16">
      <c r="N4604" s="102"/>
      <c r="O4604" s="93"/>
      <c r="P4604" s="93"/>
    </row>
    <row r="4605" spans="14:16">
      <c r="N4605" s="102"/>
      <c r="O4605" s="93"/>
      <c r="P4605" s="93"/>
    </row>
    <row r="4606" spans="14:16">
      <c r="N4606" s="102"/>
      <c r="O4606" s="93"/>
      <c r="P4606" s="93"/>
    </row>
    <row r="4607" spans="14:16">
      <c r="N4607" s="102"/>
      <c r="O4607" s="93"/>
      <c r="P4607" s="93"/>
    </row>
    <row r="4608" spans="14:16">
      <c r="N4608" s="102"/>
      <c r="O4608" s="93"/>
      <c r="P4608" s="93"/>
    </row>
    <row r="4609" spans="14:16">
      <c r="N4609" s="102"/>
      <c r="O4609" s="93"/>
      <c r="P4609" s="93"/>
    </row>
    <row r="4610" spans="14:16">
      <c r="N4610" s="102"/>
      <c r="O4610" s="93"/>
      <c r="P4610" s="93"/>
    </row>
    <row r="4611" spans="14:16">
      <c r="N4611" s="102"/>
      <c r="O4611" s="93"/>
      <c r="P4611" s="93"/>
    </row>
    <row r="4612" spans="14:16">
      <c r="N4612" s="102"/>
      <c r="O4612" s="93"/>
      <c r="P4612" s="93"/>
    </row>
    <row r="4613" spans="14:16">
      <c r="N4613" s="102"/>
      <c r="O4613" s="93"/>
      <c r="P4613" s="93"/>
    </row>
    <row r="4614" spans="14:16">
      <c r="N4614" s="102"/>
      <c r="O4614" s="93"/>
      <c r="P4614" s="93"/>
    </row>
    <row r="4615" spans="14:16">
      <c r="N4615" s="102"/>
      <c r="O4615" s="93"/>
      <c r="P4615" s="93"/>
    </row>
    <row r="4616" spans="14:16">
      <c r="N4616" s="102"/>
      <c r="O4616" s="93"/>
      <c r="P4616" s="93"/>
    </row>
    <row r="4617" spans="14:16">
      <c r="N4617" s="102"/>
      <c r="O4617" s="93"/>
      <c r="P4617" s="93"/>
    </row>
    <row r="4618" spans="14:16">
      <c r="N4618" s="102"/>
      <c r="O4618" s="93"/>
      <c r="P4618" s="93"/>
    </row>
    <row r="4619" spans="14:16">
      <c r="N4619" s="102"/>
      <c r="O4619" s="93"/>
      <c r="P4619" s="93"/>
    </row>
    <row r="4620" spans="14:16">
      <c r="N4620" s="102"/>
      <c r="O4620" s="93"/>
      <c r="P4620" s="93"/>
    </row>
    <row r="4621" spans="14:16">
      <c r="N4621" s="102"/>
      <c r="O4621" s="93"/>
      <c r="P4621" s="93"/>
    </row>
    <row r="4622" spans="14:16">
      <c r="N4622" s="102"/>
      <c r="O4622" s="93"/>
      <c r="P4622" s="93"/>
    </row>
    <row r="4623" spans="14:16">
      <c r="N4623" s="102"/>
      <c r="O4623" s="93"/>
      <c r="P4623" s="93"/>
    </row>
    <row r="4624" spans="14:16">
      <c r="N4624" s="102"/>
      <c r="O4624" s="93"/>
      <c r="P4624" s="93"/>
    </row>
    <row r="4625" spans="14:16">
      <c r="N4625" s="102"/>
      <c r="O4625" s="93"/>
      <c r="P4625" s="93"/>
    </row>
    <row r="4626" spans="14:16">
      <c r="N4626" s="102"/>
      <c r="O4626" s="93"/>
      <c r="P4626" s="93"/>
    </row>
    <row r="4627" spans="14:16">
      <c r="N4627" s="102"/>
      <c r="O4627" s="93"/>
      <c r="P4627" s="93"/>
    </row>
    <row r="4628" spans="14:16">
      <c r="N4628" s="102"/>
      <c r="O4628" s="93"/>
      <c r="P4628" s="93"/>
    </row>
    <row r="4629" spans="14:16">
      <c r="N4629" s="102"/>
      <c r="O4629" s="93"/>
      <c r="P4629" s="93"/>
    </row>
    <row r="4630" spans="14:16">
      <c r="N4630" s="102"/>
      <c r="O4630" s="93"/>
      <c r="P4630" s="93"/>
    </row>
    <row r="4631" spans="14:16">
      <c r="N4631" s="102"/>
      <c r="O4631" s="93"/>
      <c r="P4631" s="93"/>
    </row>
    <row r="4632" spans="14:16">
      <c r="N4632" s="102"/>
      <c r="O4632" s="93"/>
      <c r="P4632" s="93"/>
    </row>
    <row r="4633" spans="14:16">
      <c r="N4633" s="102"/>
      <c r="O4633" s="93"/>
      <c r="P4633" s="93"/>
    </row>
    <row r="4634" spans="14:16">
      <c r="N4634" s="102"/>
      <c r="O4634" s="93"/>
      <c r="P4634" s="93"/>
    </row>
    <row r="4635" spans="14:16">
      <c r="N4635" s="102"/>
      <c r="O4635" s="93"/>
      <c r="P4635" s="93"/>
    </row>
    <row r="4636" spans="14:16">
      <c r="N4636" s="102"/>
      <c r="O4636" s="93"/>
      <c r="P4636" s="93"/>
    </row>
    <row r="4637" spans="14:16">
      <c r="N4637" s="102"/>
      <c r="O4637" s="93"/>
      <c r="P4637" s="93"/>
    </row>
    <row r="4638" spans="14:16">
      <c r="N4638" s="102"/>
      <c r="O4638" s="93"/>
      <c r="P4638" s="93"/>
    </row>
    <row r="4639" spans="14:16">
      <c r="N4639" s="102"/>
      <c r="O4639" s="93"/>
      <c r="P4639" s="93"/>
    </row>
    <row r="4640" spans="14:16">
      <c r="N4640" s="102"/>
      <c r="O4640" s="93"/>
      <c r="P4640" s="93"/>
    </row>
    <row r="4641" spans="14:16">
      <c r="N4641" s="102"/>
      <c r="O4641" s="93"/>
      <c r="P4641" s="93"/>
    </row>
    <row r="4642" spans="14:16">
      <c r="N4642" s="102"/>
      <c r="O4642" s="93"/>
      <c r="P4642" s="93"/>
    </row>
    <row r="4643" spans="14:16">
      <c r="N4643" s="102"/>
      <c r="O4643" s="93"/>
      <c r="P4643" s="93"/>
    </row>
    <row r="4644" spans="14:16">
      <c r="N4644" s="102"/>
      <c r="O4644" s="93"/>
      <c r="P4644" s="93"/>
    </row>
    <row r="4645" spans="14:16">
      <c r="N4645" s="102"/>
      <c r="O4645" s="93"/>
      <c r="P4645" s="93"/>
    </row>
    <row r="4646" spans="14:16">
      <c r="N4646" s="102"/>
      <c r="O4646" s="93"/>
      <c r="P4646" s="93"/>
    </row>
    <row r="4647" spans="14:16">
      <c r="N4647" s="102"/>
      <c r="O4647" s="93"/>
      <c r="P4647" s="93"/>
    </row>
    <row r="4648" spans="14:16">
      <c r="N4648" s="102"/>
      <c r="O4648" s="93"/>
      <c r="P4648" s="93"/>
    </row>
    <row r="4649" spans="14:16">
      <c r="N4649" s="102"/>
      <c r="O4649" s="93"/>
      <c r="P4649" s="93"/>
    </row>
    <row r="4650" spans="14:16">
      <c r="N4650" s="102"/>
      <c r="O4650" s="93"/>
      <c r="P4650" s="93"/>
    </row>
    <row r="4651" spans="14:16">
      <c r="N4651" s="102"/>
      <c r="O4651" s="93"/>
      <c r="P4651" s="93"/>
    </row>
    <row r="4652" spans="14:16">
      <c r="N4652" s="102"/>
      <c r="O4652" s="93"/>
      <c r="P4652" s="93"/>
    </row>
    <row r="4653" spans="14:16">
      <c r="N4653" s="102"/>
      <c r="O4653" s="93"/>
      <c r="P4653" s="93"/>
    </row>
    <row r="4654" spans="14:16">
      <c r="N4654" s="102"/>
      <c r="O4654" s="93"/>
      <c r="P4654" s="93"/>
    </row>
    <row r="4655" spans="14:16">
      <c r="N4655" s="102"/>
      <c r="O4655" s="93"/>
      <c r="P4655" s="93"/>
    </row>
    <row r="4656" spans="14:16">
      <c r="N4656" s="102"/>
      <c r="O4656" s="93"/>
      <c r="P4656" s="93"/>
    </row>
    <row r="4657" spans="14:16">
      <c r="N4657" s="102"/>
      <c r="O4657" s="93"/>
      <c r="P4657" s="93"/>
    </row>
    <row r="4658" spans="14:16">
      <c r="N4658" s="102"/>
      <c r="O4658" s="93"/>
      <c r="P4658" s="93"/>
    </row>
    <row r="4659" spans="14:16">
      <c r="N4659" s="102"/>
      <c r="O4659" s="93"/>
      <c r="P4659" s="93"/>
    </row>
    <row r="4660" spans="14:16">
      <c r="N4660" s="102"/>
      <c r="O4660" s="93"/>
      <c r="P4660" s="93"/>
    </row>
    <row r="4661" spans="14:16">
      <c r="N4661" s="102"/>
      <c r="O4661" s="93"/>
      <c r="P4661" s="93"/>
    </row>
    <row r="4662" spans="14:16">
      <c r="N4662" s="102"/>
      <c r="O4662" s="93"/>
      <c r="P4662" s="93"/>
    </row>
    <row r="4663" spans="14:16">
      <c r="N4663" s="102"/>
      <c r="O4663" s="93"/>
      <c r="P4663" s="93"/>
    </row>
    <row r="4664" spans="14:16">
      <c r="N4664" s="102"/>
      <c r="O4664" s="93"/>
      <c r="P4664" s="93"/>
    </row>
    <row r="4665" spans="14:16">
      <c r="N4665" s="102"/>
      <c r="O4665" s="93"/>
      <c r="P4665" s="93"/>
    </row>
    <row r="4666" spans="14:16">
      <c r="N4666" s="102"/>
      <c r="O4666" s="93"/>
      <c r="P4666" s="93"/>
    </row>
    <row r="4667" spans="14:16">
      <c r="N4667" s="102"/>
      <c r="O4667" s="93"/>
      <c r="P4667" s="93"/>
    </row>
    <row r="4668" spans="14:16">
      <c r="N4668" s="102"/>
      <c r="O4668" s="93"/>
      <c r="P4668" s="93"/>
    </row>
    <row r="4669" spans="14:16">
      <c r="N4669" s="102"/>
      <c r="O4669" s="93"/>
      <c r="P4669" s="93"/>
    </row>
    <row r="4670" spans="14:16">
      <c r="N4670" s="102"/>
      <c r="O4670" s="93"/>
      <c r="P4670" s="93"/>
    </row>
    <row r="4671" spans="14:16">
      <c r="N4671" s="102"/>
      <c r="O4671" s="93"/>
      <c r="P4671" s="93"/>
    </row>
    <row r="4672" spans="14:16">
      <c r="N4672" s="102"/>
      <c r="O4672" s="93"/>
      <c r="P4672" s="93"/>
    </row>
    <row r="4673" spans="14:16">
      <c r="N4673" s="102"/>
      <c r="O4673" s="93"/>
      <c r="P4673" s="93"/>
    </row>
    <row r="4674" spans="14:16">
      <c r="N4674" s="102"/>
      <c r="O4674" s="93"/>
      <c r="P4674" s="93"/>
    </row>
    <row r="4675" spans="14:16">
      <c r="N4675" s="102"/>
      <c r="O4675" s="93"/>
      <c r="P4675" s="93"/>
    </row>
    <row r="4676" spans="14:16">
      <c r="N4676" s="102"/>
      <c r="O4676" s="93"/>
      <c r="P4676" s="93"/>
    </row>
    <row r="4677" spans="14:16">
      <c r="N4677" s="102"/>
      <c r="O4677" s="93"/>
      <c r="P4677" s="93"/>
    </row>
    <row r="4678" spans="14:16">
      <c r="N4678" s="102"/>
      <c r="O4678" s="93"/>
      <c r="P4678" s="93"/>
    </row>
    <row r="4679" spans="14:16">
      <c r="N4679" s="102"/>
      <c r="O4679" s="93"/>
      <c r="P4679" s="93"/>
    </row>
    <row r="4680" spans="14:16">
      <c r="N4680" s="102"/>
      <c r="O4680" s="93"/>
      <c r="P4680" s="93"/>
    </row>
    <row r="4681" spans="14:16">
      <c r="N4681" s="102"/>
      <c r="O4681" s="93"/>
      <c r="P4681" s="93"/>
    </row>
    <row r="4682" spans="14:16">
      <c r="N4682" s="102"/>
      <c r="O4682" s="93"/>
      <c r="P4682" s="93"/>
    </row>
    <row r="4683" spans="14:16">
      <c r="N4683" s="102"/>
      <c r="O4683" s="93"/>
      <c r="P4683" s="93"/>
    </row>
    <row r="4684" spans="14:16">
      <c r="N4684" s="102"/>
      <c r="O4684" s="93"/>
      <c r="P4684" s="93"/>
    </row>
    <row r="4685" spans="14:16">
      <c r="N4685" s="102"/>
      <c r="O4685" s="93"/>
      <c r="P4685" s="93"/>
    </row>
    <row r="4686" spans="14:16">
      <c r="N4686" s="102"/>
      <c r="O4686" s="93"/>
      <c r="P4686" s="93"/>
    </row>
    <row r="4687" spans="14:16">
      <c r="N4687" s="102"/>
      <c r="O4687" s="93"/>
      <c r="P4687" s="93"/>
    </row>
    <row r="4688" spans="14:16">
      <c r="N4688" s="102"/>
      <c r="O4688" s="93"/>
      <c r="P4688" s="93"/>
    </row>
    <row r="4689" spans="14:16">
      <c r="N4689" s="102"/>
      <c r="O4689" s="93"/>
      <c r="P4689" s="93"/>
    </row>
    <row r="4690" spans="14:16">
      <c r="N4690" s="102"/>
      <c r="O4690" s="93"/>
      <c r="P4690" s="93"/>
    </row>
    <row r="4691" spans="14:16">
      <c r="N4691" s="102"/>
      <c r="O4691" s="93"/>
      <c r="P4691" s="93"/>
    </row>
    <row r="4692" spans="14:16">
      <c r="N4692" s="102"/>
      <c r="O4692" s="93"/>
      <c r="P4692" s="93"/>
    </row>
    <row r="4693" spans="14:16">
      <c r="N4693" s="102"/>
      <c r="O4693" s="93"/>
      <c r="P4693" s="93"/>
    </row>
    <row r="4694" spans="14:16">
      <c r="N4694" s="102"/>
      <c r="O4694" s="93"/>
      <c r="P4694" s="93"/>
    </row>
    <row r="4695" spans="14:16">
      <c r="N4695" s="102"/>
      <c r="O4695" s="93"/>
      <c r="P4695" s="93"/>
    </row>
    <row r="4696" spans="14:16">
      <c r="N4696" s="102"/>
      <c r="O4696" s="93"/>
      <c r="P4696" s="93"/>
    </row>
    <row r="4697" spans="14:16">
      <c r="N4697" s="102"/>
      <c r="O4697" s="93"/>
      <c r="P4697" s="93"/>
    </row>
    <row r="4698" spans="14:16">
      <c r="N4698" s="102"/>
      <c r="O4698" s="93"/>
      <c r="P4698" s="93"/>
    </row>
    <row r="4699" spans="14:16">
      <c r="N4699" s="102"/>
      <c r="O4699" s="93"/>
      <c r="P4699" s="93"/>
    </row>
    <row r="4700" spans="14:16">
      <c r="N4700" s="102"/>
      <c r="O4700" s="93"/>
      <c r="P4700" s="93"/>
    </row>
    <row r="4701" spans="14:16">
      <c r="N4701" s="102"/>
      <c r="O4701" s="93"/>
      <c r="P4701" s="93"/>
    </row>
    <row r="4702" spans="14:16">
      <c r="N4702" s="102"/>
      <c r="O4702" s="93"/>
      <c r="P4702" s="93"/>
    </row>
    <row r="4703" spans="14:16">
      <c r="N4703" s="102"/>
      <c r="O4703" s="93"/>
      <c r="P4703" s="93"/>
    </row>
    <row r="4704" spans="14:16">
      <c r="N4704" s="102"/>
      <c r="O4704" s="93"/>
      <c r="P4704" s="93"/>
    </row>
    <row r="4705" spans="14:16">
      <c r="N4705" s="102"/>
      <c r="O4705" s="93"/>
      <c r="P4705" s="93"/>
    </row>
    <row r="4706" spans="14:16">
      <c r="N4706" s="102"/>
      <c r="O4706" s="93"/>
      <c r="P4706" s="93"/>
    </row>
    <row r="4707" spans="14:16">
      <c r="N4707" s="102"/>
      <c r="O4707" s="93"/>
      <c r="P4707" s="93"/>
    </row>
    <row r="4708" spans="14:16">
      <c r="N4708" s="102"/>
      <c r="O4708" s="93"/>
      <c r="P4708" s="93"/>
    </row>
    <row r="4709" spans="14:16">
      <c r="N4709" s="102"/>
      <c r="O4709" s="93"/>
      <c r="P4709" s="93"/>
    </row>
    <row r="4710" spans="14:16">
      <c r="N4710" s="102"/>
      <c r="O4710" s="93"/>
      <c r="P4710" s="93"/>
    </row>
    <row r="4711" spans="14:16">
      <c r="N4711" s="102"/>
      <c r="O4711" s="93"/>
      <c r="P4711" s="93"/>
    </row>
    <row r="4712" spans="14:16">
      <c r="N4712" s="102"/>
      <c r="O4712" s="93"/>
      <c r="P4712" s="93"/>
    </row>
    <row r="4713" spans="14:16">
      <c r="N4713" s="102"/>
      <c r="O4713" s="93"/>
      <c r="P4713" s="93"/>
    </row>
    <row r="4714" spans="14:16">
      <c r="N4714" s="102"/>
      <c r="O4714" s="93"/>
      <c r="P4714" s="93"/>
    </row>
    <row r="4715" spans="14:16">
      <c r="N4715" s="102"/>
      <c r="O4715" s="93"/>
      <c r="P4715" s="93"/>
    </row>
    <row r="4716" spans="14:16">
      <c r="N4716" s="102"/>
      <c r="O4716" s="93"/>
      <c r="P4716" s="93"/>
    </row>
    <row r="4717" spans="14:16">
      <c r="N4717" s="102"/>
      <c r="O4717" s="93"/>
      <c r="P4717" s="93"/>
    </row>
    <row r="4718" spans="14:16">
      <c r="N4718" s="102"/>
      <c r="O4718" s="93"/>
      <c r="P4718" s="93"/>
    </row>
    <row r="4719" spans="14:16">
      <c r="N4719" s="102"/>
      <c r="O4719" s="93"/>
      <c r="P4719" s="93"/>
    </row>
    <row r="4720" spans="14:16">
      <c r="N4720" s="102"/>
      <c r="O4720" s="93"/>
      <c r="P4720" s="93"/>
    </row>
    <row r="4721" spans="14:16">
      <c r="N4721" s="102"/>
      <c r="O4721" s="93"/>
      <c r="P4721" s="93"/>
    </row>
    <row r="4722" spans="14:16">
      <c r="N4722" s="102"/>
      <c r="O4722" s="93"/>
      <c r="P4722" s="93"/>
    </row>
    <row r="4723" spans="14:16">
      <c r="N4723" s="102"/>
      <c r="O4723" s="93"/>
      <c r="P4723" s="93"/>
    </row>
    <row r="4724" spans="14:16">
      <c r="N4724" s="102"/>
      <c r="O4724" s="93"/>
      <c r="P4724" s="93"/>
    </row>
    <row r="4725" spans="14:16">
      <c r="N4725" s="102"/>
      <c r="O4725" s="93"/>
      <c r="P4725" s="93"/>
    </row>
    <row r="4726" spans="14:16">
      <c r="N4726" s="102"/>
      <c r="O4726" s="93"/>
      <c r="P4726" s="93"/>
    </row>
    <row r="4727" spans="14:16">
      <c r="N4727" s="102"/>
      <c r="O4727" s="93"/>
      <c r="P4727" s="93"/>
    </row>
    <row r="4728" spans="14:16">
      <c r="N4728" s="102"/>
      <c r="O4728" s="93"/>
      <c r="P4728" s="93"/>
    </row>
    <row r="4729" spans="14:16">
      <c r="N4729" s="102"/>
      <c r="O4729" s="93"/>
      <c r="P4729" s="93"/>
    </row>
    <row r="4730" spans="14:16">
      <c r="N4730" s="102"/>
      <c r="O4730" s="93"/>
      <c r="P4730" s="93"/>
    </row>
    <row r="4731" spans="14:16">
      <c r="N4731" s="102"/>
      <c r="O4731" s="93"/>
      <c r="P4731" s="93"/>
    </row>
    <row r="4732" spans="14:16">
      <c r="N4732" s="102"/>
      <c r="O4732" s="93"/>
      <c r="P4732" s="93"/>
    </row>
    <row r="4733" spans="14:16">
      <c r="N4733" s="102"/>
      <c r="O4733" s="93"/>
      <c r="P4733" s="93"/>
    </row>
    <row r="4734" spans="14:16">
      <c r="N4734" s="102"/>
      <c r="O4734" s="93"/>
      <c r="P4734" s="93"/>
    </row>
    <row r="4735" spans="14:16">
      <c r="N4735" s="102"/>
      <c r="O4735" s="93"/>
      <c r="P4735" s="93"/>
    </row>
    <row r="4736" spans="14:16">
      <c r="N4736" s="102"/>
      <c r="O4736" s="93"/>
      <c r="P4736" s="93"/>
    </row>
    <row r="4737" spans="14:16">
      <c r="N4737" s="102"/>
      <c r="O4737" s="93"/>
      <c r="P4737" s="93"/>
    </row>
    <row r="4738" spans="14:16">
      <c r="N4738" s="102"/>
      <c r="O4738" s="93"/>
      <c r="P4738" s="93"/>
    </row>
    <row r="4739" spans="14:16">
      <c r="N4739" s="102"/>
      <c r="O4739" s="93"/>
      <c r="P4739" s="93"/>
    </row>
    <row r="4740" spans="14:16">
      <c r="N4740" s="102"/>
      <c r="O4740" s="93"/>
      <c r="P4740" s="93"/>
    </row>
    <row r="4741" spans="14:16">
      <c r="N4741" s="102"/>
      <c r="O4741" s="93"/>
      <c r="P4741" s="93"/>
    </row>
    <row r="4742" spans="14:16">
      <c r="N4742" s="102"/>
      <c r="O4742" s="93"/>
      <c r="P4742" s="93"/>
    </row>
    <row r="4743" spans="14:16">
      <c r="N4743" s="102"/>
      <c r="O4743" s="93"/>
      <c r="P4743" s="93"/>
    </row>
    <row r="4744" spans="14:16">
      <c r="N4744" s="102"/>
      <c r="O4744" s="93"/>
      <c r="P4744" s="93"/>
    </row>
    <row r="4745" spans="14:16">
      <c r="N4745" s="102"/>
      <c r="O4745" s="93"/>
      <c r="P4745" s="93"/>
    </row>
    <row r="4746" spans="14:16">
      <c r="N4746" s="102"/>
      <c r="O4746" s="93"/>
      <c r="P4746" s="93"/>
    </row>
    <row r="4747" spans="14:16">
      <c r="N4747" s="102"/>
      <c r="O4747" s="93"/>
      <c r="P4747" s="93"/>
    </row>
    <row r="4748" spans="14:16">
      <c r="N4748" s="102"/>
      <c r="O4748" s="93"/>
      <c r="P4748" s="93"/>
    </row>
    <row r="4749" spans="14:16">
      <c r="N4749" s="102"/>
      <c r="O4749" s="93"/>
      <c r="P4749" s="93"/>
    </row>
    <row r="4750" spans="14:16">
      <c r="N4750" s="102"/>
      <c r="O4750" s="93"/>
      <c r="P4750" s="93"/>
    </row>
    <row r="4751" spans="14:16">
      <c r="N4751" s="102"/>
      <c r="O4751" s="93"/>
      <c r="P4751" s="93"/>
    </row>
    <row r="4752" spans="14:16">
      <c r="N4752" s="102"/>
      <c r="O4752" s="93"/>
      <c r="P4752" s="93"/>
    </row>
    <row r="4753" spans="14:16">
      <c r="N4753" s="102"/>
      <c r="O4753" s="93"/>
      <c r="P4753" s="93"/>
    </row>
    <row r="4754" spans="14:16">
      <c r="N4754" s="102"/>
      <c r="O4754" s="93"/>
      <c r="P4754" s="93"/>
    </row>
    <row r="4755" spans="14:16">
      <c r="N4755" s="102"/>
      <c r="O4755" s="93"/>
      <c r="P4755" s="93"/>
    </row>
    <row r="4756" spans="14:16">
      <c r="N4756" s="102"/>
      <c r="O4756" s="93"/>
      <c r="P4756" s="93"/>
    </row>
    <row r="4757" spans="14:16">
      <c r="N4757" s="102"/>
      <c r="O4757" s="93"/>
      <c r="P4757" s="93"/>
    </row>
    <row r="4758" spans="14:16">
      <c r="N4758" s="102"/>
      <c r="O4758" s="93"/>
      <c r="P4758" s="93"/>
    </row>
    <row r="4759" spans="14:16">
      <c r="N4759" s="102"/>
      <c r="O4759" s="93"/>
      <c r="P4759" s="93"/>
    </row>
    <row r="4760" spans="14:16">
      <c r="N4760" s="102"/>
      <c r="O4760" s="93"/>
      <c r="P4760" s="93"/>
    </row>
    <row r="4761" spans="14:16">
      <c r="N4761" s="102"/>
      <c r="O4761" s="93"/>
      <c r="P4761" s="93"/>
    </row>
    <row r="4762" spans="14:16">
      <c r="N4762" s="102"/>
      <c r="O4762" s="93"/>
      <c r="P4762" s="93"/>
    </row>
    <row r="4763" spans="14:16">
      <c r="N4763" s="102"/>
      <c r="O4763" s="93"/>
      <c r="P4763" s="93"/>
    </row>
    <row r="4764" spans="14:16">
      <c r="N4764" s="102"/>
      <c r="O4764" s="93"/>
      <c r="P4764" s="93"/>
    </row>
    <row r="4765" spans="14:16">
      <c r="N4765" s="102"/>
      <c r="O4765" s="93"/>
      <c r="P4765" s="93"/>
    </row>
    <row r="4766" spans="14:16">
      <c r="N4766" s="102"/>
      <c r="O4766" s="93"/>
      <c r="P4766" s="93"/>
    </row>
    <row r="4767" spans="14:16">
      <c r="N4767" s="102"/>
      <c r="O4767" s="93"/>
      <c r="P4767" s="93"/>
    </row>
    <row r="4768" spans="14:16">
      <c r="N4768" s="102"/>
      <c r="O4768" s="93"/>
      <c r="P4768" s="93"/>
    </row>
    <row r="4769" spans="14:16">
      <c r="N4769" s="102"/>
      <c r="O4769" s="93"/>
      <c r="P4769" s="93"/>
    </row>
    <row r="4770" spans="14:16">
      <c r="N4770" s="102"/>
      <c r="O4770" s="93"/>
      <c r="P4770" s="93"/>
    </row>
    <row r="4771" spans="14:16">
      <c r="N4771" s="102"/>
      <c r="O4771" s="93"/>
      <c r="P4771" s="93"/>
    </row>
    <row r="4772" spans="14:16">
      <c r="N4772" s="102"/>
      <c r="O4772" s="93"/>
      <c r="P4772" s="93"/>
    </row>
    <row r="4773" spans="14:16">
      <c r="N4773" s="102"/>
      <c r="O4773" s="93"/>
      <c r="P4773" s="93"/>
    </row>
    <row r="4774" spans="14:16">
      <c r="N4774" s="102"/>
      <c r="O4774" s="93"/>
      <c r="P4774" s="93"/>
    </row>
    <row r="4775" spans="14:16">
      <c r="N4775" s="102"/>
      <c r="O4775" s="93"/>
      <c r="P4775" s="93"/>
    </row>
    <row r="4776" spans="14:16">
      <c r="N4776" s="102"/>
      <c r="O4776" s="93"/>
      <c r="P4776" s="93"/>
    </row>
    <row r="4777" spans="14:16">
      <c r="N4777" s="102"/>
      <c r="O4777" s="93"/>
      <c r="P4777" s="93"/>
    </row>
    <row r="4778" spans="14:16">
      <c r="N4778" s="102"/>
      <c r="O4778" s="93"/>
      <c r="P4778" s="93"/>
    </row>
    <row r="4779" spans="14:16">
      <c r="N4779" s="102"/>
      <c r="O4779" s="93"/>
      <c r="P4779" s="93"/>
    </row>
    <row r="4780" spans="14:16">
      <c r="N4780" s="102"/>
      <c r="O4780" s="93"/>
      <c r="P4780" s="93"/>
    </row>
    <row r="4781" spans="14:16">
      <c r="N4781" s="102"/>
      <c r="O4781" s="93"/>
      <c r="P4781" s="93"/>
    </row>
    <row r="4782" spans="14:16">
      <c r="N4782" s="102"/>
      <c r="O4782" s="93"/>
      <c r="P4782" s="93"/>
    </row>
    <row r="4783" spans="14:16">
      <c r="N4783" s="102"/>
      <c r="O4783" s="93"/>
      <c r="P4783" s="93"/>
    </row>
    <row r="4784" spans="14:16">
      <c r="N4784" s="102"/>
      <c r="O4784" s="93"/>
      <c r="P4784" s="93"/>
    </row>
    <row r="4785" spans="14:16">
      <c r="N4785" s="102"/>
      <c r="O4785" s="93"/>
      <c r="P4785" s="93"/>
    </row>
    <row r="4786" spans="14:16">
      <c r="N4786" s="102"/>
      <c r="O4786" s="93"/>
      <c r="P4786" s="93"/>
    </row>
    <row r="4787" spans="14:16">
      <c r="N4787" s="102"/>
      <c r="O4787" s="93"/>
      <c r="P4787" s="93"/>
    </row>
    <row r="4788" spans="14:16">
      <c r="N4788" s="102"/>
      <c r="O4788" s="93"/>
      <c r="P4788" s="93"/>
    </row>
    <row r="4789" spans="14:16">
      <c r="N4789" s="102"/>
      <c r="O4789" s="93"/>
      <c r="P4789" s="93"/>
    </row>
    <row r="4790" spans="14:16">
      <c r="N4790" s="102"/>
      <c r="O4790" s="93"/>
      <c r="P4790" s="93"/>
    </row>
    <row r="4791" spans="14:16">
      <c r="N4791" s="102"/>
      <c r="O4791" s="93"/>
      <c r="P4791" s="93"/>
    </row>
    <row r="4792" spans="14:16">
      <c r="N4792" s="102"/>
      <c r="O4792" s="93"/>
      <c r="P4792" s="93"/>
    </row>
    <row r="4793" spans="14:16">
      <c r="N4793" s="102"/>
      <c r="O4793" s="93"/>
      <c r="P4793" s="93"/>
    </row>
    <row r="4794" spans="14:16">
      <c r="N4794" s="102"/>
      <c r="O4794" s="93"/>
      <c r="P4794" s="93"/>
    </row>
    <row r="4795" spans="14:16">
      <c r="N4795" s="102"/>
      <c r="O4795" s="93"/>
      <c r="P4795" s="93"/>
    </row>
    <row r="4796" spans="14:16">
      <c r="N4796" s="102"/>
      <c r="O4796" s="93"/>
      <c r="P4796" s="93"/>
    </row>
    <row r="4797" spans="14:16">
      <c r="N4797" s="102"/>
      <c r="O4797" s="93"/>
      <c r="P4797" s="93"/>
    </row>
    <row r="4798" spans="14:16">
      <c r="N4798" s="102"/>
      <c r="O4798" s="93"/>
      <c r="P4798" s="93"/>
    </row>
    <row r="4799" spans="14:16">
      <c r="N4799" s="102"/>
      <c r="O4799" s="93"/>
      <c r="P4799" s="93"/>
    </row>
    <row r="4800" spans="14:16">
      <c r="N4800" s="102"/>
      <c r="O4800" s="93"/>
      <c r="P4800" s="93"/>
    </row>
    <row r="4801" spans="14:16">
      <c r="N4801" s="102"/>
      <c r="O4801" s="93"/>
      <c r="P4801" s="93"/>
    </row>
    <row r="4802" spans="14:16">
      <c r="N4802" s="102"/>
      <c r="O4802" s="93"/>
      <c r="P4802" s="93"/>
    </row>
    <row r="4803" spans="14:16">
      <c r="N4803" s="102"/>
      <c r="O4803" s="93"/>
      <c r="P4803" s="93"/>
    </row>
    <row r="4804" spans="14:16">
      <c r="N4804" s="102"/>
      <c r="O4804" s="93"/>
      <c r="P4804" s="93"/>
    </row>
    <row r="4805" spans="14:16">
      <c r="N4805" s="102"/>
      <c r="O4805" s="93"/>
      <c r="P4805" s="93"/>
    </row>
    <row r="4806" spans="14:16">
      <c r="N4806" s="102"/>
      <c r="O4806" s="93"/>
      <c r="P4806" s="93"/>
    </row>
    <row r="4807" spans="14:16">
      <c r="N4807" s="102"/>
      <c r="O4807" s="93"/>
      <c r="P4807" s="93"/>
    </row>
    <row r="4808" spans="14:16">
      <c r="N4808" s="102"/>
      <c r="O4808" s="93"/>
      <c r="P4808" s="93"/>
    </row>
    <row r="4809" spans="14:16">
      <c r="N4809" s="102"/>
      <c r="O4809" s="93"/>
      <c r="P4809" s="93"/>
    </row>
    <row r="4810" spans="14:16">
      <c r="N4810" s="102"/>
      <c r="O4810" s="93"/>
      <c r="P4810" s="93"/>
    </row>
    <row r="4811" spans="14:16">
      <c r="N4811" s="102"/>
      <c r="O4811" s="93"/>
      <c r="P4811" s="93"/>
    </row>
    <row r="4812" spans="14:16">
      <c r="N4812" s="102"/>
      <c r="O4812" s="93"/>
      <c r="P4812" s="93"/>
    </row>
    <row r="4813" spans="14:16">
      <c r="N4813" s="102"/>
      <c r="O4813" s="93"/>
      <c r="P4813" s="93"/>
    </row>
    <row r="4814" spans="14:16">
      <c r="N4814" s="102"/>
      <c r="O4814" s="93"/>
      <c r="P4814" s="93"/>
    </row>
    <row r="4815" spans="14:16">
      <c r="N4815" s="102"/>
      <c r="O4815" s="93"/>
      <c r="P4815" s="93"/>
    </row>
    <row r="4816" spans="14:16">
      <c r="N4816" s="102"/>
      <c r="O4816" s="93"/>
      <c r="P4816" s="93"/>
    </row>
    <row r="4817" spans="14:16">
      <c r="N4817" s="102"/>
      <c r="O4817" s="93"/>
      <c r="P4817" s="93"/>
    </row>
    <row r="4818" spans="14:16">
      <c r="N4818" s="102"/>
      <c r="O4818" s="93"/>
      <c r="P4818" s="93"/>
    </row>
    <row r="4819" spans="14:16">
      <c r="N4819" s="102"/>
      <c r="O4819" s="93"/>
      <c r="P4819" s="93"/>
    </row>
    <row r="4820" spans="14:16">
      <c r="N4820" s="102"/>
      <c r="O4820" s="93"/>
      <c r="P4820" s="93"/>
    </row>
    <row r="4821" spans="14:16">
      <c r="N4821" s="102"/>
      <c r="O4821" s="93"/>
      <c r="P4821" s="93"/>
    </row>
    <row r="4822" spans="14:16">
      <c r="N4822" s="102"/>
      <c r="O4822" s="93"/>
      <c r="P4822" s="93"/>
    </row>
    <row r="4823" spans="14:16">
      <c r="N4823" s="102"/>
      <c r="O4823" s="93"/>
      <c r="P4823" s="93"/>
    </row>
    <row r="4824" spans="14:16">
      <c r="N4824" s="102"/>
      <c r="O4824" s="93"/>
      <c r="P4824" s="93"/>
    </row>
    <row r="4825" spans="14:16">
      <c r="N4825" s="102"/>
      <c r="O4825" s="93"/>
      <c r="P4825" s="93"/>
    </row>
    <row r="4826" spans="14:16">
      <c r="N4826" s="102"/>
      <c r="O4826" s="93"/>
      <c r="P4826" s="93"/>
    </row>
    <row r="4827" spans="14:16">
      <c r="N4827" s="102"/>
      <c r="O4827" s="93"/>
      <c r="P4827" s="93"/>
    </row>
    <row r="4828" spans="14:16">
      <c r="N4828" s="102"/>
      <c r="O4828" s="93"/>
      <c r="P4828" s="93"/>
    </row>
    <row r="4829" spans="14:16">
      <c r="N4829" s="102"/>
      <c r="O4829" s="93"/>
      <c r="P4829" s="93"/>
    </row>
    <row r="4830" spans="14:16">
      <c r="N4830" s="102"/>
      <c r="O4830" s="93"/>
      <c r="P4830" s="93"/>
    </row>
    <row r="4831" spans="14:16">
      <c r="N4831" s="102"/>
      <c r="O4831" s="93"/>
      <c r="P4831" s="93"/>
    </row>
    <row r="4832" spans="14:16">
      <c r="N4832" s="102"/>
      <c r="O4832" s="93"/>
      <c r="P4832" s="93"/>
    </row>
    <row r="4833" spans="14:16">
      <c r="N4833" s="102"/>
      <c r="O4833" s="93"/>
      <c r="P4833" s="93"/>
    </row>
    <row r="4834" spans="14:16">
      <c r="N4834" s="102"/>
      <c r="O4834" s="93"/>
      <c r="P4834" s="93"/>
    </row>
    <row r="4835" spans="14:16">
      <c r="N4835" s="102"/>
      <c r="O4835" s="93"/>
      <c r="P4835" s="93"/>
    </row>
    <row r="4836" spans="14:16">
      <c r="N4836" s="102"/>
      <c r="O4836" s="93"/>
      <c r="P4836" s="93"/>
    </row>
    <row r="4837" spans="14:16">
      <c r="N4837" s="102"/>
      <c r="O4837" s="93"/>
      <c r="P4837" s="93"/>
    </row>
    <row r="4838" spans="14:16">
      <c r="N4838" s="102"/>
      <c r="O4838" s="93"/>
      <c r="P4838" s="93"/>
    </row>
    <row r="4839" spans="14:16">
      <c r="N4839" s="102"/>
      <c r="O4839" s="93"/>
      <c r="P4839" s="93"/>
    </row>
    <row r="4840" spans="14:16">
      <c r="N4840" s="102"/>
      <c r="O4840" s="93"/>
      <c r="P4840" s="93"/>
    </row>
    <row r="4841" spans="14:16">
      <c r="N4841" s="102"/>
      <c r="O4841" s="93"/>
      <c r="P4841" s="93"/>
    </row>
    <row r="4842" spans="14:16">
      <c r="N4842" s="102"/>
      <c r="O4842" s="93"/>
      <c r="P4842" s="93"/>
    </row>
    <row r="4843" spans="14:16">
      <c r="N4843" s="102"/>
      <c r="O4843" s="93"/>
      <c r="P4843" s="93"/>
    </row>
    <row r="4844" spans="14:16">
      <c r="N4844" s="102"/>
      <c r="O4844" s="93"/>
      <c r="P4844" s="93"/>
    </row>
    <row r="4845" spans="14:16">
      <c r="N4845" s="102"/>
      <c r="O4845" s="93"/>
      <c r="P4845" s="93"/>
    </row>
    <row r="4846" spans="14:16">
      <c r="N4846" s="102"/>
      <c r="O4846" s="93"/>
      <c r="P4846" s="93"/>
    </row>
    <row r="4847" spans="14:16">
      <c r="N4847" s="102"/>
      <c r="O4847" s="93"/>
      <c r="P4847" s="93"/>
    </row>
    <row r="4848" spans="14:16">
      <c r="N4848" s="102"/>
      <c r="O4848" s="93"/>
      <c r="P4848" s="93"/>
    </row>
    <row r="4849" spans="14:16">
      <c r="N4849" s="102"/>
      <c r="O4849" s="93"/>
      <c r="P4849" s="93"/>
    </row>
    <row r="4850" spans="14:16">
      <c r="N4850" s="102"/>
      <c r="O4850" s="93"/>
      <c r="P4850" s="93"/>
    </row>
    <row r="4851" spans="14:16">
      <c r="N4851" s="102"/>
      <c r="O4851" s="93"/>
      <c r="P4851" s="93"/>
    </row>
    <row r="4852" spans="14:16">
      <c r="N4852" s="102"/>
      <c r="O4852" s="93"/>
      <c r="P4852" s="93"/>
    </row>
    <row r="4853" spans="14:16">
      <c r="N4853" s="102"/>
      <c r="O4853" s="93"/>
      <c r="P4853" s="93"/>
    </row>
    <row r="4854" spans="14:16">
      <c r="N4854" s="102"/>
      <c r="O4854" s="93"/>
      <c r="P4854" s="93"/>
    </row>
    <row r="4855" spans="14:16">
      <c r="N4855" s="102"/>
      <c r="O4855" s="93"/>
      <c r="P4855" s="93"/>
    </row>
    <row r="4856" spans="14:16">
      <c r="N4856" s="102"/>
      <c r="O4856" s="93"/>
      <c r="P4856" s="93"/>
    </row>
    <row r="4857" spans="14:16">
      <c r="N4857" s="102"/>
      <c r="O4857" s="93"/>
      <c r="P4857" s="93"/>
    </row>
    <row r="4858" spans="14:16">
      <c r="N4858" s="102"/>
      <c r="O4858" s="93"/>
      <c r="P4858" s="93"/>
    </row>
    <row r="4859" spans="14:16">
      <c r="N4859" s="102"/>
      <c r="O4859" s="93"/>
      <c r="P4859" s="93"/>
    </row>
    <row r="4860" spans="14:16">
      <c r="N4860" s="102"/>
      <c r="O4860" s="93"/>
      <c r="P4860" s="93"/>
    </row>
    <row r="4861" spans="14:16">
      <c r="N4861" s="102"/>
      <c r="O4861" s="93"/>
      <c r="P4861" s="93"/>
    </row>
    <row r="4862" spans="14:16">
      <c r="N4862" s="102"/>
      <c r="O4862" s="93"/>
      <c r="P4862" s="93"/>
    </row>
    <row r="4863" spans="14:16">
      <c r="N4863" s="102"/>
      <c r="O4863" s="93"/>
      <c r="P4863" s="93"/>
    </row>
    <row r="4864" spans="14:16">
      <c r="N4864" s="102"/>
      <c r="O4864" s="93"/>
      <c r="P4864" s="93"/>
    </row>
    <row r="4865" spans="14:16">
      <c r="N4865" s="102"/>
      <c r="O4865" s="93"/>
      <c r="P4865" s="93"/>
    </row>
    <row r="4866" spans="14:16">
      <c r="N4866" s="102"/>
      <c r="O4866" s="93"/>
      <c r="P4866" s="93"/>
    </row>
    <row r="4867" spans="14:16">
      <c r="N4867" s="102"/>
      <c r="O4867" s="93"/>
      <c r="P4867" s="93"/>
    </row>
    <row r="4868" spans="14:16">
      <c r="N4868" s="102"/>
      <c r="O4868" s="93"/>
      <c r="P4868" s="93"/>
    </row>
    <row r="4869" spans="14:16">
      <c r="N4869" s="102"/>
      <c r="O4869" s="93"/>
      <c r="P4869" s="93"/>
    </row>
    <row r="4870" spans="14:16">
      <c r="N4870" s="102"/>
      <c r="O4870" s="93"/>
      <c r="P4870" s="93"/>
    </row>
    <row r="4871" spans="14:16">
      <c r="N4871" s="102"/>
      <c r="O4871" s="93"/>
      <c r="P4871" s="93"/>
    </row>
    <row r="4872" spans="14:16">
      <c r="N4872" s="102"/>
      <c r="O4872" s="93"/>
      <c r="P4872" s="93"/>
    </row>
    <row r="4873" spans="14:16">
      <c r="N4873" s="102"/>
      <c r="O4873" s="93"/>
      <c r="P4873" s="93"/>
    </row>
    <row r="4874" spans="14:16">
      <c r="N4874" s="102"/>
      <c r="O4874" s="93"/>
      <c r="P4874" s="93"/>
    </row>
    <row r="4875" spans="14:16">
      <c r="N4875" s="102"/>
      <c r="O4875" s="93"/>
      <c r="P4875" s="93"/>
    </row>
    <row r="4876" spans="14:16">
      <c r="N4876" s="102"/>
      <c r="O4876" s="93"/>
      <c r="P4876" s="93"/>
    </row>
    <row r="4877" spans="14:16">
      <c r="N4877" s="102"/>
      <c r="O4877" s="93"/>
      <c r="P4877" s="93"/>
    </row>
    <row r="4878" spans="14:16">
      <c r="N4878" s="102"/>
      <c r="O4878" s="93"/>
      <c r="P4878" s="93"/>
    </row>
    <row r="4879" spans="14:16">
      <c r="N4879" s="102"/>
      <c r="O4879" s="93"/>
      <c r="P4879" s="93"/>
    </row>
    <row r="4880" spans="14:16">
      <c r="N4880" s="102"/>
      <c r="O4880" s="93"/>
      <c r="P4880" s="93"/>
    </row>
    <row r="4881" spans="14:16">
      <c r="N4881" s="102"/>
      <c r="O4881" s="93"/>
      <c r="P4881" s="93"/>
    </row>
    <row r="4882" spans="14:16">
      <c r="N4882" s="102"/>
      <c r="O4882" s="93"/>
      <c r="P4882" s="93"/>
    </row>
    <row r="4883" spans="14:16">
      <c r="N4883" s="102"/>
      <c r="O4883" s="93"/>
      <c r="P4883" s="93"/>
    </row>
    <row r="4884" spans="14:16">
      <c r="N4884" s="102"/>
      <c r="O4884" s="93"/>
      <c r="P4884" s="93"/>
    </row>
    <row r="4885" spans="14:16">
      <c r="N4885" s="102"/>
      <c r="O4885" s="93"/>
      <c r="P4885" s="93"/>
    </row>
    <row r="4886" spans="14:16">
      <c r="N4886" s="102"/>
      <c r="O4886" s="93"/>
      <c r="P4886" s="93"/>
    </row>
    <row r="4887" spans="14:16">
      <c r="N4887" s="102"/>
      <c r="O4887" s="93"/>
      <c r="P4887" s="93"/>
    </row>
    <row r="4888" spans="14:16">
      <c r="N4888" s="102"/>
      <c r="O4888" s="93"/>
      <c r="P4888" s="93"/>
    </row>
    <row r="4889" spans="14:16">
      <c r="N4889" s="102"/>
      <c r="O4889" s="93"/>
      <c r="P4889" s="93"/>
    </row>
    <row r="4890" spans="14:16">
      <c r="N4890" s="102"/>
      <c r="O4890" s="93"/>
      <c r="P4890" s="93"/>
    </row>
    <row r="4891" spans="14:16">
      <c r="N4891" s="102"/>
      <c r="O4891" s="93"/>
      <c r="P4891" s="93"/>
    </row>
    <row r="4892" spans="14:16">
      <c r="N4892" s="102"/>
      <c r="O4892" s="93"/>
      <c r="P4892" s="93"/>
    </row>
    <row r="4893" spans="14:16">
      <c r="N4893" s="102"/>
      <c r="O4893" s="93"/>
      <c r="P4893" s="93"/>
    </row>
    <row r="4894" spans="14:16">
      <c r="N4894" s="102"/>
      <c r="O4894" s="93"/>
      <c r="P4894" s="93"/>
    </row>
    <row r="4895" spans="14:16">
      <c r="N4895" s="102"/>
      <c r="O4895" s="93"/>
      <c r="P4895" s="93"/>
    </row>
    <row r="4896" spans="14:16">
      <c r="N4896" s="102"/>
      <c r="O4896" s="93"/>
      <c r="P4896" s="93"/>
    </row>
    <row r="4897" spans="14:16">
      <c r="N4897" s="102"/>
      <c r="O4897" s="93"/>
      <c r="P4897" s="93"/>
    </row>
    <row r="4898" spans="14:16">
      <c r="N4898" s="102"/>
      <c r="O4898" s="93"/>
      <c r="P4898" s="93"/>
    </row>
    <row r="4899" spans="14:16">
      <c r="N4899" s="102"/>
      <c r="O4899" s="93"/>
      <c r="P4899" s="93"/>
    </row>
    <row r="4900" spans="14:16">
      <c r="N4900" s="102"/>
      <c r="O4900" s="93"/>
      <c r="P4900" s="93"/>
    </row>
    <row r="4901" spans="14:16">
      <c r="N4901" s="102"/>
      <c r="O4901" s="93"/>
      <c r="P4901" s="93"/>
    </row>
    <row r="4902" spans="14:16">
      <c r="N4902" s="102"/>
      <c r="O4902" s="93"/>
      <c r="P4902" s="93"/>
    </row>
    <row r="4903" spans="14:16">
      <c r="N4903" s="102"/>
      <c r="O4903" s="93"/>
      <c r="P4903" s="93"/>
    </row>
    <row r="4904" spans="14:16">
      <c r="N4904" s="102"/>
      <c r="O4904" s="93"/>
      <c r="P4904" s="93"/>
    </row>
    <row r="4905" spans="14:16">
      <c r="N4905" s="102"/>
      <c r="O4905" s="93"/>
      <c r="P4905" s="93"/>
    </row>
    <row r="4906" spans="14:16">
      <c r="N4906" s="102"/>
      <c r="O4906" s="93"/>
      <c r="P4906" s="93"/>
    </row>
    <row r="4907" spans="14:16">
      <c r="N4907" s="102"/>
      <c r="O4907" s="93"/>
      <c r="P4907" s="93"/>
    </row>
    <row r="4908" spans="14:16">
      <c r="N4908" s="102"/>
      <c r="O4908" s="93"/>
      <c r="P4908" s="93"/>
    </row>
    <row r="4909" spans="14:16">
      <c r="N4909" s="102"/>
      <c r="O4909" s="93"/>
      <c r="P4909" s="93"/>
    </row>
    <row r="4910" spans="14:16">
      <c r="N4910" s="102"/>
      <c r="O4910" s="93"/>
      <c r="P4910" s="93"/>
    </row>
    <row r="4911" spans="14:16">
      <c r="N4911" s="102"/>
      <c r="O4911" s="93"/>
      <c r="P4911" s="93"/>
    </row>
    <row r="4912" spans="14:16">
      <c r="N4912" s="102"/>
      <c r="O4912" s="93"/>
      <c r="P4912" s="93"/>
    </row>
    <row r="4913" spans="14:16">
      <c r="N4913" s="102"/>
      <c r="O4913" s="93"/>
      <c r="P4913" s="93"/>
    </row>
    <row r="4914" spans="14:16">
      <c r="N4914" s="102"/>
      <c r="O4914" s="93"/>
      <c r="P4914" s="93"/>
    </row>
    <row r="4915" spans="14:16">
      <c r="N4915" s="102"/>
      <c r="O4915" s="93"/>
      <c r="P4915" s="93"/>
    </row>
    <row r="4916" spans="14:16">
      <c r="N4916" s="102"/>
      <c r="O4916" s="93"/>
      <c r="P4916" s="93"/>
    </row>
    <row r="4917" spans="14:16">
      <c r="N4917" s="102"/>
      <c r="O4917" s="93"/>
      <c r="P4917" s="93"/>
    </row>
    <row r="4918" spans="14:16">
      <c r="N4918" s="102"/>
      <c r="O4918" s="93"/>
      <c r="P4918" s="93"/>
    </row>
    <row r="4919" spans="14:16">
      <c r="N4919" s="102"/>
      <c r="O4919" s="93"/>
      <c r="P4919" s="93"/>
    </row>
    <row r="4920" spans="14:16">
      <c r="N4920" s="102"/>
      <c r="O4920" s="93"/>
      <c r="P4920" s="93"/>
    </row>
    <row r="4921" spans="14:16">
      <c r="N4921" s="102"/>
      <c r="O4921" s="93"/>
      <c r="P4921" s="93"/>
    </row>
    <row r="4922" spans="14:16">
      <c r="N4922" s="102"/>
      <c r="O4922" s="93"/>
      <c r="P4922" s="93"/>
    </row>
    <row r="4923" spans="14:16">
      <c r="N4923" s="102"/>
      <c r="O4923" s="93"/>
      <c r="P4923" s="93"/>
    </row>
    <row r="4924" spans="14:16">
      <c r="N4924" s="102"/>
      <c r="O4924" s="93"/>
      <c r="P4924" s="93"/>
    </row>
    <row r="4925" spans="14:16">
      <c r="N4925" s="102"/>
      <c r="O4925" s="93"/>
      <c r="P4925" s="93"/>
    </row>
    <row r="4926" spans="14:16">
      <c r="N4926" s="102"/>
      <c r="O4926" s="93"/>
      <c r="P4926" s="93"/>
    </row>
    <row r="4927" spans="14:16">
      <c r="N4927" s="102"/>
      <c r="O4927" s="93"/>
      <c r="P4927" s="93"/>
    </row>
    <row r="4928" spans="14:16">
      <c r="N4928" s="102"/>
      <c r="O4928" s="93"/>
      <c r="P4928" s="93"/>
    </row>
    <row r="4929" spans="14:16">
      <c r="N4929" s="102"/>
      <c r="O4929" s="93"/>
      <c r="P4929" s="93"/>
    </row>
    <row r="4930" spans="14:16">
      <c r="N4930" s="102"/>
      <c r="O4930" s="93"/>
      <c r="P4930" s="93"/>
    </row>
    <row r="4931" spans="14:16">
      <c r="N4931" s="102"/>
      <c r="O4931" s="93"/>
      <c r="P4931" s="93"/>
    </row>
    <row r="4932" spans="14:16">
      <c r="N4932" s="102"/>
      <c r="O4932" s="93"/>
      <c r="P4932" s="93"/>
    </row>
    <row r="4933" spans="14:16">
      <c r="N4933" s="102"/>
      <c r="O4933" s="93"/>
      <c r="P4933" s="93"/>
    </row>
    <row r="4934" spans="14:16">
      <c r="N4934" s="102"/>
      <c r="O4934" s="93"/>
      <c r="P4934" s="93"/>
    </row>
    <row r="4935" spans="14:16">
      <c r="N4935" s="102"/>
      <c r="O4935" s="93"/>
      <c r="P4935" s="93"/>
    </row>
    <row r="4936" spans="14:16">
      <c r="N4936" s="102"/>
      <c r="O4936" s="93"/>
      <c r="P4936" s="93"/>
    </row>
    <row r="4937" spans="14:16">
      <c r="N4937" s="102"/>
      <c r="O4937" s="93"/>
      <c r="P4937" s="93"/>
    </row>
    <row r="4938" spans="14:16">
      <c r="N4938" s="102"/>
      <c r="O4938" s="93"/>
      <c r="P4938" s="93"/>
    </row>
    <row r="4939" spans="14:16">
      <c r="N4939" s="102"/>
      <c r="O4939" s="93"/>
      <c r="P4939" s="93"/>
    </row>
    <row r="4940" spans="14:16">
      <c r="N4940" s="102"/>
      <c r="O4940" s="93"/>
      <c r="P4940" s="93"/>
    </row>
    <row r="4941" spans="14:16">
      <c r="N4941" s="102"/>
      <c r="O4941" s="93"/>
      <c r="P4941" s="93"/>
    </row>
    <row r="4942" spans="14:16">
      <c r="N4942" s="102"/>
      <c r="O4942" s="93"/>
      <c r="P4942" s="93"/>
    </row>
    <row r="4943" spans="14:16">
      <c r="N4943" s="102"/>
      <c r="O4943" s="93"/>
      <c r="P4943" s="93"/>
    </row>
    <row r="4944" spans="14:16">
      <c r="N4944" s="102"/>
      <c r="O4944" s="93"/>
      <c r="P4944" s="93"/>
    </row>
    <row r="4945" spans="14:16">
      <c r="N4945" s="102"/>
      <c r="O4945" s="93"/>
      <c r="P4945" s="93"/>
    </row>
    <row r="4946" spans="14:16">
      <c r="N4946" s="102"/>
      <c r="O4946" s="93"/>
      <c r="P4946" s="93"/>
    </row>
    <row r="4947" spans="14:16">
      <c r="N4947" s="102"/>
      <c r="O4947" s="93"/>
      <c r="P4947" s="93"/>
    </row>
    <row r="4948" spans="14:16">
      <c r="N4948" s="102"/>
      <c r="O4948" s="93"/>
      <c r="P4948" s="93"/>
    </row>
    <row r="4949" spans="14:16">
      <c r="N4949" s="102"/>
      <c r="O4949" s="93"/>
      <c r="P4949" s="93"/>
    </row>
    <row r="4950" spans="14:16">
      <c r="N4950" s="102"/>
      <c r="O4950" s="93"/>
      <c r="P4950" s="93"/>
    </row>
    <row r="4951" spans="14:16">
      <c r="N4951" s="102"/>
      <c r="O4951" s="93"/>
      <c r="P4951" s="93"/>
    </row>
    <row r="4952" spans="14:16">
      <c r="N4952" s="102"/>
      <c r="O4952" s="93"/>
      <c r="P4952" s="93"/>
    </row>
    <row r="4953" spans="14:16">
      <c r="N4953" s="102"/>
      <c r="O4953" s="93"/>
      <c r="P4953" s="93"/>
    </row>
    <row r="4954" spans="14:16">
      <c r="N4954" s="102"/>
      <c r="O4954" s="93"/>
      <c r="P4954" s="93"/>
    </row>
    <row r="4955" spans="14:16">
      <c r="N4955" s="102"/>
      <c r="O4955" s="93"/>
      <c r="P4955" s="93"/>
    </row>
    <row r="4956" spans="14:16">
      <c r="N4956" s="102"/>
      <c r="O4956" s="93"/>
      <c r="P4956" s="93"/>
    </row>
    <row r="4957" spans="14:16">
      <c r="N4957" s="102"/>
      <c r="O4957" s="93"/>
      <c r="P4957" s="93"/>
    </row>
    <row r="4958" spans="14:16">
      <c r="N4958" s="102"/>
      <c r="O4958" s="93"/>
      <c r="P4958" s="93"/>
    </row>
    <row r="4959" spans="14:16">
      <c r="N4959" s="102"/>
      <c r="O4959" s="93"/>
      <c r="P4959" s="93"/>
    </row>
    <row r="4960" spans="14:16">
      <c r="N4960" s="102"/>
      <c r="O4960" s="93"/>
      <c r="P4960" s="93"/>
    </row>
    <row r="4961" spans="14:16">
      <c r="N4961" s="102"/>
      <c r="O4961" s="93"/>
      <c r="P4961" s="93"/>
    </row>
    <row r="4962" spans="14:16">
      <c r="N4962" s="102"/>
      <c r="O4962" s="93"/>
      <c r="P4962" s="93"/>
    </row>
    <row r="4963" spans="14:16">
      <c r="N4963" s="102"/>
      <c r="O4963" s="93"/>
      <c r="P4963" s="93"/>
    </row>
    <row r="4964" spans="14:16">
      <c r="N4964" s="102"/>
      <c r="O4964" s="93"/>
      <c r="P4964" s="93"/>
    </row>
    <row r="4965" spans="14:16">
      <c r="N4965" s="102"/>
      <c r="O4965" s="93"/>
      <c r="P4965" s="93"/>
    </row>
    <row r="4966" spans="14:16">
      <c r="N4966" s="102"/>
      <c r="O4966" s="93"/>
      <c r="P4966" s="93"/>
    </row>
    <row r="4967" spans="14:16">
      <c r="N4967" s="102"/>
      <c r="O4967" s="93"/>
      <c r="P4967" s="93"/>
    </row>
    <row r="4968" spans="14:16">
      <c r="N4968" s="102"/>
      <c r="O4968" s="93"/>
      <c r="P4968" s="93"/>
    </row>
    <row r="4969" spans="14:16">
      <c r="N4969" s="102"/>
      <c r="O4969" s="93"/>
      <c r="P4969" s="93"/>
    </row>
    <row r="4970" spans="14:16">
      <c r="N4970" s="102"/>
      <c r="O4970" s="93"/>
      <c r="P4970" s="93"/>
    </row>
    <row r="4971" spans="14:16">
      <c r="N4971" s="102"/>
      <c r="O4971" s="93"/>
      <c r="P4971" s="93"/>
    </row>
    <row r="4972" spans="14:16">
      <c r="N4972" s="102"/>
      <c r="O4972" s="93"/>
      <c r="P4972" s="93"/>
    </row>
    <row r="4973" spans="14:16">
      <c r="N4973" s="102"/>
      <c r="O4973" s="93"/>
      <c r="P4973" s="93"/>
    </row>
    <row r="4974" spans="14:16">
      <c r="N4974" s="102"/>
      <c r="O4974" s="93"/>
      <c r="P4974" s="93"/>
    </row>
    <row r="4975" spans="14:16">
      <c r="N4975" s="102"/>
      <c r="O4975" s="93"/>
      <c r="P4975" s="93"/>
    </row>
    <row r="4976" spans="14:16">
      <c r="N4976" s="102"/>
      <c r="O4976" s="93"/>
      <c r="P4976" s="93"/>
    </row>
    <row r="4977" spans="14:16">
      <c r="N4977" s="102"/>
      <c r="O4977" s="93"/>
      <c r="P4977" s="93"/>
    </row>
    <row r="4978" spans="14:16">
      <c r="N4978" s="102"/>
      <c r="O4978" s="93"/>
      <c r="P4978" s="93"/>
    </row>
    <row r="4979" spans="14:16">
      <c r="N4979" s="102"/>
      <c r="O4979" s="93"/>
      <c r="P4979" s="93"/>
    </row>
    <row r="4980" spans="14:16">
      <c r="N4980" s="102"/>
      <c r="O4980" s="93"/>
      <c r="P4980" s="93"/>
    </row>
    <row r="4981" spans="14:16">
      <c r="N4981" s="102"/>
      <c r="O4981" s="93"/>
      <c r="P4981" s="93"/>
    </row>
    <row r="4982" spans="14:16">
      <c r="N4982" s="102"/>
      <c r="O4982" s="93"/>
      <c r="P4982" s="93"/>
    </row>
    <row r="4983" spans="14:16">
      <c r="N4983" s="102"/>
      <c r="O4983" s="93"/>
      <c r="P4983" s="93"/>
    </row>
    <row r="4984" spans="14:16">
      <c r="N4984" s="102"/>
      <c r="O4984" s="93"/>
      <c r="P4984" s="93"/>
    </row>
    <row r="4985" spans="14:16">
      <c r="N4985" s="102"/>
      <c r="O4985" s="93"/>
      <c r="P4985" s="93"/>
    </row>
    <row r="4986" spans="14:16">
      <c r="N4986" s="102"/>
      <c r="O4986" s="93"/>
      <c r="P4986" s="93"/>
    </row>
    <row r="4987" spans="14:16">
      <c r="N4987" s="102"/>
      <c r="O4987" s="93"/>
      <c r="P4987" s="93"/>
    </row>
    <row r="4988" spans="14:16">
      <c r="N4988" s="102"/>
      <c r="O4988" s="93"/>
      <c r="P4988" s="93"/>
    </row>
    <row r="4989" spans="14:16">
      <c r="N4989" s="102"/>
      <c r="O4989" s="93"/>
      <c r="P4989" s="93"/>
    </row>
    <row r="4990" spans="14:16">
      <c r="N4990" s="102"/>
      <c r="O4990" s="93"/>
      <c r="P4990" s="93"/>
    </row>
    <row r="4991" spans="14:16">
      <c r="N4991" s="102"/>
      <c r="O4991" s="93"/>
      <c r="P4991" s="93"/>
    </row>
    <row r="4992" spans="14:16">
      <c r="N4992" s="102"/>
      <c r="O4992" s="93"/>
      <c r="P4992" s="93"/>
    </row>
    <row r="4993" spans="14:16">
      <c r="N4993" s="102"/>
      <c r="O4993" s="93"/>
      <c r="P4993" s="93"/>
    </row>
    <row r="4994" spans="14:16">
      <c r="N4994" s="102"/>
      <c r="O4994" s="93"/>
      <c r="P4994" s="93"/>
    </row>
    <row r="4995" spans="14:16">
      <c r="N4995" s="102"/>
      <c r="O4995" s="93"/>
      <c r="P4995" s="93"/>
    </row>
    <row r="4996" spans="14:16">
      <c r="N4996" s="102"/>
      <c r="O4996" s="93"/>
      <c r="P4996" s="93"/>
    </row>
    <row r="4997" spans="14:16">
      <c r="N4997" s="102"/>
      <c r="O4997" s="93"/>
      <c r="P4997" s="93"/>
    </row>
    <row r="4998" spans="14:16">
      <c r="N4998" s="102"/>
      <c r="O4998" s="93"/>
      <c r="P4998" s="93"/>
    </row>
    <row r="4999" spans="14:16">
      <c r="N4999" s="102"/>
      <c r="O4999" s="93"/>
      <c r="P4999" s="93"/>
    </row>
    <row r="5000" spans="14:16">
      <c r="N5000" s="102"/>
      <c r="O5000" s="93"/>
      <c r="P5000" s="93"/>
    </row>
    <row r="5001" spans="14:16">
      <c r="N5001" s="102"/>
      <c r="O5001" s="93"/>
      <c r="P5001" s="93"/>
    </row>
    <row r="5002" spans="14:16">
      <c r="N5002" s="102"/>
      <c r="O5002" s="93"/>
      <c r="P5002" s="93"/>
    </row>
    <row r="5003" spans="14:16">
      <c r="N5003" s="102"/>
      <c r="O5003" s="93"/>
      <c r="P5003" s="93"/>
    </row>
    <row r="5004" spans="14:16">
      <c r="N5004" s="102"/>
      <c r="O5004" s="93"/>
      <c r="P5004" s="93"/>
    </row>
    <row r="5005" spans="14:16">
      <c r="N5005" s="102"/>
      <c r="O5005" s="93"/>
      <c r="P5005" s="93"/>
    </row>
    <row r="5006" spans="14:16">
      <c r="N5006" s="102"/>
      <c r="O5006" s="93"/>
      <c r="P5006" s="93"/>
    </row>
    <row r="5007" spans="14:16">
      <c r="N5007" s="102"/>
      <c r="O5007" s="93"/>
      <c r="P5007" s="93"/>
    </row>
    <row r="5008" spans="14:16">
      <c r="N5008" s="102"/>
      <c r="O5008" s="93"/>
      <c r="P5008" s="93"/>
    </row>
    <row r="5009" spans="14:16">
      <c r="N5009" s="102"/>
      <c r="O5009" s="93"/>
      <c r="P5009" s="93"/>
    </row>
    <row r="5010" spans="14:16">
      <c r="N5010" s="102"/>
      <c r="O5010" s="93"/>
      <c r="P5010" s="93"/>
    </row>
    <row r="5011" spans="14:16">
      <c r="N5011" s="102"/>
      <c r="O5011" s="93"/>
      <c r="P5011" s="93"/>
    </row>
    <row r="5012" spans="14:16">
      <c r="N5012" s="102"/>
      <c r="O5012" s="93"/>
      <c r="P5012" s="93"/>
    </row>
    <row r="5013" spans="14:16">
      <c r="N5013" s="102"/>
      <c r="O5013" s="93"/>
      <c r="P5013" s="93"/>
    </row>
    <row r="5014" spans="14:16">
      <c r="N5014" s="102"/>
      <c r="O5014" s="93"/>
      <c r="P5014" s="93"/>
    </row>
    <row r="5015" spans="14:16">
      <c r="N5015" s="102"/>
      <c r="O5015" s="93"/>
      <c r="P5015" s="93"/>
    </row>
    <row r="5016" spans="14:16">
      <c r="N5016" s="102"/>
      <c r="O5016" s="93"/>
      <c r="P5016" s="93"/>
    </row>
    <row r="5017" spans="14:16">
      <c r="N5017" s="102"/>
      <c r="O5017" s="93"/>
      <c r="P5017" s="93"/>
    </row>
    <row r="5018" spans="14:16">
      <c r="N5018" s="102"/>
      <c r="O5018" s="93"/>
      <c r="P5018" s="93"/>
    </row>
    <row r="5019" spans="14:16">
      <c r="N5019" s="102"/>
      <c r="O5019" s="93"/>
      <c r="P5019" s="93"/>
    </row>
    <row r="5020" spans="14:16">
      <c r="N5020" s="102"/>
      <c r="O5020" s="93"/>
      <c r="P5020" s="93"/>
    </row>
    <row r="5021" spans="14:16">
      <c r="N5021" s="102"/>
      <c r="O5021" s="93"/>
      <c r="P5021" s="93"/>
    </row>
    <row r="5022" spans="14:16">
      <c r="N5022" s="102"/>
      <c r="O5022" s="93"/>
      <c r="P5022" s="93"/>
    </row>
    <row r="5023" spans="14:16">
      <c r="N5023" s="102"/>
      <c r="O5023" s="93"/>
      <c r="P5023" s="93"/>
    </row>
    <row r="5024" spans="14:16">
      <c r="N5024" s="102"/>
      <c r="O5024" s="93"/>
      <c r="P5024" s="93"/>
    </row>
    <row r="5025" spans="14:16">
      <c r="N5025" s="102"/>
      <c r="O5025" s="93"/>
      <c r="P5025" s="93"/>
    </row>
    <row r="5026" spans="14:16">
      <c r="N5026" s="102"/>
      <c r="O5026" s="93"/>
      <c r="P5026" s="93"/>
    </row>
    <row r="5027" spans="14:16">
      <c r="N5027" s="102"/>
      <c r="O5027" s="93"/>
      <c r="P5027" s="93"/>
    </row>
    <row r="5028" spans="14:16">
      <c r="N5028" s="102"/>
      <c r="O5028" s="93"/>
      <c r="P5028" s="93"/>
    </row>
    <row r="5029" spans="14:16">
      <c r="N5029" s="102"/>
      <c r="O5029" s="93"/>
      <c r="P5029" s="93"/>
    </row>
    <row r="5030" spans="14:16">
      <c r="N5030" s="102"/>
      <c r="O5030" s="93"/>
      <c r="P5030" s="93"/>
    </row>
    <row r="5031" spans="14:16">
      <c r="N5031" s="102"/>
      <c r="O5031" s="93"/>
      <c r="P5031" s="93"/>
    </row>
    <row r="5032" spans="14:16">
      <c r="N5032" s="102"/>
      <c r="O5032" s="93"/>
      <c r="P5032" s="93"/>
    </row>
    <row r="5033" spans="14:16">
      <c r="N5033" s="102"/>
      <c r="O5033" s="93"/>
      <c r="P5033" s="93"/>
    </row>
    <row r="5034" spans="14:16">
      <c r="N5034" s="102"/>
      <c r="O5034" s="93"/>
      <c r="P5034" s="93"/>
    </row>
    <row r="5035" spans="14:16">
      <c r="N5035" s="102"/>
      <c r="O5035" s="93"/>
      <c r="P5035" s="93"/>
    </row>
    <row r="5036" spans="14:16">
      <c r="N5036" s="102"/>
      <c r="O5036" s="93"/>
      <c r="P5036" s="93"/>
    </row>
    <row r="5037" spans="14:16">
      <c r="N5037" s="102"/>
      <c r="O5037" s="93"/>
      <c r="P5037" s="93"/>
    </row>
    <row r="5038" spans="14:16">
      <c r="N5038" s="102"/>
      <c r="O5038" s="93"/>
      <c r="P5038" s="93"/>
    </row>
    <row r="5039" spans="14:16">
      <c r="N5039" s="102"/>
      <c r="O5039" s="93"/>
      <c r="P5039" s="93"/>
    </row>
    <row r="5040" spans="14:16">
      <c r="N5040" s="102"/>
      <c r="O5040" s="93"/>
      <c r="P5040" s="93"/>
    </row>
    <row r="5041" spans="14:16">
      <c r="N5041" s="102"/>
      <c r="O5041" s="93"/>
      <c r="P5041" s="93"/>
    </row>
    <row r="5042" spans="14:16">
      <c r="N5042" s="102"/>
      <c r="O5042" s="93"/>
      <c r="P5042" s="93"/>
    </row>
    <row r="5043" spans="14:16">
      <c r="N5043" s="102"/>
      <c r="O5043" s="93"/>
      <c r="P5043" s="93"/>
    </row>
    <row r="5044" spans="14:16">
      <c r="N5044" s="102"/>
      <c r="O5044" s="93"/>
      <c r="P5044" s="93"/>
    </row>
    <row r="5045" spans="14:16">
      <c r="N5045" s="102"/>
      <c r="O5045" s="93"/>
      <c r="P5045" s="93"/>
    </row>
    <row r="5046" spans="14:16">
      <c r="N5046" s="102"/>
      <c r="O5046" s="93"/>
      <c r="P5046" s="93"/>
    </row>
    <row r="5047" spans="14:16">
      <c r="N5047" s="102"/>
      <c r="O5047" s="93"/>
      <c r="P5047" s="93"/>
    </row>
    <row r="5048" spans="14:16">
      <c r="N5048" s="102"/>
      <c r="O5048" s="93"/>
      <c r="P5048" s="93"/>
    </row>
    <row r="5049" spans="14:16">
      <c r="N5049" s="102"/>
      <c r="O5049" s="93"/>
      <c r="P5049" s="93"/>
    </row>
    <row r="5050" spans="14:16">
      <c r="N5050" s="102"/>
      <c r="O5050" s="93"/>
      <c r="P5050" s="93"/>
    </row>
    <row r="5051" spans="14:16">
      <c r="N5051" s="102"/>
      <c r="O5051" s="93"/>
      <c r="P5051" s="93"/>
    </row>
    <row r="5052" spans="14:16">
      <c r="N5052" s="102"/>
      <c r="O5052" s="93"/>
      <c r="P5052" s="93"/>
    </row>
    <row r="5053" spans="14:16">
      <c r="N5053" s="102"/>
      <c r="O5053" s="93"/>
      <c r="P5053" s="93"/>
    </row>
    <row r="5054" spans="14:16">
      <c r="N5054" s="102"/>
      <c r="O5054" s="93"/>
      <c r="P5054" s="93"/>
    </row>
    <row r="5055" spans="14:16">
      <c r="N5055" s="102"/>
      <c r="O5055" s="93"/>
      <c r="P5055" s="93"/>
    </row>
    <row r="5056" spans="14:16">
      <c r="N5056" s="102"/>
      <c r="O5056" s="93"/>
      <c r="P5056" s="93"/>
    </row>
    <row r="5057" spans="14:16">
      <c r="N5057" s="102"/>
      <c r="O5057" s="93"/>
      <c r="P5057" s="93"/>
    </row>
    <row r="5058" spans="14:16">
      <c r="N5058" s="102"/>
      <c r="O5058" s="93"/>
      <c r="P5058" s="93"/>
    </row>
    <row r="5059" spans="14:16">
      <c r="N5059" s="102"/>
      <c r="O5059" s="93"/>
      <c r="P5059" s="93"/>
    </row>
    <row r="5060" spans="14:16">
      <c r="N5060" s="102"/>
      <c r="O5060" s="93"/>
      <c r="P5060" s="93"/>
    </row>
    <row r="5061" spans="14:16">
      <c r="N5061" s="102"/>
      <c r="O5061" s="93"/>
      <c r="P5061" s="93"/>
    </row>
    <row r="5062" spans="14:16">
      <c r="N5062" s="102"/>
      <c r="O5062" s="93"/>
      <c r="P5062" s="93"/>
    </row>
    <row r="5063" spans="14:16">
      <c r="N5063" s="102"/>
      <c r="O5063" s="93"/>
      <c r="P5063" s="93"/>
    </row>
    <row r="5064" spans="14:16">
      <c r="N5064" s="102"/>
      <c r="O5064" s="93"/>
      <c r="P5064" s="93"/>
    </row>
    <row r="5065" spans="14:16">
      <c r="N5065" s="102"/>
      <c r="O5065" s="93"/>
      <c r="P5065" s="93"/>
    </row>
    <row r="5066" spans="14:16">
      <c r="N5066" s="102"/>
      <c r="O5066" s="93"/>
      <c r="P5066" s="93"/>
    </row>
    <row r="5067" spans="14:16">
      <c r="N5067" s="102"/>
      <c r="O5067" s="93"/>
      <c r="P5067" s="93"/>
    </row>
    <row r="5068" spans="14:16">
      <c r="N5068" s="102"/>
      <c r="O5068" s="93"/>
      <c r="P5068" s="93"/>
    </row>
    <row r="5069" spans="14:16">
      <c r="N5069" s="102"/>
      <c r="O5069" s="93"/>
      <c r="P5069" s="93"/>
    </row>
    <row r="5070" spans="14:16">
      <c r="N5070" s="102"/>
      <c r="O5070" s="93"/>
      <c r="P5070" s="93"/>
    </row>
    <row r="5071" spans="14:16">
      <c r="N5071" s="102"/>
      <c r="O5071" s="93"/>
      <c r="P5071" s="93"/>
    </row>
    <row r="5072" spans="14:16">
      <c r="N5072" s="102"/>
      <c r="O5072" s="93"/>
      <c r="P5072" s="93"/>
    </row>
    <row r="5073" spans="14:16">
      <c r="N5073" s="102"/>
      <c r="O5073" s="93"/>
      <c r="P5073" s="93"/>
    </row>
    <row r="5074" spans="14:16">
      <c r="N5074" s="102"/>
      <c r="O5074" s="93"/>
      <c r="P5074" s="93"/>
    </row>
    <row r="5075" spans="14:16">
      <c r="N5075" s="102"/>
      <c r="O5075" s="93"/>
      <c r="P5075" s="93"/>
    </row>
    <row r="5076" spans="14:16">
      <c r="N5076" s="102"/>
      <c r="O5076" s="93"/>
      <c r="P5076" s="93"/>
    </row>
    <row r="5077" spans="14:16">
      <c r="N5077" s="102"/>
      <c r="O5077" s="93"/>
      <c r="P5077" s="93"/>
    </row>
    <row r="5078" spans="14:16">
      <c r="N5078" s="102"/>
      <c r="O5078" s="93"/>
      <c r="P5078" s="93"/>
    </row>
    <row r="5079" spans="14:16">
      <c r="N5079" s="102"/>
      <c r="O5079" s="93"/>
      <c r="P5079" s="93"/>
    </row>
    <row r="5080" spans="14:16">
      <c r="N5080" s="102"/>
      <c r="O5080" s="93"/>
      <c r="P5080" s="93"/>
    </row>
    <row r="5081" spans="14:16">
      <c r="N5081" s="102"/>
      <c r="O5081" s="93"/>
      <c r="P5081" s="93"/>
    </row>
    <row r="5082" spans="14:16">
      <c r="N5082" s="102"/>
      <c r="O5082" s="93"/>
      <c r="P5082" s="93"/>
    </row>
    <row r="5083" spans="14:16">
      <c r="N5083" s="102"/>
      <c r="O5083" s="93"/>
      <c r="P5083" s="93"/>
    </row>
    <row r="5084" spans="14:16">
      <c r="N5084" s="102"/>
      <c r="O5084" s="93"/>
      <c r="P5084" s="93"/>
    </row>
    <row r="5085" spans="14:16">
      <c r="N5085" s="102"/>
      <c r="O5085" s="93"/>
      <c r="P5085" s="93"/>
    </row>
    <row r="5086" spans="14:16">
      <c r="N5086" s="102"/>
      <c r="O5086" s="93"/>
      <c r="P5086" s="93"/>
    </row>
    <row r="5087" spans="14:16">
      <c r="N5087" s="102"/>
      <c r="O5087" s="93"/>
      <c r="P5087" s="93"/>
    </row>
    <row r="5088" spans="14:16">
      <c r="N5088" s="102"/>
      <c r="O5088" s="93"/>
      <c r="P5088" s="93"/>
    </row>
    <row r="5089" spans="14:16">
      <c r="N5089" s="102"/>
      <c r="O5089" s="93"/>
      <c r="P5089" s="93"/>
    </row>
    <row r="5090" spans="14:16">
      <c r="N5090" s="102"/>
      <c r="O5090" s="93"/>
      <c r="P5090" s="93"/>
    </row>
    <row r="5091" spans="14:16">
      <c r="N5091" s="102"/>
      <c r="O5091" s="93"/>
      <c r="P5091" s="93"/>
    </row>
    <row r="5092" spans="14:16">
      <c r="N5092" s="102"/>
      <c r="O5092" s="93"/>
      <c r="P5092" s="93"/>
    </row>
    <row r="5093" spans="14:16">
      <c r="N5093" s="102"/>
      <c r="O5093" s="93"/>
      <c r="P5093" s="93"/>
    </row>
    <row r="5094" spans="14:16">
      <c r="N5094" s="102"/>
      <c r="O5094" s="93"/>
      <c r="P5094" s="93"/>
    </row>
    <row r="5095" spans="14:16">
      <c r="N5095" s="102"/>
      <c r="O5095" s="93"/>
      <c r="P5095" s="93"/>
    </row>
    <row r="5096" spans="14:16">
      <c r="N5096" s="102"/>
      <c r="O5096" s="93"/>
      <c r="P5096" s="93"/>
    </row>
    <row r="5097" spans="14:16">
      <c r="N5097" s="102"/>
      <c r="O5097" s="93"/>
      <c r="P5097" s="93"/>
    </row>
    <row r="5098" spans="14:16">
      <c r="N5098" s="102"/>
      <c r="O5098" s="93"/>
      <c r="P5098" s="93"/>
    </row>
    <row r="5099" spans="14:16">
      <c r="N5099" s="102"/>
      <c r="O5099" s="93"/>
      <c r="P5099" s="93"/>
    </row>
    <row r="5100" spans="14:16">
      <c r="N5100" s="102"/>
      <c r="O5100" s="93"/>
      <c r="P5100" s="93"/>
    </row>
    <row r="5101" spans="14:16">
      <c r="N5101" s="102"/>
      <c r="O5101" s="93"/>
      <c r="P5101" s="93"/>
    </row>
    <row r="5102" spans="14:16">
      <c r="N5102" s="102"/>
      <c r="O5102" s="93"/>
      <c r="P5102" s="93"/>
    </row>
    <row r="5103" spans="14:16">
      <c r="N5103" s="102"/>
      <c r="O5103" s="93"/>
      <c r="P5103" s="93"/>
    </row>
    <row r="5104" spans="14:16">
      <c r="N5104" s="102"/>
      <c r="O5104" s="93"/>
      <c r="P5104" s="93"/>
    </row>
    <row r="5105" spans="14:16">
      <c r="N5105" s="102"/>
      <c r="O5105" s="93"/>
      <c r="P5105" s="93"/>
    </row>
    <row r="5106" spans="14:16">
      <c r="N5106" s="102"/>
      <c r="O5106" s="93"/>
      <c r="P5106" s="93"/>
    </row>
    <row r="5107" spans="14:16">
      <c r="N5107" s="102"/>
      <c r="O5107" s="93"/>
      <c r="P5107" s="93"/>
    </row>
    <row r="5108" spans="14:16">
      <c r="N5108" s="102"/>
      <c r="O5108" s="93"/>
      <c r="P5108" s="93"/>
    </row>
    <row r="5109" spans="14:16">
      <c r="N5109" s="102"/>
      <c r="O5109" s="93"/>
      <c r="P5109" s="93"/>
    </row>
    <row r="5110" spans="14:16">
      <c r="N5110" s="102"/>
      <c r="O5110" s="93"/>
      <c r="P5110" s="93"/>
    </row>
    <row r="5111" spans="14:16">
      <c r="N5111" s="102"/>
      <c r="O5111" s="93"/>
      <c r="P5111" s="93"/>
    </row>
    <row r="5112" spans="14:16">
      <c r="N5112" s="102"/>
      <c r="O5112" s="93"/>
      <c r="P5112" s="93"/>
    </row>
    <row r="5113" spans="14:16">
      <c r="N5113" s="102"/>
      <c r="O5113" s="93"/>
      <c r="P5113" s="93"/>
    </row>
    <row r="5114" spans="14:16">
      <c r="N5114" s="102"/>
      <c r="O5114" s="93"/>
      <c r="P5114" s="93"/>
    </row>
    <row r="5115" spans="14:16">
      <c r="N5115" s="102"/>
      <c r="O5115" s="93"/>
      <c r="P5115" s="93"/>
    </row>
    <row r="5116" spans="14:16">
      <c r="N5116" s="102"/>
      <c r="O5116" s="93"/>
      <c r="P5116" s="93"/>
    </row>
    <row r="5117" spans="14:16">
      <c r="N5117" s="102"/>
      <c r="O5117" s="93"/>
      <c r="P5117" s="93"/>
    </row>
    <row r="5118" spans="14:16">
      <c r="N5118" s="102"/>
      <c r="O5118" s="93"/>
      <c r="P5118" s="93"/>
    </row>
    <row r="5119" spans="14:16">
      <c r="N5119" s="102"/>
      <c r="O5119" s="93"/>
      <c r="P5119" s="93"/>
    </row>
    <row r="5120" spans="14:16">
      <c r="N5120" s="102"/>
      <c r="O5120" s="93"/>
      <c r="P5120" s="93"/>
    </row>
    <row r="5121" spans="14:16">
      <c r="N5121" s="102"/>
      <c r="O5121" s="93"/>
      <c r="P5121" s="93"/>
    </row>
    <row r="5122" spans="14:16">
      <c r="N5122" s="102"/>
      <c r="O5122" s="93"/>
      <c r="P5122" s="93"/>
    </row>
    <row r="5123" spans="14:16">
      <c r="N5123" s="102"/>
      <c r="O5123" s="93"/>
      <c r="P5123" s="93"/>
    </row>
    <row r="5124" spans="14:16">
      <c r="N5124" s="102"/>
      <c r="O5124" s="93"/>
      <c r="P5124" s="93"/>
    </row>
    <row r="5125" spans="14:16">
      <c r="N5125" s="102"/>
      <c r="O5125" s="93"/>
      <c r="P5125" s="93"/>
    </row>
    <row r="5126" spans="14:16">
      <c r="N5126" s="102"/>
      <c r="O5126" s="93"/>
      <c r="P5126" s="93"/>
    </row>
    <row r="5127" spans="14:16">
      <c r="N5127" s="102"/>
      <c r="O5127" s="93"/>
      <c r="P5127" s="93"/>
    </row>
    <row r="5128" spans="14:16">
      <c r="N5128" s="102"/>
      <c r="O5128" s="93"/>
      <c r="P5128" s="93"/>
    </row>
    <row r="5129" spans="14:16">
      <c r="N5129" s="102"/>
      <c r="O5129" s="93"/>
      <c r="P5129" s="93"/>
    </row>
    <row r="5130" spans="14:16">
      <c r="N5130" s="102"/>
      <c r="O5130" s="93"/>
      <c r="P5130" s="93"/>
    </row>
    <row r="5131" spans="14:16">
      <c r="N5131" s="102"/>
      <c r="O5131" s="93"/>
      <c r="P5131" s="93"/>
    </row>
    <row r="5132" spans="14:16">
      <c r="N5132" s="102"/>
      <c r="O5132" s="93"/>
      <c r="P5132" s="93"/>
    </row>
    <row r="5133" spans="14:16">
      <c r="N5133" s="102"/>
      <c r="O5133" s="93"/>
      <c r="P5133" s="93"/>
    </row>
    <row r="5134" spans="14:16">
      <c r="N5134" s="102"/>
      <c r="O5134" s="93"/>
      <c r="P5134" s="93"/>
    </row>
    <row r="5135" spans="14:16">
      <c r="N5135" s="102"/>
      <c r="O5135" s="93"/>
      <c r="P5135" s="93"/>
    </row>
    <row r="5136" spans="14:16">
      <c r="N5136" s="102"/>
      <c r="O5136" s="93"/>
      <c r="P5136" s="93"/>
    </row>
    <row r="5137" spans="14:16">
      <c r="N5137" s="102"/>
      <c r="O5137" s="93"/>
      <c r="P5137" s="93"/>
    </row>
    <row r="5138" spans="14:16">
      <c r="N5138" s="102"/>
      <c r="O5138" s="93"/>
      <c r="P5138" s="93"/>
    </row>
    <row r="5139" spans="14:16">
      <c r="N5139" s="102"/>
      <c r="O5139" s="93"/>
      <c r="P5139" s="93"/>
    </row>
    <row r="5140" spans="14:16">
      <c r="N5140" s="102"/>
      <c r="O5140" s="93"/>
      <c r="P5140" s="93"/>
    </row>
    <row r="5141" spans="14:16">
      <c r="N5141" s="102"/>
      <c r="O5141" s="93"/>
      <c r="P5141" s="93"/>
    </row>
    <row r="5142" spans="14:16">
      <c r="N5142" s="102"/>
      <c r="O5142" s="93"/>
      <c r="P5142" s="93"/>
    </row>
    <row r="5143" spans="14:16">
      <c r="N5143" s="102"/>
      <c r="O5143" s="93"/>
      <c r="P5143" s="93"/>
    </row>
    <row r="5144" spans="14:16">
      <c r="N5144" s="102"/>
      <c r="O5144" s="93"/>
      <c r="P5144" s="93"/>
    </row>
    <row r="5145" spans="14:16">
      <c r="N5145" s="102"/>
      <c r="O5145" s="93"/>
      <c r="P5145" s="93"/>
    </row>
    <row r="5146" spans="14:16">
      <c r="N5146" s="102"/>
      <c r="O5146" s="93"/>
      <c r="P5146" s="93"/>
    </row>
    <row r="5147" spans="14:16">
      <c r="N5147" s="102"/>
      <c r="O5147" s="93"/>
      <c r="P5147" s="93"/>
    </row>
    <row r="5148" spans="14:16">
      <c r="N5148" s="102"/>
      <c r="O5148" s="93"/>
      <c r="P5148" s="93"/>
    </row>
    <row r="5149" spans="14:16">
      <c r="N5149" s="102"/>
      <c r="O5149" s="93"/>
      <c r="P5149" s="93"/>
    </row>
    <row r="5150" spans="14:16">
      <c r="N5150" s="102"/>
      <c r="O5150" s="93"/>
      <c r="P5150" s="93"/>
    </row>
    <row r="5151" spans="14:16">
      <c r="N5151" s="102"/>
      <c r="O5151" s="93"/>
      <c r="P5151" s="93"/>
    </row>
    <row r="5152" spans="14:16">
      <c r="N5152" s="102"/>
      <c r="O5152" s="93"/>
      <c r="P5152" s="93"/>
    </row>
    <row r="5153" spans="14:16">
      <c r="N5153" s="102"/>
      <c r="O5153" s="93"/>
      <c r="P5153" s="93"/>
    </row>
    <row r="5154" spans="14:16">
      <c r="N5154" s="102"/>
      <c r="O5154" s="93"/>
      <c r="P5154" s="93"/>
    </row>
    <row r="5155" spans="14:16">
      <c r="N5155" s="102"/>
      <c r="O5155" s="93"/>
      <c r="P5155" s="93"/>
    </row>
    <row r="5156" spans="14:16">
      <c r="N5156" s="102"/>
      <c r="O5156" s="93"/>
      <c r="P5156" s="93"/>
    </row>
    <row r="5157" spans="14:16">
      <c r="N5157" s="102"/>
      <c r="O5157" s="93"/>
      <c r="P5157" s="93"/>
    </row>
    <row r="5158" spans="14:16">
      <c r="N5158" s="102"/>
      <c r="O5158" s="93"/>
      <c r="P5158" s="93"/>
    </row>
    <row r="5159" spans="14:16">
      <c r="N5159" s="102"/>
      <c r="O5159" s="93"/>
      <c r="P5159" s="93"/>
    </row>
    <row r="5160" spans="14:16">
      <c r="N5160" s="102"/>
      <c r="O5160" s="93"/>
      <c r="P5160" s="93"/>
    </row>
    <row r="5161" spans="14:16">
      <c r="N5161" s="102"/>
      <c r="O5161" s="93"/>
      <c r="P5161" s="93"/>
    </row>
    <row r="5162" spans="14:16">
      <c r="N5162" s="102"/>
      <c r="O5162" s="93"/>
      <c r="P5162" s="93"/>
    </row>
    <row r="5163" spans="14:16">
      <c r="N5163" s="102"/>
      <c r="O5163" s="93"/>
      <c r="P5163" s="93"/>
    </row>
    <row r="5164" spans="14:16">
      <c r="N5164" s="102"/>
      <c r="O5164" s="93"/>
      <c r="P5164" s="93"/>
    </row>
    <row r="5165" spans="14:16">
      <c r="N5165" s="102"/>
      <c r="O5165" s="93"/>
      <c r="P5165" s="93"/>
    </row>
    <row r="5166" spans="14:16">
      <c r="N5166" s="102"/>
      <c r="O5166" s="93"/>
      <c r="P5166" s="93"/>
    </row>
    <row r="5167" spans="14:16">
      <c r="N5167" s="102"/>
      <c r="O5167" s="93"/>
      <c r="P5167" s="93"/>
    </row>
    <row r="5168" spans="14:16">
      <c r="N5168" s="102"/>
      <c r="O5168" s="93"/>
      <c r="P5168" s="93"/>
    </row>
    <row r="5169" spans="14:16">
      <c r="N5169" s="102"/>
      <c r="O5169" s="93"/>
      <c r="P5169" s="93"/>
    </row>
    <row r="5170" spans="14:16">
      <c r="N5170" s="102"/>
      <c r="O5170" s="93"/>
      <c r="P5170" s="93"/>
    </row>
    <row r="5171" spans="14:16">
      <c r="N5171" s="102"/>
      <c r="O5171" s="93"/>
      <c r="P5171" s="93"/>
    </row>
    <row r="5172" spans="14:16">
      <c r="N5172" s="102"/>
      <c r="O5172" s="93"/>
      <c r="P5172" s="93"/>
    </row>
    <row r="5173" spans="14:16">
      <c r="N5173" s="102"/>
      <c r="O5173" s="93"/>
      <c r="P5173" s="93"/>
    </row>
    <row r="5174" spans="14:16">
      <c r="N5174" s="102"/>
      <c r="O5174" s="93"/>
      <c r="P5174" s="93"/>
    </row>
    <row r="5175" spans="14:16">
      <c r="N5175" s="102"/>
      <c r="O5175" s="93"/>
      <c r="P5175" s="93"/>
    </row>
    <row r="5176" spans="14:16">
      <c r="N5176" s="102"/>
      <c r="O5176" s="93"/>
      <c r="P5176" s="93"/>
    </row>
    <row r="5177" spans="14:16">
      <c r="N5177" s="102"/>
      <c r="O5177" s="93"/>
      <c r="P5177" s="93"/>
    </row>
    <row r="5178" spans="14:16">
      <c r="N5178" s="102"/>
      <c r="O5178" s="93"/>
      <c r="P5178" s="93"/>
    </row>
    <row r="5179" spans="14:16">
      <c r="N5179" s="102"/>
      <c r="O5179" s="93"/>
      <c r="P5179" s="93"/>
    </row>
    <row r="5180" spans="14:16">
      <c r="N5180" s="102"/>
      <c r="O5180" s="93"/>
      <c r="P5180" s="93"/>
    </row>
    <row r="5181" spans="14:16">
      <c r="N5181" s="102"/>
      <c r="O5181" s="93"/>
      <c r="P5181" s="93"/>
    </row>
    <row r="5182" spans="14:16">
      <c r="N5182" s="102"/>
      <c r="O5182" s="93"/>
      <c r="P5182" s="93"/>
    </row>
    <row r="5183" spans="14:16">
      <c r="N5183" s="102"/>
      <c r="O5183" s="93"/>
      <c r="P5183" s="93"/>
    </row>
    <row r="5184" spans="14:16">
      <c r="N5184" s="102"/>
      <c r="O5184" s="93"/>
      <c r="P5184" s="93"/>
    </row>
    <row r="5185" spans="14:16">
      <c r="N5185" s="102"/>
      <c r="O5185" s="93"/>
      <c r="P5185" s="93"/>
    </row>
    <row r="5186" spans="14:16">
      <c r="N5186" s="102"/>
      <c r="O5186" s="93"/>
      <c r="P5186" s="93"/>
    </row>
    <row r="5187" spans="14:16">
      <c r="N5187" s="102"/>
      <c r="O5187" s="93"/>
      <c r="P5187" s="93"/>
    </row>
    <row r="5188" spans="14:16">
      <c r="N5188" s="102"/>
      <c r="O5188" s="93"/>
      <c r="P5188" s="93"/>
    </row>
    <row r="5189" spans="14:16">
      <c r="N5189" s="102"/>
      <c r="O5189" s="93"/>
      <c r="P5189" s="93"/>
    </row>
    <row r="5190" spans="14:16">
      <c r="N5190" s="102"/>
      <c r="O5190" s="93"/>
      <c r="P5190" s="93"/>
    </row>
    <row r="5191" spans="14:16">
      <c r="N5191" s="102"/>
      <c r="O5191" s="93"/>
      <c r="P5191" s="93"/>
    </row>
    <row r="5192" spans="14:16">
      <c r="N5192" s="102"/>
      <c r="O5192" s="93"/>
      <c r="P5192" s="93"/>
    </row>
    <row r="5193" spans="14:16">
      <c r="N5193" s="102"/>
      <c r="O5193" s="93"/>
      <c r="P5193" s="93"/>
    </row>
    <row r="5194" spans="14:16">
      <c r="N5194" s="102"/>
      <c r="O5194" s="93"/>
      <c r="P5194" s="93"/>
    </row>
    <row r="5195" spans="14:16">
      <c r="N5195" s="102"/>
      <c r="O5195" s="93"/>
      <c r="P5195" s="93"/>
    </row>
    <row r="5196" spans="14:16">
      <c r="N5196" s="102"/>
      <c r="O5196" s="93"/>
      <c r="P5196" s="93"/>
    </row>
    <row r="5197" spans="14:16">
      <c r="N5197" s="102"/>
      <c r="O5197" s="93"/>
      <c r="P5197" s="93"/>
    </row>
    <row r="5198" spans="14:16">
      <c r="N5198" s="102"/>
      <c r="O5198" s="93"/>
      <c r="P5198" s="93"/>
    </row>
    <row r="5199" spans="14:16">
      <c r="N5199" s="102"/>
      <c r="O5199" s="93"/>
      <c r="P5199" s="93"/>
    </row>
    <row r="5200" spans="14:16">
      <c r="N5200" s="102"/>
      <c r="O5200" s="93"/>
      <c r="P5200" s="93"/>
    </row>
    <row r="5201" spans="14:16">
      <c r="N5201" s="102"/>
      <c r="O5201" s="93"/>
      <c r="P5201" s="93"/>
    </row>
    <row r="5202" spans="14:16">
      <c r="N5202" s="102"/>
      <c r="O5202" s="93"/>
      <c r="P5202" s="93"/>
    </row>
    <row r="5203" spans="14:16">
      <c r="N5203" s="102"/>
      <c r="O5203" s="93"/>
      <c r="P5203" s="93"/>
    </row>
    <row r="5204" spans="14:16">
      <c r="N5204" s="102"/>
      <c r="O5204" s="93"/>
      <c r="P5204" s="93"/>
    </row>
    <row r="5205" spans="14:16">
      <c r="N5205" s="102"/>
      <c r="O5205" s="93"/>
      <c r="P5205" s="93"/>
    </row>
    <row r="5206" spans="14:16">
      <c r="N5206" s="102"/>
      <c r="O5206" s="93"/>
      <c r="P5206" s="93"/>
    </row>
    <row r="5207" spans="14:16">
      <c r="N5207" s="102"/>
      <c r="O5207" s="93"/>
      <c r="P5207" s="93"/>
    </row>
    <row r="5208" spans="14:16">
      <c r="N5208" s="102"/>
      <c r="O5208" s="93"/>
      <c r="P5208" s="93"/>
    </row>
    <row r="5209" spans="14:16">
      <c r="N5209" s="102"/>
      <c r="O5209" s="93"/>
      <c r="P5209" s="93"/>
    </row>
    <row r="5210" spans="14:16">
      <c r="N5210" s="102"/>
      <c r="O5210" s="93"/>
      <c r="P5210" s="93"/>
    </row>
    <row r="5211" spans="14:16">
      <c r="N5211" s="102"/>
      <c r="O5211" s="93"/>
      <c r="P5211" s="93"/>
    </row>
    <row r="5212" spans="14:16">
      <c r="N5212" s="102"/>
      <c r="O5212" s="93"/>
      <c r="P5212" s="93"/>
    </row>
    <row r="5213" spans="14:16">
      <c r="N5213" s="102"/>
      <c r="O5213" s="93"/>
      <c r="P5213" s="93"/>
    </row>
    <row r="5214" spans="14:16">
      <c r="N5214" s="102"/>
      <c r="O5214" s="93"/>
      <c r="P5214" s="93"/>
    </row>
    <row r="5215" spans="14:16">
      <c r="N5215" s="102"/>
      <c r="O5215" s="93"/>
      <c r="P5215" s="93"/>
    </row>
    <row r="5216" spans="14:16">
      <c r="N5216" s="102"/>
      <c r="O5216" s="93"/>
      <c r="P5216" s="93"/>
    </row>
    <row r="5217" spans="14:16">
      <c r="N5217" s="102"/>
      <c r="O5217" s="93"/>
      <c r="P5217" s="93"/>
    </row>
    <row r="5218" spans="14:16">
      <c r="N5218" s="102"/>
      <c r="O5218" s="93"/>
      <c r="P5218" s="93"/>
    </row>
    <row r="5219" spans="14:16">
      <c r="N5219" s="102"/>
      <c r="O5219" s="93"/>
      <c r="P5219" s="93"/>
    </row>
    <row r="5220" spans="14:16">
      <c r="N5220" s="102"/>
      <c r="O5220" s="93"/>
      <c r="P5220" s="93"/>
    </row>
    <row r="5221" spans="14:16">
      <c r="N5221" s="102"/>
      <c r="O5221" s="93"/>
      <c r="P5221" s="93"/>
    </row>
    <row r="5222" spans="14:16">
      <c r="N5222" s="102"/>
      <c r="O5222" s="93"/>
      <c r="P5222" s="93"/>
    </row>
    <row r="5223" spans="14:16">
      <c r="N5223" s="102"/>
      <c r="O5223" s="93"/>
      <c r="P5223" s="93"/>
    </row>
    <row r="5224" spans="14:16">
      <c r="N5224" s="102"/>
      <c r="O5224" s="93"/>
      <c r="P5224" s="93"/>
    </row>
    <row r="5225" spans="14:16">
      <c r="N5225" s="102"/>
      <c r="O5225" s="93"/>
      <c r="P5225" s="93"/>
    </row>
    <row r="5226" spans="14:16">
      <c r="N5226" s="102"/>
      <c r="O5226" s="93"/>
      <c r="P5226" s="93"/>
    </row>
    <row r="5227" spans="14:16">
      <c r="N5227" s="102"/>
      <c r="O5227" s="93"/>
      <c r="P5227" s="93"/>
    </row>
    <row r="5228" spans="14:16">
      <c r="N5228" s="102"/>
      <c r="O5228" s="93"/>
      <c r="P5228" s="93"/>
    </row>
    <row r="5229" spans="14:16">
      <c r="N5229" s="102"/>
      <c r="O5229" s="93"/>
      <c r="P5229" s="93"/>
    </row>
    <row r="5230" spans="14:16">
      <c r="N5230" s="102"/>
      <c r="O5230" s="93"/>
      <c r="P5230" s="93"/>
    </row>
    <row r="5231" spans="14:16">
      <c r="N5231" s="102"/>
      <c r="O5231" s="93"/>
      <c r="P5231" s="93"/>
    </row>
    <row r="5232" spans="14:16">
      <c r="N5232" s="102"/>
      <c r="O5232" s="93"/>
      <c r="P5232" s="93"/>
    </row>
    <row r="5233" spans="14:16">
      <c r="N5233" s="102"/>
      <c r="O5233" s="93"/>
      <c r="P5233" s="93"/>
    </row>
    <row r="5234" spans="14:16">
      <c r="N5234" s="102"/>
      <c r="O5234" s="93"/>
      <c r="P5234" s="93"/>
    </row>
    <row r="5235" spans="14:16">
      <c r="N5235" s="102"/>
      <c r="O5235" s="93"/>
      <c r="P5235" s="93"/>
    </row>
    <row r="5236" spans="14:16">
      <c r="N5236" s="102"/>
      <c r="O5236" s="93"/>
      <c r="P5236" s="93"/>
    </row>
    <row r="5237" spans="14:16">
      <c r="N5237" s="102"/>
      <c r="O5237" s="93"/>
      <c r="P5237" s="93"/>
    </row>
    <row r="5238" spans="14:16">
      <c r="N5238" s="102"/>
      <c r="O5238" s="93"/>
      <c r="P5238" s="93"/>
    </row>
    <row r="5239" spans="14:16">
      <c r="N5239" s="102"/>
      <c r="O5239" s="93"/>
      <c r="P5239" s="93"/>
    </row>
    <row r="5240" spans="14:16">
      <c r="N5240" s="102"/>
      <c r="O5240" s="93"/>
      <c r="P5240" s="93"/>
    </row>
    <row r="5241" spans="14:16">
      <c r="N5241" s="102"/>
      <c r="O5241" s="93"/>
      <c r="P5241" s="93"/>
    </row>
    <row r="5242" spans="14:16">
      <c r="N5242" s="102"/>
      <c r="O5242" s="93"/>
      <c r="P5242" s="93"/>
    </row>
    <row r="5243" spans="14:16">
      <c r="N5243" s="102"/>
      <c r="O5243" s="93"/>
      <c r="P5243" s="93"/>
    </row>
    <row r="5244" spans="14:16">
      <c r="N5244" s="102"/>
      <c r="O5244" s="93"/>
      <c r="P5244" s="93"/>
    </row>
    <row r="5245" spans="14:16">
      <c r="N5245" s="102"/>
      <c r="O5245" s="93"/>
      <c r="P5245" s="93"/>
    </row>
    <row r="5246" spans="14:16">
      <c r="N5246" s="102"/>
      <c r="O5246" s="93"/>
      <c r="P5246" s="93"/>
    </row>
    <row r="5247" spans="14:16">
      <c r="N5247" s="102"/>
      <c r="O5247" s="93"/>
      <c r="P5247" s="93"/>
    </row>
    <row r="5248" spans="14:16">
      <c r="N5248" s="102"/>
      <c r="O5248" s="93"/>
      <c r="P5248" s="93"/>
    </row>
    <row r="5249" spans="14:16">
      <c r="N5249" s="102"/>
      <c r="O5249" s="93"/>
      <c r="P5249" s="93"/>
    </row>
    <row r="5250" spans="14:16">
      <c r="N5250" s="102"/>
      <c r="O5250" s="93"/>
      <c r="P5250" s="93"/>
    </row>
    <row r="5251" spans="14:16">
      <c r="N5251" s="102"/>
      <c r="O5251" s="93"/>
      <c r="P5251" s="93"/>
    </row>
    <row r="5252" spans="14:16">
      <c r="N5252" s="102"/>
      <c r="O5252" s="93"/>
      <c r="P5252" s="93"/>
    </row>
    <row r="5253" spans="14:16">
      <c r="N5253" s="102"/>
      <c r="O5253" s="93"/>
      <c r="P5253" s="93"/>
    </row>
    <row r="5254" spans="14:16">
      <c r="N5254" s="102"/>
      <c r="O5254" s="93"/>
      <c r="P5254" s="93"/>
    </row>
    <row r="5255" spans="14:16">
      <c r="N5255" s="102"/>
      <c r="O5255" s="93"/>
      <c r="P5255" s="93"/>
    </row>
    <row r="5256" spans="14:16">
      <c r="N5256" s="102"/>
      <c r="O5256" s="93"/>
      <c r="P5256" s="93"/>
    </row>
    <row r="5257" spans="14:16">
      <c r="N5257" s="102"/>
      <c r="O5257" s="93"/>
      <c r="P5257" s="93"/>
    </row>
    <row r="5258" spans="14:16">
      <c r="N5258" s="102"/>
      <c r="O5258" s="93"/>
      <c r="P5258" s="93"/>
    </row>
    <row r="5259" spans="14:16">
      <c r="N5259" s="102"/>
      <c r="O5259" s="93"/>
      <c r="P5259" s="93"/>
    </row>
    <row r="5260" spans="14:16">
      <c r="N5260" s="102"/>
      <c r="O5260" s="93"/>
      <c r="P5260" s="93"/>
    </row>
    <row r="5261" spans="14:16">
      <c r="N5261" s="102"/>
      <c r="O5261" s="93"/>
      <c r="P5261" s="93"/>
    </row>
    <row r="5262" spans="14:16">
      <c r="N5262" s="102"/>
      <c r="O5262" s="93"/>
      <c r="P5262" s="93"/>
    </row>
    <row r="5263" spans="14:16">
      <c r="N5263" s="102"/>
      <c r="O5263" s="93"/>
      <c r="P5263" s="93"/>
    </row>
    <row r="5264" spans="14:16">
      <c r="N5264" s="102"/>
      <c r="O5264" s="93"/>
      <c r="P5264" s="93"/>
    </row>
    <row r="5265" spans="14:16">
      <c r="N5265" s="102"/>
      <c r="O5265" s="93"/>
      <c r="P5265" s="93"/>
    </row>
    <row r="5266" spans="14:16">
      <c r="N5266" s="102"/>
      <c r="O5266" s="93"/>
      <c r="P5266" s="93"/>
    </row>
    <row r="5267" spans="14:16">
      <c r="N5267" s="102"/>
      <c r="O5267" s="93"/>
      <c r="P5267" s="93"/>
    </row>
    <row r="5268" spans="14:16">
      <c r="N5268" s="102"/>
      <c r="O5268" s="93"/>
      <c r="P5268" s="93"/>
    </row>
    <row r="5269" spans="14:16">
      <c r="N5269" s="102"/>
      <c r="O5269" s="93"/>
      <c r="P5269" s="93"/>
    </row>
    <row r="5270" spans="14:16">
      <c r="N5270" s="102"/>
      <c r="O5270" s="93"/>
      <c r="P5270" s="93"/>
    </row>
    <row r="5271" spans="14:16">
      <c r="N5271" s="102"/>
      <c r="O5271" s="93"/>
      <c r="P5271" s="93"/>
    </row>
    <row r="5272" spans="14:16">
      <c r="N5272" s="102"/>
      <c r="O5272" s="93"/>
      <c r="P5272" s="93"/>
    </row>
    <row r="5273" spans="14:16">
      <c r="N5273" s="102"/>
      <c r="O5273" s="93"/>
      <c r="P5273" s="93"/>
    </row>
    <row r="5274" spans="14:16">
      <c r="N5274" s="102"/>
      <c r="O5274" s="93"/>
      <c r="P5274" s="93"/>
    </row>
    <row r="5275" spans="14:16">
      <c r="N5275" s="102"/>
      <c r="O5275" s="93"/>
      <c r="P5275" s="93"/>
    </row>
    <row r="5276" spans="14:16">
      <c r="N5276" s="102"/>
      <c r="O5276" s="93"/>
      <c r="P5276" s="93"/>
    </row>
    <row r="5277" spans="14:16">
      <c r="N5277" s="102"/>
      <c r="O5277" s="93"/>
      <c r="P5277" s="93"/>
    </row>
    <row r="5278" spans="14:16">
      <c r="N5278" s="102"/>
      <c r="O5278" s="93"/>
      <c r="P5278" s="93"/>
    </row>
    <row r="5279" spans="14:16">
      <c r="N5279" s="102"/>
      <c r="O5279" s="93"/>
      <c r="P5279" s="93"/>
    </row>
    <row r="5280" spans="14:16">
      <c r="N5280" s="102"/>
      <c r="O5280" s="93"/>
      <c r="P5280" s="93"/>
    </row>
    <row r="5281" spans="14:16">
      <c r="N5281" s="102"/>
      <c r="O5281" s="93"/>
      <c r="P5281" s="93"/>
    </row>
    <row r="5282" spans="14:16">
      <c r="N5282" s="102"/>
      <c r="O5282" s="93"/>
      <c r="P5282" s="93"/>
    </row>
    <row r="5283" spans="14:16">
      <c r="N5283" s="102"/>
      <c r="O5283" s="93"/>
      <c r="P5283" s="93"/>
    </row>
    <row r="5284" spans="14:16">
      <c r="N5284" s="102"/>
      <c r="O5284" s="93"/>
      <c r="P5284" s="93"/>
    </row>
    <row r="5285" spans="14:16">
      <c r="N5285" s="102"/>
      <c r="O5285" s="93"/>
      <c r="P5285" s="93"/>
    </row>
    <row r="5286" spans="14:16">
      <c r="N5286" s="102"/>
      <c r="O5286" s="93"/>
      <c r="P5286" s="93"/>
    </row>
    <row r="5287" spans="14:16">
      <c r="N5287" s="102"/>
      <c r="O5287" s="93"/>
      <c r="P5287" s="93"/>
    </row>
    <row r="5288" spans="14:16">
      <c r="N5288" s="102"/>
      <c r="O5288" s="93"/>
      <c r="P5288" s="93"/>
    </row>
    <row r="5289" spans="14:16">
      <c r="N5289" s="102"/>
      <c r="O5289" s="93"/>
      <c r="P5289" s="93"/>
    </row>
    <row r="5290" spans="14:16">
      <c r="N5290" s="102"/>
      <c r="O5290" s="93"/>
      <c r="P5290" s="93"/>
    </row>
    <row r="5291" spans="14:16">
      <c r="N5291" s="102"/>
      <c r="O5291" s="93"/>
      <c r="P5291" s="93"/>
    </row>
    <row r="5292" spans="14:16">
      <c r="N5292" s="102"/>
      <c r="O5292" s="93"/>
      <c r="P5292" s="93"/>
    </row>
    <row r="5293" spans="14:16">
      <c r="N5293" s="102"/>
      <c r="O5293" s="93"/>
      <c r="P5293" s="93"/>
    </row>
    <row r="5294" spans="14:16">
      <c r="N5294" s="102"/>
      <c r="O5294" s="93"/>
      <c r="P5294" s="93"/>
    </row>
    <row r="5295" spans="14:16">
      <c r="N5295" s="102"/>
      <c r="O5295" s="93"/>
      <c r="P5295" s="93"/>
    </row>
    <row r="5296" spans="14:16">
      <c r="N5296" s="102"/>
      <c r="O5296" s="93"/>
      <c r="P5296" s="93"/>
    </row>
    <row r="5297" spans="14:16">
      <c r="N5297" s="102"/>
      <c r="O5297" s="93"/>
      <c r="P5297" s="93"/>
    </row>
    <row r="5298" spans="14:16">
      <c r="N5298" s="102"/>
      <c r="O5298" s="93"/>
      <c r="P5298" s="93"/>
    </row>
    <row r="5299" spans="14:16">
      <c r="N5299" s="102"/>
      <c r="O5299" s="93"/>
      <c r="P5299" s="93"/>
    </row>
    <row r="5300" spans="14:16">
      <c r="N5300" s="102"/>
      <c r="O5300" s="93"/>
      <c r="P5300" s="93"/>
    </row>
    <row r="5301" spans="14:16">
      <c r="N5301" s="102"/>
      <c r="O5301" s="93"/>
      <c r="P5301" s="93"/>
    </row>
    <row r="5302" spans="14:16">
      <c r="N5302" s="102"/>
      <c r="O5302" s="93"/>
      <c r="P5302" s="93"/>
    </row>
    <row r="5303" spans="14:16">
      <c r="N5303" s="102"/>
      <c r="O5303" s="93"/>
      <c r="P5303" s="93"/>
    </row>
    <row r="5304" spans="14:16">
      <c r="N5304" s="102"/>
      <c r="O5304" s="93"/>
      <c r="P5304" s="93"/>
    </row>
    <row r="5305" spans="14:16">
      <c r="N5305" s="102"/>
      <c r="O5305" s="93"/>
      <c r="P5305" s="93"/>
    </row>
    <row r="5306" spans="14:16">
      <c r="N5306" s="102"/>
      <c r="O5306" s="93"/>
      <c r="P5306" s="93"/>
    </row>
    <row r="5307" spans="14:16">
      <c r="N5307" s="102"/>
      <c r="O5307" s="93"/>
      <c r="P5307" s="93"/>
    </row>
    <row r="5308" spans="14:16">
      <c r="N5308" s="102"/>
      <c r="O5308" s="93"/>
      <c r="P5308" s="93"/>
    </row>
    <row r="5309" spans="14:16">
      <c r="N5309" s="102"/>
      <c r="O5309" s="93"/>
      <c r="P5309" s="93"/>
    </row>
    <row r="5310" spans="14:16">
      <c r="N5310" s="102"/>
      <c r="O5310" s="93"/>
      <c r="P5310" s="93"/>
    </row>
    <row r="5311" spans="14:16">
      <c r="N5311" s="102"/>
      <c r="O5311" s="93"/>
      <c r="P5311" s="93"/>
    </row>
    <row r="5312" spans="14:16">
      <c r="N5312" s="102"/>
      <c r="O5312" s="93"/>
      <c r="P5312" s="93"/>
    </row>
    <row r="5313" spans="14:16">
      <c r="N5313" s="102"/>
      <c r="O5313" s="93"/>
      <c r="P5313" s="93"/>
    </row>
    <row r="5314" spans="14:16">
      <c r="N5314" s="102"/>
      <c r="O5314" s="93"/>
      <c r="P5314" s="93"/>
    </row>
    <row r="5315" spans="14:16">
      <c r="N5315" s="102"/>
      <c r="O5315" s="93"/>
      <c r="P5315" s="93"/>
    </row>
    <row r="5316" spans="14:16">
      <c r="N5316" s="102"/>
      <c r="O5316" s="93"/>
      <c r="P5316" s="93"/>
    </row>
    <row r="5317" spans="14:16">
      <c r="N5317" s="102"/>
      <c r="O5317" s="93"/>
      <c r="P5317" s="93"/>
    </row>
    <row r="5318" spans="14:16">
      <c r="N5318" s="102"/>
      <c r="O5318" s="93"/>
      <c r="P5318" s="93"/>
    </row>
    <row r="5319" spans="14:16">
      <c r="N5319" s="102"/>
      <c r="O5319" s="93"/>
      <c r="P5319" s="93"/>
    </row>
    <row r="5320" spans="14:16">
      <c r="N5320" s="102"/>
      <c r="O5320" s="93"/>
      <c r="P5320" s="93"/>
    </row>
    <row r="5321" spans="14:16">
      <c r="N5321" s="102"/>
      <c r="O5321" s="93"/>
      <c r="P5321" s="93"/>
    </row>
    <row r="5322" spans="14:16">
      <c r="N5322" s="102"/>
      <c r="O5322" s="93"/>
      <c r="P5322" s="93"/>
    </row>
    <row r="5323" spans="14:16">
      <c r="N5323" s="102"/>
      <c r="O5323" s="93"/>
      <c r="P5323" s="93"/>
    </row>
    <row r="5324" spans="14:16">
      <c r="N5324" s="102"/>
      <c r="O5324" s="93"/>
      <c r="P5324" s="93"/>
    </row>
    <row r="5325" spans="14:16">
      <c r="N5325" s="102"/>
      <c r="O5325" s="93"/>
      <c r="P5325" s="93"/>
    </row>
    <row r="5326" spans="14:16">
      <c r="N5326" s="102"/>
      <c r="O5326" s="93"/>
      <c r="P5326" s="93"/>
    </row>
    <row r="5327" spans="14:16">
      <c r="N5327" s="102"/>
      <c r="O5327" s="93"/>
      <c r="P5327" s="93"/>
    </row>
    <row r="5328" spans="14:16">
      <c r="N5328" s="102"/>
      <c r="O5328" s="93"/>
      <c r="P5328" s="93"/>
    </row>
    <row r="5329" spans="14:16">
      <c r="N5329" s="102"/>
      <c r="O5329" s="93"/>
      <c r="P5329" s="93"/>
    </row>
    <row r="5330" spans="14:16">
      <c r="N5330" s="102"/>
      <c r="O5330" s="93"/>
      <c r="P5330" s="93"/>
    </row>
    <row r="5331" spans="14:16">
      <c r="N5331" s="102"/>
      <c r="O5331" s="93"/>
      <c r="P5331" s="93"/>
    </row>
    <row r="5332" spans="14:16">
      <c r="N5332" s="102"/>
      <c r="O5332" s="93"/>
      <c r="P5332" s="93"/>
    </row>
    <row r="5333" spans="14:16">
      <c r="N5333" s="102"/>
      <c r="O5333" s="93"/>
      <c r="P5333" s="93"/>
    </row>
    <row r="5334" spans="14:16">
      <c r="N5334" s="102"/>
      <c r="O5334" s="93"/>
      <c r="P5334" s="93"/>
    </row>
    <row r="5335" spans="14:16">
      <c r="N5335" s="102"/>
      <c r="O5335" s="93"/>
      <c r="P5335" s="93"/>
    </row>
    <row r="5336" spans="14:16">
      <c r="N5336" s="102"/>
      <c r="O5336" s="93"/>
      <c r="P5336" s="93"/>
    </row>
    <row r="5337" spans="14:16">
      <c r="N5337" s="102"/>
      <c r="O5337" s="93"/>
      <c r="P5337" s="93"/>
    </row>
    <row r="5338" spans="14:16">
      <c r="N5338" s="102"/>
      <c r="O5338" s="93"/>
      <c r="P5338" s="93"/>
    </row>
    <row r="5339" spans="14:16">
      <c r="N5339" s="102"/>
      <c r="O5339" s="93"/>
      <c r="P5339" s="93"/>
    </row>
    <row r="5340" spans="14:16">
      <c r="N5340" s="102"/>
      <c r="O5340" s="93"/>
      <c r="P5340" s="93"/>
    </row>
    <row r="5341" spans="14:16">
      <c r="N5341" s="102"/>
      <c r="O5341" s="93"/>
      <c r="P5341" s="93"/>
    </row>
    <row r="5342" spans="14:16">
      <c r="N5342" s="102"/>
      <c r="O5342" s="93"/>
      <c r="P5342" s="93"/>
    </row>
    <row r="5343" spans="14:16">
      <c r="N5343" s="102"/>
      <c r="O5343" s="93"/>
      <c r="P5343" s="93"/>
    </row>
    <row r="5344" spans="14:16">
      <c r="N5344" s="102"/>
      <c r="O5344" s="93"/>
      <c r="P5344" s="93"/>
    </row>
    <row r="5345" spans="14:16">
      <c r="N5345" s="102"/>
      <c r="O5345" s="93"/>
      <c r="P5345" s="93"/>
    </row>
    <row r="5346" spans="14:16">
      <c r="N5346" s="102"/>
      <c r="O5346" s="93"/>
      <c r="P5346" s="93"/>
    </row>
    <row r="5347" spans="14:16">
      <c r="N5347" s="102"/>
      <c r="O5347" s="93"/>
      <c r="P5347" s="93"/>
    </row>
    <row r="5348" spans="14:16">
      <c r="N5348" s="102"/>
      <c r="O5348" s="93"/>
      <c r="P5348" s="93"/>
    </row>
    <row r="5349" spans="14:16">
      <c r="N5349" s="102"/>
      <c r="O5349" s="93"/>
      <c r="P5349" s="93"/>
    </row>
    <row r="5350" spans="14:16">
      <c r="N5350" s="102"/>
      <c r="O5350" s="93"/>
      <c r="P5350" s="93"/>
    </row>
    <row r="5351" spans="14:16">
      <c r="N5351" s="102"/>
      <c r="O5351" s="93"/>
      <c r="P5351" s="93"/>
    </row>
    <row r="5352" spans="14:16">
      <c r="N5352" s="102"/>
      <c r="O5352" s="93"/>
      <c r="P5352" s="93"/>
    </row>
    <row r="5353" spans="14:16">
      <c r="N5353" s="102"/>
      <c r="O5353" s="93"/>
      <c r="P5353" s="93"/>
    </row>
    <row r="5354" spans="14:16">
      <c r="N5354" s="102"/>
      <c r="O5354" s="93"/>
      <c r="P5354" s="93"/>
    </row>
    <row r="5355" spans="14:16">
      <c r="N5355" s="102"/>
      <c r="O5355" s="93"/>
      <c r="P5355" s="93"/>
    </row>
    <row r="5356" spans="14:16">
      <c r="N5356" s="102"/>
      <c r="O5356" s="93"/>
      <c r="P5356" s="93"/>
    </row>
    <row r="5357" spans="14:16">
      <c r="N5357" s="102"/>
      <c r="O5357" s="93"/>
      <c r="P5357" s="93"/>
    </row>
    <row r="5358" spans="14:16">
      <c r="N5358" s="102"/>
      <c r="O5358" s="93"/>
      <c r="P5358" s="93"/>
    </row>
    <row r="5359" spans="14:16">
      <c r="N5359" s="102"/>
      <c r="O5359" s="93"/>
      <c r="P5359" s="93"/>
    </row>
    <row r="5360" spans="14:16">
      <c r="N5360" s="102"/>
      <c r="O5360" s="93"/>
      <c r="P5360" s="93"/>
    </row>
    <row r="5361" spans="14:16">
      <c r="N5361" s="102"/>
      <c r="O5361" s="93"/>
      <c r="P5361" s="93"/>
    </row>
    <row r="5362" spans="14:16">
      <c r="N5362" s="102"/>
      <c r="O5362" s="93"/>
      <c r="P5362" s="93"/>
    </row>
    <row r="5363" spans="14:16">
      <c r="N5363" s="102"/>
      <c r="O5363" s="93"/>
      <c r="P5363" s="93"/>
    </row>
    <row r="5364" spans="14:16">
      <c r="N5364" s="102"/>
      <c r="O5364" s="93"/>
      <c r="P5364" s="93"/>
    </row>
    <row r="5365" spans="14:16">
      <c r="N5365" s="102"/>
      <c r="O5365" s="93"/>
      <c r="P5365" s="93"/>
    </row>
    <row r="5366" spans="14:16">
      <c r="N5366" s="102"/>
      <c r="O5366" s="93"/>
      <c r="P5366" s="93"/>
    </row>
    <row r="5367" spans="14:16">
      <c r="N5367" s="102"/>
      <c r="O5367" s="93"/>
      <c r="P5367" s="93"/>
    </row>
    <row r="5368" spans="14:16">
      <c r="N5368" s="102"/>
      <c r="O5368" s="93"/>
      <c r="P5368" s="93"/>
    </row>
    <row r="5369" spans="14:16">
      <c r="N5369" s="102"/>
      <c r="O5369" s="93"/>
      <c r="P5369" s="93"/>
    </row>
    <row r="5370" spans="14:16">
      <c r="N5370" s="102"/>
      <c r="O5370" s="93"/>
      <c r="P5370" s="93"/>
    </row>
    <row r="5371" spans="14:16">
      <c r="N5371" s="102"/>
      <c r="O5371" s="93"/>
      <c r="P5371" s="93"/>
    </row>
    <row r="5372" spans="14:16">
      <c r="N5372" s="102"/>
      <c r="O5372" s="93"/>
      <c r="P5372" s="93"/>
    </row>
    <row r="5373" spans="14:16">
      <c r="N5373" s="102"/>
      <c r="O5373" s="93"/>
      <c r="P5373" s="93"/>
    </row>
    <row r="5374" spans="14:16">
      <c r="N5374" s="102"/>
      <c r="O5374" s="93"/>
      <c r="P5374" s="93"/>
    </row>
    <row r="5375" spans="14:16">
      <c r="N5375" s="102"/>
      <c r="O5375" s="93"/>
      <c r="P5375" s="93"/>
    </row>
    <row r="5376" spans="14:16">
      <c r="N5376" s="102"/>
      <c r="O5376" s="93"/>
      <c r="P5376" s="93"/>
    </row>
    <row r="5377" spans="14:16">
      <c r="N5377" s="102"/>
      <c r="O5377" s="93"/>
      <c r="P5377" s="93"/>
    </row>
    <row r="5378" spans="14:16">
      <c r="N5378" s="102"/>
      <c r="O5378" s="93"/>
      <c r="P5378" s="93"/>
    </row>
    <row r="5379" spans="14:16">
      <c r="N5379" s="102"/>
      <c r="O5379" s="93"/>
      <c r="P5379" s="93"/>
    </row>
    <row r="5380" spans="14:16">
      <c r="N5380" s="102"/>
      <c r="O5380" s="93"/>
      <c r="P5380" s="93"/>
    </row>
    <row r="5381" spans="14:16">
      <c r="N5381" s="102"/>
      <c r="O5381" s="93"/>
      <c r="P5381" s="93"/>
    </row>
    <row r="5382" spans="14:16">
      <c r="N5382" s="102"/>
      <c r="O5382" s="93"/>
      <c r="P5382" s="93"/>
    </row>
    <row r="5383" spans="14:16">
      <c r="N5383" s="102"/>
      <c r="O5383" s="93"/>
      <c r="P5383" s="93"/>
    </row>
    <row r="5384" spans="14:16">
      <c r="N5384" s="102"/>
      <c r="O5384" s="93"/>
      <c r="P5384" s="93"/>
    </row>
    <row r="5385" spans="14:16">
      <c r="N5385" s="102"/>
      <c r="O5385" s="93"/>
      <c r="P5385" s="93"/>
    </row>
    <row r="5386" spans="14:16">
      <c r="N5386" s="102"/>
      <c r="O5386" s="93"/>
      <c r="P5386" s="93"/>
    </row>
    <row r="5387" spans="14:16">
      <c r="N5387" s="102"/>
      <c r="O5387" s="93"/>
      <c r="P5387" s="93"/>
    </row>
    <row r="5388" spans="14:16">
      <c r="N5388" s="102"/>
      <c r="O5388" s="93"/>
      <c r="P5388" s="93"/>
    </row>
    <row r="5389" spans="14:16">
      <c r="N5389" s="102"/>
      <c r="O5389" s="93"/>
      <c r="P5389" s="93"/>
    </row>
    <row r="5390" spans="14:16">
      <c r="N5390" s="102"/>
      <c r="O5390" s="93"/>
      <c r="P5390" s="93"/>
    </row>
    <row r="5391" spans="14:16">
      <c r="N5391" s="102"/>
      <c r="O5391" s="93"/>
      <c r="P5391" s="93"/>
    </row>
    <row r="5392" spans="14:16">
      <c r="N5392" s="102"/>
      <c r="O5392" s="93"/>
      <c r="P5392" s="93"/>
    </row>
    <row r="5393" spans="14:16">
      <c r="N5393" s="102"/>
      <c r="O5393" s="93"/>
      <c r="P5393" s="93"/>
    </row>
    <row r="5394" spans="14:16">
      <c r="N5394" s="102"/>
      <c r="O5394" s="93"/>
      <c r="P5394" s="93"/>
    </row>
    <row r="5395" spans="14:16">
      <c r="N5395" s="102"/>
      <c r="O5395" s="93"/>
      <c r="P5395" s="93"/>
    </row>
    <row r="5396" spans="14:16">
      <c r="N5396" s="102"/>
      <c r="O5396" s="93"/>
      <c r="P5396" s="93"/>
    </row>
    <row r="5397" spans="14:16">
      <c r="N5397" s="102"/>
      <c r="O5397" s="93"/>
      <c r="P5397" s="93"/>
    </row>
    <row r="5398" spans="14:16">
      <c r="N5398" s="102"/>
      <c r="O5398" s="93"/>
      <c r="P5398" s="93"/>
    </row>
    <row r="5399" spans="14:16">
      <c r="N5399" s="102"/>
      <c r="O5399" s="93"/>
      <c r="P5399" s="93"/>
    </row>
    <row r="5400" spans="14:16">
      <c r="N5400" s="102"/>
      <c r="O5400" s="93"/>
      <c r="P5400" s="93"/>
    </row>
    <row r="5401" spans="14:16">
      <c r="N5401" s="102"/>
      <c r="O5401" s="93"/>
      <c r="P5401" s="93"/>
    </row>
    <row r="5402" spans="14:16">
      <c r="N5402" s="102"/>
      <c r="O5402" s="93"/>
      <c r="P5402" s="93"/>
    </row>
    <row r="5403" spans="14:16">
      <c r="N5403" s="102"/>
      <c r="O5403" s="93"/>
      <c r="P5403" s="93"/>
    </row>
    <row r="5404" spans="14:16">
      <c r="N5404" s="102"/>
      <c r="O5404" s="93"/>
      <c r="P5404" s="93"/>
    </row>
    <row r="5405" spans="14:16">
      <c r="N5405" s="102"/>
      <c r="O5405" s="93"/>
      <c r="P5405" s="93"/>
    </row>
    <row r="5406" spans="14:16">
      <c r="N5406" s="102"/>
      <c r="O5406" s="93"/>
      <c r="P5406" s="93"/>
    </row>
    <row r="5407" spans="14:16">
      <c r="N5407" s="102"/>
      <c r="O5407" s="93"/>
      <c r="P5407" s="93"/>
    </row>
    <row r="5408" spans="14:16">
      <c r="N5408" s="102"/>
      <c r="O5408" s="93"/>
      <c r="P5408" s="93"/>
    </row>
    <row r="5409" spans="14:16">
      <c r="N5409" s="102"/>
      <c r="O5409" s="93"/>
      <c r="P5409" s="93"/>
    </row>
    <row r="5410" spans="14:16">
      <c r="N5410" s="102"/>
      <c r="O5410" s="93"/>
      <c r="P5410" s="93"/>
    </row>
    <row r="5411" spans="14:16">
      <c r="N5411" s="102"/>
      <c r="O5411" s="93"/>
      <c r="P5411" s="93"/>
    </row>
    <row r="5412" spans="14:16">
      <c r="N5412" s="102"/>
      <c r="O5412" s="93"/>
      <c r="P5412" s="93"/>
    </row>
    <row r="5413" spans="14:16">
      <c r="N5413" s="102"/>
      <c r="O5413" s="93"/>
      <c r="P5413" s="93"/>
    </row>
    <row r="5414" spans="14:16">
      <c r="N5414" s="102"/>
      <c r="O5414" s="93"/>
      <c r="P5414" s="93"/>
    </row>
    <row r="5415" spans="14:16">
      <c r="N5415" s="102"/>
      <c r="O5415" s="93"/>
      <c r="P5415" s="93"/>
    </row>
    <row r="5416" spans="14:16">
      <c r="N5416" s="102"/>
      <c r="O5416" s="93"/>
      <c r="P5416" s="93"/>
    </row>
    <row r="5417" spans="14:16">
      <c r="N5417" s="102"/>
      <c r="O5417" s="93"/>
      <c r="P5417" s="93"/>
    </row>
    <row r="5418" spans="14:16">
      <c r="N5418" s="102"/>
      <c r="O5418" s="93"/>
      <c r="P5418" s="93"/>
    </row>
    <row r="5419" spans="14:16">
      <c r="N5419" s="102"/>
      <c r="O5419" s="93"/>
      <c r="P5419" s="93"/>
    </row>
    <row r="5420" spans="14:16">
      <c r="N5420" s="102"/>
      <c r="O5420" s="93"/>
      <c r="P5420" s="93"/>
    </row>
    <row r="5421" spans="14:16">
      <c r="N5421" s="102"/>
      <c r="O5421" s="93"/>
      <c r="P5421" s="93"/>
    </row>
    <row r="5422" spans="14:16">
      <c r="N5422" s="102"/>
      <c r="O5422" s="93"/>
      <c r="P5422" s="93"/>
    </row>
    <row r="5423" spans="14:16">
      <c r="N5423" s="102"/>
      <c r="O5423" s="93"/>
      <c r="P5423" s="93"/>
    </row>
    <row r="5424" spans="14:16">
      <c r="N5424" s="102"/>
      <c r="O5424" s="93"/>
      <c r="P5424" s="93"/>
    </row>
    <row r="5425" spans="14:16">
      <c r="N5425" s="102"/>
      <c r="O5425" s="93"/>
      <c r="P5425" s="93"/>
    </row>
    <row r="5426" spans="14:16">
      <c r="N5426" s="102"/>
      <c r="O5426" s="93"/>
      <c r="P5426" s="93"/>
    </row>
    <row r="5427" spans="14:16">
      <c r="N5427" s="102"/>
      <c r="O5427" s="93"/>
      <c r="P5427" s="93"/>
    </row>
    <row r="5428" spans="14:16">
      <c r="N5428" s="102"/>
      <c r="O5428" s="93"/>
      <c r="P5428" s="93"/>
    </row>
    <row r="5429" spans="14:16">
      <c r="N5429" s="102"/>
      <c r="O5429" s="93"/>
      <c r="P5429" s="93"/>
    </row>
    <row r="5430" spans="14:16">
      <c r="N5430" s="102"/>
      <c r="O5430" s="93"/>
      <c r="P5430" s="93"/>
    </row>
    <row r="5431" spans="14:16">
      <c r="N5431" s="102"/>
      <c r="O5431" s="93"/>
      <c r="P5431" s="93"/>
    </row>
    <row r="5432" spans="14:16">
      <c r="N5432" s="102"/>
      <c r="O5432" s="93"/>
      <c r="P5432" s="93"/>
    </row>
    <row r="5433" spans="14:16">
      <c r="N5433" s="102"/>
      <c r="O5433" s="93"/>
      <c r="P5433" s="93"/>
    </row>
    <row r="5434" spans="14:16">
      <c r="N5434" s="102"/>
      <c r="O5434" s="93"/>
      <c r="P5434" s="93"/>
    </row>
    <row r="5435" spans="14:16">
      <c r="N5435" s="102"/>
      <c r="O5435" s="93"/>
      <c r="P5435" s="93"/>
    </row>
    <row r="5436" spans="14:16">
      <c r="N5436" s="102"/>
      <c r="O5436" s="93"/>
      <c r="P5436" s="93"/>
    </row>
    <row r="5437" spans="14:16">
      <c r="N5437" s="102"/>
      <c r="O5437" s="93"/>
      <c r="P5437" s="93"/>
    </row>
    <row r="5438" spans="14:16">
      <c r="N5438" s="102"/>
      <c r="O5438" s="93"/>
      <c r="P5438" s="93"/>
    </row>
    <row r="5439" spans="14:16">
      <c r="N5439" s="102"/>
      <c r="O5439" s="93"/>
      <c r="P5439" s="93"/>
    </row>
    <row r="5440" spans="14:16">
      <c r="N5440" s="102"/>
      <c r="O5440" s="93"/>
      <c r="P5440" s="93"/>
    </row>
    <row r="5441" spans="14:16">
      <c r="N5441" s="102"/>
      <c r="O5441" s="93"/>
      <c r="P5441" s="93"/>
    </row>
    <row r="5442" spans="14:16">
      <c r="N5442" s="102"/>
      <c r="O5442" s="93"/>
      <c r="P5442" s="93"/>
    </row>
    <row r="5443" spans="14:16">
      <c r="N5443" s="102"/>
      <c r="O5443" s="93"/>
      <c r="P5443" s="93"/>
    </row>
    <row r="5444" spans="14:16">
      <c r="N5444" s="102"/>
      <c r="O5444" s="93"/>
      <c r="P5444" s="93"/>
    </row>
    <row r="5445" spans="14:16">
      <c r="N5445" s="102"/>
      <c r="O5445" s="93"/>
      <c r="P5445" s="93"/>
    </row>
    <row r="5446" spans="14:16">
      <c r="N5446" s="102"/>
      <c r="O5446" s="93"/>
      <c r="P5446" s="93"/>
    </row>
    <row r="5447" spans="14:16">
      <c r="N5447" s="102"/>
      <c r="O5447" s="93"/>
      <c r="P5447" s="93"/>
    </row>
    <row r="5448" spans="14:16">
      <c r="N5448" s="102"/>
      <c r="O5448" s="93"/>
      <c r="P5448" s="93"/>
    </row>
    <row r="5449" spans="14:16">
      <c r="N5449" s="102"/>
      <c r="O5449" s="93"/>
      <c r="P5449" s="93"/>
    </row>
    <row r="5450" spans="14:16">
      <c r="N5450" s="102"/>
      <c r="O5450" s="93"/>
      <c r="P5450" s="93"/>
    </row>
    <row r="5451" spans="14:16">
      <c r="N5451" s="102"/>
      <c r="O5451" s="93"/>
      <c r="P5451" s="93"/>
    </row>
    <row r="5452" spans="14:16">
      <c r="N5452" s="102"/>
      <c r="O5452" s="93"/>
      <c r="P5452" s="93"/>
    </row>
    <row r="5453" spans="14:16">
      <c r="N5453" s="102"/>
      <c r="O5453" s="93"/>
      <c r="P5453" s="93"/>
    </row>
    <row r="5454" spans="14:16">
      <c r="N5454" s="102"/>
      <c r="O5454" s="93"/>
      <c r="P5454" s="93"/>
    </row>
    <row r="5455" spans="14:16">
      <c r="N5455" s="102"/>
      <c r="O5455" s="93"/>
      <c r="P5455" s="93"/>
    </row>
    <row r="5456" spans="14:16">
      <c r="N5456" s="102"/>
      <c r="O5456" s="93"/>
      <c r="P5456" s="93"/>
    </row>
    <row r="5457" spans="14:16">
      <c r="N5457" s="102"/>
      <c r="O5457" s="93"/>
      <c r="P5457" s="93"/>
    </row>
    <row r="5458" spans="14:16">
      <c r="N5458" s="102"/>
      <c r="O5458" s="93"/>
      <c r="P5458" s="93"/>
    </row>
    <row r="5459" spans="14:16">
      <c r="N5459" s="102"/>
      <c r="O5459" s="93"/>
      <c r="P5459" s="93"/>
    </row>
    <row r="5460" spans="14:16">
      <c r="N5460" s="102"/>
      <c r="O5460" s="93"/>
      <c r="P5460" s="93"/>
    </row>
    <row r="5461" spans="14:16">
      <c r="N5461" s="102"/>
      <c r="O5461" s="93"/>
      <c r="P5461" s="93"/>
    </row>
    <row r="5462" spans="14:16">
      <c r="N5462" s="102"/>
      <c r="O5462" s="93"/>
      <c r="P5462" s="93"/>
    </row>
    <row r="5463" spans="14:16">
      <c r="N5463" s="102"/>
      <c r="O5463" s="93"/>
      <c r="P5463" s="93"/>
    </row>
    <row r="5464" spans="14:16">
      <c r="N5464" s="102"/>
      <c r="O5464" s="93"/>
      <c r="P5464" s="93"/>
    </row>
    <row r="5465" spans="14:16">
      <c r="N5465" s="102"/>
      <c r="O5465" s="93"/>
      <c r="P5465" s="93"/>
    </row>
    <row r="5466" spans="14:16">
      <c r="N5466" s="102"/>
      <c r="O5466" s="93"/>
      <c r="P5466" s="93"/>
    </row>
    <row r="5467" spans="14:16">
      <c r="N5467" s="102"/>
      <c r="O5467" s="93"/>
      <c r="P5467" s="93"/>
    </row>
    <row r="5468" spans="14:16">
      <c r="N5468" s="102"/>
      <c r="O5468" s="93"/>
      <c r="P5468" s="93"/>
    </row>
    <row r="5469" spans="14:16">
      <c r="N5469" s="102"/>
      <c r="O5469" s="93"/>
      <c r="P5469" s="93"/>
    </row>
    <row r="5470" spans="14:16">
      <c r="N5470" s="102"/>
      <c r="O5470" s="93"/>
      <c r="P5470" s="93"/>
    </row>
    <row r="5471" spans="14:16">
      <c r="N5471" s="102"/>
      <c r="O5471" s="93"/>
      <c r="P5471" s="93"/>
    </row>
    <row r="5472" spans="14:16">
      <c r="N5472" s="102"/>
      <c r="O5472" s="93"/>
      <c r="P5472" s="93"/>
    </row>
    <row r="5473" spans="14:16">
      <c r="N5473" s="102"/>
      <c r="O5473" s="93"/>
      <c r="P5473" s="93"/>
    </row>
    <row r="5474" spans="14:16">
      <c r="N5474" s="102"/>
      <c r="O5474" s="93"/>
      <c r="P5474" s="93"/>
    </row>
    <row r="5475" spans="14:16">
      <c r="N5475" s="102"/>
      <c r="O5475" s="93"/>
      <c r="P5475" s="93"/>
    </row>
    <row r="5476" spans="14:16">
      <c r="N5476" s="102"/>
      <c r="O5476" s="93"/>
      <c r="P5476" s="93"/>
    </row>
    <row r="5477" spans="14:16">
      <c r="N5477" s="102"/>
      <c r="O5477" s="93"/>
      <c r="P5477" s="93"/>
    </row>
    <row r="5478" spans="14:16">
      <c r="N5478" s="102"/>
      <c r="O5478" s="93"/>
      <c r="P5478" s="93"/>
    </row>
    <row r="5479" spans="14:16">
      <c r="N5479" s="102"/>
      <c r="O5479" s="93"/>
      <c r="P5479" s="93"/>
    </row>
    <row r="5480" spans="14:16">
      <c r="N5480" s="102"/>
      <c r="O5480" s="93"/>
      <c r="P5480" s="93"/>
    </row>
    <row r="5481" spans="14:16">
      <c r="N5481" s="102"/>
      <c r="O5481" s="93"/>
      <c r="P5481" s="93"/>
    </row>
    <row r="5482" spans="14:16">
      <c r="N5482" s="102"/>
      <c r="O5482" s="93"/>
      <c r="P5482" s="93"/>
    </row>
    <row r="5483" spans="14:16">
      <c r="N5483" s="102"/>
      <c r="O5483" s="93"/>
      <c r="P5483" s="93"/>
    </row>
    <row r="5484" spans="14:16">
      <c r="N5484" s="102"/>
      <c r="O5484" s="93"/>
      <c r="P5484" s="93"/>
    </row>
    <row r="5485" spans="14:16">
      <c r="N5485" s="102"/>
      <c r="O5485" s="93"/>
      <c r="P5485" s="93"/>
    </row>
    <row r="5486" spans="14:16">
      <c r="N5486" s="102"/>
      <c r="O5486" s="93"/>
      <c r="P5486" s="93"/>
    </row>
    <row r="5487" spans="14:16">
      <c r="N5487" s="102"/>
      <c r="O5487" s="93"/>
      <c r="P5487" s="93"/>
    </row>
    <row r="5488" spans="14:16">
      <c r="N5488" s="102"/>
      <c r="O5488" s="93"/>
      <c r="P5488" s="93"/>
    </row>
    <row r="5489" spans="14:16">
      <c r="N5489" s="102"/>
      <c r="O5489" s="93"/>
      <c r="P5489" s="93"/>
    </row>
    <row r="5490" spans="14:16">
      <c r="N5490" s="102"/>
      <c r="O5490" s="93"/>
      <c r="P5490" s="93"/>
    </row>
    <row r="5491" spans="14:16">
      <c r="N5491" s="102"/>
      <c r="O5491" s="93"/>
      <c r="P5491" s="93"/>
    </row>
    <row r="5492" spans="14:16">
      <c r="N5492" s="102"/>
      <c r="O5492" s="93"/>
      <c r="P5492" s="93"/>
    </row>
    <row r="5493" spans="14:16">
      <c r="N5493" s="102"/>
      <c r="O5493" s="93"/>
      <c r="P5493" s="93"/>
    </row>
    <row r="5494" spans="14:16">
      <c r="N5494" s="102"/>
      <c r="O5494" s="93"/>
      <c r="P5494" s="93"/>
    </row>
    <row r="5495" spans="14:16">
      <c r="N5495" s="102"/>
      <c r="O5495" s="93"/>
      <c r="P5495" s="93"/>
    </row>
    <row r="5496" spans="14:16">
      <c r="N5496" s="102"/>
      <c r="O5496" s="93"/>
      <c r="P5496" s="93"/>
    </row>
    <row r="5497" spans="14:16">
      <c r="N5497" s="102"/>
      <c r="O5497" s="93"/>
      <c r="P5497" s="93"/>
    </row>
    <row r="5498" spans="14:16">
      <c r="N5498" s="102"/>
      <c r="O5498" s="93"/>
      <c r="P5498" s="93"/>
    </row>
    <row r="5499" spans="14:16">
      <c r="N5499" s="102"/>
      <c r="O5499" s="93"/>
      <c r="P5499" s="93"/>
    </row>
    <row r="5500" spans="14:16">
      <c r="N5500" s="102"/>
      <c r="O5500" s="93"/>
      <c r="P5500" s="93"/>
    </row>
    <row r="5501" spans="14:16">
      <c r="N5501" s="102"/>
      <c r="O5501" s="93"/>
      <c r="P5501" s="93"/>
    </row>
    <row r="5502" spans="14:16">
      <c r="N5502" s="102"/>
      <c r="O5502" s="93"/>
      <c r="P5502" s="93"/>
    </row>
    <row r="5503" spans="14:16">
      <c r="N5503" s="102"/>
      <c r="O5503" s="93"/>
      <c r="P5503" s="93"/>
    </row>
    <row r="5504" spans="14:16">
      <c r="N5504" s="102"/>
      <c r="O5504" s="93"/>
      <c r="P5504" s="93"/>
    </row>
    <row r="5505" spans="14:16">
      <c r="N5505" s="102"/>
      <c r="O5505" s="93"/>
      <c r="P5505" s="93"/>
    </row>
    <row r="5506" spans="14:16">
      <c r="N5506" s="102"/>
      <c r="O5506" s="93"/>
      <c r="P5506" s="93"/>
    </row>
    <row r="5507" spans="14:16">
      <c r="N5507" s="102"/>
      <c r="O5507" s="93"/>
      <c r="P5507" s="93"/>
    </row>
    <row r="5508" spans="14:16">
      <c r="N5508" s="102"/>
      <c r="O5508" s="93"/>
      <c r="P5508" s="93"/>
    </row>
    <row r="5509" spans="14:16">
      <c r="N5509" s="102"/>
      <c r="O5509" s="93"/>
      <c r="P5509" s="93"/>
    </row>
    <row r="5510" spans="14:16">
      <c r="N5510" s="102"/>
      <c r="O5510" s="93"/>
      <c r="P5510" s="93"/>
    </row>
    <row r="5511" spans="14:16">
      <c r="N5511" s="102"/>
      <c r="O5511" s="93"/>
      <c r="P5511" s="93"/>
    </row>
    <row r="5512" spans="14:16">
      <c r="N5512" s="102"/>
      <c r="O5512" s="93"/>
      <c r="P5512" s="93"/>
    </row>
    <row r="5513" spans="14:16">
      <c r="N5513" s="102"/>
      <c r="O5513" s="93"/>
      <c r="P5513" s="93"/>
    </row>
    <row r="5514" spans="14:16">
      <c r="N5514" s="102"/>
      <c r="O5514" s="93"/>
      <c r="P5514" s="93"/>
    </row>
    <row r="5515" spans="14:16">
      <c r="N5515" s="102"/>
      <c r="O5515" s="93"/>
      <c r="P5515" s="93"/>
    </row>
    <row r="5516" spans="14:16">
      <c r="N5516" s="102"/>
      <c r="O5516" s="93"/>
      <c r="P5516" s="93"/>
    </row>
    <row r="5517" spans="14:16">
      <c r="N5517" s="102"/>
      <c r="O5517" s="93"/>
      <c r="P5517" s="93"/>
    </row>
    <row r="5518" spans="14:16">
      <c r="N5518" s="102"/>
      <c r="O5518" s="93"/>
      <c r="P5518" s="93"/>
    </row>
    <row r="5519" spans="14:16">
      <c r="N5519" s="102"/>
      <c r="O5519" s="93"/>
      <c r="P5519" s="93"/>
    </row>
    <row r="5520" spans="14:16">
      <c r="N5520" s="102"/>
      <c r="O5520" s="93"/>
      <c r="P5520" s="93"/>
    </row>
    <row r="5521" spans="14:16">
      <c r="N5521" s="102"/>
      <c r="O5521" s="93"/>
      <c r="P5521" s="93"/>
    </row>
    <row r="5522" spans="14:16">
      <c r="N5522" s="102"/>
      <c r="O5522" s="93"/>
      <c r="P5522" s="93"/>
    </row>
    <row r="5523" spans="14:16">
      <c r="N5523" s="102"/>
      <c r="O5523" s="93"/>
      <c r="P5523" s="93"/>
    </row>
    <row r="5524" spans="14:16">
      <c r="N5524" s="102"/>
      <c r="O5524" s="93"/>
      <c r="P5524" s="93"/>
    </row>
    <row r="5525" spans="14:16">
      <c r="N5525" s="102"/>
      <c r="O5525" s="93"/>
      <c r="P5525" s="93"/>
    </row>
    <row r="5526" spans="14:16">
      <c r="N5526" s="102"/>
      <c r="O5526" s="93"/>
      <c r="P5526" s="93"/>
    </row>
    <row r="5527" spans="14:16">
      <c r="N5527" s="102"/>
      <c r="O5527" s="93"/>
      <c r="P5527" s="93"/>
    </row>
    <row r="5528" spans="14:16">
      <c r="N5528" s="102"/>
      <c r="O5528" s="93"/>
      <c r="P5528" s="93"/>
    </row>
    <row r="5529" spans="14:16">
      <c r="N5529" s="102"/>
      <c r="O5529" s="93"/>
      <c r="P5529" s="93"/>
    </row>
    <row r="5530" spans="14:16">
      <c r="N5530" s="102"/>
      <c r="O5530" s="93"/>
      <c r="P5530" s="93"/>
    </row>
    <row r="5531" spans="14:16">
      <c r="N5531" s="102"/>
      <c r="O5531" s="93"/>
      <c r="P5531" s="93"/>
    </row>
    <row r="5532" spans="14:16">
      <c r="N5532" s="102"/>
      <c r="O5532" s="93"/>
      <c r="P5532" s="93"/>
    </row>
    <row r="5533" spans="14:16">
      <c r="N5533" s="102"/>
      <c r="O5533" s="93"/>
      <c r="P5533" s="93"/>
    </row>
    <row r="5534" spans="14:16">
      <c r="N5534" s="102"/>
      <c r="O5534" s="93"/>
      <c r="P5534" s="93"/>
    </row>
    <row r="5535" spans="14:16">
      <c r="N5535" s="102"/>
      <c r="O5535" s="93"/>
      <c r="P5535" s="93"/>
    </row>
    <row r="5536" spans="14:16">
      <c r="N5536" s="102"/>
      <c r="O5536" s="93"/>
      <c r="P5536" s="93"/>
    </row>
    <row r="5537" spans="14:16">
      <c r="N5537" s="102"/>
      <c r="O5537" s="93"/>
      <c r="P5537" s="93"/>
    </row>
    <row r="5538" spans="14:16">
      <c r="N5538" s="102"/>
      <c r="O5538" s="93"/>
      <c r="P5538" s="93"/>
    </row>
    <row r="5539" spans="14:16">
      <c r="N5539" s="102"/>
      <c r="O5539" s="93"/>
      <c r="P5539" s="93"/>
    </row>
    <row r="5540" spans="14:16">
      <c r="N5540" s="102"/>
      <c r="O5540" s="93"/>
      <c r="P5540" s="93"/>
    </row>
    <row r="5541" spans="14:16">
      <c r="N5541" s="102"/>
      <c r="O5541" s="93"/>
      <c r="P5541" s="93"/>
    </row>
    <row r="5542" spans="14:16">
      <c r="N5542" s="102"/>
      <c r="O5542" s="93"/>
      <c r="P5542" s="93"/>
    </row>
    <row r="5543" spans="14:16">
      <c r="N5543" s="102"/>
      <c r="O5543" s="93"/>
      <c r="P5543" s="93"/>
    </row>
    <row r="5544" spans="14:16">
      <c r="N5544" s="102"/>
      <c r="O5544" s="93"/>
      <c r="P5544" s="93"/>
    </row>
    <row r="5545" spans="14:16">
      <c r="N5545" s="102"/>
      <c r="O5545" s="93"/>
      <c r="P5545" s="93"/>
    </row>
    <row r="5546" spans="14:16">
      <c r="N5546" s="102"/>
      <c r="O5546" s="93"/>
      <c r="P5546" s="93"/>
    </row>
    <row r="5547" spans="14:16">
      <c r="N5547" s="102"/>
      <c r="O5547" s="93"/>
      <c r="P5547" s="93"/>
    </row>
    <row r="5548" spans="14:16">
      <c r="N5548" s="102"/>
      <c r="O5548" s="93"/>
      <c r="P5548" s="93"/>
    </row>
    <row r="5549" spans="14:16">
      <c r="N5549" s="102"/>
      <c r="O5549" s="93"/>
      <c r="P5549" s="93"/>
    </row>
    <row r="5550" spans="14:16">
      <c r="N5550" s="102"/>
      <c r="O5550" s="93"/>
      <c r="P5550" s="93"/>
    </row>
    <row r="5551" spans="14:16">
      <c r="N5551" s="102"/>
      <c r="O5551" s="93"/>
      <c r="P5551" s="93"/>
    </row>
    <row r="5552" spans="14:16">
      <c r="N5552" s="102"/>
      <c r="O5552" s="93"/>
      <c r="P5552" s="93"/>
    </row>
    <row r="5553" spans="14:16">
      <c r="N5553" s="102"/>
      <c r="O5553" s="93"/>
      <c r="P5553" s="93"/>
    </row>
    <row r="5554" spans="14:16">
      <c r="N5554" s="102"/>
      <c r="O5554" s="93"/>
      <c r="P5554" s="93"/>
    </row>
    <row r="5555" spans="14:16">
      <c r="N5555" s="102"/>
      <c r="O5555" s="93"/>
      <c r="P5555" s="93"/>
    </row>
    <row r="5556" spans="14:16">
      <c r="N5556" s="102"/>
      <c r="O5556" s="93"/>
      <c r="P5556" s="93"/>
    </row>
    <row r="5557" spans="14:16">
      <c r="N5557" s="102"/>
      <c r="O5557" s="93"/>
      <c r="P5557" s="93"/>
    </row>
    <row r="5558" spans="14:16">
      <c r="N5558" s="102"/>
      <c r="O5558" s="93"/>
      <c r="P5558" s="93"/>
    </row>
    <row r="5559" spans="14:16">
      <c r="N5559" s="102"/>
      <c r="O5559" s="93"/>
      <c r="P5559" s="93"/>
    </row>
    <row r="5560" spans="14:16">
      <c r="N5560" s="102"/>
      <c r="O5560" s="93"/>
      <c r="P5560" s="93"/>
    </row>
    <row r="5561" spans="14:16">
      <c r="N5561" s="102"/>
      <c r="O5561" s="93"/>
      <c r="P5561" s="93"/>
    </row>
    <row r="5562" spans="14:16">
      <c r="N5562" s="102"/>
      <c r="O5562" s="93"/>
      <c r="P5562" s="93"/>
    </row>
    <row r="5563" spans="14:16">
      <c r="N5563" s="102"/>
      <c r="O5563" s="93"/>
      <c r="P5563" s="93"/>
    </row>
    <row r="5564" spans="14:16">
      <c r="N5564" s="102"/>
      <c r="O5564" s="93"/>
      <c r="P5564" s="93"/>
    </row>
    <row r="5565" spans="14:16">
      <c r="N5565" s="102"/>
      <c r="O5565" s="93"/>
      <c r="P5565" s="93"/>
    </row>
    <row r="5566" spans="14:16">
      <c r="N5566" s="102"/>
      <c r="O5566" s="93"/>
      <c r="P5566" s="93"/>
    </row>
    <row r="5567" spans="14:16">
      <c r="N5567" s="102"/>
      <c r="O5567" s="93"/>
      <c r="P5567" s="93"/>
    </row>
    <row r="5568" spans="14:16">
      <c r="N5568" s="102"/>
      <c r="O5568" s="93"/>
      <c r="P5568" s="93"/>
    </row>
    <row r="5569" spans="14:16">
      <c r="N5569" s="102"/>
      <c r="O5569" s="93"/>
      <c r="P5569" s="93"/>
    </row>
    <row r="5570" spans="14:16">
      <c r="N5570" s="102"/>
      <c r="O5570" s="93"/>
      <c r="P5570" s="93"/>
    </row>
    <row r="5571" spans="14:16">
      <c r="N5571" s="102"/>
      <c r="O5571" s="93"/>
      <c r="P5571" s="93"/>
    </row>
    <row r="5572" spans="14:16">
      <c r="N5572" s="102"/>
      <c r="O5572" s="93"/>
      <c r="P5572" s="93"/>
    </row>
    <row r="5573" spans="14:16">
      <c r="N5573" s="102"/>
      <c r="O5573" s="93"/>
      <c r="P5573" s="93"/>
    </row>
    <row r="5574" spans="14:16">
      <c r="N5574" s="102"/>
      <c r="O5574" s="93"/>
      <c r="P5574" s="93"/>
    </row>
    <row r="5575" spans="14:16">
      <c r="N5575" s="102"/>
      <c r="O5575" s="93"/>
      <c r="P5575" s="93"/>
    </row>
    <row r="5576" spans="14:16">
      <c r="N5576" s="102"/>
      <c r="O5576" s="93"/>
      <c r="P5576" s="93"/>
    </row>
    <row r="5577" spans="14:16">
      <c r="N5577" s="102"/>
      <c r="O5577" s="93"/>
      <c r="P5577" s="93"/>
    </row>
    <row r="5578" spans="14:16">
      <c r="N5578" s="102"/>
      <c r="O5578" s="93"/>
      <c r="P5578" s="93"/>
    </row>
    <row r="5579" spans="14:16">
      <c r="N5579" s="102"/>
      <c r="O5579" s="93"/>
      <c r="P5579" s="93"/>
    </row>
    <row r="5580" spans="14:16">
      <c r="N5580" s="102"/>
      <c r="O5580" s="93"/>
      <c r="P5580" s="93"/>
    </row>
    <row r="5581" spans="14:16">
      <c r="N5581" s="102"/>
      <c r="O5581" s="93"/>
      <c r="P5581" s="93"/>
    </row>
    <row r="5582" spans="14:16">
      <c r="N5582" s="102"/>
      <c r="O5582" s="93"/>
      <c r="P5582" s="93"/>
    </row>
    <row r="5583" spans="14:16">
      <c r="N5583" s="102"/>
      <c r="O5583" s="93"/>
      <c r="P5583" s="93"/>
    </row>
    <row r="5584" spans="14:16">
      <c r="N5584" s="102"/>
      <c r="O5584" s="93"/>
      <c r="P5584" s="93"/>
    </row>
    <row r="5585" spans="14:16">
      <c r="N5585" s="102"/>
      <c r="O5585" s="93"/>
      <c r="P5585" s="93"/>
    </row>
    <row r="5586" spans="14:16">
      <c r="N5586" s="102"/>
      <c r="O5586" s="93"/>
      <c r="P5586" s="93"/>
    </row>
    <row r="5587" spans="14:16">
      <c r="N5587" s="102"/>
      <c r="O5587" s="93"/>
      <c r="P5587" s="93"/>
    </row>
    <row r="5588" spans="14:16">
      <c r="N5588" s="102"/>
      <c r="O5588" s="93"/>
      <c r="P5588" s="93"/>
    </row>
    <row r="5589" spans="14:16">
      <c r="N5589" s="102"/>
      <c r="O5589" s="93"/>
      <c r="P5589" s="93"/>
    </row>
    <row r="5590" spans="14:16">
      <c r="N5590" s="102"/>
      <c r="O5590" s="93"/>
      <c r="P5590" s="93"/>
    </row>
    <row r="5591" spans="14:16">
      <c r="N5591" s="102"/>
      <c r="O5591" s="93"/>
      <c r="P5591" s="93"/>
    </row>
    <row r="5592" spans="14:16">
      <c r="N5592" s="102"/>
      <c r="O5592" s="93"/>
      <c r="P5592" s="93"/>
    </row>
    <row r="5593" spans="14:16">
      <c r="N5593" s="102"/>
      <c r="O5593" s="93"/>
      <c r="P5593" s="93"/>
    </row>
    <row r="5594" spans="14:16">
      <c r="N5594" s="102"/>
      <c r="O5594" s="93"/>
      <c r="P5594" s="93"/>
    </row>
    <row r="5595" spans="14:16">
      <c r="N5595" s="102"/>
      <c r="O5595" s="93"/>
      <c r="P5595" s="93"/>
    </row>
    <row r="5596" spans="14:16">
      <c r="N5596" s="102"/>
      <c r="O5596" s="93"/>
      <c r="P5596" s="93"/>
    </row>
    <row r="5597" spans="14:16">
      <c r="N5597" s="102"/>
      <c r="O5597" s="93"/>
      <c r="P5597" s="93"/>
    </row>
    <row r="5598" spans="14:16">
      <c r="N5598" s="102"/>
      <c r="O5598" s="93"/>
      <c r="P5598" s="93"/>
    </row>
    <row r="5599" spans="14:16">
      <c r="N5599" s="102"/>
      <c r="O5599" s="93"/>
      <c r="P5599" s="93"/>
    </row>
    <row r="5600" spans="14:16">
      <c r="N5600" s="102"/>
      <c r="O5600" s="93"/>
      <c r="P5600" s="93"/>
    </row>
    <row r="5601" spans="14:16">
      <c r="N5601" s="102"/>
      <c r="O5601" s="93"/>
      <c r="P5601" s="93"/>
    </row>
    <row r="5602" spans="14:16">
      <c r="N5602" s="102"/>
      <c r="O5602" s="93"/>
      <c r="P5602" s="93"/>
    </row>
    <row r="5603" spans="14:16">
      <c r="N5603" s="102"/>
      <c r="O5603" s="93"/>
      <c r="P5603" s="93"/>
    </row>
    <row r="5604" spans="14:16">
      <c r="N5604" s="102"/>
      <c r="O5604" s="93"/>
      <c r="P5604" s="93"/>
    </row>
    <row r="5605" spans="14:16">
      <c r="N5605" s="102"/>
      <c r="O5605" s="93"/>
      <c r="P5605" s="93"/>
    </row>
    <row r="5606" spans="14:16">
      <c r="N5606" s="102"/>
      <c r="O5606" s="93"/>
      <c r="P5606" s="93"/>
    </row>
    <row r="5607" spans="14:16">
      <c r="N5607" s="102"/>
      <c r="O5607" s="93"/>
      <c r="P5607" s="93"/>
    </row>
    <row r="5608" spans="14:16">
      <c r="N5608" s="102"/>
      <c r="O5608" s="93"/>
      <c r="P5608" s="93"/>
    </row>
    <row r="5609" spans="14:16">
      <c r="N5609" s="102"/>
      <c r="O5609" s="93"/>
      <c r="P5609" s="93"/>
    </row>
    <row r="5610" spans="14:16">
      <c r="N5610" s="102"/>
      <c r="O5610" s="93"/>
      <c r="P5610" s="93"/>
    </row>
    <row r="5611" spans="14:16">
      <c r="N5611" s="102"/>
      <c r="O5611" s="93"/>
      <c r="P5611" s="93"/>
    </row>
    <row r="5612" spans="14:16">
      <c r="N5612" s="102"/>
      <c r="O5612" s="93"/>
      <c r="P5612" s="93"/>
    </row>
    <row r="5613" spans="14:16">
      <c r="N5613" s="102"/>
      <c r="O5613" s="93"/>
      <c r="P5613" s="93"/>
    </row>
    <row r="5614" spans="14:16">
      <c r="N5614" s="102"/>
      <c r="O5614" s="93"/>
      <c r="P5614" s="93"/>
    </row>
    <row r="5615" spans="14:16">
      <c r="N5615" s="102"/>
      <c r="O5615" s="93"/>
      <c r="P5615" s="93"/>
    </row>
    <row r="5616" spans="14:16">
      <c r="N5616" s="102"/>
      <c r="O5616" s="93"/>
      <c r="P5616" s="93"/>
    </row>
    <row r="5617" spans="14:16">
      <c r="N5617" s="102"/>
      <c r="O5617" s="93"/>
      <c r="P5617" s="93"/>
    </row>
    <row r="5618" spans="14:16">
      <c r="N5618" s="102"/>
      <c r="O5618" s="93"/>
      <c r="P5618" s="93"/>
    </row>
    <row r="5619" spans="14:16">
      <c r="N5619" s="102"/>
      <c r="O5619" s="93"/>
      <c r="P5619" s="93"/>
    </row>
    <row r="5620" spans="14:16">
      <c r="N5620" s="102"/>
      <c r="O5620" s="93"/>
      <c r="P5620" s="93"/>
    </row>
    <row r="5621" spans="14:16">
      <c r="N5621" s="102"/>
      <c r="O5621" s="93"/>
      <c r="P5621" s="93"/>
    </row>
    <row r="5622" spans="14:16">
      <c r="N5622" s="102"/>
      <c r="O5622" s="93"/>
      <c r="P5622" s="93"/>
    </row>
    <row r="5623" spans="14:16">
      <c r="N5623" s="102"/>
      <c r="O5623" s="93"/>
      <c r="P5623" s="93"/>
    </row>
    <row r="5624" spans="14:16">
      <c r="N5624" s="102"/>
      <c r="O5624" s="93"/>
      <c r="P5624" s="93"/>
    </row>
    <row r="5625" spans="14:16">
      <c r="N5625" s="102"/>
      <c r="O5625" s="93"/>
      <c r="P5625" s="93"/>
    </row>
    <row r="5626" spans="14:16">
      <c r="N5626" s="102"/>
      <c r="O5626" s="93"/>
      <c r="P5626" s="93"/>
    </row>
    <row r="5627" spans="14:16">
      <c r="N5627" s="102"/>
      <c r="O5627" s="93"/>
      <c r="P5627" s="93"/>
    </row>
    <row r="5628" spans="14:16">
      <c r="N5628" s="102"/>
      <c r="O5628" s="93"/>
      <c r="P5628" s="93"/>
    </row>
    <row r="5629" spans="14:16">
      <c r="N5629" s="102"/>
      <c r="O5629" s="93"/>
      <c r="P5629" s="93"/>
    </row>
    <row r="5630" spans="14:16">
      <c r="N5630" s="102"/>
      <c r="O5630" s="93"/>
      <c r="P5630" s="93"/>
    </row>
    <row r="5631" spans="14:16">
      <c r="N5631" s="102"/>
      <c r="O5631" s="93"/>
      <c r="P5631" s="93"/>
    </row>
    <row r="5632" spans="14:16">
      <c r="N5632" s="102"/>
      <c r="O5632" s="93"/>
      <c r="P5632" s="93"/>
    </row>
    <row r="5633" spans="14:16">
      <c r="N5633" s="102"/>
      <c r="O5633" s="93"/>
      <c r="P5633" s="93"/>
    </row>
    <row r="5634" spans="14:16">
      <c r="N5634" s="102"/>
      <c r="O5634" s="93"/>
      <c r="P5634" s="93"/>
    </row>
    <row r="5635" spans="14:16">
      <c r="N5635" s="102"/>
      <c r="O5635" s="93"/>
      <c r="P5635" s="93"/>
    </row>
    <row r="5636" spans="14:16">
      <c r="N5636" s="102"/>
      <c r="O5636" s="93"/>
      <c r="P5636" s="93"/>
    </row>
    <row r="5637" spans="14:16">
      <c r="N5637" s="102"/>
      <c r="O5637" s="93"/>
      <c r="P5637" s="93"/>
    </row>
    <row r="5638" spans="14:16">
      <c r="N5638" s="102"/>
      <c r="O5638" s="93"/>
      <c r="P5638" s="93"/>
    </row>
    <row r="5639" spans="14:16">
      <c r="N5639" s="102"/>
      <c r="O5639" s="93"/>
      <c r="P5639" s="93"/>
    </row>
    <row r="5640" spans="14:16">
      <c r="N5640" s="102"/>
      <c r="O5640" s="93"/>
      <c r="P5640" s="93"/>
    </row>
    <row r="5641" spans="14:16">
      <c r="N5641" s="102"/>
      <c r="O5641" s="93"/>
      <c r="P5641" s="93"/>
    </row>
    <row r="5642" spans="14:16">
      <c r="N5642" s="102"/>
      <c r="O5642" s="93"/>
      <c r="P5642" s="93"/>
    </row>
    <row r="5643" spans="14:16">
      <c r="N5643" s="102"/>
      <c r="O5643" s="93"/>
      <c r="P5643" s="93"/>
    </row>
    <row r="5644" spans="14:16">
      <c r="N5644" s="102"/>
      <c r="O5644" s="93"/>
      <c r="P5644" s="93"/>
    </row>
    <row r="5645" spans="14:16">
      <c r="N5645" s="102"/>
      <c r="O5645" s="93"/>
      <c r="P5645" s="93"/>
    </row>
    <row r="5646" spans="14:16">
      <c r="N5646" s="102"/>
      <c r="O5646" s="93"/>
      <c r="P5646" s="93"/>
    </row>
    <row r="5647" spans="14:16">
      <c r="N5647" s="102"/>
      <c r="O5647" s="93"/>
      <c r="P5647" s="93"/>
    </row>
    <row r="5648" spans="14:16">
      <c r="N5648" s="102"/>
      <c r="O5648" s="93"/>
      <c r="P5648" s="93"/>
    </row>
    <row r="5649" spans="14:16">
      <c r="N5649" s="102"/>
      <c r="O5649" s="93"/>
      <c r="P5649" s="93"/>
    </row>
    <row r="5650" spans="14:16">
      <c r="N5650" s="102"/>
      <c r="O5650" s="93"/>
      <c r="P5650" s="93"/>
    </row>
    <row r="5651" spans="14:16">
      <c r="N5651" s="102"/>
      <c r="O5651" s="93"/>
      <c r="P5651" s="93"/>
    </row>
    <row r="5652" spans="14:16">
      <c r="N5652" s="102"/>
      <c r="O5652" s="93"/>
      <c r="P5652" s="93"/>
    </row>
    <row r="5653" spans="14:16">
      <c r="N5653" s="102"/>
      <c r="O5653" s="93"/>
      <c r="P5653" s="93"/>
    </row>
    <row r="5654" spans="14:16">
      <c r="N5654" s="102"/>
      <c r="O5654" s="93"/>
      <c r="P5654" s="93"/>
    </row>
    <row r="5655" spans="14:16">
      <c r="N5655" s="102"/>
      <c r="O5655" s="93"/>
      <c r="P5655" s="93"/>
    </row>
    <row r="5656" spans="14:16">
      <c r="N5656" s="102"/>
      <c r="O5656" s="93"/>
      <c r="P5656" s="93"/>
    </row>
    <row r="5657" spans="14:16">
      <c r="N5657" s="102"/>
      <c r="O5657" s="93"/>
      <c r="P5657" s="93"/>
    </row>
    <row r="5658" spans="14:16">
      <c r="N5658" s="102"/>
      <c r="O5658" s="93"/>
      <c r="P5658" s="93"/>
    </row>
    <row r="5659" spans="14:16">
      <c r="N5659" s="102"/>
      <c r="O5659" s="93"/>
      <c r="P5659" s="93"/>
    </row>
    <row r="5660" spans="14:16">
      <c r="N5660" s="102"/>
      <c r="O5660" s="93"/>
      <c r="P5660" s="93"/>
    </row>
    <row r="5661" spans="14:16">
      <c r="N5661" s="102"/>
      <c r="O5661" s="93"/>
      <c r="P5661" s="93"/>
    </row>
    <row r="5662" spans="14:16">
      <c r="N5662" s="102"/>
      <c r="O5662" s="93"/>
      <c r="P5662" s="93"/>
    </row>
    <row r="5663" spans="14:16">
      <c r="N5663" s="102"/>
      <c r="O5663" s="93"/>
      <c r="P5663" s="93"/>
    </row>
    <row r="5664" spans="14:16">
      <c r="N5664" s="102"/>
      <c r="O5664" s="93"/>
      <c r="P5664" s="93"/>
    </row>
    <row r="5665" spans="14:16">
      <c r="N5665" s="102"/>
      <c r="O5665" s="93"/>
      <c r="P5665" s="93"/>
    </row>
    <row r="5666" spans="14:16">
      <c r="N5666" s="102"/>
      <c r="O5666" s="93"/>
      <c r="P5666" s="93"/>
    </row>
    <row r="5667" spans="14:16">
      <c r="N5667" s="102"/>
      <c r="O5667" s="93"/>
      <c r="P5667" s="93"/>
    </row>
    <row r="5668" spans="14:16">
      <c r="N5668" s="102"/>
      <c r="O5668" s="93"/>
      <c r="P5668" s="93"/>
    </row>
    <row r="5669" spans="14:16">
      <c r="N5669" s="102"/>
      <c r="O5669" s="93"/>
      <c r="P5669" s="93"/>
    </row>
    <row r="5670" spans="14:16">
      <c r="N5670" s="102"/>
      <c r="O5670" s="93"/>
      <c r="P5670" s="93"/>
    </row>
    <row r="5671" spans="14:16">
      <c r="N5671" s="102"/>
      <c r="O5671" s="93"/>
      <c r="P5671" s="93"/>
    </row>
    <row r="5672" spans="14:16">
      <c r="N5672" s="102"/>
      <c r="O5672" s="93"/>
      <c r="P5672" s="93"/>
    </row>
    <row r="5673" spans="14:16">
      <c r="N5673" s="102"/>
      <c r="O5673" s="93"/>
      <c r="P5673" s="93"/>
    </row>
    <row r="5674" spans="14:16">
      <c r="N5674" s="102"/>
      <c r="O5674" s="93"/>
      <c r="P5674" s="93"/>
    </row>
    <row r="5675" spans="14:16">
      <c r="N5675" s="102"/>
      <c r="O5675" s="93"/>
      <c r="P5675" s="93"/>
    </row>
    <row r="5676" spans="14:16">
      <c r="N5676" s="102"/>
      <c r="O5676" s="93"/>
      <c r="P5676" s="93"/>
    </row>
    <row r="5677" spans="14:16">
      <c r="N5677" s="102"/>
      <c r="O5677" s="93"/>
      <c r="P5677" s="93"/>
    </row>
    <row r="5678" spans="14:16">
      <c r="N5678" s="102"/>
      <c r="O5678" s="93"/>
      <c r="P5678" s="93"/>
    </row>
    <row r="5679" spans="14:16">
      <c r="N5679" s="102"/>
      <c r="O5679" s="93"/>
      <c r="P5679" s="93"/>
    </row>
    <row r="5680" spans="14:16">
      <c r="N5680" s="102"/>
      <c r="O5680" s="93"/>
      <c r="P5680" s="93"/>
    </row>
    <row r="5681" spans="14:16">
      <c r="N5681" s="102"/>
      <c r="O5681" s="93"/>
      <c r="P5681" s="93"/>
    </row>
    <row r="5682" spans="14:16">
      <c r="N5682" s="102"/>
      <c r="O5682" s="93"/>
      <c r="P5682" s="93"/>
    </row>
    <row r="5683" spans="14:16">
      <c r="N5683" s="102"/>
      <c r="O5683" s="93"/>
      <c r="P5683" s="93"/>
    </row>
    <row r="5684" spans="14:16">
      <c r="N5684" s="102"/>
      <c r="O5684" s="93"/>
      <c r="P5684" s="93"/>
    </row>
    <row r="5685" spans="14:16">
      <c r="N5685" s="102"/>
      <c r="O5685" s="93"/>
      <c r="P5685" s="93"/>
    </row>
    <row r="5686" spans="14:16">
      <c r="N5686" s="102"/>
      <c r="O5686" s="93"/>
      <c r="P5686" s="93"/>
    </row>
    <row r="5687" spans="14:16">
      <c r="N5687" s="102"/>
      <c r="O5687" s="93"/>
      <c r="P5687" s="93"/>
    </row>
    <row r="5688" spans="14:16">
      <c r="N5688" s="102"/>
      <c r="O5688" s="93"/>
      <c r="P5688" s="93"/>
    </row>
    <row r="5689" spans="14:16">
      <c r="N5689" s="102"/>
      <c r="O5689" s="93"/>
      <c r="P5689" s="93"/>
    </row>
    <row r="5690" spans="14:16">
      <c r="N5690" s="102"/>
      <c r="O5690" s="93"/>
      <c r="P5690" s="93"/>
    </row>
    <row r="5691" spans="14:16">
      <c r="N5691" s="102"/>
      <c r="O5691" s="93"/>
      <c r="P5691" s="93"/>
    </row>
    <row r="5692" spans="14:16">
      <c r="N5692" s="102"/>
      <c r="O5692" s="93"/>
      <c r="P5692" s="93"/>
    </row>
    <row r="5693" spans="14:16">
      <c r="N5693" s="102"/>
      <c r="O5693" s="93"/>
      <c r="P5693" s="93"/>
    </row>
    <row r="5694" spans="14:16">
      <c r="N5694" s="102"/>
      <c r="O5694" s="93"/>
      <c r="P5694" s="93"/>
    </row>
    <row r="5695" spans="14:16">
      <c r="N5695" s="102"/>
      <c r="O5695" s="93"/>
      <c r="P5695" s="93"/>
    </row>
    <row r="5696" spans="14:16">
      <c r="N5696" s="102"/>
      <c r="O5696" s="93"/>
      <c r="P5696" s="93"/>
    </row>
    <row r="5697" spans="14:16">
      <c r="N5697" s="102"/>
      <c r="O5697" s="93"/>
      <c r="P5697" s="93"/>
    </row>
    <row r="5698" spans="14:16">
      <c r="N5698" s="102"/>
      <c r="O5698" s="93"/>
      <c r="P5698" s="93"/>
    </row>
    <row r="5699" spans="14:16">
      <c r="N5699" s="102"/>
      <c r="O5699" s="93"/>
      <c r="P5699" s="93"/>
    </row>
    <row r="5700" spans="14:16">
      <c r="N5700" s="102"/>
      <c r="O5700" s="93"/>
      <c r="P5700" s="93"/>
    </row>
    <row r="5701" spans="14:16">
      <c r="N5701" s="102"/>
      <c r="O5701" s="93"/>
      <c r="P5701" s="93"/>
    </row>
    <row r="5702" spans="14:16">
      <c r="N5702" s="102"/>
      <c r="O5702" s="93"/>
      <c r="P5702" s="93"/>
    </row>
    <row r="5703" spans="14:16">
      <c r="N5703" s="102"/>
      <c r="O5703" s="93"/>
      <c r="P5703" s="93"/>
    </row>
    <row r="5704" spans="14:16">
      <c r="N5704" s="102"/>
      <c r="O5704" s="93"/>
      <c r="P5704" s="93"/>
    </row>
    <row r="5705" spans="14:16">
      <c r="N5705" s="102"/>
      <c r="O5705" s="93"/>
      <c r="P5705" s="93"/>
    </row>
    <row r="5706" spans="14:16">
      <c r="N5706" s="102"/>
      <c r="O5706" s="93"/>
      <c r="P5706" s="93"/>
    </row>
    <row r="5707" spans="14:16">
      <c r="N5707" s="102"/>
      <c r="O5707" s="93"/>
      <c r="P5707" s="93"/>
    </row>
    <row r="5708" spans="14:16">
      <c r="N5708" s="102"/>
      <c r="O5708" s="93"/>
      <c r="P5708" s="93"/>
    </row>
    <row r="5709" spans="14:16">
      <c r="N5709" s="102"/>
      <c r="O5709" s="93"/>
      <c r="P5709" s="93"/>
    </row>
    <row r="5710" spans="14:16">
      <c r="N5710" s="102"/>
      <c r="O5710" s="93"/>
      <c r="P5710" s="93"/>
    </row>
    <row r="5711" spans="14:16">
      <c r="N5711" s="102"/>
      <c r="O5711" s="93"/>
      <c r="P5711" s="93"/>
    </row>
    <row r="5712" spans="14:16">
      <c r="N5712" s="102"/>
      <c r="O5712" s="93"/>
      <c r="P5712" s="93"/>
    </row>
    <row r="5713" spans="14:16">
      <c r="N5713" s="102"/>
      <c r="O5713" s="93"/>
      <c r="P5713" s="93"/>
    </row>
    <row r="5714" spans="14:16">
      <c r="N5714" s="102"/>
      <c r="O5714" s="93"/>
      <c r="P5714" s="93"/>
    </row>
    <row r="5715" spans="14:16">
      <c r="N5715" s="102"/>
      <c r="O5715" s="93"/>
      <c r="P5715" s="93"/>
    </row>
    <row r="5716" spans="14:16">
      <c r="N5716" s="102"/>
      <c r="O5716" s="93"/>
      <c r="P5716" s="93"/>
    </row>
    <row r="5717" spans="14:16">
      <c r="N5717" s="102"/>
      <c r="O5717" s="93"/>
      <c r="P5717" s="93"/>
    </row>
    <row r="5718" spans="14:16">
      <c r="N5718" s="102"/>
      <c r="O5718" s="93"/>
      <c r="P5718" s="93"/>
    </row>
    <row r="5719" spans="14:16">
      <c r="N5719" s="102"/>
      <c r="O5719" s="93"/>
      <c r="P5719" s="93"/>
    </row>
    <row r="5720" spans="14:16">
      <c r="N5720" s="102"/>
      <c r="O5720" s="93"/>
      <c r="P5720" s="93"/>
    </row>
    <row r="5721" spans="14:16">
      <c r="N5721" s="102"/>
      <c r="O5721" s="93"/>
      <c r="P5721" s="93"/>
    </row>
    <row r="5722" spans="14:16">
      <c r="N5722" s="102"/>
      <c r="O5722" s="93"/>
      <c r="P5722" s="93"/>
    </row>
    <row r="5723" spans="14:16">
      <c r="N5723" s="102"/>
      <c r="O5723" s="93"/>
      <c r="P5723" s="93"/>
    </row>
    <row r="5724" spans="14:16">
      <c r="N5724" s="102"/>
      <c r="O5724" s="93"/>
      <c r="P5724" s="93"/>
    </row>
    <row r="5725" spans="14:16">
      <c r="N5725" s="102"/>
      <c r="O5725" s="93"/>
      <c r="P5725" s="93"/>
    </row>
    <row r="5726" spans="14:16">
      <c r="N5726" s="102"/>
      <c r="O5726" s="93"/>
      <c r="P5726" s="93"/>
    </row>
    <row r="5727" spans="14:16">
      <c r="N5727" s="102"/>
      <c r="O5727" s="93"/>
      <c r="P5727" s="93"/>
    </row>
    <row r="5728" spans="14:16">
      <c r="N5728" s="102"/>
      <c r="O5728" s="93"/>
      <c r="P5728" s="93"/>
    </row>
    <row r="5729" spans="14:16">
      <c r="N5729" s="102"/>
      <c r="O5729" s="93"/>
      <c r="P5729" s="93"/>
    </row>
    <row r="5730" spans="14:16">
      <c r="N5730" s="102"/>
      <c r="O5730" s="93"/>
      <c r="P5730" s="93"/>
    </row>
    <row r="5731" spans="14:16">
      <c r="N5731" s="102"/>
      <c r="O5731" s="93"/>
      <c r="P5731" s="93"/>
    </row>
    <row r="5732" spans="14:16">
      <c r="N5732" s="102"/>
      <c r="O5732" s="93"/>
      <c r="P5732" s="93"/>
    </row>
    <row r="5733" spans="14:16">
      <c r="N5733" s="102"/>
      <c r="O5733" s="93"/>
      <c r="P5733" s="93"/>
    </row>
    <row r="5734" spans="14:16">
      <c r="N5734" s="102"/>
      <c r="O5734" s="93"/>
      <c r="P5734" s="93"/>
    </row>
    <row r="5735" spans="14:16">
      <c r="N5735" s="102"/>
      <c r="O5735" s="93"/>
      <c r="P5735" s="93"/>
    </row>
    <row r="5736" spans="14:16">
      <c r="N5736" s="102"/>
      <c r="O5736" s="93"/>
      <c r="P5736" s="93"/>
    </row>
    <row r="5737" spans="14:16">
      <c r="N5737" s="102"/>
      <c r="O5737" s="93"/>
      <c r="P5737" s="93"/>
    </row>
    <row r="5738" spans="14:16">
      <c r="N5738" s="102"/>
      <c r="O5738" s="93"/>
      <c r="P5738" s="93"/>
    </row>
    <row r="5739" spans="14:16">
      <c r="N5739" s="102"/>
      <c r="O5739" s="93"/>
      <c r="P5739" s="93"/>
    </row>
    <row r="5740" spans="14:16">
      <c r="N5740" s="102"/>
      <c r="O5740" s="93"/>
      <c r="P5740" s="93"/>
    </row>
    <row r="5741" spans="14:16">
      <c r="N5741" s="102"/>
      <c r="O5741" s="93"/>
      <c r="P5741" s="93"/>
    </row>
    <row r="5742" spans="14:16">
      <c r="N5742" s="102"/>
      <c r="O5742" s="93"/>
      <c r="P5742" s="93"/>
    </row>
    <row r="5743" spans="14:16">
      <c r="N5743" s="102"/>
      <c r="O5743" s="93"/>
      <c r="P5743" s="93"/>
    </row>
    <row r="5744" spans="14:16">
      <c r="N5744" s="102"/>
      <c r="O5744" s="93"/>
      <c r="P5744" s="93"/>
    </row>
    <row r="5745" spans="14:16">
      <c r="N5745" s="102"/>
      <c r="O5745" s="93"/>
      <c r="P5745" s="93"/>
    </row>
    <row r="5746" spans="14:16">
      <c r="N5746" s="102"/>
      <c r="O5746" s="93"/>
      <c r="P5746" s="93"/>
    </row>
    <row r="5747" spans="14:16">
      <c r="N5747" s="102"/>
      <c r="O5747" s="93"/>
      <c r="P5747" s="93"/>
    </row>
    <row r="5748" spans="14:16">
      <c r="N5748" s="102"/>
      <c r="O5748" s="93"/>
      <c r="P5748" s="93"/>
    </row>
    <row r="5749" spans="14:16">
      <c r="N5749" s="102"/>
      <c r="O5749" s="93"/>
      <c r="P5749" s="93"/>
    </row>
    <row r="5750" spans="14:16">
      <c r="N5750" s="102"/>
      <c r="O5750" s="93"/>
      <c r="P5750" s="93"/>
    </row>
    <row r="5751" spans="14:16">
      <c r="N5751" s="102"/>
      <c r="O5751" s="93"/>
      <c r="P5751" s="93"/>
    </row>
    <row r="5752" spans="14:16">
      <c r="N5752" s="102"/>
      <c r="O5752" s="93"/>
      <c r="P5752" s="93"/>
    </row>
    <row r="5753" spans="14:16">
      <c r="N5753" s="102"/>
      <c r="O5753" s="93"/>
      <c r="P5753" s="93"/>
    </row>
    <row r="5754" spans="14:16">
      <c r="N5754" s="102"/>
      <c r="O5754" s="93"/>
      <c r="P5754" s="93"/>
    </row>
    <row r="5755" spans="14:16">
      <c r="N5755" s="102"/>
      <c r="O5755" s="93"/>
      <c r="P5755" s="93"/>
    </row>
    <row r="5756" spans="14:16">
      <c r="N5756" s="102"/>
      <c r="O5756" s="93"/>
      <c r="P5756" s="93"/>
    </row>
    <row r="5757" spans="14:16">
      <c r="N5757" s="102"/>
      <c r="O5757" s="93"/>
      <c r="P5757" s="93"/>
    </row>
    <row r="5758" spans="14:16">
      <c r="N5758" s="102"/>
      <c r="O5758" s="93"/>
      <c r="P5758" s="93"/>
    </row>
    <row r="5759" spans="14:16">
      <c r="N5759" s="102"/>
      <c r="O5759" s="93"/>
      <c r="P5759" s="93"/>
    </row>
    <row r="5760" spans="14:16">
      <c r="N5760" s="102"/>
      <c r="O5760" s="93"/>
      <c r="P5760" s="93"/>
    </row>
    <row r="5761" spans="14:16">
      <c r="N5761" s="102"/>
      <c r="O5761" s="93"/>
      <c r="P5761" s="93"/>
    </row>
    <row r="5762" spans="14:16">
      <c r="N5762" s="102"/>
      <c r="O5762" s="93"/>
      <c r="P5762" s="93"/>
    </row>
    <row r="5763" spans="14:16">
      <c r="N5763" s="102"/>
      <c r="O5763" s="93"/>
      <c r="P5763" s="93"/>
    </row>
    <row r="5764" spans="14:16">
      <c r="N5764" s="102"/>
      <c r="O5764" s="93"/>
      <c r="P5764" s="93"/>
    </row>
    <row r="5765" spans="14:16">
      <c r="N5765" s="102"/>
      <c r="O5765" s="93"/>
      <c r="P5765" s="93"/>
    </row>
    <row r="5766" spans="14:16">
      <c r="N5766" s="102"/>
      <c r="O5766" s="93"/>
      <c r="P5766" s="93"/>
    </row>
    <row r="5767" spans="14:16">
      <c r="N5767" s="102"/>
      <c r="O5767" s="93"/>
      <c r="P5767" s="93"/>
    </row>
    <row r="5768" spans="14:16">
      <c r="N5768" s="102"/>
      <c r="O5768" s="93"/>
      <c r="P5768" s="93"/>
    </row>
    <row r="5769" spans="14:16">
      <c r="N5769" s="102"/>
      <c r="O5769" s="93"/>
      <c r="P5769" s="93"/>
    </row>
    <row r="5770" spans="14:16">
      <c r="N5770" s="102"/>
      <c r="O5770" s="93"/>
      <c r="P5770" s="93"/>
    </row>
    <row r="5771" spans="14:16">
      <c r="N5771" s="102"/>
      <c r="O5771" s="93"/>
      <c r="P5771" s="93"/>
    </row>
    <row r="5772" spans="14:16">
      <c r="N5772" s="102"/>
      <c r="O5772" s="93"/>
      <c r="P5772" s="93"/>
    </row>
    <row r="5773" spans="14:16">
      <c r="N5773" s="102"/>
      <c r="O5773" s="93"/>
      <c r="P5773" s="93"/>
    </row>
    <row r="5774" spans="14:16">
      <c r="N5774" s="102"/>
      <c r="O5774" s="93"/>
      <c r="P5774" s="93"/>
    </row>
    <row r="5775" spans="14:16">
      <c r="N5775" s="102"/>
      <c r="O5775" s="93"/>
      <c r="P5775" s="93"/>
    </row>
    <row r="5776" spans="14:16">
      <c r="N5776" s="102"/>
      <c r="O5776" s="93"/>
      <c r="P5776" s="93"/>
    </row>
    <row r="5777" spans="14:16">
      <c r="N5777" s="102"/>
      <c r="O5777" s="93"/>
      <c r="P5777" s="93"/>
    </row>
    <row r="5778" spans="14:16">
      <c r="N5778" s="102"/>
      <c r="O5778" s="93"/>
      <c r="P5778" s="93"/>
    </row>
    <row r="5779" spans="14:16">
      <c r="N5779" s="102"/>
      <c r="O5779" s="93"/>
      <c r="P5779" s="93"/>
    </row>
    <row r="5780" spans="14:16">
      <c r="N5780" s="102"/>
      <c r="O5780" s="93"/>
      <c r="P5780" s="93"/>
    </row>
    <row r="5781" spans="14:16">
      <c r="N5781" s="102"/>
      <c r="O5781" s="93"/>
      <c r="P5781" s="93"/>
    </row>
    <row r="5782" spans="14:16">
      <c r="N5782" s="102"/>
      <c r="O5782" s="93"/>
      <c r="P5782" s="93"/>
    </row>
    <row r="5783" spans="14:16">
      <c r="N5783" s="102"/>
      <c r="O5783" s="93"/>
      <c r="P5783" s="93"/>
    </row>
    <row r="5784" spans="14:16">
      <c r="N5784" s="102"/>
      <c r="O5784" s="93"/>
      <c r="P5784" s="93"/>
    </row>
    <row r="5785" spans="14:16">
      <c r="N5785" s="102"/>
      <c r="O5785" s="93"/>
      <c r="P5785" s="93"/>
    </row>
    <row r="5786" spans="14:16">
      <c r="N5786" s="102"/>
      <c r="O5786" s="93"/>
      <c r="P5786" s="93"/>
    </row>
    <row r="5787" spans="14:16">
      <c r="N5787" s="102"/>
      <c r="O5787" s="93"/>
      <c r="P5787" s="93"/>
    </row>
    <row r="5788" spans="14:16">
      <c r="N5788" s="102"/>
      <c r="O5788" s="93"/>
      <c r="P5788" s="93"/>
    </row>
    <row r="5789" spans="14:16">
      <c r="N5789" s="102"/>
      <c r="O5789" s="93"/>
      <c r="P5789" s="93"/>
    </row>
    <row r="5790" spans="14:16">
      <c r="N5790" s="102"/>
      <c r="O5790" s="93"/>
      <c r="P5790" s="93"/>
    </row>
    <row r="5791" spans="14:16">
      <c r="N5791" s="102"/>
      <c r="O5791" s="93"/>
      <c r="P5791" s="93"/>
    </row>
    <row r="5792" spans="14:16">
      <c r="N5792" s="102"/>
      <c r="O5792" s="93"/>
      <c r="P5792" s="93"/>
    </row>
    <row r="5793" spans="14:16">
      <c r="N5793" s="102"/>
      <c r="O5793" s="93"/>
      <c r="P5793" s="93"/>
    </row>
    <row r="5794" spans="14:16">
      <c r="N5794" s="102"/>
      <c r="O5794" s="93"/>
      <c r="P5794" s="93"/>
    </row>
    <row r="5795" spans="14:16">
      <c r="N5795" s="102"/>
      <c r="O5795" s="93"/>
      <c r="P5795" s="93"/>
    </row>
    <row r="5796" spans="14:16">
      <c r="N5796" s="102"/>
      <c r="O5796" s="93"/>
      <c r="P5796" s="93"/>
    </row>
    <row r="5797" spans="14:16">
      <c r="N5797" s="102"/>
      <c r="O5797" s="93"/>
      <c r="P5797" s="93"/>
    </row>
    <row r="5798" spans="14:16">
      <c r="N5798" s="102"/>
      <c r="O5798" s="93"/>
      <c r="P5798" s="93"/>
    </row>
    <row r="5799" spans="14:16">
      <c r="N5799" s="102"/>
      <c r="O5799" s="93"/>
      <c r="P5799" s="93"/>
    </row>
    <row r="5800" spans="14:16">
      <c r="N5800" s="102"/>
      <c r="O5800" s="93"/>
      <c r="P5800" s="93"/>
    </row>
    <row r="5801" spans="14:16">
      <c r="N5801" s="102"/>
      <c r="O5801" s="93"/>
      <c r="P5801" s="93"/>
    </row>
    <row r="5802" spans="14:16">
      <c r="N5802" s="102"/>
      <c r="O5802" s="93"/>
      <c r="P5802" s="93"/>
    </row>
    <row r="5803" spans="14:16">
      <c r="N5803" s="102"/>
      <c r="O5803" s="93"/>
      <c r="P5803" s="93"/>
    </row>
    <row r="5804" spans="14:16">
      <c r="N5804" s="102"/>
      <c r="O5804" s="93"/>
      <c r="P5804" s="93"/>
    </row>
    <row r="5805" spans="14:16">
      <c r="N5805" s="102"/>
      <c r="O5805" s="93"/>
      <c r="P5805" s="93"/>
    </row>
    <row r="5806" spans="14:16">
      <c r="N5806" s="102"/>
      <c r="O5806" s="93"/>
      <c r="P5806" s="93"/>
    </row>
    <row r="5807" spans="14:16">
      <c r="N5807" s="102"/>
      <c r="O5807" s="93"/>
      <c r="P5807" s="93"/>
    </row>
    <row r="5808" spans="14:16">
      <c r="N5808" s="102"/>
      <c r="O5808" s="93"/>
      <c r="P5808" s="93"/>
    </row>
    <row r="5809" spans="14:16">
      <c r="N5809" s="102"/>
      <c r="O5809" s="93"/>
      <c r="P5809" s="93"/>
    </row>
    <row r="5810" spans="14:16">
      <c r="N5810" s="102"/>
      <c r="O5810" s="93"/>
      <c r="P5810" s="93"/>
    </row>
    <row r="5811" spans="14:16">
      <c r="N5811" s="102"/>
      <c r="O5811" s="93"/>
      <c r="P5811" s="93"/>
    </row>
    <row r="5812" spans="14:16">
      <c r="N5812" s="102"/>
      <c r="O5812" s="93"/>
      <c r="P5812" s="93"/>
    </row>
    <row r="5813" spans="14:16">
      <c r="N5813" s="102"/>
      <c r="O5813" s="93"/>
      <c r="P5813" s="93"/>
    </row>
    <row r="5814" spans="14:16">
      <c r="N5814" s="102"/>
      <c r="O5814" s="93"/>
      <c r="P5814" s="93"/>
    </row>
    <row r="5815" spans="14:16">
      <c r="N5815" s="102"/>
      <c r="O5815" s="93"/>
      <c r="P5815" s="93"/>
    </row>
    <row r="5816" spans="14:16">
      <c r="N5816" s="102"/>
      <c r="O5816" s="93"/>
      <c r="P5816" s="93"/>
    </row>
    <row r="5817" spans="14:16">
      <c r="N5817" s="102"/>
      <c r="O5817" s="93"/>
      <c r="P5817" s="93"/>
    </row>
    <row r="5818" spans="14:16">
      <c r="N5818" s="102"/>
      <c r="O5818" s="93"/>
      <c r="P5818" s="93"/>
    </row>
    <row r="5819" spans="14:16">
      <c r="N5819" s="102"/>
      <c r="O5819" s="93"/>
      <c r="P5819" s="93"/>
    </row>
    <row r="5820" spans="14:16">
      <c r="N5820" s="102"/>
      <c r="O5820" s="93"/>
      <c r="P5820" s="93"/>
    </row>
    <row r="5821" spans="14:16">
      <c r="N5821" s="102"/>
      <c r="O5821" s="93"/>
      <c r="P5821" s="93"/>
    </row>
    <row r="5822" spans="14:16">
      <c r="N5822" s="102"/>
      <c r="O5822" s="93"/>
      <c r="P5822" s="93"/>
    </row>
    <row r="5823" spans="14:16">
      <c r="N5823" s="102"/>
      <c r="O5823" s="93"/>
      <c r="P5823" s="93"/>
    </row>
    <row r="5824" spans="14:16">
      <c r="N5824" s="102"/>
      <c r="O5824" s="93"/>
      <c r="P5824" s="93"/>
    </row>
    <row r="5825" spans="14:16">
      <c r="N5825" s="102"/>
      <c r="O5825" s="93"/>
      <c r="P5825" s="93"/>
    </row>
    <row r="5826" spans="14:16">
      <c r="N5826" s="102"/>
      <c r="O5826" s="93"/>
      <c r="P5826" s="93"/>
    </row>
    <row r="5827" spans="14:16">
      <c r="N5827" s="102"/>
      <c r="O5827" s="93"/>
      <c r="P5827" s="93"/>
    </row>
    <row r="5828" spans="14:16">
      <c r="N5828" s="102"/>
      <c r="O5828" s="93"/>
      <c r="P5828" s="93"/>
    </row>
    <row r="5829" spans="14:16">
      <c r="N5829" s="102"/>
      <c r="O5829" s="93"/>
      <c r="P5829" s="93"/>
    </row>
    <row r="5830" spans="14:16">
      <c r="N5830" s="102"/>
      <c r="O5830" s="93"/>
      <c r="P5830" s="93"/>
    </row>
    <row r="5831" spans="14:16">
      <c r="N5831" s="102"/>
      <c r="O5831" s="93"/>
      <c r="P5831" s="93"/>
    </row>
    <row r="5832" spans="14:16">
      <c r="N5832" s="102"/>
      <c r="O5832" s="93"/>
      <c r="P5832" s="93"/>
    </row>
    <row r="5833" spans="14:16">
      <c r="N5833" s="102"/>
      <c r="O5833" s="93"/>
      <c r="P5833" s="93"/>
    </row>
    <row r="5834" spans="14:16">
      <c r="N5834" s="102"/>
      <c r="O5834" s="93"/>
      <c r="P5834" s="93"/>
    </row>
    <row r="5835" spans="14:16">
      <c r="N5835" s="102"/>
      <c r="O5835" s="93"/>
      <c r="P5835" s="93"/>
    </row>
    <row r="5836" spans="14:16">
      <c r="N5836" s="102"/>
      <c r="O5836" s="93"/>
      <c r="P5836" s="93"/>
    </row>
    <row r="5837" spans="14:16">
      <c r="N5837" s="102"/>
      <c r="O5837" s="93"/>
      <c r="P5837" s="93"/>
    </row>
    <row r="5838" spans="14:16">
      <c r="N5838" s="102"/>
      <c r="O5838" s="93"/>
      <c r="P5838" s="93"/>
    </row>
    <row r="5839" spans="14:16">
      <c r="N5839" s="102"/>
      <c r="O5839" s="93"/>
      <c r="P5839" s="93"/>
    </row>
    <row r="5840" spans="14:16">
      <c r="N5840" s="102"/>
      <c r="O5840" s="93"/>
      <c r="P5840" s="93"/>
    </row>
    <row r="5841" spans="14:16">
      <c r="N5841" s="102"/>
      <c r="O5841" s="93"/>
      <c r="P5841" s="93"/>
    </row>
    <row r="5842" spans="14:16">
      <c r="N5842" s="102"/>
      <c r="O5842" s="93"/>
      <c r="P5842" s="93"/>
    </row>
    <row r="5843" spans="14:16">
      <c r="N5843" s="102"/>
      <c r="O5843" s="93"/>
      <c r="P5843" s="93"/>
    </row>
    <row r="5844" spans="14:16">
      <c r="N5844" s="102"/>
      <c r="O5844" s="93"/>
      <c r="P5844" s="93"/>
    </row>
    <row r="5845" spans="14:16">
      <c r="N5845" s="102"/>
      <c r="O5845" s="93"/>
      <c r="P5845" s="93"/>
    </row>
    <row r="5846" spans="14:16">
      <c r="N5846" s="102"/>
      <c r="O5846" s="93"/>
      <c r="P5846" s="93"/>
    </row>
    <row r="5847" spans="14:16">
      <c r="N5847" s="102"/>
      <c r="O5847" s="93"/>
      <c r="P5847" s="93"/>
    </row>
    <row r="5848" spans="14:16">
      <c r="N5848" s="102"/>
      <c r="O5848" s="93"/>
      <c r="P5848" s="93"/>
    </row>
    <row r="5849" spans="14:16">
      <c r="N5849" s="102"/>
      <c r="O5849" s="93"/>
      <c r="P5849" s="93"/>
    </row>
    <row r="5850" spans="14:16">
      <c r="N5850" s="102"/>
      <c r="O5850" s="93"/>
      <c r="P5850" s="93"/>
    </row>
    <row r="5851" spans="14:16">
      <c r="N5851" s="102"/>
      <c r="O5851" s="93"/>
      <c r="P5851" s="93"/>
    </row>
    <row r="5852" spans="14:16">
      <c r="N5852" s="102"/>
      <c r="O5852" s="93"/>
      <c r="P5852" s="93"/>
    </row>
    <row r="5853" spans="14:16">
      <c r="N5853" s="102"/>
      <c r="O5853" s="93"/>
      <c r="P5853" s="93"/>
    </row>
    <row r="5854" spans="14:16">
      <c r="N5854" s="102"/>
      <c r="O5854" s="93"/>
      <c r="P5854" s="93"/>
    </row>
    <row r="5855" spans="14:16">
      <c r="N5855" s="102"/>
      <c r="O5855" s="93"/>
      <c r="P5855" s="93"/>
    </row>
    <row r="5856" spans="14:16">
      <c r="N5856" s="102"/>
      <c r="O5856" s="93"/>
      <c r="P5856" s="93"/>
    </row>
    <row r="5857" spans="14:16">
      <c r="N5857" s="102"/>
      <c r="O5857" s="93"/>
      <c r="P5857" s="93"/>
    </row>
    <row r="5858" spans="14:16">
      <c r="N5858" s="102"/>
      <c r="O5858" s="93"/>
      <c r="P5858" s="93"/>
    </row>
    <row r="5859" spans="14:16">
      <c r="N5859" s="102"/>
      <c r="O5859" s="93"/>
      <c r="P5859" s="93"/>
    </row>
    <row r="5860" spans="14:16">
      <c r="N5860" s="102"/>
      <c r="O5860" s="93"/>
      <c r="P5860" s="93"/>
    </row>
    <row r="5861" spans="14:16">
      <c r="N5861" s="102"/>
      <c r="O5861" s="93"/>
      <c r="P5861" s="93"/>
    </row>
    <row r="5862" spans="14:16">
      <c r="N5862" s="102"/>
      <c r="O5862" s="93"/>
      <c r="P5862" s="93"/>
    </row>
    <row r="5863" spans="14:16">
      <c r="N5863" s="102"/>
      <c r="O5863" s="93"/>
      <c r="P5863" s="93"/>
    </row>
    <row r="5864" spans="14:16">
      <c r="N5864" s="102"/>
      <c r="O5864" s="93"/>
      <c r="P5864" s="93"/>
    </row>
    <row r="5865" spans="14:16">
      <c r="N5865" s="102"/>
      <c r="O5865" s="93"/>
      <c r="P5865" s="93"/>
    </row>
    <row r="5866" spans="14:16">
      <c r="N5866" s="102"/>
      <c r="O5866" s="93"/>
      <c r="P5866" s="93"/>
    </row>
    <row r="5867" spans="14:16">
      <c r="N5867" s="102"/>
      <c r="O5867" s="93"/>
      <c r="P5867" s="93"/>
    </row>
    <row r="5868" spans="14:16">
      <c r="N5868" s="102"/>
      <c r="O5868" s="93"/>
      <c r="P5868" s="93"/>
    </row>
    <row r="5869" spans="14:16">
      <c r="N5869" s="102"/>
      <c r="O5869" s="93"/>
      <c r="P5869" s="93"/>
    </row>
    <row r="5870" spans="14:16">
      <c r="N5870" s="102"/>
      <c r="O5870" s="93"/>
      <c r="P5870" s="93"/>
    </row>
    <row r="5871" spans="14:16">
      <c r="N5871" s="102"/>
      <c r="O5871" s="93"/>
      <c r="P5871" s="93"/>
    </row>
    <row r="5872" spans="14:16">
      <c r="N5872" s="102"/>
      <c r="O5872" s="93"/>
      <c r="P5872" s="93"/>
    </row>
    <row r="5873" spans="14:16">
      <c r="N5873" s="102"/>
      <c r="O5873" s="93"/>
      <c r="P5873" s="93"/>
    </row>
    <row r="5874" spans="14:16">
      <c r="N5874" s="102"/>
      <c r="O5874" s="93"/>
      <c r="P5874" s="93"/>
    </row>
    <row r="5875" spans="14:16">
      <c r="N5875" s="102"/>
      <c r="O5875" s="93"/>
      <c r="P5875" s="93"/>
    </row>
    <row r="5876" spans="14:16">
      <c r="N5876" s="102"/>
      <c r="O5876" s="93"/>
      <c r="P5876" s="93"/>
    </row>
    <row r="5877" spans="14:16">
      <c r="N5877" s="102"/>
      <c r="O5877" s="93"/>
      <c r="P5877" s="93"/>
    </row>
    <row r="5878" spans="14:16">
      <c r="N5878" s="102"/>
      <c r="O5878" s="93"/>
      <c r="P5878" s="93"/>
    </row>
    <row r="5879" spans="14:16">
      <c r="N5879" s="102"/>
      <c r="O5879" s="93"/>
      <c r="P5879" s="93"/>
    </row>
    <row r="5880" spans="14:16">
      <c r="N5880" s="102"/>
      <c r="O5880" s="93"/>
      <c r="P5880" s="93"/>
    </row>
    <row r="5881" spans="14:16">
      <c r="N5881" s="102"/>
      <c r="O5881" s="93"/>
      <c r="P5881" s="93"/>
    </row>
    <row r="5882" spans="14:16">
      <c r="N5882" s="102"/>
      <c r="O5882" s="93"/>
      <c r="P5882" s="93"/>
    </row>
    <row r="5883" spans="14:16">
      <c r="N5883" s="102"/>
      <c r="O5883" s="93"/>
      <c r="P5883" s="93"/>
    </row>
    <row r="5884" spans="14:16">
      <c r="N5884" s="102"/>
      <c r="O5884" s="93"/>
      <c r="P5884" s="93"/>
    </row>
    <row r="5885" spans="14:16">
      <c r="N5885" s="102"/>
      <c r="O5885" s="93"/>
      <c r="P5885" s="93"/>
    </row>
    <row r="5886" spans="14:16">
      <c r="N5886" s="102"/>
      <c r="O5886" s="93"/>
      <c r="P5886" s="93"/>
    </row>
    <row r="5887" spans="14:16">
      <c r="N5887" s="102"/>
      <c r="O5887" s="93"/>
      <c r="P5887" s="93"/>
    </row>
    <row r="5888" spans="14:16">
      <c r="N5888" s="102"/>
      <c r="O5888" s="93"/>
      <c r="P5888" s="93"/>
    </row>
    <row r="5889" spans="14:16">
      <c r="N5889" s="102"/>
      <c r="O5889" s="93"/>
      <c r="P5889" s="93"/>
    </row>
    <row r="5890" spans="14:16">
      <c r="N5890" s="102"/>
      <c r="O5890" s="93"/>
      <c r="P5890" s="93"/>
    </row>
    <row r="5891" spans="14:16">
      <c r="N5891" s="102"/>
      <c r="O5891" s="93"/>
      <c r="P5891" s="93"/>
    </row>
    <row r="5892" spans="14:16">
      <c r="N5892" s="102"/>
      <c r="O5892" s="93"/>
      <c r="P5892" s="93"/>
    </row>
    <row r="5893" spans="14:16">
      <c r="N5893" s="102"/>
      <c r="O5893" s="93"/>
      <c r="P5893" s="93"/>
    </row>
    <row r="5894" spans="14:16">
      <c r="N5894" s="102"/>
      <c r="O5894" s="93"/>
      <c r="P5894" s="93"/>
    </row>
    <row r="5895" spans="14:16">
      <c r="N5895" s="102"/>
      <c r="O5895" s="93"/>
      <c r="P5895" s="93"/>
    </row>
    <row r="5896" spans="14:16">
      <c r="N5896" s="102"/>
      <c r="O5896" s="93"/>
      <c r="P5896" s="93"/>
    </row>
    <row r="5897" spans="14:16">
      <c r="N5897" s="102"/>
      <c r="O5897" s="93"/>
      <c r="P5897" s="93"/>
    </row>
    <row r="5898" spans="14:16">
      <c r="N5898" s="102"/>
      <c r="O5898" s="93"/>
      <c r="P5898" s="93"/>
    </row>
    <row r="5899" spans="14:16">
      <c r="N5899" s="102"/>
      <c r="O5899" s="93"/>
      <c r="P5899" s="93"/>
    </row>
    <row r="5900" spans="14:16">
      <c r="N5900" s="102"/>
      <c r="O5900" s="93"/>
      <c r="P5900" s="93"/>
    </row>
    <row r="5901" spans="14:16">
      <c r="N5901" s="102"/>
      <c r="O5901" s="93"/>
      <c r="P5901" s="93"/>
    </row>
    <row r="5902" spans="14:16">
      <c r="N5902" s="102"/>
      <c r="O5902" s="93"/>
      <c r="P5902" s="93"/>
    </row>
    <row r="5903" spans="14:16">
      <c r="N5903" s="102"/>
      <c r="O5903" s="93"/>
      <c r="P5903" s="93"/>
    </row>
    <row r="5904" spans="14:16">
      <c r="N5904" s="102"/>
      <c r="O5904" s="93"/>
      <c r="P5904" s="93"/>
    </row>
    <row r="5905" spans="14:16">
      <c r="N5905" s="102"/>
      <c r="O5905" s="93"/>
      <c r="P5905" s="93"/>
    </row>
    <row r="5906" spans="14:16">
      <c r="N5906" s="102"/>
      <c r="O5906" s="93"/>
      <c r="P5906" s="93"/>
    </row>
    <row r="5907" spans="14:16">
      <c r="N5907" s="102"/>
      <c r="O5907" s="93"/>
      <c r="P5907" s="93"/>
    </row>
    <row r="5908" spans="14:16">
      <c r="N5908" s="102"/>
      <c r="O5908" s="93"/>
      <c r="P5908" s="93"/>
    </row>
    <row r="5909" spans="14:16">
      <c r="N5909" s="102"/>
      <c r="O5909" s="93"/>
      <c r="P5909" s="93"/>
    </row>
    <row r="5910" spans="14:16">
      <c r="N5910" s="102"/>
      <c r="O5910" s="93"/>
      <c r="P5910" s="93"/>
    </row>
    <row r="5911" spans="14:16">
      <c r="N5911" s="102"/>
      <c r="O5911" s="93"/>
      <c r="P5911" s="93"/>
    </row>
    <row r="5912" spans="14:16">
      <c r="N5912" s="102"/>
      <c r="O5912" s="93"/>
      <c r="P5912" s="93"/>
    </row>
    <row r="5913" spans="14:16">
      <c r="N5913" s="102"/>
      <c r="O5913" s="93"/>
      <c r="P5913" s="93"/>
    </row>
    <row r="5914" spans="14:16">
      <c r="N5914" s="102"/>
      <c r="O5914" s="93"/>
      <c r="P5914" s="93"/>
    </row>
    <row r="5915" spans="14:16">
      <c r="N5915" s="102"/>
      <c r="O5915" s="93"/>
      <c r="P5915" s="93"/>
    </row>
    <row r="5916" spans="14:16">
      <c r="N5916" s="102"/>
      <c r="O5916" s="93"/>
      <c r="P5916" s="93"/>
    </row>
    <row r="5917" spans="14:16">
      <c r="N5917" s="102"/>
      <c r="O5917" s="93"/>
      <c r="P5917" s="93"/>
    </row>
    <row r="5918" spans="14:16">
      <c r="N5918" s="102"/>
      <c r="O5918" s="93"/>
      <c r="P5918" s="93"/>
    </row>
    <row r="5919" spans="14:16">
      <c r="N5919" s="102"/>
      <c r="O5919" s="93"/>
      <c r="P5919" s="93"/>
    </row>
    <row r="5920" spans="14:16">
      <c r="N5920" s="102"/>
      <c r="O5920" s="93"/>
      <c r="P5920" s="93"/>
    </row>
    <row r="5921" spans="14:16">
      <c r="N5921" s="102"/>
      <c r="O5921" s="93"/>
      <c r="P5921" s="93"/>
    </row>
    <row r="5922" spans="14:16">
      <c r="N5922" s="102"/>
      <c r="O5922" s="93"/>
      <c r="P5922" s="93"/>
    </row>
    <row r="5923" spans="14:16">
      <c r="N5923" s="102"/>
      <c r="O5923" s="93"/>
      <c r="P5923" s="93"/>
    </row>
    <row r="5924" spans="14:16">
      <c r="N5924" s="102"/>
      <c r="O5924" s="93"/>
      <c r="P5924" s="93"/>
    </row>
    <row r="5925" spans="14:16">
      <c r="N5925" s="102"/>
      <c r="O5925" s="93"/>
      <c r="P5925" s="93"/>
    </row>
    <row r="5926" spans="14:16">
      <c r="N5926" s="102"/>
      <c r="O5926" s="93"/>
      <c r="P5926" s="93"/>
    </row>
    <row r="5927" spans="14:16">
      <c r="N5927" s="102"/>
      <c r="O5927" s="93"/>
      <c r="P5927" s="93"/>
    </row>
    <row r="5928" spans="14:16">
      <c r="N5928" s="102"/>
      <c r="O5928" s="93"/>
      <c r="P5928" s="93"/>
    </row>
    <row r="5929" spans="14:16">
      <c r="N5929" s="102"/>
      <c r="O5929" s="93"/>
      <c r="P5929" s="93"/>
    </row>
    <row r="5930" spans="14:16">
      <c r="N5930" s="102"/>
      <c r="O5930" s="93"/>
      <c r="P5930" s="93"/>
    </row>
    <row r="5931" spans="14:16">
      <c r="N5931" s="102"/>
      <c r="O5931" s="93"/>
      <c r="P5931" s="93"/>
    </row>
    <row r="5932" spans="14:16">
      <c r="N5932" s="102"/>
      <c r="O5932" s="93"/>
      <c r="P5932" s="93"/>
    </row>
    <row r="5933" spans="14:16">
      <c r="N5933" s="102"/>
      <c r="O5933" s="93"/>
      <c r="P5933" s="93"/>
    </row>
    <row r="5934" spans="14:16">
      <c r="N5934" s="102"/>
      <c r="O5934" s="93"/>
      <c r="P5934" s="93"/>
    </row>
    <row r="5935" spans="14:16">
      <c r="N5935" s="102"/>
      <c r="O5935" s="93"/>
      <c r="P5935" s="93"/>
    </row>
    <row r="5936" spans="14:16">
      <c r="N5936" s="102"/>
      <c r="O5936" s="93"/>
      <c r="P5936" s="93"/>
    </row>
    <row r="5937" spans="14:16">
      <c r="N5937" s="102"/>
      <c r="O5937" s="93"/>
      <c r="P5937" s="93"/>
    </row>
    <row r="5938" spans="14:16">
      <c r="N5938" s="102"/>
      <c r="O5938" s="93"/>
      <c r="P5938" s="93"/>
    </row>
    <row r="5939" spans="14:16">
      <c r="N5939" s="102"/>
      <c r="O5939" s="93"/>
      <c r="P5939" s="93"/>
    </row>
    <row r="5940" spans="14:16">
      <c r="N5940" s="102"/>
      <c r="O5940" s="93"/>
      <c r="P5940" s="93"/>
    </row>
    <row r="5941" spans="14:16">
      <c r="N5941" s="102"/>
      <c r="O5941" s="93"/>
      <c r="P5941" s="93"/>
    </row>
    <row r="5942" spans="14:16">
      <c r="N5942" s="102"/>
      <c r="O5942" s="93"/>
      <c r="P5942" s="93"/>
    </row>
    <row r="5943" spans="14:16">
      <c r="N5943" s="102"/>
      <c r="O5943" s="93"/>
      <c r="P5943" s="93"/>
    </row>
    <row r="5944" spans="14:16">
      <c r="N5944" s="102"/>
      <c r="O5944" s="93"/>
      <c r="P5944" s="93"/>
    </row>
    <row r="5945" spans="14:16">
      <c r="N5945" s="102"/>
      <c r="O5945" s="93"/>
      <c r="P5945" s="93"/>
    </row>
    <row r="5946" spans="14:16">
      <c r="N5946" s="102"/>
      <c r="O5946" s="93"/>
      <c r="P5946" s="93"/>
    </row>
    <row r="5947" spans="14:16">
      <c r="N5947" s="102"/>
      <c r="O5947" s="93"/>
      <c r="P5947" s="93"/>
    </row>
    <row r="5948" spans="14:16">
      <c r="N5948" s="102"/>
      <c r="O5948" s="93"/>
      <c r="P5948" s="93"/>
    </row>
    <row r="5949" spans="14:16">
      <c r="N5949" s="102"/>
      <c r="O5949" s="93"/>
      <c r="P5949" s="93"/>
    </row>
    <row r="5950" spans="14:16">
      <c r="N5950" s="102"/>
      <c r="O5950" s="93"/>
      <c r="P5950" s="93"/>
    </row>
    <row r="5951" spans="14:16">
      <c r="N5951" s="102"/>
      <c r="O5951" s="93"/>
      <c r="P5951" s="93"/>
    </row>
    <row r="5952" spans="14:16">
      <c r="N5952" s="102"/>
      <c r="O5952" s="93"/>
      <c r="P5952" s="93"/>
    </row>
    <row r="5953" spans="14:16">
      <c r="N5953" s="102"/>
      <c r="O5953" s="93"/>
      <c r="P5953" s="93"/>
    </row>
    <row r="5954" spans="14:16">
      <c r="N5954" s="102"/>
      <c r="O5954" s="93"/>
      <c r="P5954" s="93"/>
    </row>
    <row r="5955" spans="14:16">
      <c r="N5955" s="102"/>
      <c r="O5955" s="93"/>
      <c r="P5955" s="93"/>
    </row>
    <row r="5956" spans="14:16">
      <c r="N5956" s="102"/>
      <c r="O5956" s="93"/>
      <c r="P5956" s="93"/>
    </row>
    <row r="5957" spans="14:16">
      <c r="N5957" s="102"/>
      <c r="O5957" s="93"/>
      <c r="P5957" s="93"/>
    </row>
    <row r="5958" spans="14:16">
      <c r="N5958" s="102"/>
      <c r="O5958" s="93"/>
      <c r="P5958" s="93"/>
    </row>
    <row r="5959" spans="14:16">
      <c r="N5959" s="102"/>
      <c r="O5959" s="93"/>
      <c r="P5959" s="93"/>
    </row>
    <row r="5960" spans="14:16">
      <c r="N5960" s="102"/>
      <c r="O5960" s="93"/>
      <c r="P5960" s="93"/>
    </row>
    <row r="5961" spans="14:16">
      <c r="N5961" s="102"/>
      <c r="O5961" s="93"/>
      <c r="P5961" s="93"/>
    </row>
    <row r="5962" spans="14:16">
      <c r="N5962" s="102"/>
      <c r="O5962" s="93"/>
      <c r="P5962" s="93"/>
    </row>
    <row r="5963" spans="14:16">
      <c r="N5963" s="102"/>
      <c r="O5963" s="93"/>
      <c r="P5963" s="93"/>
    </row>
    <row r="5964" spans="14:16">
      <c r="N5964" s="102"/>
      <c r="O5964" s="93"/>
      <c r="P5964" s="93"/>
    </row>
    <row r="5965" spans="14:16">
      <c r="N5965" s="102"/>
      <c r="O5965" s="93"/>
      <c r="P5965" s="93"/>
    </row>
    <row r="5966" spans="14:16">
      <c r="N5966" s="102"/>
      <c r="O5966" s="93"/>
      <c r="P5966" s="93"/>
    </row>
    <row r="5967" spans="14:16">
      <c r="N5967" s="102"/>
      <c r="O5967" s="93"/>
      <c r="P5967" s="93"/>
    </row>
    <row r="5968" spans="14:16">
      <c r="N5968" s="102"/>
      <c r="O5968" s="93"/>
      <c r="P5968" s="93"/>
    </row>
    <row r="5969" spans="14:16">
      <c r="N5969" s="102"/>
      <c r="O5969" s="93"/>
      <c r="P5969" s="93"/>
    </row>
    <row r="5970" spans="14:16">
      <c r="N5970" s="102"/>
      <c r="O5970" s="93"/>
      <c r="P5970" s="93"/>
    </row>
    <row r="5971" spans="14:16">
      <c r="N5971" s="102"/>
      <c r="O5971" s="93"/>
      <c r="P5971" s="93"/>
    </row>
    <row r="5972" spans="14:16">
      <c r="N5972" s="102"/>
      <c r="O5972" s="93"/>
      <c r="P5972" s="93"/>
    </row>
    <row r="5973" spans="14:16">
      <c r="N5973" s="102"/>
      <c r="O5973" s="93"/>
      <c r="P5973" s="93"/>
    </row>
    <row r="5974" spans="14:16">
      <c r="N5974" s="102"/>
      <c r="O5974" s="93"/>
      <c r="P5974" s="93"/>
    </row>
    <row r="5975" spans="14:16">
      <c r="N5975" s="102"/>
      <c r="O5975" s="93"/>
      <c r="P5975" s="93"/>
    </row>
    <row r="5976" spans="14:16">
      <c r="N5976" s="102"/>
      <c r="O5976" s="93"/>
      <c r="P5976" s="93"/>
    </row>
    <row r="5977" spans="14:16">
      <c r="N5977" s="102"/>
      <c r="O5977" s="93"/>
      <c r="P5977" s="93"/>
    </row>
    <row r="5978" spans="14:16">
      <c r="N5978" s="102"/>
      <c r="O5978" s="93"/>
      <c r="P5978" s="93"/>
    </row>
    <row r="5979" spans="14:16">
      <c r="N5979" s="102"/>
      <c r="O5979" s="93"/>
      <c r="P5979" s="93"/>
    </row>
    <row r="5980" spans="14:16">
      <c r="N5980" s="102"/>
      <c r="O5980" s="93"/>
      <c r="P5980" s="93"/>
    </row>
    <row r="5981" spans="14:16">
      <c r="N5981" s="102"/>
      <c r="O5981" s="93"/>
      <c r="P5981" s="93"/>
    </row>
    <row r="5982" spans="14:16">
      <c r="N5982" s="102"/>
      <c r="O5982" s="93"/>
      <c r="P5982" s="93"/>
    </row>
    <row r="5983" spans="14:16">
      <c r="N5983" s="102"/>
      <c r="O5983" s="93"/>
      <c r="P5983" s="93"/>
    </row>
    <row r="5984" spans="14:16">
      <c r="N5984" s="102"/>
      <c r="O5984" s="93"/>
      <c r="P5984" s="93"/>
    </row>
    <row r="5985" spans="14:16">
      <c r="N5985" s="102"/>
      <c r="O5985" s="93"/>
      <c r="P5985" s="93"/>
    </row>
    <row r="5986" spans="14:16">
      <c r="N5986" s="102"/>
      <c r="O5986" s="93"/>
      <c r="P5986" s="93"/>
    </row>
    <row r="5987" spans="14:16">
      <c r="N5987" s="102"/>
      <c r="O5987" s="93"/>
      <c r="P5987" s="93"/>
    </row>
    <row r="5988" spans="14:16">
      <c r="N5988" s="102"/>
      <c r="O5988" s="93"/>
      <c r="P5988" s="93"/>
    </row>
    <row r="5989" spans="14:16">
      <c r="N5989" s="102"/>
      <c r="O5989" s="93"/>
      <c r="P5989" s="93"/>
    </row>
    <row r="5990" spans="14:16">
      <c r="N5990" s="102"/>
      <c r="O5990" s="93"/>
      <c r="P5990" s="93"/>
    </row>
    <row r="5991" spans="14:16">
      <c r="N5991" s="102"/>
      <c r="O5991" s="93"/>
      <c r="P5991" s="93"/>
    </row>
    <row r="5992" spans="14:16">
      <c r="N5992" s="102"/>
      <c r="O5992" s="93"/>
      <c r="P5992" s="93"/>
    </row>
    <row r="5993" spans="14:16">
      <c r="N5993" s="102"/>
      <c r="O5993" s="93"/>
      <c r="P5993" s="93"/>
    </row>
    <row r="5994" spans="14:16">
      <c r="N5994" s="102"/>
      <c r="O5994" s="93"/>
      <c r="P5994" s="93"/>
    </row>
    <row r="5995" spans="14:16">
      <c r="N5995" s="102"/>
      <c r="O5995" s="93"/>
      <c r="P5995" s="93"/>
    </row>
    <row r="5996" spans="14:16">
      <c r="N5996" s="102"/>
      <c r="O5996" s="93"/>
      <c r="P5996" s="93"/>
    </row>
    <row r="5997" spans="14:16">
      <c r="N5997" s="102"/>
      <c r="O5997" s="93"/>
      <c r="P5997" s="93"/>
    </row>
    <row r="5998" spans="14:16">
      <c r="N5998" s="102"/>
      <c r="O5998" s="93"/>
      <c r="P5998" s="93"/>
    </row>
    <row r="5999" spans="14:16">
      <c r="N5999" s="102"/>
      <c r="O5999" s="93"/>
      <c r="P5999" s="93"/>
    </row>
    <row r="6000" spans="14:16">
      <c r="N6000" s="102"/>
      <c r="O6000" s="93"/>
      <c r="P6000" s="93"/>
    </row>
    <row r="6001" spans="14:16">
      <c r="N6001" s="102"/>
      <c r="O6001" s="93"/>
      <c r="P6001" s="93"/>
    </row>
    <row r="6002" spans="14:16">
      <c r="N6002" s="102"/>
      <c r="O6002" s="93"/>
      <c r="P6002" s="93"/>
    </row>
    <row r="6003" spans="14:16">
      <c r="N6003" s="102"/>
      <c r="O6003" s="93"/>
      <c r="P6003" s="93"/>
    </row>
    <row r="6004" spans="14:16">
      <c r="N6004" s="102"/>
      <c r="O6004" s="93"/>
      <c r="P6004" s="93"/>
    </row>
    <row r="6005" spans="14:16">
      <c r="N6005" s="102"/>
      <c r="O6005" s="93"/>
      <c r="P6005" s="93"/>
    </row>
    <row r="6006" spans="14:16">
      <c r="N6006" s="102"/>
      <c r="O6006" s="93"/>
      <c r="P6006" s="93"/>
    </row>
    <row r="6007" spans="14:16">
      <c r="N6007" s="102"/>
      <c r="O6007" s="93"/>
      <c r="P6007" s="93"/>
    </row>
    <row r="6008" spans="14:16">
      <c r="N6008" s="102"/>
      <c r="O6008" s="93"/>
      <c r="P6008" s="93"/>
    </row>
    <row r="6009" spans="14:16">
      <c r="N6009" s="102"/>
      <c r="O6009" s="93"/>
      <c r="P6009" s="93"/>
    </row>
    <row r="6010" spans="14:16">
      <c r="N6010" s="102"/>
      <c r="O6010" s="93"/>
      <c r="P6010" s="93"/>
    </row>
    <row r="6011" spans="14:16">
      <c r="N6011" s="102"/>
      <c r="O6011" s="93"/>
      <c r="P6011" s="93"/>
    </row>
    <row r="6012" spans="14:16">
      <c r="N6012" s="102"/>
      <c r="O6012" s="93"/>
      <c r="P6012" s="93"/>
    </row>
    <row r="6013" spans="14:16">
      <c r="N6013" s="102"/>
      <c r="O6013" s="93"/>
      <c r="P6013" s="93"/>
    </row>
    <row r="6014" spans="14:16">
      <c r="N6014" s="102"/>
      <c r="O6014" s="93"/>
      <c r="P6014" s="93"/>
    </row>
    <row r="6015" spans="14:16">
      <c r="N6015" s="102"/>
      <c r="O6015" s="93"/>
      <c r="P6015" s="93"/>
    </row>
    <row r="6016" spans="14:16">
      <c r="N6016" s="102"/>
      <c r="O6016" s="93"/>
      <c r="P6016" s="93"/>
    </row>
    <row r="6017" spans="14:16">
      <c r="N6017" s="102"/>
      <c r="O6017" s="93"/>
      <c r="P6017" s="93"/>
    </row>
    <row r="6018" spans="14:16">
      <c r="N6018" s="102"/>
      <c r="O6018" s="93"/>
      <c r="P6018" s="93"/>
    </row>
    <row r="6019" spans="14:16">
      <c r="N6019" s="102"/>
      <c r="O6019" s="93"/>
      <c r="P6019" s="93"/>
    </row>
    <row r="6020" spans="14:16">
      <c r="N6020" s="102"/>
      <c r="O6020" s="93"/>
      <c r="P6020" s="93"/>
    </row>
    <row r="6021" spans="14:16">
      <c r="N6021" s="102"/>
      <c r="O6021" s="93"/>
      <c r="P6021" s="93"/>
    </row>
    <row r="6022" spans="14:16">
      <c r="N6022" s="102"/>
      <c r="O6022" s="93"/>
      <c r="P6022" s="93"/>
    </row>
    <row r="6023" spans="14:16">
      <c r="N6023" s="102"/>
      <c r="O6023" s="93"/>
      <c r="P6023" s="93"/>
    </row>
    <row r="6024" spans="14:16">
      <c r="N6024" s="102"/>
      <c r="O6024" s="93"/>
      <c r="P6024" s="93"/>
    </row>
    <row r="6025" spans="14:16">
      <c r="N6025" s="102"/>
      <c r="O6025" s="93"/>
      <c r="P6025" s="93"/>
    </row>
    <row r="6026" spans="14:16">
      <c r="N6026" s="102"/>
      <c r="O6026" s="93"/>
      <c r="P6026" s="93"/>
    </row>
    <row r="6027" spans="14:16">
      <c r="N6027" s="102"/>
      <c r="O6027" s="93"/>
      <c r="P6027" s="93"/>
    </row>
    <row r="6028" spans="14:16">
      <c r="N6028" s="102"/>
      <c r="O6028" s="93"/>
      <c r="P6028" s="93"/>
    </row>
    <row r="6029" spans="14:16">
      <c r="N6029" s="102"/>
      <c r="O6029" s="93"/>
      <c r="P6029" s="93"/>
    </row>
    <row r="6030" spans="14:16">
      <c r="N6030" s="102"/>
      <c r="O6030" s="93"/>
      <c r="P6030" s="93"/>
    </row>
    <row r="6031" spans="14:16">
      <c r="N6031" s="102"/>
      <c r="O6031" s="93"/>
      <c r="P6031" s="93"/>
    </row>
    <row r="6032" spans="14:16">
      <c r="N6032" s="102"/>
      <c r="O6032" s="93"/>
      <c r="P6032" s="93"/>
    </row>
    <row r="6033" spans="14:16">
      <c r="N6033" s="102"/>
      <c r="O6033" s="93"/>
      <c r="P6033" s="93"/>
    </row>
    <row r="6034" spans="14:16">
      <c r="N6034" s="102"/>
      <c r="O6034" s="93"/>
      <c r="P6034" s="93"/>
    </row>
    <row r="6035" spans="14:16">
      <c r="N6035" s="102"/>
      <c r="O6035" s="93"/>
      <c r="P6035" s="93"/>
    </row>
    <row r="6036" spans="14:16">
      <c r="N6036" s="102"/>
      <c r="O6036" s="93"/>
      <c r="P6036" s="93"/>
    </row>
    <row r="6037" spans="14:16">
      <c r="N6037" s="102"/>
      <c r="O6037" s="93"/>
      <c r="P6037" s="93"/>
    </row>
    <row r="6038" spans="14:16">
      <c r="N6038" s="102"/>
      <c r="O6038" s="93"/>
      <c r="P6038" s="93"/>
    </row>
    <row r="6039" spans="14:16">
      <c r="N6039" s="102"/>
      <c r="O6039" s="93"/>
      <c r="P6039" s="93"/>
    </row>
    <row r="6040" spans="14:16">
      <c r="N6040" s="102"/>
      <c r="O6040" s="93"/>
      <c r="P6040" s="93"/>
    </row>
    <row r="6041" spans="14:16">
      <c r="N6041" s="102"/>
      <c r="O6041" s="93"/>
      <c r="P6041" s="93"/>
    </row>
    <row r="6042" spans="14:16">
      <c r="N6042" s="102"/>
      <c r="O6042" s="93"/>
      <c r="P6042" s="93"/>
    </row>
    <row r="6043" spans="14:16">
      <c r="N6043" s="102"/>
      <c r="O6043" s="93"/>
      <c r="P6043" s="93"/>
    </row>
    <row r="6044" spans="14:16">
      <c r="N6044" s="102"/>
      <c r="O6044" s="93"/>
      <c r="P6044" s="93"/>
    </row>
    <row r="6045" spans="14:16">
      <c r="N6045" s="102"/>
      <c r="O6045" s="93"/>
      <c r="P6045" s="93"/>
    </row>
    <row r="6046" spans="14:16">
      <c r="N6046" s="102"/>
      <c r="O6046" s="93"/>
      <c r="P6046" s="93"/>
    </row>
    <row r="6047" spans="14:16">
      <c r="N6047" s="102"/>
      <c r="O6047" s="93"/>
      <c r="P6047" s="93"/>
    </row>
    <row r="6048" spans="14:16">
      <c r="N6048" s="102"/>
      <c r="O6048" s="93"/>
      <c r="P6048" s="93"/>
    </row>
    <row r="6049" spans="14:16">
      <c r="N6049" s="102"/>
      <c r="O6049" s="93"/>
      <c r="P6049" s="93"/>
    </row>
    <row r="6050" spans="14:16">
      <c r="N6050" s="102"/>
      <c r="O6050" s="93"/>
      <c r="P6050" s="93"/>
    </row>
    <row r="6051" spans="14:16">
      <c r="N6051" s="102"/>
      <c r="O6051" s="93"/>
      <c r="P6051" s="93"/>
    </row>
    <row r="6052" spans="14:16">
      <c r="N6052" s="102"/>
      <c r="O6052" s="93"/>
      <c r="P6052" s="93"/>
    </row>
    <row r="6053" spans="14:16">
      <c r="N6053" s="102"/>
      <c r="O6053" s="93"/>
      <c r="P6053" s="93"/>
    </row>
    <row r="6054" spans="14:16">
      <c r="N6054" s="102"/>
      <c r="O6054" s="93"/>
      <c r="P6054" s="93"/>
    </row>
    <row r="6055" spans="14:16">
      <c r="N6055" s="102"/>
      <c r="O6055" s="93"/>
      <c r="P6055" s="93"/>
    </row>
    <row r="6056" spans="14:16">
      <c r="N6056" s="102"/>
      <c r="O6056" s="93"/>
      <c r="P6056" s="93"/>
    </row>
    <row r="6057" spans="14:16">
      <c r="N6057" s="102"/>
      <c r="O6057" s="93"/>
      <c r="P6057" s="93"/>
    </row>
    <row r="6058" spans="14:16">
      <c r="N6058" s="102"/>
      <c r="O6058" s="93"/>
      <c r="P6058" s="93"/>
    </row>
    <row r="6059" spans="14:16">
      <c r="N6059" s="102"/>
      <c r="O6059" s="93"/>
      <c r="P6059" s="93"/>
    </row>
    <row r="6060" spans="14:16">
      <c r="N6060" s="102"/>
      <c r="O6060" s="93"/>
      <c r="P6060" s="93"/>
    </row>
    <row r="6061" spans="14:16">
      <c r="N6061" s="102"/>
      <c r="O6061" s="93"/>
      <c r="P6061" s="93"/>
    </row>
    <row r="6062" spans="14:16">
      <c r="N6062" s="102"/>
      <c r="O6062" s="93"/>
      <c r="P6062" s="93"/>
    </row>
    <row r="6063" spans="14:16">
      <c r="N6063" s="102"/>
      <c r="O6063" s="93"/>
      <c r="P6063" s="93"/>
    </row>
    <row r="6064" spans="14:16">
      <c r="N6064" s="102"/>
      <c r="O6064" s="93"/>
      <c r="P6064" s="93"/>
    </row>
    <row r="6065" spans="14:16">
      <c r="N6065" s="102"/>
      <c r="O6065" s="93"/>
      <c r="P6065" s="93"/>
    </row>
    <row r="6066" spans="14:16">
      <c r="N6066" s="102"/>
      <c r="O6066" s="93"/>
      <c r="P6066" s="93"/>
    </row>
    <row r="6067" spans="14:16">
      <c r="N6067" s="102"/>
      <c r="O6067" s="93"/>
      <c r="P6067" s="93"/>
    </row>
    <row r="6068" spans="14:16">
      <c r="N6068" s="102"/>
      <c r="O6068" s="93"/>
      <c r="P6068" s="93"/>
    </row>
    <row r="6069" spans="14:16">
      <c r="N6069" s="102"/>
      <c r="O6069" s="93"/>
      <c r="P6069" s="93"/>
    </row>
    <row r="6070" spans="14:16">
      <c r="N6070" s="102"/>
      <c r="O6070" s="93"/>
      <c r="P6070" s="93"/>
    </row>
    <row r="6071" spans="14:16">
      <c r="N6071" s="102"/>
      <c r="O6071" s="93"/>
      <c r="P6071" s="93"/>
    </row>
    <row r="6072" spans="14:16">
      <c r="N6072" s="102"/>
      <c r="O6072" s="93"/>
      <c r="P6072" s="93"/>
    </row>
    <row r="6073" spans="14:16">
      <c r="N6073" s="102"/>
      <c r="O6073" s="93"/>
      <c r="P6073" s="93"/>
    </row>
    <row r="6074" spans="14:16">
      <c r="N6074" s="102"/>
      <c r="O6074" s="93"/>
      <c r="P6074" s="93"/>
    </row>
    <row r="6075" spans="14:16">
      <c r="N6075" s="102"/>
      <c r="O6075" s="93"/>
      <c r="P6075" s="93"/>
    </row>
    <row r="6076" spans="14:16">
      <c r="N6076" s="102"/>
      <c r="O6076" s="93"/>
      <c r="P6076" s="93"/>
    </row>
    <row r="6077" spans="14:16">
      <c r="N6077" s="102"/>
      <c r="O6077" s="93"/>
      <c r="P6077" s="93"/>
    </row>
    <row r="6078" spans="14:16">
      <c r="N6078" s="102"/>
      <c r="O6078" s="93"/>
      <c r="P6078" s="93"/>
    </row>
    <row r="6079" spans="14:16">
      <c r="N6079" s="102"/>
      <c r="O6079" s="93"/>
      <c r="P6079" s="93"/>
    </row>
    <row r="6080" spans="14:16">
      <c r="N6080" s="102"/>
      <c r="O6080" s="93"/>
      <c r="P6080" s="93"/>
    </row>
    <row r="6081" spans="14:16">
      <c r="N6081" s="102"/>
      <c r="O6081" s="93"/>
      <c r="P6081" s="93"/>
    </row>
    <row r="6082" spans="14:16">
      <c r="N6082" s="102"/>
      <c r="O6082" s="93"/>
      <c r="P6082" s="93"/>
    </row>
    <row r="6083" spans="14:16">
      <c r="N6083" s="102"/>
      <c r="O6083" s="93"/>
      <c r="P6083" s="93"/>
    </row>
    <row r="6084" spans="14:16">
      <c r="N6084" s="102"/>
      <c r="O6084" s="93"/>
      <c r="P6084" s="93"/>
    </row>
    <row r="6085" spans="14:16">
      <c r="N6085" s="102"/>
      <c r="O6085" s="93"/>
      <c r="P6085" s="93"/>
    </row>
    <row r="6086" spans="14:16">
      <c r="N6086" s="102"/>
      <c r="O6086" s="93"/>
      <c r="P6086" s="93"/>
    </row>
    <row r="6087" spans="14:16">
      <c r="N6087" s="102"/>
      <c r="O6087" s="93"/>
      <c r="P6087" s="93"/>
    </row>
    <row r="6088" spans="14:16">
      <c r="N6088" s="102"/>
      <c r="O6088" s="93"/>
      <c r="P6088" s="93"/>
    </row>
    <row r="6089" spans="14:16">
      <c r="N6089" s="102"/>
      <c r="O6089" s="93"/>
      <c r="P6089" s="93"/>
    </row>
    <row r="6090" spans="14:16">
      <c r="N6090" s="102"/>
      <c r="O6090" s="93"/>
      <c r="P6090" s="93"/>
    </row>
    <row r="6091" spans="14:16">
      <c r="N6091" s="102"/>
      <c r="O6091" s="93"/>
      <c r="P6091" s="93"/>
    </row>
    <row r="6092" spans="14:16">
      <c r="N6092" s="102"/>
      <c r="O6092" s="93"/>
      <c r="P6092" s="93"/>
    </row>
    <row r="6093" spans="14:16">
      <c r="N6093" s="102"/>
      <c r="O6093" s="93"/>
      <c r="P6093" s="93"/>
    </row>
    <row r="6094" spans="14:16">
      <c r="N6094" s="102"/>
      <c r="O6094" s="93"/>
      <c r="P6094" s="93"/>
    </row>
    <row r="6095" spans="14:16">
      <c r="N6095" s="102"/>
      <c r="O6095" s="93"/>
      <c r="P6095" s="93"/>
    </row>
    <row r="6096" spans="14:16">
      <c r="N6096" s="102"/>
      <c r="O6096" s="93"/>
      <c r="P6096" s="93"/>
    </row>
    <row r="6097" spans="14:16">
      <c r="N6097" s="102"/>
      <c r="O6097" s="93"/>
      <c r="P6097" s="93"/>
    </row>
    <row r="6098" spans="14:16">
      <c r="N6098" s="102"/>
      <c r="O6098" s="93"/>
      <c r="P6098" s="93"/>
    </row>
    <row r="6099" spans="14:16">
      <c r="N6099" s="102"/>
      <c r="O6099" s="93"/>
      <c r="P6099" s="93"/>
    </row>
    <row r="6100" spans="14:16">
      <c r="N6100" s="102"/>
      <c r="O6100" s="93"/>
      <c r="P6100" s="93"/>
    </row>
    <row r="6101" spans="14:16">
      <c r="N6101" s="102"/>
      <c r="O6101" s="93"/>
      <c r="P6101" s="93"/>
    </row>
    <row r="6102" spans="14:16">
      <c r="N6102" s="102"/>
      <c r="O6102" s="93"/>
      <c r="P6102" s="93"/>
    </row>
    <row r="6103" spans="14:16">
      <c r="N6103" s="102"/>
      <c r="O6103" s="93"/>
      <c r="P6103" s="93"/>
    </row>
    <row r="6104" spans="14:16">
      <c r="N6104" s="102"/>
      <c r="O6104" s="93"/>
      <c r="P6104" s="93"/>
    </row>
    <row r="6105" spans="14:16">
      <c r="N6105" s="102"/>
      <c r="O6105" s="93"/>
      <c r="P6105" s="93"/>
    </row>
    <row r="6106" spans="14:16">
      <c r="N6106" s="102"/>
      <c r="O6106" s="93"/>
      <c r="P6106" s="93"/>
    </row>
    <row r="6107" spans="14:16">
      <c r="N6107" s="102"/>
      <c r="O6107" s="93"/>
      <c r="P6107" s="93"/>
    </row>
    <row r="6108" spans="14:16">
      <c r="N6108" s="102"/>
      <c r="O6108" s="93"/>
      <c r="P6108" s="93"/>
    </row>
    <row r="6109" spans="14:16">
      <c r="N6109" s="102"/>
      <c r="O6109" s="93"/>
      <c r="P6109" s="93"/>
    </row>
    <row r="6110" spans="14:16">
      <c r="N6110" s="102"/>
      <c r="O6110" s="93"/>
      <c r="P6110" s="93"/>
    </row>
    <row r="6111" spans="14:16">
      <c r="N6111" s="102"/>
      <c r="O6111" s="93"/>
      <c r="P6111" s="93"/>
    </row>
    <row r="6112" spans="14:16">
      <c r="N6112" s="102"/>
      <c r="O6112" s="93"/>
      <c r="P6112" s="93"/>
    </row>
    <row r="6113" spans="14:16">
      <c r="N6113" s="102"/>
      <c r="O6113" s="93"/>
      <c r="P6113" s="93"/>
    </row>
    <row r="6114" spans="14:16">
      <c r="N6114" s="102"/>
      <c r="O6114" s="93"/>
      <c r="P6114" s="93"/>
    </row>
    <row r="6115" spans="14:16">
      <c r="N6115" s="102"/>
      <c r="O6115" s="93"/>
      <c r="P6115" s="93"/>
    </row>
    <row r="6116" spans="14:16">
      <c r="N6116" s="102"/>
      <c r="O6116" s="93"/>
      <c r="P6116" s="93"/>
    </row>
    <row r="6117" spans="14:16">
      <c r="N6117" s="102"/>
      <c r="O6117" s="93"/>
      <c r="P6117" s="93"/>
    </row>
    <row r="6118" spans="14:16">
      <c r="N6118" s="102"/>
      <c r="O6118" s="93"/>
      <c r="P6118" s="93"/>
    </row>
    <row r="6119" spans="14:16">
      <c r="N6119" s="102"/>
      <c r="O6119" s="93"/>
      <c r="P6119" s="93"/>
    </row>
    <row r="6120" spans="14:16">
      <c r="N6120" s="102"/>
      <c r="O6120" s="93"/>
      <c r="P6120" s="93"/>
    </row>
    <row r="6121" spans="14:16">
      <c r="N6121" s="102"/>
      <c r="O6121" s="93"/>
      <c r="P6121" s="93"/>
    </row>
    <row r="6122" spans="14:16">
      <c r="N6122" s="102"/>
      <c r="O6122" s="93"/>
      <c r="P6122" s="93"/>
    </row>
    <row r="6123" spans="14:16">
      <c r="N6123" s="102"/>
      <c r="O6123" s="93"/>
      <c r="P6123" s="93"/>
    </row>
    <row r="6124" spans="14:16">
      <c r="N6124" s="102"/>
      <c r="O6124" s="93"/>
      <c r="P6124" s="93"/>
    </row>
    <row r="6125" spans="14:16">
      <c r="N6125" s="102"/>
      <c r="O6125" s="93"/>
      <c r="P6125" s="93"/>
    </row>
    <row r="6126" spans="14:16">
      <c r="N6126" s="102"/>
      <c r="O6126" s="93"/>
      <c r="P6126" s="93"/>
    </row>
    <row r="6127" spans="14:16">
      <c r="N6127" s="102"/>
      <c r="O6127" s="93"/>
      <c r="P6127" s="93"/>
    </row>
    <row r="6128" spans="14:16">
      <c r="N6128" s="102"/>
      <c r="O6128" s="93"/>
      <c r="P6128" s="93"/>
    </row>
    <row r="6129" spans="14:16">
      <c r="N6129" s="102"/>
      <c r="O6129" s="93"/>
      <c r="P6129" s="93"/>
    </row>
    <row r="6130" spans="14:16">
      <c r="N6130" s="102"/>
      <c r="O6130" s="93"/>
      <c r="P6130" s="93"/>
    </row>
    <row r="6131" spans="14:16">
      <c r="N6131" s="102"/>
      <c r="O6131" s="93"/>
      <c r="P6131" s="93"/>
    </row>
    <row r="6132" spans="14:16">
      <c r="N6132" s="102"/>
      <c r="O6132" s="93"/>
      <c r="P6132" s="93"/>
    </row>
    <row r="6133" spans="14:16">
      <c r="N6133" s="102"/>
      <c r="O6133" s="93"/>
      <c r="P6133" s="93"/>
    </row>
    <row r="6134" spans="14:16">
      <c r="N6134" s="102"/>
      <c r="O6134" s="93"/>
      <c r="P6134" s="93"/>
    </row>
    <row r="6135" spans="14:16">
      <c r="N6135" s="102"/>
      <c r="O6135" s="93"/>
      <c r="P6135" s="93"/>
    </row>
    <row r="6136" spans="14:16">
      <c r="N6136" s="102"/>
      <c r="O6136" s="93"/>
      <c r="P6136" s="93"/>
    </row>
    <row r="6137" spans="14:16">
      <c r="N6137" s="102"/>
      <c r="O6137" s="93"/>
      <c r="P6137" s="93"/>
    </row>
    <row r="6138" spans="14:16">
      <c r="N6138" s="102"/>
      <c r="O6138" s="93"/>
      <c r="P6138" s="93"/>
    </row>
    <row r="6139" spans="14:16">
      <c r="N6139" s="102"/>
      <c r="O6139" s="93"/>
      <c r="P6139" s="93"/>
    </row>
    <row r="6140" spans="14:16">
      <c r="N6140" s="102"/>
      <c r="O6140" s="93"/>
      <c r="P6140" s="93"/>
    </row>
    <row r="6141" spans="14:16">
      <c r="N6141" s="102"/>
      <c r="O6141" s="93"/>
      <c r="P6141" s="93"/>
    </row>
    <row r="6142" spans="14:16">
      <c r="N6142" s="102"/>
      <c r="O6142" s="93"/>
      <c r="P6142" s="93"/>
    </row>
    <row r="6143" spans="14:16">
      <c r="N6143" s="102"/>
      <c r="O6143" s="93"/>
      <c r="P6143" s="93"/>
    </row>
    <row r="6144" spans="14:16">
      <c r="N6144" s="102"/>
      <c r="O6144" s="93"/>
      <c r="P6144" s="93"/>
    </row>
    <row r="6145" spans="14:16">
      <c r="N6145" s="102"/>
      <c r="O6145" s="93"/>
      <c r="P6145" s="93"/>
    </row>
    <row r="6146" spans="14:16">
      <c r="N6146" s="102"/>
      <c r="O6146" s="93"/>
      <c r="P6146" s="93"/>
    </row>
    <row r="6147" spans="14:16">
      <c r="N6147" s="102"/>
      <c r="O6147" s="93"/>
      <c r="P6147" s="93"/>
    </row>
    <row r="6148" spans="14:16">
      <c r="N6148" s="102"/>
      <c r="O6148" s="93"/>
      <c r="P6148" s="93"/>
    </row>
    <row r="6149" spans="14:16">
      <c r="N6149" s="102"/>
      <c r="O6149" s="93"/>
      <c r="P6149" s="93"/>
    </row>
    <row r="6150" spans="14:16">
      <c r="N6150" s="102"/>
      <c r="O6150" s="93"/>
      <c r="P6150" s="93"/>
    </row>
    <row r="6151" spans="14:16">
      <c r="N6151" s="102"/>
      <c r="O6151" s="93"/>
      <c r="P6151" s="93"/>
    </row>
    <row r="6152" spans="14:16">
      <c r="N6152" s="102"/>
      <c r="O6152" s="93"/>
      <c r="P6152" s="93"/>
    </row>
    <row r="6153" spans="14:16">
      <c r="N6153" s="102"/>
      <c r="O6153" s="93"/>
      <c r="P6153" s="93"/>
    </row>
    <row r="6154" spans="14:16">
      <c r="N6154" s="102"/>
      <c r="O6154" s="93"/>
      <c r="P6154" s="93"/>
    </row>
    <row r="6155" spans="14:16">
      <c r="N6155" s="102"/>
      <c r="O6155" s="93"/>
      <c r="P6155" s="93"/>
    </row>
    <row r="6156" spans="14:16">
      <c r="N6156" s="102"/>
      <c r="O6156" s="93"/>
      <c r="P6156" s="93"/>
    </row>
    <row r="6157" spans="14:16">
      <c r="N6157" s="102"/>
      <c r="O6157" s="93"/>
      <c r="P6157" s="93"/>
    </row>
    <row r="6158" spans="14:16">
      <c r="N6158" s="102"/>
      <c r="O6158" s="93"/>
      <c r="P6158" s="93"/>
    </row>
    <row r="6159" spans="14:16">
      <c r="N6159" s="102"/>
      <c r="O6159" s="93"/>
      <c r="P6159" s="93"/>
    </row>
    <row r="6160" spans="14:16">
      <c r="N6160" s="102"/>
      <c r="O6160" s="93"/>
      <c r="P6160" s="93"/>
    </row>
    <row r="6161" spans="14:16">
      <c r="N6161" s="102"/>
      <c r="O6161" s="93"/>
      <c r="P6161" s="93"/>
    </row>
    <row r="6162" spans="14:16">
      <c r="N6162" s="102"/>
      <c r="O6162" s="93"/>
      <c r="P6162" s="93"/>
    </row>
    <row r="6163" spans="14:16">
      <c r="N6163" s="102"/>
      <c r="O6163" s="93"/>
      <c r="P6163" s="93"/>
    </row>
    <row r="6164" spans="14:16">
      <c r="N6164" s="102"/>
      <c r="O6164" s="93"/>
      <c r="P6164" s="93"/>
    </row>
    <row r="6165" spans="14:16">
      <c r="N6165" s="102"/>
      <c r="O6165" s="93"/>
      <c r="P6165" s="93"/>
    </row>
    <row r="6166" spans="14:16">
      <c r="N6166" s="102"/>
      <c r="O6166" s="93"/>
      <c r="P6166" s="93"/>
    </row>
    <row r="6167" spans="14:16">
      <c r="N6167" s="102"/>
      <c r="O6167" s="93"/>
      <c r="P6167" s="93"/>
    </row>
    <row r="6168" spans="14:16">
      <c r="N6168" s="102"/>
      <c r="O6168" s="93"/>
      <c r="P6168" s="93"/>
    </row>
    <row r="6169" spans="14:16">
      <c r="N6169" s="102"/>
      <c r="O6169" s="93"/>
      <c r="P6169" s="93"/>
    </row>
    <row r="6170" spans="14:16">
      <c r="N6170" s="102"/>
      <c r="O6170" s="93"/>
      <c r="P6170" s="93"/>
    </row>
    <row r="6171" spans="14:16">
      <c r="N6171" s="102"/>
      <c r="O6171" s="93"/>
      <c r="P6171" s="93"/>
    </row>
    <row r="6172" spans="14:16">
      <c r="N6172" s="102"/>
      <c r="O6172" s="93"/>
      <c r="P6172" s="93"/>
    </row>
    <row r="6173" spans="14:16">
      <c r="N6173" s="102"/>
      <c r="O6173" s="93"/>
      <c r="P6173" s="93"/>
    </row>
    <row r="6174" spans="14:16">
      <c r="N6174" s="102"/>
      <c r="O6174" s="93"/>
      <c r="P6174" s="93"/>
    </row>
    <row r="6175" spans="14:16">
      <c r="N6175" s="102"/>
      <c r="O6175" s="93"/>
      <c r="P6175" s="93"/>
    </row>
    <row r="6176" spans="14:16">
      <c r="N6176" s="102"/>
      <c r="O6176" s="93"/>
      <c r="P6176" s="93"/>
    </row>
    <row r="6177" spans="14:16">
      <c r="N6177" s="102"/>
      <c r="O6177" s="93"/>
      <c r="P6177" s="93"/>
    </row>
    <row r="6178" spans="14:16">
      <c r="N6178" s="102"/>
      <c r="O6178" s="93"/>
      <c r="P6178" s="93"/>
    </row>
    <row r="6179" spans="14:16">
      <c r="N6179" s="102"/>
      <c r="O6179" s="93"/>
      <c r="P6179" s="93"/>
    </row>
    <row r="6180" spans="14:16">
      <c r="N6180" s="102"/>
      <c r="O6180" s="93"/>
      <c r="P6180" s="93"/>
    </row>
    <row r="6181" spans="14:16">
      <c r="N6181" s="102"/>
      <c r="O6181" s="93"/>
      <c r="P6181" s="93"/>
    </row>
    <row r="6182" spans="14:16">
      <c r="N6182" s="102"/>
      <c r="O6182" s="93"/>
      <c r="P6182" s="93"/>
    </row>
    <row r="6183" spans="14:16">
      <c r="N6183" s="102"/>
      <c r="O6183" s="93"/>
      <c r="P6183" s="93"/>
    </row>
    <row r="6184" spans="14:16">
      <c r="N6184" s="102"/>
      <c r="O6184" s="93"/>
      <c r="P6184" s="93"/>
    </row>
    <row r="6185" spans="14:16">
      <c r="N6185" s="102"/>
      <c r="O6185" s="93"/>
      <c r="P6185" s="93"/>
    </row>
    <row r="6186" spans="14:16">
      <c r="N6186" s="102"/>
      <c r="O6186" s="93"/>
      <c r="P6186" s="93"/>
    </row>
    <row r="6187" spans="14:16">
      <c r="N6187" s="102"/>
      <c r="O6187" s="93"/>
      <c r="P6187" s="93"/>
    </row>
    <row r="6188" spans="14:16">
      <c r="N6188" s="102"/>
      <c r="O6188" s="93"/>
      <c r="P6188" s="93"/>
    </row>
    <row r="6189" spans="14:16">
      <c r="N6189" s="102"/>
      <c r="O6189" s="93"/>
      <c r="P6189" s="93"/>
    </row>
    <row r="6190" spans="14:16">
      <c r="N6190" s="102"/>
      <c r="O6190" s="93"/>
      <c r="P6190" s="93"/>
    </row>
    <row r="6191" spans="14:16">
      <c r="N6191" s="102"/>
      <c r="O6191" s="93"/>
      <c r="P6191" s="93"/>
    </row>
    <row r="6192" spans="14:16">
      <c r="N6192" s="102"/>
      <c r="O6192" s="93"/>
      <c r="P6192" s="93"/>
    </row>
    <row r="6193" spans="14:16">
      <c r="N6193" s="102"/>
      <c r="O6193" s="93"/>
      <c r="P6193" s="93"/>
    </row>
    <row r="6194" spans="14:16">
      <c r="N6194" s="102"/>
      <c r="O6194" s="93"/>
      <c r="P6194" s="93"/>
    </row>
    <row r="6195" spans="14:16">
      <c r="N6195" s="102"/>
      <c r="O6195" s="93"/>
      <c r="P6195" s="93"/>
    </row>
    <row r="6196" spans="14:16">
      <c r="N6196" s="102"/>
      <c r="O6196" s="93"/>
      <c r="P6196" s="93"/>
    </row>
    <row r="6197" spans="14:16">
      <c r="N6197" s="102"/>
      <c r="O6197" s="93"/>
      <c r="P6197" s="93"/>
    </row>
    <row r="6198" spans="14:16">
      <c r="N6198" s="102"/>
      <c r="O6198" s="93"/>
      <c r="P6198" s="93"/>
    </row>
    <row r="6199" spans="14:16">
      <c r="N6199" s="102"/>
      <c r="O6199" s="93"/>
      <c r="P6199" s="93"/>
    </row>
    <row r="6200" spans="14:16">
      <c r="N6200" s="102"/>
      <c r="O6200" s="93"/>
      <c r="P6200" s="93"/>
    </row>
    <row r="6201" spans="14:16">
      <c r="N6201" s="102"/>
      <c r="O6201" s="93"/>
      <c r="P6201" s="93"/>
    </row>
    <row r="6202" spans="14:16">
      <c r="N6202" s="102"/>
      <c r="O6202" s="93"/>
      <c r="P6202" s="93"/>
    </row>
    <row r="6203" spans="14:16">
      <c r="N6203" s="102"/>
      <c r="O6203" s="93"/>
      <c r="P6203" s="93"/>
    </row>
    <row r="6204" spans="14:16">
      <c r="N6204" s="102"/>
      <c r="O6204" s="93"/>
      <c r="P6204" s="93"/>
    </row>
    <row r="6205" spans="14:16">
      <c r="N6205" s="102"/>
      <c r="O6205" s="93"/>
      <c r="P6205" s="93"/>
    </row>
    <row r="6206" spans="14:16">
      <c r="N6206" s="102"/>
      <c r="O6206" s="93"/>
      <c r="P6206" s="93"/>
    </row>
    <row r="6207" spans="14:16">
      <c r="N6207" s="102"/>
      <c r="O6207" s="93"/>
      <c r="P6207" s="93"/>
    </row>
    <row r="6208" spans="14:16">
      <c r="N6208" s="102"/>
      <c r="O6208" s="93"/>
      <c r="P6208" s="93"/>
    </row>
    <row r="6209" spans="14:16">
      <c r="N6209" s="102"/>
      <c r="O6209" s="93"/>
      <c r="P6209" s="93"/>
    </row>
    <row r="6210" spans="14:16">
      <c r="N6210" s="102"/>
      <c r="O6210" s="93"/>
      <c r="P6210" s="93"/>
    </row>
    <row r="6211" spans="14:16">
      <c r="N6211" s="102"/>
      <c r="O6211" s="93"/>
      <c r="P6211" s="93"/>
    </row>
    <row r="6212" spans="14:16">
      <c r="N6212" s="102"/>
      <c r="O6212" s="93"/>
      <c r="P6212" s="93"/>
    </row>
    <row r="6213" spans="14:16">
      <c r="N6213" s="102"/>
      <c r="O6213" s="93"/>
      <c r="P6213" s="93"/>
    </row>
    <row r="6214" spans="14:16">
      <c r="N6214" s="102"/>
      <c r="O6214" s="93"/>
      <c r="P6214" s="93"/>
    </row>
    <row r="6215" spans="14:16">
      <c r="N6215" s="102"/>
      <c r="O6215" s="93"/>
      <c r="P6215" s="93"/>
    </row>
    <row r="6216" spans="14:16">
      <c r="N6216" s="102"/>
      <c r="O6216" s="93"/>
      <c r="P6216" s="93"/>
    </row>
    <row r="6217" spans="14:16">
      <c r="N6217" s="102"/>
      <c r="O6217" s="93"/>
      <c r="P6217" s="93"/>
    </row>
    <row r="6218" spans="14:16">
      <c r="N6218" s="102"/>
      <c r="O6218" s="93"/>
      <c r="P6218" s="93"/>
    </row>
    <row r="6219" spans="14:16">
      <c r="N6219" s="102"/>
      <c r="O6219" s="93"/>
      <c r="P6219" s="93"/>
    </row>
    <row r="6220" spans="14:16">
      <c r="N6220" s="102"/>
      <c r="O6220" s="93"/>
      <c r="P6220" s="93"/>
    </row>
    <row r="6221" spans="14:16">
      <c r="N6221" s="102"/>
      <c r="O6221" s="93"/>
      <c r="P6221" s="93"/>
    </row>
    <row r="6222" spans="14:16">
      <c r="N6222" s="102"/>
      <c r="O6222" s="93"/>
      <c r="P6222" s="93"/>
    </row>
    <row r="6223" spans="14:16">
      <c r="N6223" s="102"/>
      <c r="O6223" s="93"/>
      <c r="P6223" s="93"/>
    </row>
    <row r="6224" spans="14:16">
      <c r="N6224" s="102"/>
      <c r="O6224" s="93"/>
      <c r="P6224" s="93"/>
    </row>
    <row r="6225" spans="14:16">
      <c r="N6225" s="102"/>
      <c r="O6225" s="93"/>
      <c r="P6225" s="93"/>
    </row>
    <row r="6226" spans="14:16">
      <c r="N6226" s="102"/>
      <c r="O6226" s="93"/>
      <c r="P6226" s="93"/>
    </row>
    <row r="6227" spans="14:16">
      <c r="N6227" s="102"/>
      <c r="O6227" s="93"/>
      <c r="P6227" s="93"/>
    </row>
    <row r="6228" spans="14:16">
      <c r="N6228" s="102"/>
      <c r="O6228" s="93"/>
      <c r="P6228" s="93"/>
    </row>
    <row r="6229" spans="14:16">
      <c r="N6229" s="102"/>
      <c r="O6229" s="93"/>
      <c r="P6229" s="93"/>
    </row>
    <row r="6230" spans="14:16">
      <c r="N6230" s="102"/>
      <c r="O6230" s="93"/>
      <c r="P6230" s="93"/>
    </row>
    <row r="6231" spans="14:16">
      <c r="N6231" s="102"/>
      <c r="O6231" s="93"/>
      <c r="P6231" s="93"/>
    </row>
    <row r="6232" spans="14:16">
      <c r="N6232" s="102"/>
      <c r="O6232" s="93"/>
      <c r="P6232" s="93"/>
    </row>
    <row r="6233" spans="14:16">
      <c r="N6233" s="102"/>
      <c r="O6233" s="93"/>
      <c r="P6233" s="93"/>
    </row>
    <row r="6234" spans="14:16">
      <c r="N6234" s="102"/>
      <c r="O6234" s="93"/>
      <c r="P6234" s="93"/>
    </row>
    <row r="6235" spans="14:16">
      <c r="N6235" s="102"/>
      <c r="O6235" s="93"/>
      <c r="P6235" s="93"/>
    </row>
    <row r="6236" spans="14:16">
      <c r="N6236" s="102"/>
      <c r="O6236" s="93"/>
      <c r="P6236" s="93"/>
    </row>
    <row r="6237" spans="14:16">
      <c r="N6237" s="102"/>
      <c r="O6237" s="93"/>
      <c r="P6237" s="93"/>
    </row>
    <row r="6238" spans="14:16">
      <c r="N6238" s="102"/>
      <c r="O6238" s="93"/>
      <c r="P6238" s="93"/>
    </row>
    <row r="6239" spans="14:16">
      <c r="N6239" s="102"/>
      <c r="O6239" s="93"/>
      <c r="P6239" s="93"/>
    </row>
    <row r="6240" spans="14:16">
      <c r="N6240" s="102"/>
      <c r="O6240" s="93"/>
      <c r="P6240" s="93"/>
    </row>
    <row r="6241" spans="14:16">
      <c r="N6241" s="102"/>
      <c r="O6241" s="93"/>
      <c r="P6241" s="93"/>
    </row>
    <row r="6242" spans="14:16">
      <c r="N6242" s="102"/>
      <c r="O6242" s="93"/>
      <c r="P6242" s="93"/>
    </row>
    <row r="6243" spans="14:16">
      <c r="N6243" s="102"/>
      <c r="O6243" s="93"/>
      <c r="P6243" s="93"/>
    </row>
    <row r="6244" spans="14:16">
      <c r="N6244" s="102"/>
      <c r="O6244" s="93"/>
      <c r="P6244" s="93"/>
    </row>
    <row r="6245" spans="14:16">
      <c r="N6245" s="102"/>
      <c r="O6245" s="93"/>
      <c r="P6245" s="93"/>
    </row>
    <row r="6246" spans="14:16">
      <c r="N6246" s="102"/>
      <c r="O6246" s="93"/>
      <c r="P6246" s="93"/>
    </row>
    <row r="6247" spans="14:16">
      <c r="N6247" s="102"/>
      <c r="O6247" s="93"/>
      <c r="P6247" s="93"/>
    </row>
    <row r="6248" spans="14:16">
      <c r="N6248" s="102"/>
      <c r="O6248" s="93"/>
      <c r="P6248" s="93"/>
    </row>
    <row r="6249" spans="14:16">
      <c r="N6249" s="102"/>
      <c r="O6249" s="93"/>
      <c r="P6249" s="93"/>
    </row>
    <row r="6250" spans="14:16">
      <c r="N6250" s="102"/>
      <c r="O6250" s="93"/>
      <c r="P6250" s="93"/>
    </row>
    <row r="6251" spans="14:16">
      <c r="N6251" s="102"/>
      <c r="O6251" s="93"/>
      <c r="P6251" s="93"/>
    </row>
    <row r="6252" spans="14:16">
      <c r="N6252" s="102"/>
      <c r="O6252" s="93"/>
      <c r="P6252" s="93"/>
    </row>
    <row r="6253" spans="14:16">
      <c r="N6253" s="102"/>
      <c r="O6253" s="93"/>
      <c r="P6253" s="93"/>
    </row>
    <row r="6254" spans="14:16">
      <c r="N6254" s="102"/>
      <c r="O6254" s="93"/>
      <c r="P6254" s="93"/>
    </row>
    <row r="6255" spans="14:16">
      <c r="N6255" s="102"/>
      <c r="O6255" s="93"/>
      <c r="P6255" s="93"/>
    </row>
    <row r="6256" spans="14:16">
      <c r="N6256" s="102"/>
      <c r="O6256" s="93"/>
      <c r="P6256" s="93"/>
    </row>
    <row r="6257" spans="14:16">
      <c r="N6257" s="102"/>
      <c r="O6257" s="93"/>
      <c r="P6257" s="93"/>
    </row>
    <row r="6258" spans="14:16">
      <c r="N6258" s="102"/>
      <c r="O6258" s="93"/>
      <c r="P6258" s="93"/>
    </row>
    <row r="6259" spans="14:16">
      <c r="N6259" s="102"/>
      <c r="O6259" s="93"/>
      <c r="P6259" s="93"/>
    </row>
    <row r="6260" spans="14:16">
      <c r="N6260" s="102"/>
      <c r="O6260" s="93"/>
      <c r="P6260" s="93"/>
    </row>
    <row r="6261" spans="14:16">
      <c r="N6261" s="102"/>
      <c r="O6261" s="93"/>
      <c r="P6261" s="93"/>
    </row>
    <row r="6262" spans="14:16">
      <c r="N6262" s="102"/>
      <c r="O6262" s="93"/>
      <c r="P6262" s="93"/>
    </row>
    <row r="6263" spans="14:16">
      <c r="N6263" s="102"/>
      <c r="O6263" s="93"/>
      <c r="P6263" s="93"/>
    </row>
    <row r="6264" spans="14:16">
      <c r="N6264" s="102"/>
      <c r="O6264" s="93"/>
      <c r="P6264" s="93"/>
    </row>
    <row r="6265" spans="14:16">
      <c r="N6265" s="102"/>
      <c r="O6265" s="93"/>
      <c r="P6265" s="93"/>
    </row>
    <row r="6266" spans="14:16">
      <c r="N6266" s="102"/>
      <c r="O6266" s="93"/>
      <c r="P6266" s="93"/>
    </row>
    <row r="6267" spans="14:16">
      <c r="N6267" s="102"/>
      <c r="O6267" s="93"/>
      <c r="P6267" s="93"/>
    </row>
    <row r="6268" spans="14:16">
      <c r="N6268" s="102"/>
      <c r="O6268" s="93"/>
      <c r="P6268" s="93"/>
    </row>
    <row r="6269" spans="14:16">
      <c r="N6269" s="102"/>
      <c r="O6269" s="93"/>
      <c r="P6269" s="93"/>
    </row>
    <row r="6270" spans="14:16">
      <c r="N6270" s="102"/>
      <c r="O6270" s="93"/>
      <c r="P6270" s="93"/>
    </row>
    <row r="6271" spans="14:16">
      <c r="N6271" s="102"/>
      <c r="O6271" s="93"/>
      <c r="P6271" s="93"/>
    </row>
    <row r="6272" spans="14:16">
      <c r="N6272" s="102"/>
      <c r="O6272" s="93"/>
      <c r="P6272" s="93"/>
    </row>
    <row r="6273" spans="14:16">
      <c r="N6273" s="102"/>
      <c r="O6273" s="93"/>
      <c r="P6273" s="93"/>
    </row>
    <row r="6274" spans="14:16">
      <c r="N6274" s="102"/>
      <c r="O6274" s="93"/>
      <c r="P6274" s="93"/>
    </row>
    <row r="6275" spans="14:16">
      <c r="N6275" s="102"/>
      <c r="O6275" s="93"/>
      <c r="P6275" s="93"/>
    </row>
    <row r="6276" spans="14:16">
      <c r="N6276" s="102"/>
      <c r="O6276" s="93"/>
      <c r="P6276" s="93"/>
    </row>
    <row r="6277" spans="14:16">
      <c r="N6277" s="102"/>
      <c r="O6277" s="93"/>
      <c r="P6277" s="93"/>
    </row>
    <row r="6278" spans="14:16">
      <c r="N6278" s="102"/>
      <c r="O6278" s="93"/>
      <c r="P6278" s="93"/>
    </row>
    <row r="6279" spans="14:16">
      <c r="N6279" s="102"/>
      <c r="O6279" s="93"/>
      <c r="P6279" s="93"/>
    </row>
    <row r="6280" spans="14:16">
      <c r="N6280" s="102"/>
      <c r="O6280" s="93"/>
      <c r="P6280" s="93"/>
    </row>
    <row r="6281" spans="14:16">
      <c r="N6281" s="102"/>
      <c r="O6281" s="93"/>
      <c r="P6281" s="93"/>
    </row>
    <row r="6282" spans="14:16">
      <c r="N6282" s="102"/>
      <c r="O6282" s="93"/>
      <c r="P6282" s="93"/>
    </row>
    <row r="6283" spans="14:16">
      <c r="N6283" s="102"/>
      <c r="O6283" s="93"/>
      <c r="P6283" s="93"/>
    </row>
    <row r="6284" spans="14:16">
      <c r="N6284" s="102"/>
      <c r="O6284" s="93"/>
      <c r="P6284" s="93"/>
    </row>
    <row r="6285" spans="14:16">
      <c r="N6285" s="102"/>
      <c r="O6285" s="93"/>
      <c r="P6285" s="93"/>
    </row>
    <row r="6286" spans="14:16">
      <c r="N6286" s="102"/>
      <c r="O6286" s="93"/>
      <c r="P6286" s="93"/>
    </row>
    <row r="6287" spans="14:16">
      <c r="N6287" s="102"/>
      <c r="O6287" s="93"/>
      <c r="P6287" s="93"/>
    </row>
    <row r="6288" spans="14:16">
      <c r="N6288" s="102"/>
      <c r="O6288" s="93"/>
      <c r="P6288" s="93"/>
    </row>
    <row r="6289" spans="14:16">
      <c r="N6289" s="102"/>
      <c r="O6289" s="93"/>
      <c r="P6289" s="93"/>
    </row>
    <row r="6290" spans="14:16">
      <c r="N6290" s="102"/>
      <c r="O6290" s="93"/>
      <c r="P6290" s="93"/>
    </row>
    <row r="6291" spans="14:16">
      <c r="N6291" s="102"/>
      <c r="O6291" s="93"/>
      <c r="P6291" s="93"/>
    </row>
    <row r="6292" spans="14:16">
      <c r="N6292" s="102"/>
      <c r="O6292" s="93"/>
      <c r="P6292" s="93"/>
    </row>
    <row r="6293" spans="14:16">
      <c r="N6293" s="102"/>
      <c r="O6293" s="93"/>
      <c r="P6293" s="93"/>
    </row>
    <row r="6294" spans="14:16">
      <c r="N6294" s="102"/>
      <c r="O6294" s="93"/>
      <c r="P6294" s="93"/>
    </row>
    <row r="6295" spans="14:16">
      <c r="N6295" s="102"/>
      <c r="O6295" s="93"/>
      <c r="P6295" s="93"/>
    </row>
    <row r="6296" spans="14:16">
      <c r="N6296" s="102"/>
      <c r="O6296" s="93"/>
      <c r="P6296" s="93"/>
    </row>
    <row r="6297" spans="14:16">
      <c r="N6297" s="102"/>
      <c r="O6297" s="93"/>
      <c r="P6297" s="93"/>
    </row>
    <row r="6298" spans="14:16">
      <c r="N6298" s="102"/>
      <c r="O6298" s="93"/>
      <c r="P6298" s="93"/>
    </row>
    <row r="6299" spans="14:16">
      <c r="N6299" s="102"/>
      <c r="O6299" s="93"/>
      <c r="P6299" s="93"/>
    </row>
    <row r="6300" spans="14:16">
      <c r="N6300" s="102"/>
      <c r="O6300" s="93"/>
      <c r="P6300" s="93"/>
    </row>
    <row r="6301" spans="14:16">
      <c r="N6301" s="102"/>
      <c r="O6301" s="93"/>
      <c r="P6301" s="93"/>
    </row>
    <row r="6302" spans="14:16">
      <c r="N6302" s="102"/>
      <c r="O6302" s="93"/>
      <c r="P6302" s="93"/>
    </row>
    <row r="6303" spans="14:16">
      <c r="N6303" s="102"/>
      <c r="O6303" s="93"/>
      <c r="P6303" s="93"/>
    </row>
    <row r="6304" spans="14:16">
      <c r="N6304" s="102"/>
      <c r="O6304" s="93"/>
      <c r="P6304" s="93"/>
    </row>
    <row r="6305" spans="14:16">
      <c r="N6305" s="102"/>
      <c r="O6305" s="93"/>
      <c r="P6305" s="93"/>
    </row>
    <row r="6306" spans="14:16">
      <c r="N6306" s="102"/>
      <c r="O6306" s="93"/>
      <c r="P6306" s="93"/>
    </row>
    <row r="6307" spans="14:16">
      <c r="N6307" s="102"/>
      <c r="O6307" s="93"/>
      <c r="P6307" s="93"/>
    </row>
    <row r="6308" spans="14:16">
      <c r="N6308" s="102"/>
      <c r="O6308" s="93"/>
      <c r="P6308" s="93"/>
    </row>
    <row r="6309" spans="14:16">
      <c r="N6309" s="102"/>
      <c r="O6309" s="93"/>
      <c r="P6309" s="93"/>
    </row>
    <row r="6310" spans="14:16">
      <c r="N6310" s="102"/>
      <c r="O6310" s="93"/>
      <c r="P6310" s="93"/>
    </row>
    <row r="6311" spans="14:16">
      <c r="N6311" s="102"/>
      <c r="O6311" s="93"/>
      <c r="P6311" s="93"/>
    </row>
    <row r="6312" spans="14:16">
      <c r="N6312" s="102"/>
      <c r="O6312" s="93"/>
      <c r="P6312" s="93"/>
    </row>
    <row r="6313" spans="14:16">
      <c r="N6313" s="102"/>
      <c r="O6313" s="93"/>
      <c r="P6313" s="93"/>
    </row>
    <row r="6314" spans="14:16">
      <c r="N6314" s="102"/>
      <c r="O6314" s="93"/>
      <c r="P6314" s="93"/>
    </row>
    <row r="6315" spans="14:16">
      <c r="N6315" s="102"/>
      <c r="O6315" s="93"/>
      <c r="P6315" s="93"/>
    </row>
    <row r="6316" spans="14:16">
      <c r="N6316" s="102"/>
      <c r="O6316" s="93"/>
      <c r="P6316" s="93"/>
    </row>
    <row r="6317" spans="14:16">
      <c r="N6317" s="102"/>
      <c r="O6317" s="93"/>
      <c r="P6317" s="93"/>
    </row>
    <row r="6318" spans="14:16">
      <c r="N6318" s="102"/>
      <c r="O6318" s="93"/>
      <c r="P6318" s="93"/>
    </row>
    <row r="6319" spans="14:16">
      <c r="N6319" s="102"/>
      <c r="O6319" s="93"/>
      <c r="P6319" s="93"/>
    </row>
    <row r="6320" spans="14:16">
      <c r="N6320" s="102"/>
      <c r="O6320" s="93"/>
      <c r="P6320" s="93"/>
    </row>
    <row r="6321" spans="14:16">
      <c r="N6321" s="102"/>
      <c r="O6321" s="93"/>
      <c r="P6321" s="93"/>
    </row>
    <row r="6322" spans="14:16">
      <c r="N6322" s="102"/>
      <c r="O6322" s="93"/>
      <c r="P6322" s="93"/>
    </row>
    <row r="6323" spans="14:16">
      <c r="N6323" s="102"/>
      <c r="O6323" s="93"/>
      <c r="P6323" s="93"/>
    </row>
    <row r="6324" spans="14:16">
      <c r="N6324" s="102"/>
      <c r="O6324" s="93"/>
      <c r="P6324" s="93"/>
    </row>
    <row r="6325" spans="14:16">
      <c r="N6325" s="102"/>
      <c r="O6325" s="93"/>
      <c r="P6325" s="93"/>
    </row>
    <row r="6326" spans="14:16">
      <c r="N6326" s="102"/>
      <c r="O6326" s="93"/>
      <c r="P6326" s="93"/>
    </row>
    <row r="6327" spans="14:16">
      <c r="N6327" s="102"/>
      <c r="O6327" s="93"/>
      <c r="P6327" s="93"/>
    </row>
    <row r="6328" spans="14:16">
      <c r="N6328" s="102"/>
      <c r="O6328" s="93"/>
      <c r="P6328" s="93"/>
    </row>
    <row r="6329" spans="14:16">
      <c r="N6329" s="102"/>
      <c r="O6329" s="93"/>
      <c r="P6329" s="93"/>
    </row>
    <row r="6330" spans="14:16">
      <c r="N6330" s="102"/>
      <c r="O6330" s="93"/>
      <c r="P6330" s="93"/>
    </row>
    <row r="6331" spans="14:16">
      <c r="N6331" s="102"/>
      <c r="O6331" s="93"/>
      <c r="P6331" s="93"/>
    </row>
    <row r="6332" spans="14:16">
      <c r="N6332" s="102"/>
      <c r="O6332" s="93"/>
      <c r="P6332" s="93"/>
    </row>
    <row r="6333" spans="14:16">
      <c r="N6333" s="102"/>
      <c r="O6333" s="93"/>
      <c r="P6333" s="93"/>
    </row>
    <row r="6334" spans="14:16">
      <c r="N6334" s="102"/>
      <c r="O6334" s="93"/>
      <c r="P6334" s="93"/>
    </row>
    <row r="6335" spans="14:16">
      <c r="N6335" s="102"/>
      <c r="O6335" s="93"/>
      <c r="P6335" s="93"/>
    </row>
    <row r="6336" spans="14:16">
      <c r="N6336" s="102"/>
      <c r="O6336" s="93"/>
      <c r="P6336" s="93"/>
    </row>
    <row r="6337" spans="14:16">
      <c r="N6337" s="102"/>
      <c r="O6337" s="93"/>
      <c r="P6337" s="93"/>
    </row>
    <row r="6338" spans="14:16">
      <c r="N6338" s="102"/>
      <c r="O6338" s="93"/>
      <c r="P6338" s="93"/>
    </row>
    <row r="6339" spans="14:16">
      <c r="N6339" s="102"/>
      <c r="O6339" s="93"/>
      <c r="P6339" s="93"/>
    </row>
    <row r="6340" spans="14:16">
      <c r="N6340" s="102"/>
      <c r="O6340" s="93"/>
      <c r="P6340" s="93"/>
    </row>
    <row r="6341" spans="14:16">
      <c r="N6341" s="102"/>
      <c r="O6341" s="93"/>
      <c r="P6341" s="93"/>
    </row>
    <row r="6342" spans="14:16">
      <c r="N6342" s="102"/>
      <c r="O6342" s="93"/>
      <c r="P6342" s="93"/>
    </row>
    <row r="6343" spans="14:16">
      <c r="N6343" s="102"/>
      <c r="O6343" s="93"/>
      <c r="P6343" s="93"/>
    </row>
    <row r="6344" spans="14:16">
      <c r="N6344" s="102"/>
      <c r="O6344" s="93"/>
      <c r="P6344" s="93"/>
    </row>
    <row r="6345" spans="14:16">
      <c r="N6345" s="102"/>
      <c r="O6345" s="93"/>
      <c r="P6345" s="93"/>
    </row>
    <row r="6346" spans="14:16">
      <c r="N6346" s="102"/>
      <c r="O6346" s="93"/>
      <c r="P6346" s="93"/>
    </row>
    <row r="6347" spans="14:16">
      <c r="N6347" s="102"/>
      <c r="O6347" s="93"/>
      <c r="P6347" s="93"/>
    </row>
    <row r="6348" spans="14:16">
      <c r="N6348" s="102"/>
      <c r="O6348" s="93"/>
      <c r="P6348" s="93"/>
    </row>
    <row r="6349" spans="14:16">
      <c r="N6349" s="102"/>
      <c r="O6349" s="93"/>
      <c r="P6349" s="93"/>
    </row>
    <row r="6350" spans="14:16">
      <c r="N6350" s="102"/>
      <c r="O6350" s="93"/>
      <c r="P6350" s="93"/>
    </row>
    <row r="6351" spans="14:16">
      <c r="N6351" s="102"/>
      <c r="O6351" s="93"/>
      <c r="P6351" s="93"/>
    </row>
    <row r="6352" spans="14:16">
      <c r="N6352" s="102"/>
      <c r="O6352" s="93"/>
      <c r="P6352" s="93"/>
    </row>
    <row r="6353" spans="14:16">
      <c r="N6353" s="102"/>
      <c r="O6353" s="93"/>
      <c r="P6353" s="93"/>
    </row>
    <row r="6354" spans="14:16">
      <c r="N6354" s="102"/>
      <c r="O6354" s="93"/>
      <c r="P6354" s="93"/>
    </row>
    <row r="6355" spans="14:16">
      <c r="N6355" s="102"/>
      <c r="O6355" s="93"/>
      <c r="P6355" s="93"/>
    </row>
    <row r="6356" spans="14:16">
      <c r="N6356" s="102"/>
      <c r="O6356" s="93"/>
      <c r="P6356" s="93"/>
    </row>
    <row r="6357" spans="14:16">
      <c r="N6357" s="102"/>
      <c r="O6357" s="93"/>
      <c r="P6357" s="93"/>
    </row>
    <row r="6358" spans="14:16">
      <c r="N6358" s="102"/>
      <c r="O6358" s="93"/>
      <c r="P6358" s="93"/>
    </row>
    <row r="6359" spans="14:16">
      <c r="N6359" s="102"/>
      <c r="O6359" s="93"/>
      <c r="P6359" s="93"/>
    </row>
    <row r="6360" spans="14:16">
      <c r="N6360" s="102"/>
      <c r="O6360" s="93"/>
      <c r="P6360" s="93"/>
    </row>
    <row r="6361" spans="14:16">
      <c r="N6361" s="102"/>
      <c r="O6361" s="93"/>
      <c r="P6361" s="93"/>
    </row>
    <row r="6362" spans="14:16">
      <c r="N6362" s="102"/>
      <c r="O6362" s="93"/>
      <c r="P6362" s="93"/>
    </row>
    <row r="6363" spans="14:16">
      <c r="N6363" s="102"/>
      <c r="O6363" s="93"/>
      <c r="P6363" s="93"/>
    </row>
    <row r="6364" spans="14:16">
      <c r="N6364" s="102"/>
      <c r="O6364" s="93"/>
      <c r="P6364" s="93"/>
    </row>
    <row r="6365" spans="14:16">
      <c r="N6365" s="102"/>
      <c r="O6365" s="93"/>
      <c r="P6365" s="93"/>
    </row>
    <row r="6366" spans="14:16">
      <c r="N6366" s="102"/>
      <c r="O6366" s="93"/>
      <c r="P6366" s="93"/>
    </row>
    <row r="6367" spans="14:16">
      <c r="N6367" s="102"/>
      <c r="O6367" s="93"/>
      <c r="P6367" s="93"/>
    </row>
    <row r="6368" spans="14:16">
      <c r="N6368" s="102"/>
      <c r="O6368" s="93"/>
      <c r="P6368" s="93"/>
    </row>
    <row r="6369" spans="14:16">
      <c r="N6369" s="102"/>
      <c r="O6369" s="93"/>
      <c r="P6369" s="93"/>
    </row>
    <row r="6370" spans="14:16">
      <c r="N6370" s="102"/>
      <c r="O6370" s="93"/>
      <c r="P6370" s="93"/>
    </row>
    <row r="6371" spans="14:16">
      <c r="N6371" s="102"/>
      <c r="O6371" s="93"/>
      <c r="P6371" s="93"/>
    </row>
    <row r="6372" spans="14:16">
      <c r="N6372" s="102"/>
      <c r="O6372" s="93"/>
      <c r="P6372" s="93"/>
    </row>
    <row r="6373" spans="14:16">
      <c r="N6373" s="102"/>
      <c r="O6373" s="93"/>
      <c r="P6373" s="93"/>
    </row>
    <row r="6374" spans="14:16">
      <c r="N6374" s="102"/>
      <c r="O6374" s="93"/>
      <c r="P6374" s="93"/>
    </row>
    <row r="6375" spans="14:16">
      <c r="N6375" s="102"/>
      <c r="O6375" s="93"/>
      <c r="P6375" s="93"/>
    </row>
    <row r="6376" spans="14:16">
      <c r="N6376" s="102"/>
      <c r="O6376" s="93"/>
      <c r="P6376" s="93"/>
    </row>
    <row r="6377" spans="14:16">
      <c r="N6377" s="102"/>
      <c r="O6377" s="93"/>
      <c r="P6377" s="93"/>
    </row>
    <row r="6378" spans="14:16">
      <c r="N6378" s="102"/>
      <c r="O6378" s="93"/>
      <c r="P6378" s="93"/>
    </row>
    <row r="6379" spans="14:16">
      <c r="N6379" s="102"/>
      <c r="O6379" s="93"/>
      <c r="P6379" s="93"/>
    </row>
    <row r="6380" spans="14:16">
      <c r="N6380" s="102"/>
      <c r="O6380" s="93"/>
      <c r="P6380" s="93"/>
    </row>
    <row r="6381" spans="14:16">
      <c r="N6381" s="102"/>
      <c r="O6381" s="93"/>
      <c r="P6381" s="93"/>
    </row>
    <row r="6382" spans="14:16">
      <c r="N6382" s="102"/>
      <c r="O6382" s="93"/>
      <c r="P6382" s="93"/>
    </row>
    <row r="6383" spans="14:16">
      <c r="N6383" s="102"/>
      <c r="O6383" s="93"/>
      <c r="P6383" s="93"/>
    </row>
    <row r="6384" spans="14:16">
      <c r="N6384" s="102"/>
      <c r="O6384" s="93"/>
      <c r="P6384" s="93"/>
    </row>
    <row r="6385" spans="14:16">
      <c r="N6385" s="102"/>
      <c r="O6385" s="93"/>
      <c r="P6385" s="93"/>
    </row>
    <row r="6386" spans="14:16">
      <c r="N6386" s="102"/>
      <c r="O6386" s="93"/>
      <c r="P6386" s="93"/>
    </row>
    <row r="6387" spans="14:16">
      <c r="N6387" s="102"/>
      <c r="O6387" s="93"/>
      <c r="P6387" s="93"/>
    </row>
    <row r="6388" spans="14:16">
      <c r="N6388" s="102"/>
      <c r="O6388" s="93"/>
      <c r="P6388" s="93"/>
    </row>
    <row r="6389" spans="14:16">
      <c r="N6389" s="102"/>
      <c r="O6389" s="93"/>
      <c r="P6389" s="93"/>
    </row>
    <row r="6390" spans="14:16">
      <c r="N6390" s="102"/>
      <c r="O6390" s="93"/>
      <c r="P6390" s="93"/>
    </row>
    <row r="6391" spans="14:16">
      <c r="N6391" s="102"/>
      <c r="O6391" s="93"/>
      <c r="P6391" s="93"/>
    </row>
    <row r="6392" spans="14:16">
      <c r="N6392" s="102"/>
      <c r="O6392" s="93"/>
      <c r="P6392" s="93"/>
    </row>
    <row r="6393" spans="14:16">
      <c r="N6393" s="102"/>
      <c r="O6393" s="93"/>
      <c r="P6393" s="93"/>
    </row>
    <row r="6394" spans="14:16">
      <c r="N6394" s="102"/>
      <c r="O6394" s="93"/>
      <c r="P6394" s="93"/>
    </row>
    <row r="6395" spans="14:16">
      <c r="N6395" s="102"/>
      <c r="O6395" s="93"/>
      <c r="P6395" s="93"/>
    </row>
    <row r="6396" spans="14:16">
      <c r="N6396" s="102"/>
      <c r="O6396" s="93"/>
      <c r="P6396" s="93"/>
    </row>
    <row r="6397" spans="14:16">
      <c r="N6397" s="102"/>
      <c r="O6397" s="93"/>
      <c r="P6397" s="93"/>
    </row>
    <row r="6398" spans="14:16">
      <c r="N6398" s="102"/>
      <c r="O6398" s="93"/>
      <c r="P6398" s="93"/>
    </row>
    <row r="6399" spans="14:16">
      <c r="N6399" s="102"/>
      <c r="O6399" s="93"/>
      <c r="P6399" s="93"/>
    </row>
    <row r="6400" spans="14:16">
      <c r="N6400" s="102"/>
      <c r="O6400" s="93"/>
      <c r="P6400" s="93"/>
    </row>
    <row r="6401" spans="14:16">
      <c r="N6401" s="102"/>
      <c r="O6401" s="93"/>
      <c r="P6401" s="93"/>
    </row>
    <row r="6402" spans="14:16">
      <c r="N6402" s="102"/>
      <c r="O6402" s="93"/>
      <c r="P6402" s="93"/>
    </row>
    <row r="6403" spans="14:16">
      <c r="N6403" s="102"/>
      <c r="O6403" s="93"/>
      <c r="P6403" s="93"/>
    </row>
    <row r="6404" spans="14:16">
      <c r="N6404" s="102"/>
      <c r="O6404" s="93"/>
      <c r="P6404" s="93"/>
    </row>
    <row r="6405" spans="14:16">
      <c r="N6405" s="102"/>
      <c r="O6405" s="93"/>
      <c r="P6405" s="93"/>
    </row>
    <row r="6406" spans="14:16">
      <c r="N6406" s="102"/>
      <c r="O6406" s="93"/>
      <c r="P6406" s="93"/>
    </row>
    <row r="6407" spans="14:16">
      <c r="N6407" s="102"/>
      <c r="O6407" s="93"/>
      <c r="P6407" s="93"/>
    </row>
    <row r="6408" spans="14:16">
      <c r="N6408" s="102"/>
      <c r="O6408" s="93"/>
      <c r="P6408" s="93"/>
    </row>
    <row r="6409" spans="14:16">
      <c r="N6409" s="102"/>
      <c r="O6409" s="93"/>
      <c r="P6409" s="93"/>
    </row>
    <row r="6410" spans="14:16">
      <c r="N6410" s="102"/>
      <c r="O6410" s="93"/>
      <c r="P6410" s="93"/>
    </row>
    <row r="6411" spans="14:16">
      <c r="N6411" s="102"/>
      <c r="O6411" s="93"/>
      <c r="P6411" s="93"/>
    </row>
    <row r="6412" spans="14:16">
      <c r="N6412" s="102"/>
      <c r="O6412" s="93"/>
      <c r="P6412" s="93"/>
    </row>
    <row r="6413" spans="14:16">
      <c r="N6413" s="102"/>
      <c r="O6413" s="93"/>
      <c r="P6413" s="93"/>
    </row>
    <row r="6414" spans="14:16">
      <c r="N6414" s="102"/>
      <c r="O6414" s="93"/>
      <c r="P6414" s="93"/>
    </row>
    <row r="6415" spans="14:16">
      <c r="N6415" s="102"/>
      <c r="O6415" s="93"/>
      <c r="P6415" s="93"/>
    </row>
    <row r="6416" spans="14:16">
      <c r="N6416" s="102"/>
      <c r="O6416" s="93"/>
      <c r="P6416" s="93"/>
    </row>
    <row r="6417" spans="14:16">
      <c r="N6417" s="102"/>
      <c r="O6417" s="93"/>
      <c r="P6417" s="93"/>
    </row>
    <row r="6418" spans="14:16">
      <c r="N6418" s="102"/>
      <c r="O6418" s="93"/>
      <c r="P6418" s="93"/>
    </row>
    <row r="6419" spans="14:16">
      <c r="N6419" s="102"/>
      <c r="O6419" s="93"/>
      <c r="P6419" s="93"/>
    </row>
    <row r="6420" spans="14:16">
      <c r="N6420" s="102"/>
      <c r="O6420" s="93"/>
      <c r="P6420" s="93"/>
    </row>
    <row r="6421" spans="14:16">
      <c r="N6421" s="102"/>
      <c r="O6421" s="93"/>
      <c r="P6421" s="93"/>
    </row>
    <row r="6422" spans="14:16">
      <c r="N6422" s="102"/>
      <c r="O6422" s="93"/>
      <c r="P6422" s="93"/>
    </row>
    <row r="6423" spans="14:16">
      <c r="N6423" s="102"/>
      <c r="O6423" s="93"/>
      <c r="P6423" s="93"/>
    </row>
    <row r="6424" spans="14:16">
      <c r="N6424" s="102"/>
      <c r="O6424" s="93"/>
      <c r="P6424" s="93"/>
    </row>
    <row r="6425" spans="14:16">
      <c r="N6425" s="102"/>
      <c r="O6425" s="93"/>
      <c r="P6425" s="93"/>
    </row>
    <row r="6426" spans="14:16">
      <c r="N6426" s="102"/>
      <c r="O6426" s="93"/>
      <c r="P6426" s="93"/>
    </row>
    <row r="6427" spans="14:16">
      <c r="N6427" s="102"/>
      <c r="O6427" s="93"/>
      <c r="P6427" s="93"/>
    </row>
    <row r="6428" spans="14:16">
      <c r="N6428" s="102"/>
      <c r="O6428" s="93"/>
      <c r="P6428" s="93"/>
    </row>
    <row r="6429" spans="14:16">
      <c r="N6429" s="102"/>
      <c r="O6429" s="93"/>
      <c r="P6429" s="93"/>
    </row>
    <row r="6430" spans="14:16">
      <c r="N6430" s="102"/>
      <c r="O6430" s="93"/>
      <c r="P6430" s="93"/>
    </row>
    <row r="6431" spans="14:16">
      <c r="N6431" s="102"/>
      <c r="O6431" s="93"/>
      <c r="P6431" s="93"/>
    </row>
    <row r="6432" spans="14:16">
      <c r="N6432" s="102"/>
      <c r="O6432" s="93"/>
      <c r="P6432" s="93"/>
    </row>
    <row r="6433" spans="14:16">
      <c r="N6433" s="102"/>
      <c r="O6433" s="93"/>
      <c r="P6433" s="93"/>
    </row>
    <row r="6434" spans="14:16">
      <c r="N6434" s="102"/>
      <c r="O6434" s="93"/>
      <c r="P6434" s="93"/>
    </row>
    <row r="6435" spans="14:16">
      <c r="N6435" s="102"/>
      <c r="O6435" s="93"/>
      <c r="P6435" s="93"/>
    </row>
    <row r="6436" spans="14:16">
      <c r="N6436" s="102"/>
      <c r="O6436" s="93"/>
      <c r="P6436" s="93"/>
    </row>
    <row r="6437" spans="14:16">
      <c r="N6437" s="102"/>
      <c r="O6437" s="93"/>
      <c r="P6437" s="93"/>
    </row>
    <row r="6438" spans="14:16">
      <c r="N6438" s="102"/>
      <c r="O6438" s="93"/>
      <c r="P6438" s="93"/>
    </row>
    <row r="6439" spans="14:16">
      <c r="N6439" s="102"/>
      <c r="O6439" s="93"/>
      <c r="P6439" s="93"/>
    </row>
    <row r="6440" spans="14:16">
      <c r="N6440" s="102"/>
      <c r="O6440" s="93"/>
      <c r="P6440" s="93"/>
    </row>
    <row r="6441" spans="14:16">
      <c r="N6441" s="102"/>
      <c r="O6441" s="93"/>
      <c r="P6441" s="93"/>
    </row>
    <row r="6442" spans="14:16">
      <c r="N6442" s="102"/>
      <c r="O6442" s="93"/>
      <c r="P6442" s="93"/>
    </row>
    <row r="6443" spans="14:16">
      <c r="N6443" s="102"/>
      <c r="O6443" s="93"/>
      <c r="P6443" s="93"/>
    </row>
    <row r="6444" spans="14:16">
      <c r="N6444" s="102"/>
      <c r="O6444" s="93"/>
      <c r="P6444" s="93"/>
    </row>
    <row r="6445" spans="14:16">
      <c r="N6445" s="102"/>
      <c r="O6445" s="93"/>
      <c r="P6445" s="93"/>
    </row>
    <row r="6446" spans="14:16">
      <c r="N6446" s="102"/>
      <c r="O6446" s="93"/>
      <c r="P6446" s="93"/>
    </row>
    <row r="6447" spans="14:16">
      <c r="N6447" s="102"/>
      <c r="O6447" s="93"/>
      <c r="P6447" s="93"/>
    </row>
    <row r="6448" spans="14:16">
      <c r="N6448" s="102"/>
      <c r="O6448" s="93"/>
      <c r="P6448" s="93"/>
    </row>
    <row r="6449" spans="14:16">
      <c r="N6449" s="102"/>
      <c r="O6449" s="93"/>
      <c r="P6449" s="93"/>
    </row>
    <row r="6450" spans="14:16">
      <c r="N6450" s="102"/>
      <c r="O6450" s="93"/>
      <c r="P6450" s="93"/>
    </row>
    <row r="6451" spans="14:16">
      <c r="N6451" s="102"/>
      <c r="O6451" s="93"/>
      <c r="P6451" s="93"/>
    </row>
    <row r="6452" spans="14:16">
      <c r="N6452" s="102"/>
      <c r="O6452" s="93"/>
      <c r="P6452" s="93"/>
    </row>
    <row r="6453" spans="14:16">
      <c r="N6453" s="102"/>
      <c r="O6453" s="93"/>
      <c r="P6453" s="93"/>
    </row>
    <row r="6454" spans="14:16">
      <c r="N6454" s="102"/>
      <c r="O6454" s="93"/>
      <c r="P6454" s="93"/>
    </row>
    <row r="6455" spans="14:16">
      <c r="N6455" s="102"/>
      <c r="O6455" s="93"/>
      <c r="P6455" s="93"/>
    </row>
    <row r="6456" spans="14:16">
      <c r="N6456" s="102"/>
      <c r="O6456" s="93"/>
      <c r="P6456" s="93"/>
    </row>
    <row r="6457" spans="14:16">
      <c r="N6457" s="102"/>
      <c r="O6457" s="93"/>
      <c r="P6457" s="93"/>
    </row>
    <row r="6458" spans="14:16">
      <c r="N6458" s="102"/>
      <c r="O6458" s="93"/>
      <c r="P6458" s="93"/>
    </row>
    <row r="6459" spans="14:16">
      <c r="N6459" s="102"/>
      <c r="O6459" s="93"/>
      <c r="P6459" s="93"/>
    </row>
    <row r="6460" spans="14:16">
      <c r="N6460" s="102"/>
      <c r="O6460" s="93"/>
      <c r="P6460" s="93"/>
    </row>
    <row r="6461" spans="14:16">
      <c r="N6461" s="102"/>
      <c r="O6461" s="93"/>
      <c r="P6461" s="93"/>
    </row>
    <row r="6462" spans="14:16">
      <c r="N6462" s="102"/>
      <c r="O6462" s="93"/>
      <c r="P6462" s="93"/>
    </row>
    <row r="6463" spans="14:16">
      <c r="N6463" s="102"/>
      <c r="O6463" s="93"/>
      <c r="P6463" s="93"/>
    </row>
    <row r="6464" spans="14:16">
      <c r="N6464" s="102"/>
      <c r="O6464" s="93"/>
      <c r="P6464" s="93"/>
    </row>
    <row r="6465" spans="14:16">
      <c r="N6465" s="102"/>
      <c r="O6465" s="93"/>
      <c r="P6465" s="93"/>
    </row>
    <row r="6466" spans="14:16">
      <c r="N6466" s="102"/>
      <c r="O6466" s="93"/>
      <c r="P6466" s="93"/>
    </row>
    <row r="6467" spans="14:16">
      <c r="N6467" s="102"/>
      <c r="O6467" s="93"/>
      <c r="P6467" s="93"/>
    </row>
    <row r="6468" spans="14:16">
      <c r="N6468" s="102"/>
      <c r="O6468" s="93"/>
      <c r="P6468" s="93"/>
    </row>
    <row r="6469" spans="14:16">
      <c r="N6469" s="102"/>
      <c r="O6469" s="93"/>
      <c r="P6469" s="93"/>
    </row>
    <row r="6470" spans="14:16">
      <c r="N6470" s="102"/>
      <c r="O6470" s="93"/>
      <c r="P6470" s="93"/>
    </row>
    <row r="6471" spans="14:16">
      <c r="N6471" s="102"/>
      <c r="O6471" s="93"/>
      <c r="P6471" s="93"/>
    </row>
    <row r="6472" spans="14:16">
      <c r="N6472" s="102"/>
      <c r="O6472" s="93"/>
      <c r="P6472" s="93"/>
    </row>
    <row r="6473" spans="14:16">
      <c r="N6473" s="102"/>
      <c r="O6473" s="93"/>
      <c r="P6473" s="93"/>
    </row>
    <row r="6474" spans="14:16">
      <c r="N6474" s="102"/>
      <c r="O6474" s="93"/>
      <c r="P6474" s="93"/>
    </row>
    <row r="6475" spans="14:16">
      <c r="N6475" s="102"/>
      <c r="O6475" s="93"/>
      <c r="P6475" s="93"/>
    </row>
    <row r="6476" spans="14:16">
      <c r="N6476" s="102"/>
      <c r="O6476" s="93"/>
      <c r="P6476" s="93"/>
    </row>
    <row r="6477" spans="14:16">
      <c r="N6477" s="102"/>
      <c r="O6477" s="93"/>
      <c r="P6477" s="93"/>
    </row>
    <row r="6478" spans="14:16">
      <c r="N6478" s="102"/>
      <c r="O6478" s="93"/>
      <c r="P6478" s="93"/>
    </row>
    <row r="6479" spans="14:16">
      <c r="N6479" s="102"/>
      <c r="O6479" s="93"/>
      <c r="P6479" s="93"/>
    </row>
    <row r="6480" spans="14:16">
      <c r="N6480" s="102"/>
      <c r="O6480" s="93"/>
      <c r="P6480" s="93"/>
    </row>
    <row r="6481" spans="14:16">
      <c r="N6481" s="102"/>
      <c r="O6481" s="93"/>
      <c r="P6481" s="93"/>
    </row>
    <row r="6482" spans="14:16">
      <c r="N6482" s="102"/>
      <c r="O6482" s="93"/>
      <c r="P6482" s="93"/>
    </row>
    <row r="6483" spans="14:16">
      <c r="N6483" s="102"/>
      <c r="O6483" s="93"/>
      <c r="P6483" s="93"/>
    </row>
    <row r="6484" spans="14:16">
      <c r="N6484" s="102"/>
      <c r="O6484" s="93"/>
      <c r="P6484" s="93"/>
    </row>
    <row r="6485" spans="14:16">
      <c r="N6485" s="102"/>
      <c r="O6485" s="93"/>
      <c r="P6485" s="93"/>
    </row>
    <row r="6486" spans="14:16">
      <c r="N6486" s="102"/>
      <c r="O6486" s="93"/>
      <c r="P6486" s="93"/>
    </row>
    <row r="6487" spans="14:16">
      <c r="N6487" s="102"/>
      <c r="O6487" s="93"/>
      <c r="P6487" s="93"/>
    </row>
    <row r="6488" spans="14:16">
      <c r="N6488" s="102"/>
      <c r="O6488" s="93"/>
      <c r="P6488" s="93"/>
    </row>
    <row r="6489" spans="14:16">
      <c r="N6489" s="102"/>
      <c r="O6489" s="93"/>
      <c r="P6489" s="93"/>
    </row>
    <row r="6490" spans="14:16">
      <c r="N6490" s="102"/>
      <c r="O6490" s="93"/>
      <c r="P6490" s="93"/>
    </row>
    <row r="6491" spans="14:16">
      <c r="N6491" s="102"/>
      <c r="O6491" s="93"/>
      <c r="P6491" s="93"/>
    </row>
    <row r="6492" spans="14:16">
      <c r="N6492" s="102"/>
      <c r="O6492" s="93"/>
      <c r="P6492" s="93"/>
    </row>
    <row r="6493" spans="14:16">
      <c r="N6493" s="102"/>
      <c r="O6493" s="93"/>
      <c r="P6493" s="93"/>
    </row>
    <row r="6494" spans="14:16">
      <c r="N6494" s="102"/>
      <c r="O6494" s="93"/>
      <c r="P6494" s="93"/>
    </row>
    <row r="6495" spans="14:16">
      <c r="N6495" s="102"/>
      <c r="O6495" s="93"/>
      <c r="P6495" s="93"/>
    </row>
    <row r="6496" spans="14:16">
      <c r="N6496" s="102"/>
      <c r="O6496" s="93"/>
      <c r="P6496" s="93"/>
    </row>
    <row r="6497" spans="14:16">
      <c r="N6497" s="102"/>
      <c r="O6497" s="93"/>
      <c r="P6497" s="93"/>
    </row>
    <row r="6498" spans="14:16">
      <c r="N6498" s="102"/>
      <c r="O6498" s="93"/>
      <c r="P6498" s="93"/>
    </row>
    <row r="6499" spans="14:16">
      <c r="N6499" s="102"/>
      <c r="O6499" s="93"/>
      <c r="P6499" s="93"/>
    </row>
    <row r="6500" spans="14:16">
      <c r="N6500" s="102"/>
      <c r="O6500" s="93"/>
      <c r="P6500" s="93"/>
    </row>
    <row r="6501" spans="14:16">
      <c r="N6501" s="102"/>
      <c r="O6501" s="93"/>
      <c r="P6501" s="93"/>
    </row>
    <row r="6502" spans="14:16">
      <c r="N6502" s="102"/>
      <c r="O6502" s="93"/>
      <c r="P6502" s="93"/>
    </row>
    <row r="6503" spans="14:16">
      <c r="N6503" s="102"/>
      <c r="O6503" s="93"/>
      <c r="P6503" s="93"/>
    </row>
    <row r="6504" spans="14:16">
      <c r="N6504" s="102"/>
      <c r="O6504" s="93"/>
      <c r="P6504" s="93"/>
    </row>
    <row r="6505" spans="14:16">
      <c r="N6505" s="102"/>
      <c r="O6505" s="93"/>
      <c r="P6505" s="93"/>
    </row>
    <row r="6506" spans="14:16">
      <c r="N6506" s="102"/>
      <c r="O6506" s="93"/>
      <c r="P6506" s="93"/>
    </row>
    <row r="6507" spans="14:16">
      <c r="N6507" s="102"/>
      <c r="O6507" s="93"/>
      <c r="P6507" s="93"/>
    </row>
    <row r="6508" spans="14:16">
      <c r="N6508" s="102"/>
      <c r="O6508" s="93"/>
      <c r="P6508" s="93"/>
    </row>
    <row r="6509" spans="14:16">
      <c r="N6509" s="102"/>
      <c r="O6509" s="93"/>
      <c r="P6509" s="93"/>
    </row>
    <row r="6510" spans="14:16">
      <c r="N6510" s="102"/>
      <c r="O6510" s="93"/>
      <c r="P6510" s="93"/>
    </row>
    <row r="6511" spans="14:16">
      <c r="N6511" s="102"/>
      <c r="O6511" s="93"/>
      <c r="P6511" s="93"/>
    </row>
    <row r="6512" spans="14:16">
      <c r="N6512" s="102"/>
      <c r="O6512" s="93"/>
      <c r="P6512" s="93"/>
    </row>
    <row r="6513" spans="14:16">
      <c r="N6513" s="102"/>
      <c r="O6513" s="93"/>
      <c r="P6513" s="93"/>
    </row>
    <row r="6514" spans="14:16">
      <c r="N6514" s="102"/>
      <c r="O6514" s="93"/>
      <c r="P6514" s="93"/>
    </row>
    <row r="6515" spans="14:16">
      <c r="N6515" s="102"/>
      <c r="O6515" s="93"/>
      <c r="P6515" s="93"/>
    </row>
    <row r="6516" spans="14:16">
      <c r="N6516" s="102"/>
      <c r="O6516" s="93"/>
      <c r="P6516" s="93"/>
    </row>
    <row r="6517" spans="14:16">
      <c r="N6517" s="102"/>
      <c r="O6517" s="93"/>
      <c r="P6517" s="93"/>
    </row>
    <row r="6518" spans="14:16">
      <c r="N6518" s="102"/>
      <c r="O6518" s="93"/>
      <c r="P6518" s="93"/>
    </row>
    <row r="6519" spans="14:16">
      <c r="N6519" s="102"/>
      <c r="O6519" s="93"/>
      <c r="P6519" s="93"/>
    </row>
    <row r="6520" spans="14:16">
      <c r="N6520" s="102"/>
      <c r="O6520" s="93"/>
      <c r="P6520" s="93"/>
    </row>
    <row r="6521" spans="14:16">
      <c r="N6521" s="102"/>
      <c r="O6521" s="93"/>
      <c r="P6521" s="93"/>
    </row>
    <row r="6522" spans="14:16">
      <c r="N6522" s="102"/>
      <c r="O6522" s="93"/>
      <c r="P6522" s="93"/>
    </row>
    <row r="6523" spans="14:16">
      <c r="N6523" s="102"/>
      <c r="O6523" s="93"/>
      <c r="P6523" s="93"/>
    </row>
    <row r="6524" spans="14:16">
      <c r="N6524" s="102"/>
      <c r="O6524" s="93"/>
      <c r="P6524" s="93"/>
    </row>
    <row r="6525" spans="14:16">
      <c r="N6525" s="102"/>
      <c r="O6525" s="93"/>
      <c r="P6525" s="93"/>
    </row>
    <row r="6526" spans="14:16">
      <c r="N6526" s="102"/>
      <c r="O6526" s="93"/>
      <c r="P6526" s="93"/>
    </row>
    <row r="6527" spans="14:16">
      <c r="N6527" s="102"/>
      <c r="O6527" s="93"/>
      <c r="P6527" s="93"/>
    </row>
    <row r="6528" spans="14:16">
      <c r="N6528" s="102"/>
      <c r="O6528" s="93"/>
      <c r="P6528" s="93"/>
    </row>
    <row r="6529" spans="14:16">
      <c r="N6529" s="102"/>
      <c r="O6529" s="93"/>
      <c r="P6529" s="93"/>
    </row>
    <row r="6530" spans="14:16">
      <c r="N6530" s="102"/>
      <c r="O6530" s="93"/>
      <c r="P6530" s="93"/>
    </row>
    <row r="6531" spans="14:16">
      <c r="N6531" s="102"/>
      <c r="O6531" s="93"/>
      <c r="P6531" s="93"/>
    </row>
    <row r="6532" spans="14:16">
      <c r="N6532" s="102"/>
      <c r="O6532" s="93"/>
      <c r="P6532" s="93"/>
    </row>
    <row r="6533" spans="14:16">
      <c r="N6533" s="102"/>
      <c r="O6533" s="93"/>
      <c r="P6533" s="93"/>
    </row>
    <row r="6534" spans="14:16">
      <c r="N6534" s="102"/>
      <c r="O6534" s="93"/>
      <c r="P6534" s="93"/>
    </row>
    <row r="6535" spans="14:16">
      <c r="N6535" s="102"/>
      <c r="O6535" s="93"/>
      <c r="P6535" s="93"/>
    </row>
    <row r="6536" spans="14:16">
      <c r="N6536" s="102"/>
      <c r="O6536" s="93"/>
      <c r="P6536" s="93"/>
    </row>
    <row r="6537" spans="14:16">
      <c r="N6537" s="102"/>
      <c r="O6537" s="93"/>
      <c r="P6537" s="93"/>
    </row>
    <row r="6538" spans="14:16">
      <c r="N6538" s="102"/>
      <c r="O6538" s="93"/>
      <c r="P6538" s="93"/>
    </row>
    <row r="6539" spans="14:16">
      <c r="N6539" s="102"/>
      <c r="O6539" s="93"/>
      <c r="P6539" s="93"/>
    </row>
    <row r="6540" spans="14:16">
      <c r="N6540" s="102"/>
      <c r="O6540" s="93"/>
      <c r="P6540" s="93"/>
    </row>
    <row r="6541" spans="14:16">
      <c r="N6541" s="102"/>
      <c r="O6541" s="93"/>
      <c r="P6541" s="93"/>
    </row>
    <row r="6542" spans="14:16">
      <c r="N6542" s="102"/>
      <c r="O6542" s="93"/>
      <c r="P6542" s="93"/>
    </row>
    <row r="6543" spans="14:16">
      <c r="N6543" s="102"/>
      <c r="O6543" s="93"/>
      <c r="P6543" s="93"/>
    </row>
    <row r="6544" spans="14:16">
      <c r="N6544" s="102"/>
      <c r="O6544" s="93"/>
      <c r="P6544" s="93"/>
    </row>
    <row r="6545" spans="14:16">
      <c r="N6545" s="102"/>
      <c r="O6545" s="93"/>
      <c r="P6545" s="93"/>
    </row>
    <row r="6546" spans="14:16">
      <c r="N6546" s="102"/>
      <c r="O6546" s="93"/>
      <c r="P6546" s="93"/>
    </row>
    <row r="6547" spans="14:16">
      <c r="N6547" s="102"/>
      <c r="O6547" s="93"/>
      <c r="P6547" s="93"/>
    </row>
    <row r="6548" spans="14:16">
      <c r="N6548" s="102"/>
      <c r="O6548" s="93"/>
      <c r="P6548" s="93"/>
    </row>
    <row r="6549" spans="14:16">
      <c r="N6549" s="102"/>
      <c r="O6549" s="93"/>
      <c r="P6549" s="93"/>
    </row>
    <row r="6550" spans="14:16">
      <c r="N6550" s="102"/>
      <c r="O6550" s="93"/>
      <c r="P6550" s="93"/>
    </row>
    <row r="6551" spans="14:16">
      <c r="N6551" s="102"/>
      <c r="O6551" s="93"/>
      <c r="P6551" s="93"/>
    </row>
    <row r="6552" spans="14:16">
      <c r="N6552" s="102"/>
      <c r="O6552" s="93"/>
      <c r="P6552" s="93"/>
    </row>
    <row r="6553" spans="14:16">
      <c r="N6553" s="102"/>
      <c r="O6553" s="93"/>
      <c r="P6553" s="93"/>
    </row>
    <row r="6554" spans="14:16">
      <c r="N6554" s="102"/>
      <c r="O6554" s="93"/>
      <c r="P6554" s="93"/>
    </row>
    <row r="6555" spans="14:16">
      <c r="N6555" s="102"/>
      <c r="O6555" s="93"/>
      <c r="P6555" s="93"/>
    </row>
    <row r="6556" spans="14:16">
      <c r="N6556" s="102"/>
      <c r="O6556" s="93"/>
      <c r="P6556" s="93"/>
    </row>
    <row r="6557" spans="14:16">
      <c r="N6557" s="102"/>
      <c r="O6557" s="93"/>
      <c r="P6557" s="93"/>
    </row>
    <row r="6558" spans="14:16">
      <c r="N6558" s="102"/>
      <c r="O6558" s="93"/>
      <c r="P6558" s="93"/>
    </row>
    <row r="6559" spans="14:16">
      <c r="N6559" s="102"/>
      <c r="O6559" s="93"/>
      <c r="P6559" s="93"/>
    </row>
    <row r="6560" spans="14:16">
      <c r="N6560" s="102"/>
      <c r="O6560" s="93"/>
      <c r="P6560" s="93"/>
    </row>
    <row r="6561" spans="14:16">
      <c r="N6561" s="102"/>
      <c r="O6561" s="93"/>
      <c r="P6561" s="93"/>
    </row>
    <row r="6562" spans="14:16">
      <c r="N6562" s="102"/>
      <c r="O6562" s="93"/>
      <c r="P6562" s="93"/>
    </row>
    <row r="6563" spans="14:16">
      <c r="N6563" s="102"/>
      <c r="O6563" s="93"/>
      <c r="P6563" s="93"/>
    </row>
    <row r="6564" spans="14:16">
      <c r="N6564" s="102"/>
      <c r="O6564" s="93"/>
      <c r="P6564" s="93"/>
    </row>
    <row r="6565" spans="14:16">
      <c r="N6565" s="102"/>
      <c r="O6565" s="93"/>
      <c r="P6565" s="93"/>
    </row>
    <row r="6566" spans="14:16">
      <c r="N6566" s="102"/>
      <c r="O6566" s="93"/>
      <c r="P6566" s="93"/>
    </row>
    <row r="6567" spans="14:16">
      <c r="N6567" s="102"/>
      <c r="O6567" s="93"/>
      <c r="P6567" s="93"/>
    </row>
    <row r="6568" spans="14:16">
      <c r="N6568" s="102"/>
      <c r="O6568" s="93"/>
      <c r="P6568" s="93"/>
    </row>
    <row r="6569" spans="14:16">
      <c r="N6569" s="102"/>
      <c r="O6569" s="93"/>
      <c r="P6569" s="93"/>
    </row>
    <row r="6570" spans="14:16">
      <c r="N6570" s="102"/>
      <c r="O6570" s="93"/>
      <c r="P6570" s="93"/>
    </row>
    <row r="6571" spans="14:16">
      <c r="N6571" s="102"/>
      <c r="O6571" s="93"/>
      <c r="P6571" s="93"/>
    </row>
    <row r="6572" spans="14:16">
      <c r="N6572" s="102"/>
      <c r="O6572" s="93"/>
      <c r="P6572" s="93"/>
    </row>
    <row r="6573" spans="14:16">
      <c r="N6573" s="102"/>
      <c r="O6573" s="93"/>
      <c r="P6573" s="93"/>
    </row>
    <row r="6574" spans="14:16">
      <c r="N6574" s="102"/>
      <c r="O6574" s="93"/>
      <c r="P6574" s="93"/>
    </row>
    <row r="6575" spans="14:16">
      <c r="N6575" s="102"/>
      <c r="O6575" s="93"/>
      <c r="P6575" s="93"/>
    </row>
    <row r="6576" spans="14:16">
      <c r="N6576" s="102"/>
      <c r="O6576" s="93"/>
      <c r="P6576" s="93"/>
    </row>
    <row r="6577" spans="14:16">
      <c r="N6577" s="102"/>
      <c r="O6577" s="93"/>
      <c r="P6577" s="93"/>
    </row>
    <row r="6578" spans="14:16">
      <c r="N6578" s="102"/>
      <c r="O6578" s="93"/>
      <c r="P6578" s="93"/>
    </row>
    <row r="6579" spans="14:16">
      <c r="N6579" s="102"/>
      <c r="O6579" s="93"/>
      <c r="P6579" s="93"/>
    </row>
    <row r="6580" spans="14:16">
      <c r="N6580" s="102"/>
      <c r="O6580" s="93"/>
      <c r="P6580" s="93"/>
    </row>
    <row r="6581" spans="14:16">
      <c r="N6581" s="102"/>
      <c r="O6581" s="93"/>
      <c r="P6581" s="93"/>
    </row>
    <row r="6582" spans="14:16">
      <c r="N6582" s="102"/>
      <c r="O6582" s="93"/>
      <c r="P6582" s="93"/>
    </row>
    <row r="6583" spans="14:16">
      <c r="N6583" s="102"/>
      <c r="O6583" s="93"/>
      <c r="P6583" s="93"/>
    </row>
    <row r="6584" spans="14:16">
      <c r="N6584" s="102"/>
      <c r="O6584" s="93"/>
      <c r="P6584" s="93"/>
    </row>
    <row r="6585" spans="14:16">
      <c r="N6585" s="102"/>
      <c r="O6585" s="93"/>
      <c r="P6585" s="93"/>
    </row>
    <row r="6586" spans="14:16">
      <c r="N6586" s="102"/>
      <c r="O6586" s="93"/>
      <c r="P6586" s="93"/>
    </row>
    <row r="6587" spans="14:16">
      <c r="N6587" s="102"/>
      <c r="O6587" s="93"/>
      <c r="P6587" s="93"/>
    </row>
    <row r="6588" spans="14:16">
      <c r="N6588" s="102"/>
      <c r="O6588" s="93"/>
      <c r="P6588" s="93"/>
    </row>
    <row r="6589" spans="14:16">
      <c r="N6589" s="102"/>
      <c r="O6589" s="93"/>
      <c r="P6589" s="93"/>
    </row>
    <row r="6590" spans="14:16">
      <c r="N6590" s="102"/>
      <c r="O6590" s="93"/>
      <c r="P6590" s="93"/>
    </row>
    <row r="6591" spans="14:16">
      <c r="N6591" s="102"/>
      <c r="O6591" s="93"/>
      <c r="P6591" s="93"/>
    </row>
    <row r="6592" spans="14:16">
      <c r="N6592" s="102"/>
      <c r="O6592" s="93"/>
      <c r="P6592" s="93"/>
    </row>
    <row r="6593" spans="14:16">
      <c r="N6593" s="102"/>
      <c r="O6593" s="93"/>
      <c r="P6593" s="93"/>
    </row>
    <row r="6594" spans="14:16">
      <c r="N6594" s="102"/>
      <c r="O6594" s="93"/>
      <c r="P6594" s="93"/>
    </row>
    <row r="6595" spans="14:16">
      <c r="N6595" s="102"/>
      <c r="O6595" s="93"/>
      <c r="P6595" s="93"/>
    </row>
    <row r="6596" spans="14:16">
      <c r="N6596" s="102"/>
      <c r="O6596" s="93"/>
      <c r="P6596" s="93"/>
    </row>
    <row r="6597" spans="14:16">
      <c r="N6597" s="102"/>
      <c r="O6597" s="93"/>
      <c r="P6597" s="93"/>
    </row>
    <row r="6598" spans="14:16">
      <c r="N6598" s="102"/>
      <c r="O6598" s="93"/>
      <c r="P6598" s="93"/>
    </row>
    <row r="6599" spans="14:16">
      <c r="N6599" s="102"/>
      <c r="O6599" s="93"/>
      <c r="P6599" s="93"/>
    </row>
    <row r="6600" spans="14:16">
      <c r="N6600" s="102"/>
      <c r="O6600" s="93"/>
      <c r="P6600" s="93"/>
    </row>
    <row r="6601" spans="14:16">
      <c r="N6601" s="102"/>
      <c r="O6601" s="93"/>
      <c r="P6601" s="93"/>
    </row>
    <row r="6602" spans="14:16">
      <c r="N6602" s="102"/>
      <c r="O6602" s="93"/>
      <c r="P6602" s="93"/>
    </row>
    <row r="6603" spans="14:16">
      <c r="N6603" s="102"/>
      <c r="O6603" s="93"/>
      <c r="P6603" s="93"/>
    </row>
    <row r="6604" spans="14:16">
      <c r="N6604" s="102"/>
      <c r="O6604" s="93"/>
      <c r="P6604" s="93"/>
    </row>
    <row r="6605" spans="14:16">
      <c r="N6605" s="102"/>
      <c r="O6605" s="93"/>
      <c r="P6605" s="93"/>
    </row>
    <row r="6606" spans="14:16">
      <c r="N6606" s="102"/>
      <c r="O6606" s="93"/>
      <c r="P6606" s="93"/>
    </row>
    <row r="6607" spans="14:16">
      <c r="N6607" s="102"/>
      <c r="O6607" s="93"/>
      <c r="P6607" s="93"/>
    </row>
    <row r="6608" spans="14:16">
      <c r="N6608" s="102"/>
      <c r="O6608" s="93"/>
      <c r="P6608" s="93"/>
    </row>
    <row r="6609" spans="14:16">
      <c r="N6609" s="102"/>
      <c r="O6609" s="93"/>
      <c r="P6609" s="93"/>
    </row>
    <row r="6610" spans="14:16">
      <c r="N6610" s="102"/>
      <c r="O6610" s="93"/>
      <c r="P6610" s="93"/>
    </row>
    <row r="6611" spans="14:16">
      <c r="N6611" s="102"/>
      <c r="O6611" s="93"/>
      <c r="P6611" s="93"/>
    </row>
    <row r="6612" spans="14:16">
      <c r="N6612" s="102"/>
      <c r="O6612" s="93"/>
      <c r="P6612" s="93"/>
    </row>
    <row r="6613" spans="14:16">
      <c r="N6613" s="102"/>
      <c r="O6613" s="93"/>
      <c r="P6613" s="93"/>
    </row>
    <row r="6614" spans="14:16">
      <c r="N6614" s="102"/>
      <c r="O6614" s="93"/>
      <c r="P6614" s="93"/>
    </row>
    <row r="6615" spans="14:16">
      <c r="N6615" s="102"/>
      <c r="O6615" s="93"/>
      <c r="P6615" s="93"/>
    </row>
    <row r="6616" spans="14:16">
      <c r="N6616" s="102"/>
      <c r="O6616" s="93"/>
      <c r="P6616" s="93"/>
    </row>
    <row r="6617" spans="14:16">
      <c r="N6617" s="102"/>
      <c r="O6617" s="93"/>
      <c r="P6617" s="93"/>
    </row>
    <row r="6618" spans="14:16">
      <c r="N6618" s="102"/>
      <c r="O6618" s="93"/>
      <c r="P6618" s="93"/>
    </row>
    <row r="6619" spans="14:16">
      <c r="N6619" s="102"/>
      <c r="O6619" s="93"/>
      <c r="P6619" s="93"/>
    </row>
    <row r="6620" spans="14:16">
      <c r="N6620" s="102"/>
      <c r="O6620" s="93"/>
      <c r="P6620" s="93"/>
    </row>
    <row r="6621" spans="14:16">
      <c r="N6621" s="102"/>
      <c r="O6621" s="93"/>
      <c r="P6621" s="93"/>
    </row>
    <row r="6622" spans="14:16">
      <c r="N6622" s="102"/>
      <c r="O6622" s="93"/>
      <c r="P6622" s="93"/>
    </row>
    <row r="6623" spans="14:16">
      <c r="N6623" s="102"/>
      <c r="O6623" s="93"/>
      <c r="P6623" s="93"/>
    </row>
    <row r="6624" spans="14:16">
      <c r="N6624" s="102"/>
      <c r="O6624" s="93"/>
      <c r="P6624" s="93"/>
    </row>
    <row r="6625" spans="14:16">
      <c r="N6625" s="102"/>
      <c r="O6625" s="93"/>
      <c r="P6625" s="93"/>
    </row>
    <row r="6626" spans="14:16">
      <c r="N6626" s="102"/>
      <c r="O6626" s="93"/>
      <c r="P6626" s="93"/>
    </row>
    <row r="6627" spans="14:16">
      <c r="N6627" s="102"/>
      <c r="O6627" s="93"/>
      <c r="P6627" s="93"/>
    </row>
    <row r="6628" spans="14:16">
      <c r="N6628" s="102"/>
      <c r="O6628" s="93"/>
      <c r="P6628" s="93"/>
    </row>
    <row r="6629" spans="14:16">
      <c r="N6629" s="102"/>
      <c r="O6629" s="93"/>
      <c r="P6629" s="93"/>
    </row>
    <row r="6630" spans="14:16">
      <c r="N6630" s="102"/>
      <c r="O6630" s="93"/>
      <c r="P6630" s="93"/>
    </row>
    <row r="6631" spans="14:16">
      <c r="N6631" s="102"/>
      <c r="O6631" s="93"/>
      <c r="P6631" s="93"/>
    </row>
    <row r="6632" spans="14:16">
      <c r="N6632" s="102"/>
      <c r="O6632" s="93"/>
      <c r="P6632" s="93"/>
    </row>
    <row r="6633" spans="14:16">
      <c r="N6633" s="102"/>
      <c r="O6633" s="93"/>
      <c r="P6633" s="93"/>
    </row>
    <row r="6634" spans="14:16">
      <c r="N6634" s="102"/>
      <c r="O6634" s="93"/>
      <c r="P6634" s="93"/>
    </row>
    <row r="6635" spans="14:16">
      <c r="N6635" s="102"/>
      <c r="O6635" s="93"/>
      <c r="P6635" s="93"/>
    </row>
    <row r="6636" spans="14:16">
      <c r="N6636" s="102"/>
      <c r="O6636" s="93"/>
      <c r="P6636" s="93"/>
    </row>
    <row r="6637" spans="14:16">
      <c r="N6637" s="102"/>
      <c r="O6637" s="93"/>
      <c r="P6637" s="93"/>
    </row>
    <row r="6638" spans="14:16">
      <c r="N6638" s="102"/>
      <c r="O6638" s="93"/>
      <c r="P6638" s="93"/>
    </row>
    <row r="6639" spans="14:16">
      <c r="N6639" s="102"/>
      <c r="O6639" s="93"/>
      <c r="P6639" s="93"/>
    </row>
    <row r="6640" spans="14:16">
      <c r="N6640" s="102"/>
      <c r="O6640" s="93"/>
      <c r="P6640" s="93"/>
    </row>
    <row r="6641" spans="14:16">
      <c r="N6641" s="102"/>
      <c r="O6641" s="93"/>
      <c r="P6641" s="93"/>
    </row>
    <row r="6642" spans="14:16">
      <c r="N6642" s="102"/>
      <c r="O6642" s="93"/>
      <c r="P6642" s="93"/>
    </row>
    <row r="6643" spans="14:16">
      <c r="N6643" s="102"/>
      <c r="O6643" s="93"/>
      <c r="P6643" s="93"/>
    </row>
    <row r="6644" spans="14:16">
      <c r="N6644" s="102"/>
      <c r="O6644" s="93"/>
      <c r="P6644" s="93"/>
    </row>
    <row r="6645" spans="14:16">
      <c r="N6645" s="102"/>
      <c r="O6645" s="93"/>
      <c r="P6645" s="93"/>
    </row>
    <row r="6646" spans="14:16">
      <c r="N6646" s="102"/>
      <c r="O6646" s="93"/>
      <c r="P6646" s="93"/>
    </row>
    <row r="6647" spans="14:16">
      <c r="N6647" s="102"/>
      <c r="O6647" s="93"/>
      <c r="P6647" s="93"/>
    </row>
    <row r="6648" spans="14:16">
      <c r="N6648" s="102"/>
      <c r="O6648" s="93"/>
      <c r="P6648" s="93"/>
    </row>
    <row r="6649" spans="14:16">
      <c r="N6649" s="102"/>
      <c r="O6649" s="93"/>
      <c r="P6649" s="93"/>
    </row>
    <row r="6650" spans="14:16">
      <c r="N6650" s="102"/>
      <c r="O6650" s="93"/>
      <c r="P6650" s="93"/>
    </row>
    <row r="6651" spans="14:16">
      <c r="N6651" s="102"/>
      <c r="O6651" s="93"/>
      <c r="P6651" s="93"/>
    </row>
    <row r="6652" spans="14:16">
      <c r="N6652" s="102"/>
      <c r="O6652" s="93"/>
      <c r="P6652" s="93"/>
    </row>
    <row r="6653" spans="14:16">
      <c r="N6653" s="102"/>
      <c r="O6653" s="93"/>
      <c r="P6653" s="93"/>
    </row>
    <row r="6654" spans="14:16">
      <c r="N6654" s="102"/>
      <c r="O6654" s="93"/>
      <c r="P6654" s="93"/>
    </row>
    <row r="6655" spans="14:16">
      <c r="N6655" s="102"/>
      <c r="O6655" s="93"/>
      <c r="P6655" s="93"/>
    </row>
    <row r="6656" spans="14:16">
      <c r="N6656" s="102"/>
      <c r="O6656" s="93"/>
      <c r="P6656" s="93"/>
    </row>
    <row r="6657" spans="14:16">
      <c r="N6657" s="102"/>
      <c r="O6657" s="93"/>
      <c r="P6657" s="93"/>
    </row>
    <row r="6658" spans="14:16">
      <c r="N6658" s="102"/>
      <c r="O6658" s="93"/>
      <c r="P6658" s="93"/>
    </row>
    <row r="6659" spans="14:16">
      <c r="N6659" s="102"/>
      <c r="O6659" s="93"/>
      <c r="P6659" s="93"/>
    </row>
    <row r="6660" spans="14:16">
      <c r="N6660" s="102"/>
      <c r="O6660" s="93"/>
      <c r="P6660" s="93"/>
    </row>
    <row r="6661" spans="14:16">
      <c r="N6661" s="102"/>
      <c r="O6661" s="93"/>
      <c r="P6661" s="93"/>
    </row>
    <row r="6662" spans="14:16">
      <c r="N6662" s="102"/>
      <c r="O6662" s="93"/>
      <c r="P6662" s="93"/>
    </row>
    <row r="6663" spans="14:16">
      <c r="N6663" s="102"/>
      <c r="O6663" s="93"/>
      <c r="P6663" s="93"/>
    </row>
    <row r="6664" spans="14:16">
      <c r="N6664" s="102"/>
      <c r="O6664" s="93"/>
      <c r="P6664" s="93"/>
    </row>
    <row r="6665" spans="14:16">
      <c r="N6665" s="102"/>
      <c r="O6665" s="93"/>
      <c r="P6665" s="93"/>
    </row>
    <row r="6666" spans="14:16">
      <c r="N6666" s="102"/>
      <c r="O6666" s="93"/>
      <c r="P6666" s="93"/>
    </row>
    <row r="6667" spans="14:16">
      <c r="N6667" s="102"/>
      <c r="O6667" s="93"/>
      <c r="P6667" s="93"/>
    </row>
    <row r="6668" spans="14:16">
      <c r="N6668" s="102"/>
      <c r="O6668" s="93"/>
      <c r="P6668" s="93"/>
    </row>
    <row r="6669" spans="14:16">
      <c r="N6669" s="102"/>
      <c r="O6669" s="93"/>
      <c r="P6669" s="93"/>
    </row>
    <row r="6670" spans="14:16">
      <c r="N6670" s="102"/>
      <c r="O6670" s="93"/>
      <c r="P6670" s="93"/>
    </row>
    <row r="6671" spans="14:16">
      <c r="N6671" s="102"/>
      <c r="O6671" s="93"/>
      <c r="P6671" s="93"/>
    </row>
    <row r="6672" spans="14:16">
      <c r="N6672" s="102"/>
      <c r="O6672" s="93"/>
      <c r="P6672" s="93"/>
    </row>
    <row r="6673" spans="14:16">
      <c r="N6673" s="102"/>
      <c r="O6673" s="93"/>
      <c r="P6673" s="93"/>
    </row>
    <row r="6674" spans="14:16">
      <c r="N6674" s="102"/>
      <c r="O6674" s="93"/>
      <c r="P6674" s="93"/>
    </row>
    <row r="6675" spans="14:16">
      <c r="N6675" s="102"/>
      <c r="O6675" s="93"/>
      <c r="P6675" s="93"/>
    </row>
    <row r="6676" spans="14:16">
      <c r="N6676" s="102"/>
      <c r="O6676" s="93"/>
      <c r="P6676" s="93"/>
    </row>
    <row r="6677" spans="14:16">
      <c r="N6677" s="102"/>
      <c r="O6677" s="93"/>
      <c r="P6677" s="93"/>
    </row>
    <row r="6678" spans="14:16">
      <c r="N6678" s="102"/>
      <c r="O6678" s="93"/>
      <c r="P6678" s="93"/>
    </row>
    <row r="6679" spans="14:16">
      <c r="N6679" s="102"/>
      <c r="O6679" s="93"/>
      <c r="P6679" s="93"/>
    </row>
    <row r="6680" spans="14:16">
      <c r="N6680" s="102"/>
      <c r="O6680" s="93"/>
      <c r="P6680" s="93"/>
    </row>
    <row r="6681" spans="14:16">
      <c r="N6681" s="102"/>
      <c r="O6681" s="93"/>
      <c r="P6681" s="93"/>
    </row>
    <row r="6682" spans="14:16">
      <c r="N6682" s="102"/>
      <c r="O6682" s="93"/>
      <c r="P6682" s="93"/>
    </row>
    <row r="6683" spans="14:16">
      <c r="N6683" s="102"/>
      <c r="O6683" s="93"/>
      <c r="P6683" s="93"/>
    </row>
    <row r="6684" spans="14:16">
      <c r="N6684" s="102"/>
      <c r="O6684" s="93"/>
      <c r="P6684" s="93"/>
    </row>
    <row r="6685" spans="14:16">
      <c r="N6685" s="102"/>
      <c r="O6685" s="93"/>
      <c r="P6685" s="93"/>
    </row>
    <row r="6686" spans="14:16">
      <c r="N6686" s="102"/>
      <c r="O6686" s="93"/>
      <c r="P6686" s="93"/>
    </row>
    <row r="6687" spans="14:16">
      <c r="N6687" s="102"/>
      <c r="O6687" s="93"/>
      <c r="P6687" s="93"/>
    </row>
    <row r="6688" spans="14:16">
      <c r="N6688" s="102"/>
      <c r="O6688" s="93"/>
      <c r="P6688" s="93"/>
    </row>
    <row r="6689" spans="14:16">
      <c r="N6689" s="102"/>
      <c r="O6689" s="93"/>
      <c r="P6689" s="93"/>
    </row>
    <row r="6690" spans="14:16">
      <c r="N6690" s="102"/>
      <c r="O6690" s="93"/>
      <c r="P6690" s="93"/>
    </row>
    <row r="6691" spans="14:16">
      <c r="N6691" s="102"/>
      <c r="O6691" s="93"/>
      <c r="P6691" s="93"/>
    </row>
    <row r="6692" spans="14:16">
      <c r="N6692" s="102"/>
      <c r="O6692" s="93"/>
      <c r="P6692" s="93"/>
    </row>
    <row r="6693" spans="14:16">
      <c r="N6693" s="102"/>
      <c r="O6693" s="93"/>
      <c r="P6693" s="93"/>
    </row>
    <row r="6694" spans="14:16">
      <c r="N6694" s="102"/>
      <c r="O6694" s="93"/>
      <c r="P6694" s="93"/>
    </row>
    <row r="6695" spans="14:16">
      <c r="N6695" s="102"/>
      <c r="O6695" s="93"/>
      <c r="P6695" s="93"/>
    </row>
    <row r="6696" spans="14:16">
      <c r="N6696" s="102"/>
      <c r="O6696" s="93"/>
      <c r="P6696" s="93"/>
    </row>
    <row r="6697" spans="14:16">
      <c r="N6697" s="102"/>
      <c r="O6697" s="93"/>
      <c r="P6697" s="93"/>
    </row>
    <row r="6698" spans="14:16">
      <c r="N6698" s="102"/>
      <c r="O6698" s="93"/>
      <c r="P6698" s="93"/>
    </row>
    <row r="6699" spans="14:16">
      <c r="N6699" s="102"/>
      <c r="O6699" s="93"/>
      <c r="P6699" s="93"/>
    </row>
    <row r="6700" spans="14:16">
      <c r="N6700" s="102"/>
      <c r="O6700" s="93"/>
      <c r="P6700" s="93"/>
    </row>
    <row r="6701" spans="14:16">
      <c r="N6701" s="102"/>
      <c r="O6701" s="93"/>
      <c r="P6701" s="93"/>
    </row>
    <row r="6702" spans="14:16">
      <c r="N6702" s="102"/>
      <c r="O6702" s="93"/>
      <c r="P6702" s="93"/>
    </row>
    <row r="6703" spans="14:16">
      <c r="N6703" s="102"/>
      <c r="O6703" s="93"/>
      <c r="P6703" s="93"/>
    </row>
    <row r="6704" spans="14:16">
      <c r="N6704" s="102"/>
      <c r="O6704" s="93"/>
      <c r="P6704" s="93"/>
    </row>
    <row r="6705" spans="14:16">
      <c r="N6705" s="102"/>
      <c r="O6705" s="93"/>
      <c r="P6705" s="93"/>
    </row>
    <row r="6706" spans="14:16">
      <c r="N6706" s="102"/>
      <c r="O6706" s="93"/>
      <c r="P6706" s="93"/>
    </row>
    <row r="6707" spans="14:16">
      <c r="N6707" s="102"/>
      <c r="O6707" s="93"/>
      <c r="P6707" s="93"/>
    </row>
    <row r="6708" spans="14:16">
      <c r="N6708" s="102"/>
      <c r="O6708" s="93"/>
      <c r="P6708" s="93"/>
    </row>
    <row r="6709" spans="14:16">
      <c r="N6709" s="102"/>
      <c r="O6709" s="93"/>
      <c r="P6709" s="93"/>
    </row>
    <row r="6710" spans="14:16">
      <c r="N6710" s="102"/>
      <c r="O6710" s="93"/>
      <c r="P6710" s="93"/>
    </row>
    <row r="6711" spans="14:16">
      <c r="N6711" s="102"/>
      <c r="O6711" s="93"/>
      <c r="P6711" s="93"/>
    </row>
    <row r="6712" spans="14:16">
      <c r="N6712" s="102"/>
      <c r="O6712" s="93"/>
      <c r="P6712" s="93"/>
    </row>
    <row r="6713" spans="14:16">
      <c r="N6713" s="102"/>
      <c r="O6713" s="93"/>
      <c r="P6713" s="93"/>
    </row>
    <row r="6714" spans="14:16">
      <c r="N6714" s="102"/>
      <c r="O6714" s="93"/>
      <c r="P6714" s="93"/>
    </row>
    <row r="6715" spans="14:16">
      <c r="N6715" s="102"/>
      <c r="O6715" s="93"/>
      <c r="P6715" s="93"/>
    </row>
    <row r="6716" spans="14:16">
      <c r="N6716" s="102"/>
      <c r="O6716" s="93"/>
      <c r="P6716" s="93"/>
    </row>
    <row r="6717" spans="14:16">
      <c r="N6717" s="102"/>
      <c r="O6717" s="93"/>
      <c r="P6717" s="93"/>
    </row>
    <row r="6718" spans="14:16">
      <c r="N6718" s="102"/>
      <c r="O6718" s="93"/>
      <c r="P6718" s="93"/>
    </row>
    <row r="6719" spans="14:16">
      <c r="N6719" s="102"/>
      <c r="O6719" s="93"/>
      <c r="P6719" s="93"/>
    </row>
    <row r="6720" spans="14:16">
      <c r="N6720" s="102"/>
      <c r="O6720" s="93"/>
      <c r="P6720" s="93"/>
    </row>
    <row r="6721" spans="14:16">
      <c r="N6721" s="102"/>
      <c r="O6721" s="93"/>
      <c r="P6721" s="93"/>
    </row>
    <row r="6722" spans="14:16">
      <c r="N6722" s="102"/>
      <c r="O6722" s="93"/>
      <c r="P6722" s="93"/>
    </row>
    <row r="6723" spans="14:16">
      <c r="N6723" s="102"/>
      <c r="O6723" s="93"/>
      <c r="P6723" s="93"/>
    </row>
    <row r="6724" spans="14:16">
      <c r="N6724" s="102"/>
      <c r="O6724" s="93"/>
      <c r="P6724" s="93"/>
    </row>
    <row r="6725" spans="14:16">
      <c r="N6725" s="102"/>
      <c r="O6725" s="93"/>
      <c r="P6725" s="93"/>
    </row>
    <row r="6726" spans="14:16">
      <c r="N6726" s="102"/>
      <c r="O6726" s="93"/>
      <c r="P6726" s="93"/>
    </row>
    <row r="6727" spans="14:16">
      <c r="N6727" s="102"/>
      <c r="O6727" s="93"/>
      <c r="P6727" s="93"/>
    </row>
    <row r="6728" spans="14:16">
      <c r="N6728" s="102"/>
      <c r="O6728" s="93"/>
      <c r="P6728" s="93"/>
    </row>
    <row r="6729" spans="14:16">
      <c r="N6729" s="102"/>
      <c r="O6729" s="93"/>
      <c r="P6729" s="93"/>
    </row>
    <row r="6730" spans="14:16">
      <c r="N6730" s="102"/>
      <c r="O6730" s="93"/>
      <c r="P6730" s="93"/>
    </row>
    <row r="6731" spans="14:16">
      <c r="N6731" s="102"/>
      <c r="O6731" s="93"/>
      <c r="P6731" s="93"/>
    </row>
    <row r="6732" spans="14:16">
      <c r="N6732" s="102"/>
      <c r="O6732" s="93"/>
      <c r="P6732" s="93"/>
    </row>
    <row r="6733" spans="14:16">
      <c r="N6733" s="102"/>
      <c r="O6733" s="93"/>
      <c r="P6733" s="93"/>
    </row>
    <row r="6734" spans="14:16">
      <c r="N6734" s="102"/>
      <c r="O6734" s="93"/>
      <c r="P6734" s="93"/>
    </row>
    <row r="6735" spans="14:16">
      <c r="N6735" s="102"/>
      <c r="O6735" s="93"/>
      <c r="P6735" s="93"/>
    </row>
    <row r="6736" spans="14:16">
      <c r="N6736" s="102"/>
      <c r="O6736" s="93"/>
      <c r="P6736" s="93"/>
    </row>
    <row r="6737" spans="14:16">
      <c r="N6737" s="102"/>
      <c r="O6737" s="93"/>
      <c r="P6737" s="93"/>
    </row>
    <row r="6738" spans="14:16">
      <c r="N6738" s="102"/>
      <c r="O6738" s="93"/>
      <c r="P6738" s="93"/>
    </row>
    <row r="6739" spans="14:16">
      <c r="N6739" s="102"/>
      <c r="O6739" s="93"/>
      <c r="P6739" s="93"/>
    </row>
    <row r="6740" spans="14:16">
      <c r="N6740" s="102"/>
      <c r="O6740" s="93"/>
      <c r="P6740" s="93"/>
    </row>
    <row r="6741" spans="14:16">
      <c r="N6741" s="102"/>
      <c r="O6741" s="93"/>
      <c r="P6741" s="93"/>
    </row>
    <row r="6742" spans="14:16">
      <c r="N6742" s="102"/>
      <c r="O6742" s="93"/>
      <c r="P6742" s="93"/>
    </row>
    <row r="6743" spans="14:16">
      <c r="N6743" s="102"/>
      <c r="O6743" s="93"/>
      <c r="P6743" s="93"/>
    </row>
    <row r="6744" spans="14:16">
      <c r="N6744" s="102"/>
      <c r="O6744" s="93"/>
      <c r="P6744" s="93"/>
    </row>
    <row r="6745" spans="14:16">
      <c r="N6745" s="102"/>
      <c r="O6745" s="93"/>
      <c r="P6745" s="93"/>
    </row>
    <row r="6746" spans="14:16">
      <c r="N6746" s="102"/>
      <c r="O6746" s="93"/>
      <c r="P6746" s="93"/>
    </row>
    <row r="6747" spans="14:16">
      <c r="N6747" s="102"/>
      <c r="O6747" s="93"/>
      <c r="P6747" s="93"/>
    </row>
    <row r="6748" spans="14:16">
      <c r="N6748" s="102"/>
      <c r="O6748" s="93"/>
      <c r="P6748" s="93"/>
    </row>
    <row r="6749" spans="14:16">
      <c r="N6749" s="102"/>
      <c r="O6749" s="93"/>
      <c r="P6749" s="93"/>
    </row>
    <row r="6750" spans="14:16">
      <c r="N6750" s="102"/>
      <c r="O6750" s="93"/>
      <c r="P6750" s="93"/>
    </row>
    <row r="6751" spans="14:16">
      <c r="N6751" s="102"/>
      <c r="O6751" s="93"/>
      <c r="P6751" s="93"/>
    </row>
    <row r="6752" spans="14:16">
      <c r="N6752" s="102"/>
      <c r="O6752" s="93"/>
      <c r="P6752" s="93"/>
    </row>
    <row r="6753" spans="14:16">
      <c r="N6753" s="102"/>
      <c r="O6753" s="93"/>
      <c r="P6753" s="93"/>
    </row>
    <row r="6754" spans="14:16">
      <c r="N6754" s="102"/>
      <c r="O6754" s="93"/>
      <c r="P6754" s="93"/>
    </row>
    <row r="6755" spans="14:16">
      <c r="N6755" s="102"/>
      <c r="O6755" s="93"/>
      <c r="P6755" s="93"/>
    </row>
    <row r="6756" spans="14:16">
      <c r="N6756" s="102"/>
      <c r="O6756" s="93"/>
      <c r="P6756" s="93"/>
    </row>
    <row r="6757" spans="14:16">
      <c r="N6757" s="102"/>
      <c r="O6757" s="93"/>
      <c r="P6757" s="93"/>
    </row>
    <row r="6758" spans="14:16">
      <c r="N6758" s="102"/>
      <c r="O6758" s="93"/>
      <c r="P6758" s="93"/>
    </row>
    <row r="6759" spans="14:16">
      <c r="N6759" s="102"/>
      <c r="O6759" s="93"/>
      <c r="P6759" s="93"/>
    </row>
    <row r="6760" spans="14:16">
      <c r="N6760" s="102"/>
      <c r="O6760" s="93"/>
      <c r="P6760" s="93"/>
    </row>
    <row r="6761" spans="14:16">
      <c r="N6761" s="102"/>
      <c r="O6761" s="93"/>
      <c r="P6761" s="93"/>
    </row>
    <row r="6762" spans="14:16">
      <c r="N6762" s="102"/>
      <c r="O6762" s="93"/>
      <c r="P6762" s="93"/>
    </row>
    <row r="6763" spans="14:16">
      <c r="N6763" s="102"/>
      <c r="O6763" s="93"/>
      <c r="P6763" s="93"/>
    </row>
    <row r="6764" spans="14:16">
      <c r="N6764" s="102"/>
      <c r="O6764" s="93"/>
      <c r="P6764" s="93"/>
    </row>
    <row r="6765" spans="14:16">
      <c r="N6765" s="102"/>
      <c r="O6765" s="93"/>
      <c r="P6765" s="93"/>
    </row>
    <row r="6766" spans="14:16">
      <c r="N6766" s="102"/>
      <c r="O6766" s="93"/>
      <c r="P6766" s="93"/>
    </row>
    <row r="6767" spans="14:16">
      <c r="N6767" s="102"/>
      <c r="O6767" s="93"/>
      <c r="P6767" s="93"/>
    </row>
    <row r="6768" spans="14:16">
      <c r="N6768" s="102"/>
      <c r="O6768" s="93"/>
      <c r="P6768" s="93"/>
    </row>
    <row r="6769" spans="14:16">
      <c r="N6769" s="102"/>
      <c r="O6769" s="93"/>
      <c r="P6769" s="93"/>
    </row>
    <row r="6770" spans="14:16">
      <c r="N6770" s="102"/>
      <c r="O6770" s="93"/>
      <c r="P6770" s="93"/>
    </row>
    <row r="6771" spans="14:16">
      <c r="N6771" s="102"/>
      <c r="O6771" s="93"/>
      <c r="P6771" s="93"/>
    </row>
    <row r="6772" spans="14:16">
      <c r="N6772" s="102"/>
      <c r="O6772" s="93"/>
      <c r="P6772" s="93"/>
    </row>
    <row r="6773" spans="14:16">
      <c r="N6773" s="102"/>
      <c r="O6773" s="93"/>
      <c r="P6773" s="93"/>
    </row>
    <row r="6774" spans="14:16">
      <c r="N6774" s="102"/>
      <c r="O6774" s="93"/>
      <c r="P6774" s="93"/>
    </row>
    <row r="6775" spans="14:16">
      <c r="N6775" s="102"/>
      <c r="O6775" s="93"/>
      <c r="P6775" s="93"/>
    </row>
    <row r="6776" spans="14:16">
      <c r="N6776" s="102"/>
      <c r="O6776" s="93"/>
      <c r="P6776" s="93"/>
    </row>
    <row r="6777" spans="14:16">
      <c r="N6777" s="102"/>
      <c r="O6777" s="93"/>
      <c r="P6777" s="93"/>
    </row>
    <row r="6778" spans="14:16">
      <c r="N6778" s="102"/>
      <c r="O6778" s="93"/>
      <c r="P6778" s="93"/>
    </row>
    <row r="6779" spans="14:16">
      <c r="N6779" s="102"/>
      <c r="O6779" s="93"/>
      <c r="P6779" s="93"/>
    </row>
    <row r="6780" spans="14:16">
      <c r="N6780" s="102"/>
      <c r="O6780" s="93"/>
      <c r="P6780" s="93"/>
    </row>
    <row r="6781" spans="14:16">
      <c r="N6781" s="102"/>
      <c r="O6781" s="93"/>
      <c r="P6781" s="93"/>
    </row>
    <row r="6782" spans="14:16">
      <c r="N6782" s="102"/>
      <c r="O6782" s="93"/>
      <c r="P6782" s="93"/>
    </row>
    <row r="6783" spans="14:16">
      <c r="N6783" s="102"/>
      <c r="O6783" s="93"/>
      <c r="P6783" s="93"/>
    </row>
    <row r="6784" spans="14:16">
      <c r="N6784" s="102"/>
      <c r="O6784" s="93"/>
      <c r="P6784" s="93"/>
    </row>
    <row r="6785" spans="14:16">
      <c r="N6785" s="102"/>
      <c r="O6785" s="93"/>
      <c r="P6785" s="93"/>
    </row>
    <row r="6786" spans="14:16">
      <c r="N6786" s="102"/>
      <c r="O6786" s="93"/>
      <c r="P6786" s="93"/>
    </row>
    <row r="6787" spans="14:16">
      <c r="N6787" s="102"/>
      <c r="O6787" s="93"/>
      <c r="P6787" s="93"/>
    </row>
    <row r="6788" spans="14:16">
      <c r="N6788" s="102"/>
      <c r="O6788" s="93"/>
      <c r="P6788" s="93"/>
    </row>
    <row r="6789" spans="14:16">
      <c r="N6789" s="102"/>
      <c r="O6789" s="93"/>
      <c r="P6789" s="93"/>
    </row>
    <row r="6790" spans="14:16">
      <c r="N6790" s="102"/>
      <c r="O6790" s="93"/>
      <c r="P6790" s="93"/>
    </row>
    <row r="6791" spans="14:16">
      <c r="N6791" s="102"/>
      <c r="O6791" s="93"/>
      <c r="P6791" s="93"/>
    </row>
    <row r="6792" spans="14:16">
      <c r="N6792" s="102"/>
      <c r="O6792" s="93"/>
      <c r="P6792" s="93"/>
    </row>
    <row r="6793" spans="14:16">
      <c r="N6793" s="102"/>
      <c r="O6793" s="93"/>
      <c r="P6793" s="93"/>
    </row>
    <row r="6794" spans="14:16">
      <c r="N6794" s="102"/>
      <c r="O6794" s="93"/>
      <c r="P6794" s="93"/>
    </row>
    <row r="6795" spans="14:16">
      <c r="N6795" s="102"/>
      <c r="O6795" s="93"/>
      <c r="P6795" s="93"/>
    </row>
    <row r="6796" spans="14:16">
      <c r="N6796" s="102"/>
      <c r="O6796" s="93"/>
      <c r="P6796" s="93"/>
    </row>
    <row r="6797" spans="14:16">
      <c r="N6797" s="102"/>
      <c r="O6797" s="93"/>
      <c r="P6797" s="93"/>
    </row>
    <row r="6798" spans="14:16">
      <c r="N6798" s="102"/>
      <c r="O6798" s="93"/>
      <c r="P6798" s="93"/>
    </row>
    <row r="6799" spans="14:16">
      <c r="N6799" s="102"/>
      <c r="O6799" s="93"/>
      <c r="P6799" s="93"/>
    </row>
    <row r="6800" spans="14:16">
      <c r="N6800" s="102"/>
      <c r="O6800" s="93"/>
      <c r="P6800" s="93"/>
    </row>
    <row r="6801" spans="14:16">
      <c r="N6801" s="102"/>
      <c r="O6801" s="93"/>
      <c r="P6801" s="93"/>
    </row>
    <row r="6802" spans="14:16">
      <c r="N6802" s="102"/>
      <c r="O6802" s="93"/>
      <c r="P6802" s="93"/>
    </row>
    <row r="6803" spans="14:16">
      <c r="N6803" s="102"/>
      <c r="O6803" s="93"/>
      <c r="P6803" s="93"/>
    </row>
    <row r="6804" spans="14:16">
      <c r="N6804" s="102"/>
      <c r="O6804" s="93"/>
      <c r="P6804" s="93"/>
    </row>
    <row r="6805" spans="14:16">
      <c r="N6805" s="102"/>
      <c r="O6805" s="93"/>
      <c r="P6805" s="93"/>
    </row>
    <row r="6806" spans="14:16">
      <c r="N6806" s="102"/>
      <c r="O6806" s="93"/>
      <c r="P6806" s="93"/>
    </row>
    <row r="6807" spans="14:16">
      <c r="N6807" s="102"/>
      <c r="O6807" s="93"/>
      <c r="P6807" s="93"/>
    </row>
    <row r="6808" spans="14:16">
      <c r="N6808" s="102"/>
      <c r="O6808" s="93"/>
      <c r="P6808" s="93"/>
    </row>
    <row r="6809" spans="14:16">
      <c r="N6809" s="102"/>
      <c r="O6809" s="93"/>
      <c r="P6809" s="93"/>
    </row>
    <row r="6810" spans="14:16">
      <c r="N6810" s="102"/>
      <c r="O6810" s="93"/>
      <c r="P6810" s="93"/>
    </row>
    <row r="6811" spans="14:16">
      <c r="N6811" s="102"/>
      <c r="O6811" s="93"/>
      <c r="P6811" s="93"/>
    </row>
    <row r="6812" spans="14:16">
      <c r="N6812" s="102"/>
      <c r="O6812" s="93"/>
      <c r="P6812" s="93"/>
    </row>
    <row r="6813" spans="14:16">
      <c r="N6813" s="102"/>
      <c r="O6813" s="93"/>
      <c r="P6813" s="93"/>
    </row>
    <row r="6814" spans="14:16">
      <c r="N6814" s="102"/>
      <c r="O6814" s="93"/>
      <c r="P6814" s="93"/>
    </row>
    <row r="6815" spans="14:16">
      <c r="N6815" s="102"/>
      <c r="O6815" s="93"/>
      <c r="P6815" s="93"/>
    </row>
    <row r="6816" spans="14:16">
      <c r="N6816" s="102"/>
      <c r="O6816" s="93"/>
      <c r="P6816" s="93"/>
    </row>
    <row r="6817" spans="14:16">
      <c r="N6817" s="102"/>
      <c r="O6817" s="93"/>
      <c r="P6817" s="93"/>
    </row>
    <row r="6818" spans="14:16">
      <c r="N6818" s="102"/>
      <c r="O6818" s="93"/>
      <c r="P6818" s="93"/>
    </row>
    <row r="6819" spans="14:16">
      <c r="N6819" s="102"/>
      <c r="O6819" s="93"/>
      <c r="P6819" s="93"/>
    </row>
    <row r="6820" spans="14:16">
      <c r="N6820" s="102"/>
      <c r="O6820" s="93"/>
      <c r="P6820" s="93"/>
    </row>
    <row r="6821" spans="14:16">
      <c r="N6821" s="102"/>
      <c r="O6821" s="93"/>
      <c r="P6821" s="93"/>
    </row>
    <row r="6822" spans="14:16">
      <c r="N6822" s="102"/>
      <c r="O6822" s="93"/>
      <c r="P6822" s="93"/>
    </row>
    <row r="6823" spans="14:16">
      <c r="N6823" s="102"/>
      <c r="O6823" s="93"/>
      <c r="P6823" s="93"/>
    </row>
    <row r="6824" spans="14:16">
      <c r="N6824" s="102"/>
      <c r="O6824" s="93"/>
      <c r="P6824" s="93"/>
    </row>
    <row r="6825" spans="14:16">
      <c r="N6825" s="102"/>
      <c r="O6825" s="93"/>
      <c r="P6825" s="93"/>
    </row>
    <row r="6826" spans="14:16">
      <c r="N6826" s="102"/>
      <c r="O6826" s="93"/>
      <c r="P6826" s="93"/>
    </row>
    <row r="6827" spans="14:16">
      <c r="N6827" s="102"/>
      <c r="O6827" s="93"/>
      <c r="P6827" s="93"/>
    </row>
    <row r="6828" spans="14:16">
      <c r="N6828" s="102"/>
      <c r="O6828" s="93"/>
      <c r="P6828" s="93"/>
    </row>
    <row r="6829" spans="14:16">
      <c r="N6829" s="102"/>
      <c r="O6829" s="93"/>
      <c r="P6829" s="93"/>
    </row>
    <row r="6830" spans="14:16">
      <c r="N6830" s="102"/>
      <c r="O6830" s="93"/>
      <c r="P6830" s="93"/>
    </row>
    <row r="6831" spans="14:16">
      <c r="N6831" s="102"/>
      <c r="O6831" s="93"/>
      <c r="P6831" s="93"/>
    </row>
    <row r="6832" spans="14:16">
      <c r="N6832" s="102"/>
      <c r="O6832" s="93"/>
      <c r="P6832" s="93"/>
    </row>
    <row r="6833" spans="14:16">
      <c r="N6833" s="102"/>
      <c r="O6833" s="93"/>
      <c r="P6833" s="93"/>
    </row>
    <row r="6834" spans="14:16">
      <c r="N6834" s="102"/>
      <c r="O6834" s="93"/>
      <c r="P6834" s="93"/>
    </row>
    <row r="6835" spans="14:16">
      <c r="N6835" s="102"/>
      <c r="O6835" s="93"/>
      <c r="P6835" s="93"/>
    </row>
    <row r="6836" spans="14:16">
      <c r="N6836" s="102"/>
      <c r="O6836" s="93"/>
      <c r="P6836" s="93"/>
    </row>
    <row r="6837" spans="14:16">
      <c r="N6837" s="102"/>
      <c r="O6837" s="93"/>
      <c r="P6837" s="93"/>
    </row>
    <row r="6838" spans="14:16">
      <c r="N6838" s="102"/>
      <c r="O6838" s="93"/>
      <c r="P6838" s="93"/>
    </row>
    <row r="6839" spans="14:16">
      <c r="N6839" s="102"/>
      <c r="O6839" s="93"/>
      <c r="P6839" s="93"/>
    </row>
    <row r="6840" spans="14:16">
      <c r="N6840" s="102"/>
      <c r="O6840" s="93"/>
      <c r="P6840" s="93"/>
    </row>
    <row r="6841" spans="14:16">
      <c r="N6841" s="102"/>
      <c r="O6841" s="93"/>
      <c r="P6841" s="93"/>
    </row>
    <row r="6842" spans="14:16">
      <c r="N6842" s="102"/>
      <c r="O6842" s="93"/>
      <c r="P6842" s="93"/>
    </row>
    <row r="6843" spans="14:16">
      <c r="N6843" s="102"/>
      <c r="O6843" s="93"/>
      <c r="P6843" s="93"/>
    </row>
    <row r="6844" spans="14:16">
      <c r="N6844" s="102"/>
      <c r="O6844" s="93"/>
      <c r="P6844" s="93"/>
    </row>
    <row r="6845" spans="14:16">
      <c r="N6845" s="102"/>
      <c r="O6845" s="93"/>
      <c r="P6845" s="93"/>
    </row>
    <row r="6846" spans="14:16">
      <c r="N6846" s="102"/>
      <c r="O6846" s="93"/>
      <c r="P6846" s="93"/>
    </row>
    <row r="6847" spans="14:16">
      <c r="N6847" s="102"/>
      <c r="O6847" s="93"/>
      <c r="P6847" s="93"/>
    </row>
    <row r="6848" spans="14:16">
      <c r="N6848" s="102"/>
      <c r="O6848" s="93"/>
      <c r="P6848" s="93"/>
    </row>
    <row r="6849" spans="14:16">
      <c r="N6849" s="102"/>
      <c r="O6849" s="93"/>
      <c r="P6849" s="93"/>
    </row>
    <row r="6850" spans="14:16">
      <c r="N6850" s="102"/>
      <c r="O6850" s="93"/>
      <c r="P6850" s="93"/>
    </row>
    <row r="6851" spans="14:16">
      <c r="N6851" s="102"/>
      <c r="O6851" s="93"/>
      <c r="P6851" s="93"/>
    </row>
    <row r="6852" spans="14:16">
      <c r="N6852" s="102"/>
      <c r="O6852" s="93"/>
      <c r="P6852" s="93"/>
    </row>
    <row r="6853" spans="14:16">
      <c r="N6853" s="102"/>
      <c r="O6853" s="93"/>
      <c r="P6853" s="93"/>
    </row>
    <row r="6854" spans="14:16">
      <c r="N6854" s="102"/>
      <c r="O6854" s="93"/>
      <c r="P6854" s="93"/>
    </row>
    <row r="6855" spans="14:16">
      <c r="N6855" s="102"/>
      <c r="O6855" s="93"/>
      <c r="P6855" s="93"/>
    </row>
    <row r="6856" spans="14:16">
      <c r="N6856" s="102"/>
      <c r="O6856" s="93"/>
      <c r="P6856" s="93"/>
    </row>
    <row r="6857" spans="14:16">
      <c r="N6857" s="102"/>
      <c r="O6857" s="93"/>
      <c r="P6857" s="93"/>
    </row>
    <row r="6858" spans="14:16">
      <c r="N6858" s="102"/>
      <c r="O6858" s="93"/>
      <c r="P6858" s="93"/>
    </row>
    <row r="6859" spans="14:16">
      <c r="N6859" s="102"/>
      <c r="O6859" s="93"/>
      <c r="P6859" s="93"/>
    </row>
    <row r="6860" spans="14:16">
      <c r="N6860" s="102"/>
      <c r="O6860" s="93"/>
      <c r="P6860" s="93"/>
    </row>
    <row r="6861" spans="14:16">
      <c r="N6861" s="102"/>
      <c r="O6861" s="93"/>
      <c r="P6861" s="93"/>
    </row>
    <row r="6862" spans="14:16">
      <c r="N6862" s="102"/>
      <c r="O6862" s="93"/>
      <c r="P6862" s="93"/>
    </row>
    <row r="6863" spans="14:16">
      <c r="N6863" s="102"/>
      <c r="O6863" s="93"/>
      <c r="P6863" s="93"/>
    </row>
    <row r="6864" spans="14:16">
      <c r="N6864" s="102"/>
      <c r="O6864" s="93"/>
      <c r="P6864" s="93"/>
    </row>
    <row r="6865" spans="14:16">
      <c r="N6865" s="102"/>
      <c r="O6865" s="93"/>
      <c r="P6865" s="93"/>
    </row>
    <row r="6866" spans="14:16">
      <c r="N6866" s="102"/>
      <c r="O6866" s="93"/>
      <c r="P6866" s="93"/>
    </row>
    <row r="6867" spans="14:16">
      <c r="N6867" s="102"/>
      <c r="O6867" s="93"/>
      <c r="P6867" s="93"/>
    </row>
    <row r="6868" spans="14:16">
      <c r="N6868" s="102"/>
      <c r="O6868" s="93"/>
      <c r="P6868" s="93"/>
    </row>
    <row r="6869" spans="14:16">
      <c r="N6869" s="102"/>
      <c r="O6869" s="93"/>
      <c r="P6869" s="93"/>
    </row>
    <row r="6870" spans="14:16">
      <c r="N6870" s="102"/>
      <c r="O6870" s="93"/>
      <c r="P6870" s="93"/>
    </row>
    <row r="6871" spans="14:16">
      <c r="N6871" s="102"/>
      <c r="O6871" s="93"/>
      <c r="P6871" s="93"/>
    </row>
    <row r="6872" spans="14:16">
      <c r="N6872" s="102"/>
      <c r="O6872" s="93"/>
      <c r="P6872" s="93"/>
    </row>
    <row r="6873" spans="14:16">
      <c r="N6873" s="102"/>
      <c r="O6873" s="93"/>
      <c r="P6873" s="93"/>
    </row>
    <row r="6874" spans="14:16">
      <c r="N6874" s="102"/>
      <c r="O6874" s="93"/>
      <c r="P6874" s="93"/>
    </row>
    <row r="6875" spans="14:16">
      <c r="N6875" s="102"/>
      <c r="O6875" s="93"/>
      <c r="P6875" s="93"/>
    </row>
    <row r="6876" spans="14:16">
      <c r="N6876" s="102"/>
      <c r="O6876" s="93"/>
      <c r="P6876" s="93"/>
    </row>
    <row r="6877" spans="14:16">
      <c r="N6877" s="102"/>
      <c r="O6877" s="93"/>
      <c r="P6877" s="93"/>
    </row>
    <row r="6878" spans="14:16">
      <c r="N6878" s="102"/>
      <c r="O6878" s="93"/>
      <c r="P6878" s="93"/>
    </row>
    <row r="6879" spans="14:16">
      <c r="N6879" s="102"/>
      <c r="O6879" s="93"/>
      <c r="P6879" s="93"/>
    </row>
    <row r="6880" spans="14:16">
      <c r="N6880" s="102"/>
      <c r="O6880" s="93"/>
      <c r="P6880" s="93"/>
    </row>
    <row r="6881" spans="14:16">
      <c r="N6881" s="102"/>
      <c r="O6881" s="93"/>
      <c r="P6881" s="93"/>
    </row>
    <row r="6882" spans="14:16">
      <c r="N6882" s="102"/>
      <c r="O6882" s="93"/>
      <c r="P6882" s="93"/>
    </row>
    <row r="6883" spans="14:16">
      <c r="N6883" s="102"/>
      <c r="O6883" s="93"/>
      <c r="P6883" s="93"/>
    </row>
    <row r="6884" spans="14:16">
      <c r="N6884" s="102"/>
      <c r="O6884" s="93"/>
      <c r="P6884" s="93"/>
    </row>
    <row r="6885" spans="14:16">
      <c r="N6885" s="102"/>
      <c r="O6885" s="93"/>
      <c r="P6885" s="93"/>
    </row>
    <row r="6886" spans="14:16">
      <c r="N6886" s="102"/>
      <c r="O6886" s="93"/>
      <c r="P6886" s="93"/>
    </row>
    <row r="6887" spans="14:16">
      <c r="N6887" s="102"/>
      <c r="O6887" s="93"/>
      <c r="P6887" s="93"/>
    </row>
    <row r="6888" spans="14:16">
      <c r="N6888" s="102"/>
      <c r="O6888" s="93"/>
      <c r="P6888" s="93"/>
    </row>
    <row r="6889" spans="14:16">
      <c r="N6889" s="102"/>
      <c r="O6889" s="93"/>
      <c r="P6889" s="93"/>
    </row>
    <row r="6890" spans="14:16">
      <c r="N6890" s="102"/>
      <c r="O6890" s="93"/>
      <c r="P6890" s="93"/>
    </row>
    <row r="6891" spans="14:16">
      <c r="N6891" s="102"/>
      <c r="O6891" s="93"/>
      <c r="P6891" s="93"/>
    </row>
    <row r="6892" spans="14:16">
      <c r="N6892" s="102"/>
      <c r="O6892" s="93"/>
      <c r="P6892" s="93"/>
    </row>
    <row r="6893" spans="14:16">
      <c r="N6893" s="102"/>
      <c r="O6893" s="93"/>
      <c r="P6893" s="93"/>
    </row>
    <row r="6894" spans="14:16">
      <c r="N6894" s="102"/>
      <c r="O6894" s="93"/>
      <c r="P6894" s="93"/>
    </row>
    <row r="6895" spans="14:16">
      <c r="N6895" s="102"/>
      <c r="O6895" s="93"/>
      <c r="P6895" s="93"/>
    </row>
    <row r="6896" spans="14:16">
      <c r="N6896" s="102"/>
      <c r="O6896" s="93"/>
      <c r="P6896" s="93"/>
    </row>
    <row r="6897" spans="14:16">
      <c r="N6897" s="102"/>
      <c r="O6897" s="93"/>
      <c r="P6897" s="93"/>
    </row>
    <row r="6898" spans="14:16">
      <c r="N6898" s="102"/>
      <c r="O6898" s="93"/>
      <c r="P6898" s="93"/>
    </row>
    <row r="6899" spans="14:16">
      <c r="N6899" s="102"/>
      <c r="O6899" s="93"/>
      <c r="P6899" s="93"/>
    </row>
    <row r="6900" spans="14:16">
      <c r="N6900" s="102"/>
      <c r="O6900" s="93"/>
      <c r="P6900" s="93"/>
    </row>
    <row r="6901" spans="14:16">
      <c r="N6901" s="102"/>
      <c r="O6901" s="93"/>
      <c r="P6901" s="93"/>
    </row>
    <row r="6902" spans="14:16">
      <c r="N6902" s="102"/>
      <c r="O6902" s="93"/>
      <c r="P6902" s="93"/>
    </row>
    <row r="6903" spans="14:16">
      <c r="N6903" s="102"/>
      <c r="O6903" s="93"/>
      <c r="P6903" s="93"/>
    </row>
    <row r="6904" spans="14:16">
      <c r="N6904" s="102"/>
      <c r="O6904" s="93"/>
      <c r="P6904" s="93"/>
    </row>
    <row r="6905" spans="14:16">
      <c r="N6905" s="102"/>
      <c r="O6905" s="93"/>
      <c r="P6905" s="93"/>
    </row>
    <row r="6906" spans="14:16">
      <c r="N6906" s="102"/>
      <c r="O6906" s="93"/>
      <c r="P6906" s="93"/>
    </row>
    <row r="6907" spans="14:16">
      <c r="N6907" s="102"/>
      <c r="O6907" s="93"/>
      <c r="P6907" s="93"/>
    </row>
    <row r="6908" spans="14:16">
      <c r="N6908" s="102"/>
      <c r="O6908" s="93"/>
      <c r="P6908" s="93"/>
    </row>
    <row r="6909" spans="14:16">
      <c r="N6909" s="102"/>
      <c r="O6909" s="93"/>
      <c r="P6909" s="93"/>
    </row>
    <row r="6910" spans="14:16">
      <c r="N6910" s="102"/>
      <c r="O6910" s="93"/>
      <c r="P6910" s="93"/>
    </row>
    <row r="6911" spans="14:16">
      <c r="N6911" s="102"/>
      <c r="O6911" s="93"/>
      <c r="P6911" s="93"/>
    </row>
    <row r="6912" spans="14:16">
      <c r="N6912" s="102"/>
      <c r="O6912" s="93"/>
      <c r="P6912" s="93"/>
    </row>
    <row r="6913" spans="14:16">
      <c r="N6913" s="102"/>
      <c r="O6913" s="93"/>
      <c r="P6913" s="93"/>
    </row>
    <row r="6914" spans="14:16">
      <c r="N6914" s="102"/>
      <c r="O6914" s="93"/>
      <c r="P6914" s="93"/>
    </row>
    <row r="6915" spans="14:16">
      <c r="N6915" s="102"/>
      <c r="O6915" s="93"/>
      <c r="P6915" s="93"/>
    </row>
    <row r="6916" spans="14:16">
      <c r="N6916" s="102"/>
      <c r="O6916" s="93"/>
      <c r="P6916" s="93"/>
    </row>
    <row r="6917" spans="14:16">
      <c r="N6917" s="102"/>
      <c r="O6917" s="93"/>
      <c r="P6917" s="93"/>
    </row>
    <row r="6918" spans="14:16">
      <c r="N6918" s="102"/>
      <c r="O6918" s="93"/>
      <c r="P6918" s="93"/>
    </row>
    <row r="6919" spans="14:16">
      <c r="N6919" s="102"/>
      <c r="O6919" s="93"/>
      <c r="P6919" s="93"/>
    </row>
    <row r="6920" spans="14:16">
      <c r="N6920" s="102"/>
      <c r="O6920" s="93"/>
      <c r="P6920" s="93"/>
    </row>
    <row r="6921" spans="14:16">
      <c r="N6921" s="102"/>
      <c r="O6921" s="93"/>
      <c r="P6921" s="93"/>
    </row>
    <row r="6922" spans="14:16">
      <c r="N6922" s="102"/>
      <c r="O6922" s="93"/>
      <c r="P6922" s="93"/>
    </row>
    <row r="6923" spans="14:16">
      <c r="N6923" s="102"/>
      <c r="O6923" s="93"/>
      <c r="P6923" s="93"/>
    </row>
    <row r="6924" spans="14:16">
      <c r="N6924" s="102"/>
      <c r="O6924" s="93"/>
      <c r="P6924" s="93"/>
    </row>
    <row r="6925" spans="14:16">
      <c r="N6925" s="102"/>
      <c r="O6925" s="93"/>
      <c r="P6925" s="93"/>
    </row>
    <row r="6926" spans="14:16">
      <c r="N6926" s="102"/>
      <c r="O6926" s="93"/>
      <c r="P6926" s="93"/>
    </row>
    <row r="6927" spans="14:16">
      <c r="N6927" s="102"/>
      <c r="O6927" s="93"/>
      <c r="P6927" s="93"/>
    </row>
    <row r="6928" spans="14:16">
      <c r="N6928" s="102"/>
      <c r="O6928" s="93"/>
      <c r="P6928" s="93"/>
    </row>
    <row r="6929" spans="14:16">
      <c r="N6929" s="102"/>
      <c r="O6929" s="93"/>
      <c r="P6929" s="93"/>
    </row>
    <row r="6930" spans="14:16">
      <c r="N6930" s="102"/>
      <c r="O6930" s="93"/>
      <c r="P6930" s="93"/>
    </row>
    <row r="6931" spans="14:16">
      <c r="N6931" s="102"/>
      <c r="O6931" s="93"/>
      <c r="P6931" s="93"/>
    </row>
    <row r="6932" spans="14:16">
      <c r="N6932" s="102"/>
      <c r="O6932" s="93"/>
      <c r="P6932" s="93"/>
    </row>
    <row r="6933" spans="14:16">
      <c r="N6933" s="102"/>
      <c r="O6933" s="93"/>
      <c r="P6933" s="93"/>
    </row>
    <row r="6934" spans="14:16">
      <c r="N6934" s="102"/>
      <c r="O6934" s="93"/>
      <c r="P6934" s="93"/>
    </row>
    <row r="6935" spans="14:16">
      <c r="N6935" s="102"/>
      <c r="O6935" s="93"/>
      <c r="P6935" s="93"/>
    </row>
    <row r="6936" spans="14:16">
      <c r="N6936" s="102"/>
      <c r="O6936" s="93"/>
      <c r="P6936" s="93"/>
    </row>
    <row r="6937" spans="14:16">
      <c r="N6937" s="102"/>
      <c r="O6937" s="93"/>
      <c r="P6937" s="93"/>
    </row>
    <row r="6938" spans="14:16">
      <c r="N6938" s="102"/>
      <c r="O6938" s="93"/>
      <c r="P6938" s="93"/>
    </row>
    <row r="6939" spans="14:16">
      <c r="N6939" s="102"/>
      <c r="O6939" s="93"/>
      <c r="P6939" s="93"/>
    </row>
    <row r="6940" spans="14:16">
      <c r="N6940" s="102"/>
      <c r="O6940" s="93"/>
      <c r="P6940" s="93"/>
    </row>
    <row r="6941" spans="14:16">
      <c r="N6941" s="102"/>
      <c r="O6941" s="93"/>
      <c r="P6941" s="93"/>
    </row>
    <row r="6942" spans="14:16">
      <c r="N6942" s="102"/>
      <c r="O6942" s="93"/>
      <c r="P6942" s="93"/>
    </row>
    <row r="6943" spans="14:16">
      <c r="N6943" s="102"/>
      <c r="O6943" s="93"/>
      <c r="P6943" s="93"/>
    </row>
    <row r="6944" spans="14:16">
      <c r="N6944" s="102"/>
      <c r="O6944" s="93"/>
      <c r="P6944" s="93"/>
    </row>
    <row r="6945" spans="14:16">
      <c r="N6945" s="102"/>
      <c r="O6945" s="93"/>
      <c r="P6945" s="93"/>
    </row>
    <row r="6946" spans="14:16">
      <c r="N6946" s="102"/>
      <c r="O6946" s="93"/>
      <c r="P6946" s="93"/>
    </row>
    <row r="6947" spans="14:16">
      <c r="N6947" s="102"/>
      <c r="O6947" s="93"/>
      <c r="P6947" s="93"/>
    </row>
    <row r="6948" spans="14:16">
      <c r="N6948" s="102"/>
      <c r="O6948" s="93"/>
      <c r="P6948" s="93"/>
    </row>
    <row r="6949" spans="14:16">
      <c r="N6949" s="102"/>
      <c r="O6949" s="93"/>
      <c r="P6949" s="93"/>
    </row>
    <row r="6950" spans="14:16">
      <c r="N6950" s="102"/>
      <c r="O6950" s="93"/>
      <c r="P6950" s="93"/>
    </row>
    <row r="6951" spans="14:16">
      <c r="N6951" s="102"/>
      <c r="O6951" s="93"/>
      <c r="P6951" s="93"/>
    </row>
    <row r="6952" spans="14:16">
      <c r="N6952" s="102"/>
      <c r="O6952" s="93"/>
      <c r="P6952" s="93"/>
    </row>
    <row r="6953" spans="14:16">
      <c r="N6953" s="102"/>
      <c r="O6953" s="93"/>
      <c r="P6953" s="93"/>
    </row>
    <row r="6954" spans="14:16">
      <c r="N6954" s="102"/>
      <c r="O6954" s="93"/>
      <c r="P6954" s="93"/>
    </row>
    <row r="6955" spans="14:16">
      <c r="N6955" s="102"/>
      <c r="O6955" s="93"/>
      <c r="P6955" s="93"/>
    </row>
    <row r="6956" spans="14:16">
      <c r="N6956" s="102"/>
      <c r="O6956" s="93"/>
      <c r="P6956" s="93"/>
    </row>
    <row r="6957" spans="14:16">
      <c r="N6957" s="102"/>
      <c r="O6957" s="93"/>
      <c r="P6957" s="93"/>
    </row>
    <row r="6958" spans="14:16">
      <c r="N6958" s="102"/>
      <c r="O6958" s="93"/>
      <c r="P6958" s="93"/>
    </row>
    <row r="6959" spans="14:16">
      <c r="N6959" s="102"/>
      <c r="O6959" s="93"/>
      <c r="P6959" s="93"/>
    </row>
    <row r="6960" spans="14:16">
      <c r="N6960" s="102"/>
      <c r="O6960" s="93"/>
      <c r="P6960" s="93"/>
    </row>
    <row r="6961" spans="14:16">
      <c r="N6961" s="102"/>
      <c r="O6961" s="93"/>
      <c r="P6961" s="93"/>
    </row>
    <row r="6962" spans="14:16">
      <c r="N6962" s="102"/>
      <c r="O6962" s="93"/>
      <c r="P6962" s="93"/>
    </row>
    <row r="6963" spans="14:16">
      <c r="N6963" s="102"/>
      <c r="O6963" s="93"/>
      <c r="P6963" s="93"/>
    </row>
    <row r="6964" spans="14:16">
      <c r="N6964" s="102"/>
      <c r="O6964" s="93"/>
      <c r="P6964" s="93"/>
    </row>
    <row r="6965" spans="14:16">
      <c r="N6965" s="102"/>
      <c r="O6965" s="93"/>
      <c r="P6965" s="93"/>
    </row>
    <row r="6966" spans="14:16">
      <c r="N6966" s="102"/>
      <c r="O6966" s="93"/>
      <c r="P6966" s="93"/>
    </row>
    <row r="6967" spans="14:16">
      <c r="N6967" s="102"/>
      <c r="O6967" s="93"/>
      <c r="P6967" s="93"/>
    </row>
    <row r="6968" spans="14:16">
      <c r="N6968" s="102"/>
      <c r="O6968" s="93"/>
      <c r="P6968" s="93"/>
    </row>
    <row r="6969" spans="14:16">
      <c r="N6969" s="102"/>
      <c r="O6969" s="93"/>
      <c r="P6969" s="93"/>
    </row>
    <row r="6970" spans="14:16">
      <c r="N6970" s="102"/>
      <c r="O6970" s="93"/>
      <c r="P6970" s="93"/>
    </row>
    <row r="6971" spans="14:16">
      <c r="N6971" s="102"/>
      <c r="O6971" s="93"/>
      <c r="P6971" s="93"/>
    </row>
    <row r="6972" spans="14:16">
      <c r="N6972" s="102"/>
      <c r="O6972" s="93"/>
      <c r="P6972" s="93"/>
    </row>
    <row r="6973" spans="14:16">
      <c r="N6973" s="102"/>
      <c r="O6973" s="93"/>
      <c r="P6973" s="93"/>
    </row>
    <row r="6974" spans="14:16">
      <c r="N6974" s="102"/>
      <c r="O6974" s="93"/>
      <c r="P6974" s="93"/>
    </row>
    <row r="6975" spans="14:16">
      <c r="N6975" s="102"/>
      <c r="O6975" s="93"/>
      <c r="P6975" s="93"/>
    </row>
    <row r="6976" spans="14:16">
      <c r="N6976" s="102"/>
      <c r="O6976" s="93"/>
      <c r="P6976" s="93"/>
    </row>
    <row r="6977" spans="14:16">
      <c r="N6977" s="102"/>
      <c r="O6977" s="93"/>
      <c r="P6977" s="93"/>
    </row>
    <row r="6978" spans="14:16">
      <c r="N6978" s="102"/>
      <c r="O6978" s="93"/>
      <c r="P6978" s="93"/>
    </row>
    <row r="6979" spans="14:16">
      <c r="N6979" s="102"/>
      <c r="O6979" s="93"/>
      <c r="P6979" s="93"/>
    </row>
    <row r="6980" spans="14:16">
      <c r="N6980" s="102"/>
      <c r="O6980" s="93"/>
      <c r="P6980" s="93"/>
    </row>
    <row r="6981" spans="14:16">
      <c r="N6981" s="102"/>
      <c r="O6981" s="93"/>
      <c r="P6981" s="93"/>
    </row>
    <row r="6982" spans="14:16">
      <c r="N6982" s="102"/>
      <c r="O6982" s="93"/>
      <c r="P6982" s="93"/>
    </row>
    <row r="6983" spans="14:16">
      <c r="N6983" s="102"/>
      <c r="O6983" s="93"/>
      <c r="P6983" s="93"/>
    </row>
    <row r="6984" spans="14:16">
      <c r="N6984" s="102"/>
      <c r="O6984" s="93"/>
      <c r="P6984" s="93"/>
    </row>
    <row r="6985" spans="14:16">
      <c r="N6985" s="102"/>
      <c r="O6985" s="93"/>
      <c r="P6985" s="93"/>
    </row>
    <row r="6986" spans="14:16">
      <c r="N6986" s="102"/>
      <c r="O6986" s="93"/>
      <c r="P6986" s="93"/>
    </row>
    <row r="6987" spans="14:16">
      <c r="N6987" s="102"/>
      <c r="O6987" s="93"/>
      <c r="P6987" s="93"/>
    </row>
    <row r="6988" spans="14:16">
      <c r="N6988" s="102"/>
      <c r="O6988" s="93"/>
      <c r="P6988" s="93"/>
    </row>
    <row r="6989" spans="14:16">
      <c r="N6989" s="102"/>
      <c r="O6989" s="93"/>
      <c r="P6989" s="93"/>
    </row>
    <row r="6990" spans="14:16">
      <c r="N6990" s="102"/>
      <c r="O6990" s="93"/>
      <c r="P6990" s="93"/>
    </row>
    <row r="6991" spans="14:16">
      <c r="N6991" s="102"/>
      <c r="O6991" s="93"/>
      <c r="P6991" s="93"/>
    </row>
    <row r="6992" spans="14:16">
      <c r="N6992" s="102"/>
      <c r="O6992" s="93"/>
      <c r="P6992" s="93"/>
    </row>
    <row r="6993" spans="14:16">
      <c r="N6993" s="102"/>
      <c r="O6993" s="93"/>
      <c r="P6993" s="93"/>
    </row>
    <row r="6994" spans="14:16">
      <c r="N6994" s="102"/>
      <c r="O6994" s="93"/>
      <c r="P6994" s="93"/>
    </row>
    <row r="6995" spans="14:16">
      <c r="N6995" s="102"/>
      <c r="O6995" s="93"/>
      <c r="P6995" s="93"/>
    </row>
    <row r="6996" spans="14:16">
      <c r="N6996" s="102"/>
      <c r="O6996" s="93"/>
      <c r="P6996" s="93"/>
    </row>
    <row r="6997" spans="14:16">
      <c r="N6997" s="102"/>
      <c r="O6997" s="93"/>
      <c r="P6997" s="93"/>
    </row>
    <row r="6998" spans="14:16">
      <c r="N6998" s="102"/>
      <c r="O6998" s="93"/>
      <c r="P6998" s="93"/>
    </row>
    <row r="6999" spans="14:16">
      <c r="N6999" s="102"/>
      <c r="O6999" s="93"/>
      <c r="P6999" s="93"/>
    </row>
    <row r="7000" spans="14:16">
      <c r="N7000" s="102"/>
      <c r="O7000" s="93"/>
      <c r="P7000" s="93"/>
    </row>
    <row r="7001" spans="14:16">
      <c r="N7001" s="102"/>
      <c r="O7001" s="93"/>
      <c r="P7001" s="93"/>
    </row>
    <row r="7002" spans="14:16">
      <c r="N7002" s="102"/>
      <c r="O7002" s="93"/>
      <c r="P7002" s="93"/>
    </row>
    <row r="7003" spans="14:16">
      <c r="N7003" s="102"/>
      <c r="O7003" s="93"/>
      <c r="P7003" s="93"/>
    </row>
    <row r="7004" spans="14:16">
      <c r="N7004" s="102"/>
      <c r="O7004" s="93"/>
      <c r="P7004" s="93"/>
    </row>
    <row r="7005" spans="14:16">
      <c r="N7005" s="102"/>
      <c r="O7005" s="93"/>
      <c r="P7005" s="93"/>
    </row>
    <row r="7006" spans="14:16">
      <c r="N7006" s="102"/>
      <c r="O7006" s="93"/>
      <c r="P7006" s="93"/>
    </row>
    <row r="7007" spans="14:16">
      <c r="N7007" s="102"/>
      <c r="O7007" s="93"/>
      <c r="P7007" s="93"/>
    </row>
    <row r="7008" spans="14:16">
      <c r="N7008" s="102"/>
      <c r="O7008" s="93"/>
      <c r="P7008" s="93"/>
    </row>
    <row r="7009" spans="14:16">
      <c r="N7009" s="102"/>
      <c r="O7009" s="93"/>
      <c r="P7009" s="93"/>
    </row>
    <row r="7010" spans="14:16">
      <c r="N7010" s="102"/>
      <c r="O7010" s="93"/>
      <c r="P7010" s="93"/>
    </row>
    <row r="7011" spans="14:16">
      <c r="N7011" s="102"/>
      <c r="O7011" s="93"/>
      <c r="P7011" s="93"/>
    </row>
    <row r="7012" spans="14:16">
      <c r="N7012" s="102"/>
      <c r="O7012" s="93"/>
      <c r="P7012" s="93"/>
    </row>
    <row r="7013" spans="14:16">
      <c r="N7013" s="102"/>
      <c r="O7013" s="93"/>
      <c r="P7013" s="93"/>
    </row>
    <row r="7014" spans="14:16">
      <c r="N7014" s="102"/>
      <c r="O7014" s="93"/>
      <c r="P7014" s="93"/>
    </row>
    <row r="7015" spans="14:16">
      <c r="N7015" s="102"/>
      <c r="O7015" s="93"/>
      <c r="P7015" s="93"/>
    </row>
    <row r="7016" spans="14:16">
      <c r="N7016" s="102"/>
      <c r="O7016" s="93"/>
      <c r="P7016" s="93"/>
    </row>
    <row r="7017" spans="14:16">
      <c r="N7017" s="102"/>
      <c r="O7017" s="93"/>
      <c r="P7017" s="93"/>
    </row>
    <row r="7018" spans="14:16">
      <c r="N7018" s="102"/>
      <c r="O7018" s="93"/>
      <c r="P7018" s="93"/>
    </row>
    <row r="7019" spans="14:16">
      <c r="N7019" s="102"/>
      <c r="O7019" s="93"/>
      <c r="P7019" s="93"/>
    </row>
    <row r="7020" spans="14:16">
      <c r="N7020" s="102"/>
      <c r="O7020" s="93"/>
      <c r="P7020" s="93"/>
    </row>
    <row r="7021" spans="14:16">
      <c r="N7021" s="102"/>
      <c r="O7021" s="93"/>
      <c r="P7021" s="93"/>
    </row>
    <row r="7022" spans="14:16">
      <c r="N7022" s="102"/>
      <c r="O7022" s="93"/>
      <c r="P7022" s="93"/>
    </row>
    <row r="7023" spans="14:16">
      <c r="N7023" s="102"/>
      <c r="O7023" s="93"/>
      <c r="P7023" s="93"/>
    </row>
    <row r="7024" spans="14:16">
      <c r="N7024" s="102"/>
      <c r="O7024" s="93"/>
      <c r="P7024" s="93"/>
    </row>
    <row r="7025" spans="14:16">
      <c r="N7025" s="102"/>
      <c r="O7025" s="93"/>
      <c r="P7025" s="93"/>
    </row>
    <row r="7026" spans="14:16">
      <c r="N7026" s="102"/>
      <c r="O7026" s="93"/>
      <c r="P7026" s="93"/>
    </row>
    <row r="7027" spans="14:16">
      <c r="N7027" s="102"/>
      <c r="O7027" s="93"/>
      <c r="P7027" s="93"/>
    </row>
    <row r="7028" spans="14:16">
      <c r="N7028" s="102"/>
      <c r="O7028" s="93"/>
      <c r="P7028" s="93"/>
    </row>
    <row r="7029" spans="14:16">
      <c r="N7029" s="102"/>
      <c r="O7029" s="93"/>
      <c r="P7029" s="93"/>
    </row>
    <row r="7030" spans="14:16">
      <c r="N7030" s="102"/>
      <c r="O7030" s="93"/>
      <c r="P7030" s="93"/>
    </row>
    <row r="7031" spans="14:16">
      <c r="N7031" s="102"/>
      <c r="O7031" s="93"/>
      <c r="P7031" s="93"/>
    </row>
    <row r="7032" spans="14:16">
      <c r="N7032" s="102"/>
      <c r="O7032" s="93"/>
      <c r="P7032" s="93"/>
    </row>
    <row r="7033" spans="14:16">
      <c r="N7033" s="102"/>
      <c r="O7033" s="93"/>
      <c r="P7033" s="93"/>
    </row>
    <row r="7034" spans="14:16">
      <c r="N7034" s="102"/>
      <c r="O7034" s="93"/>
      <c r="P7034" s="93"/>
    </row>
    <row r="7035" spans="14:16">
      <c r="N7035" s="102"/>
      <c r="O7035" s="93"/>
      <c r="P7035" s="93"/>
    </row>
    <row r="7036" spans="14:16">
      <c r="N7036" s="102"/>
      <c r="O7036" s="93"/>
      <c r="P7036" s="93"/>
    </row>
    <row r="7037" spans="14:16">
      <c r="N7037" s="102"/>
      <c r="O7037" s="93"/>
      <c r="P7037" s="93"/>
    </row>
    <row r="7038" spans="14:16">
      <c r="N7038" s="102"/>
      <c r="O7038" s="93"/>
      <c r="P7038" s="93"/>
    </row>
    <row r="7039" spans="14:16">
      <c r="N7039" s="102"/>
      <c r="O7039" s="93"/>
      <c r="P7039" s="93"/>
    </row>
    <row r="7040" spans="14:16">
      <c r="N7040" s="102"/>
      <c r="O7040" s="93"/>
      <c r="P7040" s="93"/>
    </row>
    <row r="7041" spans="14:16">
      <c r="N7041" s="102"/>
      <c r="O7041" s="93"/>
      <c r="P7041" s="93"/>
    </row>
    <row r="7042" spans="14:16">
      <c r="N7042" s="102"/>
      <c r="O7042" s="93"/>
      <c r="P7042" s="93"/>
    </row>
    <row r="7043" spans="14:16">
      <c r="N7043" s="102"/>
      <c r="O7043" s="93"/>
      <c r="P7043" s="93"/>
    </row>
    <row r="7044" spans="14:16">
      <c r="N7044" s="102"/>
      <c r="O7044" s="93"/>
      <c r="P7044" s="93"/>
    </row>
    <row r="7045" spans="14:16">
      <c r="N7045" s="102"/>
      <c r="O7045" s="93"/>
      <c r="P7045" s="93"/>
    </row>
    <row r="7046" spans="14:16">
      <c r="N7046" s="102"/>
      <c r="O7046" s="93"/>
      <c r="P7046" s="93"/>
    </row>
    <row r="7047" spans="14:16">
      <c r="N7047" s="102"/>
      <c r="O7047" s="93"/>
      <c r="P7047" s="93"/>
    </row>
    <row r="7048" spans="14:16">
      <c r="N7048" s="102"/>
      <c r="O7048" s="93"/>
      <c r="P7048" s="93"/>
    </row>
    <row r="7049" spans="14:16">
      <c r="N7049" s="102"/>
      <c r="O7049" s="93"/>
      <c r="P7049" s="93"/>
    </row>
    <row r="7050" spans="14:16">
      <c r="N7050" s="102"/>
      <c r="O7050" s="93"/>
      <c r="P7050" s="93"/>
    </row>
    <row r="7051" spans="14:16">
      <c r="N7051" s="102"/>
      <c r="O7051" s="93"/>
      <c r="P7051" s="93"/>
    </row>
    <row r="7052" spans="14:16">
      <c r="N7052" s="102"/>
      <c r="O7052" s="93"/>
      <c r="P7052" s="93"/>
    </row>
    <row r="7053" spans="14:16">
      <c r="N7053" s="102"/>
      <c r="O7053" s="93"/>
      <c r="P7053" s="93"/>
    </row>
    <row r="7054" spans="14:16">
      <c r="N7054" s="102"/>
      <c r="O7054" s="93"/>
      <c r="P7054" s="93"/>
    </row>
    <row r="7055" spans="14:16">
      <c r="N7055" s="102"/>
      <c r="O7055" s="93"/>
      <c r="P7055" s="93"/>
    </row>
    <row r="7056" spans="14:16">
      <c r="N7056" s="102"/>
      <c r="O7056" s="93"/>
      <c r="P7056" s="93"/>
    </row>
    <row r="7057" spans="14:16">
      <c r="N7057" s="102"/>
      <c r="O7057" s="93"/>
      <c r="P7057" s="93"/>
    </row>
    <row r="7058" spans="14:16">
      <c r="N7058" s="102"/>
      <c r="O7058" s="93"/>
      <c r="P7058" s="93"/>
    </row>
    <row r="7059" spans="14:16">
      <c r="N7059" s="102"/>
      <c r="O7059" s="93"/>
      <c r="P7059" s="93"/>
    </row>
    <row r="7060" spans="14:16">
      <c r="N7060" s="102"/>
      <c r="O7060" s="93"/>
      <c r="P7060" s="93"/>
    </row>
    <row r="7061" spans="14:16">
      <c r="N7061" s="102"/>
      <c r="O7061" s="93"/>
      <c r="P7061" s="93"/>
    </row>
    <row r="7062" spans="14:16">
      <c r="N7062" s="102"/>
      <c r="O7062" s="93"/>
      <c r="P7062" s="93"/>
    </row>
    <row r="7063" spans="14:16">
      <c r="N7063" s="102"/>
      <c r="O7063" s="93"/>
      <c r="P7063" s="93"/>
    </row>
    <row r="7064" spans="14:16">
      <c r="N7064" s="102"/>
      <c r="O7064" s="93"/>
      <c r="P7064" s="93"/>
    </row>
    <row r="7065" spans="14:16">
      <c r="N7065" s="102"/>
      <c r="O7065" s="93"/>
      <c r="P7065" s="93"/>
    </row>
    <row r="7066" spans="14:16">
      <c r="N7066" s="102"/>
      <c r="O7066" s="93"/>
      <c r="P7066" s="93"/>
    </row>
    <row r="7067" spans="14:16">
      <c r="N7067" s="102"/>
      <c r="O7067" s="93"/>
      <c r="P7067" s="93"/>
    </row>
    <row r="7068" spans="14:16">
      <c r="N7068" s="102"/>
      <c r="O7068" s="93"/>
      <c r="P7068" s="93"/>
    </row>
    <row r="7069" spans="14:16">
      <c r="N7069" s="102"/>
      <c r="O7069" s="93"/>
      <c r="P7069" s="93"/>
    </row>
    <row r="7070" spans="14:16">
      <c r="N7070" s="102"/>
      <c r="O7070" s="93"/>
      <c r="P7070" s="93"/>
    </row>
    <row r="7071" spans="14:16">
      <c r="N7071" s="102"/>
      <c r="O7071" s="93"/>
      <c r="P7071" s="93"/>
    </row>
    <row r="7072" spans="14:16">
      <c r="N7072" s="102"/>
      <c r="O7072" s="93"/>
      <c r="P7072" s="93"/>
    </row>
    <row r="7073" spans="14:16">
      <c r="N7073" s="102"/>
      <c r="O7073" s="93"/>
      <c r="P7073" s="93"/>
    </row>
    <row r="7074" spans="14:16">
      <c r="N7074" s="102"/>
      <c r="O7074" s="93"/>
      <c r="P7074" s="93"/>
    </row>
    <row r="7075" spans="14:16">
      <c r="N7075" s="102"/>
      <c r="O7075" s="93"/>
      <c r="P7075" s="93"/>
    </row>
    <row r="7076" spans="14:16">
      <c r="N7076" s="102"/>
      <c r="O7076" s="93"/>
      <c r="P7076" s="93"/>
    </row>
    <row r="7077" spans="14:16">
      <c r="N7077" s="102"/>
      <c r="O7077" s="93"/>
      <c r="P7077" s="93"/>
    </row>
    <row r="7078" spans="14:16">
      <c r="N7078" s="102"/>
      <c r="O7078" s="93"/>
      <c r="P7078" s="93"/>
    </row>
    <row r="7079" spans="14:16">
      <c r="N7079" s="102"/>
      <c r="O7079" s="93"/>
      <c r="P7079" s="93"/>
    </row>
    <row r="7080" spans="14:16">
      <c r="N7080" s="102"/>
      <c r="O7080" s="93"/>
      <c r="P7080" s="93"/>
    </row>
    <row r="7081" spans="14:16">
      <c r="N7081" s="102"/>
      <c r="O7081" s="93"/>
      <c r="P7081" s="93"/>
    </row>
    <row r="7082" spans="14:16">
      <c r="N7082" s="102"/>
      <c r="O7082" s="93"/>
      <c r="P7082" s="93"/>
    </row>
    <row r="7083" spans="14:16">
      <c r="N7083" s="102"/>
      <c r="O7083" s="93"/>
      <c r="P7083" s="93"/>
    </row>
    <row r="7084" spans="14:16">
      <c r="N7084" s="102"/>
      <c r="O7084" s="93"/>
      <c r="P7084" s="93"/>
    </row>
    <row r="7085" spans="14:16">
      <c r="N7085" s="102"/>
      <c r="O7085" s="93"/>
      <c r="P7085" s="93"/>
    </row>
    <row r="7086" spans="14:16">
      <c r="N7086" s="102"/>
      <c r="O7086" s="93"/>
      <c r="P7086" s="93"/>
    </row>
    <row r="7087" spans="14:16">
      <c r="N7087" s="102"/>
      <c r="O7087" s="93"/>
      <c r="P7087" s="93"/>
    </row>
    <row r="7088" spans="14:16">
      <c r="N7088" s="102"/>
      <c r="O7088" s="93"/>
      <c r="P7088" s="93"/>
    </row>
    <row r="7089" spans="14:16">
      <c r="N7089" s="102"/>
      <c r="O7089" s="93"/>
      <c r="P7089" s="93"/>
    </row>
    <row r="7090" spans="14:16">
      <c r="N7090" s="102"/>
      <c r="O7090" s="93"/>
      <c r="P7090" s="93"/>
    </row>
    <row r="7091" spans="14:16">
      <c r="N7091" s="102"/>
      <c r="O7091" s="93"/>
      <c r="P7091" s="93"/>
    </row>
    <row r="7092" spans="14:16">
      <c r="N7092" s="102"/>
      <c r="O7092" s="93"/>
      <c r="P7092" s="93"/>
    </row>
    <row r="7093" spans="14:16">
      <c r="N7093" s="102"/>
      <c r="O7093" s="93"/>
      <c r="P7093" s="93"/>
    </row>
    <row r="7094" spans="14:16">
      <c r="N7094" s="102"/>
      <c r="O7094" s="93"/>
      <c r="P7094" s="93"/>
    </row>
    <row r="7095" spans="14:16">
      <c r="N7095" s="102"/>
      <c r="O7095" s="93"/>
      <c r="P7095" s="93"/>
    </row>
    <row r="7096" spans="14:16">
      <c r="N7096" s="102"/>
      <c r="O7096" s="93"/>
      <c r="P7096" s="93"/>
    </row>
    <row r="7097" spans="14:16">
      <c r="N7097" s="102"/>
      <c r="O7097" s="93"/>
      <c r="P7097" s="93"/>
    </row>
    <row r="7098" spans="14:16">
      <c r="N7098" s="102"/>
      <c r="O7098" s="93"/>
      <c r="P7098" s="93"/>
    </row>
    <row r="7099" spans="14:16">
      <c r="N7099" s="102"/>
      <c r="O7099" s="93"/>
      <c r="P7099" s="93"/>
    </row>
    <row r="7100" spans="14:16">
      <c r="N7100" s="102"/>
      <c r="O7100" s="93"/>
      <c r="P7100" s="93"/>
    </row>
    <row r="7101" spans="14:16">
      <c r="N7101" s="102"/>
      <c r="O7101" s="93"/>
      <c r="P7101" s="93"/>
    </row>
    <row r="7102" spans="14:16">
      <c r="N7102" s="102"/>
      <c r="O7102" s="93"/>
      <c r="P7102" s="93"/>
    </row>
    <row r="7103" spans="14:16">
      <c r="N7103" s="102"/>
      <c r="O7103" s="93"/>
      <c r="P7103" s="93"/>
    </row>
    <row r="7104" spans="14:16">
      <c r="N7104" s="102"/>
      <c r="O7104" s="93"/>
      <c r="P7104" s="93"/>
    </row>
    <row r="7105" spans="14:16">
      <c r="N7105" s="102"/>
      <c r="O7105" s="93"/>
      <c r="P7105" s="93"/>
    </row>
    <row r="7106" spans="14:16">
      <c r="N7106" s="102"/>
      <c r="O7106" s="93"/>
      <c r="P7106" s="93"/>
    </row>
    <row r="7107" spans="14:16">
      <c r="N7107" s="102"/>
      <c r="O7107" s="93"/>
      <c r="P7107" s="93"/>
    </row>
    <row r="7108" spans="14:16">
      <c r="N7108" s="102"/>
      <c r="O7108" s="93"/>
      <c r="P7108" s="93"/>
    </row>
    <row r="7109" spans="14:16">
      <c r="N7109" s="102"/>
      <c r="O7109" s="93"/>
      <c r="P7109" s="93"/>
    </row>
    <row r="7110" spans="14:16">
      <c r="N7110" s="102"/>
      <c r="O7110" s="93"/>
      <c r="P7110" s="93"/>
    </row>
    <row r="7111" spans="14:16">
      <c r="N7111" s="102"/>
      <c r="O7111" s="93"/>
      <c r="P7111" s="93"/>
    </row>
    <row r="7112" spans="14:16">
      <c r="N7112" s="102"/>
      <c r="O7112" s="93"/>
      <c r="P7112" s="93"/>
    </row>
    <row r="7113" spans="14:16">
      <c r="N7113" s="102"/>
      <c r="O7113" s="93"/>
      <c r="P7113" s="93"/>
    </row>
    <row r="7114" spans="14:16">
      <c r="N7114" s="102"/>
      <c r="O7114" s="93"/>
      <c r="P7114" s="93"/>
    </row>
    <row r="7115" spans="14:16">
      <c r="N7115" s="102"/>
      <c r="O7115" s="93"/>
      <c r="P7115" s="93"/>
    </row>
    <row r="7116" spans="14:16">
      <c r="N7116" s="102"/>
      <c r="O7116" s="93"/>
      <c r="P7116" s="93"/>
    </row>
    <row r="7117" spans="14:16">
      <c r="N7117" s="102"/>
      <c r="O7117" s="93"/>
      <c r="P7117" s="93"/>
    </row>
    <row r="7118" spans="14:16">
      <c r="N7118" s="102"/>
      <c r="O7118" s="93"/>
      <c r="P7118" s="93"/>
    </row>
    <row r="7119" spans="14:16">
      <c r="N7119" s="102"/>
      <c r="O7119" s="93"/>
      <c r="P7119" s="93"/>
    </row>
    <row r="7120" spans="14:16">
      <c r="N7120" s="102"/>
      <c r="O7120" s="93"/>
      <c r="P7120" s="93"/>
    </row>
    <row r="7121" spans="14:16">
      <c r="N7121" s="102"/>
      <c r="O7121" s="93"/>
      <c r="P7121" s="93"/>
    </row>
    <row r="7122" spans="14:16">
      <c r="N7122" s="102"/>
      <c r="O7122" s="93"/>
      <c r="P7122" s="93"/>
    </row>
    <row r="7123" spans="14:16">
      <c r="N7123" s="102"/>
      <c r="O7123" s="93"/>
      <c r="P7123" s="93"/>
    </row>
    <row r="7124" spans="14:16">
      <c r="N7124" s="102"/>
      <c r="O7124" s="93"/>
      <c r="P7124" s="93"/>
    </row>
    <row r="7125" spans="14:16">
      <c r="N7125" s="102"/>
      <c r="O7125" s="93"/>
      <c r="P7125" s="93"/>
    </row>
    <row r="7126" spans="14:16">
      <c r="N7126" s="102"/>
      <c r="O7126" s="93"/>
      <c r="P7126" s="93"/>
    </row>
    <row r="7127" spans="14:16">
      <c r="N7127" s="102"/>
      <c r="O7127" s="93"/>
      <c r="P7127" s="93"/>
    </row>
    <row r="7128" spans="14:16">
      <c r="N7128" s="102"/>
      <c r="O7128" s="93"/>
      <c r="P7128" s="93"/>
    </row>
    <row r="7129" spans="14:16">
      <c r="N7129" s="102"/>
      <c r="O7129" s="93"/>
      <c r="P7129" s="93"/>
    </row>
    <row r="7130" spans="14:16">
      <c r="N7130" s="102"/>
      <c r="O7130" s="93"/>
      <c r="P7130" s="93"/>
    </row>
    <row r="7131" spans="14:16">
      <c r="N7131" s="102"/>
      <c r="O7131" s="93"/>
      <c r="P7131" s="93"/>
    </row>
    <row r="7132" spans="14:16">
      <c r="N7132" s="102"/>
      <c r="O7132" s="93"/>
      <c r="P7132" s="93"/>
    </row>
    <row r="7133" spans="14:16">
      <c r="N7133" s="102"/>
      <c r="O7133" s="93"/>
      <c r="P7133" s="93"/>
    </row>
    <row r="7134" spans="14:16">
      <c r="N7134" s="102"/>
      <c r="O7134" s="93"/>
      <c r="P7134" s="93"/>
    </row>
    <row r="7135" spans="14:16">
      <c r="N7135" s="102"/>
      <c r="O7135" s="93"/>
      <c r="P7135" s="93"/>
    </row>
    <row r="7136" spans="14:16">
      <c r="N7136" s="102"/>
      <c r="O7136" s="93"/>
      <c r="P7136" s="93"/>
    </row>
    <row r="7137" spans="14:16">
      <c r="N7137" s="102"/>
      <c r="O7137" s="93"/>
      <c r="P7137" s="93"/>
    </row>
    <row r="7138" spans="14:16">
      <c r="N7138" s="102"/>
      <c r="O7138" s="93"/>
      <c r="P7138" s="93"/>
    </row>
    <row r="7139" spans="14:16">
      <c r="N7139" s="102"/>
      <c r="O7139" s="93"/>
      <c r="P7139" s="93"/>
    </row>
    <row r="7140" spans="14:16">
      <c r="N7140" s="102"/>
      <c r="O7140" s="93"/>
      <c r="P7140" s="93"/>
    </row>
    <row r="7141" spans="14:16">
      <c r="N7141" s="102"/>
      <c r="O7141" s="93"/>
      <c r="P7141" s="93"/>
    </row>
    <row r="7142" spans="14:16">
      <c r="N7142" s="102"/>
      <c r="O7142" s="93"/>
      <c r="P7142" s="93"/>
    </row>
    <row r="7143" spans="14:16">
      <c r="N7143" s="102"/>
      <c r="O7143" s="93"/>
      <c r="P7143" s="93"/>
    </row>
    <row r="7144" spans="14:16">
      <c r="N7144" s="102"/>
      <c r="O7144" s="93"/>
      <c r="P7144" s="93"/>
    </row>
    <row r="7145" spans="14:16">
      <c r="N7145" s="102"/>
      <c r="O7145" s="93"/>
      <c r="P7145" s="93"/>
    </row>
    <row r="7146" spans="14:16">
      <c r="N7146" s="102"/>
      <c r="O7146" s="93"/>
      <c r="P7146" s="93"/>
    </row>
    <row r="7147" spans="14:16">
      <c r="N7147" s="102"/>
      <c r="O7147" s="93"/>
      <c r="P7147" s="93"/>
    </row>
    <row r="7148" spans="14:16">
      <c r="N7148" s="102"/>
      <c r="O7148" s="93"/>
      <c r="P7148" s="93"/>
    </row>
    <row r="7149" spans="14:16">
      <c r="N7149" s="102"/>
      <c r="O7149" s="93"/>
      <c r="P7149" s="93"/>
    </row>
    <row r="7150" spans="14:16">
      <c r="N7150" s="102"/>
      <c r="O7150" s="93"/>
      <c r="P7150" s="93"/>
    </row>
    <row r="7151" spans="14:16">
      <c r="N7151" s="102"/>
      <c r="O7151" s="93"/>
      <c r="P7151" s="93"/>
    </row>
    <row r="7152" spans="14:16">
      <c r="N7152" s="102"/>
      <c r="O7152" s="93"/>
      <c r="P7152" s="93"/>
    </row>
    <row r="7153" spans="14:16">
      <c r="N7153" s="102"/>
      <c r="O7153" s="93"/>
      <c r="P7153" s="93"/>
    </row>
    <row r="7154" spans="14:16">
      <c r="N7154" s="102"/>
      <c r="O7154" s="93"/>
      <c r="P7154" s="93"/>
    </row>
    <row r="7155" spans="14:16">
      <c r="N7155" s="102"/>
      <c r="O7155" s="93"/>
      <c r="P7155" s="93"/>
    </row>
    <row r="7156" spans="14:16">
      <c r="N7156" s="102"/>
      <c r="O7156" s="93"/>
      <c r="P7156" s="93"/>
    </row>
    <row r="7157" spans="14:16">
      <c r="N7157" s="102"/>
      <c r="O7157" s="93"/>
      <c r="P7157" s="93"/>
    </row>
    <row r="7158" spans="14:16">
      <c r="N7158" s="102"/>
      <c r="O7158" s="93"/>
      <c r="P7158" s="93"/>
    </row>
    <row r="7159" spans="14:16">
      <c r="N7159" s="102"/>
      <c r="O7159" s="93"/>
      <c r="P7159" s="93"/>
    </row>
    <row r="7160" spans="14:16">
      <c r="N7160" s="102"/>
      <c r="O7160" s="93"/>
      <c r="P7160" s="93"/>
    </row>
    <row r="7161" spans="14:16">
      <c r="N7161" s="102"/>
      <c r="O7161" s="93"/>
      <c r="P7161" s="93"/>
    </row>
    <row r="7162" spans="14:16">
      <c r="N7162" s="102"/>
      <c r="O7162" s="93"/>
      <c r="P7162" s="93"/>
    </row>
    <row r="7163" spans="14:16">
      <c r="N7163" s="102"/>
      <c r="O7163" s="93"/>
      <c r="P7163" s="93"/>
    </row>
    <row r="7164" spans="14:16">
      <c r="N7164" s="102"/>
      <c r="O7164" s="93"/>
      <c r="P7164" s="93"/>
    </row>
    <row r="7165" spans="14:16">
      <c r="N7165" s="102"/>
      <c r="O7165" s="93"/>
      <c r="P7165" s="93"/>
    </row>
    <row r="7166" spans="14:16">
      <c r="N7166" s="102"/>
      <c r="O7166" s="93"/>
      <c r="P7166" s="93"/>
    </row>
    <row r="7167" spans="14:16">
      <c r="N7167" s="102"/>
      <c r="O7167" s="93"/>
      <c r="P7167" s="93"/>
    </row>
    <row r="7168" spans="14:16">
      <c r="N7168" s="102"/>
      <c r="O7168" s="93"/>
      <c r="P7168" s="93"/>
    </row>
    <row r="7169" spans="14:16">
      <c r="N7169" s="102"/>
      <c r="O7169" s="93"/>
      <c r="P7169" s="93"/>
    </row>
    <row r="7170" spans="14:16">
      <c r="N7170" s="102"/>
      <c r="O7170" s="93"/>
      <c r="P7170" s="93"/>
    </row>
    <row r="7171" spans="14:16">
      <c r="N7171" s="102"/>
      <c r="O7171" s="93"/>
      <c r="P7171" s="93"/>
    </row>
    <row r="7172" spans="14:16">
      <c r="N7172" s="102"/>
      <c r="O7172" s="93"/>
      <c r="P7172" s="93"/>
    </row>
    <row r="7173" spans="14:16">
      <c r="N7173" s="102"/>
      <c r="O7173" s="93"/>
      <c r="P7173" s="93"/>
    </row>
    <row r="7174" spans="14:16">
      <c r="N7174" s="102"/>
      <c r="O7174" s="93"/>
      <c r="P7174" s="93"/>
    </row>
    <row r="7175" spans="14:16">
      <c r="N7175" s="102"/>
      <c r="O7175" s="93"/>
      <c r="P7175" s="93"/>
    </row>
    <row r="7176" spans="14:16">
      <c r="N7176" s="102"/>
      <c r="O7176" s="93"/>
      <c r="P7176" s="93"/>
    </row>
    <row r="7177" spans="14:16">
      <c r="N7177" s="102"/>
      <c r="O7177" s="93"/>
      <c r="P7177" s="93"/>
    </row>
    <row r="7178" spans="14:16">
      <c r="N7178" s="102"/>
      <c r="O7178" s="93"/>
      <c r="P7178" s="93"/>
    </row>
    <row r="7179" spans="14:16">
      <c r="N7179" s="102"/>
      <c r="O7179" s="93"/>
      <c r="P7179" s="93"/>
    </row>
    <row r="7180" spans="14:16">
      <c r="N7180" s="102"/>
      <c r="O7180" s="93"/>
      <c r="P7180" s="93"/>
    </row>
    <row r="7181" spans="14:16">
      <c r="N7181" s="102"/>
      <c r="O7181" s="93"/>
      <c r="P7181" s="93"/>
    </row>
    <row r="7182" spans="14:16">
      <c r="N7182" s="102"/>
      <c r="O7182" s="93"/>
      <c r="P7182" s="93"/>
    </row>
    <row r="7183" spans="14:16">
      <c r="N7183" s="102"/>
      <c r="O7183" s="93"/>
      <c r="P7183" s="93"/>
    </row>
    <row r="7184" spans="14:16">
      <c r="N7184" s="102"/>
      <c r="O7184" s="93"/>
      <c r="P7184" s="93"/>
    </row>
    <row r="7185" spans="14:16">
      <c r="N7185" s="102"/>
      <c r="O7185" s="93"/>
      <c r="P7185" s="93"/>
    </row>
    <row r="7186" spans="14:16">
      <c r="N7186" s="102"/>
      <c r="O7186" s="93"/>
      <c r="P7186" s="93"/>
    </row>
    <row r="7187" spans="14:16">
      <c r="N7187" s="102"/>
      <c r="O7187" s="93"/>
      <c r="P7187" s="93"/>
    </row>
    <row r="7188" spans="14:16">
      <c r="N7188" s="102"/>
      <c r="O7188" s="93"/>
      <c r="P7188" s="93"/>
    </row>
    <row r="7189" spans="14:16">
      <c r="N7189" s="102"/>
      <c r="O7189" s="93"/>
      <c r="P7189" s="93"/>
    </row>
    <row r="7190" spans="14:16">
      <c r="N7190" s="102"/>
      <c r="O7190" s="93"/>
      <c r="P7190" s="93"/>
    </row>
    <row r="7191" spans="14:16">
      <c r="N7191" s="102"/>
      <c r="O7191" s="93"/>
      <c r="P7191" s="93"/>
    </row>
    <row r="7192" spans="14:16">
      <c r="N7192" s="102"/>
      <c r="O7192" s="93"/>
      <c r="P7192" s="93"/>
    </row>
    <row r="7193" spans="14:16">
      <c r="N7193" s="102"/>
      <c r="O7193" s="93"/>
      <c r="P7193" s="93"/>
    </row>
    <row r="7194" spans="14:16">
      <c r="N7194" s="102"/>
      <c r="O7194" s="93"/>
      <c r="P7194" s="93"/>
    </row>
    <row r="7195" spans="14:16">
      <c r="N7195" s="102"/>
      <c r="O7195" s="93"/>
      <c r="P7195" s="93"/>
    </row>
    <row r="7196" spans="14:16">
      <c r="N7196" s="102"/>
      <c r="O7196" s="93"/>
      <c r="P7196" s="93"/>
    </row>
    <row r="7197" spans="14:16">
      <c r="N7197" s="102"/>
      <c r="O7197" s="93"/>
      <c r="P7197" s="93"/>
    </row>
    <row r="7198" spans="14:16">
      <c r="N7198" s="102"/>
      <c r="O7198" s="93"/>
      <c r="P7198" s="93"/>
    </row>
    <row r="7199" spans="14:16">
      <c r="N7199" s="102"/>
      <c r="O7199" s="93"/>
      <c r="P7199" s="93"/>
    </row>
    <row r="7200" spans="14:16">
      <c r="N7200" s="102"/>
      <c r="O7200" s="93"/>
      <c r="P7200" s="93"/>
    </row>
    <row r="7201" spans="14:16">
      <c r="N7201" s="102"/>
      <c r="O7201" s="93"/>
      <c r="P7201" s="93"/>
    </row>
    <row r="7202" spans="14:16">
      <c r="N7202" s="102"/>
      <c r="O7202" s="93"/>
      <c r="P7202" s="93"/>
    </row>
    <row r="7203" spans="14:16">
      <c r="N7203" s="102"/>
      <c r="O7203" s="93"/>
      <c r="P7203" s="93"/>
    </row>
    <row r="7204" spans="14:16">
      <c r="N7204" s="102"/>
      <c r="O7204" s="93"/>
      <c r="P7204" s="93"/>
    </row>
    <row r="7205" spans="14:16">
      <c r="N7205" s="102"/>
      <c r="O7205" s="93"/>
      <c r="P7205" s="93"/>
    </row>
    <row r="7206" spans="14:16">
      <c r="N7206" s="102"/>
      <c r="O7206" s="93"/>
      <c r="P7206" s="93"/>
    </row>
    <row r="7207" spans="14:16">
      <c r="N7207" s="102"/>
      <c r="O7207" s="93"/>
      <c r="P7207" s="93"/>
    </row>
    <row r="7208" spans="14:16">
      <c r="N7208" s="102"/>
      <c r="O7208" s="93"/>
      <c r="P7208" s="93"/>
    </row>
    <row r="7209" spans="14:16">
      <c r="N7209" s="102"/>
      <c r="O7209" s="93"/>
      <c r="P7209" s="93"/>
    </row>
    <row r="7210" spans="14:16">
      <c r="N7210" s="102"/>
      <c r="O7210" s="93"/>
      <c r="P7210" s="93"/>
    </row>
    <row r="7211" spans="14:16">
      <c r="N7211" s="102"/>
      <c r="O7211" s="93"/>
      <c r="P7211" s="93"/>
    </row>
    <row r="7212" spans="14:16">
      <c r="N7212" s="102"/>
      <c r="O7212" s="93"/>
      <c r="P7212" s="93"/>
    </row>
    <row r="7213" spans="14:16">
      <c r="N7213" s="102"/>
      <c r="O7213" s="93"/>
      <c r="P7213" s="93"/>
    </row>
    <row r="7214" spans="14:16">
      <c r="N7214" s="102"/>
      <c r="O7214" s="93"/>
      <c r="P7214" s="93"/>
    </row>
    <row r="7215" spans="14:16">
      <c r="N7215" s="102"/>
      <c r="O7215" s="93"/>
      <c r="P7215" s="93"/>
    </row>
    <row r="7216" spans="14:16">
      <c r="N7216" s="102"/>
      <c r="O7216" s="93"/>
      <c r="P7216" s="93"/>
    </row>
    <row r="7217" spans="14:16">
      <c r="N7217" s="102"/>
      <c r="O7217" s="93"/>
      <c r="P7217" s="93"/>
    </row>
    <row r="7218" spans="14:16">
      <c r="N7218" s="102"/>
      <c r="O7218" s="93"/>
      <c r="P7218" s="93"/>
    </row>
    <row r="7219" spans="14:16">
      <c r="N7219" s="102"/>
      <c r="O7219" s="93"/>
      <c r="P7219" s="93"/>
    </row>
    <row r="7220" spans="14:16">
      <c r="N7220" s="102"/>
      <c r="O7220" s="93"/>
      <c r="P7220" s="93"/>
    </row>
    <row r="7221" spans="14:16">
      <c r="N7221" s="102"/>
      <c r="O7221" s="93"/>
      <c r="P7221" s="93"/>
    </row>
    <row r="7222" spans="14:16">
      <c r="N7222" s="102"/>
      <c r="O7222" s="93"/>
      <c r="P7222" s="93"/>
    </row>
    <row r="7223" spans="14:16">
      <c r="N7223" s="102"/>
      <c r="O7223" s="93"/>
      <c r="P7223" s="93"/>
    </row>
    <row r="7224" spans="14:16">
      <c r="N7224" s="102"/>
      <c r="O7224" s="93"/>
      <c r="P7224" s="93"/>
    </row>
    <row r="7225" spans="14:16">
      <c r="N7225" s="102"/>
      <c r="O7225" s="93"/>
      <c r="P7225" s="93"/>
    </row>
    <row r="7226" spans="14:16">
      <c r="N7226" s="102"/>
      <c r="O7226" s="93"/>
      <c r="P7226" s="93"/>
    </row>
    <row r="7227" spans="14:16">
      <c r="N7227" s="102"/>
      <c r="O7227" s="93"/>
      <c r="P7227" s="93"/>
    </row>
    <row r="7228" spans="14:16">
      <c r="N7228" s="102"/>
      <c r="O7228" s="93"/>
      <c r="P7228" s="93"/>
    </row>
    <row r="7229" spans="14:16">
      <c r="N7229" s="102"/>
      <c r="O7229" s="93"/>
      <c r="P7229" s="93"/>
    </row>
    <row r="7230" spans="14:16">
      <c r="N7230" s="102"/>
      <c r="O7230" s="93"/>
      <c r="P7230" s="93"/>
    </row>
    <row r="7231" spans="14:16">
      <c r="N7231" s="102"/>
      <c r="O7231" s="93"/>
      <c r="P7231" s="93"/>
    </row>
    <row r="7232" spans="14:16">
      <c r="N7232" s="102"/>
      <c r="O7232" s="93"/>
      <c r="P7232" s="93"/>
    </row>
    <row r="7233" spans="14:16">
      <c r="N7233" s="102"/>
      <c r="O7233" s="93"/>
      <c r="P7233" s="93"/>
    </row>
    <row r="7234" spans="14:16">
      <c r="N7234" s="102"/>
      <c r="O7234" s="93"/>
      <c r="P7234" s="93"/>
    </row>
    <row r="7235" spans="14:16">
      <c r="N7235" s="102"/>
      <c r="O7235" s="93"/>
      <c r="P7235" s="93"/>
    </row>
    <row r="7236" spans="14:16">
      <c r="N7236" s="102"/>
      <c r="O7236" s="93"/>
      <c r="P7236" s="93"/>
    </row>
    <row r="7237" spans="14:16">
      <c r="N7237" s="102"/>
      <c r="O7237" s="93"/>
      <c r="P7237" s="93"/>
    </row>
    <row r="7238" spans="14:16">
      <c r="N7238" s="102"/>
      <c r="O7238" s="93"/>
      <c r="P7238" s="93"/>
    </row>
    <row r="7239" spans="14:16">
      <c r="N7239" s="102"/>
      <c r="O7239" s="93"/>
      <c r="P7239" s="93"/>
    </row>
    <row r="7240" spans="14:16">
      <c r="N7240" s="102"/>
      <c r="O7240" s="93"/>
      <c r="P7240" s="93"/>
    </row>
    <row r="7241" spans="14:16">
      <c r="N7241" s="102"/>
      <c r="O7241" s="93"/>
      <c r="P7241" s="93"/>
    </row>
    <row r="7242" spans="14:16">
      <c r="N7242" s="102"/>
      <c r="O7242" s="93"/>
      <c r="P7242" s="93"/>
    </row>
    <row r="7243" spans="14:16">
      <c r="N7243" s="102"/>
      <c r="O7243" s="93"/>
      <c r="P7243" s="93"/>
    </row>
    <row r="7244" spans="14:16">
      <c r="N7244" s="102"/>
      <c r="O7244" s="93"/>
      <c r="P7244" s="93"/>
    </row>
    <row r="7245" spans="14:16">
      <c r="N7245" s="102"/>
      <c r="O7245" s="93"/>
      <c r="P7245" s="93"/>
    </row>
    <row r="7246" spans="14:16">
      <c r="N7246" s="102"/>
      <c r="O7246" s="93"/>
      <c r="P7246" s="93"/>
    </row>
    <row r="7247" spans="14:16">
      <c r="N7247" s="102"/>
      <c r="O7247" s="93"/>
      <c r="P7247" s="93"/>
    </row>
    <row r="7248" spans="14:16">
      <c r="N7248" s="102"/>
      <c r="O7248" s="93"/>
      <c r="P7248" s="93"/>
    </row>
    <row r="7249" spans="14:16">
      <c r="N7249" s="102"/>
      <c r="O7249" s="93"/>
      <c r="P7249" s="93"/>
    </row>
    <row r="7250" spans="14:16">
      <c r="N7250" s="102"/>
      <c r="O7250" s="93"/>
      <c r="P7250" s="93"/>
    </row>
    <row r="7251" spans="14:16">
      <c r="N7251" s="102"/>
      <c r="O7251" s="93"/>
      <c r="P7251" s="93"/>
    </row>
    <row r="7252" spans="14:16">
      <c r="N7252" s="102"/>
      <c r="O7252" s="93"/>
      <c r="P7252" s="93"/>
    </row>
    <row r="7253" spans="14:16">
      <c r="N7253" s="102"/>
      <c r="O7253" s="93"/>
      <c r="P7253" s="93"/>
    </row>
    <row r="7254" spans="14:16">
      <c r="N7254" s="102"/>
      <c r="O7254" s="93"/>
      <c r="P7254" s="93"/>
    </row>
    <row r="7255" spans="14:16">
      <c r="N7255" s="102"/>
      <c r="O7255" s="93"/>
      <c r="P7255" s="93"/>
    </row>
    <row r="7256" spans="14:16">
      <c r="N7256" s="102"/>
      <c r="O7256" s="93"/>
      <c r="P7256" s="93"/>
    </row>
    <row r="7257" spans="14:16">
      <c r="N7257" s="102"/>
      <c r="O7257" s="93"/>
      <c r="P7257" s="93"/>
    </row>
    <row r="7258" spans="14:16">
      <c r="N7258" s="102"/>
      <c r="O7258" s="93"/>
      <c r="P7258" s="93"/>
    </row>
    <row r="7259" spans="14:16">
      <c r="N7259" s="102"/>
      <c r="O7259" s="93"/>
      <c r="P7259" s="93"/>
    </row>
    <row r="7260" spans="14:16">
      <c r="N7260" s="102"/>
      <c r="O7260" s="93"/>
      <c r="P7260" s="93"/>
    </row>
    <row r="7261" spans="14:16">
      <c r="N7261" s="102"/>
      <c r="O7261" s="93"/>
      <c r="P7261" s="93"/>
    </row>
    <row r="7262" spans="14:16">
      <c r="N7262" s="102"/>
      <c r="O7262" s="93"/>
      <c r="P7262" s="93"/>
    </row>
    <row r="7263" spans="14:16">
      <c r="N7263" s="102"/>
      <c r="O7263" s="93"/>
      <c r="P7263" s="93"/>
    </row>
    <row r="7264" spans="14:16">
      <c r="N7264" s="102"/>
      <c r="O7264" s="93"/>
      <c r="P7264" s="93"/>
    </row>
    <row r="7265" spans="14:16">
      <c r="N7265" s="102"/>
      <c r="O7265" s="93"/>
      <c r="P7265" s="93"/>
    </row>
    <row r="7266" spans="14:16">
      <c r="N7266" s="102"/>
      <c r="O7266" s="93"/>
      <c r="P7266" s="93"/>
    </row>
    <row r="7267" spans="14:16">
      <c r="N7267" s="102"/>
      <c r="O7267" s="93"/>
      <c r="P7267" s="93"/>
    </row>
    <row r="7268" spans="14:16">
      <c r="N7268" s="102"/>
      <c r="O7268" s="93"/>
      <c r="P7268" s="93"/>
    </row>
    <row r="7269" spans="14:16">
      <c r="N7269" s="102"/>
      <c r="O7269" s="93"/>
      <c r="P7269" s="93"/>
    </row>
    <row r="7270" spans="14:16">
      <c r="N7270" s="102"/>
      <c r="O7270" s="93"/>
      <c r="P7270" s="93"/>
    </row>
    <row r="7271" spans="14:16">
      <c r="N7271" s="102"/>
      <c r="O7271" s="93"/>
      <c r="P7271" s="93"/>
    </row>
    <row r="7272" spans="14:16">
      <c r="N7272" s="102"/>
      <c r="O7272" s="93"/>
      <c r="P7272" s="93"/>
    </row>
    <row r="7273" spans="14:16">
      <c r="N7273" s="102"/>
      <c r="O7273" s="93"/>
      <c r="P7273" s="93"/>
    </row>
    <row r="7274" spans="14:16">
      <c r="N7274" s="102"/>
      <c r="O7274" s="93"/>
      <c r="P7274" s="93"/>
    </row>
    <row r="7275" spans="14:16">
      <c r="N7275" s="102"/>
      <c r="O7275" s="93"/>
      <c r="P7275" s="93"/>
    </row>
    <row r="7276" spans="14:16">
      <c r="N7276" s="102"/>
      <c r="O7276" s="93"/>
      <c r="P7276" s="93"/>
    </row>
    <row r="7277" spans="14:16">
      <c r="N7277" s="102"/>
      <c r="O7277" s="93"/>
      <c r="P7277" s="93"/>
    </row>
    <row r="7278" spans="14:16">
      <c r="N7278" s="102"/>
      <c r="O7278" s="93"/>
      <c r="P7278" s="93"/>
    </row>
    <row r="7279" spans="14:16">
      <c r="N7279" s="102"/>
      <c r="O7279" s="93"/>
      <c r="P7279" s="93"/>
    </row>
    <row r="7280" spans="14:16">
      <c r="N7280" s="102"/>
      <c r="O7280" s="93"/>
      <c r="P7280" s="93"/>
    </row>
    <row r="7281" spans="14:16">
      <c r="N7281" s="102"/>
      <c r="O7281" s="93"/>
      <c r="P7281" s="93"/>
    </row>
    <row r="7282" spans="14:16">
      <c r="N7282" s="102"/>
      <c r="O7282" s="93"/>
      <c r="P7282" s="93"/>
    </row>
    <row r="7283" spans="14:16">
      <c r="N7283" s="102"/>
      <c r="O7283" s="93"/>
      <c r="P7283" s="93"/>
    </row>
    <row r="7284" spans="14:16">
      <c r="N7284" s="102"/>
      <c r="O7284" s="93"/>
      <c r="P7284" s="93"/>
    </row>
    <row r="7285" spans="14:16">
      <c r="N7285" s="102"/>
      <c r="O7285" s="93"/>
      <c r="P7285" s="93"/>
    </row>
    <row r="7286" spans="14:16">
      <c r="N7286" s="102"/>
      <c r="O7286" s="93"/>
      <c r="P7286" s="93"/>
    </row>
    <row r="7287" spans="14:16">
      <c r="N7287" s="102"/>
      <c r="O7287" s="93"/>
      <c r="P7287" s="93"/>
    </row>
    <row r="7288" spans="14:16">
      <c r="N7288" s="102"/>
      <c r="O7288" s="93"/>
      <c r="P7288" s="93"/>
    </row>
    <row r="7289" spans="14:16">
      <c r="N7289" s="102"/>
      <c r="O7289" s="93"/>
      <c r="P7289" s="93"/>
    </row>
    <row r="7290" spans="14:16">
      <c r="N7290" s="102"/>
      <c r="O7290" s="93"/>
      <c r="P7290" s="93"/>
    </row>
    <row r="7291" spans="14:16">
      <c r="N7291" s="102"/>
      <c r="O7291" s="93"/>
      <c r="P7291" s="93"/>
    </row>
    <row r="7292" spans="14:16">
      <c r="N7292" s="102"/>
      <c r="O7292" s="93"/>
      <c r="P7292" s="93"/>
    </row>
    <row r="7293" spans="14:16">
      <c r="N7293" s="102"/>
      <c r="O7293" s="93"/>
      <c r="P7293" s="93"/>
    </row>
    <row r="7294" spans="14:16">
      <c r="N7294" s="102"/>
      <c r="O7294" s="93"/>
      <c r="P7294" s="93"/>
    </row>
    <row r="7295" spans="14:16">
      <c r="N7295" s="102"/>
      <c r="O7295" s="93"/>
      <c r="P7295" s="93"/>
    </row>
    <row r="7296" spans="14:16">
      <c r="N7296" s="102"/>
      <c r="O7296" s="93"/>
      <c r="P7296" s="93"/>
    </row>
    <row r="7297" spans="14:16">
      <c r="N7297" s="102"/>
      <c r="O7297" s="93"/>
      <c r="P7297" s="93"/>
    </row>
    <row r="7298" spans="14:16">
      <c r="N7298" s="102"/>
      <c r="O7298" s="93"/>
      <c r="P7298" s="93"/>
    </row>
    <row r="7299" spans="14:16">
      <c r="N7299" s="102"/>
      <c r="O7299" s="93"/>
      <c r="P7299" s="93"/>
    </row>
    <row r="7300" spans="14:16">
      <c r="N7300" s="102"/>
      <c r="O7300" s="93"/>
      <c r="P7300" s="93"/>
    </row>
    <row r="7301" spans="14:16">
      <c r="N7301" s="102"/>
      <c r="O7301" s="93"/>
      <c r="P7301" s="93"/>
    </row>
    <row r="7302" spans="14:16">
      <c r="N7302" s="102"/>
      <c r="O7302" s="93"/>
      <c r="P7302" s="93"/>
    </row>
    <row r="7303" spans="14:16">
      <c r="N7303" s="102"/>
      <c r="O7303" s="93"/>
      <c r="P7303" s="93"/>
    </row>
    <row r="7304" spans="14:16">
      <c r="N7304" s="102"/>
      <c r="O7304" s="93"/>
      <c r="P7304" s="93"/>
    </row>
    <row r="7305" spans="14:16">
      <c r="N7305" s="102"/>
      <c r="O7305" s="93"/>
      <c r="P7305" s="93"/>
    </row>
    <row r="7306" spans="14:16">
      <c r="N7306" s="102"/>
      <c r="O7306" s="93"/>
      <c r="P7306" s="93"/>
    </row>
    <row r="7307" spans="14:16">
      <c r="N7307" s="102"/>
      <c r="O7307" s="93"/>
      <c r="P7307" s="93"/>
    </row>
    <row r="7308" spans="14:16">
      <c r="N7308" s="102"/>
      <c r="O7308" s="93"/>
      <c r="P7308" s="93"/>
    </row>
    <row r="7309" spans="14:16">
      <c r="N7309" s="102"/>
      <c r="O7309" s="93"/>
      <c r="P7309" s="93"/>
    </row>
    <row r="7310" spans="14:16">
      <c r="N7310" s="102"/>
      <c r="O7310" s="93"/>
      <c r="P7310" s="93"/>
    </row>
    <row r="7311" spans="14:16">
      <c r="N7311" s="102"/>
      <c r="O7311" s="93"/>
      <c r="P7311" s="93"/>
    </row>
    <row r="7312" spans="14:16">
      <c r="N7312" s="102"/>
      <c r="O7312" s="93"/>
      <c r="P7312" s="93"/>
    </row>
    <row r="7313" spans="14:16">
      <c r="N7313" s="102"/>
      <c r="O7313" s="93"/>
      <c r="P7313" s="93"/>
    </row>
    <row r="7314" spans="14:16">
      <c r="N7314" s="102"/>
      <c r="O7314" s="93"/>
      <c r="P7314" s="93"/>
    </row>
    <row r="7315" spans="14:16">
      <c r="N7315" s="102"/>
      <c r="O7315" s="93"/>
      <c r="P7315" s="93"/>
    </row>
    <row r="7316" spans="14:16">
      <c r="N7316" s="102"/>
      <c r="O7316" s="93"/>
      <c r="P7316" s="93"/>
    </row>
    <row r="7317" spans="14:16">
      <c r="N7317" s="102"/>
      <c r="O7317" s="93"/>
      <c r="P7317" s="93"/>
    </row>
    <row r="7318" spans="14:16">
      <c r="N7318" s="102"/>
      <c r="O7318" s="93"/>
      <c r="P7318" s="93"/>
    </row>
    <row r="7319" spans="14:16">
      <c r="N7319" s="102"/>
      <c r="O7319" s="93"/>
      <c r="P7319" s="93"/>
    </row>
    <row r="7320" spans="14:16">
      <c r="N7320" s="102"/>
      <c r="O7320" s="93"/>
      <c r="P7320" s="93"/>
    </row>
    <row r="7321" spans="14:16">
      <c r="N7321" s="102"/>
      <c r="O7321" s="93"/>
      <c r="P7321" s="93"/>
    </row>
    <row r="7322" spans="14:16">
      <c r="N7322" s="102"/>
      <c r="O7322" s="93"/>
      <c r="P7322" s="93"/>
    </row>
    <row r="7323" spans="14:16">
      <c r="N7323" s="102"/>
      <c r="O7323" s="93"/>
      <c r="P7323" s="93"/>
    </row>
    <row r="7324" spans="14:16">
      <c r="N7324" s="102"/>
      <c r="O7324" s="93"/>
      <c r="P7324" s="93"/>
    </row>
    <row r="7325" spans="14:16">
      <c r="N7325" s="102"/>
      <c r="O7325" s="93"/>
      <c r="P7325" s="93"/>
    </row>
    <row r="7326" spans="14:16">
      <c r="N7326" s="102"/>
      <c r="O7326" s="93"/>
      <c r="P7326" s="93"/>
    </row>
    <row r="7327" spans="14:16">
      <c r="N7327" s="102"/>
      <c r="O7327" s="93"/>
      <c r="P7327" s="93"/>
    </row>
    <row r="7328" spans="14:16">
      <c r="N7328" s="102"/>
      <c r="O7328" s="93"/>
      <c r="P7328" s="93"/>
    </row>
    <row r="7329" spans="14:16">
      <c r="N7329" s="102"/>
      <c r="O7329" s="93"/>
      <c r="P7329" s="93"/>
    </row>
    <row r="7330" spans="14:16">
      <c r="N7330" s="102"/>
      <c r="O7330" s="93"/>
      <c r="P7330" s="93"/>
    </row>
    <row r="7331" spans="14:16">
      <c r="N7331" s="102"/>
      <c r="O7331" s="93"/>
      <c r="P7331" s="93"/>
    </row>
    <row r="7332" spans="14:16">
      <c r="N7332" s="102"/>
      <c r="O7332" s="93"/>
      <c r="P7332" s="93"/>
    </row>
    <row r="7333" spans="14:16">
      <c r="N7333" s="102"/>
      <c r="O7333" s="93"/>
      <c r="P7333" s="93"/>
    </row>
    <row r="7334" spans="14:16">
      <c r="N7334" s="102"/>
      <c r="O7334" s="93"/>
      <c r="P7334" s="93"/>
    </row>
    <row r="7335" spans="14:16">
      <c r="N7335" s="102"/>
      <c r="O7335" s="93"/>
      <c r="P7335" s="93"/>
    </row>
    <row r="7336" spans="14:16">
      <c r="N7336" s="102"/>
      <c r="O7336" s="93"/>
      <c r="P7336" s="93"/>
    </row>
    <row r="7337" spans="14:16">
      <c r="N7337" s="102"/>
      <c r="O7337" s="93"/>
      <c r="P7337" s="93"/>
    </row>
    <row r="7338" spans="14:16">
      <c r="N7338" s="102"/>
      <c r="O7338" s="93"/>
      <c r="P7338" s="93"/>
    </row>
    <row r="7339" spans="14:16">
      <c r="N7339" s="102"/>
      <c r="O7339" s="93"/>
      <c r="P7339" s="93"/>
    </row>
    <row r="7340" spans="14:16">
      <c r="N7340" s="102"/>
      <c r="O7340" s="93"/>
      <c r="P7340" s="93"/>
    </row>
    <row r="7341" spans="14:16">
      <c r="N7341" s="102"/>
      <c r="O7341" s="93"/>
      <c r="P7341" s="93"/>
    </row>
    <row r="7342" spans="14:16">
      <c r="N7342" s="102"/>
      <c r="O7342" s="93"/>
      <c r="P7342" s="93"/>
    </row>
    <row r="7343" spans="14:16">
      <c r="N7343" s="102"/>
      <c r="O7343" s="93"/>
      <c r="P7343" s="93"/>
    </row>
    <row r="7344" spans="14:16">
      <c r="N7344" s="102"/>
      <c r="O7344" s="93"/>
      <c r="P7344" s="93"/>
    </row>
    <row r="7345" spans="14:16">
      <c r="N7345" s="102"/>
      <c r="O7345" s="93"/>
      <c r="P7345" s="93"/>
    </row>
    <row r="7346" spans="14:16">
      <c r="N7346" s="102"/>
      <c r="O7346" s="93"/>
      <c r="P7346" s="93"/>
    </row>
    <row r="7347" spans="14:16">
      <c r="N7347" s="102"/>
      <c r="O7347" s="93"/>
      <c r="P7347" s="93"/>
    </row>
    <row r="7348" spans="14:16">
      <c r="N7348" s="102"/>
      <c r="O7348" s="93"/>
      <c r="P7348" s="93"/>
    </row>
    <row r="7349" spans="14:16">
      <c r="N7349" s="102"/>
      <c r="O7349" s="93"/>
      <c r="P7349" s="93"/>
    </row>
    <row r="7350" spans="14:16">
      <c r="N7350" s="102"/>
      <c r="O7350" s="93"/>
      <c r="P7350" s="93"/>
    </row>
    <row r="7351" spans="14:16">
      <c r="N7351" s="102"/>
      <c r="O7351" s="93"/>
      <c r="P7351" s="93"/>
    </row>
    <row r="7352" spans="14:16">
      <c r="N7352" s="102"/>
      <c r="O7352" s="93"/>
      <c r="P7352" s="93"/>
    </row>
    <row r="7353" spans="14:16">
      <c r="N7353" s="102"/>
      <c r="O7353" s="93"/>
      <c r="P7353" s="93"/>
    </row>
    <row r="7354" spans="14:16">
      <c r="N7354" s="102"/>
      <c r="O7354" s="93"/>
      <c r="P7354" s="93"/>
    </row>
    <row r="7355" spans="14:16">
      <c r="N7355" s="102"/>
      <c r="O7355" s="93"/>
      <c r="P7355" s="93"/>
    </row>
    <row r="7356" spans="14:16">
      <c r="N7356" s="102"/>
      <c r="O7356" s="93"/>
      <c r="P7356" s="93"/>
    </row>
    <row r="7357" spans="14:16">
      <c r="N7357" s="102"/>
      <c r="O7357" s="93"/>
      <c r="P7357" s="93"/>
    </row>
    <row r="7358" spans="14:16">
      <c r="N7358" s="102"/>
      <c r="O7358" s="93"/>
      <c r="P7358" s="93"/>
    </row>
    <row r="7359" spans="14:16">
      <c r="N7359" s="102"/>
      <c r="O7359" s="93"/>
      <c r="P7359" s="93"/>
    </row>
    <row r="7360" spans="14:16">
      <c r="N7360" s="102"/>
      <c r="O7360" s="93"/>
      <c r="P7360" s="93"/>
    </row>
    <row r="7361" spans="14:16">
      <c r="N7361" s="102"/>
      <c r="O7361" s="93"/>
      <c r="P7361" s="93"/>
    </row>
    <row r="7362" spans="14:16">
      <c r="N7362" s="102"/>
      <c r="O7362" s="93"/>
      <c r="P7362" s="93"/>
    </row>
    <row r="7363" spans="14:16">
      <c r="N7363" s="102"/>
      <c r="O7363" s="93"/>
      <c r="P7363" s="93"/>
    </row>
    <row r="7364" spans="14:16">
      <c r="N7364" s="102"/>
      <c r="O7364" s="93"/>
      <c r="P7364" s="93"/>
    </row>
    <row r="7365" spans="14:16">
      <c r="N7365" s="102"/>
      <c r="O7365" s="93"/>
      <c r="P7365" s="93"/>
    </row>
    <row r="7366" spans="14:16">
      <c r="N7366" s="102"/>
      <c r="O7366" s="93"/>
      <c r="P7366" s="93"/>
    </row>
    <row r="7367" spans="14:16">
      <c r="N7367" s="102"/>
      <c r="O7367" s="93"/>
      <c r="P7367" s="93"/>
    </row>
    <row r="7368" spans="14:16">
      <c r="N7368" s="102"/>
      <c r="O7368" s="93"/>
      <c r="P7368" s="93"/>
    </row>
    <row r="7369" spans="14:16">
      <c r="N7369" s="102"/>
      <c r="O7369" s="93"/>
      <c r="P7369" s="93"/>
    </row>
    <row r="7370" spans="14:16">
      <c r="N7370" s="102"/>
      <c r="O7370" s="93"/>
      <c r="P7370" s="93"/>
    </row>
    <row r="7371" spans="14:16">
      <c r="N7371" s="102"/>
      <c r="O7371" s="93"/>
      <c r="P7371" s="93"/>
    </row>
    <row r="7372" spans="14:16">
      <c r="N7372" s="102"/>
      <c r="O7372" s="93"/>
      <c r="P7372" s="93"/>
    </row>
    <row r="7373" spans="14:16">
      <c r="N7373" s="102"/>
      <c r="O7373" s="93"/>
      <c r="P7373" s="93"/>
    </row>
    <row r="7374" spans="14:16">
      <c r="N7374" s="102"/>
      <c r="O7374" s="93"/>
      <c r="P7374" s="93"/>
    </row>
    <row r="7375" spans="14:16">
      <c r="N7375" s="102"/>
      <c r="O7375" s="93"/>
      <c r="P7375" s="93"/>
    </row>
    <row r="7376" spans="14:16">
      <c r="N7376" s="102"/>
      <c r="O7376" s="93"/>
      <c r="P7376" s="93"/>
    </row>
    <row r="7377" spans="14:16">
      <c r="N7377" s="102"/>
      <c r="O7377" s="93"/>
      <c r="P7377" s="93"/>
    </row>
    <row r="7378" spans="14:16">
      <c r="N7378" s="102"/>
      <c r="O7378" s="93"/>
      <c r="P7378" s="93"/>
    </row>
    <row r="7379" spans="14:16">
      <c r="N7379" s="102"/>
      <c r="O7379" s="93"/>
      <c r="P7379" s="93"/>
    </row>
    <row r="7380" spans="14:16">
      <c r="N7380" s="102"/>
      <c r="O7380" s="93"/>
      <c r="P7380" s="93"/>
    </row>
    <row r="7381" spans="14:16">
      <c r="N7381" s="102"/>
      <c r="O7381" s="93"/>
      <c r="P7381" s="93"/>
    </row>
    <row r="7382" spans="14:16">
      <c r="N7382" s="102"/>
      <c r="O7382" s="93"/>
      <c r="P7382" s="93"/>
    </row>
    <row r="7383" spans="14:16">
      <c r="N7383" s="102"/>
      <c r="O7383" s="93"/>
      <c r="P7383" s="93"/>
    </row>
    <row r="7384" spans="14:16">
      <c r="N7384" s="102"/>
      <c r="O7384" s="93"/>
      <c r="P7384" s="93"/>
    </row>
    <row r="7385" spans="14:16">
      <c r="N7385" s="102"/>
      <c r="O7385" s="93"/>
      <c r="P7385" s="93"/>
    </row>
    <row r="7386" spans="14:16">
      <c r="N7386" s="102"/>
      <c r="O7386" s="93"/>
      <c r="P7386" s="93"/>
    </row>
    <row r="7387" spans="14:16">
      <c r="N7387" s="102"/>
      <c r="O7387" s="93"/>
      <c r="P7387" s="93"/>
    </row>
    <row r="7388" spans="14:16">
      <c r="N7388" s="102"/>
      <c r="O7388" s="93"/>
      <c r="P7388" s="93"/>
    </row>
    <row r="7389" spans="14:16">
      <c r="N7389" s="102"/>
      <c r="O7389" s="93"/>
      <c r="P7389" s="93"/>
    </row>
    <row r="7390" spans="14:16">
      <c r="N7390" s="102"/>
      <c r="O7390" s="93"/>
      <c r="P7390" s="93"/>
    </row>
    <row r="7391" spans="14:16">
      <c r="N7391" s="102"/>
      <c r="O7391" s="93"/>
      <c r="P7391" s="93"/>
    </row>
    <row r="7392" spans="14:16">
      <c r="N7392" s="102"/>
      <c r="O7392" s="93"/>
      <c r="P7392" s="93"/>
    </row>
    <row r="7393" spans="14:16">
      <c r="N7393" s="102"/>
      <c r="O7393" s="93"/>
      <c r="P7393" s="93"/>
    </row>
    <row r="7394" spans="14:16">
      <c r="N7394" s="102"/>
      <c r="O7394" s="93"/>
      <c r="P7394" s="93"/>
    </row>
    <row r="7395" spans="14:16">
      <c r="N7395" s="102"/>
      <c r="O7395" s="93"/>
      <c r="P7395" s="93"/>
    </row>
    <row r="7396" spans="14:16">
      <c r="N7396" s="102"/>
      <c r="O7396" s="93"/>
      <c r="P7396" s="93"/>
    </row>
    <row r="7397" spans="14:16">
      <c r="N7397" s="102"/>
      <c r="O7397" s="93"/>
      <c r="P7397" s="93"/>
    </row>
    <row r="7398" spans="14:16">
      <c r="N7398" s="102"/>
      <c r="O7398" s="93"/>
      <c r="P7398" s="93"/>
    </row>
    <row r="7399" spans="14:16">
      <c r="N7399" s="102"/>
      <c r="O7399" s="93"/>
      <c r="P7399" s="93"/>
    </row>
    <row r="7400" spans="14:16">
      <c r="N7400" s="102"/>
      <c r="O7400" s="93"/>
      <c r="P7400" s="93"/>
    </row>
    <row r="7401" spans="14:16">
      <c r="N7401" s="102"/>
      <c r="O7401" s="93"/>
      <c r="P7401" s="93"/>
    </row>
    <row r="7402" spans="14:16">
      <c r="N7402" s="102"/>
      <c r="O7402" s="93"/>
      <c r="P7402" s="93"/>
    </row>
    <row r="7403" spans="14:16">
      <c r="N7403" s="102"/>
      <c r="O7403" s="93"/>
      <c r="P7403" s="93"/>
    </row>
    <row r="7404" spans="14:16">
      <c r="N7404" s="102"/>
      <c r="O7404" s="93"/>
      <c r="P7404" s="93"/>
    </row>
    <row r="7405" spans="14:16">
      <c r="N7405" s="102"/>
      <c r="O7405" s="93"/>
      <c r="P7405" s="93"/>
    </row>
    <row r="7406" spans="14:16">
      <c r="N7406" s="102"/>
      <c r="O7406" s="93"/>
      <c r="P7406" s="93"/>
    </row>
    <row r="7407" spans="14:16">
      <c r="N7407" s="102"/>
      <c r="O7407" s="93"/>
      <c r="P7407" s="93"/>
    </row>
    <row r="7408" spans="14:16">
      <c r="N7408" s="102"/>
      <c r="O7408" s="93"/>
      <c r="P7408" s="93"/>
    </row>
    <row r="7409" spans="14:16">
      <c r="N7409" s="102"/>
      <c r="O7409" s="93"/>
      <c r="P7409" s="93"/>
    </row>
    <row r="7410" spans="14:16">
      <c r="N7410" s="102"/>
      <c r="O7410" s="93"/>
      <c r="P7410" s="93"/>
    </row>
    <row r="7411" spans="14:16">
      <c r="N7411" s="102"/>
      <c r="O7411" s="93"/>
      <c r="P7411" s="93"/>
    </row>
    <row r="7412" spans="14:16">
      <c r="N7412" s="102"/>
      <c r="O7412" s="93"/>
      <c r="P7412" s="93"/>
    </row>
    <row r="7413" spans="14:16">
      <c r="N7413" s="102"/>
      <c r="O7413" s="93"/>
      <c r="P7413" s="93"/>
    </row>
    <row r="7414" spans="14:16">
      <c r="N7414" s="102"/>
      <c r="O7414" s="93"/>
      <c r="P7414" s="93"/>
    </row>
    <row r="7415" spans="14:16">
      <c r="N7415" s="102"/>
      <c r="O7415" s="93"/>
      <c r="P7415" s="93"/>
    </row>
    <row r="7416" spans="14:16">
      <c r="N7416" s="102"/>
      <c r="O7416" s="93"/>
      <c r="P7416" s="93"/>
    </row>
    <row r="7417" spans="14:16">
      <c r="N7417" s="102"/>
      <c r="O7417" s="93"/>
      <c r="P7417" s="93"/>
    </row>
    <row r="7418" spans="14:16">
      <c r="N7418" s="102"/>
      <c r="O7418" s="93"/>
      <c r="P7418" s="93"/>
    </row>
    <row r="7419" spans="14:16">
      <c r="N7419" s="102"/>
      <c r="O7419" s="93"/>
      <c r="P7419" s="93"/>
    </row>
    <row r="7420" spans="14:16">
      <c r="N7420" s="102"/>
      <c r="O7420" s="93"/>
      <c r="P7420" s="93"/>
    </row>
    <row r="7421" spans="14:16">
      <c r="N7421" s="102"/>
      <c r="O7421" s="93"/>
      <c r="P7421" s="93"/>
    </row>
    <row r="7422" spans="14:16">
      <c r="N7422" s="102"/>
      <c r="O7422" s="93"/>
      <c r="P7422" s="93"/>
    </row>
    <row r="7423" spans="14:16">
      <c r="N7423" s="102"/>
      <c r="O7423" s="93"/>
      <c r="P7423" s="93"/>
    </row>
    <row r="7424" spans="14:16">
      <c r="N7424" s="102"/>
      <c r="O7424" s="93"/>
      <c r="P7424" s="93"/>
    </row>
    <row r="7425" spans="14:16">
      <c r="N7425" s="102"/>
      <c r="O7425" s="93"/>
      <c r="P7425" s="93"/>
    </row>
    <row r="7426" spans="14:16">
      <c r="N7426" s="102"/>
      <c r="O7426" s="93"/>
      <c r="P7426" s="93"/>
    </row>
    <row r="7427" spans="14:16">
      <c r="N7427" s="102"/>
      <c r="O7427" s="93"/>
      <c r="P7427" s="93"/>
    </row>
    <row r="7428" spans="14:16">
      <c r="N7428" s="102"/>
      <c r="O7428" s="93"/>
      <c r="P7428" s="93"/>
    </row>
    <row r="7429" spans="14:16">
      <c r="N7429" s="102"/>
      <c r="O7429" s="93"/>
      <c r="P7429" s="93"/>
    </row>
    <row r="7430" spans="14:16">
      <c r="N7430" s="102"/>
      <c r="O7430" s="93"/>
      <c r="P7430" s="93"/>
    </row>
    <row r="7431" spans="14:16">
      <c r="N7431" s="102"/>
      <c r="O7431" s="93"/>
      <c r="P7431" s="93"/>
    </row>
    <row r="7432" spans="14:16">
      <c r="N7432" s="102"/>
      <c r="O7432" s="93"/>
      <c r="P7432" s="93"/>
    </row>
    <row r="7433" spans="14:16">
      <c r="N7433" s="102"/>
      <c r="O7433" s="93"/>
      <c r="P7433" s="93"/>
    </row>
    <row r="7434" spans="14:16">
      <c r="N7434" s="102"/>
      <c r="O7434" s="93"/>
      <c r="P7434" s="93"/>
    </row>
    <row r="7435" spans="14:16">
      <c r="N7435" s="102"/>
      <c r="O7435" s="93"/>
      <c r="P7435" s="93"/>
    </row>
    <row r="7436" spans="14:16">
      <c r="N7436" s="102"/>
      <c r="O7436" s="93"/>
      <c r="P7436" s="93"/>
    </row>
    <row r="7437" spans="14:16">
      <c r="N7437" s="102"/>
      <c r="O7437" s="93"/>
      <c r="P7437" s="93"/>
    </row>
    <row r="7438" spans="14:16">
      <c r="N7438" s="102"/>
      <c r="O7438" s="93"/>
      <c r="P7438" s="93"/>
    </row>
    <row r="7439" spans="14:16">
      <c r="N7439" s="102"/>
      <c r="O7439" s="93"/>
      <c r="P7439" s="93"/>
    </row>
    <row r="7440" spans="14:16">
      <c r="N7440" s="102"/>
      <c r="O7440" s="93"/>
      <c r="P7440" s="93"/>
    </row>
    <row r="7441" spans="14:16">
      <c r="N7441" s="102"/>
      <c r="O7441" s="93"/>
      <c r="P7441" s="93"/>
    </row>
    <row r="7442" spans="14:16">
      <c r="N7442" s="102"/>
      <c r="O7442" s="93"/>
      <c r="P7442" s="93"/>
    </row>
    <row r="7443" spans="14:16">
      <c r="N7443" s="102"/>
      <c r="O7443" s="93"/>
      <c r="P7443" s="93"/>
    </row>
    <row r="7444" spans="14:16">
      <c r="N7444" s="102"/>
      <c r="O7444" s="93"/>
      <c r="P7444" s="93"/>
    </row>
    <row r="7445" spans="14:16">
      <c r="N7445" s="102"/>
      <c r="O7445" s="93"/>
      <c r="P7445" s="93"/>
    </row>
    <row r="7446" spans="14:16">
      <c r="N7446" s="102"/>
      <c r="O7446" s="93"/>
      <c r="P7446" s="93"/>
    </row>
    <row r="7447" spans="14:16">
      <c r="N7447" s="102"/>
      <c r="O7447" s="93"/>
      <c r="P7447" s="93"/>
    </row>
    <row r="7448" spans="14:16">
      <c r="N7448" s="102"/>
      <c r="O7448" s="93"/>
      <c r="P7448" s="93"/>
    </row>
    <row r="7449" spans="14:16">
      <c r="N7449" s="102"/>
      <c r="O7449" s="93"/>
      <c r="P7449" s="93"/>
    </row>
    <row r="7450" spans="14:16">
      <c r="N7450" s="102"/>
      <c r="O7450" s="93"/>
      <c r="P7450" s="93"/>
    </row>
    <row r="7451" spans="14:16">
      <c r="N7451" s="102"/>
      <c r="O7451" s="93"/>
      <c r="P7451" s="93"/>
    </row>
    <row r="7452" spans="14:16">
      <c r="N7452" s="102"/>
      <c r="O7452" s="93"/>
      <c r="P7452" s="93"/>
    </row>
    <row r="7453" spans="14:16">
      <c r="N7453" s="102"/>
      <c r="O7453" s="93"/>
      <c r="P7453" s="93"/>
    </row>
    <row r="7454" spans="14:16">
      <c r="N7454" s="102"/>
      <c r="O7454" s="93"/>
      <c r="P7454" s="93"/>
    </row>
    <row r="7455" spans="14:16">
      <c r="N7455" s="102"/>
      <c r="O7455" s="93"/>
      <c r="P7455" s="93"/>
    </row>
    <row r="7456" spans="14:16">
      <c r="N7456" s="102"/>
      <c r="O7456" s="93"/>
      <c r="P7456" s="93"/>
    </row>
    <row r="7457" spans="14:16">
      <c r="N7457" s="102"/>
      <c r="O7457" s="93"/>
      <c r="P7457" s="93"/>
    </row>
    <row r="7458" spans="14:16">
      <c r="N7458" s="102"/>
      <c r="O7458" s="93"/>
      <c r="P7458" s="93"/>
    </row>
    <row r="7459" spans="14:16">
      <c r="N7459" s="102"/>
      <c r="O7459" s="93"/>
      <c r="P7459" s="93"/>
    </row>
    <row r="7460" spans="14:16">
      <c r="N7460" s="102"/>
      <c r="O7460" s="93"/>
      <c r="P7460" s="93"/>
    </row>
    <row r="7461" spans="14:16">
      <c r="N7461" s="102"/>
      <c r="O7461" s="93"/>
      <c r="P7461" s="93"/>
    </row>
    <row r="7462" spans="14:16">
      <c r="N7462" s="102"/>
      <c r="O7462" s="93"/>
      <c r="P7462" s="93"/>
    </row>
    <row r="7463" spans="14:16">
      <c r="N7463" s="102"/>
      <c r="O7463" s="93"/>
      <c r="P7463" s="93"/>
    </row>
    <row r="7464" spans="14:16">
      <c r="N7464" s="102"/>
      <c r="O7464" s="93"/>
      <c r="P7464" s="93"/>
    </row>
    <row r="7465" spans="14:16">
      <c r="N7465" s="102"/>
      <c r="O7465" s="93"/>
      <c r="P7465" s="93"/>
    </row>
    <row r="7466" spans="14:16">
      <c r="N7466" s="102"/>
      <c r="O7466" s="93"/>
      <c r="P7466" s="93"/>
    </row>
    <row r="7467" spans="14:16">
      <c r="N7467" s="102"/>
      <c r="O7467" s="93"/>
      <c r="P7467" s="93"/>
    </row>
    <row r="7468" spans="14:16">
      <c r="N7468" s="102"/>
      <c r="O7468" s="93"/>
      <c r="P7468" s="93"/>
    </row>
    <row r="7469" spans="14:16">
      <c r="N7469" s="102"/>
      <c r="O7469" s="93"/>
      <c r="P7469" s="93"/>
    </row>
    <row r="7470" spans="14:16">
      <c r="N7470" s="102"/>
      <c r="O7470" s="93"/>
      <c r="P7470" s="93"/>
    </row>
    <row r="7471" spans="14:16">
      <c r="N7471" s="102"/>
      <c r="O7471" s="93"/>
      <c r="P7471" s="93"/>
    </row>
    <row r="7472" spans="14:16">
      <c r="N7472" s="102"/>
      <c r="O7472" s="93"/>
      <c r="P7472" s="93"/>
    </row>
    <row r="7473" spans="14:16">
      <c r="N7473" s="102"/>
      <c r="O7473" s="93"/>
      <c r="P7473" s="93"/>
    </row>
    <row r="7474" spans="14:16">
      <c r="N7474" s="102"/>
      <c r="O7474" s="93"/>
      <c r="P7474" s="93"/>
    </row>
    <row r="7475" spans="14:16">
      <c r="N7475" s="102"/>
      <c r="O7475" s="93"/>
      <c r="P7475" s="93"/>
    </row>
    <row r="7476" spans="14:16">
      <c r="N7476" s="102"/>
      <c r="O7476" s="93"/>
      <c r="P7476" s="93"/>
    </row>
    <row r="7477" spans="14:16">
      <c r="N7477" s="102"/>
      <c r="O7477" s="93"/>
      <c r="P7477" s="93"/>
    </row>
    <row r="7478" spans="14:16">
      <c r="N7478" s="102"/>
      <c r="O7478" s="93"/>
      <c r="P7478" s="93"/>
    </row>
    <row r="7479" spans="14:16">
      <c r="N7479" s="102"/>
      <c r="O7479" s="93"/>
      <c r="P7479" s="93"/>
    </row>
    <row r="7480" spans="14:16">
      <c r="N7480" s="102"/>
      <c r="O7480" s="93"/>
      <c r="P7480" s="93"/>
    </row>
    <row r="7481" spans="14:16">
      <c r="N7481" s="102"/>
      <c r="O7481" s="93"/>
      <c r="P7481" s="93"/>
    </row>
    <row r="7482" spans="14:16">
      <c r="N7482" s="102"/>
      <c r="O7482" s="93"/>
      <c r="P7482" s="93"/>
    </row>
    <row r="7483" spans="14:16">
      <c r="N7483" s="102"/>
      <c r="O7483" s="93"/>
      <c r="P7483" s="93"/>
    </row>
    <row r="7484" spans="14:16">
      <c r="N7484" s="102"/>
      <c r="O7484" s="93"/>
      <c r="P7484" s="93"/>
    </row>
    <row r="7485" spans="14:16">
      <c r="N7485" s="102"/>
      <c r="O7485" s="93"/>
      <c r="P7485" s="93"/>
    </row>
    <row r="7486" spans="14:16">
      <c r="N7486" s="102"/>
      <c r="O7486" s="93"/>
      <c r="P7486" s="93"/>
    </row>
    <row r="7487" spans="14:16">
      <c r="N7487" s="102"/>
      <c r="O7487" s="93"/>
      <c r="P7487" s="93"/>
    </row>
    <row r="7488" spans="14:16">
      <c r="N7488" s="102"/>
      <c r="O7488" s="93"/>
      <c r="P7488" s="93"/>
    </row>
    <row r="7489" spans="14:16">
      <c r="N7489" s="102"/>
      <c r="O7489" s="93"/>
      <c r="P7489" s="93"/>
    </row>
    <row r="7490" spans="14:16">
      <c r="N7490" s="102"/>
      <c r="O7490" s="93"/>
      <c r="P7490" s="93"/>
    </row>
    <row r="7491" spans="14:16">
      <c r="N7491" s="102"/>
      <c r="O7491" s="93"/>
      <c r="P7491" s="93"/>
    </row>
    <row r="7492" spans="14:16">
      <c r="N7492" s="102"/>
      <c r="O7492" s="93"/>
      <c r="P7492" s="93"/>
    </row>
    <row r="7493" spans="14:16">
      <c r="N7493" s="102"/>
      <c r="O7493" s="93"/>
      <c r="P7493" s="93"/>
    </row>
    <row r="7494" spans="14:16">
      <c r="N7494" s="102"/>
      <c r="O7494" s="93"/>
      <c r="P7494" s="93"/>
    </row>
    <row r="7495" spans="14:16">
      <c r="N7495" s="102"/>
      <c r="O7495" s="93"/>
      <c r="P7495" s="93"/>
    </row>
    <row r="7496" spans="14:16">
      <c r="N7496" s="102"/>
      <c r="O7496" s="93"/>
      <c r="P7496" s="93"/>
    </row>
    <row r="7497" spans="14:16">
      <c r="N7497" s="102"/>
      <c r="O7497" s="93"/>
      <c r="P7497" s="93"/>
    </row>
    <row r="7498" spans="14:16">
      <c r="N7498" s="102"/>
      <c r="O7498" s="93"/>
      <c r="P7498" s="93"/>
    </row>
    <row r="7499" spans="14:16">
      <c r="N7499" s="102"/>
      <c r="O7499" s="93"/>
      <c r="P7499" s="93"/>
    </row>
    <row r="7500" spans="14:16">
      <c r="N7500" s="102"/>
      <c r="O7500" s="93"/>
      <c r="P7500" s="93"/>
    </row>
    <row r="7501" spans="14:16">
      <c r="N7501" s="102"/>
      <c r="O7501" s="93"/>
      <c r="P7501" s="93"/>
    </row>
    <row r="7502" spans="14:16">
      <c r="N7502" s="102"/>
      <c r="O7502" s="93"/>
      <c r="P7502" s="93"/>
    </row>
    <row r="7503" spans="14:16">
      <c r="N7503" s="102"/>
      <c r="O7503" s="93"/>
      <c r="P7503" s="93"/>
    </row>
    <row r="7504" spans="14:16">
      <c r="N7504" s="102"/>
      <c r="O7504" s="93"/>
      <c r="P7504" s="93"/>
    </row>
    <row r="7505" spans="14:16">
      <c r="N7505" s="102"/>
      <c r="O7505" s="93"/>
      <c r="P7505" s="93"/>
    </row>
    <row r="7506" spans="14:16">
      <c r="N7506" s="102"/>
      <c r="O7506" s="93"/>
      <c r="P7506" s="93"/>
    </row>
    <row r="7507" spans="14:16">
      <c r="N7507" s="102"/>
      <c r="O7507" s="93"/>
      <c r="P7507" s="93"/>
    </row>
    <row r="7508" spans="14:16">
      <c r="N7508" s="102"/>
      <c r="O7508" s="93"/>
      <c r="P7508" s="93"/>
    </row>
    <row r="7509" spans="14:16">
      <c r="N7509" s="102"/>
      <c r="O7509" s="93"/>
      <c r="P7509" s="93"/>
    </row>
    <row r="7510" spans="14:16">
      <c r="N7510" s="102"/>
      <c r="O7510" s="93"/>
      <c r="P7510" s="93"/>
    </row>
    <row r="7511" spans="14:16">
      <c r="N7511" s="102"/>
      <c r="O7511" s="93"/>
      <c r="P7511" s="93"/>
    </row>
    <row r="7512" spans="14:16">
      <c r="N7512" s="102"/>
      <c r="O7512" s="93"/>
      <c r="P7512" s="93"/>
    </row>
    <row r="7513" spans="14:16">
      <c r="N7513" s="102"/>
      <c r="O7513" s="93"/>
      <c r="P7513" s="93"/>
    </row>
    <row r="7514" spans="14:16">
      <c r="N7514" s="102"/>
      <c r="O7514" s="93"/>
      <c r="P7514" s="93"/>
    </row>
    <row r="7515" spans="14:16">
      <c r="N7515" s="102"/>
      <c r="O7515" s="93"/>
      <c r="P7515" s="93"/>
    </row>
    <row r="7516" spans="14:16">
      <c r="N7516" s="102"/>
      <c r="O7516" s="93"/>
      <c r="P7516" s="93"/>
    </row>
    <row r="7517" spans="14:16">
      <c r="N7517" s="102"/>
      <c r="O7517" s="93"/>
      <c r="P7517" s="93"/>
    </row>
    <row r="7518" spans="14:16">
      <c r="N7518" s="102"/>
      <c r="O7518" s="93"/>
      <c r="P7518" s="93"/>
    </row>
    <row r="7519" spans="14:16">
      <c r="N7519" s="102"/>
      <c r="O7519" s="93"/>
      <c r="P7519" s="93"/>
    </row>
    <row r="7520" spans="14:16">
      <c r="N7520" s="102"/>
      <c r="O7520" s="93"/>
      <c r="P7520" s="93"/>
    </row>
    <row r="7521" spans="14:16">
      <c r="N7521" s="102"/>
      <c r="O7521" s="93"/>
      <c r="P7521" s="93"/>
    </row>
    <row r="7522" spans="14:16">
      <c r="N7522" s="102"/>
      <c r="O7522" s="93"/>
      <c r="P7522" s="93"/>
    </row>
    <row r="7523" spans="14:16">
      <c r="N7523" s="102"/>
      <c r="O7523" s="93"/>
      <c r="P7523" s="93"/>
    </row>
    <row r="7524" spans="14:16">
      <c r="N7524" s="102"/>
      <c r="O7524" s="93"/>
      <c r="P7524" s="93"/>
    </row>
    <row r="7525" spans="14:16">
      <c r="N7525" s="102"/>
      <c r="O7525" s="93"/>
      <c r="P7525" s="93"/>
    </row>
    <row r="7526" spans="14:16">
      <c r="N7526" s="102"/>
      <c r="O7526" s="93"/>
      <c r="P7526" s="93"/>
    </row>
    <row r="7527" spans="14:16">
      <c r="N7527" s="102"/>
      <c r="O7527" s="93"/>
      <c r="P7527" s="93"/>
    </row>
    <row r="7528" spans="14:16">
      <c r="N7528" s="102"/>
      <c r="O7528" s="93"/>
      <c r="P7528" s="93"/>
    </row>
    <row r="7529" spans="14:16">
      <c r="N7529" s="102"/>
      <c r="O7529" s="93"/>
      <c r="P7529" s="93"/>
    </row>
    <row r="7530" spans="14:16">
      <c r="N7530" s="102"/>
      <c r="O7530" s="93"/>
      <c r="P7530" s="93"/>
    </row>
    <row r="7531" spans="14:16">
      <c r="N7531" s="102"/>
      <c r="O7531" s="93"/>
      <c r="P7531" s="93"/>
    </row>
    <row r="7532" spans="14:16">
      <c r="N7532" s="102"/>
      <c r="O7532" s="93"/>
      <c r="P7532" s="93"/>
    </row>
    <row r="7533" spans="14:16">
      <c r="N7533" s="102"/>
      <c r="O7533" s="93"/>
      <c r="P7533" s="93"/>
    </row>
    <row r="7534" spans="14:16">
      <c r="N7534" s="102"/>
      <c r="O7534" s="93"/>
      <c r="P7534" s="93"/>
    </row>
    <row r="7535" spans="14:16">
      <c r="N7535" s="102"/>
      <c r="O7535" s="93"/>
      <c r="P7535" s="93"/>
    </row>
    <row r="7536" spans="14:16">
      <c r="N7536" s="102"/>
      <c r="O7536" s="93"/>
      <c r="P7536" s="93"/>
    </row>
    <row r="7537" spans="14:16">
      <c r="N7537" s="102"/>
      <c r="O7537" s="93"/>
      <c r="P7537" s="93"/>
    </row>
    <row r="7538" spans="14:16">
      <c r="N7538" s="102"/>
      <c r="O7538" s="93"/>
      <c r="P7538" s="93"/>
    </row>
    <row r="7539" spans="14:16">
      <c r="N7539" s="102"/>
      <c r="O7539" s="93"/>
      <c r="P7539" s="93"/>
    </row>
    <row r="7540" spans="14:16">
      <c r="N7540" s="102"/>
      <c r="O7540" s="93"/>
      <c r="P7540" s="93"/>
    </row>
    <row r="7541" spans="14:16">
      <c r="N7541" s="102"/>
      <c r="O7541" s="93"/>
      <c r="P7541" s="93"/>
    </row>
    <row r="7542" spans="14:16">
      <c r="N7542" s="102"/>
      <c r="O7542" s="93"/>
      <c r="P7542" s="93"/>
    </row>
    <row r="7543" spans="14:16">
      <c r="N7543" s="102"/>
      <c r="O7543" s="93"/>
      <c r="P7543" s="93"/>
    </row>
    <row r="7544" spans="14:16">
      <c r="N7544" s="102"/>
      <c r="O7544" s="93"/>
      <c r="P7544" s="93"/>
    </row>
    <row r="7545" spans="14:16">
      <c r="N7545" s="102"/>
      <c r="O7545" s="93"/>
      <c r="P7545" s="93"/>
    </row>
    <row r="7546" spans="14:16">
      <c r="N7546" s="102"/>
      <c r="O7546" s="93"/>
      <c r="P7546" s="93"/>
    </row>
    <row r="7547" spans="14:16">
      <c r="N7547" s="102"/>
      <c r="O7547" s="93"/>
      <c r="P7547" s="93"/>
    </row>
    <row r="7548" spans="14:16">
      <c r="N7548" s="102"/>
      <c r="O7548" s="93"/>
      <c r="P7548" s="93"/>
    </row>
    <row r="7549" spans="14:16">
      <c r="N7549" s="102"/>
      <c r="O7549" s="93"/>
      <c r="P7549" s="93"/>
    </row>
    <row r="7550" spans="14:16">
      <c r="N7550" s="102"/>
      <c r="O7550" s="93"/>
      <c r="P7550" s="93"/>
    </row>
    <row r="7551" spans="14:16">
      <c r="N7551" s="102"/>
      <c r="O7551" s="93"/>
      <c r="P7551" s="93"/>
    </row>
    <row r="7552" spans="14:16">
      <c r="N7552" s="102"/>
      <c r="O7552" s="93"/>
      <c r="P7552" s="93"/>
    </row>
    <row r="7553" spans="14:16">
      <c r="N7553" s="102"/>
      <c r="O7553" s="93"/>
      <c r="P7553" s="93"/>
    </row>
    <row r="7554" spans="14:16">
      <c r="N7554" s="102"/>
      <c r="O7554" s="93"/>
      <c r="P7554" s="93"/>
    </row>
    <row r="7555" spans="14:16">
      <c r="N7555" s="102"/>
      <c r="O7555" s="93"/>
      <c r="P7555" s="93"/>
    </row>
    <row r="7556" spans="14:16">
      <c r="N7556" s="102"/>
      <c r="O7556" s="93"/>
      <c r="P7556" s="93"/>
    </row>
    <row r="7557" spans="14:16">
      <c r="N7557" s="102"/>
      <c r="O7557" s="93"/>
      <c r="P7557" s="93"/>
    </row>
    <row r="7558" spans="14:16">
      <c r="N7558" s="102"/>
      <c r="O7558" s="93"/>
      <c r="P7558" s="93"/>
    </row>
    <row r="7559" spans="14:16">
      <c r="N7559" s="102"/>
      <c r="O7559" s="93"/>
      <c r="P7559" s="93"/>
    </row>
    <row r="7560" spans="14:16">
      <c r="N7560" s="102"/>
      <c r="O7560" s="93"/>
      <c r="P7560" s="93"/>
    </row>
    <row r="7561" spans="14:16">
      <c r="N7561" s="102"/>
      <c r="O7561" s="93"/>
      <c r="P7561" s="93"/>
    </row>
    <row r="7562" spans="14:16">
      <c r="N7562" s="102"/>
      <c r="O7562" s="93"/>
      <c r="P7562" s="93"/>
    </row>
    <row r="7563" spans="14:16">
      <c r="N7563" s="102"/>
      <c r="O7563" s="93"/>
      <c r="P7563" s="93"/>
    </row>
    <row r="7564" spans="14:16">
      <c r="N7564" s="102"/>
      <c r="O7564" s="93"/>
      <c r="P7564" s="93"/>
    </row>
    <row r="7565" spans="14:16">
      <c r="N7565" s="102"/>
      <c r="O7565" s="93"/>
      <c r="P7565" s="93"/>
    </row>
    <row r="7566" spans="14:16">
      <c r="N7566" s="102"/>
      <c r="O7566" s="93"/>
      <c r="P7566" s="93"/>
    </row>
    <row r="7567" spans="14:16">
      <c r="N7567" s="102"/>
      <c r="O7567" s="93"/>
      <c r="P7567" s="93"/>
    </row>
    <row r="7568" spans="14:16">
      <c r="N7568" s="102"/>
      <c r="O7568" s="93"/>
      <c r="P7568" s="93"/>
    </row>
    <row r="7569" spans="14:16">
      <c r="N7569" s="102"/>
      <c r="O7569" s="93"/>
      <c r="P7569" s="93"/>
    </row>
    <row r="7570" spans="14:16">
      <c r="N7570" s="102"/>
      <c r="O7570" s="93"/>
      <c r="P7570" s="93"/>
    </row>
    <row r="7571" spans="14:16">
      <c r="N7571" s="102"/>
      <c r="O7571" s="93"/>
      <c r="P7571" s="93"/>
    </row>
    <row r="7572" spans="14:16">
      <c r="N7572" s="102"/>
      <c r="O7572" s="93"/>
      <c r="P7572" s="93"/>
    </row>
    <row r="7573" spans="14:16">
      <c r="N7573" s="102"/>
      <c r="O7573" s="93"/>
      <c r="P7573" s="93"/>
    </row>
    <row r="7574" spans="14:16">
      <c r="N7574" s="102"/>
      <c r="O7574" s="93"/>
      <c r="P7574" s="93"/>
    </row>
    <row r="7575" spans="14:16">
      <c r="N7575" s="102"/>
      <c r="O7575" s="93"/>
      <c r="P7575" s="93"/>
    </row>
    <row r="7576" spans="14:16">
      <c r="N7576" s="102"/>
      <c r="O7576" s="93"/>
      <c r="P7576" s="93"/>
    </row>
    <row r="7577" spans="14:16">
      <c r="N7577" s="102"/>
      <c r="O7577" s="93"/>
      <c r="P7577" s="93"/>
    </row>
    <row r="7578" spans="14:16">
      <c r="N7578" s="102"/>
      <c r="O7578" s="93"/>
      <c r="P7578" s="93"/>
    </row>
    <row r="7579" spans="14:16">
      <c r="N7579" s="102"/>
      <c r="O7579" s="93"/>
      <c r="P7579" s="93"/>
    </row>
    <row r="7580" spans="14:16">
      <c r="N7580" s="102"/>
      <c r="O7580" s="93"/>
      <c r="P7580" s="93"/>
    </row>
    <row r="7581" spans="14:16">
      <c r="N7581" s="102"/>
      <c r="O7581" s="93"/>
      <c r="P7581" s="93"/>
    </row>
    <row r="7582" spans="14:16">
      <c r="N7582" s="102"/>
      <c r="O7582" s="93"/>
      <c r="P7582" s="93"/>
    </row>
    <row r="7583" spans="14:16">
      <c r="N7583" s="102"/>
      <c r="O7583" s="93"/>
      <c r="P7583" s="93"/>
    </row>
    <row r="7584" spans="14:16">
      <c r="N7584" s="102"/>
      <c r="O7584" s="93"/>
      <c r="P7584" s="93"/>
    </row>
    <row r="7585" spans="14:16">
      <c r="N7585" s="102"/>
      <c r="O7585" s="93"/>
      <c r="P7585" s="93"/>
    </row>
    <row r="7586" spans="14:16">
      <c r="N7586" s="102"/>
      <c r="O7586" s="93"/>
      <c r="P7586" s="93"/>
    </row>
    <row r="7587" spans="14:16">
      <c r="N7587" s="102"/>
      <c r="O7587" s="93"/>
      <c r="P7587" s="93"/>
    </row>
    <row r="7588" spans="14:16">
      <c r="N7588" s="102"/>
      <c r="O7588" s="93"/>
      <c r="P7588" s="93"/>
    </row>
    <row r="7589" spans="14:16">
      <c r="N7589" s="102"/>
      <c r="O7589" s="93"/>
      <c r="P7589" s="93"/>
    </row>
    <row r="7590" spans="14:16">
      <c r="N7590" s="102"/>
      <c r="O7590" s="93"/>
      <c r="P7590" s="93"/>
    </row>
    <row r="7591" spans="14:16">
      <c r="N7591" s="102"/>
      <c r="O7591" s="93"/>
      <c r="P7591" s="93"/>
    </row>
    <row r="7592" spans="14:16">
      <c r="N7592" s="102"/>
      <c r="O7592" s="93"/>
      <c r="P7592" s="93"/>
    </row>
    <row r="7593" spans="14:16">
      <c r="N7593" s="102"/>
      <c r="O7593" s="93"/>
      <c r="P7593" s="93"/>
    </row>
    <row r="7594" spans="14:16">
      <c r="N7594" s="102"/>
      <c r="O7594" s="93"/>
      <c r="P7594" s="93"/>
    </row>
    <row r="7595" spans="14:16">
      <c r="N7595" s="102"/>
      <c r="O7595" s="93"/>
      <c r="P7595" s="93"/>
    </row>
    <row r="7596" spans="14:16">
      <c r="N7596" s="102"/>
      <c r="O7596" s="93"/>
      <c r="P7596" s="93"/>
    </row>
    <row r="7597" spans="14:16">
      <c r="N7597" s="102"/>
      <c r="O7597" s="93"/>
      <c r="P7597" s="93"/>
    </row>
    <row r="7598" spans="14:16">
      <c r="N7598" s="102"/>
      <c r="O7598" s="93"/>
      <c r="P7598" s="93"/>
    </row>
    <row r="7599" spans="14:16">
      <c r="N7599" s="102"/>
      <c r="O7599" s="93"/>
      <c r="P7599" s="93"/>
    </row>
    <row r="7600" spans="14:16">
      <c r="N7600" s="102"/>
      <c r="O7600" s="93"/>
      <c r="P7600" s="93"/>
    </row>
    <row r="7601" spans="14:16">
      <c r="N7601" s="102"/>
      <c r="O7601" s="93"/>
      <c r="P7601" s="93"/>
    </row>
    <row r="7602" spans="14:16">
      <c r="N7602" s="102"/>
      <c r="O7602" s="93"/>
      <c r="P7602" s="93"/>
    </row>
    <row r="7603" spans="14:16">
      <c r="N7603" s="102"/>
      <c r="O7603" s="93"/>
      <c r="P7603" s="93"/>
    </row>
    <row r="7604" spans="14:16">
      <c r="N7604" s="102"/>
      <c r="O7604" s="93"/>
      <c r="P7604" s="93"/>
    </row>
    <row r="7605" spans="14:16">
      <c r="N7605" s="102"/>
      <c r="O7605" s="93"/>
      <c r="P7605" s="93"/>
    </row>
    <row r="7606" spans="14:16">
      <c r="N7606" s="102"/>
      <c r="O7606" s="93"/>
      <c r="P7606" s="93"/>
    </row>
    <row r="7607" spans="14:16">
      <c r="N7607" s="102"/>
      <c r="O7607" s="93"/>
      <c r="P7607" s="93"/>
    </row>
    <row r="7608" spans="14:16">
      <c r="N7608" s="102"/>
      <c r="O7608" s="93"/>
      <c r="P7608" s="93"/>
    </row>
    <row r="7609" spans="14:16">
      <c r="N7609" s="102"/>
      <c r="O7609" s="93"/>
      <c r="P7609" s="93"/>
    </row>
    <row r="7610" spans="14:16">
      <c r="N7610" s="102"/>
      <c r="O7610" s="93"/>
      <c r="P7610" s="93"/>
    </row>
    <row r="7611" spans="14:16">
      <c r="N7611" s="102"/>
      <c r="O7611" s="93"/>
      <c r="P7611" s="93"/>
    </row>
    <row r="7612" spans="14:16">
      <c r="N7612" s="102"/>
      <c r="O7612" s="93"/>
      <c r="P7612" s="93"/>
    </row>
    <row r="7613" spans="14:16">
      <c r="N7613" s="102"/>
      <c r="O7613" s="93"/>
      <c r="P7613" s="93"/>
    </row>
    <row r="7614" spans="14:16">
      <c r="N7614" s="102"/>
      <c r="O7614" s="93"/>
      <c r="P7614" s="93"/>
    </row>
    <row r="7615" spans="14:16">
      <c r="N7615" s="102"/>
      <c r="O7615" s="93"/>
      <c r="P7615" s="93"/>
    </row>
    <row r="7616" spans="14:16">
      <c r="N7616" s="102"/>
      <c r="O7616" s="93"/>
      <c r="P7616" s="93"/>
    </row>
    <row r="7617" spans="14:16">
      <c r="N7617" s="102"/>
      <c r="O7617" s="93"/>
      <c r="P7617" s="93"/>
    </row>
    <row r="7618" spans="14:16">
      <c r="N7618" s="102"/>
      <c r="O7618" s="93"/>
      <c r="P7618" s="93"/>
    </row>
    <row r="7619" spans="14:16">
      <c r="N7619" s="102"/>
      <c r="O7619" s="93"/>
      <c r="P7619" s="93"/>
    </row>
    <row r="7620" spans="14:16">
      <c r="N7620" s="102"/>
      <c r="O7620" s="93"/>
      <c r="P7620" s="93"/>
    </row>
    <row r="7621" spans="14:16">
      <c r="N7621" s="102"/>
      <c r="O7621" s="93"/>
      <c r="P7621" s="93"/>
    </row>
    <row r="7622" spans="14:16">
      <c r="N7622" s="102"/>
      <c r="O7622" s="93"/>
      <c r="P7622" s="93"/>
    </row>
    <row r="7623" spans="14:16">
      <c r="N7623" s="102"/>
      <c r="O7623" s="93"/>
      <c r="P7623" s="93"/>
    </row>
    <row r="7624" spans="14:16">
      <c r="N7624" s="102"/>
      <c r="O7624" s="93"/>
      <c r="P7624" s="93"/>
    </row>
    <row r="7625" spans="14:16">
      <c r="N7625" s="102"/>
      <c r="O7625" s="93"/>
      <c r="P7625" s="93"/>
    </row>
    <row r="7626" spans="14:16">
      <c r="N7626" s="102"/>
      <c r="O7626" s="93"/>
      <c r="P7626" s="93"/>
    </row>
    <row r="7627" spans="14:16">
      <c r="N7627" s="102"/>
      <c r="O7627" s="93"/>
      <c r="P7627" s="93"/>
    </row>
    <row r="7628" spans="14:16">
      <c r="N7628" s="102"/>
      <c r="O7628" s="93"/>
      <c r="P7628" s="93"/>
    </row>
    <row r="7629" spans="14:16">
      <c r="N7629" s="102"/>
      <c r="O7629" s="93"/>
      <c r="P7629" s="93"/>
    </row>
    <row r="7630" spans="14:16">
      <c r="N7630" s="102"/>
      <c r="O7630" s="93"/>
      <c r="P7630" s="93"/>
    </row>
    <row r="7631" spans="14:16">
      <c r="N7631" s="102"/>
      <c r="O7631" s="93"/>
      <c r="P7631" s="93"/>
    </row>
    <row r="7632" spans="14:16">
      <c r="N7632" s="102"/>
      <c r="O7632" s="93"/>
      <c r="P7632" s="93"/>
    </row>
    <row r="7633" spans="14:16">
      <c r="N7633" s="102"/>
      <c r="O7633" s="93"/>
      <c r="P7633" s="93"/>
    </row>
    <row r="7634" spans="14:16">
      <c r="N7634" s="102"/>
      <c r="O7634" s="93"/>
      <c r="P7634" s="93"/>
    </row>
    <row r="7635" spans="14:16">
      <c r="N7635" s="102"/>
      <c r="O7635" s="93"/>
      <c r="P7635" s="93"/>
    </row>
    <row r="7636" spans="14:16">
      <c r="N7636" s="102"/>
      <c r="O7636" s="93"/>
      <c r="P7636" s="93"/>
    </row>
    <row r="7637" spans="14:16">
      <c r="N7637" s="102"/>
      <c r="O7637" s="93"/>
      <c r="P7637" s="93"/>
    </row>
    <row r="7638" spans="14:16">
      <c r="N7638" s="102"/>
      <c r="O7638" s="93"/>
      <c r="P7638" s="93"/>
    </row>
    <row r="7639" spans="14:16">
      <c r="N7639" s="102"/>
      <c r="O7639" s="93"/>
      <c r="P7639" s="93"/>
    </row>
    <row r="7640" spans="14:16">
      <c r="N7640" s="102"/>
      <c r="O7640" s="93"/>
      <c r="P7640" s="93"/>
    </row>
    <row r="7641" spans="14:16">
      <c r="N7641" s="102"/>
      <c r="O7641" s="93"/>
      <c r="P7641" s="93"/>
    </row>
    <row r="7642" spans="14:16">
      <c r="N7642" s="102"/>
      <c r="O7642" s="93"/>
      <c r="P7642" s="93"/>
    </row>
    <row r="7643" spans="14:16">
      <c r="N7643" s="102"/>
      <c r="O7643" s="93"/>
      <c r="P7643" s="93"/>
    </row>
    <row r="7644" spans="14:16">
      <c r="N7644" s="102"/>
      <c r="O7644" s="93"/>
      <c r="P7644" s="93"/>
    </row>
    <row r="7645" spans="14:16">
      <c r="N7645" s="102"/>
      <c r="O7645" s="93"/>
      <c r="P7645" s="93"/>
    </row>
    <row r="7646" spans="14:16">
      <c r="N7646" s="102"/>
      <c r="O7646" s="93"/>
      <c r="P7646" s="93"/>
    </row>
    <row r="7647" spans="14:16">
      <c r="N7647" s="102"/>
      <c r="O7647" s="93"/>
      <c r="P7647" s="93"/>
    </row>
    <row r="7648" spans="14:16">
      <c r="N7648" s="102"/>
      <c r="O7648" s="93"/>
      <c r="P7648" s="93"/>
    </row>
    <row r="7649" spans="14:16">
      <c r="N7649" s="102"/>
      <c r="O7649" s="93"/>
      <c r="P7649" s="93"/>
    </row>
    <row r="7650" spans="14:16">
      <c r="N7650" s="102"/>
      <c r="O7650" s="93"/>
      <c r="P7650" s="93"/>
    </row>
    <row r="7651" spans="14:16">
      <c r="N7651" s="102"/>
      <c r="O7651" s="93"/>
      <c r="P7651" s="93"/>
    </row>
    <row r="7652" spans="14:16">
      <c r="N7652" s="102"/>
      <c r="O7652" s="93"/>
      <c r="P7652" s="93"/>
    </row>
    <row r="7653" spans="14:16">
      <c r="N7653" s="102"/>
      <c r="O7653" s="93"/>
      <c r="P7653" s="93"/>
    </row>
    <row r="7654" spans="14:16">
      <c r="N7654" s="102"/>
      <c r="O7654" s="93"/>
      <c r="P7654" s="93"/>
    </row>
    <row r="7655" spans="14:16">
      <c r="N7655" s="102"/>
      <c r="O7655" s="93"/>
      <c r="P7655" s="93"/>
    </row>
    <row r="7656" spans="14:16">
      <c r="N7656" s="102"/>
      <c r="O7656" s="93"/>
      <c r="P7656" s="93"/>
    </row>
    <row r="7657" spans="14:16">
      <c r="N7657" s="102"/>
      <c r="O7657" s="93"/>
      <c r="P7657" s="93"/>
    </row>
    <row r="7658" spans="14:16">
      <c r="N7658" s="102"/>
      <c r="O7658" s="93"/>
      <c r="P7658" s="93"/>
    </row>
    <row r="7659" spans="14:16">
      <c r="N7659" s="102"/>
      <c r="O7659" s="93"/>
      <c r="P7659" s="93"/>
    </row>
    <row r="7660" spans="14:16">
      <c r="N7660" s="102"/>
      <c r="O7660" s="93"/>
      <c r="P7660" s="93"/>
    </row>
    <row r="7661" spans="14:16">
      <c r="N7661" s="102"/>
      <c r="O7661" s="93"/>
      <c r="P7661" s="93"/>
    </row>
    <row r="7662" spans="14:16">
      <c r="N7662" s="102"/>
      <c r="O7662" s="93"/>
      <c r="P7662" s="93"/>
    </row>
    <row r="7663" spans="14:16">
      <c r="N7663" s="102"/>
      <c r="O7663" s="93"/>
      <c r="P7663" s="93"/>
    </row>
    <row r="7664" spans="14:16">
      <c r="N7664" s="102"/>
      <c r="O7664" s="93"/>
      <c r="P7664" s="93"/>
    </row>
    <row r="7665" spans="14:16">
      <c r="N7665" s="102"/>
      <c r="O7665" s="93"/>
      <c r="P7665" s="93"/>
    </row>
    <row r="7666" spans="14:16">
      <c r="N7666" s="102"/>
      <c r="O7666" s="93"/>
      <c r="P7666" s="93"/>
    </row>
    <row r="7667" spans="14:16">
      <c r="N7667" s="102"/>
      <c r="O7667" s="93"/>
      <c r="P7667" s="93"/>
    </row>
    <row r="7668" spans="14:16">
      <c r="N7668" s="102"/>
      <c r="O7668" s="93"/>
      <c r="P7668" s="93"/>
    </row>
    <row r="7669" spans="14:16">
      <c r="N7669" s="102"/>
      <c r="O7669" s="93"/>
      <c r="P7669" s="93"/>
    </row>
    <row r="7670" spans="14:16">
      <c r="N7670" s="102"/>
      <c r="O7670" s="93"/>
      <c r="P7670" s="93"/>
    </row>
    <row r="7671" spans="14:16">
      <c r="N7671" s="102"/>
      <c r="O7671" s="93"/>
      <c r="P7671" s="93"/>
    </row>
    <row r="7672" spans="14:16">
      <c r="N7672" s="102"/>
      <c r="O7672" s="93"/>
      <c r="P7672" s="93"/>
    </row>
    <row r="7673" spans="14:16">
      <c r="N7673" s="102"/>
      <c r="O7673" s="93"/>
      <c r="P7673" s="93"/>
    </row>
    <row r="7674" spans="14:16">
      <c r="N7674" s="102"/>
      <c r="O7674" s="93"/>
      <c r="P7674" s="93"/>
    </row>
    <row r="7675" spans="14:16">
      <c r="N7675" s="102"/>
      <c r="O7675" s="93"/>
      <c r="P7675" s="93"/>
    </row>
    <row r="7676" spans="14:16">
      <c r="N7676" s="102"/>
      <c r="O7676" s="93"/>
      <c r="P7676" s="93"/>
    </row>
    <row r="7677" spans="14:16">
      <c r="N7677" s="102"/>
      <c r="O7677" s="93"/>
      <c r="P7677" s="93"/>
    </row>
    <row r="7678" spans="14:16">
      <c r="N7678" s="102"/>
      <c r="O7678" s="93"/>
      <c r="P7678" s="93"/>
    </row>
    <row r="7679" spans="14:16">
      <c r="N7679" s="102"/>
      <c r="O7679" s="93"/>
      <c r="P7679" s="93"/>
    </row>
    <row r="7680" spans="14:16">
      <c r="N7680" s="102"/>
      <c r="O7680" s="93"/>
      <c r="P7680" s="93"/>
    </row>
    <row r="7681" spans="14:16">
      <c r="N7681" s="102"/>
      <c r="O7681" s="93"/>
      <c r="P7681" s="93"/>
    </row>
    <row r="7682" spans="14:16">
      <c r="N7682" s="102"/>
      <c r="O7682" s="93"/>
      <c r="P7682" s="93"/>
    </row>
    <row r="7683" spans="14:16">
      <c r="N7683" s="102"/>
      <c r="O7683" s="93"/>
      <c r="P7683" s="93"/>
    </row>
    <row r="7684" spans="14:16">
      <c r="N7684" s="102"/>
      <c r="O7684" s="93"/>
      <c r="P7684" s="93"/>
    </row>
    <row r="7685" spans="14:16">
      <c r="N7685" s="102"/>
      <c r="O7685" s="93"/>
      <c r="P7685" s="93"/>
    </row>
    <row r="7686" spans="14:16">
      <c r="N7686" s="102"/>
      <c r="O7686" s="93"/>
      <c r="P7686" s="93"/>
    </row>
    <row r="7687" spans="14:16">
      <c r="N7687" s="102"/>
      <c r="O7687" s="93"/>
      <c r="P7687" s="93"/>
    </row>
    <row r="7688" spans="14:16">
      <c r="N7688" s="102"/>
      <c r="O7688" s="93"/>
      <c r="P7688" s="93"/>
    </row>
    <row r="7689" spans="14:16">
      <c r="N7689" s="102"/>
      <c r="O7689" s="93"/>
      <c r="P7689" s="93"/>
    </row>
    <row r="7690" spans="14:16">
      <c r="N7690" s="102"/>
      <c r="O7690" s="93"/>
      <c r="P7690" s="93"/>
    </row>
    <row r="7691" spans="14:16">
      <c r="N7691" s="102"/>
      <c r="O7691" s="93"/>
      <c r="P7691" s="93"/>
    </row>
    <row r="7692" spans="14:16">
      <c r="N7692" s="102"/>
      <c r="O7692" s="93"/>
      <c r="P7692" s="93"/>
    </row>
    <row r="7693" spans="14:16">
      <c r="N7693" s="102"/>
      <c r="O7693" s="93"/>
      <c r="P7693" s="93"/>
    </row>
    <row r="7694" spans="14:16">
      <c r="N7694" s="102"/>
      <c r="O7694" s="93"/>
      <c r="P7694" s="93"/>
    </row>
    <row r="7695" spans="14:16">
      <c r="N7695" s="102"/>
      <c r="O7695" s="93"/>
      <c r="P7695" s="93"/>
    </row>
    <row r="7696" spans="14:16">
      <c r="N7696" s="102"/>
      <c r="O7696" s="93"/>
      <c r="P7696" s="93"/>
    </row>
    <row r="7697" spans="14:16">
      <c r="N7697" s="102"/>
      <c r="O7697" s="93"/>
      <c r="P7697" s="93"/>
    </row>
    <row r="7698" spans="14:16">
      <c r="N7698" s="102"/>
      <c r="O7698" s="93"/>
      <c r="P7698" s="93"/>
    </row>
    <row r="7699" spans="14:16">
      <c r="N7699" s="102"/>
      <c r="O7699" s="93"/>
      <c r="P7699" s="93"/>
    </row>
    <row r="7700" spans="14:16">
      <c r="N7700" s="102"/>
      <c r="O7700" s="93"/>
      <c r="P7700" s="93"/>
    </row>
    <row r="7701" spans="14:16">
      <c r="N7701" s="102"/>
      <c r="O7701" s="93"/>
      <c r="P7701" s="93"/>
    </row>
    <row r="7702" spans="14:16">
      <c r="N7702" s="102"/>
      <c r="O7702" s="93"/>
      <c r="P7702" s="93"/>
    </row>
    <row r="7703" spans="14:16">
      <c r="N7703" s="102"/>
      <c r="O7703" s="93"/>
      <c r="P7703" s="93"/>
    </row>
    <row r="7704" spans="14:16">
      <c r="N7704" s="102"/>
      <c r="O7704" s="93"/>
      <c r="P7704" s="93"/>
    </row>
    <row r="7705" spans="14:16">
      <c r="N7705" s="102"/>
      <c r="O7705" s="93"/>
      <c r="P7705" s="93"/>
    </row>
    <row r="7706" spans="14:16">
      <c r="N7706" s="102"/>
      <c r="O7706" s="93"/>
      <c r="P7706" s="93"/>
    </row>
    <row r="7707" spans="14:16">
      <c r="N7707" s="102"/>
      <c r="O7707" s="93"/>
      <c r="P7707" s="93"/>
    </row>
    <row r="7708" spans="14:16">
      <c r="N7708" s="102"/>
      <c r="O7708" s="93"/>
      <c r="P7708" s="93"/>
    </row>
    <row r="7709" spans="14:16">
      <c r="N7709" s="102"/>
      <c r="O7709" s="93"/>
      <c r="P7709" s="93"/>
    </row>
    <row r="7710" spans="14:16">
      <c r="N7710" s="102"/>
      <c r="O7710" s="93"/>
      <c r="P7710" s="93"/>
    </row>
    <row r="7711" spans="14:16">
      <c r="N7711" s="102"/>
      <c r="O7711" s="93"/>
      <c r="P7711" s="93"/>
    </row>
    <row r="7712" spans="14:16">
      <c r="N7712" s="102"/>
      <c r="O7712" s="93"/>
      <c r="P7712" s="93"/>
    </row>
    <row r="7713" spans="14:16">
      <c r="N7713" s="102"/>
      <c r="O7713" s="93"/>
      <c r="P7713" s="93"/>
    </row>
    <row r="7714" spans="14:16">
      <c r="N7714" s="102"/>
      <c r="O7714" s="93"/>
      <c r="P7714" s="93"/>
    </row>
    <row r="7715" spans="14:16">
      <c r="N7715" s="102"/>
      <c r="O7715" s="93"/>
      <c r="P7715" s="93"/>
    </row>
    <row r="7716" spans="14:16">
      <c r="N7716" s="102"/>
      <c r="O7716" s="93"/>
      <c r="P7716" s="93"/>
    </row>
    <row r="7717" spans="14:16">
      <c r="N7717" s="102"/>
      <c r="O7717" s="93"/>
      <c r="P7717" s="93"/>
    </row>
    <row r="7718" spans="14:16">
      <c r="N7718" s="102"/>
      <c r="O7718" s="93"/>
      <c r="P7718" s="93"/>
    </row>
    <row r="7719" spans="14:16">
      <c r="N7719" s="102"/>
      <c r="O7719" s="93"/>
      <c r="P7719" s="93"/>
    </row>
    <row r="7720" spans="14:16">
      <c r="N7720" s="102"/>
      <c r="O7720" s="93"/>
      <c r="P7720" s="93"/>
    </row>
    <row r="7721" spans="14:16">
      <c r="N7721" s="102"/>
      <c r="O7721" s="93"/>
      <c r="P7721" s="93"/>
    </row>
    <row r="7722" spans="14:16">
      <c r="N7722" s="102"/>
      <c r="O7722" s="93"/>
      <c r="P7722" s="93"/>
    </row>
    <row r="7723" spans="14:16">
      <c r="N7723" s="102"/>
      <c r="O7723" s="93"/>
      <c r="P7723" s="93"/>
    </row>
    <row r="7724" spans="14:16">
      <c r="N7724" s="102"/>
      <c r="O7724" s="93"/>
      <c r="P7724" s="93"/>
    </row>
    <row r="7725" spans="14:16">
      <c r="N7725" s="102"/>
      <c r="O7725" s="93"/>
      <c r="P7725" s="93"/>
    </row>
    <row r="7726" spans="14:16">
      <c r="N7726" s="102"/>
      <c r="O7726" s="93"/>
      <c r="P7726" s="93"/>
    </row>
    <row r="7727" spans="14:16">
      <c r="N7727" s="102"/>
      <c r="O7727" s="93"/>
      <c r="P7727" s="93"/>
    </row>
    <row r="7728" spans="14:16">
      <c r="N7728" s="102"/>
      <c r="O7728" s="93"/>
      <c r="P7728" s="93"/>
    </row>
    <row r="7729" spans="14:16">
      <c r="N7729" s="102"/>
      <c r="O7729" s="93"/>
      <c r="P7729" s="93"/>
    </row>
    <row r="7730" spans="14:16">
      <c r="N7730" s="102"/>
      <c r="O7730" s="93"/>
      <c r="P7730" s="93"/>
    </row>
    <row r="7731" spans="14:16">
      <c r="N7731" s="102"/>
      <c r="O7731" s="93"/>
      <c r="P7731" s="93"/>
    </row>
    <row r="7732" spans="14:16">
      <c r="N7732" s="102"/>
      <c r="O7732" s="93"/>
      <c r="P7732" s="93"/>
    </row>
    <row r="7733" spans="14:16">
      <c r="N7733" s="102"/>
      <c r="O7733" s="93"/>
      <c r="P7733" s="93"/>
    </row>
    <row r="7734" spans="14:16">
      <c r="N7734" s="102"/>
      <c r="O7734" s="93"/>
      <c r="P7734" s="93"/>
    </row>
    <row r="7735" spans="14:16">
      <c r="N7735" s="102"/>
      <c r="O7735" s="93"/>
      <c r="P7735" s="93"/>
    </row>
    <row r="7736" spans="14:16">
      <c r="N7736" s="102"/>
      <c r="O7736" s="93"/>
      <c r="P7736" s="93"/>
    </row>
    <row r="7737" spans="14:16">
      <c r="N7737" s="102"/>
      <c r="O7737" s="93"/>
      <c r="P7737" s="93"/>
    </row>
    <row r="7738" spans="14:16">
      <c r="N7738" s="102"/>
      <c r="O7738" s="93"/>
      <c r="P7738" s="93"/>
    </row>
    <row r="7739" spans="14:16">
      <c r="N7739" s="102"/>
      <c r="O7739" s="93"/>
      <c r="P7739" s="93"/>
    </row>
    <row r="7740" spans="14:16">
      <c r="N7740" s="102"/>
      <c r="O7740" s="93"/>
      <c r="P7740" s="93"/>
    </row>
    <row r="7741" spans="14:16">
      <c r="N7741" s="102"/>
      <c r="O7741" s="93"/>
      <c r="P7741" s="93"/>
    </row>
    <row r="7742" spans="14:16">
      <c r="N7742" s="102"/>
      <c r="O7742" s="93"/>
      <c r="P7742" s="93"/>
    </row>
    <row r="7743" spans="14:16">
      <c r="N7743" s="102"/>
      <c r="O7743" s="93"/>
      <c r="P7743" s="93"/>
    </row>
    <row r="7744" spans="14:16">
      <c r="N7744" s="102"/>
      <c r="O7744" s="93"/>
      <c r="P7744" s="93"/>
    </row>
    <row r="7745" spans="14:16">
      <c r="N7745" s="102"/>
      <c r="O7745" s="93"/>
      <c r="P7745" s="93"/>
    </row>
    <row r="7746" spans="14:16">
      <c r="N7746" s="102"/>
      <c r="O7746" s="93"/>
      <c r="P7746" s="93"/>
    </row>
    <row r="7747" spans="14:16">
      <c r="N7747" s="102"/>
      <c r="O7747" s="93"/>
      <c r="P7747" s="93"/>
    </row>
    <row r="7748" spans="14:16">
      <c r="N7748" s="102"/>
      <c r="O7748" s="93"/>
      <c r="P7748" s="93"/>
    </row>
    <row r="7749" spans="14:16">
      <c r="N7749" s="102"/>
      <c r="O7749" s="93"/>
      <c r="P7749" s="93"/>
    </row>
    <row r="7750" spans="14:16">
      <c r="N7750" s="102"/>
      <c r="O7750" s="93"/>
      <c r="P7750" s="93"/>
    </row>
    <row r="7751" spans="14:16">
      <c r="N7751" s="102"/>
      <c r="O7751" s="93"/>
      <c r="P7751" s="93"/>
    </row>
    <row r="7752" spans="14:16">
      <c r="N7752" s="102"/>
      <c r="O7752" s="93"/>
      <c r="P7752" s="93"/>
    </row>
    <row r="7753" spans="14:16">
      <c r="N7753" s="102"/>
      <c r="O7753" s="93"/>
      <c r="P7753" s="93"/>
    </row>
    <row r="7754" spans="14:16">
      <c r="N7754" s="102"/>
      <c r="O7754" s="93"/>
      <c r="P7754" s="93"/>
    </row>
    <row r="7755" spans="14:16">
      <c r="N7755" s="102"/>
      <c r="O7755" s="93"/>
      <c r="P7755" s="93"/>
    </row>
    <row r="7756" spans="14:16">
      <c r="N7756" s="102"/>
      <c r="O7756" s="93"/>
      <c r="P7756" s="93"/>
    </row>
    <row r="7757" spans="14:16">
      <c r="N7757" s="102"/>
      <c r="O7757" s="93"/>
      <c r="P7757" s="93"/>
    </row>
    <row r="7758" spans="14:16">
      <c r="N7758" s="102"/>
      <c r="O7758" s="93"/>
      <c r="P7758" s="93"/>
    </row>
    <row r="7759" spans="14:16">
      <c r="N7759" s="102"/>
      <c r="O7759" s="93"/>
      <c r="P7759" s="93"/>
    </row>
    <row r="7760" spans="14:16">
      <c r="N7760" s="102"/>
      <c r="O7760" s="93"/>
      <c r="P7760" s="93"/>
    </row>
    <row r="7761" spans="14:16">
      <c r="N7761" s="102"/>
      <c r="O7761" s="93"/>
      <c r="P7761" s="93"/>
    </row>
    <row r="7762" spans="14:16">
      <c r="N7762" s="102"/>
      <c r="O7762" s="93"/>
      <c r="P7762" s="93"/>
    </row>
    <row r="7763" spans="14:16">
      <c r="N7763" s="102"/>
      <c r="O7763" s="93"/>
      <c r="P7763" s="93"/>
    </row>
    <row r="7764" spans="14:16">
      <c r="N7764" s="102"/>
      <c r="O7764" s="93"/>
      <c r="P7764" s="93"/>
    </row>
    <row r="7765" spans="14:16">
      <c r="N7765" s="102"/>
      <c r="O7765" s="93"/>
      <c r="P7765" s="93"/>
    </row>
    <row r="7766" spans="14:16">
      <c r="N7766" s="102"/>
      <c r="O7766" s="93"/>
      <c r="P7766" s="93"/>
    </row>
    <row r="7767" spans="14:16">
      <c r="N7767" s="102"/>
      <c r="O7767" s="93"/>
      <c r="P7767" s="93"/>
    </row>
    <row r="7768" spans="14:16">
      <c r="N7768" s="102"/>
      <c r="O7768" s="93"/>
      <c r="P7768" s="93"/>
    </row>
    <row r="7769" spans="14:16">
      <c r="N7769" s="102"/>
      <c r="O7769" s="93"/>
      <c r="P7769" s="93"/>
    </row>
    <row r="7770" spans="14:16">
      <c r="N7770" s="102"/>
      <c r="O7770" s="93"/>
      <c r="P7770" s="93"/>
    </row>
    <row r="7771" spans="14:16">
      <c r="N7771" s="102"/>
      <c r="O7771" s="93"/>
      <c r="P7771" s="93"/>
    </row>
    <row r="7772" spans="14:16">
      <c r="N7772" s="102"/>
      <c r="O7772" s="93"/>
      <c r="P7772" s="93"/>
    </row>
    <row r="7773" spans="14:16">
      <c r="N7773" s="102"/>
      <c r="O7773" s="93"/>
      <c r="P7773" s="93"/>
    </row>
    <row r="7774" spans="14:16">
      <c r="N7774" s="102"/>
      <c r="O7774" s="93"/>
      <c r="P7774" s="93"/>
    </row>
    <row r="7775" spans="14:16">
      <c r="N7775" s="102"/>
      <c r="O7775" s="93"/>
      <c r="P7775" s="93"/>
    </row>
    <row r="7776" spans="14:16">
      <c r="N7776" s="102"/>
      <c r="O7776" s="93"/>
      <c r="P7776" s="93"/>
    </row>
    <row r="7777" spans="14:16">
      <c r="N7777" s="102"/>
      <c r="O7777" s="93"/>
      <c r="P7777" s="93"/>
    </row>
    <row r="7778" spans="14:16">
      <c r="N7778" s="102"/>
      <c r="O7778" s="93"/>
      <c r="P7778" s="93"/>
    </row>
    <row r="7779" spans="14:16">
      <c r="N7779" s="102"/>
      <c r="O7779" s="93"/>
      <c r="P7779" s="93"/>
    </row>
    <row r="7780" spans="14:16">
      <c r="N7780" s="102"/>
      <c r="O7780" s="93"/>
      <c r="P7780" s="93"/>
    </row>
    <row r="7781" spans="14:16">
      <c r="N7781" s="102"/>
      <c r="O7781" s="93"/>
      <c r="P7781" s="93"/>
    </row>
    <row r="7782" spans="14:16">
      <c r="N7782" s="102"/>
      <c r="O7782" s="93"/>
      <c r="P7782" s="93"/>
    </row>
    <row r="7783" spans="14:16">
      <c r="N7783" s="102"/>
      <c r="O7783" s="93"/>
      <c r="P7783" s="93"/>
    </row>
    <row r="7784" spans="14:16">
      <c r="N7784" s="102"/>
      <c r="O7784" s="93"/>
      <c r="P7784" s="93"/>
    </row>
    <row r="7785" spans="14:16">
      <c r="N7785" s="102"/>
      <c r="O7785" s="93"/>
      <c r="P7785" s="93"/>
    </row>
    <row r="7786" spans="14:16">
      <c r="N7786" s="102"/>
      <c r="O7786" s="93"/>
      <c r="P7786" s="93"/>
    </row>
    <row r="7787" spans="14:16">
      <c r="N7787" s="102"/>
      <c r="O7787" s="93"/>
      <c r="P7787" s="93"/>
    </row>
    <row r="7788" spans="14:16">
      <c r="N7788" s="102"/>
      <c r="O7788" s="93"/>
      <c r="P7788" s="93"/>
    </row>
    <row r="7789" spans="14:16">
      <c r="N7789" s="102"/>
      <c r="O7789" s="93"/>
      <c r="P7789" s="93"/>
    </row>
    <row r="7790" spans="14:16">
      <c r="N7790" s="102"/>
      <c r="O7790" s="93"/>
      <c r="P7790" s="93"/>
    </row>
    <row r="7791" spans="14:16">
      <c r="N7791" s="102"/>
      <c r="O7791" s="93"/>
      <c r="P7791" s="93"/>
    </row>
    <row r="7792" spans="14:16">
      <c r="N7792" s="102"/>
      <c r="O7792" s="93"/>
      <c r="P7792" s="93"/>
    </row>
    <row r="7793" spans="14:16">
      <c r="N7793" s="102"/>
      <c r="O7793" s="93"/>
      <c r="P7793" s="93"/>
    </row>
    <row r="7794" spans="14:16">
      <c r="N7794" s="102"/>
      <c r="O7794" s="93"/>
      <c r="P7794" s="93"/>
    </row>
    <row r="7795" spans="14:16">
      <c r="N7795" s="102"/>
      <c r="O7795" s="93"/>
      <c r="P7795" s="93"/>
    </row>
    <row r="7796" spans="14:16">
      <c r="N7796" s="102"/>
      <c r="O7796" s="93"/>
      <c r="P7796" s="93"/>
    </row>
    <row r="7797" spans="14:16">
      <c r="N7797" s="102"/>
      <c r="O7797" s="93"/>
      <c r="P7797" s="93"/>
    </row>
    <row r="7798" spans="14:16">
      <c r="N7798" s="102"/>
      <c r="O7798" s="93"/>
      <c r="P7798" s="93"/>
    </row>
    <row r="7799" spans="14:16">
      <c r="N7799" s="102"/>
      <c r="O7799" s="93"/>
      <c r="P7799" s="93"/>
    </row>
    <row r="7800" spans="14:16">
      <c r="N7800" s="102"/>
      <c r="O7800" s="93"/>
      <c r="P7800" s="93"/>
    </row>
    <row r="7801" spans="14:16">
      <c r="N7801" s="102"/>
      <c r="O7801" s="93"/>
      <c r="P7801" s="93"/>
    </row>
    <row r="7802" spans="14:16">
      <c r="N7802" s="102"/>
      <c r="O7802" s="93"/>
      <c r="P7802" s="93"/>
    </row>
    <row r="7803" spans="14:16">
      <c r="N7803" s="102"/>
      <c r="O7803" s="93"/>
      <c r="P7803" s="93"/>
    </row>
    <row r="7804" spans="14:16">
      <c r="N7804" s="102"/>
      <c r="O7804" s="93"/>
      <c r="P7804" s="93"/>
    </row>
    <row r="7805" spans="14:16">
      <c r="N7805" s="102"/>
      <c r="O7805" s="93"/>
      <c r="P7805" s="93"/>
    </row>
    <row r="7806" spans="14:16">
      <c r="N7806" s="102"/>
      <c r="O7806" s="93"/>
      <c r="P7806" s="93"/>
    </row>
    <row r="7807" spans="14:16">
      <c r="N7807" s="102"/>
      <c r="O7807" s="93"/>
      <c r="P7807" s="93"/>
    </row>
    <row r="7808" spans="14:16">
      <c r="N7808" s="102"/>
      <c r="O7808" s="93"/>
      <c r="P7808" s="93"/>
    </row>
    <row r="7809" spans="14:16">
      <c r="N7809" s="102"/>
      <c r="O7809" s="93"/>
      <c r="P7809" s="93"/>
    </row>
    <row r="7810" spans="14:16">
      <c r="N7810" s="102"/>
      <c r="O7810" s="93"/>
      <c r="P7810" s="93"/>
    </row>
    <row r="7811" spans="14:16">
      <c r="N7811" s="102"/>
      <c r="O7811" s="93"/>
      <c r="P7811" s="93"/>
    </row>
    <row r="7812" spans="14:16">
      <c r="N7812" s="102"/>
      <c r="O7812" s="93"/>
      <c r="P7812" s="93"/>
    </row>
    <row r="7813" spans="14:16">
      <c r="N7813" s="102"/>
      <c r="O7813" s="93"/>
      <c r="P7813" s="93"/>
    </row>
    <row r="7814" spans="14:16">
      <c r="N7814" s="102"/>
      <c r="O7814" s="93"/>
      <c r="P7814" s="93"/>
    </row>
    <row r="7815" spans="14:16">
      <c r="N7815" s="102"/>
      <c r="O7815" s="93"/>
      <c r="P7815" s="93"/>
    </row>
    <row r="7816" spans="14:16">
      <c r="N7816" s="102"/>
      <c r="O7816" s="93"/>
      <c r="P7816" s="93"/>
    </row>
    <row r="7817" spans="14:16">
      <c r="N7817" s="102"/>
      <c r="O7817" s="93"/>
      <c r="P7817" s="93"/>
    </row>
    <row r="7818" spans="14:16">
      <c r="N7818" s="102"/>
      <c r="O7818" s="93"/>
      <c r="P7818" s="93"/>
    </row>
    <row r="7819" spans="14:16">
      <c r="N7819" s="102"/>
      <c r="O7819" s="93"/>
      <c r="P7819" s="93"/>
    </row>
    <row r="7820" spans="14:16">
      <c r="N7820" s="102"/>
      <c r="O7820" s="93"/>
      <c r="P7820" s="93"/>
    </row>
    <row r="7821" spans="14:16">
      <c r="N7821" s="102"/>
      <c r="O7821" s="93"/>
      <c r="P7821" s="93"/>
    </row>
    <row r="7822" spans="14:16">
      <c r="N7822" s="102"/>
      <c r="O7822" s="93"/>
      <c r="P7822" s="93"/>
    </row>
    <row r="7823" spans="14:16">
      <c r="N7823" s="102"/>
      <c r="O7823" s="93"/>
      <c r="P7823" s="93"/>
    </row>
    <row r="7824" spans="14:16">
      <c r="N7824" s="102"/>
      <c r="O7824" s="93"/>
      <c r="P7824" s="93"/>
    </row>
    <row r="7825" spans="14:16">
      <c r="N7825" s="102"/>
      <c r="O7825" s="93"/>
      <c r="P7825" s="93"/>
    </row>
    <row r="7826" spans="14:16">
      <c r="N7826" s="102"/>
      <c r="O7826" s="93"/>
      <c r="P7826" s="93"/>
    </row>
    <row r="7827" spans="14:16">
      <c r="N7827" s="102"/>
      <c r="O7827" s="93"/>
      <c r="P7827" s="93"/>
    </row>
    <row r="7828" spans="14:16">
      <c r="N7828" s="102"/>
      <c r="O7828" s="93"/>
      <c r="P7828" s="93"/>
    </row>
    <row r="7829" spans="14:16">
      <c r="N7829" s="102"/>
      <c r="O7829" s="93"/>
      <c r="P7829" s="93"/>
    </row>
    <row r="7830" spans="14:16">
      <c r="N7830" s="102"/>
      <c r="O7830" s="93"/>
      <c r="P7830" s="93"/>
    </row>
    <row r="7831" spans="14:16">
      <c r="N7831" s="102"/>
      <c r="O7831" s="93"/>
      <c r="P7831" s="93"/>
    </row>
    <row r="7832" spans="14:16">
      <c r="N7832" s="102"/>
      <c r="O7832" s="93"/>
      <c r="P7832" s="93"/>
    </row>
    <row r="7833" spans="14:16">
      <c r="N7833" s="102"/>
      <c r="O7833" s="93"/>
      <c r="P7833" s="93"/>
    </row>
    <row r="7834" spans="14:16">
      <c r="N7834" s="102"/>
      <c r="O7834" s="93"/>
      <c r="P7834" s="93"/>
    </row>
    <row r="7835" spans="14:16">
      <c r="N7835" s="102"/>
      <c r="O7835" s="93"/>
      <c r="P7835" s="93"/>
    </row>
    <row r="7836" spans="14:16">
      <c r="N7836" s="102"/>
      <c r="O7836" s="93"/>
      <c r="P7836" s="93"/>
    </row>
    <row r="7837" spans="14:16">
      <c r="N7837" s="102"/>
      <c r="O7837" s="93"/>
      <c r="P7837" s="93"/>
    </row>
    <row r="7838" spans="14:16">
      <c r="N7838" s="102"/>
      <c r="O7838" s="93"/>
      <c r="P7838" s="93"/>
    </row>
    <row r="7839" spans="14:16">
      <c r="N7839" s="102"/>
      <c r="O7839" s="93"/>
      <c r="P7839" s="93"/>
    </row>
    <row r="7840" spans="14:16">
      <c r="N7840" s="102"/>
      <c r="O7840" s="93"/>
      <c r="P7840" s="93"/>
    </row>
    <row r="7841" spans="14:16">
      <c r="N7841" s="102"/>
      <c r="O7841" s="93"/>
      <c r="P7841" s="93"/>
    </row>
    <row r="7842" spans="14:16">
      <c r="N7842" s="102"/>
      <c r="O7842" s="93"/>
      <c r="P7842" s="93"/>
    </row>
    <row r="7843" spans="14:16">
      <c r="N7843" s="102"/>
      <c r="O7843" s="93"/>
      <c r="P7843" s="93"/>
    </row>
    <row r="7844" spans="14:16">
      <c r="N7844" s="102"/>
      <c r="O7844" s="93"/>
      <c r="P7844" s="93"/>
    </row>
    <row r="7845" spans="14:16">
      <c r="N7845" s="102"/>
      <c r="O7845" s="93"/>
      <c r="P7845" s="93"/>
    </row>
    <row r="7846" spans="14:16">
      <c r="N7846" s="102"/>
      <c r="O7846" s="93"/>
      <c r="P7846" s="93"/>
    </row>
    <row r="7847" spans="14:16">
      <c r="N7847" s="102"/>
      <c r="O7847" s="93"/>
      <c r="P7847" s="93"/>
    </row>
    <row r="7848" spans="14:16">
      <c r="N7848" s="102"/>
      <c r="O7848" s="93"/>
      <c r="P7848" s="93"/>
    </row>
    <row r="7849" spans="14:16">
      <c r="N7849" s="102"/>
      <c r="O7849" s="93"/>
      <c r="P7849" s="93"/>
    </row>
    <row r="7850" spans="14:16">
      <c r="N7850" s="102"/>
      <c r="O7850" s="93"/>
      <c r="P7850" s="93"/>
    </row>
    <row r="7851" spans="14:16">
      <c r="N7851" s="102"/>
      <c r="O7851" s="93"/>
      <c r="P7851" s="93"/>
    </row>
    <row r="7852" spans="14:16">
      <c r="N7852" s="102"/>
      <c r="O7852" s="93"/>
      <c r="P7852" s="93"/>
    </row>
    <row r="7853" spans="14:16">
      <c r="N7853" s="102"/>
      <c r="O7853" s="93"/>
      <c r="P7853" s="93"/>
    </row>
    <row r="7854" spans="14:16">
      <c r="N7854" s="102"/>
      <c r="O7854" s="93"/>
      <c r="P7854" s="93"/>
    </row>
    <row r="7855" spans="14:16">
      <c r="N7855" s="102"/>
      <c r="O7855" s="93"/>
      <c r="P7855" s="93"/>
    </row>
    <row r="7856" spans="14:16">
      <c r="N7856" s="102"/>
      <c r="O7856" s="93"/>
      <c r="P7856" s="93"/>
    </row>
    <row r="7857" spans="14:16">
      <c r="N7857" s="102"/>
      <c r="O7857" s="93"/>
      <c r="P7857" s="93"/>
    </row>
    <row r="7858" spans="14:16">
      <c r="N7858" s="102"/>
      <c r="O7858" s="93"/>
      <c r="P7858" s="93"/>
    </row>
    <row r="7859" spans="14:16">
      <c r="N7859" s="102"/>
      <c r="O7859" s="93"/>
      <c r="P7859" s="93"/>
    </row>
    <row r="7860" spans="14:16">
      <c r="N7860" s="102"/>
      <c r="O7860" s="93"/>
      <c r="P7860" s="93"/>
    </row>
    <row r="7861" spans="14:16">
      <c r="N7861" s="102"/>
      <c r="O7861" s="93"/>
      <c r="P7861" s="93"/>
    </row>
    <row r="7862" spans="14:16">
      <c r="N7862" s="102"/>
      <c r="O7862" s="93"/>
      <c r="P7862" s="93"/>
    </row>
    <row r="7863" spans="14:16">
      <c r="N7863" s="102"/>
      <c r="O7863" s="93"/>
      <c r="P7863" s="93"/>
    </row>
    <row r="7864" spans="14:16">
      <c r="N7864" s="102"/>
      <c r="O7864" s="93"/>
      <c r="P7864" s="93"/>
    </row>
    <row r="7865" spans="14:16">
      <c r="N7865" s="102"/>
      <c r="O7865" s="93"/>
      <c r="P7865" s="93"/>
    </row>
    <row r="7866" spans="14:16">
      <c r="N7866" s="102"/>
      <c r="O7866" s="93"/>
      <c r="P7866" s="93"/>
    </row>
    <row r="7867" spans="14:16">
      <c r="N7867" s="102"/>
      <c r="O7867" s="93"/>
      <c r="P7867" s="93"/>
    </row>
    <row r="7868" spans="14:16">
      <c r="N7868" s="102"/>
      <c r="O7868" s="93"/>
      <c r="P7868" s="93"/>
    </row>
    <row r="7869" spans="14:16">
      <c r="N7869" s="102"/>
      <c r="O7869" s="93"/>
      <c r="P7869" s="93"/>
    </row>
    <row r="7870" spans="14:16">
      <c r="N7870" s="102"/>
      <c r="O7870" s="93"/>
      <c r="P7870" s="93"/>
    </row>
    <row r="7871" spans="14:16">
      <c r="N7871" s="102"/>
      <c r="O7871" s="93"/>
      <c r="P7871" s="93"/>
    </row>
    <row r="7872" spans="14:16">
      <c r="N7872" s="102"/>
      <c r="O7872" s="93"/>
      <c r="P7872" s="93"/>
    </row>
    <row r="7873" spans="14:16">
      <c r="N7873" s="102"/>
      <c r="O7873" s="93"/>
      <c r="P7873" s="93"/>
    </row>
    <row r="7874" spans="14:16">
      <c r="N7874" s="102"/>
      <c r="O7874" s="93"/>
      <c r="P7874" s="93"/>
    </row>
    <row r="7875" spans="14:16">
      <c r="N7875" s="102"/>
      <c r="O7875" s="93"/>
      <c r="P7875" s="93"/>
    </row>
    <row r="7876" spans="14:16">
      <c r="N7876" s="102"/>
      <c r="O7876" s="93"/>
      <c r="P7876" s="93"/>
    </row>
    <row r="7877" spans="14:16">
      <c r="N7877" s="102"/>
      <c r="O7877" s="93"/>
      <c r="P7877" s="93"/>
    </row>
    <row r="7878" spans="14:16">
      <c r="N7878" s="102"/>
      <c r="O7878" s="93"/>
      <c r="P7878" s="93"/>
    </row>
    <row r="7879" spans="14:16">
      <c r="N7879" s="102"/>
      <c r="O7879" s="93"/>
      <c r="P7879" s="93"/>
    </row>
    <row r="7880" spans="14:16">
      <c r="N7880" s="102"/>
      <c r="O7880" s="93"/>
      <c r="P7880" s="93"/>
    </row>
    <row r="7881" spans="14:16">
      <c r="N7881" s="102"/>
      <c r="O7881" s="93"/>
      <c r="P7881" s="93"/>
    </row>
    <row r="7882" spans="14:16">
      <c r="N7882" s="102"/>
      <c r="O7882" s="93"/>
      <c r="P7882" s="93"/>
    </row>
    <row r="7883" spans="14:16">
      <c r="N7883" s="102"/>
      <c r="O7883" s="93"/>
      <c r="P7883" s="93"/>
    </row>
    <row r="7884" spans="14:16">
      <c r="N7884" s="102"/>
      <c r="O7884" s="93"/>
      <c r="P7884" s="93"/>
    </row>
    <row r="7885" spans="14:16">
      <c r="N7885" s="102"/>
      <c r="O7885" s="93"/>
      <c r="P7885" s="93"/>
    </row>
    <row r="7886" spans="14:16">
      <c r="N7886" s="102"/>
      <c r="O7886" s="93"/>
      <c r="P7886" s="93"/>
    </row>
    <row r="7887" spans="14:16">
      <c r="N7887" s="102"/>
      <c r="O7887" s="93"/>
      <c r="P7887" s="93"/>
    </row>
    <row r="7888" spans="14:16">
      <c r="N7888" s="102"/>
      <c r="O7888" s="93"/>
      <c r="P7888" s="93"/>
    </row>
    <row r="7889" spans="14:16">
      <c r="N7889" s="102"/>
      <c r="O7889" s="93"/>
      <c r="P7889" s="93"/>
    </row>
    <row r="7890" spans="14:16">
      <c r="N7890" s="102"/>
      <c r="O7890" s="93"/>
      <c r="P7890" s="93"/>
    </row>
    <row r="7891" spans="14:16">
      <c r="N7891" s="102"/>
      <c r="O7891" s="93"/>
      <c r="P7891" s="93"/>
    </row>
    <row r="7892" spans="14:16">
      <c r="N7892" s="102"/>
      <c r="O7892" s="93"/>
      <c r="P7892" s="93"/>
    </row>
    <row r="7893" spans="14:16">
      <c r="N7893" s="102"/>
      <c r="O7893" s="93"/>
      <c r="P7893" s="93"/>
    </row>
    <row r="7894" spans="14:16">
      <c r="N7894" s="102"/>
      <c r="O7894" s="93"/>
      <c r="P7894" s="93"/>
    </row>
    <row r="7895" spans="14:16">
      <c r="N7895" s="102"/>
      <c r="O7895" s="93"/>
      <c r="P7895" s="93"/>
    </row>
    <row r="7896" spans="14:16">
      <c r="N7896" s="102"/>
      <c r="O7896" s="93"/>
      <c r="P7896" s="93"/>
    </row>
    <row r="7897" spans="14:16">
      <c r="N7897" s="102"/>
      <c r="O7897" s="93"/>
      <c r="P7897" s="93"/>
    </row>
    <row r="7898" spans="14:16">
      <c r="N7898" s="102"/>
      <c r="O7898" s="93"/>
      <c r="P7898" s="93"/>
    </row>
    <row r="7899" spans="14:16">
      <c r="N7899" s="102"/>
      <c r="O7899" s="93"/>
      <c r="P7899" s="93"/>
    </row>
    <row r="7900" spans="14:16">
      <c r="N7900" s="102"/>
      <c r="O7900" s="93"/>
      <c r="P7900" s="93"/>
    </row>
    <row r="7901" spans="14:16">
      <c r="N7901" s="102"/>
      <c r="O7901" s="93"/>
      <c r="P7901" s="93"/>
    </row>
    <row r="7902" spans="14:16">
      <c r="N7902" s="102"/>
      <c r="O7902" s="93"/>
      <c r="P7902" s="93"/>
    </row>
    <row r="7903" spans="14:16">
      <c r="N7903" s="102"/>
      <c r="O7903" s="93"/>
      <c r="P7903" s="93"/>
    </row>
    <row r="7904" spans="14:16">
      <c r="N7904" s="102"/>
      <c r="O7904" s="93"/>
      <c r="P7904" s="93"/>
    </row>
    <row r="7905" spans="14:16">
      <c r="N7905" s="102"/>
      <c r="O7905" s="93"/>
      <c r="P7905" s="93"/>
    </row>
    <row r="7906" spans="14:16">
      <c r="N7906" s="102"/>
      <c r="O7906" s="93"/>
      <c r="P7906" s="93"/>
    </row>
    <row r="7907" spans="14:16">
      <c r="N7907" s="102"/>
      <c r="O7907" s="93"/>
      <c r="P7907" s="93"/>
    </row>
    <row r="7908" spans="14:16">
      <c r="N7908" s="102"/>
      <c r="O7908" s="93"/>
      <c r="P7908" s="93"/>
    </row>
    <row r="7909" spans="14:16">
      <c r="N7909" s="102"/>
      <c r="O7909" s="93"/>
      <c r="P7909" s="93"/>
    </row>
    <row r="7910" spans="14:16">
      <c r="N7910" s="102"/>
      <c r="O7910" s="93"/>
      <c r="P7910" s="93"/>
    </row>
    <row r="7911" spans="14:16">
      <c r="N7911" s="102"/>
      <c r="O7911" s="93"/>
      <c r="P7911" s="93"/>
    </row>
    <row r="7912" spans="14:16">
      <c r="N7912" s="102"/>
      <c r="O7912" s="93"/>
      <c r="P7912" s="93"/>
    </row>
    <row r="7913" spans="14:16">
      <c r="N7913" s="102"/>
      <c r="O7913" s="93"/>
      <c r="P7913" s="93"/>
    </row>
    <row r="7914" spans="14:16">
      <c r="N7914" s="102"/>
      <c r="O7914" s="93"/>
      <c r="P7914" s="93"/>
    </row>
    <row r="7915" spans="14:16">
      <c r="N7915" s="102"/>
      <c r="O7915" s="93"/>
      <c r="P7915" s="93"/>
    </row>
    <row r="7916" spans="14:16">
      <c r="N7916" s="102"/>
      <c r="O7916" s="93"/>
      <c r="P7916" s="93"/>
    </row>
    <row r="7917" spans="14:16">
      <c r="N7917" s="102"/>
      <c r="O7917" s="93"/>
      <c r="P7917" s="93"/>
    </row>
    <row r="7918" spans="14:16">
      <c r="N7918" s="102"/>
      <c r="O7918" s="93"/>
      <c r="P7918" s="93"/>
    </row>
    <row r="7919" spans="14:16">
      <c r="N7919" s="102"/>
      <c r="O7919" s="93"/>
      <c r="P7919" s="93"/>
    </row>
    <row r="7920" spans="14:16">
      <c r="N7920" s="102"/>
      <c r="O7920" s="93"/>
      <c r="P7920" s="93"/>
    </row>
    <row r="7921" spans="14:16">
      <c r="N7921" s="102"/>
      <c r="O7921" s="93"/>
      <c r="P7921" s="93"/>
    </row>
    <row r="7922" spans="14:16">
      <c r="N7922" s="102"/>
      <c r="O7922" s="93"/>
      <c r="P7922" s="93"/>
    </row>
    <row r="7923" spans="14:16">
      <c r="N7923" s="102"/>
      <c r="O7923" s="93"/>
      <c r="P7923" s="93"/>
    </row>
    <row r="7924" spans="14:16">
      <c r="N7924" s="102"/>
      <c r="O7924" s="93"/>
      <c r="P7924" s="93"/>
    </row>
    <row r="7925" spans="14:16">
      <c r="N7925" s="102"/>
      <c r="O7925" s="93"/>
      <c r="P7925" s="93"/>
    </row>
    <row r="7926" spans="14:16">
      <c r="N7926" s="102"/>
      <c r="O7926" s="93"/>
      <c r="P7926" s="93"/>
    </row>
    <row r="7927" spans="14:16">
      <c r="N7927" s="102"/>
      <c r="O7927" s="93"/>
      <c r="P7927" s="93"/>
    </row>
    <row r="7928" spans="14:16">
      <c r="N7928" s="102"/>
      <c r="O7928" s="93"/>
      <c r="P7928" s="93"/>
    </row>
    <row r="7929" spans="14:16">
      <c r="N7929" s="102"/>
      <c r="O7929" s="93"/>
      <c r="P7929" s="93"/>
    </row>
    <row r="7930" spans="14:16">
      <c r="N7930" s="102"/>
      <c r="O7930" s="93"/>
      <c r="P7930" s="93"/>
    </row>
    <row r="7931" spans="14:16">
      <c r="N7931" s="102"/>
      <c r="O7931" s="93"/>
      <c r="P7931" s="93"/>
    </row>
    <row r="7932" spans="14:16">
      <c r="N7932" s="102"/>
      <c r="O7932" s="93"/>
      <c r="P7932" s="93"/>
    </row>
    <row r="7933" spans="14:16">
      <c r="N7933" s="102"/>
      <c r="O7933" s="93"/>
      <c r="P7933" s="93"/>
    </row>
    <row r="7934" spans="14:16">
      <c r="N7934" s="102"/>
      <c r="O7934" s="93"/>
      <c r="P7934" s="93"/>
    </row>
    <row r="7935" spans="14:16">
      <c r="N7935" s="102"/>
      <c r="O7935" s="93"/>
      <c r="P7935" s="93"/>
    </row>
    <row r="7936" spans="14:16">
      <c r="N7936" s="102"/>
      <c r="O7936" s="93"/>
      <c r="P7936" s="93"/>
    </row>
    <row r="7937" spans="14:16">
      <c r="N7937" s="102"/>
      <c r="O7937" s="93"/>
      <c r="P7937" s="93"/>
    </row>
    <row r="7938" spans="14:16">
      <c r="N7938" s="102"/>
      <c r="O7938" s="93"/>
      <c r="P7938" s="93"/>
    </row>
    <row r="7939" spans="14:16">
      <c r="N7939" s="102"/>
      <c r="O7939" s="93"/>
      <c r="P7939" s="93"/>
    </row>
    <row r="7940" spans="14:16">
      <c r="N7940" s="102"/>
      <c r="O7940" s="93"/>
      <c r="P7940" s="93"/>
    </row>
    <row r="7941" spans="14:16">
      <c r="N7941" s="102"/>
      <c r="O7941" s="93"/>
      <c r="P7941" s="93"/>
    </row>
    <row r="7942" spans="14:16">
      <c r="N7942" s="102"/>
      <c r="O7942" s="93"/>
      <c r="P7942" s="93"/>
    </row>
    <row r="7943" spans="14:16">
      <c r="N7943" s="102"/>
      <c r="O7943" s="93"/>
      <c r="P7943" s="93"/>
    </row>
    <row r="7944" spans="14:16">
      <c r="N7944" s="102"/>
      <c r="O7944" s="93"/>
      <c r="P7944" s="93"/>
    </row>
    <row r="7945" spans="14:16">
      <c r="N7945" s="102"/>
      <c r="O7945" s="93"/>
      <c r="P7945" s="93"/>
    </row>
    <row r="7946" spans="14:16">
      <c r="N7946" s="102"/>
      <c r="O7946" s="93"/>
      <c r="P7946" s="93"/>
    </row>
    <row r="7947" spans="14:16">
      <c r="N7947" s="102"/>
      <c r="O7947" s="93"/>
      <c r="P7947" s="93"/>
    </row>
    <row r="7948" spans="14:16">
      <c r="N7948" s="102"/>
      <c r="O7948" s="93"/>
      <c r="P7948" s="93"/>
    </row>
    <row r="7949" spans="14:16">
      <c r="N7949" s="102"/>
      <c r="O7949" s="93"/>
      <c r="P7949" s="93"/>
    </row>
    <row r="7950" spans="14:16">
      <c r="N7950" s="102"/>
      <c r="O7950" s="93"/>
      <c r="P7950" s="93"/>
    </row>
    <row r="7951" spans="14:16">
      <c r="N7951" s="102"/>
      <c r="O7951" s="93"/>
      <c r="P7951" s="93"/>
    </row>
    <row r="7952" spans="14:16">
      <c r="N7952" s="102"/>
      <c r="O7952" s="93"/>
      <c r="P7952" s="93"/>
    </row>
    <row r="7953" spans="14:16">
      <c r="N7953" s="102"/>
      <c r="O7953" s="93"/>
      <c r="P7953" s="93"/>
    </row>
    <row r="7954" spans="14:16">
      <c r="N7954" s="102"/>
      <c r="O7954" s="93"/>
      <c r="P7954" s="93"/>
    </row>
    <row r="7955" spans="14:16">
      <c r="N7955" s="102"/>
      <c r="O7955" s="93"/>
      <c r="P7955" s="93"/>
    </row>
    <row r="7956" spans="14:16">
      <c r="N7956" s="102"/>
      <c r="O7956" s="93"/>
      <c r="P7956" s="93"/>
    </row>
    <row r="7957" spans="14:16">
      <c r="N7957" s="102"/>
      <c r="O7957" s="93"/>
      <c r="P7957" s="93"/>
    </row>
    <row r="7958" spans="14:16">
      <c r="N7958" s="102"/>
      <c r="O7958" s="93"/>
      <c r="P7958" s="93"/>
    </row>
    <row r="7959" spans="14:16">
      <c r="N7959" s="102"/>
      <c r="O7959" s="93"/>
      <c r="P7959" s="93"/>
    </row>
    <row r="7960" spans="14:16">
      <c r="N7960" s="102"/>
      <c r="O7960" s="93"/>
      <c r="P7960" s="93"/>
    </row>
    <row r="7961" spans="14:16">
      <c r="N7961" s="102"/>
      <c r="O7961" s="93"/>
      <c r="P7961" s="93"/>
    </row>
    <row r="7962" spans="14:16">
      <c r="N7962" s="102"/>
      <c r="O7962" s="93"/>
      <c r="P7962" s="93"/>
    </row>
    <row r="7963" spans="14:16">
      <c r="N7963" s="102"/>
      <c r="O7963" s="93"/>
      <c r="P7963" s="93"/>
    </row>
    <row r="7964" spans="14:16">
      <c r="N7964" s="102"/>
      <c r="O7964" s="93"/>
      <c r="P7964" s="93"/>
    </row>
    <row r="7965" spans="14:16">
      <c r="N7965" s="102"/>
      <c r="O7965" s="93"/>
      <c r="P7965" s="93"/>
    </row>
    <row r="7966" spans="14:16">
      <c r="N7966" s="102"/>
      <c r="O7966" s="93"/>
      <c r="P7966" s="93"/>
    </row>
    <row r="7967" spans="14:16">
      <c r="N7967" s="102"/>
      <c r="O7967" s="93"/>
      <c r="P7967" s="93"/>
    </row>
    <row r="7968" spans="14:16">
      <c r="N7968" s="102"/>
      <c r="O7968" s="93"/>
      <c r="P7968" s="93"/>
    </row>
    <row r="7969" spans="14:16">
      <c r="N7969" s="102"/>
      <c r="O7969" s="93"/>
      <c r="P7969" s="93"/>
    </row>
    <row r="7970" spans="14:16">
      <c r="N7970" s="102"/>
      <c r="O7970" s="93"/>
      <c r="P7970" s="93"/>
    </row>
    <row r="7971" spans="14:16">
      <c r="N7971" s="102"/>
      <c r="O7971" s="93"/>
      <c r="P7971" s="93"/>
    </row>
    <row r="7972" spans="14:16">
      <c r="N7972" s="102"/>
      <c r="O7972" s="93"/>
      <c r="P7972" s="93"/>
    </row>
    <row r="7973" spans="14:16">
      <c r="N7973" s="102"/>
      <c r="O7973" s="93"/>
      <c r="P7973" s="93"/>
    </row>
    <row r="7974" spans="14:16">
      <c r="N7974" s="102"/>
      <c r="O7974" s="93"/>
      <c r="P7974" s="93"/>
    </row>
    <row r="7975" spans="14:16">
      <c r="N7975" s="102"/>
      <c r="O7975" s="93"/>
      <c r="P7975" s="93"/>
    </row>
    <row r="7976" spans="14:16">
      <c r="N7976" s="102"/>
      <c r="O7976" s="93"/>
      <c r="P7976" s="93"/>
    </row>
    <row r="7977" spans="14:16">
      <c r="N7977" s="102"/>
      <c r="O7977" s="93"/>
      <c r="P7977" s="93"/>
    </row>
    <row r="7978" spans="14:16">
      <c r="N7978" s="102"/>
      <c r="O7978" s="93"/>
      <c r="P7978" s="93"/>
    </row>
    <row r="7979" spans="14:16">
      <c r="N7979" s="102"/>
      <c r="O7979" s="93"/>
      <c r="P7979" s="93"/>
    </row>
    <row r="7980" spans="14:16">
      <c r="N7980" s="102"/>
      <c r="O7980" s="93"/>
      <c r="P7980" s="93"/>
    </row>
    <row r="7981" spans="14:16">
      <c r="N7981" s="102"/>
      <c r="O7981" s="93"/>
      <c r="P7981" s="93"/>
    </row>
    <row r="7982" spans="14:16">
      <c r="N7982" s="102"/>
      <c r="O7982" s="93"/>
      <c r="P7982" s="93"/>
    </row>
    <row r="7983" spans="14:16">
      <c r="N7983" s="102"/>
      <c r="O7983" s="93"/>
      <c r="P7983" s="93"/>
    </row>
    <row r="7984" spans="14:16">
      <c r="N7984" s="102"/>
      <c r="O7984" s="93"/>
      <c r="P7984" s="93"/>
    </row>
    <row r="7985" spans="14:16">
      <c r="N7985" s="102"/>
      <c r="O7985" s="93"/>
      <c r="P7985" s="93"/>
    </row>
    <row r="7986" spans="14:16">
      <c r="N7986" s="102"/>
      <c r="O7986" s="93"/>
      <c r="P7986" s="93"/>
    </row>
    <row r="7987" spans="14:16">
      <c r="N7987" s="102"/>
      <c r="O7987" s="93"/>
      <c r="P7987" s="93"/>
    </row>
    <row r="7988" spans="14:16">
      <c r="N7988" s="102"/>
      <c r="O7988" s="93"/>
      <c r="P7988" s="93"/>
    </row>
    <row r="7989" spans="14:16">
      <c r="N7989" s="102"/>
      <c r="O7989" s="93"/>
      <c r="P7989" s="93"/>
    </row>
    <row r="7990" spans="14:16">
      <c r="N7990" s="102"/>
      <c r="O7990" s="93"/>
      <c r="P7990" s="93"/>
    </row>
    <row r="7991" spans="14:16">
      <c r="N7991" s="102"/>
      <c r="O7991" s="93"/>
      <c r="P7991" s="93"/>
    </row>
    <row r="7992" spans="14:16">
      <c r="N7992" s="102"/>
      <c r="O7992" s="93"/>
      <c r="P7992" s="93"/>
    </row>
    <row r="7993" spans="14:16">
      <c r="N7993" s="102"/>
      <c r="O7993" s="93"/>
      <c r="P7993" s="93"/>
    </row>
    <row r="7994" spans="14:16">
      <c r="N7994" s="102"/>
      <c r="O7994" s="93"/>
      <c r="P7994" s="93"/>
    </row>
    <row r="7995" spans="14:16">
      <c r="N7995" s="102"/>
      <c r="O7995" s="93"/>
      <c r="P7995" s="93"/>
    </row>
    <row r="7996" spans="14:16">
      <c r="N7996" s="102"/>
      <c r="O7996" s="93"/>
      <c r="P7996" s="93"/>
    </row>
    <row r="7997" spans="14:16">
      <c r="N7997" s="102"/>
      <c r="O7997" s="93"/>
      <c r="P7997" s="93"/>
    </row>
    <row r="7998" spans="14:16">
      <c r="N7998" s="102"/>
      <c r="O7998" s="93"/>
      <c r="P7998" s="93"/>
    </row>
    <row r="7999" spans="14:16">
      <c r="N7999" s="102"/>
      <c r="O7999" s="93"/>
      <c r="P7999" s="93"/>
    </row>
    <row r="8000" spans="14:16">
      <c r="N8000" s="102"/>
      <c r="O8000" s="93"/>
      <c r="P8000" s="93"/>
    </row>
    <row r="8001" spans="14:16">
      <c r="N8001" s="102"/>
      <c r="O8001" s="93"/>
      <c r="P8001" s="93"/>
    </row>
    <row r="8002" spans="14:16">
      <c r="N8002" s="102"/>
      <c r="O8002" s="93"/>
      <c r="P8002" s="93"/>
    </row>
    <row r="8003" spans="14:16">
      <c r="N8003" s="102"/>
      <c r="O8003" s="93"/>
      <c r="P8003" s="93"/>
    </row>
    <row r="8004" spans="14:16">
      <c r="N8004" s="102"/>
      <c r="O8004" s="93"/>
      <c r="P8004" s="93"/>
    </row>
    <row r="8005" spans="14:16">
      <c r="N8005" s="102"/>
      <c r="O8005" s="93"/>
      <c r="P8005" s="93"/>
    </row>
    <row r="8006" spans="14:16">
      <c r="N8006" s="102"/>
      <c r="O8006" s="93"/>
      <c r="P8006" s="93"/>
    </row>
    <row r="8007" spans="14:16">
      <c r="N8007" s="102"/>
      <c r="O8007" s="93"/>
      <c r="P8007" s="93"/>
    </row>
    <row r="8008" spans="14:16">
      <c r="N8008" s="102"/>
      <c r="O8008" s="93"/>
      <c r="P8008" s="93"/>
    </row>
    <row r="8009" spans="14:16">
      <c r="N8009" s="102"/>
      <c r="O8009" s="93"/>
      <c r="P8009" s="93"/>
    </row>
    <row r="8010" spans="14:16">
      <c r="N8010" s="102"/>
      <c r="O8010" s="93"/>
      <c r="P8010" s="93"/>
    </row>
    <row r="8011" spans="14:16">
      <c r="N8011" s="102"/>
      <c r="O8011" s="93"/>
      <c r="P8011" s="93"/>
    </row>
    <row r="8012" spans="14:16">
      <c r="N8012" s="102"/>
      <c r="O8012" s="93"/>
      <c r="P8012" s="93"/>
    </row>
    <row r="8013" spans="14:16">
      <c r="N8013" s="102"/>
      <c r="O8013" s="93"/>
      <c r="P8013" s="93"/>
    </row>
    <row r="8014" spans="14:16">
      <c r="N8014" s="102"/>
      <c r="O8014" s="93"/>
      <c r="P8014" s="93"/>
    </row>
    <row r="8015" spans="14:16">
      <c r="N8015" s="102"/>
      <c r="O8015" s="93"/>
      <c r="P8015" s="93"/>
    </row>
    <row r="8016" spans="14:16">
      <c r="N8016" s="102"/>
      <c r="O8016" s="93"/>
      <c r="P8016" s="93"/>
    </row>
    <row r="8017" spans="14:16">
      <c r="N8017" s="102"/>
      <c r="O8017" s="93"/>
      <c r="P8017" s="93"/>
    </row>
    <row r="8018" spans="14:16">
      <c r="N8018" s="102"/>
      <c r="O8018" s="93"/>
      <c r="P8018" s="93"/>
    </row>
    <row r="8019" spans="14:16">
      <c r="N8019" s="102"/>
      <c r="O8019" s="93"/>
      <c r="P8019" s="93"/>
    </row>
    <row r="8020" spans="14:16">
      <c r="N8020" s="102"/>
      <c r="O8020" s="93"/>
      <c r="P8020" s="93"/>
    </row>
    <row r="8021" spans="14:16">
      <c r="N8021" s="102"/>
      <c r="O8021" s="93"/>
      <c r="P8021" s="93"/>
    </row>
    <row r="8022" spans="14:16">
      <c r="N8022" s="102"/>
      <c r="O8022" s="93"/>
      <c r="P8022" s="93"/>
    </row>
    <row r="8023" spans="14:16">
      <c r="N8023" s="102"/>
      <c r="O8023" s="93"/>
      <c r="P8023" s="93"/>
    </row>
    <row r="8024" spans="14:16">
      <c r="N8024" s="102"/>
      <c r="O8024" s="93"/>
      <c r="P8024" s="93"/>
    </row>
    <row r="8025" spans="14:16">
      <c r="N8025" s="102"/>
      <c r="O8025" s="93"/>
      <c r="P8025" s="93"/>
    </row>
    <row r="8026" spans="14:16">
      <c r="N8026" s="102"/>
      <c r="O8026" s="93"/>
      <c r="P8026" s="93"/>
    </row>
    <row r="8027" spans="14:16">
      <c r="N8027" s="102"/>
      <c r="O8027" s="93"/>
      <c r="P8027" s="93"/>
    </row>
    <row r="8028" spans="14:16">
      <c r="N8028" s="102"/>
      <c r="O8028" s="93"/>
      <c r="P8028" s="93"/>
    </row>
    <row r="8029" spans="14:16">
      <c r="N8029" s="102"/>
      <c r="O8029" s="93"/>
      <c r="P8029" s="93"/>
    </row>
    <row r="8030" spans="14:16">
      <c r="N8030" s="102"/>
      <c r="O8030" s="93"/>
      <c r="P8030" s="93"/>
    </row>
    <row r="8031" spans="14:16">
      <c r="N8031" s="102"/>
      <c r="O8031" s="93"/>
      <c r="P8031" s="93"/>
    </row>
    <row r="8032" spans="14:16">
      <c r="N8032" s="102"/>
      <c r="O8032" s="93"/>
      <c r="P8032" s="93"/>
    </row>
    <row r="8033" spans="14:16">
      <c r="N8033" s="102"/>
      <c r="O8033" s="93"/>
      <c r="P8033" s="93"/>
    </row>
    <row r="8034" spans="14:16">
      <c r="N8034" s="102"/>
      <c r="O8034" s="93"/>
      <c r="P8034" s="93"/>
    </row>
    <row r="8035" spans="14:16">
      <c r="N8035" s="102"/>
      <c r="O8035" s="93"/>
      <c r="P8035" s="93"/>
    </row>
    <row r="8036" spans="14:16">
      <c r="N8036" s="102"/>
      <c r="O8036" s="93"/>
      <c r="P8036" s="93"/>
    </row>
    <row r="8037" spans="14:16">
      <c r="N8037" s="102"/>
      <c r="O8037" s="93"/>
      <c r="P8037" s="93"/>
    </row>
    <row r="8038" spans="14:16">
      <c r="N8038" s="102"/>
      <c r="O8038" s="93"/>
      <c r="P8038" s="93"/>
    </row>
    <row r="8039" spans="14:16">
      <c r="N8039" s="102"/>
      <c r="O8039" s="93"/>
      <c r="P8039" s="93"/>
    </row>
    <row r="8040" spans="14:16">
      <c r="N8040" s="102"/>
      <c r="O8040" s="93"/>
      <c r="P8040" s="93"/>
    </row>
    <row r="8041" spans="14:16">
      <c r="N8041" s="102"/>
      <c r="O8041" s="93"/>
      <c r="P8041" s="93"/>
    </row>
    <row r="8042" spans="14:16">
      <c r="N8042" s="102"/>
      <c r="O8042" s="93"/>
      <c r="P8042" s="93"/>
    </row>
    <row r="8043" spans="14:16">
      <c r="N8043" s="102"/>
      <c r="O8043" s="93"/>
      <c r="P8043" s="93"/>
    </row>
    <row r="8044" spans="14:16">
      <c r="N8044" s="102"/>
      <c r="O8044" s="93"/>
      <c r="P8044" s="93"/>
    </row>
    <row r="8045" spans="14:16">
      <c r="N8045" s="102"/>
      <c r="O8045" s="93"/>
      <c r="P8045" s="93"/>
    </row>
    <row r="8046" spans="14:16">
      <c r="N8046" s="102"/>
      <c r="O8046" s="93"/>
      <c r="P8046" s="93"/>
    </row>
    <row r="8047" spans="14:16">
      <c r="N8047" s="102"/>
      <c r="O8047" s="93"/>
      <c r="P8047" s="93"/>
    </row>
    <row r="8048" spans="14:16">
      <c r="N8048" s="102"/>
      <c r="O8048" s="93"/>
      <c r="P8048" s="93"/>
    </row>
    <row r="8049" spans="14:16">
      <c r="N8049" s="102"/>
      <c r="O8049" s="93"/>
      <c r="P8049" s="93"/>
    </row>
    <row r="8050" spans="14:16">
      <c r="N8050" s="102"/>
      <c r="O8050" s="93"/>
      <c r="P8050" s="93"/>
    </row>
    <row r="8051" spans="14:16">
      <c r="N8051" s="102"/>
      <c r="O8051" s="93"/>
      <c r="P8051" s="93"/>
    </row>
    <row r="8052" spans="14:16">
      <c r="N8052" s="102"/>
      <c r="O8052" s="93"/>
      <c r="P8052" s="93"/>
    </row>
    <row r="8053" spans="14:16">
      <c r="N8053" s="102"/>
      <c r="O8053" s="93"/>
      <c r="P8053" s="93"/>
    </row>
    <row r="8054" spans="14:16">
      <c r="N8054" s="102"/>
      <c r="O8054" s="93"/>
      <c r="P8054" s="93"/>
    </row>
    <row r="8055" spans="14:16">
      <c r="N8055" s="102"/>
      <c r="O8055" s="93"/>
      <c r="P8055" s="93"/>
    </row>
    <row r="8056" spans="14:16">
      <c r="N8056" s="102"/>
      <c r="O8056" s="93"/>
      <c r="P8056" s="93"/>
    </row>
    <row r="8057" spans="14:16">
      <c r="N8057" s="102"/>
      <c r="O8057" s="93"/>
      <c r="P8057" s="93"/>
    </row>
    <row r="8058" spans="14:16">
      <c r="N8058" s="102"/>
      <c r="O8058" s="93"/>
      <c r="P8058" s="93"/>
    </row>
    <row r="8059" spans="14:16">
      <c r="N8059" s="102"/>
      <c r="O8059" s="93"/>
      <c r="P8059" s="93"/>
    </row>
    <row r="8060" spans="14:16">
      <c r="N8060" s="102"/>
      <c r="O8060" s="93"/>
      <c r="P8060" s="93"/>
    </row>
    <row r="8061" spans="14:16">
      <c r="N8061" s="102"/>
      <c r="O8061" s="93"/>
      <c r="P8061" s="93"/>
    </row>
    <row r="8062" spans="14:16">
      <c r="N8062" s="102"/>
      <c r="O8062" s="93"/>
      <c r="P8062" s="93"/>
    </row>
    <row r="8063" spans="14:16">
      <c r="N8063" s="102"/>
      <c r="O8063" s="93"/>
      <c r="P8063" s="93"/>
    </row>
    <row r="8064" spans="14:16">
      <c r="N8064" s="102"/>
      <c r="O8064" s="93"/>
      <c r="P8064" s="93"/>
    </row>
    <row r="8065" spans="14:16">
      <c r="N8065" s="102"/>
      <c r="O8065" s="93"/>
      <c r="P8065" s="93"/>
    </row>
    <row r="8066" spans="14:16">
      <c r="N8066" s="102"/>
      <c r="O8066" s="93"/>
      <c r="P8066" s="93"/>
    </row>
    <row r="8067" spans="14:16">
      <c r="N8067" s="102"/>
      <c r="O8067" s="93"/>
      <c r="P8067" s="93"/>
    </row>
    <row r="8068" spans="14:16">
      <c r="N8068" s="102"/>
      <c r="O8068" s="93"/>
      <c r="P8068" s="93"/>
    </row>
    <row r="8069" spans="14:16">
      <c r="N8069" s="102"/>
      <c r="O8069" s="93"/>
      <c r="P8069" s="93"/>
    </row>
    <row r="8070" spans="14:16">
      <c r="N8070" s="102"/>
      <c r="O8070" s="93"/>
      <c r="P8070" s="93"/>
    </row>
    <row r="8071" spans="14:16">
      <c r="N8071" s="102"/>
      <c r="O8071" s="93"/>
      <c r="P8071" s="93"/>
    </row>
    <row r="8072" spans="14:16">
      <c r="N8072" s="102"/>
      <c r="O8072" s="93"/>
      <c r="P8072" s="93"/>
    </row>
    <row r="8073" spans="14:16">
      <c r="N8073" s="102"/>
      <c r="O8073" s="93"/>
      <c r="P8073" s="93"/>
    </row>
    <row r="8074" spans="14:16">
      <c r="N8074" s="102"/>
      <c r="O8074" s="93"/>
      <c r="P8074" s="93"/>
    </row>
    <row r="8075" spans="14:16">
      <c r="N8075" s="102"/>
      <c r="O8075" s="93"/>
      <c r="P8075" s="93"/>
    </row>
    <row r="8076" spans="14:16">
      <c r="N8076" s="102"/>
      <c r="O8076" s="93"/>
      <c r="P8076" s="93"/>
    </row>
    <row r="8077" spans="14:16">
      <c r="N8077" s="102"/>
      <c r="O8077" s="93"/>
      <c r="P8077" s="93"/>
    </row>
    <row r="8078" spans="14:16">
      <c r="N8078" s="102"/>
      <c r="O8078" s="93"/>
      <c r="P8078" s="93"/>
    </row>
    <row r="8079" spans="14:16">
      <c r="N8079" s="102"/>
      <c r="O8079" s="93"/>
      <c r="P8079" s="93"/>
    </row>
    <row r="8080" spans="14:16">
      <c r="N8080" s="102"/>
      <c r="O8080" s="93"/>
      <c r="P8080" s="93"/>
    </row>
    <row r="8081" spans="14:16">
      <c r="N8081" s="102"/>
      <c r="O8081" s="93"/>
      <c r="P8081" s="93"/>
    </row>
    <row r="8082" spans="14:16">
      <c r="N8082" s="102"/>
      <c r="O8082" s="93"/>
      <c r="P8082" s="93"/>
    </row>
    <row r="8083" spans="14:16">
      <c r="N8083" s="102"/>
      <c r="O8083" s="93"/>
      <c r="P8083" s="93"/>
    </row>
    <row r="8084" spans="14:16">
      <c r="N8084" s="102"/>
      <c r="O8084" s="93"/>
      <c r="P8084" s="93"/>
    </row>
    <row r="8085" spans="14:16">
      <c r="N8085" s="102"/>
      <c r="O8085" s="93"/>
      <c r="P8085" s="93"/>
    </row>
    <row r="8086" spans="14:16">
      <c r="N8086" s="102"/>
      <c r="O8086" s="93"/>
      <c r="P8086" s="93"/>
    </row>
    <row r="8087" spans="14:16">
      <c r="N8087" s="102"/>
      <c r="O8087" s="93"/>
      <c r="P8087" s="93"/>
    </row>
    <row r="8088" spans="14:16">
      <c r="N8088" s="102"/>
      <c r="O8088" s="93"/>
      <c r="P8088" s="93"/>
    </row>
    <row r="8089" spans="14:16">
      <c r="N8089" s="102"/>
      <c r="O8089" s="93"/>
      <c r="P8089" s="93"/>
    </row>
    <row r="8090" spans="14:16">
      <c r="N8090" s="102"/>
      <c r="O8090" s="93"/>
      <c r="P8090" s="93"/>
    </row>
    <row r="8091" spans="14:16">
      <c r="N8091" s="102"/>
      <c r="O8091" s="93"/>
      <c r="P8091" s="93"/>
    </row>
    <row r="8092" spans="14:16">
      <c r="N8092" s="102"/>
      <c r="O8092" s="93"/>
      <c r="P8092" s="93"/>
    </row>
    <row r="8093" spans="14:16">
      <c r="N8093" s="102"/>
      <c r="O8093" s="93"/>
      <c r="P8093" s="93"/>
    </row>
    <row r="8094" spans="14:16">
      <c r="N8094" s="102"/>
      <c r="O8094" s="93"/>
      <c r="P8094" s="93"/>
    </row>
    <row r="8095" spans="14:16">
      <c r="N8095" s="102"/>
      <c r="O8095" s="93"/>
      <c r="P8095" s="93"/>
    </row>
    <row r="8096" spans="14:16">
      <c r="N8096" s="102"/>
      <c r="O8096" s="93"/>
      <c r="P8096" s="93"/>
    </row>
    <row r="8097" spans="14:16">
      <c r="N8097" s="102"/>
      <c r="O8097" s="93"/>
      <c r="P8097" s="93"/>
    </row>
    <row r="8098" spans="14:16">
      <c r="N8098" s="102"/>
      <c r="O8098" s="93"/>
      <c r="P8098" s="93"/>
    </row>
    <row r="8099" spans="14:16">
      <c r="N8099" s="102"/>
      <c r="O8099" s="93"/>
      <c r="P8099" s="93"/>
    </row>
    <row r="8100" spans="14:16">
      <c r="N8100" s="102"/>
      <c r="O8100" s="93"/>
      <c r="P8100" s="93"/>
    </row>
    <row r="8101" spans="14:16">
      <c r="N8101" s="102"/>
      <c r="O8101" s="93"/>
      <c r="P8101" s="93"/>
    </row>
    <row r="8102" spans="14:16">
      <c r="N8102" s="102"/>
      <c r="O8102" s="93"/>
      <c r="P8102" s="93"/>
    </row>
    <row r="8103" spans="14:16">
      <c r="N8103" s="102"/>
      <c r="O8103" s="93"/>
      <c r="P8103" s="93"/>
    </row>
    <row r="8104" spans="14:16">
      <c r="N8104" s="102"/>
      <c r="O8104" s="93"/>
      <c r="P8104" s="93"/>
    </row>
    <row r="8105" spans="14:16">
      <c r="N8105" s="102"/>
      <c r="O8105" s="93"/>
      <c r="P8105" s="93"/>
    </row>
    <row r="8106" spans="14:16">
      <c r="N8106" s="102"/>
      <c r="O8106" s="93"/>
      <c r="P8106" s="93"/>
    </row>
    <row r="8107" spans="14:16">
      <c r="N8107" s="102"/>
      <c r="O8107" s="93"/>
      <c r="P8107" s="93"/>
    </row>
    <row r="8108" spans="14:16">
      <c r="N8108" s="102"/>
      <c r="O8108" s="93"/>
      <c r="P8108" s="93"/>
    </row>
    <row r="8109" spans="14:16">
      <c r="N8109" s="102"/>
      <c r="O8109" s="93"/>
      <c r="P8109" s="93"/>
    </row>
    <row r="8110" spans="14:16">
      <c r="N8110" s="102"/>
      <c r="O8110" s="93"/>
      <c r="P8110" s="93"/>
    </row>
    <row r="8111" spans="14:16">
      <c r="N8111" s="102"/>
      <c r="O8111" s="93"/>
      <c r="P8111" s="93"/>
    </row>
    <row r="8112" spans="14:16">
      <c r="N8112" s="102"/>
      <c r="O8112" s="93"/>
      <c r="P8112" s="93"/>
    </row>
    <row r="8113" spans="14:16">
      <c r="N8113" s="102"/>
      <c r="O8113" s="93"/>
      <c r="P8113" s="93"/>
    </row>
    <row r="8114" spans="14:16">
      <c r="N8114" s="102"/>
      <c r="O8114" s="93"/>
      <c r="P8114" s="93"/>
    </row>
    <row r="8115" spans="14:16">
      <c r="N8115" s="102"/>
      <c r="O8115" s="93"/>
      <c r="P8115" s="93"/>
    </row>
    <row r="8116" spans="14:16">
      <c r="N8116" s="102"/>
      <c r="O8116" s="93"/>
      <c r="P8116" s="93"/>
    </row>
    <row r="8117" spans="14:16">
      <c r="N8117" s="102"/>
      <c r="O8117" s="93"/>
      <c r="P8117" s="93"/>
    </row>
    <row r="8118" spans="14:16">
      <c r="N8118" s="102"/>
      <c r="O8118" s="93"/>
      <c r="P8118" s="93"/>
    </row>
    <row r="8119" spans="14:16">
      <c r="N8119" s="102"/>
      <c r="O8119" s="93"/>
      <c r="P8119" s="93"/>
    </row>
    <row r="8120" spans="14:16">
      <c r="N8120" s="102"/>
      <c r="O8120" s="93"/>
      <c r="P8120" s="93"/>
    </row>
    <row r="8121" spans="14:16">
      <c r="N8121" s="102"/>
      <c r="O8121" s="93"/>
      <c r="P8121" s="93"/>
    </row>
    <row r="8122" spans="14:16">
      <c r="N8122" s="102"/>
      <c r="O8122" s="93"/>
      <c r="P8122" s="93"/>
    </row>
    <row r="8123" spans="14:16">
      <c r="N8123" s="102"/>
      <c r="O8123" s="93"/>
      <c r="P8123" s="93"/>
    </row>
    <row r="8124" spans="14:16">
      <c r="N8124" s="102"/>
      <c r="O8124" s="93"/>
      <c r="P8124" s="93"/>
    </row>
    <row r="8125" spans="14:16">
      <c r="N8125" s="102"/>
      <c r="O8125" s="93"/>
      <c r="P8125" s="93"/>
    </row>
    <row r="8126" spans="14:16">
      <c r="N8126" s="102"/>
      <c r="O8126" s="93"/>
      <c r="P8126" s="93"/>
    </row>
    <row r="8127" spans="14:16">
      <c r="N8127" s="102"/>
      <c r="O8127" s="93"/>
      <c r="P8127" s="93"/>
    </row>
    <row r="8128" spans="14:16">
      <c r="N8128" s="102"/>
      <c r="O8128" s="93"/>
      <c r="P8128" s="93"/>
    </row>
    <row r="8129" spans="14:16">
      <c r="N8129" s="102"/>
      <c r="O8129" s="93"/>
      <c r="P8129" s="93"/>
    </row>
    <row r="8130" spans="14:16">
      <c r="N8130" s="102"/>
      <c r="O8130" s="93"/>
      <c r="P8130" s="93"/>
    </row>
    <row r="8131" spans="14:16">
      <c r="N8131" s="102"/>
      <c r="O8131" s="93"/>
      <c r="P8131" s="93"/>
    </row>
    <row r="8132" spans="14:16">
      <c r="N8132" s="102"/>
      <c r="O8132" s="93"/>
      <c r="P8132" s="93"/>
    </row>
    <row r="8133" spans="14:16">
      <c r="N8133" s="102"/>
      <c r="O8133" s="93"/>
      <c r="P8133" s="93"/>
    </row>
    <row r="8134" spans="14:16">
      <c r="N8134" s="102"/>
      <c r="O8134" s="93"/>
      <c r="P8134" s="93"/>
    </row>
    <row r="8135" spans="14:16">
      <c r="N8135" s="102"/>
      <c r="O8135" s="93"/>
      <c r="P8135" s="93"/>
    </row>
    <row r="8136" spans="14:16">
      <c r="N8136" s="102"/>
      <c r="O8136" s="93"/>
      <c r="P8136" s="93"/>
    </row>
    <row r="8137" spans="14:16">
      <c r="N8137" s="102"/>
      <c r="O8137" s="93"/>
      <c r="P8137" s="93"/>
    </row>
    <row r="8138" spans="14:16">
      <c r="N8138" s="102"/>
      <c r="O8138" s="93"/>
      <c r="P8138" s="93"/>
    </row>
    <row r="8139" spans="14:16">
      <c r="N8139" s="102"/>
      <c r="O8139" s="93"/>
      <c r="P8139" s="93"/>
    </row>
    <row r="8140" spans="14:16">
      <c r="N8140" s="102"/>
      <c r="O8140" s="93"/>
      <c r="P8140" s="93"/>
    </row>
    <row r="8141" spans="14:16">
      <c r="N8141" s="102"/>
      <c r="O8141" s="93"/>
      <c r="P8141" s="93"/>
    </row>
    <row r="8142" spans="14:16">
      <c r="N8142" s="102"/>
      <c r="O8142" s="93"/>
      <c r="P8142" s="93"/>
    </row>
    <row r="8143" spans="14:16">
      <c r="N8143" s="102"/>
      <c r="O8143" s="93"/>
      <c r="P8143" s="93"/>
    </row>
    <row r="8144" spans="14:16">
      <c r="N8144" s="102"/>
      <c r="O8144" s="93"/>
      <c r="P8144" s="93"/>
    </row>
    <row r="8145" spans="14:16">
      <c r="N8145" s="102"/>
      <c r="O8145" s="93"/>
      <c r="P8145" s="93"/>
    </row>
    <row r="8146" spans="14:16">
      <c r="N8146" s="102"/>
      <c r="O8146" s="93"/>
      <c r="P8146" s="93"/>
    </row>
    <row r="8147" spans="14:16">
      <c r="N8147" s="102"/>
      <c r="O8147" s="93"/>
      <c r="P8147" s="93"/>
    </row>
    <row r="8148" spans="14:16">
      <c r="N8148" s="102"/>
      <c r="O8148" s="93"/>
      <c r="P8148" s="93"/>
    </row>
    <row r="8149" spans="14:16">
      <c r="N8149" s="102"/>
      <c r="O8149" s="93"/>
      <c r="P8149" s="93"/>
    </row>
    <row r="8150" spans="14:16">
      <c r="N8150" s="102"/>
      <c r="O8150" s="93"/>
      <c r="P8150" s="93"/>
    </row>
    <row r="8151" spans="14:16">
      <c r="N8151" s="102"/>
      <c r="O8151" s="93"/>
      <c r="P8151" s="93"/>
    </row>
    <row r="8152" spans="14:16">
      <c r="N8152" s="102"/>
      <c r="O8152" s="93"/>
      <c r="P8152" s="93"/>
    </row>
    <row r="8153" spans="14:16">
      <c r="N8153" s="102"/>
      <c r="O8153" s="93"/>
      <c r="P8153" s="93"/>
    </row>
    <row r="8154" spans="14:16">
      <c r="N8154" s="102"/>
      <c r="O8154" s="93"/>
      <c r="P8154" s="93"/>
    </row>
    <row r="8155" spans="14:16">
      <c r="N8155" s="102"/>
      <c r="O8155" s="93"/>
      <c r="P8155" s="93"/>
    </row>
    <row r="8156" spans="14:16">
      <c r="N8156" s="102"/>
      <c r="O8156" s="93"/>
      <c r="P8156" s="93"/>
    </row>
    <row r="8157" spans="14:16">
      <c r="N8157" s="102"/>
      <c r="O8157" s="93"/>
      <c r="P8157" s="93"/>
    </row>
    <row r="8158" spans="14:16">
      <c r="N8158" s="102"/>
      <c r="O8158" s="93"/>
      <c r="P8158" s="93"/>
    </row>
    <row r="8159" spans="14:16">
      <c r="N8159" s="102"/>
      <c r="O8159" s="93"/>
      <c r="P8159" s="93"/>
    </row>
    <row r="8160" spans="14:16">
      <c r="N8160" s="102"/>
      <c r="O8160" s="93"/>
      <c r="P8160" s="93"/>
    </row>
    <row r="8161" spans="14:16">
      <c r="N8161" s="102"/>
      <c r="O8161" s="93"/>
      <c r="P8161" s="93"/>
    </row>
    <row r="8162" spans="14:16">
      <c r="N8162" s="102"/>
      <c r="O8162" s="93"/>
      <c r="P8162" s="93"/>
    </row>
    <row r="8163" spans="14:16">
      <c r="N8163" s="102"/>
      <c r="O8163" s="93"/>
      <c r="P8163" s="93"/>
    </row>
    <row r="8164" spans="14:16">
      <c r="N8164" s="102"/>
      <c r="O8164" s="93"/>
      <c r="P8164" s="93"/>
    </row>
    <row r="8165" spans="14:16">
      <c r="N8165" s="102"/>
      <c r="O8165" s="93"/>
      <c r="P8165" s="93"/>
    </row>
    <row r="8166" spans="14:16">
      <c r="N8166" s="102"/>
      <c r="O8166" s="93"/>
      <c r="P8166" s="93"/>
    </row>
    <row r="8167" spans="14:16">
      <c r="N8167" s="102"/>
      <c r="O8167" s="93"/>
      <c r="P8167" s="93"/>
    </row>
    <row r="8168" spans="14:16">
      <c r="N8168" s="102"/>
      <c r="O8168" s="93"/>
      <c r="P8168" s="93"/>
    </row>
    <row r="8169" spans="14:16">
      <c r="N8169" s="102"/>
      <c r="O8169" s="93"/>
      <c r="P8169" s="93"/>
    </row>
    <row r="8170" spans="14:16">
      <c r="N8170" s="102"/>
      <c r="O8170" s="93"/>
      <c r="P8170" s="93"/>
    </row>
    <row r="8171" spans="14:16">
      <c r="N8171" s="102"/>
      <c r="O8171" s="93"/>
      <c r="P8171" s="93"/>
    </row>
    <row r="8172" spans="14:16">
      <c r="N8172" s="102"/>
      <c r="O8172" s="93"/>
      <c r="P8172" s="93"/>
    </row>
    <row r="8173" spans="14:16">
      <c r="N8173" s="102"/>
      <c r="O8173" s="93"/>
      <c r="P8173" s="93"/>
    </row>
    <row r="8174" spans="14:16">
      <c r="N8174" s="102"/>
      <c r="O8174" s="93"/>
      <c r="P8174" s="93"/>
    </row>
    <row r="8175" spans="14:16">
      <c r="N8175" s="102"/>
      <c r="O8175" s="93"/>
      <c r="P8175" s="93"/>
    </row>
    <row r="8176" spans="14:16">
      <c r="N8176" s="102"/>
      <c r="O8176" s="93"/>
      <c r="P8176" s="93"/>
    </row>
    <row r="8177" spans="14:16">
      <c r="N8177" s="102"/>
      <c r="O8177" s="93"/>
      <c r="P8177" s="93"/>
    </row>
    <row r="8178" spans="14:16">
      <c r="N8178" s="102"/>
      <c r="O8178" s="93"/>
      <c r="P8178" s="93"/>
    </row>
    <row r="8179" spans="14:16">
      <c r="N8179" s="102"/>
      <c r="O8179" s="93"/>
      <c r="P8179" s="93"/>
    </row>
    <row r="8180" spans="14:16">
      <c r="N8180" s="102"/>
      <c r="O8180" s="93"/>
      <c r="P8180" s="93"/>
    </row>
    <row r="8181" spans="14:16">
      <c r="N8181" s="102"/>
      <c r="O8181" s="93"/>
      <c r="P8181" s="93"/>
    </row>
    <row r="8182" spans="14:16">
      <c r="N8182" s="102"/>
      <c r="O8182" s="93"/>
      <c r="P8182" s="93"/>
    </row>
    <row r="8183" spans="14:16">
      <c r="N8183" s="102"/>
      <c r="O8183" s="93"/>
      <c r="P8183" s="93"/>
    </row>
    <row r="8184" spans="14:16">
      <c r="N8184" s="102"/>
      <c r="O8184" s="93"/>
      <c r="P8184" s="93"/>
    </row>
    <row r="8185" spans="14:16">
      <c r="N8185" s="102"/>
      <c r="O8185" s="93"/>
      <c r="P8185" s="93"/>
    </row>
    <row r="8186" spans="14:16">
      <c r="N8186" s="102"/>
      <c r="O8186" s="93"/>
      <c r="P8186" s="93"/>
    </row>
    <row r="8187" spans="14:16">
      <c r="N8187" s="102"/>
      <c r="O8187" s="93"/>
      <c r="P8187" s="93"/>
    </row>
    <row r="8188" spans="14:16">
      <c r="N8188" s="102"/>
      <c r="O8188" s="93"/>
      <c r="P8188" s="93"/>
    </row>
    <row r="8189" spans="14:16">
      <c r="N8189" s="102"/>
      <c r="O8189" s="93"/>
      <c r="P8189" s="93"/>
    </row>
    <row r="8190" spans="14:16">
      <c r="N8190" s="102"/>
      <c r="O8190" s="93"/>
      <c r="P8190" s="93"/>
    </row>
    <row r="8191" spans="14:16">
      <c r="N8191" s="102"/>
      <c r="O8191" s="93"/>
      <c r="P8191" s="93"/>
    </row>
    <row r="8192" spans="14:16">
      <c r="N8192" s="102"/>
      <c r="O8192" s="93"/>
      <c r="P8192" s="93"/>
    </row>
    <row r="8193" spans="14:16">
      <c r="N8193" s="102"/>
      <c r="O8193" s="93"/>
      <c r="P8193" s="93"/>
    </row>
    <row r="8194" spans="14:16">
      <c r="N8194" s="102"/>
      <c r="O8194" s="93"/>
      <c r="P8194" s="93"/>
    </row>
    <row r="8195" spans="14:16">
      <c r="N8195" s="102"/>
      <c r="O8195" s="93"/>
      <c r="P8195" s="93"/>
    </row>
    <row r="8196" spans="14:16">
      <c r="N8196" s="102"/>
      <c r="O8196" s="93"/>
      <c r="P8196" s="93"/>
    </row>
    <row r="8197" spans="14:16">
      <c r="N8197" s="102"/>
      <c r="O8197" s="93"/>
      <c r="P8197" s="93"/>
    </row>
    <row r="8198" spans="14:16">
      <c r="N8198" s="102"/>
      <c r="O8198" s="93"/>
      <c r="P8198" s="93"/>
    </row>
    <row r="8199" spans="14:16">
      <c r="N8199" s="102"/>
      <c r="O8199" s="93"/>
      <c r="P8199" s="93"/>
    </row>
    <row r="8200" spans="14:16">
      <c r="N8200" s="102"/>
      <c r="O8200" s="93"/>
      <c r="P8200" s="93"/>
    </row>
    <row r="8201" spans="14:16">
      <c r="N8201" s="102"/>
      <c r="O8201" s="93"/>
      <c r="P8201" s="93"/>
    </row>
    <row r="8202" spans="14:16">
      <c r="N8202" s="102"/>
      <c r="O8202" s="93"/>
      <c r="P8202" s="93"/>
    </row>
    <row r="8203" spans="14:16">
      <c r="N8203" s="102"/>
      <c r="O8203" s="93"/>
      <c r="P8203" s="93"/>
    </row>
    <row r="8204" spans="14:16">
      <c r="N8204" s="102"/>
      <c r="O8204" s="93"/>
      <c r="P8204" s="93"/>
    </row>
    <row r="8205" spans="14:16">
      <c r="N8205" s="102"/>
      <c r="O8205" s="93"/>
      <c r="P8205" s="93"/>
    </row>
    <row r="8206" spans="14:16">
      <c r="N8206" s="102"/>
      <c r="O8206" s="93"/>
      <c r="P8206" s="93"/>
    </row>
    <row r="8207" spans="14:16">
      <c r="N8207" s="102"/>
      <c r="O8207" s="93"/>
      <c r="P8207" s="93"/>
    </row>
    <row r="8208" spans="14:16">
      <c r="N8208" s="102"/>
      <c r="O8208" s="93"/>
      <c r="P8208" s="93"/>
    </row>
    <row r="8209" spans="14:16">
      <c r="N8209" s="102"/>
      <c r="O8209" s="93"/>
      <c r="P8209" s="93"/>
    </row>
    <row r="8210" spans="14:16">
      <c r="N8210" s="102"/>
      <c r="O8210" s="93"/>
      <c r="P8210" s="93"/>
    </row>
    <row r="8211" spans="14:16">
      <c r="N8211" s="102"/>
      <c r="O8211" s="93"/>
      <c r="P8211" s="93"/>
    </row>
    <row r="8212" spans="14:16">
      <c r="N8212" s="102"/>
      <c r="O8212" s="93"/>
      <c r="P8212" s="93"/>
    </row>
    <row r="8213" spans="14:16">
      <c r="N8213" s="102"/>
      <c r="O8213" s="93"/>
      <c r="P8213" s="93"/>
    </row>
    <row r="8214" spans="14:16">
      <c r="N8214" s="102"/>
      <c r="O8214" s="93"/>
      <c r="P8214" s="93"/>
    </row>
    <row r="8215" spans="14:16">
      <c r="N8215" s="102"/>
      <c r="O8215" s="93"/>
      <c r="P8215" s="93"/>
    </row>
    <row r="8216" spans="14:16">
      <c r="N8216" s="102"/>
      <c r="O8216" s="93"/>
      <c r="P8216" s="93"/>
    </row>
    <row r="8217" spans="14:16">
      <c r="N8217" s="102"/>
      <c r="O8217" s="93"/>
      <c r="P8217" s="93"/>
    </row>
    <row r="8218" spans="14:16">
      <c r="N8218" s="102"/>
      <c r="O8218" s="93"/>
      <c r="P8218" s="93"/>
    </row>
    <row r="8219" spans="14:16">
      <c r="N8219" s="102"/>
      <c r="O8219" s="93"/>
      <c r="P8219" s="93"/>
    </row>
    <row r="8220" spans="14:16">
      <c r="N8220" s="102"/>
      <c r="O8220" s="93"/>
      <c r="P8220" s="93"/>
    </row>
    <row r="8221" spans="14:16">
      <c r="N8221" s="102"/>
      <c r="O8221" s="93"/>
      <c r="P8221" s="93"/>
    </row>
    <row r="8222" spans="14:16">
      <c r="N8222" s="102"/>
      <c r="O8222" s="93"/>
      <c r="P8222" s="93"/>
    </row>
    <row r="8223" spans="14:16">
      <c r="N8223" s="102"/>
      <c r="O8223" s="93"/>
      <c r="P8223" s="93"/>
    </row>
    <row r="8224" spans="14:16">
      <c r="N8224" s="102"/>
      <c r="O8224" s="93"/>
      <c r="P8224" s="93"/>
    </row>
    <row r="8225" spans="14:16">
      <c r="N8225" s="102"/>
      <c r="O8225" s="93"/>
      <c r="P8225" s="93"/>
    </row>
    <row r="8226" spans="14:16">
      <c r="N8226" s="102"/>
      <c r="O8226" s="93"/>
      <c r="P8226" s="93"/>
    </row>
    <row r="8227" spans="14:16">
      <c r="N8227" s="102"/>
      <c r="O8227" s="93"/>
      <c r="P8227" s="93"/>
    </row>
    <row r="8228" spans="14:16">
      <c r="N8228" s="102"/>
      <c r="O8228" s="93"/>
      <c r="P8228" s="93"/>
    </row>
    <row r="8229" spans="14:16">
      <c r="N8229" s="102"/>
      <c r="O8229" s="93"/>
      <c r="P8229" s="93"/>
    </row>
    <row r="8230" spans="14:16">
      <c r="N8230" s="102"/>
      <c r="O8230" s="93"/>
      <c r="P8230" s="93"/>
    </row>
    <row r="8231" spans="14:16">
      <c r="N8231" s="102"/>
      <c r="O8231" s="93"/>
      <c r="P8231" s="93"/>
    </row>
    <row r="8232" spans="14:16">
      <c r="N8232" s="102"/>
      <c r="O8232" s="93"/>
      <c r="P8232" s="93"/>
    </row>
    <row r="8233" spans="14:16">
      <c r="N8233" s="102"/>
      <c r="O8233" s="93"/>
      <c r="P8233" s="93"/>
    </row>
    <row r="8234" spans="14:16">
      <c r="N8234" s="102"/>
      <c r="O8234" s="93"/>
      <c r="P8234" s="93"/>
    </row>
    <row r="8235" spans="14:16">
      <c r="N8235" s="102"/>
      <c r="O8235" s="93"/>
      <c r="P8235" s="93"/>
    </row>
    <row r="8236" spans="14:16">
      <c r="N8236" s="102"/>
      <c r="O8236" s="93"/>
      <c r="P8236" s="93"/>
    </row>
    <row r="8237" spans="14:16">
      <c r="N8237" s="102"/>
      <c r="O8237" s="93"/>
      <c r="P8237" s="93"/>
    </row>
    <row r="8238" spans="14:16">
      <c r="N8238" s="102"/>
      <c r="O8238" s="93"/>
      <c r="P8238" s="93"/>
    </row>
    <row r="8239" spans="14:16">
      <c r="N8239" s="102"/>
      <c r="O8239" s="93"/>
      <c r="P8239" s="93"/>
    </row>
    <row r="8240" spans="14:16">
      <c r="N8240" s="102"/>
      <c r="O8240" s="93"/>
      <c r="P8240" s="93"/>
    </row>
    <row r="8241" spans="14:16">
      <c r="N8241" s="102"/>
      <c r="O8241" s="93"/>
      <c r="P8241" s="93"/>
    </row>
    <row r="8242" spans="14:16">
      <c r="N8242" s="102"/>
      <c r="O8242" s="93"/>
      <c r="P8242" s="93"/>
    </row>
    <row r="8243" spans="14:16">
      <c r="N8243" s="102"/>
      <c r="O8243" s="93"/>
      <c r="P8243" s="93"/>
    </row>
    <row r="8244" spans="14:16">
      <c r="N8244" s="102"/>
      <c r="O8244" s="93"/>
      <c r="P8244" s="93"/>
    </row>
    <row r="8245" spans="14:16">
      <c r="N8245" s="102"/>
      <c r="O8245" s="93"/>
      <c r="P8245" s="93"/>
    </row>
    <row r="8246" spans="14:16">
      <c r="N8246" s="102"/>
      <c r="O8246" s="93"/>
      <c r="P8246" s="93"/>
    </row>
    <row r="8247" spans="14:16">
      <c r="N8247" s="102"/>
      <c r="O8247" s="93"/>
      <c r="P8247" s="93"/>
    </row>
    <row r="8248" spans="14:16">
      <c r="N8248" s="102"/>
      <c r="O8248" s="93"/>
      <c r="P8248" s="93"/>
    </row>
    <row r="8249" spans="14:16">
      <c r="N8249" s="102"/>
      <c r="O8249" s="93"/>
      <c r="P8249" s="93"/>
    </row>
    <row r="8250" spans="14:16">
      <c r="N8250" s="102"/>
      <c r="O8250" s="93"/>
      <c r="P8250" s="93"/>
    </row>
    <row r="8251" spans="14:16">
      <c r="N8251" s="102"/>
      <c r="O8251" s="93"/>
      <c r="P8251" s="93"/>
    </row>
    <row r="8252" spans="14:16">
      <c r="N8252" s="102"/>
      <c r="O8252" s="93"/>
      <c r="P8252" s="93"/>
    </row>
    <row r="8253" spans="14:16">
      <c r="N8253" s="102"/>
      <c r="O8253" s="93"/>
      <c r="P8253" s="93"/>
    </row>
    <row r="8254" spans="14:16">
      <c r="N8254" s="102"/>
      <c r="O8254" s="93"/>
      <c r="P8254" s="93"/>
    </row>
    <row r="8255" spans="14:16">
      <c r="N8255" s="102"/>
      <c r="O8255" s="93"/>
      <c r="P8255" s="93"/>
    </row>
    <row r="8256" spans="14:16">
      <c r="N8256" s="102"/>
      <c r="O8256" s="93"/>
      <c r="P8256" s="93"/>
    </row>
    <row r="8257" spans="14:16">
      <c r="N8257" s="102"/>
      <c r="O8257" s="93"/>
      <c r="P8257" s="93"/>
    </row>
    <row r="8258" spans="14:16">
      <c r="N8258" s="102"/>
      <c r="O8258" s="93"/>
      <c r="P8258" s="93"/>
    </row>
    <row r="8259" spans="14:16">
      <c r="N8259" s="102"/>
      <c r="O8259" s="93"/>
      <c r="P8259" s="93"/>
    </row>
    <row r="8260" spans="14:16">
      <c r="N8260" s="102"/>
      <c r="O8260" s="93"/>
      <c r="P8260" s="93"/>
    </row>
    <row r="8261" spans="14:16">
      <c r="N8261" s="102"/>
      <c r="O8261" s="93"/>
      <c r="P8261" s="93"/>
    </row>
    <row r="8262" spans="14:16">
      <c r="N8262" s="102"/>
      <c r="O8262" s="93"/>
      <c r="P8262" s="93"/>
    </row>
    <row r="8263" spans="14:16">
      <c r="N8263" s="102"/>
      <c r="O8263" s="93"/>
      <c r="P8263" s="93"/>
    </row>
    <row r="8264" spans="14:16">
      <c r="N8264" s="102"/>
      <c r="O8264" s="93"/>
      <c r="P8264" s="93"/>
    </row>
    <row r="8265" spans="14:16">
      <c r="N8265" s="102"/>
      <c r="O8265" s="93"/>
      <c r="P8265" s="93"/>
    </row>
    <row r="8266" spans="14:16">
      <c r="N8266" s="102"/>
      <c r="O8266" s="93"/>
      <c r="P8266" s="93"/>
    </row>
    <row r="8267" spans="14:16">
      <c r="N8267" s="102"/>
      <c r="O8267" s="93"/>
      <c r="P8267" s="93"/>
    </row>
    <row r="8268" spans="14:16">
      <c r="N8268" s="102"/>
      <c r="O8268" s="93"/>
      <c r="P8268" s="93"/>
    </row>
    <row r="8269" spans="14:16">
      <c r="N8269" s="102"/>
      <c r="O8269" s="93"/>
      <c r="P8269" s="93"/>
    </row>
    <row r="8270" spans="14:16">
      <c r="N8270" s="102"/>
      <c r="O8270" s="93"/>
      <c r="P8270" s="93"/>
    </row>
    <row r="8271" spans="14:16">
      <c r="N8271" s="102"/>
      <c r="O8271" s="93"/>
      <c r="P8271" s="93"/>
    </row>
    <row r="8272" spans="14:16">
      <c r="N8272" s="102"/>
      <c r="O8272" s="93"/>
      <c r="P8272" s="93"/>
    </row>
    <row r="8273" spans="14:16">
      <c r="N8273" s="102"/>
      <c r="O8273" s="93"/>
      <c r="P8273" s="93"/>
    </row>
    <row r="8274" spans="14:16">
      <c r="N8274" s="102"/>
      <c r="O8274" s="93"/>
      <c r="P8274" s="93"/>
    </row>
    <row r="8275" spans="14:16">
      <c r="N8275" s="102"/>
      <c r="O8275" s="93"/>
      <c r="P8275" s="93"/>
    </row>
    <row r="8276" spans="14:16">
      <c r="N8276" s="102"/>
      <c r="O8276" s="93"/>
      <c r="P8276" s="93"/>
    </row>
    <row r="8277" spans="14:16">
      <c r="N8277" s="102"/>
      <c r="O8277" s="93"/>
      <c r="P8277" s="93"/>
    </row>
    <row r="8278" spans="14:16">
      <c r="N8278" s="102"/>
      <c r="O8278" s="93"/>
      <c r="P8278" s="93"/>
    </row>
    <row r="8279" spans="14:16">
      <c r="N8279" s="102"/>
      <c r="O8279" s="93"/>
      <c r="P8279" s="93"/>
    </row>
    <row r="8280" spans="14:16">
      <c r="N8280" s="102"/>
      <c r="O8280" s="93"/>
      <c r="P8280" s="93"/>
    </row>
    <row r="8281" spans="14:16">
      <c r="N8281" s="102"/>
      <c r="O8281" s="93"/>
      <c r="P8281" s="93"/>
    </row>
    <row r="8282" spans="14:16">
      <c r="N8282" s="102"/>
      <c r="O8282" s="93"/>
      <c r="P8282" s="93"/>
    </row>
    <row r="8283" spans="14:16">
      <c r="N8283" s="102"/>
      <c r="O8283" s="93"/>
      <c r="P8283" s="93"/>
    </row>
    <row r="8284" spans="14:16">
      <c r="N8284" s="102"/>
      <c r="O8284" s="93"/>
      <c r="P8284" s="93"/>
    </row>
    <row r="8285" spans="14:16">
      <c r="N8285" s="102"/>
      <c r="O8285" s="93"/>
      <c r="P8285" s="93"/>
    </row>
    <row r="8286" spans="14:16">
      <c r="N8286" s="102"/>
      <c r="O8286" s="93"/>
      <c r="P8286" s="93"/>
    </row>
    <row r="8287" spans="14:16">
      <c r="N8287" s="102"/>
      <c r="O8287" s="93"/>
      <c r="P8287" s="93"/>
    </row>
    <row r="8288" spans="14:16">
      <c r="N8288" s="102"/>
      <c r="O8288" s="93"/>
      <c r="P8288" s="93"/>
    </row>
    <row r="8289" spans="14:16">
      <c r="N8289" s="102"/>
      <c r="O8289" s="93"/>
      <c r="P8289" s="93"/>
    </row>
    <row r="8290" spans="14:16">
      <c r="N8290" s="102"/>
      <c r="O8290" s="93"/>
      <c r="P8290" s="93"/>
    </row>
    <row r="8291" spans="14:16">
      <c r="N8291" s="102"/>
      <c r="O8291" s="93"/>
      <c r="P8291" s="93"/>
    </row>
    <row r="8292" spans="14:16">
      <c r="N8292" s="102"/>
      <c r="O8292" s="93"/>
      <c r="P8292" s="93"/>
    </row>
    <row r="8293" spans="14:16">
      <c r="N8293" s="102"/>
      <c r="O8293" s="93"/>
      <c r="P8293" s="93"/>
    </row>
    <row r="8294" spans="14:16">
      <c r="N8294" s="102"/>
      <c r="O8294" s="93"/>
      <c r="P8294" s="93"/>
    </row>
    <row r="8295" spans="14:16">
      <c r="N8295" s="102"/>
      <c r="O8295" s="93"/>
      <c r="P8295" s="93"/>
    </row>
    <row r="8296" spans="14:16">
      <c r="N8296" s="102"/>
      <c r="O8296" s="93"/>
      <c r="P8296" s="93"/>
    </row>
    <row r="8297" spans="14:16">
      <c r="N8297" s="102"/>
      <c r="O8297" s="93"/>
      <c r="P8297" s="93"/>
    </row>
    <row r="8298" spans="14:16">
      <c r="N8298" s="102"/>
      <c r="O8298" s="93"/>
      <c r="P8298" s="93"/>
    </row>
    <row r="8299" spans="14:16">
      <c r="N8299" s="102"/>
      <c r="O8299" s="93"/>
      <c r="P8299" s="93"/>
    </row>
    <row r="8300" spans="14:16">
      <c r="N8300" s="102"/>
      <c r="O8300" s="93"/>
      <c r="P8300" s="93"/>
    </row>
    <row r="8301" spans="14:16">
      <c r="N8301" s="102"/>
      <c r="O8301" s="93"/>
      <c r="P8301" s="93"/>
    </row>
    <row r="8302" spans="14:16">
      <c r="N8302" s="102"/>
      <c r="O8302" s="93"/>
      <c r="P8302" s="93"/>
    </row>
    <row r="8303" spans="14:16">
      <c r="N8303" s="102"/>
      <c r="O8303" s="93"/>
      <c r="P8303" s="93"/>
    </row>
    <row r="8304" spans="14:16">
      <c r="N8304" s="102"/>
      <c r="O8304" s="93"/>
      <c r="P8304" s="93"/>
    </row>
    <row r="8305" spans="14:16">
      <c r="N8305" s="102"/>
      <c r="O8305" s="93"/>
      <c r="P8305" s="93"/>
    </row>
    <row r="8306" spans="14:16">
      <c r="N8306" s="102"/>
      <c r="O8306" s="93"/>
      <c r="P8306" s="93"/>
    </row>
    <row r="8307" spans="14:16">
      <c r="N8307" s="102"/>
      <c r="O8307" s="93"/>
      <c r="P8307" s="93"/>
    </row>
    <row r="8308" spans="14:16">
      <c r="N8308" s="102"/>
      <c r="O8308" s="93"/>
      <c r="P8308" s="93"/>
    </row>
    <row r="8309" spans="14:16">
      <c r="N8309" s="102"/>
      <c r="O8309" s="93"/>
      <c r="P8309" s="93"/>
    </row>
    <row r="8310" spans="14:16">
      <c r="N8310" s="102"/>
      <c r="O8310" s="93"/>
      <c r="P8310" s="93"/>
    </row>
    <row r="8311" spans="14:16">
      <c r="N8311" s="102"/>
      <c r="O8311" s="93"/>
      <c r="P8311" s="93"/>
    </row>
    <row r="8312" spans="14:16">
      <c r="N8312" s="102"/>
      <c r="O8312" s="93"/>
      <c r="P8312" s="93"/>
    </row>
    <row r="8313" spans="14:16">
      <c r="N8313" s="102"/>
      <c r="O8313" s="93"/>
      <c r="P8313" s="93"/>
    </row>
    <row r="8314" spans="14:16">
      <c r="N8314" s="102"/>
      <c r="O8314" s="93"/>
      <c r="P8314" s="93"/>
    </row>
    <row r="8315" spans="14:16">
      <c r="N8315" s="102"/>
      <c r="O8315" s="93"/>
      <c r="P8315" s="93"/>
    </row>
    <row r="8316" spans="14:16">
      <c r="N8316" s="102"/>
      <c r="O8316" s="93"/>
      <c r="P8316" s="93"/>
    </row>
    <row r="8317" spans="14:16">
      <c r="N8317" s="102"/>
      <c r="O8317" s="93"/>
      <c r="P8317" s="93"/>
    </row>
    <row r="8318" spans="14:16">
      <c r="N8318" s="102"/>
      <c r="O8318" s="93"/>
      <c r="P8318" s="93"/>
    </row>
    <row r="8319" spans="14:16">
      <c r="N8319" s="102"/>
      <c r="O8319" s="93"/>
      <c r="P8319" s="93"/>
    </row>
    <row r="8320" spans="14:16">
      <c r="N8320" s="102"/>
      <c r="O8320" s="93"/>
      <c r="P8320" s="93"/>
    </row>
    <row r="8321" spans="14:16">
      <c r="N8321" s="102"/>
      <c r="O8321" s="93"/>
      <c r="P8321" s="93"/>
    </row>
    <row r="8322" spans="14:16">
      <c r="N8322" s="102"/>
      <c r="O8322" s="93"/>
      <c r="P8322" s="93"/>
    </row>
    <row r="8323" spans="14:16">
      <c r="N8323" s="102"/>
      <c r="O8323" s="93"/>
      <c r="P8323" s="93"/>
    </row>
    <row r="8324" spans="14:16">
      <c r="N8324" s="102"/>
      <c r="O8324" s="93"/>
      <c r="P8324" s="93"/>
    </row>
    <row r="8325" spans="14:16">
      <c r="N8325" s="102"/>
      <c r="O8325" s="93"/>
      <c r="P8325" s="93"/>
    </row>
    <row r="8326" spans="14:16">
      <c r="N8326" s="102"/>
      <c r="O8326" s="93"/>
      <c r="P8326" s="93"/>
    </row>
    <row r="8327" spans="14:16">
      <c r="N8327" s="102"/>
      <c r="O8327" s="93"/>
      <c r="P8327" s="93"/>
    </row>
    <row r="8328" spans="14:16">
      <c r="N8328" s="102"/>
      <c r="O8328" s="93"/>
      <c r="P8328" s="93"/>
    </row>
    <row r="8329" spans="14:16">
      <c r="N8329" s="102"/>
      <c r="O8329" s="93"/>
      <c r="P8329" s="93"/>
    </row>
    <row r="8330" spans="14:16">
      <c r="N8330" s="102"/>
      <c r="O8330" s="93"/>
      <c r="P8330" s="93"/>
    </row>
    <row r="8331" spans="14:16">
      <c r="N8331" s="102"/>
      <c r="O8331" s="93"/>
      <c r="P8331" s="93"/>
    </row>
    <row r="8332" spans="14:16">
      <c r="N8332" s="102"/>
      <c r="O8332" s="93"/>
      <c r="P8332" s="93"/>
    </row>
    <row r="8333" spans="14:16">
      <c r="N8333" s="102"/>
      <c r="O8333" s="93"/>
      <c r="P8333" s="93"/>
    </row>
    <row r="8334" spans="14:16">
      <c r="N8334" s="102"/>
      <c r="O8334" s="93"/>
      <c r="P8334" s="93"/>
    </row>
    <row r="8335" spans="14:16">
      <c r="N8335" s="102"/>
      <c r="O8335" s="93"/>
      <c r="P8335" s="93"/>
    </row>
    <row r="8336" spans="14:16">
      <c r="N8336" s="102"/>
      <c r="O8336" s="93"/>
      <c r="P8336" s="93"/>
    </row>
    <row r="8337" spans="14:16">
      <c r="N8337" s="102"/>
      <c r="O8337" s="93"/>
      <c r="P8337" s="93"/>
    </row>
    <row r="8338" spans="14:16">
      <c r="N8338" s="102"/>
      <c r="O8338" s="93"/>
      <c r="P8338" s="93"/>
    </row>
    <row r="8339" spans="14:16">
      <c r="N8339" s="102"/>
      <c r="O8339" s="93"/>
      <c r="P8339" s="93"/>
    </row>
    <row r="8340" spans="14:16">
      <c r="N8340" s="102"/>
      <c r="O8340" s="93"/>
      <c r="P8340" s="93"/>
    </row>
    <row r="8341" spans="14:16">
      <c r="N8341" s="102"/>
      <c r="O8341" s="93"/>
      <c r="P8341" s="93"/>
    </row>
    <row r="8342" spans="14:16">
      <c r="N8342" s="102"/>
      <c r="O8342" s="93"/>
      <c r="P8342" s="93"/>
    </row>
    <row r="8343" spans="14:16">
      <c r="N8343" s="102"/>
      <c r="O8343" s="93"/>
      <c r="P8343" s="93"/>
    </row>
    <row r="8344" spans="14:16">
      <c r="N8344" s="102"/>
      <c r="O8344" s="93"/>
      <c r="P8344" s="93"/>
    </row>
    <row r="8345" spans="14:16">
      <c r="N8345" s="102"/>
      <c r="O8345" s="93"/>
      <c r="P8345" s="93"/>
    </row>
    <row r="8346" spans="14:16">
      <c r="N8346" s="102"/>
      <c r="O8346" s="93"/>
      <c r="P8346" s="93"/>
    </row>
    <row r="8347" spans="14:16">
      <c r="N8347" s="102"/>
      <c r="O8347" s="93"/>
      <c r="P8347" s="93"/>
    </row>
    <row r="8348" spans="14:16">
      <c r="N8348" s="102"/>
      <c r="O8348" s="93"/>
      <c r="P8348" s="93"/>
    </row>
    <row r="8349" spans="14:16">
      <c r="N8349" s="102"/>
      <c r="O8349" s="93"/>
      <c r="P8349" s="93"/>
    </row>
    <row r="8350" spans="14:16">
      <c r="N8350" s="102"/>
      <c r="O8350" s="93"/>
      <c r="P8350" s="93"/>
    </row>
    <row r="8351" spans="14:16">
      <c r="N8351" s="102"/>
      <c r="O8351" s="93"/>
      <c r="P8351" s="93"/>
    </row>
    <row r="8352" spans="14:16">
      <c r="N8352" s="102"/>
      <c r="O8352" s="93"/>
      <c r="P8352" s="93"/>
    </row>
    <row r="8353" spans="14:16">
      <c r="N8353" s="102"/>
      <c r="O8353" s="93"/>
      <c r="P8353" s="93"/>
    </row>
    <row r="8354" spans="14:16">
      <c r="N8354" s="102"/>
      <c r="O8354" s="93"/>
      <c r="P8354" s="93"/>
    </row>
    <row r="8355" spans="14:16">
      <c r="N8355" s="102"/>
      <c r="O8355" s="93"/>
      <c r="P8355" s="93"/>
    </row>
    <row r="8356" spans="14:16">
      <c r="N8356" s="102"/>
      <c r="O8356" s="93"/>
      <c r="P8356" s="93"/>
    </row>
    <row r="8357" spans="14:16">
      <c r="N8357" s="102"/>
      <c r="O8357" s="93"/>
      <c r="P8357" s="93"/>
    </row>
    <row r="8358" spans="14:16">
      <c r="N8358" s="102"/>
      <c r="O8358" s="93"/>
      <c r="P8358" s="93"/>
    </row>
    <row r="8359" spans="14:16">
      <c r="N8359" s="102"/>
      <c r="O8359" s="93"/>
      <c r="P8359" s="93"/>
    </row>
    <row r="8360" spans="14:16">
      <c r="N8360" s="102"/>
      <c r="O8360" s="93"/>
      <c r="P8360" s="93"/>
    </row>
    <row r="8361" spans="14:16">
      <c r="N8361" s="102"/>
      <c r="O8361" s="93"/>
      <c r="P8361" s="93"/>
    </row>
    <row r="8362" spans="14:16">
      <c r="N8362" s="102"/>
      <c r="O8362" s="93"/>
      <c r="P8362" s="93"/>
    </row>
    <row r="8363" spans="14:16">
      <c r="N8363" s="102"/>
      <c r="O8363" s="93"/>
      <c r="P8363" s="93"/>
    </row>
    <row r="8364" spans="14:16">
      <c r="N8364" s="102"/>
      <c r="O8364" s="93"/>
      <c r="P8364" s="93"/>
    </row>
    <row r="8365" spans="14:16">
      <c r="N8365" s="102"/>
      <c r="O8365" s="93"/>
      <c r="P8365" s="93"/>
    </row>
    <row r="8366" spans="14:16">
      <c r="N8366" s="102"/>
      <c r="O8366" s="93"/>
      <c r="P8366" s="93"/>
    </row>
    <row r="8367" spans="14:16">
      <c r="N8367" s="102"/>
      <c r="O8367" s="93"/>
      <c r="P8367" s="93"/>
    </row>
    <row r="8368" spans="14:16">
      <c r="N8368" s="102"/>
      <c r="O8368" s="93"/>
      <c r="P8368" s="93"/>
    </row>
    <row r="8369" spans="14:16">
      <c r="N8369" s="102"/>
      <c r="O8369" s="93"/>
      <c r="P8369" s="93"/>
    </row>
    <row r="8370" spans="14:16">
      <c r="N8370" s="102"/>
      <c r="O8370" s="93"/>
      <c r="P8370" s="93"/>
    </row>
    <row r="8371" spans="14:16">
      <c r="N8371" s="102"/>
      <c r="O8371" s="93"/>
      <c r="P8371" s="93"/>
    </row>
    <row r="8372" spans="14:16">
      <c r="N8372" s="102"/>
      <c r="O8372" s="93"/>
      <c r="P8372" s="93"/>
    </row>
    <row r="8373" spans="14:16">
      <c r="N8373" s="102"/>
      <c r="O8373" s="93"/>
      <c r="P8373" s="93"/>
    </row>
    <row r="8374" spans="14:16">
      <c r="N8374" s="102"/>
      <c r="O8374" s="93"/>
      <c r="P8374" s="93"/>
    </row>
    <row r="8375" spans="14:16">
      <c r="N8375" s="102"/>
      <c r="O8375" s="93"/>
      <c r="P8375" s="93"/>
    </row>
    <row r="8376" spans="14:16">
      <c r="N8376" s="102"/>
      <c r="O8376" s="93"/>
      <c r="P8376" s="93"/>
    </row>
    <row r="8377" spans="14:16">
      <c r="N8377" s="102"/>
      <c r="O8377" s="93"/>
      <c r="P8377" s="93"/>
    </row>
    <row r="8378" spans="14:16">
      <c r="N8378" s="102"/>
      <c r="O8378" s="93"/>
      <c r="P8378" s="93"/>
    </row>
    <row r="8379" spans="14:16">
      <c r="N8379" s="102"/>
      <c r="O8379" s="93"/>
      <c r="P8379" s="93"/>
    </row>
    <row r="8380" spans="14:16">
      <c r="N8380" s="102"/>
      <c r="O8380" s="93"/>
      <c r="P8380" s="93"/>
    </row>
    <row r="8381" spans="14:16">
      <c r="N8381" s="102"/>
      <c r="O8381" s="93"/>
      <c r="P8381" s="93"/>
    </row>
    <row r="8382" spans="14:16">
      <c r="N8382" s="102"/>
      <c r="O8382" s="93"/>
      <c r="P8382" s="93"/>
    </row>
    <row r="8383" spans="14:16">
      <c r="N8383" s="102"/>
      <c r="O8383" s="93"/>
      <c r="P8383" s="93"/>
    </row>
    <row r="8384" spans="14:16">
      <c r="N8384" s="102"/>
      <c r="O8384" s="93"/>
      <c r="P8384" s="93"/>
    </row>
    <row r="8385" spans="14:16">
      <c r="N8385" s="102"/>
      <c r="O8385" s="93"/>
      <c r="P8385" s="93"/>
    </row>
    <row r="8386" spans="14:16">
      <c r="N8386" s="102"/>
      <c r="O8386" s="93"/>
      <c r="P8386" s="93"/>
    </row>
    <row r="8387" spans="14:16">
      <c r="N8387" s="102"/>
      <c r="O8387" s="93"/>
      <c r="P8387" s="93"/>
    </row>
    <row r="8388" spans="14:16">
      <c r="N8388" s="102"/>
      <c r="O8388" s="93"/>
      <c r="P8388" s="93"/>
    </row>
    <row r="8389" spans="14:16">
      <c r="N8389" s="102"/>
      <c r="O8389" s="93"/>
      <c r="P8389" s="93"/>
    </row>
    <row r="8390" spans="14:16">
      <c r="N8390" s="102"/>
      <c r="O8390" s="93"/>
      <c r="P8390" s="93"/>
    </row>
    <row r="8391" spans="14:16">
      <c r="N8391" s="102"/>
      <c r="O8391" s="93"/>
      <c r="P8391" s="93"/>
    </row>
    <row r="8392" spans="14:16">
      <c r="N8392" s="102"/>
      <c r="O8392" s="93"/>
      <c r="P8392" s="93"/>
    </row>
    <row r="8393" spans="14:16">
      <c r="N8393" s="102"/>
      <c r="O8393" s="93"/>
      <c r="P8393" s="93"/>
    </row>
    <row r="8394" spans="14:16">
      <c r="N8394" s="102"/>
      <c r="O8394" s="93"/>
      <c r="P8394" s="93"/>
    </row>
    <row r="8395" spans="14:16">
      <c r="N8395" s="102"/>
      <c r="O8395" s="93"/>
      <c r="P8395" s="93"/>
    </row>
    <row r="8396" spans="14:16">
      <c r="N8396" s="102"/>
      <c r="O8396" s="93"/>
      <c r="P8396" s="93"/>
    </row>
    <row r="8397" spans="14:16">
      <c r="N8397" s="102"/>
      <c r="O8397" s="93"/>
      <c r="P8397" s="93"/>
    </row>
    <row r="8398" spans="14:16">
      <c r="N8398" s="102"/>
      <c r="O8398" s="93"/>
      <c r="P8398" s="93"/>
    </row>
    <row r="8399" spans="14:16">
      <c r="N8399" s="102"/>
      <c r="O8399" s="93"/>
      <c r="P8399" s="93"/>
    </row>
    <row r="8400" spans="14:16">
      <c r="N8400" s="102"/>
      <c r="O8400" s="93"/>
      <c r="P8400" s="93"/>
    </row>
    <row r="8401" spans="14:16">
      <c r="N8401" s="102"/>
      <c r="O8401" s="93"/>
      <c r="P8401" s="93"/>
    </row>
    <row r="8402" spans="14:16">
      <c r="N8402" s="102"/>
      <c r="O8402" s="93"/>
      <c r="P8402" s="93"/>
    </row>
    <row r="8403" spans="14:16">
      <c r="N8403" s="102"/>
      <c r="O8403" s="93"/>
      <c r="P8403" s="93"/>
    </row>
    <row r="8404" spans="14:16">
      <c r="N8404" s="102"/>
      <c r="O8404" s="93"/>
      <c r="P8404" s="93"/>
    </row>
    <row r="8405" spans="14:16">
      <c r="N8405" s="102"/>
      <c r="O8405" s="93"/>
      <c r="P8405" s="93"/>
    </row>
    <row r="8406" spans="14:16">
      <c r="N8406" s="102"/>
      <c r="O8406" s="93"/>
      <c r="P8406" s="93"/>
    </row>
    <row r="8407" spans="14:16">
      <c r="N8407" s="102"/>
      <c r="O8407" s="93"/>
      <c r="P8407" s="93"/>
    </row>
    <row r="8408" spans="14:16">
      <c r="N8408" s="102"/>
      <c r="O8408" s="93"/>
      <c r="P8408" s="93"/>
    </row>
    <row r="8409" spans="14:16">
      <c r="N8409" s="102"/>
      <c r="O8409" s="93"/>
      <c r="P8409" s="93"/>
    </row>
    <row r="8410" spans="14:16">
      <c r="N8410" s="102"/>
      <c r="O8410" s="93"/>
      <c r="P8410" s="93"/>
    </row>
    <row r="8411" spans="14:16">
      <c r="N8411" s="102"/>
      <c r="O8411" s="93"/>
      <c r="P8411" s="93"/>
    </row>
    <row r="8412" spans="14:16">
      <c r="N8412" s="102"/>
      <c r="O8412" s="93"/>
      <c r="P8412" s="93"/>
    </row>
    <row r="8413" spans="14:16">
      <c r="N8413" s="102"/>
      <c r="O8413" s="93"/>
      <c r="P8413" s="93"/>
    </row>
    <row r="8414" spans="14:16">
      <c r="N8414" s="102"/>
      <c r="O8414" s="93"/>
      <c r="P8414" s="93"/>
    </row>
    <row r="8415" spans="14:16">
      <c r="N8415" s="102"/>
      <c r="O8415" s="93"/>
      <c r="P8415" s="93"/>
    </row>
    <row r="8416" spans="14:16">
      <c r="N8416" s="102"/>
      <c r="O8416" s="93"/>
      <c r="P8416" s="93"/>
    </row>
    <row r="8417" spans="14:16">
      <c r="N8417" s="102"/>
      <c r="O8417" s="93"/>
      <c r="P8417" s="93"/>
    </row>
    <row r="8418" spans="14:16">
      <c r="N8418" s="102"/>
      <c r="O8418" s="93"/>
      <c r="P8418" s="93"/>
    </row>
    <row r="8419" spans="14:16">
      <c r="N8419" s="102"/>
      <c r="O8419" s="93"/>
      <c r="P8419" s="93"/>
    </row>
    <row r="8420" spans="14:16">
      <c r="N8420" s="102"/>
      <c r="O8420" s="93"/>
      <c r="P8420" s="93"/>
    </row>
    <row r="8421" spans="14:16">
      <c r="N8421" s="102"/>
      <c r="O8421" s="93"/>
      <c r="P8421" s="93"/>
    </row>
    <row r="8422" spans="14:16">
      <c r="N8422" s="102"/>
      <c r="O8422" s="93"/>
      <c r="P8422" s="93"/>
    </row>
    <row r="8423" spans="14:16">
      <c r="N8423" s="102"/>
      <c r="O8423" s="93"/>
      <c r="P8423" s="93"/>
    </row>
    <row r="8424" spans="14:16">
      <c r="N8424" s="102"/>
      <c r="O8424" s="93"/>
      <c r="P8424" s="93"/>
    </row>
    <row r="8425" spans="14:16">
      <c r="N8425" s="102"/>
      <c r="O8425" s="93"/>
      <c r="P8425" s="93"/>
    </row>
    <row r="8426" spans="14:16">
      <c r="N8426" s="102"/>
      <c r="O8426" s="93"/>
      <c r="P8426" s="93"/>
    </row>
    <row r="8427" spans="14:16">
      <c r="N8427" s="102"/>
      <c r="O8427" s="93"/>
      <c r="P8427" s="93"/>
    </row>
    <row r="8428" spans="14:16">
      <c r="N8428" s="102"/>
      <c r="O8428" s="93"/>
      <c r="P8428" s="93"/>
    </row>
    <row r="8429" spans="14:16">
      <c r="N8429" s="102"/>
      <c r="O8429" s="93"/>
      <c r="P8429" s="93"/>
    </row>
    <row r="8430" spans="14:16">
      <c r="N8430" s="102"/>
      <c r="O8430" s="93"/>
      <c r="P8430" s="93"/>
    </row>
    <row r="8431" spans="14:16">
      <c r="N8431" s="102"/>
      <c r="O8431" s="93"/>
      <c r="P8431" s="93"/>
    </row>
    <row r="8432" spans="14:16">
      <c r="N8432" s="102"/>
      <c r="O8432" s="93"/>
      <c r="P8432" s="93"/>
    </row>
    <row r="8433" spans="14:16">
      <c r="N8433" s="102"/>
      <c r="O8433" s="93"/>
      <c r="P8433" s="93"/>
    </row>
    <row r="8434" spans="14:16">
      <c r="N8434" s="102"/>
      <c r="O8434" s="93"/>
      <c r="P8434" s="93"/>
    </row>
    <row r="8435" spans="14:16">
      <c r="N8435" s="102"/>
      <c r="O8435" s="93"/>
      <c r="P8435" s="93"/>
    </row>
    <row r="8436" spans="14:16">
      <c r="N8436" s="102"/>
      <c r="O8436" s="93"/>
      <c r="P8436" s="93"/>
    </row>
    <row r="8437" spans="14:16">
      <c r="N8437" s="102"/>
      <c r="O8437" s="93"/>
      <c r="P8437" s="93"/>
    </row>
    <row r="8438" spans="14:16">
      <c r="N8438" s="102"/>
      <c r="O8438" s="93"/>
      <c r="P8438" s="93"/>
    </row>
    <row r="8439" spans="14:16">
      <c r="N8439" s="102"/>
      <c r="O8439" s="93"/>
      <c r="P8439" s="93"/>
    </row>
    <row r="8440" spans="14:16">
      <c r="N8440" s="102"/>
      <c r="O8440" s="93"/>
      <c r="P8440" s="93"/>
    </row>
    <row r="8441" spans="14:16">
      <c r="N8441" s="102"/>
      <c r="O8441" s="93"/>
      <c r="P8441" s="93"/>
    </row>
    <row r="8442" spans="14:16">
      <c r="N8442" s="102"/>
      <c r="O8442" s="93"/>
      <c r="P8442" s="93"/>
    </row>
    <row r="8443" spans="14:16">
      <c r="N8443" s="102"/>
      <c r="O8443" s="93"/>
      <c r="P8443" s="93"/>
    </row>
    <row r="8444" spans="14:16">
      <c r="N8444" s="102"/>
      <c r="O8444" s="93"/>
      <c r="P8444" s="93"/>
    </row>
    <row r="8445" spans="14:16">
      <c r="N8445" s="102"/>
      <c r="O8445" s="93"/>
      <c r="P8445" s="93"/>
    </row>
    <row r="8446" spans="14:16">
      <c r="N8446" s="102"/>
      <c r="O8446" s="93"/>
      <c r="P8446" s="93"/>
    </row>
    <row r="8447" spans="14:16">
      <c r="N8447" s="102"/>
      <c r="O8447" s="93"/>
      <c r="P8447" s="93"/>
    </row>
    <row r="8448" spans="14:16">
      <c r="N8448" s="102"/>
      <c r="O8448" s="93"/>
      <c r="P8448" s="93"/>
    </row>
    <row r="8449" spans="14:16">
      <c r="N8449" s="102"/>
      <c r="O8449" s="93"/>
      <c r="P8449" s="93"/>
    </row>
    <row r="8450" spans="14:16">
      <c r="N8450" s="102"/>
      <c r="O8450" s="93"/>
      <c r="P8450" s="93"/>
    </row>
    <row r="8451" spans="14:16">
      <c r="N8451" s="102"/>
      <c r="O8451" s="93"/>
      <c r="P8451" s="93"/>
    </row>
    <row r="8452" spans="14:16">
      <c r="N8452" s="102"/>
      <c r="O8452" s="93"/>
      <c r="P8452" s="93"/>
    </row>
    <row r="8453" spans="14:16">
      <c r="N8453" s="102"/>
      <c r="O8453" s="93"/>
      <c r="P8453" s="93"/>
    </row>
    <row r="8454" spans="14:16">
      <c r="N8454" s="102"/>
      <c r="O8454" s="93"/>
      <c r="P8454" s="93"/>
    </row>
    <row r="8455" spans="14:16">
      <c r="N8455" s="102"/>
      <c r="O8455" s="93"/>
      <c r="P8455" s="93"/>
    </row>
    <row r="8456" spans="14:16">
      <c r="N8456" s="102"/>
      <c r="O8456" s="93"/>
      <c r="P8456" s="93"/>
    </row>
    <row r="8457" spans="14:16">
      <c r="N8457" s="102"/>
      <c r="O8457" s="93"/>
      <c r="P8457" s="93"/>
    </row>
    <row r="8458" spans="14:16">
      <c r="N8458" s="102"/>
      <c r="O8458" s="93"/>
      <c r="P8458" s="93"/>
    </row>
    <row r="8459" spans="14:16">
      <c r="N8459" s="102"/>
      <c r="O8459" s="93"/>
      <c r="P8459" s="93"/>
    </row>
    <row r="8460" spans="14:16">
      <c r="N8460" s="102"/>
      <c r="O8460" s="93"/>
      <c r="P8460" s="93"/>
    </row>
    <row r="8461" spans="14:16">
      <c r="N8461" s="102"/>
      <c r="O8461" s="93"/>
      <c r="P8461" s="93"/>
    </row>
    <row r="8462" spans="14:16">
      <c r="N8462" s="102"/>
      <c r="O8462" s="93"/>
      <c r="P8462" s="93"/>
    </row>
    <row r="8463" spans="14:16">
      <c r="N8463" s="102"/>
      <c r="O8463" s="93"/>
      <c r="P8463" s="93"/>
    </row>
    <row r="8464" spans="14:16">
      <c r="N8464" s="102"/>
      <c r="O8464" s="93"/>
      <c r="P8464" s="93"/>
    </row>
    <row r="8465" spans="14:16">
      <c r="N8465" s="102"/>
      <c r="O8465" s="93"/>
      <c r="P8465" s="93"/>
    </row>
    <row r="8466" spans="14:16">
      <c r="N8466" s="102"/>
      <c r="O8466" s="93"/>
      <c r="P8466" s="93"/>
    </row>
    <row r="8467" spans="14:16">
      <c r="N8467" s="102"/>
      <c r="O8467" s="93"/>
      <c r="P8467" s="93"/>
    </row>
    <row r="8468" spans="14:16">
      <c r="N8468" s="102"/>
      <c r="O8468" s="93"/>
      <c r="P8468" s="93"/>
    </row>
    <row r="8469" spans="14:16">
      <c r="N8469" s="102"/>
      <c r="O8469" s="93"/>
      <c r="P8469" s="93"/>
    </row>
    <row r="8470" spans="14:16">
      <c r="N8470" s="102"/>
      <c r="O8470" s="93"/>
      <c r="P8470" s="93"/>
    </row>
    <row r="8471" spans="14:16">
      <c r="N8471" s="102"/>
      <c r="O8471" s="93"/>
      <c r="P8471" s="93"/>
    </row>
    <row r="8472" spans="14:16">
      <c r="N8472" s="102"/>
      <c r="O8472" s="93"/>
      <c r="P8472" s="93"/>
    </row>
    <row r="8473" spans="14:16">
      <c r="N8473" s="102"/>
      <c r="O8473" s="93"/>
      <c r="P8473" s="93"/>
    </row>
    <row r="8474" spans="14:16">
      <c r="N8474" s="102"/>
      <c r="O8474" s="93"/>
      <c r="P8474" s="93"/>
    </row>
    <row r="8475" spans="14:16">
      <c r="N8475" s="102"/>
      <c r="O8475" s="93"/>
      <c r="P8475" s="93"/>
    </row>
    <row r="8476" spans="14:16">
      <c r="N8476" s="102"/>
      <c r="O8476" s="93"/>
      <c r="P8476" s="93"/>
    </row>
    <row r="8477" spans="14:16">
      <c r="N8477" s="102"/>
      <c r="O8477" s="93"/>
      <c r="P8477" s="93"/>
    </row>
    <row r="8478" spans="14:16">
      <c r="N8478" s="102"/>
      <c r="O8478" s="93"/>
      <c r="P8478" s="93"/>
    </row>
    <row r="8479" spans="14:16">
      <c r="N8479" s="102"/>
      <c r="O8479" s="93"/>
      <c r="P8479" s="93"/>
    </row>
    <row r="8480" spans="14:16">
      <c r="N8480" s="102"/>
      <c r="O8480" s="93"/>
      <c r="P8480" s="93"/>
    </row>
    <row r="8481" spans="14:16">
      <c r="N8481" s="102"/>
      <c r="O8481" s="93"/>
      <c r="P8481" s="93"/>
    </row>
    <row r="8482" spans="14:16">
      <c r="N8482" s="102"/>
      <c r="O8482" s="93"/>
      <c r="P8482" s="93"/>
    </row>
    <row r="8483" spans="14:16">
      <c r="N8483" s="102"/>
      <c r="O8483" s="93"/>
      <c r="P8483" s="93"/>
    </row>
    <row r="8484" spans="14:16">
      <c r="N8484" s="102"/>
      <c r="O8484" s="93"/>
      <c r="P8484" s="93"/>
    </row>
    <row r="8485" spans="14:16">
      <c r="N8485" s="102"/>
      <c r="O8485" s="93"/>
      <c r="P8485" s="93"/>
    </row>
    <row r="8486" spans="14:16">
      <c r="N8486" s="102"/>
      <c r="O8486" s="93"/>
      <c r="P8486" s="93"/>
    </row>
    <row r="8487" spans="14:16">
      <c r="N8487" s="102"/>
      <c r="O8487" s="93"/>
      <c r="P8487" s="93"/>
    </row>
    <row r="8488" spans="14:16">
      <c r="N8488" s="102"/>
      <c r="O8488" s="93"/>
      <c r="P8488" s="93"/>
    </row>
    <row r="8489" spans="14:16">
      <c r="N8489" s="102"/>
      <c r="O8489" s="93"/>
      <c r="P8489" s="93"/>
    </row>
    <row r="8490" spans="14:16">
      <c r="N8490" s="102"/>
      <c r="O8490" s="93"/>
      <c r="P8490" s="93"/>
    </row>
    <row r="8491" spans="14:16">
      <c r="N8491" s="102"/>
      <c r="O8491" s="93"/>
      <c r="P8491" s="93"/>
    </row>
    <row r="8492" spans="14:16">
      <c r="N8492" s="102"/>
      <c r="O8492" s="93"/>
      <c r="P8492" s="93"/>
    </row>
    <row r="8493" spans="14:16">
      <c r="N8493" s="102"/>
      <c r="O8493" s="93"/>
      <c r="P8493" s="93"/>
    </row>
    <row r="8494" spans="14:16">
      <c r="N8494" s="102"/>
      <c r="O8494" s="93"/>
      <c r="P8494" s="93"/>
    </row>
    <row r="8495" spans="14:16">
      <c r="N8495" s="102"/>
      <c r="O8495" s="93"/>
      <c r="P8495" s="93"/>
    </row>
    <row r="8496" spans="14:16">
      <c r="N8496" s="102"/>
      <c r="O8496" s="93"/>
      <c r="P8496" s="93"/>
    </row>
    <row r="8497" spans="14:16">
      <c r="N8497" s="102"/>
      <c r="O8497" s="93"/>
      <c r="P8497" s="93"/>
    </row>
    <row r="8498" spans="14:16">
      <c r="N8498" s="102"/>
      <c r="O8498" s="93"/>
      <c r="P8498" s="93"/>
    </row>
    <row r="8499" spans="14:16">
      <c r="N8499" s="102"/>
      <c r="O8499" s="93"/>
      <c r="P8499" s="93"/>
    </row>
    <row r="8500" spans="14:16">
      <c r="N8500" s="102"/>
      <c r="O8500" s="93"/>
      <c r="P8500" s="93"/>
    </row>
    <row r="8501" spans="14:16">
      <c r="N8501" s="102"/>
      <c r="O8501" s="93"/>
      <c r="P8501" s="93"/>
    </row>
    <row r="8502" spans="14:16">
      <c r="N8502" s="102"/>
      <c r="O8502" s="93"/>
      <c r="P8502" s="93"/>
    </row>
    <row r="8503" spans="14:16">
      <c r="N8503" s="102"/>
      <c r="O8503" s="93"/>
      <c r="P8503" s="93"/>
    </row>
    <row r="8504" spans="14:16">
      <c r="N8504" s="102"/>
      <c r="O8504" s="93"/>
      <c r="P8504" s="93"/>
    </row>
    <row r="8505" spans="14:16">
      <c r="N8505" s="102"/>
      <c r="O8505" s="93"/>
      <c r="P8505" s="93"/>
    </row>
    <row r="8506" spans="14:16">
      <c r="N8506" s="102"/>
      <c r="O8506" s="93"/>
      <c r="P8506" s="93"/>
    </row>
    <row r="8507" spans="14:16">
      <c r="N8507" s="102"/>
      <c r="O8507" s="93"/>
      <c r="P8507" s="93"/>
    </row>
    <row r="8508" spans="14:16">
      <c r="N8508" s="102"/>
      <c r="O8508" s="93"/>
      <c r="P8508" s="93"/>
    </row>
    <row r="8509" spans="14:16">
      <c r="N8509" s="102"/>
      <c r="O8509" s="93"/>
      <c r="P8509" s="93"/>
    </row>
    <row r="8510" spans="14:16">
      <c r="N8510" s="102"/>
      <c r="O8510" s="93"/>
      <c r="P8510" s="93"/>
    </row>
    <row r="8511" spans="14:16">
      <c r="N8511" s="102"/>
      <c r="O8511" s="93"/>
      <c r="P8511" s="93"/>
    </row>
    <row r="8512" spans="14:16">
      <c r="N8512" s="102"/>
      <c r="O8512" s="93"/>
      <c r="P8512" s="93"/>
    </row>
    <row r="8513" spans="14:16">
      <c r="N8513" s="102"/>
      <c r="O8513" s="93"/>
      <c r="P8513" s="93"/>
    </row>
    <row r="8514" spans="14:16">
      <c r="N8514" s="102"/>
      <c r="O8514" s="93"/>
      <c r="P8514" s="93"/>
    </row>
    <row r="8515" spans="14:16">
      <c r="N8515" s="102"/>
      <c r="O8515" s="93"/>
      <c r="P8515" s="93"/>
    </row>
    <row r="8516" spans="14:16">
      <c r="N8516" s="102"/>
      <c r="O8516" s="93"/>
      <c r="P8516" s="93"/>
    </row>
    <row r="8517" spans="14:16">
      <c r="N8517" s="102"/>
      <c r="O8517" s="93"/>
      <c r="P8517" s="93"/>
    </row>
    <row r="8518" spans="14:16">
      <c r="N8518" s="102"/>
      <c r="O8518" s="93"/>
      <c r="P8518" s="93"/>
    </row>
    <row r="8519" spans="14:16">
      <c r="N8519" s="102"/>
      <c r="O8519" s="93"/>
      <c r="P8519" s="93"/>
    </row>
    <row r="8520" spans="14:16">
      <c r="N8520" s="102"/>
      <c r="O8520" s="93"/>
      <c r="P8520" s="93"/>
    </row>
    <row r="8521" spans="14:16">
      <c r="N8521" s="102"/>
      <c r="O8521" s="93"/>
      <c r="P8521" s="93"/>
    </row>
    <row r="8522" spans="14:16">
      <c r="N8522" s="102"/>
      <c r="O8522" s="93"/>
      <c r="P8522" s="93"/>
    </row>
    <row r="8523" spans="14:16">
      <c r="N8523" s="102"/>
      <c r="O8523" s="93"/>
      <c r="P8523" s="93"/>
    </row>
    <row r="8524" spans="14:16">
      <c r="N8524" s="102"/>
      <c r="O8524" s="93"/>
      <c r="P8524" s="93"/>
    </row>
    <row r="8525" spans="14:16">
      <c r="N8525" s="102"/>
      <c r="O8525" s="93"/>
      <c r="P8525" s="93"/>
    </row>
    <row r="8526" spans="14:16">
      <c r="N8526" s="102"/>
      <c r="O8526" s="93"/>
      <c r="P8526" s="93"/>
    </row>
    <row r="8527" spans="14:16">
      <c r="N8527" s="102"/>
      <c r="O8527" s="93"/>
      <c r="P8527" s="93"/>
    </row>
    <row r="8528" spans="14:16">
      <c r="N8528" s="102"/>
      <c r="O8528" s="93"/>
      <c r="P8528" s="93"/>
    </row>
    <row r="8529" spans="14:16">
      <c r="N8529" s="102"/>
      <c r="O8529" s="93"/>
      <c r="P8529" s="93"/>
    </row>
    <row r="8530" spans="14:16">
      <c r="N8530" s="102"/>
      <c r="O8530" s="93"/>
      <c r="P8530" s="93"/>
    </row>
    <row r="8531" spans="14:16">
      <c r="N8531" s="102"/>
      <c r="O8531" s="93"/>
      <c r="P8531" s="93"/>
    </row>
    <row r="8532" spans="14:16">
      <c r="N8532" s="102"/>
      <c r="O8532" s="93"/>
      <c r="P8532" s="93"/>
    </row>
    <row r="8533" spans="14:16">
      <c r="N8533" s="102"/>
      <c r="O8533" s="93"/>
      <c r="P8533" s="93"/>
    </row>
    <row r="8534" spans="14:16">
      <c r="N8534" s="102"/>
      <c r="O8534" s="93"/>
      <c r="P8534" s="93"/>
    </row>
    <row r="8535" spans="14:16">
      <c r="N8535" s="102"/>
      <c r="O8535" s="93"/>
      <c r="P8535" s="93"/>
    </row>
    <row r="8536" spans="14:16">
      <c r="N8536" s="102"/>
      <c r="O8536" s="93"/>
      <c r="P8536" s="93"/>
    </row>
    <row r="8537" spans="14:16">
      <c r="N8537" s="102"/>
      <c r="O8537" s="93"/>
      <c r="P8537" s="93"/>
    </row>
    <row r="8538" spans="14:16">
      <c r="N8538" s="102"/>
      <c r="O8538" s="93"/>
      <c r="P8538" s="93"/>
    </row>
    <row r="8539" spans="14:16">
      <c r="N8539" s="102"/>
      <c r="O8539" s="93"/>
      <c r="P8539" s="93"/>
    </row>
    <row r="8540" spans="14:16">
      <c r="N8540" s="102"/>
      <c r="O8540" s="93"/>
      <c r="P8540" s="93"/>
    </row>
    <row r="8541" spans="14:16">
      <c r="N8541" s="102"/>
      <c r="O8541" s="93"/>
      <c r="P8541" s="93"/>
    </row>
    <row r="8542" spans="14:16">
      <c r="N8542" s="102"/>
      <c r="O8542" s="93"/>
      <c r="P8542" s="93"/>
    </row>
    <row r="8543" spans="14:16">
      <c r="N8543" s="102"/>
      <c r="O8543" s="93"/>
      <c r="P8543" s="93"/>
    </row>
    <row r="8544" spans="14:16">
      <c r="N8544" s="102"/>
      <c r="O8544" s="93"/>
      <c r="P8544" s="93"/>
    </row>
    <row r="8545" spans="14:16">
      <c r="N8545" s="102"/>
      <c r="O8545" s="93"/>
      <c r="P8545" s="93"/>
    </row>
    <row r="8546" spans="14:16">
      <c r="N8546" s="102"/>
      <c r="O8546" s="93"/>
      <c r="P8546" s="93"/>
    </row>
    <row r="8547" spans="14:16">
      <c r="N8547" s="102"/>
      <c r="O8547" s="93"/>
      <c r="P8547" s="93"/>
    </row>
    <row r="8548" spans="14:16">
      <c r="N8548" s="102"/>
      <c r="O8548" s="93"/>
      <c r="P8548" s="93"/>
    </row>
    <row r="8549" spans="14:16">
      <c r="N8549" s="102"/>
      <c r="O8549" s="93"/>
      <c r="P8549" s="93"/>
    </row>
    <row r="8550" spans="14:16">
      <c r="N8550" s="102"/>
      <c r="O8550" s="93"/>
      <c r="P8550" s="93"/>
    </row>
    <row r="8551" spans="14:16">
      <c r="N8551" s="102"/>
      <c r="O8551" s="93"/>
      <c r="P8551" s="93"/>
    </row>
    <row r="8552" spans="14:16">
      <c r="N8552" s="102"/>
      <c r="O8552" s="93"/>
      <c r="P8552" s="93"/>
    </row>
    <row r="8553" spans="14:16">
      <c r="N8553" s="102"/>
      <c r="O8553" s="93"/>
      <c r="P8553" s="93"/>
    </row>
    <row r="8554" spans="14:16">
      <c r="N8554" s="102"/>
      <c r="O8554" s="93"/>
      <c r="P8554" s="93"/>
    </row>
    <row r="8555" spans="14:16">
      <c r="N8555" s="102"/>
      <c r="O8555" s="93"/>
      <c r="P8555" s="93"/>
    </row>
    <row r="8556" spans="14:16">
      <c r="N8556" s="102"/>
      <c r="O8556" s="93"/>
      <c r="P8556" s="93"/>
    </row>
    <row r="8557" spans="14:16">
      <c r="N8557" s="102"/>
      <c r="O8557" s="93"/>
      <c r="P8557" s="93"/>
    </row>
    <row r="8558" spans="14:16">
      <c r="N8558" s="102"/>
      <c r="O8558" s="93"/>
      <c r="P8558" s="93"/>
    </row>
    <row r="8559" spans="14:16">
      <c r="N8559" s="102"/>
      <c r="O8559" s="93"/>
      <c r="P8559" s="93"/>
    </row>
    <row r="8560" spans="14:16">
      <c r="N8560" s="102"/>
      <c r="O8560" s="93"/>
      <c r="P8560" s="93"/>
    </row>
    <row r="8561" spans="14:16">
      <c r="N8561" s="102"/>
      <c r="O8561" s="93"/>
      <c r="P8561" s="93"/>
    </row>
    <row r="8562" spans="14:16">
      <c r="N8562" s="102"/>
      <c r="O8562" s="93"/>
      <c r="P8562" s="93"/>
    </row>
    <row r="8563" spans="14:16">
      <c r="N8563" s="102"/>
      <c r="O8563" s="93"/>
      <c r="P8563" s="93"/>
    </row>
    <row r="8564" spans="14:16">
      <c r="N8564" s="102"/>
      <c r="O8564" s="93"/>
      <c r="P8564" s="93"/>
    </row>
    <row r="8565" spans="14:16">
      <c r="N8565" s="102"/>
      <c r="O8565" s="93"/>
      <c r="P8565" s="93"/>
    </row>
    <row r="8566" spans="14:16">
      <c r="N8566" s="102"/>
      <c r="O8566" s="93"/>
      <c r="P8566" s="93"/>
    </row>
    <row r="8567" spans="14:16">
      <c r="N8567" s="102"/>
      <c r="O8567" s="93"/>
      <c r="P8567" s="93"/>
    </row>
    <row r="8568" spans="14:16">
      <c r="N8568" s="102"/>
      <c r="O8568" s="93"/>
      <c r="P8568" s="93"/>
    </row>
    <row r="8569" spans="14:16">
      <c r="N8569" s="102"/>
      <c r="O8569" s="93"/>
      <c r="P8569" s="93"/>
    </row>
    <row r="8570" spans="14:16">
      <c r="N8570" s="102"/>
      <c r="O8570" s="93"/>
      <c r="P8570" s="93"/>
    </row>
    <row r="8571" spans="14:16">
      <c r="N8571" s="102"/>
      <c r="O8571" s="93"/>
      <c r="P8571" s="93"/>
    </row>
    <row r="8572" spans="14:16">
      <c r="N8572" s="102"/>
      <c r="O8572" s="93"/>
      <c r="P8572" s="93"/>
    </row>
    <row r="8573" spans="14:16">
      <c r="N8573" s="102"/>
      <c r="O8573" s="93"/>
      <c r="P8573" s="93"/>
    </row>
    <row r="8574" spans="14:16">
      <c r="N8574" s="102"/>
      <c r="O8574" s="93"/>
      <c r="P8574" s="93"/>
    </row>
    <row r="8575" spans="14:16">
      <c r="N8575" s="102"/>
      <c r="O8575" s="93"/>
      <c r="P8575" s="93"/>
    </row>
    <row r="8576" spans="14:16">
      <c r="N8576" s="102"/>
      <c r="O8576" s="93"/>
      <c r="P8576" s="93"/>
    </row>
    <row r="8577" spans="14:16">
      <c r="N8577" s="102"/>
      <c r="O8577" s="93"/>
      <c r="P8577" s="93"/>
    </row>
    <row r="8578" spans="14:16">
      <c r="N8578" s="102"/>
      <c r="O8578" s="93"/>
      <c r="P8578" s="93"/>
    </row>
    <row r="8579" spans="14:16">
      <c r="N8579" s="102"/>
      <c r="O8579" s="93"/>
      <c r="P8579" s="93"/>
    </row>
    <row r="8580" spans="14:16">
      <c r="N8580" s="102"/>
      <c r="O8580" s="93"/>
      <c r="P8580" s="93"/>
    </row>
    <row r="8581" spans="14:16">
      <c r="N8581" s="102"/>
      <c r="O8581" s="93"/>
      <c r="P8581" s="93"/>
    </row>
    <row r="8582" spans="14:16">
      <c r="N8582" s="102"/>
      <c r="O8582" s="93"/>
      <c r="P8582" s="93"/>
    </row>
    <row r="8583" spans="14:16">
      <c r="N8583" s="102"/>
      <c r="O8583" s="93"/>
      <c r="P8583" s="93"/>
    </row>
    <row r="8584" spans="14:16">
      <c r="N8584" s="102"/>
      <c r="O8584" s="93"/>
      <c r="P8584" s="93"/>
    </row>
    <row r="8585" spans="14:16">
      <c r="N8585" s="102"/>
      <c r="O8585" s="93"/>
      <c r="P8585" s="93"/>
    </row>
    <row r="8586" spans="14:16">
      <c r="N8586" s="102"/>
      <c r="O8586" s="93"/>
      <c r="P8586" s="93"/>
    </row>
    <row r="8587" spans="14:16">
      <c r="N8587" s="102"/>
      <c r="O8587" s="93"/>
      <c r="P8587" s="93"/>
    </row>
    <row r="8588" spans="14:16">
      <c r="N8588" s="102"/>
      <c r="O8588" s="93"/>
      <c r="P8588" s="93"/>
    </row>
    <row r="8589" spans="14:16">
      <c r="N8589" s="102"/>
      <c r="O8589" s="93"/>
      <c r="P8589" s="93"/>
    </row>
    <row r="8590" spans="14:16">
      <c r="N8590" s="102"/>
      <c r="O8590" s="93"/>
      <c r="P8590" s="93"/>
    </row>
    <row r="8591" spans="14:16">
      <c r="N8591" s="102"/>
      <c r="O8591" s="93"/>
      <c r="P8591" s="93"/>
    </row>
    <row r="8592" spans="14:16">
      <c r="N8592" s="102"/>
      <c r="O8592" s="93"/>
      <c r="P8592" s="93"/>
    </row>
    <row r="8593" spans="14:16">
      <c r="N8593" s="102"/>
      <c r="O8593" s="93"/>
      <c r="P8593" s="93"/>
    </row>
    <row r="8594" spans="14:16">
      <c r="N8594" s="102"/>
      <c r="O8594" s="93"/>
      <c r="P8594" s="93"/>
    </row>
    <row r="8595" spans="14:16">
      <c r="N8595" s="102"/>
      <c r="O8595" s="93"/>
      <c r="P8595" s="93"/>
    </row>
    <row r="8596" spans="14:16">
      <c r="N8596" s="102"/>
      <c r="O8596" s="93"/>
      <c r="P8596" s="93"/>
    </row>
    <row r="8597" spans="14:16">
      <c r="N8597" s="102"/>
      <c r="O8597" s="93"/>
      <c r="P8597" s="93"/>
    </row>
    <row r="8598" spans="14:16">
      <c r="N8598" s="102"/>
      <c r="O8598" s="93"/>
      <c r="P8598" s="93"/>
    </row>
    <row r="8599" spans="14:16">
      <c r="N8599" s="102"/>
      <c r="O8599" s="93"/>
      <c r="P8599" s="93"/>
    </row>
    <row r="8600" spans="14:16">
      <c r="N8600" s="102"/>
      <c r="O8600" s="93"/>
      <c r="P8600" s="93"/>
    </row>
    <row r="8601" spans="14:16">
      <c r="N8601" s="102"/>
      <c r="O8601" s="93"/>
      <c r="P8601" s="93"/>
    </row>
    <row r="8602" spans="14:16">
      <c r="N8602" s="102"/>
      <c r="O8602" s="93"/>
      <c r="P8602" s="93"/>
    </row>
    <row r="8603" spans="14:16">
      <c r="N8603" s="102"/>
      <c r="O8603" s="93"/>
      <c r="P8603" s="93"/>
    </row>
    <row r="8604" spans="14:16">
      <c r="N8604" s="102"/>
      <c r="O8604" s="93"/>
      <c r="P8604" s="93"/>
    </row>
    <row r="8605" spans="14:16">
      <c r="N8605" s="102"/>
      <c r="O8605" s="93"/>
      <c r="P8605" s="93"/>
    </row>
    <row r="8606" spans="14:16">
      <c r="N8606" s="102"/>
      <c r="O8606" s="93"/>
      <c r="P8606" s="93"/>
    </row>
    <row r="8607" spans="14:16">
      <c r="N8607" s="102"/>
      <c r="O8607" s="93"/>
      <c r="P8607" s="93"/>
    </row>
    <row r="8608" spans="14:16">
      <c r="N8608" s="102"/>
      <c r="O8608" s="93"/>
      <c r="P8608" s="93"/>
    </row>
    <row r="8609" spans="14:16">
      <c r="N8609" s="102"/>
      <c r="O8609" s="93"/>
      <c r="P8609" s="93"/>
    </row>
    <row r="8610" spans="14:16">
      <c r="N8610" s="102"/>
      <c r="O8610" s="93"/>
      <c r="P8610" s="93"/>
    </row>
    <row r="8611" spans="14:16">
      <c r="N8611" s="102"/>
      <c r="O8611" s="93"/>
      <c r="P8611" s="93"/>
    </row>
    <row r="8612" spans="14:16">
      <c r="N8612" s="102"/>
      <c r="O8612" s="93"/>
      <c r="P8612" s="93"/>
    </row>
    <row r="8613" spans="14:16">
      <c r="N8613" s="102"/>
      <c r="O8613" s="93"/>
      <c r="P8613" s="93"/>
    </row>
    <row r="8614" spans="14:16">
      <c r="N8614" s="102"/>
      <c r="O8614" s="93"/>
      <c r="P8614" s="93"/>
    </row>
    <row r="8615" spans="14:16">
      <c r="N8615" s="102"/>
      <c r="O8615" s="93"/>
      <c r="P8615" s="93"/>
    </row>
    <row r="8616" spans="14:16">
      <c r="N8616" s="102"/>
      <c r="O8616" s="93"/>
      <c r="P8616" s="93"/>
    </row>
    <row r="8617" spans="14:16">
      <c r="N8617" s="102"/>
      <c r="O8617" s="93"/>
      <c r="P8617" s="93"/>
    </row>
    <row r="8618" spans="14:16">
      <c r="N8618" s="102"/>
      <c r="O8618" s="93"/>
      <c r="P8618" s="93"/>
    </row>
    <row r="8619" spans="14:16">
      <c r="N8619" s="102"/>
      <c r="O8619" s="93"/>
      <c r="P8619" s="93"/>
    </row>
    <row r="8620" spans="14:16">
      <c r="N8620" s="102"/>
      <c r="O8620" s="93"/>
      <c r="P8620" s="93"/>
    </row>
    <row r="8621" spans="14:16">
      <c r="N8621" s="102"/>
      <c r="O8621" s="93"/>
      <c r="P8621" s="93"/>
    </row>
    <row r="8622" spans="14:16">
      <c r="N8622" s="102"/>
      <c r="O8622" s="93"/>
      <c r="P8622" s="93"/>
    </row>
    <row r="8623" spans="14:16">
      <c r="N8623" s="102"/>
      <c r="O8623" s="93"/>
      <c r="P8623" s="93"/>
    </row>
    <row r="8624" spans="14:16">
      <c r="N8624" s="102"/>
      <c r="O8624" s="93"/>
      <c r="P8624" s="93"/>
    </row>
    <row r="8625" spans="14:16">
      <c r="N8625" s="102"/>
      <c r="O8625" s="93"/>
      <c r="P8625" s="93"/>
    </row>
    <row r="8626" spans="14:16">
      <c r="N8626" s="102"/>
      <c r="O8626" s="93"/>
      <c r="P8626" s="93"/>
    </row>
    <row r="8627" spans="14:16">
      <c r="N8627" s="102"/>
      <c r="O8627" s="93"/>
      <c r="P8627" s="93"/>
    </row>
    <row r="8628" spans="14:16">
      <c r="N8628" s="102"/>
      <c r="O8628" s="93"/>
      <c r="P8628" s="93"/>
    </row>
    <row r="8629" spans="14:16">
      <c r="N8629" s="102"/>
      <c r="O8629" s="93"/>
      <c r="P8629" s="93"/>
    </row>
    <row r="8630" spans="14:16">
      <c r="N8630" s="102"/>
      <c r="O8630" s="93"/>
      <c r="P8630" s="93"/>
    </row>
    <row r="8631" spans="14:16">
      <c r="N8631" s="102"/>
      <c r="O8631" s="93"/>
      <c r="P8631" s="93"/>
    </row>
    <row r="8632" spans="14:16">
      <c r="N8632" s="102"/>
      <c r="O8632" s="93"/>
      <c r="P8632" s="93"/>
    </row>
    <row r="8633" spans="14:16">
      <c r="N8633" s="102"/>
      <c r="O8633" s="93"/>
      <c r="P8633" s="93"/>
    </row>
    <row r="8634" spans="14:16">
      <c r="N8634" s="102"/>
      <c r="O8634" s="93"/>
      <c r="P8634" s="93"/>
    </row>
    <row r="8635" spans="14:16">
      <c r="N8635" s="102"/>
      <c r="O8635" s="93"/>
      <c r="P8635" s="93"/>
    </row>
    <row r="8636" spans="14:16">
      <c r="N8636" s="102"/>
      <c r="O8636" s="93"/>
      <c r="P8636" s="93"/>
    </row>
    <row r="8637" spans="14:16">
      <c r="N8637" s="102"/>
      <c r="O8637" s="93"/>
      <c r="P8637" s="93"/>
    </row>
    <row r="8638" spans="14:16">
      <c r="N8638" s="102"/>
      <c r="O8638" s="93"/>
      <c r="P8638" s="93"/>
    </row>
    <row r="8639" spans="14:16">
      <c r="N8639" s="102"/>
      <c r="O8639" s="93"/>
      <c r="P8639" s="93"/>
    </row>
    <row r="8640" spans="14:16">
      <c r="N8640" s="102"/>
      <c r="O8640" s="93"/>
      <c r="P8640" s="93"/>
    </row>
    <row r="8641" spans="14:16">
      <c r="N8641" s="102"/>
      <c r="O8641" s="93"/>
      <c r="P8641" s="93"/>
    </row>
    <row r="8642" spans="14:16">
      <c r="N8642" s="102"/>
      <c r="O8642" s="93"/>
      <c r="P8642" s="93"/>
    </row>
    <row r="8643" spans="14:16">
      <c r="N8643" s="102"/>
      <c r="O8643" s="93"/>
      <c r="P8643" s="93"/>
    </row>
    <row r="8644" spans="14:16">
      <c r="N8644" s="102"/>
      <c r="O8644" s="93"/>
      <c r="P8644" s="93"/>
    </row>
    <row r="8645" spans="14:16">
      <c r="N8645" s="102"/>
      <c r="O8645" s="93"/>
      <c r="P8645" s="93"/>
    </row>
    <row r="8646" spans="14:16">
      <c r="N8646" s="102"/>
      <c r="O8646" s="93"/>
      <c r="P8646" s="93"/>
    </row>
    <row r="8647" spans="14:16">
      <c r="N8647" s="102"/>
      <c r="O8647" s="93"/>
      <c r="P8647" s="93"/>
    </row>
    <row r="8648" spans="14:16">
      <c r="N8648" s="102"/>
      <c r="O8648" s="93"/>
      <c r="P8648" s="93"/>
    </row>
    <row r="8649" spans="14:16">
      <c r="N8649" s="102"/>
      <c r="O8649" s="93"/>
      <c r="P8649" s="93"/>
    </row>
    <row r="8650" spans="14:16">
      <c r="N8650" s="102"/>
      <c r="O8650" s="93"/>
      <c r="P8650" s="93"/>
    </row>
    <row r="8651" spans="14:16">
      <c r="N8651" s="102"/>
      <c r="O8651" s="93"/>
      <c r="P8651" s="93"/>
    </row>
    <row r="8652" spans="14:16">
      <c r="N8652" s="102"/>
      <c r="O8652" s="93"/>
      <c r="P8652" s="93"/>
    </row>
    <row r="8653" spans="14:16">
      <c r="N8653" s="102"/>
      <c r="O8653" s="93"/>
      <c r="P8653" s="93"/>
    </row>
    <row r="8654" spans="14:16">
      <c r="N8654" s="102"/>
      <c r="O8654" s="93"/>
      <c r="P8654" s="93"/>
    </row>
    <row r="8655" spans="14:16">
      <c r="N8655" s="102"/>
      <c r="O8655" s="93"/>
      <c r="P8655" s="93"/>
    </row>
    <row r="8656" spans="14:16">
      <c r="N8656" s="102"/>
      <c r="O8656" s="93"/>
      <c r="P8656" s="93"/>
    </row>
    <row r="8657" spans="14:16">
      <c r="N8657" s="102"/>
      <c r="O8657" s="93"/>
      <c r="P8657" s="93"/>
    </row>
    <row r="8658" spans="14:16">
      <c r="N8658" s="102"/>
      <c r="O8658" s="93"/>
      <c r="P8658" s="93"/>
    </row>
    <row r="8659" spans="14:16">
      <c r="N8659" s="102"/>
      <c r="O8659" s="93"/>
      <c r="P8659" s="93"/>
    </row>
    <row r="8660" spans="14:16">
      <c r="N8660" s="102"/>
      <c r="O8660" s="93"/>
      <c r="P8660" s="93"/>
    </row>
    <row r="8661" spans="14:16">
      <c r="N8661" s="102"/>
      <c r="O8661" s="93"/>
      <c r="P8661" s="93"/>
    </row>
    <row r="8662" spans="14:16">
      <c r="N8662" s="102"/>
      <c r="O8662" s="93"/>
      <c r="P8662" s="93"/>
    </row>
    <row r="8663" spans="14:16">
      <c r="N8663" s="102"/>
      <c r="O8663" s="93"/>
      <c r="P8663" s="93"/>
    </row>
    <row r="8664" spans="14:16">
      <c r="N8664" s="102"/>
      <c r="O8664" s="93"/>
      <c r="P8664" s="93"/>
    </row>
    <row r="8665" spans="14:16">
      <c r="N8665" s="102"/>
      <c r="O8665" s="93"/>
      <c r="P8665" s="93"/>
    </row>
    <row r="8666" spans="14:16">
      <c r="N8666" s="102"/>
      <c r="O8666" s="93"/>
      <c r="P8666" s="93"/>
    </row>
    <row r="8667" spans="14:16">
      <c r="N8667" s="102"/>
      <c r="O8667" s="93"/>
      <c r="P8667" s="93"/>
    </row>
    <row r="8668" spans="14:16">
      <c r="N8668" s="102"/>
      <c r="O8668" s="93"/>
      <c r="P8668" s="93"/>
    </row>
    <row r="8669" spans="14:16">
      <c r="N8669" s="102"/>
      <c r="O8669" s="93"/>
      <c r="P8669" s="93"/>
    </row>
    <row r="8670" spans="14:16">
      <c r="N8670" s="102"/>
      <c r="O8670" s="93"/>
      <c r="P8670" s="93"/>
    </row>
    <row r="8671" spans="14:16">
      <c r="N8671" s="102"/>
      <c r="O8671" s="93"/>
      <c r="P8671" s="93"/>
    </row>
    <row r="8672" spans="14:16">
      <c r="N8672" s="102"/>
      <c r="O8672" s="93"/>
      <c r="P8672" s="93"/>
    </row>
    <row r="8673" spans="14:16">
      <c r="N8673" s="102"/>
      <c r="O8673" s="93"/>
      <c r="P8673" s="93"/>
    </row>
    <row r="8674" spans="14:16">
      <c r="N8674" s="102"/>
      <c r="O8674" s="93"/>
      <c r="P8674" s="93"/>
    </row>
    <row r="8675" spans="14:16">
      <c r="N8675" s="102"/>
      <c r="O8675" s="93"/>
      <c r="P8675" s="93"/>
    </row>
    <row r="8676" spans="14:16">
      <c r="N8676" s="102"/>
      <c r="O8676" s="93"/>
      <c r="P8676" s="93"/>
    </row>
    <row r="8677" spans="14:16">
      <c r="N8677" s="102"/>
      <c r="O8677" s="93"/>
      <c r="P8677" s="93"/>
    </row>
    <row r="8678" spans="14:16">
      <c r="N8678" s="102"/>
      <c r="O8678" s="93"/>
      <c r="P8678" s="93"/>
    </row>
    <row r="8679" spans="14:16">
      <c r="N8679" s="102"/>
      <c r="O8679" s="93"/>
      <c r="P8679" s="93"/>
    </row>
    <row r="8680" spans="14:16">
      <c r="N8680" s="102"/>
      <c r="O8680" s="93"/>
      <c r="P8680" s="93"/>
    </row>
    <row r="8681" spans="14:16">
      <c r="N8681" s="102"/>
      <c r="O8681" s="93"/>
      <c r="P8681" s="93"/>
    </row>
    <row r="8682" spans="14:16">
      <c r="N8682" s="102"/>
      <c r="O8682" s="93"/>
      <c r="P8682" s="93"/>
    </row>
    <row r="8683" spans="14:16">
      <c r="N8683" s="102"/>
      <c r="O8683" s="93"/>
      <c r="P8683" s="93"/>
    </row>
    <row r="8684" spans="14:16">
      <c r="N8684" s="102"/>
      <c r="O8684" s="93"/>
      <c r="P8684" s="93"/>
    </row>
    <row r="8685" spans="14:16">
      <c r="N8685" s="102"/>
      <c r="O8685" s="93"/>
      <c r="P8685" s="93"/>
    </row>
    <row r="8686" spans="14:16">
      <c r="N8686" s="102"/>
      <c r="O8686" s="93"/>
      <c r="P8686" s="93"/>
    </row>
    <row r="8687" spans="14:16">
      <c r="N8687" s="102"/>
      <c r="O8687" s="93"/>
      <c r="P8687" s="93"/>
    </row>
    <row r="8688" spans="14:16">
      <c r="N8688" s="102"/>
      <c r="O8688" s="93"/>
      <c r="P8688" s="93"/>
    </row>
    <row r="8689" spans="14:16">
      <c r="N8689" s="102"/>
      <c r="O8689" s="93"/>
      <c r="P8689" s="93"/>
    </row>
    <row r="8690" spans="14:16">
      <c r="N8690" s="102"/>
      <c r="O8690" s="93"/>
      <c r="P8690" s="93"/>
    </row>
    <row r="8691" spans="14:16">
      <c r="N8691" s="102"/>
      <c r="O8691" s="93"/>
      <c r="P8691" s="93"/>
    </row>
    <row r="8692" spans="14:16">
      <c r="N8692" s="102"/>
      <c r="O8692" s="93"/>
      <c r="P8692" s="93"/>
    </row>
    <row r="8693" spans="14:16">
      <c r="N8693" s="102"/>
      <c r="O8693" s="93"/>
      <c r="P8693" s="93"/>
    </row>
    <row r="8694" spans="14:16">
      <c r="N8694" s="102"/>
      <c r="O8694" s="93"/>
      <c r="P8694" s="93"/>
    </row>
    <row r="8695" spans="14:16">
      <c r="N8695" s="102"/>
      <c r="O8695" s="93"/>
      <c r="P8695" s="93"/>
    </row>
    <row r="8696" spans="14:16">
      <c r="N8696" s="102"/>
      <c r="O8696" s="93"/>
      <c r="P8696" s="93"/>
    </row>
    <row r="8697" spans="14:16">
      <c r="N8697" s="102"/>
      <c r="O8697" s="93"/>
      <c r="P8697" s="93"/>
    </row>
    <row r="8698" spans="14:16">
      <c r="N8698" s="102"/>
      <c r="O8698" s="93"/>
      <c r="P8698" s="93"/>
    </row>
    <row r="8699" spans="14:16">
      <c r="N8699" s="102"/>
      <c r="O8699" s="93"/>
      <c r="P8699" s="93"/>
    </row>
    <row r="8700" spans="14:16">
      <c r="N8700" s="102"/>
      <c r="O8700" s="93"/>
      <c r="P8700" s="93"/>
    </row>
    <row r="8701" spans="14:16">
      <c r="N8701" s="102"/>
      <c r="O8701" s="93"/>
      <c r="P8701" s="93"/>
    </row>
    <row r="8702" spans="14:16">
      <c r="N8702" s="102"/>
      <c r="O8702" s="93"/>
      <c r="P8702" s="93"/>
    </row>
    <row r="8703" spans="14:16">
      <c r="N8703" s="102"/>
      <c r="O8703" s="93"/>
      <c r="P8703" s="93"/>
    </row>
    <row r="8704" spans="14:16">
      <c r="N8704" s="102"/>
      <c r="O8704" s="93"/>
      <c r="P8704" s="93"/>
    </row>
    <row r="8705" spans="14:16">
      <c r="N8705" s="102"/>
      <c r="O8705" s="93"/>
      <c r="P8705" s="93"/>
    </row>
    <row r="8706" spans="14:16">
      <c r="N8706" s="102"/>
      <c r="O8706" s="93"/>
      <c r="P8706" s="93"/>
    </row>
    <row r="8707" spans="14:16">
      <c r="N8707" s="102"/>
      <c r="O8707" s="93"/>
      <c r="P8707" s="93"/>
    </row>
    <row r="8708" spans="14:16">
      <c r="N8708" s="102"/>
      <c r="O8708" s="93"/>
      <c r="P8708" s="93"/>
    </row>
    <row r="8709" spans="14:16">
      <c r="N8709" s="102"/>
      <c r="O8709" s="93"/>
      <c r="P8709" s="93"/>
    </row>
    <row r="8710" spans="14:16">
      <c r="N8710" s="102"/>
      <c r="O8710" s="93"/>
      <c r="P8710" s="93"/>
    </row>
    <row r="8711" spans="14:16">
      <c r="N8711" s="102"/>
      <c r="O8711" s="93"/>
      <c r="P8711" s="93"/>
    </row>
    <row r="8712" spans="14:16">
      <c r="N8712" s="102"/>
      <c r="O8712" s="93"/>
      <c r="P8712" s="93"/>
    </row>
    <row r="8713" spans="14:16">
      <c r="N8713" s="102"/>
      <c r="O8713" s="93"/>
      <c r="P8713" s="93"/>
    </row>
    <row r="8714" spans="14:16">
      <c r="N8714" s="102"/>
      <c r="O8714" s="93"/>
      <c r="P8714" s="93"/>
    </row>
    <row r="8715" spans="14:16">
      <c r="N8715" s="102"/>
      <c r="O8715" s="93"/>
      <c r="P8715" s="93"/>
    </row>
    <row r="8716" spans="14:16">
      <c r="N8716" s="102"/>
      <c r="O8716" s="93"/>
      <c r="P8716" s="93"/>
    </row>
    <row r="8717" spans="14:16">
      <c r="N8717" s="102"/>
      <c r="O8717" s="93"/>
      <c r="P8717" s="93"/>
    </row>
    <row r="8718" spans="14:16">
      <c r="N8718" s="102"/>
      <c r="O8718" s="93"/>
      <c r="P8718" s="93"/>
    </row>
    <row r="8719" spans="14:16">
      <c r="N8719" s="102"/>
      <c r="O8719" s="93"/>
      <c r="P8719" s="93"/>
    </row>
    <row r="8720" spans="14:16">
      <c r="N8720" s="102"/>
      <c r="O8720" s="93"/>
      <c r="P8720" s="93"/>
    </row>
    <row r="8721" spans="14:16">
      <c r="N8721" s="102"/>
      <c r="O8721" s="93"/>
      <c r="P8721" s="93"/>
    </row>
    <row r="8722" spans="14:16">
      <c r="N8722" s="102"/>
      <c r="O8722" s="93"/>
      <c r="P8722" s="93"/>
    </row>
    <row r="8723" spans="14:16">
      <c r="N8723" s="102"/>
      <c r="O8723" s="93"/>
      <c r="P8723" s="93"/>
    </row>
    <row r="8724" spans="14:16">
      <c r="N8724" s="102"/>
      <c r="O8724" s="93"/>
      <c r="P8724" s="93"/>
    </row>
    <row r="8725" spans="14:16">
      <c r="N8725" s="102"/>
      <c r="O8725" s="93"/>
      <c r="P8725" s="93"/>
    </row>
    <row r="8726" spans="14:16">
      <c r="N8726" s="102"/>
      <c r="O8726" s="93"/>
      <c r="P8726" s="93"/>
    </row>
    <row r="8727" spans="14:16">
      <c r="N8727" s="102"/>
      <c r="O8727" s="93"/>
      <c r="P8727" s="93"/>
    </row>
    <row r="8728" spans="14:16">
      <c r="N8728" s="102"/>
      <c r="O8728" s="93"/>
      <c r="P8728" s="93"/>
    </row>
    <row r="8729" spans="14:16">
      <c r="N8729" s="102"/>
      <c r="O8729" s="93"/>
      <c r="P8729" s="93"/>
    </row>
    <row r="8730" spans="14:16">
      <c r="N8730" s="102"/>
      <c r="O8730" s="93"/>
      <c r="P8730" s="93"/>
    </row>
    <row r="8731" spans="14:16">
      <c r="N8731" s="102"/>
      <c r="O8731" s="93"/>
      <c r="P8731" s="93"/>
    </row>
    <row r="8732" spans="14:16">
      <c r="N8732" s="102"/>
      <c r="O8732" s="93"/>
      <c r="P8732" s="93"/>
    </row>
    <row r="8733" spans="14:16">
      <c r="N8733" s="102"/>
      <c r="O8733" s="93"/>
      <c r="P8733" s="93"/>
    </row>
    <row r="8734" spans="14:16">
      <c r="N8734" s="102"/>
      <c r="O8734" s="93"/>
      <c r="P8734" s="93"/>
    </row>
    <row r="8735" spans="14:16">
      <c r="N8735" s="102"/>
      <c r="O8735" s="93"/>
      <c r="P8735" s="93"/>
    </row>
    <row r="8736" spans="14:16">
      <c r="N8736" s="102"/>
      <c r="O8736" s="93"/>
      <c r="P8736" s="93"/>
    </row>
    <row r="8737" spans="14:16">
      <c r="N8737" s="102"/>
      <c r="O8737" s="93"/>
      <c r="P8737" s="93"/>
    </row>
    <row r="8738" spans="14:16">
      <c r="N8738" s="102"/>
      <c r="O8738" s="93"/>
      <c r="P8738" s="93"/>
    </row>
    <row r="8739" spans="14:16">
      <c r="N8739" s="102"/>
      <c r="O8739" s="93"/>
      <c r="P8739" s="93"/>
    </row>
    <row r="8740" spans="14:16">
      <c r="N8740" s="102"/>
      <c r="O8740" s="93"/>
      <c r="P8740" s="93"/>
    </row>
    <row r="8741" spans="14:16">
      <c r="N8741" s="102"/>
      <c r="O8741" s="93"/>
      <c r="P8741" s="93"/>
    </row>
    <row r="8742" spans="14:16">
      <c r="N8742" s="102"/>
      <c r="O8742" s="93"/>
      <c r="P8742" s="93"/>
    </row>
    <row r="8743" spans="14:16">
      <c r="N8743" s="102"/>
      <c r="O8743" s="93"/>
      <c r="P8743" s="93"/>
    </row>
    <row r="8744" spans="14:16">
      <c r="N8744" s="102"/>
      <c r="O8744" s="93"/>
      <c r="P8744" s="93"/>
    </row>
    <row r="8745" spans="14:16">
      <c r="N8745" s="102"/>
      <c r="O8745" s="93"/>
      <c r="P8745" s="93"/>
    </row>
    <row r="8746" spans="14:16">
      <c r="N8746" s="102"/>
      <c r="O8746" s="93"/>
      <c r="P8746" s="93"/>
    </row>
    <row r="8747" spans="14:16">
      <c r="N8747" s="102"/>
      <c r="O8747" s="93"/>
      <c r="P8747" s="93"/>
    </row>
    <row r="8748" spans="14:16">
      <c r="N8748" s="102"/>
      <c r="O8748" s="93"/>
      <c r="P8748" s="93"/>
    </row>
    <row r="8749" spans="14:16">
      <c r="N8749" s="102"/>
      <c r="O8749" s="93"/>
      <c r="P8749" s="93"/>
    </row>
    <row r="8750" spans="14:16">
      <c r="N8750" s="102"/>
      <c r="O8750" s="93"/>
      <c r="P8750" s="93"/>
    </row>
    <row r="8751" spans="14:16">
      <c r="N8751" s="102"/>
      <c r="O8751" s="93"/>
      <c r="P8751" s="93"/>
    </row>
    <row r="8752" spans="14:16">
      <c r="N8752" s="102"/>
      <c r="O8752" s="93"/>
      <c r="P8752" s="93"/>
    </row>
    <row r="8753" spans="14:16">
      <c r="N8753" s="102"/>
      <c r="O8753" s="93"/>
      <c r="P8753" s="93"/>
    </row>
    <row r="8754" spans="14:16">
      <c r="N8754" s="102"/>
      <c r="O8754" s="93"/>
      <c r="P8754" s="93"/>
    </row>
    <row r="8755" spans="14:16">
      <c r="N8755" s="102"/>
      <c r="O8755" s="93"/>
      <c r="P8755" s="93"/>
    </row>
    <row r="8756" spans="14:16">
      <c r="N8756" s="102"/>
      <c r="O8756" s="93"/>
      <c r="P8756" s="93"/>
    </row>
    <row r="8757" spans="14:16">
      <c r="N8757" s="102"/>
      <c r="O8757" s="93"/>
      <c r="P8757" s="93"/>
    </row>
    <row r="8758" spans="14:16">
      <c r="N8758" s="102"/>
      <c r="O8758" s="93"/>
      <c r="P8758" s="93"/>
    </row>
    <row r="8759" spans="14:16">
      <c r="N8759" s="102"/>
      <c r="O8759" s="93"/>
      <c r="P8759" s="93"/>
    </row>
    <row r="8760" spans="14:16">
      <c r="N8760" s="102"/>
      <c r="O8760" s="93"/>
      <c r="P8760" s="93"/>
    </row>
    <row r="8761" spans="14:16">
      <c r="N8761" s="102"/>
      <c r="O8761" s="93"/>
      <c r="P8761" s="93"/>
    </row>
    <row r="8762" spans="14:16">
      <c r="N8762" s="102"/>
      <c r="O8762" s="93"/>
      <c r="P8762" s="93"/>
    </row>
    <row r="8763" spans="14:16">
      <c r="N8763" s="102"/>
      <c r="O8763" s="93"/>
      <c r="P8763" s="93"/>
    </row>
    <row r="8764" spans="14:16">
      <c r="N8764" s="102"/>
      <c r="O8764" s="93"/>
      <c r="P8764" s="93"/>
    </row>
    <row r="8765" spans="14:16">
      <c r="N8765" s="102"/>
      <c r="O8765" s="93"/>
      <c r="P8765" s="93"/>
    </row>
    <row r="8766" spans="14:16">
      <c r="N8766" s="102"/>
      <c r="O8766" s="93"/>
      <c r="P8766" s="93"/>
    </row>
    <row r="8767" spans="14:16">
      <c r="N8767" s="102"/>
      <c r="O8767" s="93"/>
      <c r="P8767" s="93"/>
    </row>
    <row r="8768" spans="14:16">
      <c r="N8768" s="102"/>
      <c r="O8768" s="93"/>
      <c r="P8768" s="93"/>
    </row>
    <row r="8769" spans="14:16">
      <c r="N8769" s="102"/>
      <c r="O8769" s="93"/>
      <c r="P8769" s="93"/>
    </row>
    <row r="8770" spans="14:16">
      <c r="N8770" s="102"/>
      <c r="O8770" s="93"/>
      <c r="P8770" s="93"/>
    </row>
    <row r="8771" spans="14:16">
      <c r="N8771" s="102"/>
      <c r="O8771" s="93"/>
      <c r="P8771" s="93"/>
    </row>
    <row r="8772" spans="14:16">
      <c r="N8772" s="102"/>
      <c r="O8772" s="93"/>
      <c r="P8772" s="93"/>
    </row>
    <row r="8773" spans="14:16">
      <c r="N8773" s="102"/>
      <c r="O8773" s="93"/>
      <c r="P8773" s="93"/>
    </row>
    <row r="8774" spans="14:16">
      <c r="N8774" s="102"/>
      <c r="O8774" s="93"/>
      <c r="P8774" s="93"/>
    </row>
    <row r="8775" spans="14:16">
      <c r="N8775" s="102"/>
      <c r="O8775" s="93"/>
      <c r="P8775" s="93"/>
    </row>
    <row r="8776" spans="14:16">
      <c r="N8776" s="102"/>
      <c r="O8776" s="93"/>
      <c r="P8776" s="93"/>
    </row>
    <row r="8777" spans="14:16">
      <c r="N8777" s="102"/>
      <c r="O8777" s="93"/>
      <c r="P8777" s="93"/>
    </row>
    <row r="8778" spans="14:16">
      <c r="N8778" s="102"/>
      <c r="O8778" s="93"/>
      <c r="P8778" s="93"/>
    </row>
    <row r="8779" spans="14:16">
      <c r="N8779" s="102"/>
      <c r="O8779" s="93"/>
      <c r="P8779" s="93"/>
    </row>
    <row r="8780" spans="14:16">
      <c r="N8780" s="102"/>
      <c r="O8780" s="93"/>
      <c r="P8780" s="93"/>
    </row>
    <row r="8781" spans="14:16">
      <c r="N8781" s="102"/>
      <c r="O8781" s="93"/>
      <c r="P8781" s="93"/>
    </row>
    <row r="8782" spans="14:16">
      <c r="N8782" s="102"/>
      <c r="O8782" s="93"/>
      <c r="P8782" s="93"/>
    </row>
    <row r="8783" spans="14:16">
      <c r="N8783" s="102"/>
      <c r="O8783" s="93"/>
      <c r="P8783" s="93"/>
    </row>
    <row r="8784" spans="14:16">
      <c r="N8784" s="102"/>
      <c r="O8784" s="93"/>
      <c r="P8784" s="93"/>
    </row>
    <row r="8785" spans="14:16">
      <c r="N8785" s="102"/>
      <c r="O8785" s="93"/>
      <c r="P8785" s="93"/>
    </row>
    <row r="8786" spans="14:16">
      <c r="N8786" s="102"/>
      <c r="O8786" s="93"/>
      <c r="P8786" s="93"/>
    </row>
    <row r="8787" spans="14:16">
      <c r="N8787" s="102"/>
      <c r="O8787" s="93"/>
      <c r="P8787" s="93"/>
    </row>
    <row r="8788" spans="14:16">
      <c r="N8788" s="102"/>
      <c r="O8788" s="93"/>
      <c r="P8788" s="93"/>
    </row>
    <row r="8789" spans="14:16">
      <c r="N8789" s="102"/>
      <c r="O8789" s="93"/>
      <c r="P8789" s="93"/>
    </row>
    <row r="8790" spans="14:16">
      <c r="N8790" s="102"/>
      <c r="O8790" s="93"/>
      <c r="P8790" s="93"/>
    </row>
    <row r="8791" spans="14:16">
      <c r="N8791" s="102"/>
      <c r="O8791" s="93"/>
      <c r="P8791" s="93"/>
    </row>
    <row r="8792" spans="14:16">
      <c r="N8792" s="102"/>
      <c r="O8792" s="93"/>
      <c r="P8792" s="93"/>
    </row>
    <row r="8793" spans="14:16">
      <c r="N8793" s="102"/>
      <c r="O8793" s="93"/>
      <c r="P8793" s="93"/>
    </row>
    <row r="8794" spans="14:16">
      <c r="N8794" s="102"/>
      <c r="O8794" s="93"/>
      <c r="P8794" s="93"/>
    </row>
    <row r="8795" spans="14:16">
      <c r="N8795" s="102"/>
      <c r="O8795" s="93"/>
      <c r="P8795" s="93"/>
    </row>
    <row r="8796" spans="14:16">
      <c r="N8796" s="102"/>
      <c r="O8796" s="93"/>
      <c r="P8796" s="93"/>
    </row>
    <row r="8797" spans="14:16">
      <c r="N8797" s="102"/>
      <c r="O8797" s="93"/>
      <c r="P8797" s="93"/>
    </row>
    <row r="8798" spans="14:16">
      <c r="N8798" s="102"/>
      <c r="O8798" s="93"/>
      <c r="P8798" s="93"/>
    </row>
    <row r="8799" spans="14:16">
      <c r="N8799" s="102"/>
      <c r="O8799" s="93"/>
      <c r="P8799" s="93"/>
    </row>
    <row r="8800" spans="14:16">
      <c r="N8800" s="102"/>
      <c r="O8800" s="93"/>
      <c r="P8800" s="93"/>
    </row>
    <row r="8801" spans="14:16">
      <c r="N8801" s="102"/>
      <c r="O8801" s="93"/>
      <c r="P8801" s="93"/>
    </row>
    <row r="8802" spans="14:16">
      <c r="N8802" s="102"/>
      <c r="O8802" s="93"/>
      <c r="P8802" s="93"/>
    </row>
    <row r="8803" spans="14:16">
      <c r="N8803" s="102"/>
      <c r="O8803" s="93"/>
      <c r="P8803" s="93"/>
    </row>
    <row r="8804" spans="14:16">
      <c r="N8804" s="102"/>
      <c r="O8804" s="93"/>
      <c r="P8804" s="93"/>
    </row>
    <row r="8805" spans="14:16">
      <c r="N8805" s="102"/>
      <c r="O8805" s="93"/>
      <c r="P8805" s="93"/>
    </row>
    <row r="8806" spans="14:16">
      <c r="N8806" s="102"/>
      <c r="O8806" s="93"/>
      <c r="P8806" s="93"/>
    </row>
    <row r="8807" spans="14:16">
      <c r="N8807" s="102"/>
      <c r="O8807" s="93"/>
      <c r="P8807" s="93"/>
    </row>
    <row r="8808" spans="14:16">
      <c r="N8808" s="102"/>
      <c r="O8808" s="93"/>
      <c r="P8808" s="93"/>
    </row>
    <row r="8809" spans="14:16">
      <c r="N8809" s="102"/>
      <c r="O8809" s="93"/>
      <c r="P8809" s="93"/>
    </row>
    <row r="8810" spans="14:16">
      <c r="N8810" s="102"/>
      <c r="O8810" s="93"/>
      <c r="P8810" s="93"/>
    </row>
    <row r="8811" spans="14:16">
      <c r="N8811" s="102"/>
      <c r="O8811" s="93"/>
      <c r="P8811" s="93"/>
    </row>
    <row r="8812" spans="14:16">
      <c r="N8812" s="102"/>
      <c r="O8812" s="93"/>
      <c r="P8812" s="93"/>
    </row>
    <row r="8813" spans="14:16">
      <c r="N8813" s="102"/>
      <c r="O8813" s="93"/>
      <c r="P8813" s="93"/>
    </row>
    <row r="8814" spans="14:16">
      <c r="N8814" s="102"/>
      <c r="O8814" s="93"/>
      <c r="P8814" s="93"/>
    </row>
    <row r="8815" spans="14:16">
      <c r="N8815" s="102"/>
      <c r="O8815" s="93"/>
      <c r="P8815" s="93"/>
    </row>
    <row r="8816" spans="14:16">
      <c r="N8816" s="102"/>
      <c r="O8816" s="93"/>
      <c r="P8816" s="93"/>
    </row>
    <row r="8817" spans="14:16">
      <c r="N8817" s="102"/>
      <c r="O8817" s="93"/>
      <c r="P8817" s="93"/>
    </row>
    <row r="8818" spans="14:16">
      <c r="N8818" s="102"/>
      <c r="O8818" s="93"/>
      <c r="P8818" s="93"/>
    </row>
    <row r="8819" spans="14:16">
      <c r="N8819" s="102"/>
      <c r="O8819" s="93"/>
      <c r="P8819" s="93"/>
    </row>
    <row r="8820" spans="14:16">
      <c r="N8820" s="102"/>
      <c r="O8820" s="93"/>
      <c r="P8820" s="93"/>
    </row>
    <row r="8821" spans="14:16">
      <c r="N8821" s="102"/>
      <c r="O8821" s="93"/>
      <c r="P8821" s="93"/>
    </row>
    <row r="8822" spans="14:16">
      <c r="N8822" s="102"/>
      <c r="O8822" s="93"/>
      <c r="P8822" s="93"/>
    </row>
    <row r="8823" spans="14:16">
      <c r="N8823" s="102"/>
      <c r="O8823" s="93"/>
      <c r="P8823" s="93"/>
    </row>
    <row r="8824" spans="14:16">
      <c r="N8824" s="102"/>
      <c r="O8824" s="93"/>
      <c r="P8824" s="93"/>
    </row>
    <row r="8825" spans="14:16">
      <c r="N8825" s="102"/>
      <c r="O8825" s="93"/>
      <c r="P8825" s="93"/>
    </row>
    <row r="8826" spans="14:16">
      <c r="N8826" s="102"/>
      <c r="O8826" s="93"/>
      <c r="P8826" s="93"/>
    </row>
    <row r="8827" spans="14:16">
      <c r="N8827" s="102"/>
      <c r="O8827" s="93"/>
      <c r="P8827" s="93"/>
    </row>
    <row r="8828" spans="14:16">
      <c r="N8828" s="102"/>
      <c r="O8828" s="93"/>
      <c r="P8828" s="93"/>
    </row>
    <row r="8829" spans="14:16">
      <c r="N8829" s="102"/>
      <c r="O8829" s="93"/>
      <c r="P8829" s="93"/>
    </row>
    <row r="8830" spans="14:16">
      <c r="N8830" s="102"/>
      <c r="O8830" s="93"/>
      <c r="P8830" s="93"/>
    </row>
    <row r="8831" spans="14:16">
      <c r="N8831" s="102"/>
      <c r="O8831" s="93"/>
      <c r="P8831" s="93"/>
    </row>
    <row r="8832" spans="14:16">
      <c r="N8832" s="102"/>
      <c r="O8832" s="93"/>
      <c r="P8832" s="93"/>
    </row>
    <row r="8833" spans="14:16">
      <c r="N8833" s="102"/>
      <c r="O8833" s="93"/>
      <c r="P8833" s="93"/>
    </row>
    <row r="8834" spans="14:16">
      <c r="N8834" s="102"/>
      <c r="O8834" s="93"/>
      <c r="P8834" s="93"/>
    </row>
    <row r="8835" spans="14:16">
      <c r="N8835" s="102"/>
      <c r="O8835" s="93"/>
      <c r="P8835" s="93"/>
    </row>
    <row r="8836" spans="14:16">
      <c r="N8836" s="102"/>
      <c r="O8836" s="93"/>
      <c r="P8836" s="93"/>
    </row>
    <row r="8837" spans="14:16">
      <c r="N8837" s="102"/>
      <c r="O8837" s="93"/>
      <c r="P8837" s="93"/>
    </row>
    <row r="8838" spans="14:16">
      <c r="N8838" s="102"/>
      <c r="O8838" s="93"/>
      <c r="P8838" s="93"/>
    </row>
    <row r="8839" spans="14:16">
      <c r="N8839" s="102"/>
      <c r="O8839" s="93"/>
      <c r="P8839" s="93"/>
    </row>
    <row r="8840" spans="14:16">
      <c r="N8840" s="102"/>
      <c r="O8840" s="93"/>
      <c r="P8840" s="93"/>
    </row>
    <row r="8841" spans="14:16">
      <c r="N8841" s="102"/>
      <c r="O8841" s="93"/>
      <c r="P8841" s="93"/>
    </row>
    <row r="8842" spans="14:16">
      <c r="N8842" s="102"/>
      <c r="O8842" s="93"/>
      <c r="P8842" s="93"/>
    </row>
    <row r="8843" spans="14:16">
      <c r="N8843" s="102"/>
      <c r="O8843" s="93"/>
      <c r="P8843" s="93"/>
    </row>
    <row r="8844" spans="14:16">
      <c r="N8844" s="102"/>
      <c r="O8844" s="93"/>
      <c r="P8844" s="93"/>
    </row>
    <row r="8845" spans="14:16">
      <c r="N8845" s="102"/>
      <c r="O8845" s="93"/>
      <c r="P8845" s="93"/>
    </row>
    <row r="8846" spans="14:16">
      <c r="N8846" s="102"/>
      <c r="O8846" s="93"/>
      <c r="P8846" s="93"/>
    </row>
    <row r="8847" spans="14:16">
      <c r="N8847" s="102"/>
      <c r="O8847" s="93"/>
      <c r="P8847" s="93"/>
    </row>
    <row r="8848" spans="14:16">
      <c r="N8848" s="102"/>
      <c r="O8848" s="93"/>
      <c r="P8848" s="93"/>
    </row>
    <row r="8849" spans="14:16">
      <c r="N8849" s="102"/>
      <c r="O8849" s="93"/>
      <c r="P8849" s="93"/>
    </row>
    <row r="8850" spans="14:16">
      <c r="N8850" s="102"/>
      <c r="O8850" s="93"/>
      <c r="P8850" s="93"/>
    </row>
    <row r="8851" spans="14:16">
      <c r="N8851" s="102"/>
      <c r="O8851" s="93"/>
      <c r="P8851" s="93"/>
    </row>
    <row r="8852" spans="14:16">
      <c r="N8852" s="102"/>
      <c r="O8852" s="93"/>
      <c r="P8852" s="93"/>
    </row>
    <row r="8853" spans="14:16">
      <c r="N8853" s="102"/>
      <c r="O8853" s="93"/>
      <c r="P8853" s="93"/>
    </row>
    <row r="8854" spans="14:16">
      <c r="N8854" s="102"/>
      <c r="O8854" s="93"/>
      <c r="P8854" s="93"/>
    </row>
    <row r="8855" spans="14:16">
      <c r="N8855" s="102"/>
      <c r="O8855" s="93"/>
      <c r="P8855" s="93"/>
    </row>
    <row r="8856" spans="14:16">
      <c r="N8856" s="102"/>
      <c r="O8856" s="93"/>
      <c r="P8856" s="93"/>
    </row>
    <row r="8857" spans="14:16">
      <c r="N8857" s="102"/>
      <c r="O8857" s="93"/>
      <c r="P8857" s="93"/>
    </row>
    <row r="8858" spans="14:16">
      <c r="N8858" s="102"/>
      <c r="O8858" s="93"/>
      <c r="P8858" s="93"/>
    </row>
    <row r="8859" spans="14:16">
      <c r="N8859" s="102"/>
      <c r="O8859" s="93"/>
      <c r="P8859" s="93"/>
    </row>
    <row r="8860" spans="14:16">
      <c r="N8860" s="102"/>
      <c r="O8860" s="93"/>
      <c r="P8860" s="93"/>
    </row>
    <row r="8861" spans="14:16">
      <c r="N8861" s="102"/>
      <c r="O8861" s="93"/>
      <c r="P8861" s="93"/>
    </row>
    <row r="8862" spans="14:16">
      <c r="N8862" s="102"/>
      <c r="O8862" s="93"/>
      <c r="P8862" s="93"/>
    </row>
    <row r="8863" spans="14:16">
      <c r="N8863" s="102"/>
      <c r="O8863" s="93"/>
      <c r="P8863" s="93"/>
    </row>
    <row r="8864" spans="14:16">
      <c r="N8864" s="102"/>
      <c r="O8864" s="93"/>
      <c r="P8864" s="93"/>
    </row>
    <row r="8865" spans="14:16">
      <c r="N8865" s="102"/>
      <c r="O8865" s="93"/>
      <c r="P8865" s="93"/>
    </row>
    <row r="8866" spans="14:16">
      <c r="N8866" s="102"/>
      <c r="O8866" s="93"/>
      <c r="P8866" s="93"/>
    </row>
    <row r="8867" spans="14:16">
      <c r="N8867" s="102"/>
      <c r="O8867" s="93"/>
      <c r="P8867" s="93"/>
    </row>
    <row r="8868" spans="14:16">
      <c r="N8868" s="102"/>
      <c r="O8868" s="93"/>
      <c r="P8868" s="93"/>
    </row>
    <row r="8869" spans="14:16">
      <c r="N8869" s="102"/>
      <c r="O8869" s="93"/>
      <c r="P8869" s="93"/>
    </row>
    <row r="8870" spans="14:16">
      <c r="N8870" s="102"/>
      <c r="O8870" s="93"/>
      <c r="P8870" s="93"/>
    </row>
    <row r="8871" spans="14:16">
      <c r="N8871" s="102"/>
      <c r="O8871" s="93"/>
      <c r="P8871" s="93"/>
    </row>
    <row r="8872" spans="14:16">
      <c r="N8872" s="102"/>
      <c r="O8872" s="93"/>
      <c r="P8872" s="93"/>
    </row>
    <row r="8873" spans="14:16">
      <c r="N8873" s="102"/>
      <c r="O8873" s="93"/>
      <c r="P8873" s="93"/>
    </row>
    <row r="8874" spans="14:16">
      <c r="N8874" s="102"/>
      <c r="O8874" s="93"/>
      <c r="P8874" s="93"/>
    </row>
    <row r="8875" spans="14:16">
      <c r="N8875" s="102"/>
      <c r="O8875" s="93"/>
      <c r="P8875" s="93"/>
    </row>
    <row r="8876" spans="14:16">
      <c r="N8876" s="102"/>
      <c r="O8876" s="93"/>
      <c r="P8876" s="93"/>
    </row>
    <row r="8877" spans="14:16">
      <c r="N8877" s="102"/>
      <c r="O8877" s="93"/>
      <c r="P8877" s="93"/>
    </row>
    <row r="8878" spans="14:16">
      <c r="N8878" s="102"/>
      <c r="O8878" s="93"/>
      <c r="P8878" s="93"/>
    </row>
    <row r="8879" spans="14:16">
      <c r="N8879" s="102"/>
      <c r="O8879" s="93"/>
      <c r="P8879" s="93"/>
    </row>
    <row r="8880" spans="14:16">
      <c r="N8880" s="102"/>
      <c r="O8880" s="93"/>
      <c r="P8880" s="93"/>
    </row>
    <row r="8881" spans="14:16">
      <c r="N8881" s="102"/>
      <c r="O8881" s="93"/>
      <c r="P8881" s="93"/>
    </row>
    <row r="8882" spans="14:16">
      <c r="N8882" s="102"/>
      <c r="O8882" s="93"/>
      <c r="P8882" s="93"/>
    </row>
    <row r="8883" spans="14:16">
      <c r="N8883" s="102"/>
      <c r="O8883" s="93"/>
      <c r="P8883" s="93"/>
    </row>
    <row r="8884" spans="14:16">
      <c r="N8884" s="102"/>
      <c r="O8884" s="93"/>
      <c r="P8884" s="93"/>
    </row>
    <row r="8885" spans="14:16">
      <c r="N8885" s="102"/>
      <c r="O8885" s="93"/>
      <c r="P8885" s="93"/>
    </row>
    <row r="8886" spans="14:16">
      <c r="N8886" s="102"/>
      <c r="O8886" s="93"/>
      <c r="P8886" s="93"/>
    </row>
    <row r="8887" spans="14:16">
      <c r="N8887" s="102"/>
      <c r="O8887" s="93"/>
      <c r="P8887" s="93"/>
    </row>
    <row r="8888" spans="14:16">
      <c r="N8888" s="102"/>
      <c r="O8888" s="93"/>
      <c r="P8888" s="93"/>
    </row>
    <row r="8889" spans="14:16">
      <c r="N8889" s="102"/>
      <c r="O8889" s="93"/>
      <c r="P8889" s="93"/>
    </row>
    <row r="8890" spans="14:16">
      <c r="N8890" s="102"/>
      <c r="O8890" s="93"/>
      <c r="P8890" s="93"/>
    </row>
    <row r="8891" spans="14:16">
      <c r="N8891" s="102"/>
      <c r="O8891" s="93"/>
      <c r="P8891" s="93"/>
    </row>
    <row r="8892" spans="14:16">
      <c r="N8892" s="102"/>
      <c r="O8892" s="93"/>
      <c r="P8892" s="93"/>
    </row>
    <row r="8893" spans="14:16">
      <c r="N8893" s="102"/>
      <c r="O8893" s="93"/>
      <c r="P8893" s="93"/>
    </row>
    <row r="8894" spans="14:16">
      <c r="N8894" s="102"/>
      <c r="O8894" s="93"/>
      <c r="P8894" s="93"/>
    </row>
    <row r="8895" spans="14:16">
      <c r="N8895" s="102"/>
      <c r="O8895" s="93"/>
      <c r="P8895" s="93"/>
    </row>
    <row r="8896" spans="14:16">
      <c r="N8896" s="102"/>
      <c r="O8896" s="93"/>
      <c r="P8896" s="93"/>
    </row>
    <row r="8897" spans="14:16">
      <c r="N8897" s="102"/>
      <c r="O8897" s="93"/>
      <c r="P8897" s="93"/>
    </row>
    <row r="8898" spans="14:16">
      <c r="N8898" s="102"/>
      <c r="O8898" s="93"/>
      <c r="P8898" s="93"/>
    </row>
    <row r="8899" spans="14:16">
      <c r="N8899" s="102"/>
      <c r="O8899" s="93"/>
      <c r="P8899" s="93"/>
    </row>
    <row r="8900" spans="14:16">
      <c r="N8900" s="102"/>
      <c r="O8900" s="93"/>
      <c r="P8900" s="93"/>
    </row>
    <row r="8901" spans="14:16">
      <c r="N8901" s="102"/>
      <c r="O8901" s="93"/>
      <c r="P8901" s="93"/>
    </row>
    <row r="8902" spans="14:16">
      <c r="N8902" s="102"/>
      <c r="O8902" s="93"/>
      <c r="P8902" s="93"/>
    </row>
    <row r="8903" spans="14:16">
      <c r="N8903" s="102"/>
      <c r="O8903" s="93"/>
      <c r="P8903" s="93"/>
    </row>
    <row r="8904" spans="14:16">
      <c r="N8904" s="102"/>
      <c r="O8904" s="93"/>
      <c r="P8904" s="93"/>
    </row>
    <row r="8905" spans="14:16">
      <c r="N8905" s="102"/>
      <c r="O8905" s="93"/>
      <c r="P8905" s="93"/>
    </row>
    <row r="8906" spans="14:16">
      <c r="N8906" s="102"/>
      <c r="O8906" s="93"/>
      <c r="P8906" s="93"/>
    </row>
    <row r="8907" spans="14:16">
      <c r="N8907" s="102"/>
      <c r="O8907" s="93"/>
      <c r="P8907" s="93"/>
    </row>
    <row r="8908" spans="14:16">
      <c r="N8908" s="102"/>
      <c r="O8908" s="93"/>
      <c r="P8908" s="93"/>
    </row>
    <row r="8909" spans="14:16">
      <c r="N8909" s="102"/>
      <c r="O8909" s="93"/>
      <c r="P8909" s="93"/>
    </row>
    <row r="8910" spans="14:16">
      <c r="N8910" s="102"/>
      <c r="O8910" s="93"/>
      <c r="P8910" s="93"/>
    </row>
    <row r="8911" spans="14:16">
      <c r="N8911" s="102"/>
      <c r="O8911" s="93"/>
      <c r="P8911" s="93"/>
    </row>
    <row r="8912" spans="14:16">
      <c r="N8912" s="102"/>
      <c r="O8912" s="93"/>
      <c r="P8912" s="93"/>
    </row>
    <row r="8913" spans="14:16">
      <c r="N8913" s="102"/>
      <c r="O8913" s="93"/>
      <c r="P8913" s="93"/>
    </row>
    <row r="8914" spans="14:16">
      <c r="N8914" s="102"/>
      <c r="O8914" s="93"/>
      <c r="P8914" s="93"/>
    </row>
    <row r="8915" spans="14:16">
      <c r="N8915" s="102"/>
      <c r="O8915" s="93"/>
      <c r="P8915" s="93"/>
    </row>
    <row r="8916" spans="14:16">
      <c r="N8916" s="102"/>
      <c r="O8916" s="93"/>
      <c r="P8916" s="93"/>
    </row>
    <row r="8917" spans="14:16">
      <c r="N8917" s="102"/>
      <c r="O8917" s="93"/>
      <c r="P8917" s="93"/>
    </row>
    <row r="8918" spans="14:16">
      <c r="N8918" s="102"/>
      <c r="O8918" s="93"/>
      <c r="P8918" s="93"/>
    </row>
    <row r="8919" spans="14:16">
      <c r="N8919" s="102"/>
      <c r="O8919" s="93"/>
      <c r="P8919" s="93"/>
    </row>
    <row r="8920" spans="14:16">
      <c r="N8920" s="102"/>
      <c r="O8920" s="93"/>
      <c r="P8920" s="93"/>
    </row>
    <row r="8921" spans="14:16">
      <c r="N8921" s="102"/>
      <c r="O8921" s="93"/>
      <c r="P8921" s="93"/>
    </row>
    <row r="8922" spans="14:16">
      <c r="N8922" s="102"/>
      <c r="O8922" s="93"/>
      <c r="P8922" s="93"/>
    </row>
    <row r="8923" spans="14:16">
      <c r="N8923" s="102"/>
      <c r="O8923" s="93"/>
      <c r="P8923" s="93"/>
    </row>
    <row r="8924" spans="14:16">
      <c r="N8924" s="102"/>
      <c r="O8924" s="93"/>
      <c r="P8924" s="93"/>
    </row>
    <row r="8925" spans="14:16">
      <c r="N8925" s="102"/>
      <c r="O8925" s="93"/>
      <c r="P8925" s="93"/>
    </row>
    <row r="8926" spans="14:16">
      <c r="N8926" s="102"/>
      <c r="O8926" s="93"/>
      <c r="P8926" s="93"/>
    </row>
    <row r="8927" spans="14:16">
      <c r="N8927" s="102"/>
      <c r="O8927" s="93"/>
      <c r="P8927" s="93"/>
    </row>
    <row r="8928" spans="14:16">
      <c r="N8928" s="102"/>
      <c r="O8928" s="93"/>
      <c r="P8928" s="93"/>
    </row>
    <row r="8929" spans="14:16">
      <c r="N8929" s="102"/>
      <c r="O8929" s="93"/>
      <c r="P8929" s="93"/>
    </row>
    <row r="8930" spans="14:16">
      <c r="N8930" s="102"/>
      <c r="O8930" s="93"/>
      <c r="P8930" s="93"/>
    </row>
    <row r="8931" spans="14:16">
      <c r="N8931" s="102"/>
      <c r="O8931" s="93"/>
      <c r="P8931" s="93"/>
    </row>
    <row r="8932" spans="14:16">
      <c r="N8932" s="102"/>
      <c r="O8932" s="93"/>
      <c r="P8932" s="93"/>
    </row>
    <row r="8933" spans="14:16">
      <c r="N8933" s="102"/>
      <c r="O8933" s="93"/>
      <c r="P8933" s="93"/>
    </row>
    <row r="8934" spans="14:16">
      <c r="N8934" s="102"/>
      <c r="O8934" s="93"/>
      <c r="P8934" s="93"/>
    </row>
    <row r="8935" spans="14:16">
      <c r="N8935" s="102"/>
      <c r="O8935" s="93"/>
      <c r="P8935" s="93"/>
    </row>
    <row r="8936" spans="14:16">
      <c r="N8936" s="102"/>
      <c r="O8936" s="93"/>
      <c r="P8936" s="93"/>
    </row>
    <row r="8937" spans="14:16">
      <c r="N8937" s="102"/>
      <c r="O8937" s="93"/>
      <c r="P8937" s="93"/>
    </row>
    <row r="8938" spans="14:16">
      <c r="N8938" s="102"/>
      <c r="O8938" s="93"/>
      <c r="P8938" s="93"/>
    </row>
    <row r="8939" spans="14:16">
      <c r="N8939" s="102"/>
      <c r="O8939" s="93"/>
      <c r="P8939" s="93"/>
    </row>
    <row r="8940" spans="14:16">
      <c r="N8940" s="102"/>
      <c r="O8940" s="93"/>
      <c r="P8940" s="93"/>
    </row>
    <row r="8941" spans="14:16">
      <c r="N8941" s="102"/>
      <c r="O8941" s="93"/>
      <c r="P8941" s="93"/>
    </row>
    <row r="8942" spans="14:16">
      <c r="N8942" s="102"/>
      <c r="O8942" s="93"/>
      <c r="P8942" s="93"/>
    </row>
    <row r="8943" spans="14:16">
      <c r="N8943" s="102"/>
      <c r="O8943" s="93"/>
      <c r="P8943" s="93"/>
    </row>
    <row r="8944" spans="14:16">
      <c r="N8944" s="102"/>
      <c r="O8944" s="93"/>
      <c r="P8944" s="93"/>
    </row>
    <row r="8945" spans="14:16">
      <c r="N8945" s="102"/>
      <c r="O8945" s="93"/>
      <c r="P8945" s="93"/>
    </row>
    <row r="8946" spans="14:16">
      <c r="N8946" s="102"/>
      <c r="O8946" s="93"/>
      <c r="P8946" s="93"/>
    </row>
    <row r="8947" spans="14:16">
      <c r="N8947" s="102"/>
      <c r="O8947" s="93"/>
      <c r="P8947" s="93"/>
    </row>
    <row r="8948" spans="14:16">
      <c r="N8948" s="102"/>
      <c r="O8948" s="93"/>
      <c r="P8948" s="93"/>
    </row>
    <row r="8949" spans="14:16">
      <c r="N8949" s="102"/>
      <c r="O8949" s="93"/>
      <c r="P8949" s="93"/>
    </row>
    <row r="8950" spans="14:16">
      <c r="N8950" s="102"/>
      <c r="O8950" s="93"/>
      <c r="P8950" s="93"/>
    </row>
    <row r="8951" spans="14:16">
      <c r="N8951" s="102"/>
      <c r="O8951" s="93"/>
      <c r="P8951" s="93"/>
    </row>
    <row r="8952" spans="14:16">
      <c r="N8952" s="102"/>
      <c r="O8952" s="93"/>
      <c r="P8952" s="93"/>
    </row>
    <row r="8953" spans="14:16">
      <c r="N8953" s="102"/>
      <c r="O8953" s="93"/>
      <c r="P8953" s="93"/>
    </row>
    <row r="8954" spans="14:16">
      <c r="N8954" s="102"/>
      <c r="O8954" s="93"/>
      <c r="P8954" s="93"/>
    </row>
    <row r="8955" spans="14:16">
      <c r="N8955" s="102"/>
      <c r="O8955" s="93"/>
      <c r="P8955" s="93"/>
    </row>
    <row r="8956" spans="14:16">
      <c r="N8956" s="102"/>
      <c r="O8956" s="93"/>
      <c r="P8956" s="93"/>
    </row>
    <row r="8957" spans="14:16">
      <c r="N8957" s="102"/>
      <c r="O8957" s="93"/>
      <c r="P8957" s="93"/>
    </row>
    <row r="8958" spans="14:16">
      <c r="N8958" s="102"/>
      <c r="O8958" s="93"/>
      <c r="P8958" s="93"/>
    </row>
    <row r="8959" spans="14:16">
      <c r="N8959" s="102"/>
      <c r="O8959" s="93"/>
      <c r="P8959" s="93"/>
    </row>
    <row r="8960" spans="14:16">
      <c r="N8960" s="102"/>
      <c r="O8960" s="93"/>
      <c r="P8960" s="93"/>
    </row>
    <row r="8961" spans="14:16">
      <c r="N8961" s="102"/>
      <c r="O8961" s="93"/>
      <c r="P8961" s="93"/>
    </row>
    <row r="8962" spans="14:16">
      <c r="N8962" s="102"/>
      <c r="O8962" s="93"/>
      <c r="P8962" s="93"/>
    </row>
    <row r="8963" spans="14:16">
      <c r="N8963" s="102"/>
      <c r="O8963" s="93"/>
      <c r="P8963" s="93"/>
    </row>
    <row r="8964" spans="14:16">
      <c r="N8964" s="102"/>
      <c r="O8964" s="93"/>
      <c r="P8964" s="93"/>
    </row>
    <row r="8965" spans="14:16">
      <c r="N8965" s="102"/>
      <c r="O8965" s="93"/>
      <c r="P8965" s="93"/>
    </row>
    <row r="8966" spans="14:16">
      <c r="N8966" s="102"/>
      <c r="O8966" s="93"/>
      <c r="P8966" s="93"/>
    </row>
    <row r="8967" spans="14:16">
      <c r="N8967" s="102"/>
      <c r="O8967" s="93"/>
      <c r="P8967" s="93"/>
    </row>
    <row r="8968" spans="14:16">
      <c r="N8968" s="102"/>
      <c r="O8968" s="93"/>
      <c r="P8968" s="93"/>
    </row>
    <row r="8969" spans="14:16">
      <c r="N8969" s="102"/>
      <c r="O8969" s="93"/>
      <c r="P8969" s="93"/>
    </row>
    <row r="8970" spans="14:16">
      <c r="N8970" s="102"/>
      <c r="O8970" s="93"/>
      <c r="P8970" s="93"/>
    </row>
    <row r="8971" spans="14:16">
      <c r="N8971" s="102"/>
      <c r="O8971" s="93"/>
      <c r="P8971" s="93"/>
    </row>
    <row r="8972" spans="14:16">
      <c r="N8972" s="102"/>
      <c r="O8972" s="93"/>
      <c r="P8972" s="93"/>
    </row>
    <row r="8973" spans="14:16">
      <c r="N8973" s="102"/>
      <c r="O8973" s="93"/>
      <c r="P8973" s="93"/>
    </row>
    <row r="8974" spans="14:16">
      <c r="N8974" s="102"/>
      <c r="O8974" s="93"/>
      <c r="P8974" s="93"/>
    </row>
    <row r="8975" spans="14:16">
      <c r="N8975" s="102"/>
      <c r="O8975" s="93"/>
      <c r="P8975" s="93"/>
    </row>
    <row r="8976" spans="14:16">
      <c r="N8976" s="102"/>
      <c r="O8976" s="93"/>
      <c r="P8976" s="93"/>
    </row>
    <row r="8977" spans="14:16">
      <c r="N8977" s="102"/>
      <c r="O8977" s="93"/>
      <c r="P8977" s="93"/>
    </row>
    <row r="8978" spans="14:16">
      <c r="N8978" s="102"/>
      <c r="O8978" s="93"/>
      <c r="P8978" s="93"/>
    </row>
    <row r="8979" spans="14:16">
      <c r="N8979" s="102"/>
      <c r="O8979" s="93"/>
      <c r="P8979" s="93"/>
    </row>
    <row r="8980" spans="14:16">
      <c r="N8980" s="102"/>
      <c r="O8980" s="93"/>
      <c r="P8980" s="93"/>
    </row>
    <row r="8981" spans="14:16">
      <c r="N8981" s="102"/>
      <c r="O8981" s="93"/>
      <c r="P8981" s="93"/>
    </row>
    <row r="8982" spans="14:16">
      <c r="N8982" s="102"/>
      <c r="O8982" s="93"/>
      <c r="P8982" s="93"/>
    </row>
    <row r="8983" spans="14:16">
      <c r="N8983" s="102"/>
      <c r="O8983" s="93"/>
      <c r="P8983" s="93"/>
    </row>
    <row r="8984" spans="14:16">
      <c r="N8984" s="102"/>
      <c r="O8984" s="93"/>
      <c r="P8984" s="93"/>
    </row>
    <row r="8985" spans="14:16">
      <c r="N8985" s="102"/>
      <c r="O8985" s="93"/>
      <c r="P8985" s="93"/>
    </row>
    <row r="8986" spans="14:16">
      <c r="N8986" s="102"/>
      <c r="O8986" s="93"/>
      <c r="P8986" s="93"/>
    </row>
    <row r="8987" spans="14:16">
      <c r="N8987" s="102"/>
      <c r="O8987" s="93"/>
      <c r="P8987" s="93"/>
    </row>
    <row r="8988" spans="14:16">
      <c r="N8988" s="102"/>
      <c r="O8988" s="93"/>
      <c r="P8988" s="93"/>
    </row>
    <row r="8989" spans="14:16">
      <c r="N8989" s="102"/>
      <c r="O8989" s="93"/>
      <c r="P8989" s="93"/>
    </row>
    <row r="8990" spans="14:16">
      <c r="N8990" s="102"/>
      <c r="O8990" s="93"/>
      <c r="P8990" s="93"/>
    </row>
    <row r="8991" spans="14:16">
      <c r="N8991" s="102"/>
      <c r="O8991" s="93"/>
      <c r="P8991" s="93"/>
    </row>
    <row r="8992" spans="14:16">
      <c r="N8992" s="102"/>
      <c r="O8992" s="93"/>
      <c r="P8992" s="93"/>
    </row>
    <row r="8993" spans="14:16">
      <c r="N8993" s="102"/>
      <c r="O8993" s="93"/>
      <c r="P8993" s="93"/>
    </row>
    <row r="8994" spans="14:16">
      <c r="N8994" s="102"/>
      <c r="O8994" s="93"/>
      <c r="P8994" s="93"/>
    </row>
    <row r="8995" spans="14:16">
      <c r="N8995" s="102"/>
      <c r="O8995" s="93"/>
      <c r="P8995" s="93"/>
    </row>
    <row r="8996" spans="14:16">
      <c r="N8996" s="102"/>
      <c r="O8996" s="93"/>
      <c r="P8996" s="93"/>
    </row>
    <row r="8997" spans="14:16">
      <c r="N8997" s="102"/>
      <c r="O8997" s="93"/>
      <c r="P8997" s="93"/>
    </row>
    <row r="8998" spans="14:16">
      <c r="N8998" s="102"/>
      <c r="O8998" s="93"/>
      <c r="P8998" s="93"/>
    </row>
    <row r="8999" spans="14:16">
      <c r="N8999" s="102"/>
      <c r="O8999" s="93"/>
      <c r="P8999" s="93"/>
    </row>
    <row r="9000" spans="14:16">
      <c r="N9000" s="102"/>
      <c r="O9000" s="93"/>
      <c r="P9000" s="93"/>
    </row>
    <row r="9001" spans="14:16">
      <c r="N9001" s="102"/>
      <c r="O9001" s="93"/>
      <c r="P9001" s="93"/>
    </row>
    <row r="9002" spans="14:16">
      <c r="N9002" s="102"/>
      <c r="O9002" s="93"/>
      <c r="P9002" s="93"/>
    </row>
    <row r="9003" spans="14:16">
      <c r="N9003" s="102"/>
      <c r="O9003" s="93"/>
      <c r="P9003" s="93"/>
    </row>
    <row r="9004" spans="14:16">
      <c r="N9004" s="102"/>
      <c r="O9004" s="93"/>
      <c r="P9004" s="93"/>
    </row>
    <row r="9005" spans="14:16">
      <c r="N9005" s="102"/>
      <c r="O9005" s="93"/>
      <c r="P9005" s="93"/>
    </row>
    <row r="9006" spans="14:16">
      <c r="N9006" s="102"/>
      <c r="O9006" s="93"/>
      <c r="P9006" s="93"/>
    </row>
    <row r="9007" spans="14:16">
      <c r="N9007" s="102"/>
      <c r="O9007" s="93"/>
      <c r="P9007" s="93"/>
    </row>
    <row r="9008" spans="14:16">
      <c r="N9008" s="102"/>
      <c r="O9008" s="93"/>
      <c r="P9008" s="93"/>
    </row>
    <row r="9009" spans="14:16">
      <c r="N9009" s="102"/>
      <c r="O9009" s="93"/>
      <c r="P9009" s="93"/>
    </row>
    <row r="9010" spans="14:16">
      <c r="N9010" s="102"/>
      <c r="O9010" s="93"/>
      <c r="P9010" s="93"/>
    </row>
    <row r="9011" spans="14:16">
      <c r="N9011" s="102"/>
      <c r="O9011" s="93"/>
      <c r="P9011" s="93"/>
    </row>
    <row r="9012" spans="14:16">
      <c r="N9012" s="102"/>
      <c r="O9012" s="93"/>
      <c r="P9012" s="93"/>
    </row>
    <row r="9013" spans="14:16">
      <c r="N9013" s="102"/>
      <c r="O9013" s="93"/>
      <c r="P9013" s="93"/>
    </row>
    <row r="9014" spans="14:16">
      <c r="N9014" s="102"/>
      <c r="O9014" s="93"/>
      <c r="P9014" s="93"/>
    </row>
    <row r="9015" spans="14:16">
      <c r="N9015" s="102"/>
      <c r="O9015" s="93"/>
      <c r="P9015" s="93"/>
    </row>
    <row r="9016" spans="14:16">
      <c r="N9016" s="102"/>
      <c r="O9016" s="93"/>
      <c r="P9016" s="93"/>
    </row>
    <row r="9017" spans="14:16">
      <c r="N9017" s="102"/>
      <c r="O9017" s="93"/>
      <c r="P9017" s="93"/>
    </row>
    <row r="9018" spans="14:16">
      <c r="N9018" s="102"/>
      <c r="O9018" s="93"/>
      <c r="P9018" s="93"/>
    </row>
    <row r="9019" spans="14:16">
      <c r="N9019" s="102"/>
      <c r="O9019" s="93"/>
      <c r="P9019" s="93"/>
    </row>
    <row r="9020" spans="14:16">
      <c r="N9020" s="102"/>
      <c r="O9020" s="93"/>
      <c r="P9020" s="93"/>
    </row>
    <row r="9021" spans="14:16">
      <c r="N9021" s="102"/>
      <c r="O9021" s="93"/>
      <c r="P9021" s="93"/>
    </row>
    <row r="9022" spans="14:16">
      <c r="N9022" s="102"/>
      <c r="O9022" s="93"/>
      <c r="P9022" s="93"/>
    </row>
    <row r="9023" spans="14:16">
      <c r="N9023" s="102"/>
      <c r="O9023" s="93"/>
      <c r="P9023" s="93"/>
    </row>
    <row r="9024" spans="14:16">
      <c r="N9024" s="102"/>
      <c r="O9024" s="93"/>
      <c r="P9024" s="93"/>
    </row>
    <row r="9025" spans="14:16">
      <c r="N9025" s="102"/>
      <c r="O9025" s="93"/>
      <c r="P9025" s="93"/>
    </row>
    <row r="9026" spans="14:16">
      <c r="N9026" s="102"/>
      <c r="O9026" s="93"/>
      <c r="P9026" s="93"/>
    </row>
    <row r="9027" spans="14:16">
      <c r="N9027" s="102"/>
      <c r="O9027" s="93"/>
      <c r="P9027" s="93"/>
    </row>
    <row r="9028" spans="14:16">
      <c r="N9028" s="102"/>
      <c r="O9028" s="93"/>
      <c r="P9028" s="93"/>
    </row>
    <row r="9029" spans="14:16">
      <c r="N9029" s="102"/>
      <c r="O9029" s="93"/>
      <c r="P9029" s="93"/>
    </row>
    <row r="9030" spans="14:16">
      <c r="N9030" s="102"/>
      <c r="O9030" s="93"/>
      <c r="P9030" s="93"/>
    </row>
    <row r="9031" spans="14:16">
      <c r="N9031" s="102"/>
      <c r="O9031" s="93"/>
      <c r="P9031" s="93"/>
    </row>
    <row r="9032" spans="14:16">
      <c r="N9032" s="102"/>
      <c r="O9032" s="93"/>
      <c r="P9032" s="93"/>
    </row>
    <row r="9033" spans="14:16">
      <c r="N9033" s="102"/>
      <c r="O9033" s="93"/>
      <c r="P9033" s="93"/>
    </row>
    <row r="9034" spans="14:16">
      <c r="N9034" s="102"/>
      <c r="O9034" s="93"/>
      <c r="P9034" s="93"/>
    </row>
    <row r="9035" spans="14:16">
      <c r="N9035" s="102"/>
      <c r="O9035" s="93"/>
      <c r="P9035" s="93"/>
    </row>
    <row r="9036" spans="14:16">
      <c r="N9036" s="102"/>
      <c r="O9036" s="93"/>
      <c r="P9036" s="93"/>
    </row>
    <row r="9037" spans="14:16">
      <c r="N9037" s="102"/>
      <c r="O9037" s="93"/>
      <c r="P9037" s="93"/>
    </row>
    <row r="9038" spans="14:16">
      <c r="N9038" s="102"/>
      <c r="O9038" s="93"/>
      <c r="P9038" s="93"/>
    </row>
    <row r="9039" spans="14:16">
      <c r="N9039" s="102"/>
      <c r="O9039" s="93"/>
      <c r="P9039" s="93"/>
    </row>
    <row r="9040" spans="14:16">
      <c r="N9040" s="102"/>
      <c r="O9040" s="93"/>
      <c r="P9040" s="93"/>
    </row>
    <row r="9041" spans="14:16">
      <c r="N9041" s="102"/>
      <c r="O9041" s="93"/>
      <c r="P9041" s="93"/>
    </row>
    <row r="9042" spans="14:16">
      <c r="N9042" s="102"/>
      <c r="O9042" s="93"/>
      <c r="P9042" s="93"/>
    </row>
    <row r="9043" spans="14:16">
      <c r="N9043" s="102"/>
      <c r="O9043" s="93"/>
      <c r="P9043" s="93"/>
    </row>
    <row r="9044" spans="14:16">
      <c r="N9044" s="102"/>
      <c r="O9044" s="93"/>
      <c r="P9044" s="93"/>
    </row>
    <row r="9045" spans="14:16">
      <c r="N9045" s="102"/>
      <c r="O9045" s="93"/>
      <c r="P9045" s="93"/>
    </row>
    <row r="9046" spans="14:16">
      <c r="N9046" s="102"/>
      <c r="O9046" s="93"/>
      <c r="P9046" s="93"/>
    </row>
    <row r="9047" spans="14:16">
      <c r="N9047" s="102"/>
      <c r="O9047" s="93"/>
      <c r="P9047" s="93"/>
    </row>
    <row r="9048" spans="14:16">
      <c r="N9048" s="102"/>
      <c r="O9048" s="93"/>
      <c r="P9048" s="93"/>
    </row>
    <row r="9049" spans="14:16">
      <c r="N9049" s="102"/>
      <c r="O9049" s="93"/>
      <c r="P9049" s="93"/>
    </row>
    <row r="9050" spans="14:16">
      <c r="N9050" s="102"/>
      <c r="O9050" s="93"/>
      <c r="P9050" s="93"/>
    </row>
    <row r="9051" spans="14:16">
      <c r="N9051" s="102"/>
      <c r="O9051" s="93"/>
      <c r="P9051" s="93"/>
    </row>
    <row r="9052" spans="14:16">
      <c r="N9052" s="102"/>
      <c r="O9052" s="93"/>
      <c r="P9052" s="93"/>
    </row>
    <row r="9053" spans="14:16">
      <c r="N9053" s="102"/>
      <c r="O9053" s="93"/>
      <c r="P9053" s="93"/>
    </row>
    <row r="9054" spans="14:16">
      <c r="N9054" s="102"/>
      <c r="O9054" s="93"/>
      <c r="P9054" s="93"/>
    </row>
    <row r="9055" spans="14:16">
      <c r="N9055" s="102"/>
      <c r="O9055" s="93"/>
      <c r="P9055" s="93"/>
    </row>
    <row r="9056" spans="14:16">
      <c r="N9056" s="102"/>
      <c r="O9056" s="93"/>
      <c r="P9056" s="93"/>
    </row>
    <row r="9057" spans="14:16">
      <c r="N9057" s="102"/>
      <c r="O9057" s="93"/>
      <c r="P9057" s="93"/>
    </row>
    <row r="9058" spans="14:16">
      <c r="N9058" s="102"/>
      <c r="O9058" s="93"/>
      <c r="P9058" s="93"/>
    </row>
    <row r="9059" spans="14:16">
      <c r="N9059" s="102"/>
      <c r="O9059" s="93"/>
      <c r="P9059" s="93"/>
    </row>
    <row r="9060" spans="14:16">
      <c r="N9060" s="102"/>
      <c r="O9060" s="93"/>
      <c r="P9060" s="93"/>
    </row>
    <row r="9061" spans="14:16">
      <c r="N9061" s="102"/>
      <c r="O9061" s="93"/>
      <c r="P9061" s="93"/>
    </row>
    <row r="9062" spans="14:16">
      <c r="N9062" s="102"/>
      <c r="O9062" s="93"/>
      <c r="P9062" s="93"/>
    </row>
    <row r="9063" spans="14:16">
      <c r="N9063" s="102"/>
      <c r="O9063" s="93"/>
      <c r="P9063" s="93"/>
    </row>
    <row r="9064" spans="14:16">
      <c r="N9064" s="102"/>
      <c r="O9064" s="93"/>
      <c r="P9064" s="93"/>
    </row>
    <row r="9065" spans="14:16">
      <c r="N9065" s="102"/>
      <c r="O9065" s="93"/>
      <c r="P9065" s="93"/>
    </row>
    <row r="9066" spans="14:16">
      <c r="N9066" s="102"/>
      <c r="O9066" s="93"/>
      <c r="P9066" s="93"/>
    </row>
    <row r="9067" spans="14:16">
      <c r="N9067" s="102"/>
      <c r="O9067" s="93"/>
      <c r="P9067" s="93"/>
    </row>
    <row r="9068" spans="14:16">
      <c r="N9068" s="102"/>
      <c r="O9068" s="93"/>
      <c r="P9068" s="93"/>
    </row>
    <row r="9069" spans="14:16">
      <c r="N9069" s="102"/>
      <c r="O9069" s="93"/>
      <c r="P9069" s="93"/>
    </row>
    <row r="9070" spans="14:16">
      <c r="N9070" s="102"/>
      <c r="O9070" s="93"/>
      <c r="P9070" s="93"/>
    </row>
    <row r="9071" spans="14:16">
      <c r="N9071" s="102"/>
      <c r="O9071" s="93"/>
      <c r="P9071" s="93"/>
    </row>
    <row r="9072" spans="14:16">
      <c r="N9072" s="102"/>
      <c r="O9072" s="93"/>
      <c r="P9072" s="93"/>
    </row>
    <row r="9073" spans="14:16">
      <c r="N9073" s="102"/>
      <c r="O9073" s="93"/>
      <c r="P9073" s="93"/>
    </row>
    <row r="9074" spans="14:16">
      <c r="N9074" s="102"/>
      <c r="O9074" s="93"/>
      <c r="P9074" s="93"/>
    </row>
    <row r="9075" spans="14:16">
      <c r="N9075" s="102"/>
      <c r="O9075" s="93"/>
      <c r="P9075" s="93"/>
    </row>
    <row r="9076" spans="14:16">
      <c r="N9076" s="102"/>
      <c r="O9076" s="93"/>
      <c r="P9076" s="93"/>
    </row>
    <row r="9077" spans="14:16">
      <c r="N9077" s="102"/>
      <c r="O9077" s="93"/>
      <c r="P9077" s="93"/>
    </row>
    <row r="9078" spans="14:16">
      <c r="N9078" s="102"/>
      <c r="O9078" s="93"/>
      <c r="P9078" s="93"/>
    </row>
    <row r="9079" spans="14:16">
      <c r="N9079" s="102"/>
      <c r="O9079" s="93"/>
      <c r="P9079" s="93"/>
    </row>
    <row r="9080" spans="14:16">
      <c r="N9080" s="102"/>
      <c r="O9080" s="93"/>
      <c r="P9080" s="93"/>
    </row>
    <row r="9081" spans="14:16">
      <c r="N9081" s="102"/>
      <c r="O9081" s="93"/>
      <c r="P9081" s="93"/>
    </row>
    <row r="9082" spans="14:16">
      <c r="N9082" s="102"/>
      <c r="O9082" s="93"/>
      <c r="P9082" s="93"/>
    </row>
    <row r="9083" spans="14:16">
      <c r="N9083" s="102"/>
      <c r="O9083" s="93"/>
      <c r="P9083" s="93"/>
    </row>
    <row r="9084" spans="14:16">
      <c r="N9084" s="102"/>
      <c r="O9084" s="93"/>
      <c r="P9084" s="93"/>
    </row>
    <row r="9085" spans="14:16">
      <c r="N9085" s="102"/>
      <c r="O9085" s="93"/>
      <c r="P9085" s="93"/>
    </row>
    <row r="9086" spans="14:16">
      <c r="N9086" s="102"/>
      <c r="O9086" s="93"/>
      <c r="P9086" s="93"/>
    </row>
    <row r="9087" spans="14:16">
      <c r="N9087" s="102"/>
      <c r="O9087" s="93"/>
      <c r="P9087" s="93"/>
    </row>
    <row r="9088" spans="14:16">
      <c r="N9088" s="102"/>
      <c r="O9088" s="93"/>
      <c r="P9088" s="93"/>
    </row>
    <row r="9089" spans="14:16">
      <c r="N9089" s="102"/>
      <c r="O9089" s="93"/>
      <c r="P9089" s="93"/>
    </row>
    <row r="9090" spans="14:16">
      <c r="N9090" s="102"/>
      <c r="O9090" s="93"/>
      <c r="P9090" s="93"/>
    </row>
    <row r="9091" spans="14:16">
      <c r="N9091" s="102"/>
      <c r="O9091" s="93"/>
      <c r="P9091" s="93"/>
    </row>
    <row r="9092" spans="14:16">
      <c r="N9092" s="102"/>
      <c r="O9092" s="93"/>
      <c r="P9092" s="93"/>
    </row>
    <row r="9093" spans="14:16">
      <c r="N9093" s="102"/>
      <c r="O9093" s="93"/>
      <c r="P9093" s="93"/>
    </row>
    <row r="9094" spans="14:16">
      <c r="N9094" s="102"/>
      <c r="O9094" s="93"/>
      <c r="P9094" s="93"/>
    </row>
    <row r="9095" spans="14:16">
      <c r="N9095" s="102"/>
      <c r="O9095" s="93"/>
      <c r="P9095" s="93"/>
    </row>
    <row r="9096" spans="14:16">
      <c r="N9096" s="102"/>
      <c r="O9096" s="93"/>
      <c r="P9096" s="93"/>
    </row>
    <row r="9097" spans="14:16">
      <c r="N9097" s="102"/>
      <c r="O9097" s="93"/>
      <c r="P9097" s="93"/>
    </row>
    <row r="9098" spans="14:16">
      <c r="N9098" s="102"/>
      <c r="O9098" s="93"/>
      <c r="P9098" s="93"/>
    </row>
    <row r="9099" spans="14:16">
      <c r="N9099" s="102"/>
      <c r="O9099" s="93"/>
      <c r="P9099" s="93"/>
    </row>
    <row r="9100" spans="14:16">
      <c r="N9100" s="102"/>
      <c r="O9100" s="93"/>
      <c r="P9100" s="93"/>
    </row>
    <row r="9101" spans="14:16">
      <c r="N9101" s="102"/>
      <c r="O9101" s="93"/>
      <c r="P9101" s="93"/>
    </row>
    <row r="9102" spans="14:16">
      <c r="N9102" s="102"/>
      <c r="O9102" s="93"/>
      <c r="P9102" s="93"/>
    </row>
    <row r="9103" spans="14:16">
      <c r="N9103" s="102"/>
      <c r="O9103" s="93"/>
      <c r="P9103" s="93"/>
    </row>
    <row r="9104" spans="14:16">
      <c r="N9104" s="102"/>
      <c r="O9104" s="93"/>
      <c r="P9104" s="93"/>
    </row>
    <row r="9105" spans="14:16">
      <c r="N9105" s="102"/>
      <c r="O9105" s="93"/>
      <c r="P9105" s="93"/>
    </row>
    <row r="9106" spans="14:16">
      <c r="N9106" s="102"/>
      <c r="O9106" s="93"/>
      <c r="P9106" s="93"/>
    </row>
    <row r="9107" spans="14:16">
      <c r="N9107" s="102"/>
      <c r="O9107" s="93"/>
      <c r="P9107" s="93"/>
    </row>
    <row r="9108" spans="14:16">
      <c r="N9108" s="102"/>
      <c r="O9108" s="93"/>
      <c r="P9108" s="93"/>
    </row>
    <row r="9109" spans="14:16">
      <c r="N9109" s="102"/>
      <c r="O9109" s="93"/>
      <c r="P9109" s="93"/>
    </row>
    <row r="9110" spans="14:16">
      <c r="N9110" s="102"/>
      <c r="O9110" s="93"/>
      <c r="P9110" s="93"/>
    </row>
    <row r="9111" spans="14:16">
      <c r="N9111" s="102"/>
      <c r="O9111" s="93"/>
      <c r="P9111" s="93"/>
    </row>
    <row r="9112" spans="14:16">
      <c r="N9112" s="102"/>
      <c r="O9112" s="93"/>
      <c r="P9112" s="93"/>
    </row>
    <row r="9113" spans="14:16">
      <c r="N9113" s="102"/>
      <c r="O9113" s="93"/>
      <c r="P9113" s="93"/>
    </row>
    <row r="9114" spans="14:16">
      <c r="N9114" s="102"/>
      <c r="O9114" s="93"/>
      <c r="P9114" s="93"/>
    </row>
    <row r="9115" spans="14:16">
      <c r="N9115" s="102"/>
      <c r="O9115" s="93"/>
      <c r="P9115" s="93"/>
    </row>
    <row r="9116" spans="14:16">
      <c r="N9116" s="102"/>
      <c r="O9116" s="93"/>
      <c r="P9116" s="93"/>
    </row>
    <row r="9117" spans="14:16">
      <c r="N9117" s="102"/>
      <c r="O9117" s="93"/>
      <c r="P9117" s="93"/>
    </row>
    <row r="9118" spans="14:16">
      <c r="N9118" s="102"/>
      <c r="O9118" s="93"/>
      <c r="P9118" s="93"/>
    </row>
    <row r="9119" spans="14:16">
      <c r="N9119" s="102"/>
      <c r="O9119" s="93"/>
      <c r="P9119" s="93"/>
    </row>
    <row r="9120" spans="14:16">
      <c r="N9120" s="102"/>
      <c r="O9120" s="93"/>
      <c r="P9120" s="93"/>
    </row>
    <row r="9121" spans="14:16">
      <c r="N9121" s="102"/>
      <c r="O9121" s="93"/>
      <c r="P9121" s="93"/>
    </row>
    <row r="9122" spans="14:16">
      <c r="N9122" s="102"/>
      <c r="O9122" s="93"/>
      <c r="P9122" s="93"/>
    </row>
    <row r="9123" spans="14:16">
      <c r="N9123" s="102"/>
      <c r="O9123" s="93"/>
      <c r="P9123" s="93"/>
    </row>
    <row r="9124" spans="14:16">
      <c r="N9124" s="102"/>
      <c r="O9124" s="93"/>
      <c r="P9124" s="93"/>
    </row>
    <row r="9125" spans="14:16">
      <c r="N9125" s="102"/>
      <c r="O9125" s="93"/>
      <c r="P9125" s="93"/>
    </row>
    <row r="9126" spans="14:16">
      <c r="N9126" s="102"/>
      <c r="O9126" s="93"/>
      <c r="P9126" s="93"/>
    </row>
    <row r="9127" spans="14:16">
      <c r="N9127" s="102"/>
      <c r="O9127" s="93"/>
      <c r="P9127" s="93"/>
    </row>
    <row r="9128" spans="14:16">
      <c r="N9128" s="102"/>
      <c r="O9128" s="93"/>
      <c r="P9128" s="93"/>
    </row>
    <row r="9129" spans="14:16">
      <c r="N9129" s="102"/>
      <c r="O9129" s="93"/>
      <c r="P9129" s="93"/>
    </row>
    <row r="9130" spans="14:16">
      <c r="N9130" s="102"/>
      <c r="O9130" s="93"/>
      <c r="P9130" s="93"/>
    </row>
    <row r="9131" spans="14:16">
      <c r="N9131" s="102"/>
      <c r="O9131" s="93"/>
      <c r="P9131" s="93"/>
    </row>
    <row r="9132" spans="14:16">
      <c r="N9132" s="102"/>
      <c r="O9132" s="93"/>
      <c r="P9132" s="93"/>
    </row>
    <row r="9133" spans="14:16">
      <c r="N9133" s="102"/>
      <c r="O9133" s="93"/>
      <c r="P9133" s="93"/>
    </row>
    <row r="9134" spans="14:16">
      <c r="N9134" s="102"/>
      <c r="O9134" s="93"/>
      <c r="P9134" s="93"/>
    </row>
    <row r="9135" spans="14:16">
      <c r="N9135" s="102"/>
      <c r="O9135" s="93"/>
      <c r="P9135" s="93"/>
    </row>
    <row r="9136" spans="14:16">
      <c r="N9136" s="102"/>
      <c r="O9136" s="93"/>
      <c r="P9136" s="93"/>
    </row>
    <row r="9137" spans="14:16">
      <c r="N9137" s="102"/>
      <c r="O9137" s="93"/>
      <c r="P9137" s="93"/>
    </row>
    <row r="9138" spans="14:16">
      <c r="N9138" s="102"/>
      <c r="O9138" s="93"/>
      <c r="P9138" s="93"/>
    </row>
    <row r="9139" spans="14:16">
      <c r="N9139" s="102"/>
      <c r="O9139" s="93"/>
      <c r="P9139" s="93"/>
    </row>
    <row r="9140" spans="14:16">
      <c r="N9140" s="102"/>
      <c r="O9140" s="93"/>
      <c r="P9140" s="93"/>
    </row>
    <row r="9141" spans="14:16">
      <c r="N9141" s="102"/>
      <c r="O9141" s="93"/>
      <c r="P9141" s="93"/>
    </row>
    <row r="9142" spans="14:16">
      <c r="N9142" s="102"/>
      <c r="O9142" s="93"/>
      <c r="P9142" s="93"/>
    </row>
    <row r="9143" spans="14:16">
      <c r="N9143" s="102"/>
      <c r="O9143" s="93"/>
      <c r="P9143" s="93"/>
    </row>
    <row r="9144" spans="14:16">
      <c r="N9144" s="102"/>
      <c r="O9144" s="93"/>
      <c r="P9144" s="93"/>
    </row>
    <row r="9145" spans="14:16">
      <c r="N9145" s="102"/>
      <c r="O9145" s="93"/>
      <c r="P9145" s="93"/>
    </row>
    <row r="9146" spans="14:16">
      <c r="N9146" s="102"/>
      <c r="O9146" s="93"/>
      <c r="P9146" s="93"/>
    </row>
    <row r="9147" spans="14:16">
      <c r="N9147" s="102"/>
      <c r="O9147" s="93"/>
      <c r="P9147" s="93"/>
    </row>
    <row r="9148" spans="14:16">
      <c r="N9148" s="102"/>
      <c r="O9148" s="93"/>
      <c r="P9148" s="93"/>
    </row>
    <row r="9149" spans="14:16">
      <c r="N9149" s="102"/>
      <c r="O9149" s="93"/>
      <c r="P9149" s="93"/>
    </row>
    <row r="9150" spans="14:16">
      <c r="N9150" s="102"/>
      <c r="O9150" s="93"/>
      <c r="P9150" s="93"/>
    </row>
    <row r="9151" spans="14:16">
      <c r="N9151" s="102"/>
      <c r="O9151" s="93"/>
      <c r="P9151" s="93"/>
    </row>
    <row r="9152" spans="14:16">
      <c r="N9152" s="102"/>
      <c r="O9152" s="93"/>
      <c r="P9152" s="93"/>
    </row>
    <row r="9153" spans="14:16">
      <c r="N9153" s="102"/>
      <c r="O9153" s="93"/>
      <c r="P9153" s="93"/>
    </row>
    <row r="9154" spans="14:16">
      <c r="N9154" s="102"/>
      <c r="O9154" s="93"/>
      <c r="P9154" s="93"/>
    </row>
    <row r="9155" spans="14:16">
      <c r="N9155" s="102"/>
      <c r="O9155" s="93"/>
      <c r="P9155" s="93"/>
    </row>
    <row r="9156" spans="14:16">
      <c r="N9156" s="102"/>
      <c r="O9156" s="93"/>
      <c r="P9156" s="93"/>
    </row>
    <row r="9157" spans="14:16">
      <c r="N9157" s="102"/>
      <c r="O9157" s="93"/>
      <c r="P9157" s="93"/>
    </row>
    <row r="9158" spans="14:16">
      <c r="N9158" s="102"/>
      <c r="O9158" s="93"/>
      <c r="P9158" s="93"/>
    </row>
    <row r="9159" spans="14:16">
      <c r="N9159" s="102"/>
      <c r="O9159" s="93"/>
      <c r="P9159" s="93"/>
    </row>
    <row r="9160" spans="14:16">
      <c r="N9160" s="102"/>
      <c r="O9160" s="93"/>
      <c r="P9160" s="93"/>
    </row>
    <row r="9161" spans="14:16">
      <c r="N9161" s="102"/>
      <c r="O9161" s="93"/>
      <c r="P9161" s="93"/>
    </row>
    <row r="9162" spans="14:16">
      <c r="N9162" s="102"/>
      <c r="O9162" s="93"/>
      <c r="P9162" s="93"/>
    </row>
    <row r="9163" spans="14:16">
      <c r="N9163" s="102"/>
      <c r="O9163" s="93"/>
      <c r="P9163" s="93"/>
    </row>
    <row r="9164" spans="14:16">
      <c r="N9164" s="102"/>
      <c r="O9164" s="93"/>
      <c r="P9164" s="93"/>
    </row>
    <row r="9165" spans="14:16">
      <c r="N9165" s="102"/>
      <c r="O9165" s="93"/>
      <c r="P9165" s="93"/>
    </row>
    <row r="9166" spans="14:16">
      <c r="N9166" s="102"/>
      <c r="O9166" s="93"/>
      <c r="P9166" s="93"/>
    </row>
    <row r="9167" spans="14:16">
      <c r="N9167" s="102"/>
      <c r="O9167" s="93"/>
      <c r="P9167" s="93"/>
    </row>
    <row r="9168" spans="14:16">
      <c r="N9168" s="102"/>
      <c r="O9168" s="93"/>
      <c r="P9168" s="93"/>
    </row>
    <row r="9169" spans="14:16">
      <c r="N9169" s="102"/>
      <c r="O9169" s="93"/>
      <c r="P9169" s="93"/>
    </row>
    <row r="9170" spans="14:16">
      <c r="N9170" s="102"/>
      <c r="O9170" s="93"/>
      <c r="P9170" s="93"/>
    </row>
    <row r="9171" spans="14:16">
      <c r="N9171" s="102"/>
      <c r="O9171" s="93"/>
      <c r="P9171" s="93"/>
    </row>
    <row r="9172" spans="14:16">
      <c r="N9172" s="102"/>
      <c r="O9172" s="93"/>
      <c r="P9172" s="93"/>
    </row>
    <row r="9173" spans="14:16">
      <c r="N9173" s="102"/>
      <c r="O9173" s="93"/>
      <c r="P9173" s="93"/>
    </row>
    <row r="9174" spans="14:16">
      <c r="N9174" s="102"/>
      <c r="O9174" s="93"/>
      <c r="P9174" s="93"/>
    </row>
    <row r="9175" spans="14:16">
      <c r="N9175" s="102"/>
      <c r="O9175" s="93"/>
      <c r="P9175" s="93"/>
    </row>
    <row r="9176" spans="14:16">
      <c r="N9176" s="102"/>
      <c r="O9176" s="93"/>
      <c r="P9176" s="93"/>
    </row>
    <row r="9177" spans="14:16">
      <c r="N9177" s="102"/>
      <c r="O9177" s="93"/>
      <c r="P9177" s="93"/>
    </row>
    <row r="9178" spans="14:16">
      <c r="N9178" s="102"/>
      <c r="O9178" s="93"/>
      <c r="P9178" s="93"/>
    </row>
    <row r="9179" spans="14:16">
      <c r="N9179" s="102"/>
      <c r="O9179" s="93"/>
      <c r="P9179" s="93"/>
    </row>
    <row r="9180" spans="14:16">
      <c r="N9180" s="102"/>
      <c r="O9180" s="93"/>
      <c r="P9180" s="93"/>
    </row>
    <row r="9181" spans="14:16">
      <c r="N9181" s="102"/>
      <c r="O9181" s="93"/>
      <c r="P9181" s="93"/>
    </row>
    <row r="9182" spans="14:16">
      <c r="N9182" s="102"/>
      <c r="O9182" s="93"/>
      <c r="P9182" s="93"/>
    </row>
    <row r="9183" spans="14:16">
      <c r="N9183" s="102"/>
      <c r="O9183" s="93"/>
      <c r="P9183" s="93"/>
    </row>
    <row r="9184" spans="14:16">
      <c r="N9184" s="102"/>
      <c r="O9184" s="93"/>
      <c r="P9184" s="93"/>
    </row>
    <row r="9185" spans="14:16">
      <c r="N9185" s="102"/>
      <c r="O9185" s="93"/>
      <c r="P9185" s="93"/>
    </row>
    <row r="9186" spans="14:16">
      <c r="N9186" s="102"/>
      <c r="O9186" s="93"/>
      <c r="P9186" s="93"/>
    </row>
    <row r="9187" spans="14:16">
      <c r="N9187" s="102"/>
      <c r="O9187" s="93"/>
      <c r="P9187" s="93"/>
    </row>
    <row r="9188" spans="14:16">
      <c r="N9188" s="102"/>
      <c r="O9188" s="93"/>
      <c r="P9188" s="93"/>
    </row>
    <row r="9189" spans="14:16">
      <c r="N9189" s="102"/>
      <c r="O9189" s="93"/>
      <c r="P9189" s="93"/>
    </row>
    <row r="9190" spans="14:16">
      <c r="N9190" s="102"/>
      <c r="O9190" s="93"/>
      <c r="P9190" s="93"/>
    </row>
    <row r="9191" spans="14:16">
      <c r="N9191" s="102"/>
      <c r="O9191" s="93"/>
      <c r="P9191" s="93"/>
    </row>
    <row r="9192" spans="14:16">
      <c r="N9192" s="102"/>
      <c r="O9192" s="93"/>
      <c r="P9192" s="93"/>
    </row>
    <row r="9193" spans="14:16">
      <c r="N9193" s="102"/>
      <c r="O9193" s="93"/>
      <c r="P9193" s="93"/>
    </row>
    <row r="9194" spans="14:16">
      <c r="N9194" s="102"/>
      <c r="O9194" s="93"/>
      <c r="P9194" s="93"/>
    </row>
    <row r="9195" spans="14:16">
      <c r="N9195" s="102"/>
      <c r="O9195" s="93"/>
      <c r="P9195" s="93"/>
    </row>
    <row r="9196" spans="14:16">
      <c r="N9196" s="102"/>
      <c r="O9196" s="93"/>
      <c r="P9196" s="93"/>
    </row>
    <row r="9197" spans="14:16">
      <c r="N9197" s="102"/>
      <c r="O9197" s="93"/>
      <c r="P9197" s="93"/>
    </row>
    <row r="9198" spans="14:16">
      <c r="N9198" s="102"/>
      <c r="O9198" s="93"/>
      <c r="P9198" s="93"/>
    </row>
    <row r="9199" spans="14:16">
      <c r="N9199" s="102"/>
      <c r="O9199" s="93"/>
      <c r="P9199" s="93"/>
    </row>
    <row r="9200" spans="14:16">
      <c r="N9200" s="102"/>
      <c r="O9200" s="93"/>
      <c r="P9200" s="93"/>
    </row>
    <row r="9201" spans="14:16">
      <c r="N9201" s="102"/>
      <c r="O9201" s="93"/>
      <c r="P9201" s="93"/>
    </row>
    <row r="9202" spans="14:16">
      <c r="N9202" s="102"/>
      <c r="O9202" s="93"/>
      <c r="P9202" s="93"/>
    </row>
    <row r="9203" spans="14:16">
      <c r="N9203" s="102"/>
      <c r="O9203" s="93"/>
      <c r="P9203" s="93"/>
    </row>
    <row r="9204" spans="14:16">
      <c r="N9204" s="102"/>
      <c r="O9204" s="93"/>
      <c r="P9204" s="93"/>
    </row>
    <row r="9205" spans="14:16">
      <c r="N9205" s="102"/>
      <c r="O9205" s="93"/>
      <c r="P9205" s="93"/>
    </row>
    <row r="9206" spans="14:16">
      <c r="N9206" s="102"/>
      <c r="O9206" s="93"/>
      <c r="P9206" s="93"/>
    </row>
    <row r="9207" spans="14:16">
      <c r="N9207" s="102"/>
      <c r="O9207" s="93"/>
      <c r="P9207" s="93"/>
    </row>
    <row r="9208" spans="14:16">
      <c r="N9208" s="102"/>
      <c r="O9208" s="93"/>
      <c r="P9208" s="93"/>
    </row>
    <row r="9209" spans="14:16">
      <c r="N9209" s="102"/>
      <c r="O9209" s="93"/>
      <c r="P9209" s="93"/>
    </row>
    <row r="9210" spans="14:16">
      <c r="N9210" s="102"/>
      <c r="O9210" s="93"/>
      <c r="P9210" s="93"/>
    </row>
    <row r="9211" spans="14:16">
      <c r="N9211" s="102"/>
      <c r="O9211" s="93"/>
      <c r="P9211" s="93"/>
    </row>
    <row r="9212" spans="14:16">
      <c r="N9212" s="102"/>
      <c r="O9212" s="93"/>
      <c r="P9212" s="93"/>
    </row>
    <row r="9213" spans="14:16">
      <c r="N9213" s="102"/>
      <c r="O9213" s="93"/>
      <c r="P9213" s="93"/>
    </row>
    <row r="9214" spans="14:16">
      <c r="N9214" s="102"/>
      <c r="O9214" s="93"/>
      <c r="P9214" s="93"/>
    </row>
    <row r="9215" spans="14:16">
      <c r="N9215" s="102"/>
      <c r="O9215" s="93"/>
      <c r="P9215" s="93"/>
    </row>
    <row r="9216" spans="14:16">
      <c r="N9216" s="102"/>
      <c r="O9216" s="93"/>
      <c r="P9216" s="93"/>
    </row>
    <row r="9217" spans="14:16">
      <c r="N9217" s="102"/>
      <c r="O9217" s="93"/>
      <c r="P9217" s="93"/>
    </row>
    <row r="9218" spans="14:16">
      <c r="N9218" s="102"/>
      <c r="O9218" s="93"/>
      <c r="P9218" s="93"/>
    </row>
    <row r="9219" spans="14:16">
      <c r="N9219" s="102"/>
      <c r="O9219" s="93"/>
      <c r="P9219" s="93"/>
    </row>
    <row r="9220" spans="14:16">
      <c r="N9220" s="102"/>
      <c r="O9220" s="93"/>
      <c r="P9220" s="93"/>
    </row>
    <row r="9221" spans="14:16">
      <c r="N9221" s="102"/>
      <c r="O9221" s="93"/>
      <c r="P9221" s="93"/>
    </row>
    <row r="9222" spans="14:16">
      <c r="N9222" s="102"/>
      <c r="O9222" s="93"/>
      <c r="P9222" s="93"/>
    </row>
    <row r="9223" spans="14:16">
      <c r="N9223" s="102"/>
      <c r="O9223" s="93"/>
      <c r="P9223" s="93"/>
    </row>
    <row r="9224" spans="14:16">
      <c r="N9224" s="102"/>
      <c r="O9224" s="93"/>
      <c r="P9224" s="93"/>
    </row>
    <row r="9225" spans="14:16">
      <c r="N9225" s="102"/>
      <c r="O9225" s="93"/>
      <c r="P9225" s="93"/>
    </row>
    <row r="9226" spans="14:16">
      <c r="N9226" s="102"/>
      <c r="O9226" s="93"/>
      <c r="P9226" s="93"/>
    </row>
    <row r="9227" spans="14:16">
      <c r="N9227" s="102"/>
      <c r="O9227" s="93"/>
      <c r="P9227" s="93"/>
    </row>
    <row r="9228" spans="14:16">
      <c r="N9228" s="102"/>
      <c r="O9228" s="93"/>
      <c r="P9228" s="93"/>
    </row>
    <row r="9229" spans="14:16">
      <c r="N9229" s="102"/>
      <c r="O9229" s="93"/>
      <c r="P9229" s="93"/>
    </row>
    <row r="9230" spans="14:16">
      <c r="N9230" s="102"/>
      <c r="O9230" s="93"/>
      <c r="P9230" s="93"/>
    </row>
    <row r="9231" spans="14:16">
      <c r="N9231" s="102"/>
      <c r="O9231" s="93"/>
      <c r="P9231" s="93"/>
    </row>
    <row r="9232" spans="14:16">
      <c r="N9232" s="102"/>
      <c r="O9232" s="93"/>
      <c r="P9232" s="93"/>
    </row>
    <row r="9233" spans="14:16">
      <c r="N9233" s="102"/>
      <c r="O9233" s="93"/>
      <c r="P9233" s="93"/>
    </row>
    <row r="9234" spans="14:16">
      <c r="N9234" s="102"/>
      <c r="O9234" s="93"/>
      <c r="P9234" s="93"/>
    </row>
    <row r="9235" spans="14:16">
      <c r="N9235" s="102"/>
      <c r="O9235" s="93"/>
      <c r="P9235" s="93"/>
    </row>
    <row r="9236" spans="14:16">
      <c r="N9236" s="102"/>
      <c r="O9236" s="93"/>
      <c r="P9236" s="93"/>
    </row>
    <row r="9237" spans="14:16">
      <c r="N9237" s="102"/>
      <c r="O9237" s="93"/>
      <c r="P9237" s="93"/>
    </row>
    <row r="9238" spans="14:16">
      <c r="N9238" s="102"/>
      <c r="O9238" s="93"/>
      <c r="P9238" s="93"/>
    </row>
    <row r="9239" spans="14:16">
      <c r="N9239" s="102"/>
      <c r="O9239" s="93"/>
      <c r="P9239" s="93"/>
    </row>
    <row r="9240" spans="14:16">
      <c r="N9240" s="102"/>
      <c r="O9240" s="93"/>
      <c r="P9240" s="93"/>
    </row>
    <row r="9241" spans="14:16">
      <c r="N9241" s="102"/>
      <c r="O9241" s="93"/>
      <c r="P9241" s="93"/>
    </row>
    <row r="9242" spans="14:16">
      <c r="N9242" s="102"/>
      <c r="O9242" s="93"/>
      <c r="P9242" s="93"/>
    </row>
    <row r="9243" spans="14:16">
      <c r="N9243" s="102"/>
      <c r="O9243" s="93"/>
      <c r="P9243" s="93"/>
    </row>
    <row r="9244" spans="14:16">
      <c r="N9244" s="102"/>
      <c r="O9244" s="93"/>
      <c r="P9244" s="93"/>
    </row>
    <row r="9245" spans="14:16">
      <c r="N9245" s="102"/>
      <c r="O9245" s="93"/>
      <c r="P9245" s="93"/>
    </row>
    <row r="9246" spans="14:16">
      <c r="N9246" s="102"/>
      <c r="O9246" s="93"/>
      <c r="P9246" s="93"/>
    </row>
    <row r="9247" spans="14:16">
      <c r="N9247" s="102"/>
      <c r="O9247" s="93"/>
      <c r="P9247" s="93"/>
    </row>
    <row r="9248" spans="14:16">
      <c r="N9248" s="102"/>
      <c r="O9248" s="93"/>
      <c r="P9248" s="93"/>
    </row>
    <row r="9249" spans="14:16">
      <c r="N9249" s="102"/>
      <c r="O9249" s="93"/>
      <c r="P9249" s="93"/>
    </row>
    <row r="9250" spans="14:16">
      <c r="N9250" s="102"/>
      <c r="O9250" s="93"/>
      <c r="P9250" s="93"/>
    </row>
    <row r="9251" spans="14:16">
      <c r="N9251" s="102"/>
      <c r="O9251" s="93"/>
      <c r="P9251" s="93"/>
    </row>
    <row r="9252" spans="14:16">
      <c r="N9252" s="102"/>
      <c r="O9252" s="93"/>
      <c r="P9252" s="93"/>
    </row>
    <row r="9253" spans="14:16">
      <c r="N9253" s="102"/>
      <c r="O9253" s="93"/>
      <c r="P9253" s="93"/>
    </row>
    <row r="9254" spans="14:16">
      <c r="N9254" s="102"/>
      <c r="O9254" s="93"/>
      <c r="P9254" s="93"/>
    </row>
    <row r="9255" spans="14:16">
      <c r="N9255" s="102"/>
      <c r="O9255" s="93"/>
      <c r="P9255" s="93"/>
    </row>
    <row r="9256" spans="14:16">
      <c r="N9256" s="102"/>
      <c r="O9256" s="93"/>
      <c r="P9256" s="93"/>
    </row>
    <row r="9257" spans="14:16">
      <c r="N9257" s="102"/>
      <c r="O9257" s="93"/>
      <c r="P9257" s="93"/>
    </row>
    <row r="9258" spans="14:16">
      <c r="N9258" s="102"/>
      <c r="O9258" s="93"/>
      <c r="P9258" s="93"/>
    </row>
    <row r="9259" spans="14:16">
      <c r="N9259" s="102"/>
      <c r="O9259" s="93"/>
      <c r="P9259" s="93"/>
    </row>
    <row r="9260" spans="14:16">
      <c r="N9260" s="102"/>
      <c r="O9260" s="93"/>
      <c r="P9260" s="93"/>
    </row>
    <row r="9261" spans="14:16">
      <c r="N9261" s="102"/>
      <c r="O9261" s="93"/>
      <c r="P9261" s="93"/>
    </row>
    <row r="9262" spans="14:16">
      <c r="N9262" s="102"/>
      <c r="O9262" s="93"/>
      <c r="P9262" s="93"/>
    </row>
    <row r="9263" spans="14:16">
      <c r="N9263" s="102"/>
      <c r="O9263" s="93"/>
      <c r="P9263" s="93"/>
    </row>
    <row r="9264" spans="14:16">
      <c r="N9264" s="102"/>
      <c r="O9264" s="93"/>
      <c r="P9264" s="93"/>
    </row>
    <row r="9265" spans="14:16">
      <c r="N9265" s="102"/>
      <c r="O9265" s="93"/>
      <c r="P9265" s="93"/>
    </row>
    <row r="9266" spans="14:16">
      <c r="N9266" s="102"/>
      <c r="O9266" s="93"/>
      <c r="P9266" s="93"/>
    </row>
    <row r="9267" spans="14:16">
      <c r="N9267" s="102"/>
      <c r="O9267" s="93"/>
      <c r="P9267" s="93"/>
    </row>
    <row r="9268" spans="14:16">
      <c r="N9268" s="102"/>
      <c r="O9268" s="93"/>
      <c r="P9268" s="93"/>
    </row>
    <row r="9269" spans="14:16">
      <c r="N9269" s="102"/>
      <c r="O9269" s="93"/>
      <c r="P9269" s="93"/>
    </row>
    <row r="9270" spans="14:16">
      <c r="N9270" s="102"/>
      <c r="O9270" s="93"/>
      <c r="P9270" s="93"/>
    </row>
    <row r="9271" spans="14:16">
      <c r="N9271" s="102"/>
      <c r="O9271" s="93"/>
      <c r="P9271" s="93"/>
    </row>
    <row r="9272" spans="14:16">
      <c r="N9272" s="102"/>
      <c r="O9272" s="93"/>
      <c r="P9272" s="93"/>
    </row>
    <row r="9273" spans="14:16">
      <c r="N9273" s="102"/>
      <c r="O9273" s="93"/>
      <c r="P9273" s="93"/>
    </row>
    <row r="9274" spans="14:16">
      <c r="N9274" s="102"/>
      <c r="O9274" s="93"/>
      <c r="P9274" s="93"/>
    </row>
    <row r="9275" spans="14:16">
      <c r="N9275" s="102"/>
      <c r="O9275" s="93"/>
      <c r="P9275" s="93"/>
    </row>
    <row r="9276" spans="14:16">
      <c r="N9276" s="102"/>
      <c r="O9276" s="93"/>
      <c r="P9276" s="93"/>
    </row>
    <row r="9277" spans="14:16">
      <c r="N9277" s="102"/>
      <c r="O9277" s="93"/>
      <c r="P9277" s="93"/>
    </row>
    <row r="9278" spans="14:16">
      <c r="N9278" s="102"/>
      <c r="O9278" s="93"/>
      <c r="P9278" s="93"/>
    </row>
    <row r="9279" spans="14:16">
      <c r="N9279" s="102"/>
      <c r="O9279" s="93"/>
      <c r="P9279" s="93"/>
    </row>
    <row r="9280" spans="14:16">
      <c r="N9280" s="102"/>
      <c r="O9280" s="93"/>
      <c r="P9280" s="93"/>
    </row>
    <row r="9281" spans="14:16">
      <c r="N9281" s="102"/>
      <c r="O9281" s="93"/>
      <c r="P9281" s="93"/>
    </row>
    <row r="9282" spans="14:16">
      <c r="N9282" s="102"/>
      <c r="O9282" s="93"/>
      <c r="P9282" s="93"/>
    </row>
    <row r="9283" spans="14:16">
      <c r="N9283" s="102"/>
      <c r="O9283" s="93"/>
      <c r="P9283" s="93"/>
    </row>
    <row r="9284" spans="14:16">
      <c r="N9284" s="102"/>
      <c r="O9284" s="93"/>
      <c r="P9284" s="93"/>
    </row>
    <row r="9285" spans="14:16">
      <c r="N9285" s="102"/>
      <c r="O9285" s="93"/>
      <c r="P9285" s="93"/>
    </row>
    <row r="9286" spans="14:16">
      <c r="N9286" s="102"/>
      <c r="O9286" s="93"/>
      <c r="P9286" s="93"/>
    </row>
    <row r="9287" spans="14:16">
      <c r="N9287" s="102"/>
      <c r="O9287" s="93"/>
      <c r="P9287" s="93"/>
    </row>
    <row r="9288" spans="14:16">
      <c r="N9288" s="102"/>
      <c r="O9288" s="93"/>
      <c r="P9288" s="93"/>
    </row>
    <row r="9289" spans="14:16">
      <c r="N9289" s="102"/>
      <c r="O9289" s="93"/>
      <c r="P9289" s="93"/>
    </row>
    <row r="9290" spans="14:16">
      <c r="N9290" s="102"/>
      <c r="O9290" s="93"/>
      <c r="P9290" s="93"/>
    </row>
    <row r="9291" spans="14:16">
      <c r="N9291" s="102"/>
      <c r="O9291" s="93"/>
      <c r="P9291" s="93"/>
    </row>
    <row r="9292" spans="14:16">
      <c r="N9292" s="102"/>
      <c r="O9292" s="93"/>
      <c r="P9292" s="93"/>
    </row>
    <row r="9293" spans="14:16">
      <c r="N9293" s="102"/>
      <c r="O9293" s="93"/>
      <c r="P9293" s="93"/>
    </row>
    <row r="9294" spans="14:16">
      <c r="N9294" s="102"/>
      <c r="O9294" s="93"/>
      <c r="P9294" s="93"/>
    </row>
    <row r="9295" spans="14:16">
      <c r="N9295" s="102"/>
      <c r="O9295" s="93"/>
      <c r="P9295" s="93"/>
    </row>
    <row r="9296" spans="14:16">
      <c r="N9296" s="102"/>
      <c r="O9296" s="93"/>
      <c r="P9296" s="93"/>
    </row>
    <row r="9297" spans="14:16">
      <c r="N9297" s="102"/>
      <c r="O9297" s="93"/>
      <c r="P9297" s="93"/>
    </row>
    <row r="9298" spans="14:16">
      <c r="N9298" s="102"/>
      <c r="O9298" s="93"/>
      <c r="P9298" s="93"/>
    </row>
    <row r="9299" spans="14:16">
      <c r="N9299" s="102"/>
      <c r="O9299" s="93"/>
      <c r="P9299" s="93"/>
    </row>
    <row r="9300" spans="14:16">
      <c r="N9300" s="102"/>
      <c r="O9300" s="93"/>
      <c r="P9300" s="93"/>
    </row>
    <row r="9301" spans="14:16">
      <c r="N9301" s="102"/>
      <c r="O9301" s="93"/>
      <c r="P9301" s="93"/>
    </row>
    <row r="9302" spans="14:16">
      <c r="N9302" s="102"/>
      <c r="O9302" s="93"/>
      <c r="P9302" s="93"/>
    </row>
    <row r="9303" spans="14:16">
      <c r="N9303" s="102"/>
      <c r="O9303" s="93"/>
      <c r="P9303" s="93"/>
    </row>
    <row r="9304" spans="14:16">
      <c r="N9304" s="102"/>
      <c r="O9304" s="93"/>
      <c r="P9304" s="93"/>
    </row>
    <row r="9305" spans="14:16">
      <c r="N9305" s="102"/>
      <c r="O9305" s="93"/>
      <c r="P9305" s="93"/>
    </row>
    <row r="9306" spans="14:16">
      <c r="N9306" s="102"/>
      <c r="O9306" s="93"/>
      <c r="P9306" s="93"/>
    </row>
    <row r="9307" spans="14:16">
      <c r="N9307" s="102"/>
      <c r="O9307" s="93"/>
      <c r="P9307" s="93"/>
    </row>
    <row r="9308" spans="14:16">
      <c r="N9308" s="102"/>
      <c r="O9308" s="93"/>
      <c r="P9308" s="93"/>
    </row>
    <row r="9309" spans="14:16">
      <c r="N9309" s="102"/>
      <c r="O9309" s="93"/>
      <c r="P9309" s="93"/>
    </row>
    <row r="9310" spans="14:16">
      <c r="N9310" s="102"/>
      <c r="O9310" s="93"/>
      <c r="P9310" s="93"/>
    </row>
    <row r="9311" spans="14:16">
      <c r="N9311" s="102"/>
      <c r="O9311" s="93"/>
      <c r="P9311" s="93"/>
    </row>
    <row r="9312" spans="14:16">
      <c r="N9312" s="102"/>
      <c r="O9312" s="93"/>
      <c r="P9312" s="93"/>
    </row>
    <row r="9313" spans="14:16">
      <c r="N9313" s="102"/>
      <c r="O9313" s="93"/>
      <c r="P9313" s="93"/>
    </row>
    <row r="9314" spans="14:16">
      <c r="N9314" s="102"/>
      <c r="O9314" s="93"/>
      <c r="P9314" s="93"/>
    </row>
    <row r="9315" spans="14:16">
      <c r="N9315" s="102"/>
      <c r="O9315" s="93"/>
      <c r="P9315" s="93"/>
    </row>
    <row r="9316" spans="14:16">
      <c r="N9316" s="102"/>
      <c r="O9316" s="93"/>
      <c r="P9316" s="93"/>
    </row>
    <row r="9317" spans="14:16">
      <c r="N9317" s="102"/>
      <c r="O9317" s="93"/>
      <c r="P9317" s="93"/>
    </row>
    <row r="9318" spans="14:16">
      <c r="N9318" s="102"/>
      <c r="O9318" s="93"/>
      <c r="P9318" s="93"/>
    </row>
    <row r="9319" spans="14:16">
      <c r="N9319" s="102"/>
      <c r="O9319" s="93"/>
      <c r="P9319" s="93"/>
    </row>
    <row r="9320" spans="14:16">
      <c r="N9320" s="102"/>
      <c r="O9320" s="93"/>
      <c r="P9320" s="93"/>
    </row>
    <row r="9321" spans="14:16">
      <c r="N9321" s="102"/>
      <c r="O9321" s="93"/>
      <c r="P9321" s="93"/>
    </row>
    <row r="9322" spans="14:16">
      <c r="N9322" s="102"/>
      <c r="O9322" s="93"/>
      <c r="P9322" s="93"/>
    </row>
    <row r="9323" spans="14:16">
      <c r="N9323" s="102"/>
      <c r="O9323" s="93"/>
      <c r="P9323" s="93"/>
    </row>
    <row r="9324" spans="14:16">
      <c r="N9324" s="102"/>
      <c r="O9324" s="93"/>
      <c r="P9324" s="93"/>
    </row>
    <row r="9325" spans="14:16">
      <c r="N9325" s="102"/>
      <c r="O9325" s="93"/>
      <c r="P9325" s="93"/>
    </row>
    <row r="9326" spans="14:16">
      <c r="N9326" s="102"/>
      <c r="O9326" s="93"/>
      <c r="P9326" s="93"/>
    </row>
    <row r="9327" spans="14:16">
      <c r="N9327" s="102"/>
      <c r="O9327" s="93"/>
      <c r="P9327" s="93"/>
    </row>
    <row r="9328" spans="14:16">
      <c r="N9328" s="102"/>
      <c r="O9328" s="93"/>
      <c r="P9328" s="93"/>
    </row>
    <row r="9329" spans="14:16">
      <c r="N9329" s="102"/>
      <c r="O9329" s="93"/>
      <c r="P9329" s="93"/>
    </row>
    <row r="9330" spans="14:16">
      <c r="N9330" s="102"/>
      <c r="O9330" s="93"/>
      <c r="P9330" s="93"/>
    </row>
    <row r="9331" spans="14:16">
      <c r="N9331" s="102"/>
      <c r="O9331" s="93"/>
      <c r="P9331" s="93"/>
    </row>
    <row r="9332" spans="14:16">
      <c r="N9332" s="102"/>
      <c r="O9332" s="93"/>
      <c r="P9332" s="93"/>
    </row>
    <row r="9333" spans="14:16">
      <c r="N9333" s="102"/>
      <c r="O9333" s="93"/>
      <c r="P9333" s="93"/>
    </row>
    <row r="9334" spans="14:16">
      <c r="N9334" s="102"/>
      <c r="O9334" s="93"/>
      <c r="P9334" s="93"/>
    </row>
    <row r="9335" spans="14:16">
      <c r="N9335" s="102"/>
      <c r="O9335" s="93"/>
      <c r="P9335" s="93"/>
    </row>
    <row r="9336" spans="14:16">
      <c r="N9336" s="102"/>
      <c r="O9336" s="93"/>
      <c r="P9336" s="93"/>
    </row>
    <row r="9337" spans="14:16">
      <c r="N9337" s="102"/>
      <c r="O9337" s="93"/>
      <c r="P9337" s="93"/>
    </row>
    <row r="9338" spans="14:16">
      <c r="N9338" s="102"/>
      <c r="O9338" s="93"/>
      <c r="P9338" s="93"/>
    </row>
    <row r="9339" spans="14:16">
      <c r="N9339" s="102"/>
      <c r="O9339" s="93"/>
      <c r="P9339" s="93"/>
    </row>
    <row r="9340" spans="14:16">
      <c r="N9340" s="102"/>
      <c r="O9340" s="93"/>
      <c r="P9340" s="93"/>
    </row>
    <row r="9341" spans="14:16">
      <c r="N9341" s="102"/>
      <c r="O9341" s="93"/>
      <c r="P9341" s="93"/>
    </row>
    <row r="9342" spans="14:16">
      <c r="N9342" s="102"/>
      <c r="O9342" s="93"/>
      <c r="P9342" s="93"/>
    </row>
    <row r="9343" spans="14:16">
      <c r="N9343" s="102"/>
      <c r="O9343" s="93"/>
      <c r="P9343" s="93"/>
    </row>
    <row r="9344" spans="14:16">
      <c r="N9344" s="102"/>
      <c r="O9344" s="93"/>
      <c r="P9344" s="93"/>
    </row>
    <row r="9345" spans="14:16">
      <c r="N9345" s="102"/>
      <c r="O9345" s="93"/>
      <c r="P9345" s="93"/>
    </row>
    <row r="9346" spans="14:16">
      <c r="N9346" s="102"/>
      <c r="O9346" s="93"/>
      <c r="P9346" s="93"/>
    </row>
    <row r="9347" spans="14:16">
      <c r="N9347" s="102"/>
      <c r="O9347" s="93"/>
      <c r="P9347" s="93"/>
    </row>
    <row r="9348" spans="14:16">
      <c r="N9348" s="102"/>
      <c r="O9348" s="93"/>
      <c r="P9348" s="93"/>
    </row>
    <row r="9349" spans="14:16">
      <c r="N9349" s="102"/>
      <c r="O9349" s="93"/>
      <c r="P9349" s="93"/>
    </row>
    <row r="9350" spans="14:16">
      <c r="N9350" s="102"/>
      <c r="O9350" s="93"/>
      <c r="P9350" s="93"/>
    </row>
    <row r="9351" spans="14:16">
      <c r="N9351" s="102"/>
      <c r="O9351" s="93"/>
      <c r="P9351" s="93"/>
    </row>
    <row r="9352" spans="14:16">
      <c r="N9352" s="102"/>
      <c r="O9352" s="93"/>
      <c r="P9352" s="93"/>
    </row>
    <row r="9353" spans="14:16">
      <c r="N9353" s="102"/>
      <c r="O9353" s="93"/>
      <c r="P9353" s="93"/>
    </row>
    <row r="9354" spans="14:16">
      <c r="N9354" s="102"/>
      <c r="O9354" s="93"/>
      <c r="P9354" s="93"/>
    </row>
    <row r="9355" spans="14:16">
      <c r="N9355" s="102"/>
      <c r="O9355" s="93"/>
      <c r="P9355" s="93"/>
    </row>
    <row r="9356" spans="14:16">
      <c r="N9356" s="102"/>
      <c r="O9356" s="93"/>
      <c r="P9356" s="93"/>
    </row>
    <row r="9357" spans="14:16">
      <c r="N9357" s="102"/>
      <c r="O9357" s="93"/>
      <c r="P9357" s="93"/>
    </row>
    <row r="9358" spans="14:16">
      <c r="N9358" s="102"/>
      <c r="O9358" s="93"/>
      <c r="P9358" s="93"/>
    </row>
    <row r="9359" spans="14:16">
      <c r="N9359" s="102"/>
      <c r="O9359" s="93"/>
      <c r="P9359" s="93"/>
    </row>
    <row r="9360" spans="14:16">
      <c r="N9360" s="102"/>
      <c r="O9360" s="93"/>
      <c r="P9360" s="93"/>
    </row>
    <row r="9361" spans="14:16">
      <c r="N9361" s="102"/>
      <c r="O9361" s="93"/>
      <c r="P9361" s="93"/>
    </row>
    <row r="9362" spans="14:16">
      <c r="N9362" s="102"/>
      <c r="O9362" s="93"/>
      <c r="P9362" s="93"/>
    </row>
    <row r="9363" spans="14:16">
      <c r="N9363" s="102"/>
      <c r="O9363" s="93"/>
      <c r="P9363" s="93"/>
    </row>
    <row r="9364" spans="14:16">
      <c r="N9364" s="102"/>
      <c r="O9364" s="93"/>
      <c r="P9364" s="93"/>
    </row>
    <row r="9365" spans="14:16">
      <c r="N9365" s="102"/>
      <c r="O9365" s="93"/>
      <c r="P9365" s="93"/>
    </row>
    <row r="9366" spans="14:16">
      <c r="N9366" s="102"/>
      <c r="O9366" s="93"/>
      <c r="P9366" s="93"/>
    </row>
    <row r="9367" spans="14:16">
      <c r="N9367" s="102"/>
      <c r="O9367" s="93"/>
      <c r="P9367" s="93"/>
    </row>
    <row r="9368" spans="14:16">
      <c r="N9368" s="102"/>
      <c r="O9368" s="93"/>
      <c r="P9368" s="93"/>
    </row>
    <row r="9369" spans="14:16">
      <c r="N9369" s="102"/>
      <c r="O9369" s="93"/>
      <c r="P9369" s="93"/>
    </row>
    <row r="9370" spans="14:16">
      <c r="N9370" s="102"/>
      <c r="O9370" s="93"/>
      <c r="P9370" s="93"/>
    </row>
    <row r="9371" spans="14:16">
      <c r="N9371" s="102"/>
      <c r="O9371" s="93"/>
      <c r="P9371" s="93"/>
    </row>
    <row r="9372" spans="14:16">
      <c r="N9372" s="102"/>
      <c r="O9372" s="93"/>
      <c r="P9372" s="93"/>
    </row>
    <row r="9373" spans="14:16">
      <c r="N9373" s="102"/>
      <c r="O9373" s="93"/>
      <c r="P9373" s="93"/>
    </row>
    <row r="9374" spans="14:16">
      <c r="N9374" s="102"/>
      <c r="O9374" s="93"/>
      <c r="P9374" s="93"/>
    </row>
    <row r="9375" spans="14:16">
      <c r="N9375" s="102"/>
      <c r="O9375" s="93"/>
      <c r="P9375" s="93"/>
    </row>
    <row r="9376" spans="14:16">
      <c r="N9376" s="102"/>
      <c r="O9376" s="93"/>
      <c r="P9376" s="93"/>
    </row>
    <row r="9377" spans="14:16">
      <c r="N9377" s="102"/>
      <c r="O9377" s="93"/>
      <c r="P9377" s="93"/>
    </row>
    <row r="9378" spans="14:16">
      <c r="N9378" s="102"/>
      <c r="O9378" s="93"/>
      <c r="P9378" s="93"/>
    </row>
    <row r="9379" spans="14:16">
      <c r="N9379" s="102"/>
      <c r="O9379" s="93"/>
      <c r="P9379" s="93"/>
    </row>
    <row r="9380" spans="14:16">
      <c r="N9380" s="102"/>
      <c r="O9380" s="93"/>
      <c r="P9380" s="93"/>
    </row>
    <row r="9381" spans="14:16">
      <c r="N9381" s="102"/>
      <c r="O9381" s="93"/>
      <c r="P9381" s="93"/>
    </row>
    <row r="9382" spans="14:16">
      <c r="N9382" s="102"/>
      <c r="O9382" s="93"/>
      <c r="P9382" s="93"/>
    </row>
    <row r="9383" spans="14:16">
      <c r="N9383" s="102"/>
      <c r="O9383" s="93"/>
      <c r="P9383" s="93"/>
    </row>
    <row r="9384" spans="14:16">
      <c r="N9384" s="102"/>
      <c r="O9384" s="93"/>
      <c r="P9384" s="93"/>
    </row>
    <row r="9385" spans="14:16">
      <c r="N9385" s="102"/>
      <c r="O9385" s="93"/>
      <c r="P9385" s="93"/>
    </row>
    <row r="9386" spans="14:16">
      <c r="N9386" s="102"/>
      <c r="O9386" s="93"/>
      <c r="P9386" s="93"/>
    </row>
    <row r="9387" spans="14:16">
      <c r="N9387" s="102"/>
      <c r="O9387" s="93"/>
      <c r="P9387" s="93"/>
    </row>
    <row r="9388" spans="14:16">
      <c r="N9388" s="102"/>
      <c r="O9388" s="93"/>
      <c r="P9388" s="93"/>
    </row>
    <row r="9389" spans="14:16">
      <c r="N9389" s="102"/>
      <c r="O9389" s="93"/>
      <c r="P9389" s="93"/>
    </row>
    <row r="9390" spans="14:16">
      <c r="N9390" s="102"/>
      <c r="O9390" s="93"/>
      <c r="P9390" s="93"/>
    </row>
    <row r="9391" spans="14:16">
      <c r="N9391" s="102"/>
      <c r="O9391" s="93"/>
      <c r="P9391" s="93"/>
    </row>
    <row r="9392" spans="14:16">
      <c r="N9392" s="102"/>
      <c r="O9392" s="93"/>
      <c r="P9392" s="93"/>
    </row>
    <row r="9393" spans="14:16">
      <c r="N9393" s="102"/>
      <c r="O9393" s="93"/>
      <c r="P9393" s="93"/>
    </row>
    <row r="9394" spans="14:16">
      <c r="N9394" s="102"/>
      <c r="O9394" s="93"/>
      <c r="P9394" s="93"/>
    </row>
    <row r="9395" spans="14:16">
      <c r="N9395" s="102"/>
      <c r="O9395" s="93"/>
      <c r="P9395" s="93"/>
    </row>
    <row r="9396" spans="14:16">
      <c r="N9396" s="102"/>
      <c r="O9396" s="93"/>
      <c r="P9396" s="93"/>
    </row>
    <row r="9397" spans="14:16">
      <c r="N9397" s="102"/>
      <c r="O9397" s="93"/>
      <c r="P9397" s="93"/>
    </row>
    <row r="9398" spans="14:16">
      <c r="N9398" s="102"/>
      <c r="O9398" s="93"/>
      <c r="P9398" s="93"/>
    </row>
    <row r="9399" spans="14:16">
      <c r="N9399" s="102"/>
      <c r="O9399" s="93"/>
      <c r="P9399" s="93"/>
    </row>
    <row r="9400" spans="14:16">
      <c r="N9400" s="102"/>
      <c r="O9400" s="93"/>
      <c r="P9400" s="93"/>
    </row>
    <row r="9401" spans="14:16">
      <c r="N9401" s="102"/>
      <c r="O9401" s="93"/>
      <c r="P9401" s="93"/>
    </row>
    <row r="9402" spans="14:16">
      <c r="N9402" s="102"/>
      <c r="O9402" s="93"/>
      <c r="P9402" s="93"/>
    </row>
    <row r="9403" spans="14:16">
      <c r="N9403" s="102"/>
      <c r="O9403" s="93"/>
      <c r="P9403" s="93"/>
    </row>
    <row r="9404" spans="14:16">
      <c r="N9404" s="102"/>
      <c r="O9404" s="93"/>
      <c r="P9404" s="93"/>
    </row>
    <row r="9405" spans="14:16">
      <c r="N9405" s="102"/>
      <c r="O9405" s="93"/>
      <c r="P9405" s="93"/>
    </row>
    <row r="9406" spans="14:16">
      <c r="N9406" s="102"/>
      <c r="O9406" s="93"/>
      <c r="P9406" s="93"/>
    </row>
    <row r="9407" spans="14:16">
      <c r="N9407" s="102"/>
      <c r="O9407" s="93"/>
      <c r="P9407" s="93"/>
    </row>
    <row r="9408" spans="14:16">
      <c r="N9408" s="102"/>
      <c r="O9408" s="93"/>
      <c r="P9408" s="93"/>
    </row>
    <row r="9409" spans="14:16">
      <c r="N9409" s="102"/>
      <c r="O9409" s="93"/>
      <c r="P9409" s="93"/>
    </row>
    <row r="9410" spans="14:16">
      <c r="N9410" s="102"/>
      <c r="O9410" s="93"/>
      <c r="P9410" s="93"/>
    </row>
    <row r="9411" spans="14:16">
      <c r="N9411" s="102"/>
      <c r="O9411" s="93"/>
      <c r="P9411" s="93"/>
    </row>
    <row r="9412" spans="14:16">
      <c r="N9412" s="102"/>
      <c r="O9412" s="93"/>
      <c r="P9412" s="93"/>
    </row>
    <row r="9413" spans="14:16">
      <c r="N9413" s="102"/>
      <c r="O9413" s="93"/>
      <c r="P9413" s="93"/>
    </row>
    <row r="9414" spans="14:16">
      <c r="N9414" s="102"/>
      <c r="O9414" s="93"/>
      <c r="P9414" s="93"/>
    </row>
    <row r="9415" spans="14:16">
      <c r="N9415" s="102"/>
      <c r="O9415" s="93"/>
      <c r="P9415" s="93"/>
    </row>
    <row r="9416" spans="14:16">
      <c r="N9416" s="102"/>
      <c r="O9416" s="93"/>
      <c r="P9416" s="93"/>
    </row>
    <row r="9417" spans="14:16">
      <c r="N9417" s="102"/>
      <c r="O9417" s="93"/>
      <c r="P9417" s="93"/>
    </row>
    <row r="9418" spans="14:16">
      <c r="N9418" s="102"/>
      <c r="O9418" s="93"/>
      <c r="P9418" s="93"/>
    </row>
    <row r="9419" spans="14:16">
      <c r="N9419" s="102"/>
      <c r="O9419" s="93"/>
      <c r="P9419" s="93"/>
    </row>
    <row r="9420" spans="14:16">
      <c r="N9420" s="102"/>
      <c r="O9420" s="93"/>
      <c r="P9420" s="93"/>
    </row>
    <row r="9421" spans="14:16">
      <c r="N9421" s="102"/>
      <c r="O9421" s="93"/>
      <c r="P9421" s="93"/>
    </row>
    <row r="9422" spans="14:16">
      <c r="N9422" s="102"/>
      <c r="O9422" s="93"/>
      <c r="P9422" s="93"/>
    </row>
    <row r="9423" spans="14:16">
      <c r="N9423" s="102"/>
      <c r="O9423" s="93"/>
      <c r="P9423" s="93"/>
    </row>
    <row r="9424" spans="14:16">
      <c r="N9424" s="102"/>
      <c r="O9424" s="93"/>
      <c r="P9424" s="93"/>
    </row>
    <row r="9425" spans="14:16">
      <c r="N9425" s="102"/>
      <c r="O9425" s="93"/>
      <c r="P9425" s="93"/>
    </row>
    <row r="9426" spans="14:16">
      <c r="N9426" s="102"/>
      <c r="O9426" s="93"/>
      <c r="P9426" s="93"/>
    </row>
    <row r="9427" spans="14:16">
      <c r="N9427" s="102"/>
      <c r="O9427" s="93"/>
      <c r="P9427" s="93"/>
    </row>
    <row r="9428" spans="14:16">
      <c r="N9428" s="102"/>
      <c r="O9428" s="93"/>
      <c r="P9428" s="93"/>
    </row>
    <row r="9429" spans="14:16">
      <c r="N9429" s="102"/>
      <c r="O9429" s="93"/>
      <c r="P9429" s="93"/>
    </row>
    <row r="9430" spans="14:16">
      <c r="N9430" s="102"/>
      <c r="O9430" s="93"/>
      <c r="P9430" s="93"/>
    </row>
    <row r="9431" spans="14:16">
      <c r="N9431" s="102"/>
      <c r="O9431" s="93"/>
      <c r="P9431" s="93"/>
    </row>
    <row r="9432" spans="14:16">
      <c r="N9432" s="102"/>
      <c r="O9432" s="93"/>
      <c r="P9432" s="93"/>
    </row>
    <row r="9433" spans="14:16">
      <c r="N9433" s="102"/>
      <c r="O9433" s="93"/>
      <c r="P9433" s="93"/>
    </row>
    <row r="9434" spans="14:16">
      <c r="N9434" s="102"/>
      <c r="O9434" s="93"/>
      <c r="P9434" s="93"/>
    </row>
    <row r="9435" spans="14:16">
      <c r="N9435" s="102"/>
      <c r="O9435" s="93"/>
      <c r="P9435" s="93"/>
    </row>
    <row r="9436" spans="14:16">
      <c r="N9436" s="102"/>
      <c r="O9436" s="93"/>
      <c r="P9436" s="93"/>
    </row>
    <row r="9437" spans="14:16">
      <c r="N9437" s="102"/>
      <c r="O9437" s="93"/>
      <c r="P9437" s="93"/>
    </row>
    <row r="9438" spans="14:16">
      <c r="N9438" s="102"/>
      <c r="O9438" s="93"/>
      <c r="P9438" s="93"/>
    </row>
    <row r="9439" spans="14:16">
      <c r="N9439" s="102"/>
      <c r="O9439" s="93"/>
      <c r="P9439" s="93"/>
    </row>
    <row r="9440" spans="14:16">
      <c r="N9440" s="102"/>
      <c r="O9440" s="93"/>
      <c r="P9440" s="93"/>
    </row>
    <row r="9441" spans="14:16">
      <c r="N9441" s="102"/>
      <c r="O9441" s="93"/>
      <c r="P9441" s="93"/>
    </row>
    <row r="9442" spans="14:16">
      <c r="N9442" s="102"/>
      <c r="O9442" s="93"/>
      <c r="P9442" s="93"/>
    </row>
    <row r="9443" spans="14:16">
      <c r="N9443" s="102"/>
      <c r="O9443" s="93"/>
      <c r="P9443" s="93"/>
    </row>
    <row r="9444" spans="14:16">
      <c r="N9444" s="102"/>
      <c r="O9444" s="93"/>
      <c r="P9444" s="93"/>
    </row>
    <row r="9445" spans="14:16">
      <c r="N9445" s="102"/>
      <c r="O9445" s="93"/>
      <c r="P9445" s="93"/>
    </row>
    <row r="9446" spans="14:16">
      <c r="N9446" s="102"/>
      <c r="O9446" s="93"/>
      <c r="P9446" s="93"/>
    </row>
    <row r="9447" spans="14:16">
      <c r="N9447" s="102"/>
      <c r="O9447" s="93"/>
      <c r="P9447" s="93"/>
    </row>
    <row r="9448" spans="14:16">
      <c r="N9448" s="102"/>
      <c r="O9448" s="93"/>
      <c r="P9448" s="93"/>
    </row>
    <row r="9449" spans="14:16">
      <c r="N9449" s="102"/>
      <c r="O9449" s="93"/>
      <c r="P9449" s="93"/>
    </row>
    <row r="9450" spans="14:16">
      <c r="N9450" s="102"/>
      <c r="O9450" s="93"/>
      <c r="P9450" s="93"/>
    </row>
    <row r="9451" spans="14:16">
      <c r="N9451" s="102"/>
      <c r="O9451" s="93"/>
      <c r="P9451" s="93"/>
    </row>
    <row r="9452" spans="14:16">
      <c r="N9452" s="102"/>
      <c r="O9452" s="93"/>
      <c r="P9452" s="93"/>
    </row>
    <row r="9453" spans="14:16">
      <c r="N9453" s="102"/>
      <c r="O9453" s="93"/>
      <c r="P9453" s="93"/>
    </row>
    <row r="9454" spans="14:16">
      <c r="N9454" s="102"/>
      <c r="O9454" s="93"/>
      <c r="P9454" s="93"/>
    </row>
    <row r="9455" spans="14:16">
      <c r="N9455" s="102"/>
      <c r="O9455" s="93"/>
      <c r="P9455" s="93"/>
    </row>
    <row r="9456" spans="14:16">
      <c r="N9456" s="102"/>
      <c r="O9456" s="93"/>
      <c r="P9456" s="93"/>
    </row>
    <row r="9457" spans="14:16">
      <c r="N9457" s="102"/>
      <c r="O9457" s="93"/>
      <c r="P9457" s="93"/>
    </row>
    <row r="9458" spans="14:16">
      <c r="N9458" s="102"/>
      <c r="O9458" s="93"/>
      <c r="P9458" s="93"/>
    </row>
    <row r="9459" spans="14:16">
      <c r="N9459" s="102"/>
      <c r="O9459" s="93"/>
      <c r="P9459" s="93"/>
    </row>
    <row r="9460" spans="14:16">
      <c r="N9460" s="102"/>
      <c r="O9460" s="93"/>
      <c r="P9460" s="93"/>
    </row>
    <row r="9461" spans="14:16">
      <c r="N9461" s="102"/>
      <c r="O9461" s="93"/>
      <c r="P9461" s="93"/>
    </row>
    <row r="9462" spans="14:16">
      <c r="N9462" s="102"/>
      <c r="O9462" s="93"/>
      <c r="P9462" s="93"/>
    </row>
    <row r="9463" spans="14:16">
      <c r="N9463" s="102"/>
      <c r="O9463" s="93"/>
      <c r="P9463" s="93"/>
    </row>
    <row r="9464" spans="14:16">
      <c r="N9464" s="102"/>
      <c r="O9464" s="93"/>
      <c r="P9464" s="93"/>
    </row>
    <row r="9465" spans="14:16">
      <c r="N9465" s="102"/>
      <c r="O9465" s="93"/>
      <c r="P9465" s="93"/>
    </row>
    <row r="9466" spans="14:16">
      <c r="N9466" s="102"/>
      <c r="O9466" s="93"/>
      <c r="P9466" s="93"/>
    </row>
    <row r="9467" spans="14:16">
      <c r="N9467" s="102"/>
      <c r="O9467" s="93"/>
      <c r="P9467" s="93"/>
    </row>
    <row r="9468" spans="14:16">
      <c r="N9468" s="102"/>
      <c r="O9468" s="93"/>
      <c r="P9468" s="93"/>
    </row>
    <row r="9469" spans="14:16">
      <c r="N9469" s="102"/>
      <c r="O9469" s="93"/>
      <c r="P9469" s="93"/>
    </row>
    <row r="9470" spans="14:16">
      <c r="N9470" s="102"/>
      <c r="O9470" s="93"/>
      <c r="P9470" s="93"/>
    </row>
    <row r="9471" spans="14:16">
      <c r="N9471" s="102"/>
      <c r="O9471" s="93"/>
      <c r="P9471" s="93"/>
    </row>
    <row r="9472" spans="14:16">
      <c r="N9472" s="102"/>
      <c r="O9472" s="93"/>
      <c r="P9472" s="93"/>
    </row>
    <row r="9473" spans="14:16">
      <c r="N9473" s="102"/>
      <c r="O9473" s="93"/>
      <c r="P9473" s="93"/>
    </row>
    <row r="9474" spans="14:16">
      <c r="N9474" s="102"/>
      <c r="O9474" s="93"/>
      <c r="P9474" s="93"/>
    </row>
    <row r="9475" spans="14:16">
      <c r="N9475" s="102"/>
      <c r="O9475" s="93"/>
      <c r="P9475" s="93"/>
    </row>
    <row r="9476" spans="14:16">
      <c r="N9476" s="102"/>
      <c r="O9476" s="93"/>
      <c r="P9476" s="93"/>
    </row>
    <row r="9477" spans="14:16">
      <c r="N9477" s="102"/>
      <c r="O9477" s="93"/>
      <c r="P9477" s="93"/>
    </row>
    <row r="9478" spans="14:16">
      <c r="N9478" s="102"/>
      <c r="O9478" s="93"/>
      <c r="P9478" s="93"/>
    </row>
    <row r="9479" spans="14:16">
      <c r="N9479" s="102"/>
      <c r="O9479" s="93"/>
      <c r="P9479" s="93"/>
    </row>
    <row r="9480" spans="14:16">
      <c r="N9480" s="102"/>
      <c r="O9480" s="93"/>
      <c r="P9480" s="93"/>
    </row>
    <row r="9481" spans="14:16">
      <c r="N9481" s="102"/>
      <c r="O9481" s="93"/>
      <c r="P9481" s="93"/>
    </row>
    <row r="9482" spans="14:16">
      <c r="N9482" s="102"/>
      <c r="O9482" s="93"/>
      <c r="P9482" s="93"/>
    </row>
    <row r="9483" spans="14:16">
      <c r="N9483" s="102"/>
      <c r="O9483" s="93"/>
      <c r="P9483" s="93"/>
    </row>
    <row r="9484" spans="14:16">
      <c r="N9484" s="102"/>
      <c r="O9484" s="93"/>
      <c r="P9484" s="93"/>
    </row>
    <row r="9485" spans="14:16">
      <c r="N9485" s="102"/>
      <c r="O9485" s="93"/>
      <c r="P9485" s="93"/>
    </row>
    <row r="9486" spans="14:16">
      <c r="N9486" s="102"/>
      <c r="O9486" s="93"/>
      <c r="P9486" s="93"/>
    </row>
    <row r="9487" spans="14:16">
      <c r="N9487" s="102"/>
      <c r="O9487" s="93"/>
      <c r="P9487" s="93"/>
    </row>
    <row r="9488" spans="14:16">
      <c r="N9488" s="102"/>
      <c r="O9488" s="93"/>
      <c r="P9488" s="93"/>
    </row>
    <row r="9489" spans="14:16">
      <c r="N9489" s="102"/>
      <c r="O9489" s="93"/>
      <c r="P9489" s="93"/>
    </row>
    <row r="9490" spans="14:16">
      <c r="N9490" s="102"/>
      <c r="O9490" s="93"/>
      <c r="P9490" s="93"/>
    </row>
    <row r="9491" spans="14:16">
      <c r="N9491" s="102"/>
      <c r="O9491" s="93"/>
      <c r="P9491" s="93"/>
    </row>
    <row r="9492" spans="14:16">
      <c r="N9492" s="102"/>
      <c r="O9492" s="93"/>
      <c r="P9492" s="93"/>
    </row>
    <row r="9493" spans="14:16">
      <c r="N9493" s="102"/>
      <c r="O9493" s="93"/>
      <c r="P9493" s="93"/>
    </row>
    <row r="9494" spans="14:16">
      <c r="N9494" s="102"/>
      <c r="O9494" s="93"/>
      <c r="P9494" s="93"/>
    </row>
    <row r="9495" spans="14:16">
      <c r="N9495" s="102"/>
      <c r="O9495" s="93"/>
      <c r="P9495" s="93"/>
    </row>
    <row r="9496" spans="14:16">
      <c r="N9496" s="102"/>
      <c r="O9496" s="93"/>
      <c r="P9496" s="93"/>
    </row>
    <row r="9497" spans="14:16">
      <c r="N9497" s="102"/>
      <c r="O9497" s="93"/>
      <c r="P9497" s="93"/>
    </row>
    <row r="9498" spans="14:16">
      <c r="N9498" s="102"/>
      <c r="O9498" s="93"/>
      <c r="P9498" s="93"/>
    </row>
    <row r="9499" spans="14:16">
      <c r="N9499" s="102"/>
      <c r="O9499" s="93"/>
      <c r="P9499" s="93"/>
    </row>
    <row r="9500" spans="14:16">
      <c r="N9500" s="102"/>
      <c r="O9500" s="93"/>
      <c r="P9500" s="93"/>
    </row>
    <row r="9501" spans="14:16">
      <c r="N9501" s="102"/>
      <c r="O9501" s="93"/>
      <c r="P9501" s="93"/>
    </row>
    <row r="9502" spans="14:16">
      <c r="N9502" s="102"/>
      <c r="O9502" s="93"/>
      <c r="P9502" s="93"/>
    </row>
    <row r="9503" spans="14:16">
      <c r="N9503" s="102"/>
      <c r="O9503" s="93"/>
      <c r="P9503" s="93"/>
    </row>
    <row r="9504" spans="14:16">
      <c r="N9504" s="102"/>
      <c r="O9504" s="93"/>
      <c r="P9504" s="93"/>
    </row>
    <row r="9505" spans="14:16">
      <c r="N9505" s="102"/>
      <c r="O9505" s="93"/>
      <c r="P9505" s="93"/>
    </row>
    <row r="9506" spans="14:16">
      <c r="N9506" s="102"/>
      <c r="O9506" s="93"/>
      <c r="P9506" s="93"/>
    </row>
    <row r="9507" spans="14:16">
      <c r="N9507" s="102"/>
      <c r="O9507" s="93"/>
      <c r="P9507" s="93"/>
    </row>
    <row r="9508" spans="14:16">
      <c r="N9508" s="102"/>
      <c r="O9508" s="93"/>
      <c r="P9508" s="93"/>
    </row>
    <row r="9509" spans="14:16">
      <c r="N9509" s="102"/>
      <c r="O9509" s="93"/>
      <c r="P9509" s="93"/>
    </row>
    <row r="9510" spans="14:16">
      <c r="N9510" s="102"/>
      <c r="O9510" s="93"/>
      <c r="P9510" s="93"/>
    </row>
    <row r="9511" spans="14:16">
      <c r="N9511" s="102"/>
      <c r="O9511" s="93"/>
      <c r="P9511" s="93"/>
    </row>
    <row r="9512" spans="14:16">
      <c r="N9512" s="102"/>
      <c r="O9512" s="93"/>
      <c r="P9512" s="93"/>
    </row>
    <row r="9513" spans="14:16">
      <c r="N9513" s="102"/>
      <c r="O9513" s="93"/>
      <c r="P9513" s="93"/>
    </row>
    <row r="9514" spans="14:16">
      <c r="N9514" s="102"/>
      <c r="O9514" s="93"/>
      <c r="P9514" s="93"/>
    </row>
    <row r="9515" spans="14:16">
      <c r="N9515" s="102"/>
      <c r="O9515" s="93"/>
      <c r="P9515" s="93"/>
    </row>
    <row r="9516" spans="14:16">
      <c r="N9516" s="102"/>
      <c r="O9516" s="93"/>
      <c r="P9516" s="93"/>
    </row>
    <row r="9517" spans="14:16">
      <c r="N9517" s="102"/>
      <c r="O9517" s="93"/>
      <c r="P9517" s="93"/>
    </row>
    <row r="9518" spans="14:16">
      <c r="N9518" s="102"/>
      <c r="O9518" s="93"/>
      <c r="P9518" s="93"/>
    </row>
    <row r="9519" spans="14:16">
      <c r="N9519" s="102"/>
      <c r="O9519" s="93"/>
      <c r="P9519" s="93"/>
    </row>
    <row r="9520" spans="14:16">
      <c r="N9520" s="102"/>
      <c r="O9520" s="93"/>
      <c r="P9520" s="93"/>
    </row>
    <row r="9521" spans="14:16">
      <c r="N9521" s="102"/>
      <c r="O9521" s="93"/>
      <c r="P9521" s="93"/>
    </row>
    <row r="9522" spans="14:16">
      <c r="N9522" s="102"/>
      <c r="O9522" s="93"/>
      <c r="P9522" s="93"/>
    </row>
    <row r="9523" spans="14:16">
      <c r="N9523" s="102"/>
      <c r="O9523" s="93"/>
      <c r="P9523" s="93"/>
    </row>
    <row r="9524" spans="14:16">
      <c r="N9524" s="102"/>
      <c r="O9524" s="93"/>
      <c r="P9524" s="93"/>
    </row>
    <row r="9525" spans="14:16">
      <c r="N9525" s="102"/>
      <c r="O9525" s="93"/>
      <c r="P9525" s="93"/>
    </row>
    <row r="9526" spans="14:16">
      <c r="N9526" s="102"/>
      <c r="O9526" s="93"/>
      <c r="P9526" s="93"/>
    </row>
    <row r="9527" spans="14:16">
      <c r="N9527" s="102"/>
      <c r="O9527" s="93"/>
      <c r="P9527" s="93"/>
    </row>
    <row r="9528" spans="14:16">
      <c r="N9528" s="102"/>
      <c r="O9528" s="93"/>
      <c r="P9528" s="93"/>
    </row>
    <row r="9529" spans="14:16">
      <c r="N9529" s="102"/>
      <c r="O9529" s="93"/>
      <c r="P9529" s="93"/>
    </row>
    <row r="9530" spans="14:16">
      <c r="N9530" s="102"/>
      <c r="O9530" s="93"/>
      <c r="P9530" s="93"/>
    </row>
    <row r="9531" spans="14:16">
      <c r="N9531" s="102"/>
      <c r="O9531" s="93"/>
      <c r="P9531" s="93"/>
    </row>
    <row r="9532" spans="14:16">
      <c r="N9532" s="102"/>
      <c r="O9532" s="93"/>
      <c r="P9532" s="93"/>
    </row>
    <row r="9533" spans="14:16">
      <c r="N9533" s="102"/>
      <c r="O9533" s="93"/>
      <c r="P9533" s="93"/>
    </row>
    <row r="9534" spans="14:16">
      <c r="N9534" s="102"/>
      <c r="O9534" s="93"/>
      <c r="P9534" s="93"/>
    </row>
    <row r="9535" spans="14:16">
      <c r="N9535" s="102"/>
      <c r="O9535" s="93"/>
      <c r="P9535" s="93"/>
    </row>
    <row r="9536" spans="14:16">
      <c r="N9536" s="102"/>
      <c r="O9536" s="93"/>
      <c r="P9536" s="93"/>
    </row>
    <row r="9537" spans="14:16">
      <c r="N9537" s="102"/>
      <c r="O9537" s="93"/>
      <c r="P9537" s="93"/>
    </row>
    <row r="9538" spans="14:16">
      <c r="N9538" s="102"/>
      <c r="O9538" s="93"/>
      <c r="P9538" s="93"/>
    </row>
    <row r="9539" spans="14:16">
      <c r="N9539" s="102"/>
      <c r="O9539" s="93"/>
      <c r="P9539" s="93"/>
    </row>
    <row r="9540" spans="14:16">
      <c r="N9540" s="102"/>
      <c r="O9540" s="93"/>
      <c r="P9540" s="93"/>
    </row>
    <row r="9541" spans="14:16">
      <c r="N9541" s="102"/>
      <c r="O9541" s="93"/>
      <c r="P9541" s="93"/>
    </row>
    <row r="9542" spans="14:16">
      <c r="N9542" s="102"/>
      <c r="O9542" s="93"/>
      <c r="P9542" s="93"/>
    </row>
    <row r="9543" spans="14:16">
      <c r="N9543" s="102"/>
      <c r="O9543" s="93"/>
      <c r="P9543" s="93"/>
    </row>
    <row r="9544" spans="14:16">
      <c r="N9544" s="102"/>
      <c r="O9544" s="93"/>
      <c r="P9544" s="93"/>
    </row>
    <row r="9545" spans="14:16">
      <c r="N9545" s="102"/>
      <c r="O9545" s="93"/>
      <c r="P9545" s="93"/>
    </row>
    <row r="9546" spans="14:16">
      <c r="N9546" s="102"/>
      <c r="O9546" s="93"/>
      <c r="P9546" s="93"/>
    </row>
    <row r="9547" spans="14:16">
      <c r="N9547" s="102"/>
      <c r="O9547" s="93"/>
      <c r="P9547" s="93"/>
    </row>
    <row r="9548" spans="14:16">
      <c r="N9548" s="102"/>
      <c r="O9548" s="93"/>
      <c r="P9548" s="93"/>
    </row>
    <row r="9549" spans="14:16">
      <c r="N9549" s="102"/>
      <c r="O9549" s="93"/>
      <c r="P9549" s="93"/>
    </row>
    <row r="9550" spans="14:16">
      <c r="N9550" s="102"/>
      <c r="O9550" s="93"/>
      <c r="P9550" s="93"/>
    </row>
    <row r="9551" spans="14:16">
      <c r="N9551" s="102"/>
      <c r="O9551" s="93"/>
      <c r="P9551" s="93"/>
    </row>
    <row r="9552" spans="14:16">
      <c r="N9552" s="102"/>
      <c r="O9552" s="93"/>
      <c r="P9552" s="93"/>
    </row>
    <row r="9553" spans="14:16">
      <c r="N9553" s="102"/>
      <c r="O9553" s="93"/>
      <c r="P9553" s="93"/>
    </row>
    <row r="9554" spans="14:16">
      <c r="N9554" s="102"/>
      <c r="O9554" s="93"/>
      <c r="P9554" s="93"/>
    </row>
    <row r="9555" spans="14:16">
      <c r="N9555" s="102"/>
      <c r="O9555" s="93"/>
      <c r="P9555" s="93"/>
    </row>
    <row r="9556" spans="14:16">
      <c r="N9556" s="102"/>
      <c r="O9556" s="93"/>
      <c r="P9556" s="93"/>
    </row>
    <row r="9557" spans="14:16">
      <c r="N9557" s="102"/>
      <c r="O9557" s="93"/>
      <c r="P9557" s="93"/>
    </row>
    <row r="9558" spans="14:16">
      <c r="N9558" s="102"/>
      <c r="O9558" s="93"/>
      <c r="P9558" s="93"/>
    </row>
    <row r="9559" spans="14:16">
      <c r="N9559" s="102"/>
      <c r="O9559" s="93"/>
      <c r="P9559" s="93"/>
    </row>
    <row r="9560" spans="14:16">
      <c r="N9560" s="102"/>
      <c r="O9560" s="93"/>
      <c r="P9560" s="93"/>
    </row>
    <row r="9561" spans="14:16">
      <c r="N9561" s="102"/>
      <c r="O9561" s="93"/>
      <c r="P9561" s="93"/>
    </row>
    <row r="9562" spans="14:16">
      <c r="N9562" s="102"/>
      <c r="O9562" s="93"/>
      <c r="P9562" s="93"/>
    </row>
    <row r="9563" spans="14:16">
      <c r="N9563" s="102"/>
      <c r="O9563" s="93"/>
      <c r="P9563" s="93"/>
    </row>
    <row r="9564" spans="14:16">
      <c r="N9564" s="102"/>
      <c r="O9564" s="93"/>
      <c r="P9564" s="93"/>
    </row>
    <row r="9565" spans="14:16">
      <c r="N9565" s="102"/>
      <c r="O9565" s="93"/>
      <c r="P9565" s="93"/>
    </row>
    <row r="9566" spans="14:16">
      <c r="N9566" s="102"/>
      <c r="O9566" s="93"/>
      <c r="P9566" s="93"/>
    </row>
    <row r="9567" spans="14:16">
      <c r="N9567" s="102"/>
      <c r="O9567" s="93"/>
      <c r="P9567" s="93"/>
    </row>
    <row r="9568" spans="14:16">
      <c r="N9568" s="102"/>
      <c r="O9568" s="93"/>
      <c r="P9568" s="93"/>
    </row>
    <row r="9569" spans="14:16">
      <c r="N9569" s="102"/>
      <c r="O9569" s="93"/>
      <c r="P9569" s="93"/>
    </row>
    <row r="9570" spans="14:16">
      <c r="N9570" s="102"/>
      <c r="O9570" s="93"/>
      <c r="P9570" s="93"/>
    </row>
    <row r="9571" spans="14:16">
      <c r="N9571" s="102"/>
      <c r="O9571" s="93"/>
      <c r="P9571" s="93"/>
    </row>
    <row r="9572" spans="14:16">
      <c r="N9572" s="102"/>
      <c r="O9572" s="93"/>
      <c r="P9572" s="93"/>
    </row>
    <row r="9573" spans="14:16">
      <c r="N9573" s="102"/>
      <c r="O9573" s="93"/>
      <c r="P9573" s="93"/>
    </row>
    <row r="9574" spans="14:16">
      <c r="N9574" s="102"/>
      <c r="O9574" s="93"/>
      <c r="P9574" s="93"/>
    </row>
    <row r="9575" spans="14:16">
      <c r="N9575" s="102"/>
      <c r="O9575" s="93"/>
      <c r="P9575" s="93"/>
    </row>
    <row r="9576" spans="14:16">
      <c r="N9576" s="102"/>
      <c r="O9576" s="93"/>
      <c r="P9576" s="93"/>
    </row>
    <row r="9577" spans="14:16">
      <c r="N9577" s="102"/>
      <c r="O9577" s="93"/>
      <c r="P9577" s="93"/>
    </row>
    <row r="9578" spans="14:16">
      <c r="N9578" s="102"/>
      <c r="O9578" s="93"/>
      <c r="P9578" s="93"/>
    </row>
    <row r="9579" spans="14:16">
      <c r="N9579" s="102"/>
      <c r="O9579" s="93"/>
      <c r="P9579" s="93"/>
    </row>
    <row r="9580" spans="14:16">
      <c r="N9580" s="102"/>
      <c r="O9580" s="93"/>
      <c r="P9580" s="93"/>
    </row>
    <row r="9581" spans="14:16">
      <c r="N9581" s="102"/>
      <c r="O9581" s="93"/>
      <c r="P9581" s="93"/>
    </row>
    <row r="9582" spans="14:16">
      <c r="N9582" s="102"/>
      <c r="O9582" s="93"/>
      <c r="P9582" s="93"/>
    </row>
    <row r="9583" spans="14:16">
      <c r="N9583" s="102"/>
      <c r="O9583" s="93"/>
      <c r="P9583" s="93"/>
    </row>
    <row r="9584" spans="14:16">
      <c r="N9584" s="102"/>
      <c r="O9584" s="93"/>
      <c r="P9584" s="93"/>
    </row>
    <row r="9585" spans="14:16">
      <c r="N9585" s="102"/>
      <c r="O9585" s="93"/>
      <c r="P9585" s="93"/>
    </row>
    <row r="9586" spans="14:16">
      <c r="N9586" s="102"/>
      <c r="O9586" s="93"/>
      <c r="P9586" s="93"/>
    </row>
    <row r="9587" spans="14:16">
      <c r="N9587" s="102"/>
      <c r="O9587" s="93"/>
      <c r="P9587" s="93"/>
    </row>
    <row r="9588" spans="14:16">
      <c r="N9588" s="102"/>
      <c r="O9588" s="93"/>
      <c r="P9588" s="93"/>
    </row>
    <row r="9589" spans="14:16">
      <c r="N9589" s="102"/>
      <c r="O9589" s="93"/>
      <c r="P9589" s="93"/>
    </row>
    <row r="9590" spans="14:16">
      <c r="N9590" s="102"/>
      <c r="O9590" s="93"/>
      <c r="P9590" s="93"/>
    </row>
    <row r="9591" spans="14:16">
      <c r="N9591" s="102"/>
      <c r="O9591" s="93"/>
      <c r="P9591" s="93"/>
    </row>
    <row r="9592" spans="14:16">
      <c r="N9592" s="102"/>
      <c r="O9592" s="93"/>
      <c r="P9592" s="93"/>
    </row>
    <row r="9593" spans="14:16">
      <c r="N9593" s="102"/>
      <c r="O9593" s="93"/>
      <c r="P9593" s="93"/>
    </row>
    <row r="9594" spans="14:16">
      <c r="N9594" s="102"/>
      <c r="O9594" s="93"/>
      <c r="P9594" s="93"/>
    </row>
    <row r="9595" spans="14:16">
      <c r="N9595" s="102"/>
      <c r="O9595" s="93"/>
      <c r="P9595" s="93"/>
    </row>
    <row r="9596" spans="14:16">
      <c r="N9596" s="102"/>
      <c r="O9596" s="93"/>
      <c r="P9596" s="93"/>
    </row>
    <row r="9597" spans="14:16">
      <c r="N9597" s="102"/>
      <c r="O9597" s="93"/>
      <c r="P9597" s="93"/>
    </row>
    <row r="9598" spans="14:16">
      <c r="N9598" s="102"/>
      <c r="O9598" s="93"/>
      <c r="P9598" s="93"/>
    </row>
    <row r="9599" spans="14:16">
      <c r="N9599" s="102"/>
      <c r="O9599" s="93"/>
      <c r="P9599" s="93"/>
    </row>
    <row r="9600" spans="14:16">
      <c r="N9600" s="102"/>
      <c r="O9600" s="93"/>
      <c r="P9600" s="93"/>
    </row>
    <row r="9601" spans="14:16">
      <c r="N9601" s="102"/>
      <c r="O9601" s="93"/>
      <c r="P9601" s="93"/>
    </row>
    <row r="9602" spans="14:16">
      <c r="N9602" s="102"/>
      <c r="O9602" s="93"/>
      <c r="P9602" s="93"/>
    </row>
    <row r="9603" spans="14:16">
      <c r="N9603" s="102"/>
      <c r="O9603" s="93"/>
      <c r="P9603" s="93"/>
    </row>
    <row r="9604" spans="14:16">
      <c r="N9604" s="102"/>
      <c r="O9604" s="93"/>
      <c r="P9604" s="93"/>
    </row>
    <row r="9605" spans="14:16">
      <c r="N9605" s="102"/>
      <c r="O9605" s="93"/>
      <c r="P9605" s="93"/>
    </row>
    <row r="9606" spans="14:16">
      <c r="N9606" s="102"/>
      <c r="O9606" s="93"/>
      <c r="P9606" s="93"/>
    </row>
    <row r="9607" spans="14:16">
      <c r="N9607" s="102"/>
      <c r="O9607" s="93"/>
      <c r="P9607" s="93"/>
    </row>
    <row r="9608" spans="14:16">
      <c r="N9608" s="102"/>
      <c r="O9608" s="93"/>
      <c r="P9608" s="93"/>
    </row>
    <row r="9609" spans="14:16">
      <c r="N9609" s="102"/>
      <c r="O9609" s="93"/>
      <c r="P9609" s="93"/>
    </row>
    <row r="9610" spans="14:16">
      <c r="N9610" s="102"/>
      <c r="O9610" s="93"/>
      <c r="P9610" s="93"/>
    </row>
    <row r="9611" spans="14:16">
      <c r="N9611" s="102"/>
      <c r="O9611" s="93"/>
      <c r="P9611" s="93"/>
    </row>
    <row r="9612" spans="14:16">
      <c r="N9612" s="102"/>
      <c r="O9612" s="93"/>
      <c r="P9612" s="93"/>
    </row>
    <row r="9613" spans="14:16">
      <c r="N9613" s="102"/>
      <c r="O9613" s="93"/>
      <c r="P9613" s="93"/>
    </row>
    <row r="9614" spans="14:16">
      <c r="N9614" s="102"/>
      <c r="O9614" s="93"/>
      <c r="P9614" s="93"/>
    </row>
    <row r="9615" spans="14:16">
      <c r="N9615" s="102"/>
      <c r="O9615" s="93"/>
      <c r="P9615" s="93"/>
    </row>
    <row r="9616" spans="14:16">
      <c r="N9616" s="102"/>
      <c r="O9616" s="93"/>
      <c r="P9616" s="93"/>
    </row>
    <row r="9617" spans="14:16">
      <c r="N9617" s="102"/>
      <c r="O9617" s="93"/>
      <c r="P9617" s="93"/>
    </row>
    <row r="9618" spans="14:16">
      <c r="N9618" s="102"/>
      <c r="O9618" s="93"/>
      <c r="P9618" s="93"/>
    </row>
    <row r="9619" spans="14:16">
      <c r="N9619" s="102"/>
      <c r="O9619" s="93"/>
      <c r="P9619" s="93"/>
    </row>
    <row r="9620" spans="14:16">
      <c r="N9620" s="102"/>
      <c r="O9620" s="93"/>
      <c r="P9620" s="93"/>
    </row>
    <row r="9621" spans="14:16">
      <c r="N9621" s="102"/>
      <c r="O9621" s="93"/>
      <c r="P9621" s="93"/>
    </row>
    <row r="9622" spans="14:16">
      <c r="N9622" s="102"/>
      <c r="O9622" s="93"/>
      <c r="P9622" s="93"/>
    </row>
    <row r="9623" spans="14:16">
      <c r="N9623" s="102"/>
      <c r="O9623" s="93"/>
      <c r="P9623" s="93"/>
    </row>
    <row r="9624" spans="14:16">
      <c r="N9624" s="102"/>
      <c r="O9624" s="93"/>
      <c r="P9624" s="93"/>
    </row>
    <row r="9625" spans="14:16">
      <c r="N9625" s="102"/>
      <c r="O9625" s="93"/>
      <c r="P9625" s="93"/>
    </row>
    <row r="9626" spans="14:16">
      <c r="N9626" s="102"/>
      <c r="O9626" s="93"/>
      <c r="P9626" s="93"/>
    </row>
    <row r="9627" spans="14:16">
      <c r="N9627" s="102"/>
      <c r="O9627" s="93"/>
      <c r="P9627" s="93"/>
    </row>
    <row r="9628" spans="14:16">
      <c r="N9628" s="102"/>
      <c r="O9628" s="93"/>
      <c r="P9628" s="93"/>
    </row>
    <row r="9629" spans="14:16">
      <c r="N9629" s="102"/>
      <c r="O9629" s="93"/>
      <c r="P9629" s="93"/>
    </row>
    <row r="9630" spans="14:16">
      <c r="N9630" s="102"/>
      <c r="O9630" s="93"/>
      <c r="P9630" s="93"/>
    </row>
    <row r="9631" spans="14:16">
      <c r="N9631" s="102"/>
      <c r="O9631" s="93"/>
      <c r="P9631" s="93"/>
    </row>
    <row r="9632" spans="14:16">
      <c r="N9632" s="102"/>
      <c r="O9632" s="93"/>
      <c r="P9632" s="93"/>
    </row>
    <row r="9633" spans="14:16">
      <c r="N9633" s="102"/>
      <c r="O9633" s="93"/>
      <c r="P9633" s="93"/>
    </row>
    <row r="9634" spans="14:16">
      <c r="N9634" s="102"/>
      <c r="O9634" s="93"/>
      <c r="P9634" s="93"/>
    </row>
    <row r="9635" spans="14:16">
      <c r="N9635" s="102"/>
      <c r="O9635" s="93"/>
      <c r="P9635" s="93"/>
    </row>
    <row r="9636" spans="14:16">
      <c r="N9636" s="102"/>
      <c r="O9636" s="93"/>
      <c r="P9636" s="93"/>
    </row>
    <row r="9637" spans="14:16">
      <c r="N9637" s="102"/>
      <c r="O9637" s="93"/>
      <c r="P9637" s="93"/>
    </row>
    <row r="9638" spans="14:16">
      <c r="N9638" s="102"/>
      <c r="O9638" s="93"/>
      <c r="P9638" s="93"/>
    </row>
    <row r="9639" spans="14:16">
      <c r="N9639" s="102"/>
      <c r="O9639" s="93"/>
      <c r="P9639" s="93"/>
    </row>
    <row r="9640" spans="14:16">
      <c r="N9640" s="102"/>
      <c r="O9640" s="93"/>
      <c r="P9640" s="93"/>
    </row>
    <row r="9641" spans="14:16">
      <c r="N9641" s="102"/>
      <c r="O9641" s="93"/>
      <c r="P9641" s="93"/>
    </row>
    <row r="9642" spans="14:16">
      <c r="N9642" s="102"/>
      <c r="O9642" s="93"/>
      <c r="P9642" s="93"/>
    </row>
    <row r="9643" spans="14:16">
      <c r="N9643" s="102"/>
      <c r="O9643" s="93"/>
      <c r="P9643" s="93"/>
    </row>
    <row r="9644" spans="14:16">
      <c r="N9644" s="102"/>
      <c r="O9644" s="93"/>
      <c r="P9644" s="93"/>
    </row>
    <row r="9645" spans="14:16">
      <c r="N9645" s="102"/>
      <c r="O9645" s="93"/>
      <c r="P9645" s="93"/>
    </row>
    <row r="9646" spans="14:16">
      <c r="N9646" s="102"/>
      <c r="O9646" s="93"/>
      <c r="P9646" s="93"/>
    </row>
    <row r="9647" spans="14:16">
      <c r="N9647" s="102"/>
      <c r="O9647" s="93"/>
      <c r="P9647" s="93"/>
    </row>
    <row r="9648" spans="14:16">
      <c r="N9648" s="102"/>
      <c r="O9648" s="93"/>
      <c r="P9648" s="93"/>
    </row>
    <row r="9649" spans="14:16">
      <c r="N9649" s="102"/>
      <c r="O9649" s="93"/>
      <c r="P9649" s="93"/>
    </row>
    <row r="9650" spans="14:16">
      <c r="N9650" s="102"/>
      <c r="O9650" s="93"/>
      <c r="P9650" s="93"/>
    </row>
    <row r="9651" spans="14:16">
      <c r="N9651" s="102"/>
      <c r="O9651" s="93"/>
      <c r="P9651" s="93"/>
    </row>
    <row r="9652" spans="14:16">
      <c r="N9652" s="102"/>
      <c r="O9652" s="93"/>
      <c r="P9652" s="93"/>
    </row>
    <row r="9653" spans="14:16">
      <c r="N9653" s="102"/>
      <c r="O9653" s="93"/>
      <c r="P9653" s="93"/>
    </row>
    <row r="9654" spans="14:16">
      <c r="N9654" s="102"/>
      <c r="O9654" s="93"/>
      <c r="P9654" s="93"/>
    </row>
    <row r="9655" spans="14:16">
      <c r="N9655" s="102"/>
      <c r="O9655" s="93"/>
      <c r="P9655" s="93"/>
    </row>
    <row r="9656" spans="14:16">
      <c r="N9656" s="102"/>
      <c r="O9656" s="93"/>
      <c r="P9656" s="93"/>
    </row>
    <row r="9657" spans="14:16">
      <c r="N9657" s="102"/>
      <c r="O9657" s="93"/>
      <c r="P9657" s="93"/>
    </row>
    <row r="9658" spans="14:16">
      <c r="N9658" s="102"/>
      <c r="O9658" s="93"/>
      <c r="P9658" s="93"/>
    </row>
    <row r="9659" spans="14:16">
      <c r="N9659" s="102"/>
      <c r="O9659" s="93"/>
      <c r="P9659" s="93"/>
    </row>
    <row r="9660" spans="14:16">
      <c r="N9660" s="102"/>
      <c r="O9660" s="93"/>
      <c r="P9660" s="93"/>
    </row>
    <row r="9661" spans="14:16">
      <c r="N9661" s="102"/>
      <c r="O9661" s="93"/>
      <c r="P9661" s="93"/>
    </row>
    <row r="9662" spans="14:16">
      <c r="N9662" s="102"/>
      <c r="O9662" s="93"/>
      <c r="P9662" s="93"/>
    </row>
    <row r="9663" spans="14:16">
      <c r="N9663" s="102"/>
      <c r="O9663" s="93"/>
      <c r="P9663" s="93"/>
    </row>
    <row r="9664" spans="14:16">
      <c r="N9664" s="102"/>
      <c r="O9664" s="93"/>
      <c r="P9664" s="93"/>
    </row>
    <row r="9665" spans="14:16">
      <c r="N9665" s="102"/>
      <c r="O9665" s="93"/>
      <c r="P9665" s="93"/>
    </row>
    <row r="9666" spans="14:16">
      <c r="N9666" s="102"/>
      <c r="O9666" s="93"/>
      <c r="P9666" s="93"/>
    </row>
    <row r="9667" spans="14:16">
      <c r="N9667" s="102"/>
      <c r="O9667" s="93"/>
      <c r="P9667" s="93"/>
    </row>
    <row r="9668" spans="14:16">
      <c r="N9668" s="102"/>
      <c r="O9668" s="93"/>
      <c r="P9668" s="93"/>
    </row>
    <row r="9669" spans="14:16">
      <c r="N9669" s="102"/>
      <c r="O9669" s="93"/>
      <c r="P9669" s="93"/>
    </row>
    <row r="9670" spans="14:16">
      <c r="N9670" s="102"/>
      <c r="O9670" s="93"/>
      <c r="P9670" s="93"/>
    </row>
    <row r="9671" spans="14:16">
      <c r="N9671" s="102"/>
      <c r="O9671" s="93"/>
      <c r="P9671" s="93"/>
    </row>
    <row r="9672" spans="14:16">
      <c r="N9672" s="102"/>
      <c r="O9672" s="93"/>
      <c r="P9672" s="93"/>
    </row>
    <row r="9673" spans="14:16">
      <c r="N9673" s="102"/>
      <c r="O9673" s="93"/>
      <c r="P9673" s="93"/>
    </row>
    <row r="9674" spans="14:16">
      <c r="N9674" s="102"/>
      <c r="O9674" s="93"/>
      <c r="P9674" s="93"/>
    </row>
    <row r="9675" spans="14:16">
      <c r="N9675" s="102"/>
      <c r="O9675" s="93"/>
      <c r="P9675" s="93"/>
    </row>
    <row r="9676" spans="14:16">
      <c r="N9676" s="102"/>
      <c r="O9676" s="93"/>
      <c r="P9676" s="93"/>
    </row>
    <row r="9677" spans="14:16">
      <c r="N9677" s="102"/>
      <c r="O9677" s="93"/>
      <c r="P9677" s="93"/>
    </row>
    <row r="9678" spans="14:16">
      <c r="N9678" s="102"/>
      <c r="O9678" s="93"/>
      <c r="P9678" s="93"/>
    </row>
    <row r="9679" spans="14:16">
      <c r="N9679" s="102"/>
      <c r="O9679" s="93"/>
      <c r="P9679" s="93"/>
    </row>
    <row r="9680" spans="14:16">
      <c r="N9680" s="102"/>
      <c r="O9680" s="93"/>
      <c r="P9680" s="93"/>
    </row>
    <row r="9681" spans="14:16">
      <c r="N9681" s="102"/>
      <c r="O9681" s="93"/>
      <c r="P9681" s="93"/>
    </row>
    <row r="9682" spans="14:16">
      <c r="N9682" s="102"/>
      <c r="O9682" s="93"/>
      <c r="P9682" s="93"/>
    </row>
    <row r="9683" spans="14:16">
      <c r="N9683" s="102"/>
      <c r="O9683" s="93"/>
      <c r="P9683" s="93"/>
    </row>
    <row r="9684" spans="14:16">
      <c r="N9684" s="102"/>
      <c r="O9684" s="93"/>
      <c r="P9684" s="93"/>
    </row>
    <row r="9685" spans="14:16">
      <c r="N9685" s="102"/>
      <c r="O9685" s="93"/>
      <c r="P9685" s="93"/>
    </row>
    <row r="9686" spans="14:16">
      <c r="N9686" s="102"/>
      <c r="O9686" s="93"/>
      <c r="P9686" s="93"/>
    </row>
    <row r="9687" spans="14:16">
      <c r="N9687" s="102"/>
      <c r="O9687" s="93"/>
      <c r="P9687" s="93"/>
    </row>
    <row r="9688" spans="14:16">
      <c r="N9688" s="102"/>
      <c r="O9688" s="93"/>
      <c r="P9688" s="93"/>
    </row>
    <row r="9689" spans="14:16">
      <c r="N9689" s="102"/>
      <c r="O9689" s="93"/>
      <c r="P9689" s="93"/>
    </row>
    <row r="9690" spans="14:16">
      <c r="N9690" s="102"/>
      <c r="O9690" s="93"/>
      <c r="P9690" s="93"/>
    </row>
    <row r="9691" spans="14:16">
      <c r="N9691" s="102"/>
      <c r="O9691" s="93"/>
      <c r="P9691" s="93"/>
    </row>
    <row r="9692" spans="14:16">
      <c r="N9692" s="102"/>
      <c r="O9692" s="93"/>
      <c r="P9692" s="93"/>
    </row>
    <row r="9693" spans="14:16">
      <c r="N9693" s="102"/>
      <c r="O9693" s="93"/>
      <c r="P9693" s="93"/>
    </row>
    <row r="9694" spans="14:16">
      <c r="N9694" s="102"/>
      <c r="O9694" s="93"/>
      <c r="P9694" s="93"/>
    </row>
    <row r="9695" spans="14:16">
      <c r="N9695" s="102"/>
      <c r="O9695" s="93"/>
      <c r="P9695" s="93"/>
    </row>
    <row r="9696" spans="14:16">
      <c r="N9696" s="102"/>
      <c r="O9696" s="93"/>
      <c r="P9696" s="93"/>
    </row>
    <row r="9697" spans="14:16">
      <c r="N9697" s="102"/>
      <c r="O9697" s="93"/>
      <c r="P9697" s="93"/>
    </row>
    <row r="9698" spans="14:16">
      <c r="N9698" s="102"/>
      <c r="O9698" s="93"/>
      <c r="P9698" s="93"/>
    </row>
    <row r="9699" spans="14:16">
      <c r="N9699" s="102"/>
      <c r="O9699" s="93"/>
      <c r="P9699" s="93"/>
    </row>
    <row r="9700" spans="14:16">
      <c r="N9700" s="102"/>
      <c r="O9700" s="93"/>
      <c r="P9700" s="93"/>
    </row>
    <row r="9701" spans="14:16">
      <c r="N9701" s="102"/>
      <c r="O9701" s="93"/>
      <c r="P9701" s="93"/>
    </row>
    <row r="9702" spans="14:16">
      <c r="N9702" s="102"/>
      <c r="O9702" s="93"/>
      <c r="P9702" s="93"/>
    </row>
    <row r="9703" spans="14:16">
      <c r="N9703" s="102"/>
      <c r="O9703" s="93"/>
      <c r="P9703" s="93"/>
    </row>
    <row r="9704" spans="14:16">
      <c r="N9704" s="102"/>
      <c r="O9704" s="93"/>
      <c r="P9704" s="93"/>
    </row>
    <row r="9705" spans="14:16">
      <c r="N9705" s="102"/>
      <c r="O9705" s="93"/>
      <c r="P9705" s="93"/>
    </row>
    <row r="9706" spans="14:16">
      <c r="N9706" s="102"/>
      <c r="O9706" s="93"/>
      <c r="P9706" s="93"/>
    </row>
    <row r="9707" spans="14:16">
      <c r="N9707" s="102"/>
      <c r="O9707" s="93"/>
      <c r="P9707" s="93"/>
    </row>
    <row r="9708" spans="14:16">
      <c r="N9708" s="102"/>
      <c r="O9708" s="93"/>
      <c r="P9708" s="93"/>
    </row>
    <row r="9709" spans="14:16">
      <c r="N9709" s="102"/>
      <c r="O9709" s="93"/>
      <c r="P9709" s="93"/>
    </row>
    <row r="9710" spans="14:16">
      <c r="N9710" s="102"/>
      <c r="O9710" s="93"/>
      <c r="P9710" s="93"/>
    </row>
    <row r="9711" spans="14:16">
      <c r="N9711" s="102"/>
      <c r="O9711" s="93"/>
      <c r="P9711" s="93"/>
    </row>
    <row r="9712" spans="14:16">
      <c r="N9712" s="102"/>
      <c r="O9712" s="93"/>
      <c r="P9712" s="93"/>
    </row>
    <row r="9713" spans="14:16">
      <c r="N9713" s="102"/>
      <c r="O9713" s="93"/>
      <c r="P9713" s="93"/>
    </row>
    <row r="9714" spans="14:16">
      <c r="N9714" s="102"/>
      <c r="O9714" s="93"/>
      <c r="P9714" s="93"/>
    </row>
    <row r="9715" spans="14:16">
      <c r="N9715" s="102"/>
      <c r="O9715" s="93"/>
      <c r="P9715" s="93"/>
    </row>
    <row r="9716" spans="14:16">
      <c r="N9716" s="102"/>
      <c r="O9716" s="93"/>
      <c r="P9716" s="93"/>
    </row>
    <row r="9717" spans="14:16">
      <c r="N9717" s="102"/>
      <c r="O9717" s="93"/>
      <c r="P9717" s="93"/>
    </row>
    <row r="9718" spans="14:16">
      <c r="N9718" s="102"/>
      <c r="O9718" s="93"/>
      <c r="P9718" s="93"/>
    </row>
    <row r="9719" spans="14:16">
      <c r="N9719" s="102"/>
      <c r="O9719" s="93"/>
      <c r="P9719" s="93"/>
    </row>
    <row r="9720" spans="14:16">
      <c r="N9720" s="102"/>
      <c r="O9720" s="93"/>
      <c r="P9720" s="93"/>
    </row>
    <row r="9721" spans="14:16">
      <c r="N9721" s="102"/>
      <c r="O9721" s="93"/>
      <c r="P9721" s="93"/>
    </row>
    <row r="9722" spans="14:16">
      <c r="N9722" s="102"/>
      <c r="O9722" s="93"/>
      <c r="P9722" s="93"/>
    </row>
    <row r="9723" spans="14:16">
      <c r="N9723" s="102"/>
      <c r="O9723" s="93"/>
      <c r="P9723" s="93"/>
    </row>
    <row r="9724" spans="14:16">
      <c r="N9724" s="102"/>
      <c r="O9724" s="93"/>
      <c r="P9724" s="93"/>
    </row>
    <row r="9725" spans="14:16">
      <c r="N9725" s="102"/>
      <c r="O9725" s="93"/>
      <c r="P9725" s="93"/>
    </row>
    <row r="9726" spans="14:16">
      <c r="N9726" s="102"/>
      <c r="O9726" s="93"/>
      <c r="P9726" s="93"/>
    </row>
    <row r="9727" spans="14:16">
      <c r="N9727" s="102"/>
      <c r="O9727" s="93"/>
      <c r="P9727" s="93"/>
    </row>
    <row r="9728" spans="14:16">
      <c r="N9728" s="102"/>
      <c r="O9728" s="93"/>
      <c r="P9728" s="93"/>
    </row>
    <row r="9729" spans="14:16">
      <c r="N9729" s="102"/>
      <c r="O9729" s="93"/>
      <c r="P9729" s="93"/>
    </row>
    <row r="9730" spans="14:16">
      <c r="N9730" s="102"/>
      <c r="O9730" s="93"/>
      <c r="P9730" s="93"/>
    </row>
    <row r="9731" spans="14:16">
      <c r="N9731" s="102"/>
      <c r="O9731" s="93"/>
      <c r="P9731" s="93"/>
    </row>
    <row r="9732" spans="14:16">
      <c r="N9732" s="102"/>
      <c r="O9732" s="93"/>
      <c r="P9732" s="93"/>
    </row>
    <row r="9733" spans="14:16">
      <c r="N9733" s="102"/>
      <c r="O9733" s="93"/>
      <c r="P9733" s="93"/>
    </row>
    <row r="9734" spans="14:16">
      <c r="N9734" s="102"/>
      <c r="O9734" s="93"/>
      <c r="P9734" s="93"/>
    </row>
    <row r="9735" spans="14:16">
      <c r="N9735" s="102"/>
      <c r="O9735" s="93"/>
      <c r="P9735" s="93"/>
    </row>
    <row r="9736" spans="14:16">
      <c r="N9736" s="102"/>
      <c r="O9736" s="93"/>
      <c r="P9736" s="93"/>
    </row>
    <row r="9737" spans="14:16">
      <c r="N9737" s="102"/>
      <c r="O9737" s="93"/>
      <c r="P9737" s="93"/>
    </row>
    <row r="9738" spans="14:16">
      <c r="N9738" s="102"/>
      <c r="O9738" s="93"/>
      <c r="P9738" s="93"/>
    </row>
    <row r="9739" spans="14:16">
      <c r="N9739" s="102"/>
      <c r="O9739" s="93"/>
      <c r="P9739" s="93"/>
    </row>
    <row r="9740" spans="14:16">
      <c r="N9740" s="102"/>
      <c r="O9740" s="93"/>
      <c r="P9740" s="93"/>
    </row>
    <row r="9741" spans="14:16">
      <c r="N9741" s="102"/>
      <c r="O9741" s="93"/>
      <c r="P9741" s="93"/>
    </row>
    <row r="9742" spans="14:16">
      <c r="N9742" s="102"/>
      <c r="O9742" s="93"/>
      <c r="P9742" s="93"/>
    </row>
    <row r="9743" spans="14:16">
      <c r="N9743" s="102"/>
      <c r="O9743" s="93"/>
      <c r="P9743" s="93"/>
    </row>
    <row r="9744" spans="14:16">
      <c r="N9744" s="102"/>
      <c r="O9744" s="93"/>
      <c r="P9744" s="93"/>
    </row>
    <row r="9745" spans="14:16">
      <c r="N9745" s="102"/>
      <c r="O9745" s="93"/>
      <c r="P9745" s="93"/>
    </row>
    <row r="9746" spans="14:16">
      <c r="N9746" s="102"/>
      <c r="O9746" s="93"/>
      <c r="P9746" s="93"/>
    </row>
    <row r="9747" spans="14:16">
      <c r="N9747" s="102"/>
      <c r="O9747" s="93"/>
      <c r="P9747" s="93"/>
    </row>
    <row r="9748" spans="14:16">
      <c r="N9748" s="102"/>
      <c r="O9748" s="93"/>
      <c r="P9748" s="93"/>
    </row>
    <row r="9749" spans="14:16">
      <c r="N9749" s="102"/>
      <c r="O9749" s="93"/>
      <c r="P9749" s="93"/>
    </row>
    <row r="9750" spans="14:16">
      <c r="N9750" s="102"/>
      <c r="O9750" s="93"/>
      <c r="P9750" s="93"/>
    </row>
    <row r="9751" spans="14:16">
      <c r="N9751" s="102"/>
      <c r="O9751" s="93"/>
      <c r="P9751" s="93"/>
    </row>
    <row r="9752" spans="14:16">
      <c r="N9752" s="102"/>
      <c r="O9752" s="93"/>
      <c r="P9752" s="93"/>
    </row>
    <row r="9753" spans="14:16">
      <c r="N9753" s="102"/>
      <c r="O9753" s="93"/>
      <c r="P9753" s="93"/>
    </row>
    <row r="9754" spans="14:16">
      <c r="N9754" s="102"/>
      <c r="O9754" s="93"/>
      <c r="P9754" s="93"/>
    </row>
    <row r="9755" spans="14:16">
      <c r="N9755" s="102"/>
      <c r="O9755" s="93"/>
      <c r="P9755" s="93"/>
    </row>
    <row r="9756" spans="14:16">
      <c r="N9756" s="102"/>
      <c r="O9756" s="93"/>
      <c r="P9756" s="93"/>
    </row>
    <row r="9757" spans="14:16">
      <c r="N9757" s="102"/>
      <c r="O9757" s="93"/>
      <c r="P9757" s="93"/>
    </row>
    <row r="9758" spans="14:16">
      <c r="N9758" s="102"/>
      <c r="O9758" s="93"/>
      <c r="P9758" s="93"/>
    </row>
    <row r="9759" spans="14:16">
      <c r="N9759" s="102"/>
      <c r="O9759" s="93"/>
      <c r="P9759" s="93"/>
    </row>
    <row r="9760" spans="14:16">
      <c r="N9760" s="102"/>
      <c r="O9760" s="93"/>
      <c r="P9760" s="93"/>
    </row>
    <row r="9761" spans="14:16">
      <c r="N9761" s="102"/>
      <c r="O9761" s="93"/>
      <c r="P9761" s="93"/>
    </row>
    <row r="9762" spans="14:16">
      <c r="N9762" s="102"/>
      <c r="O9762" s="93"/>
      <c r="P9762" s="93"/>
    </row>
    <row r="9763" spans="14:16">
      <c r="N9763" s="102"/>
      <c r="O9763" s="93"/>
      <c r="P9763" s="93"/>
    </row>
    <row r="9764" spans="14:16">
      <c r="N9764" s="102"/>
      <c r="O9764" s="93"/>
      <c r="P9764" s="93"/>
    </row>
    <row r="9765" spans="14:16">
      <c r="N9765" s="102"/>
      <c r="O9765" s="93"/>
      <c r="P9765" s="93"/>
    </row>
    <row r="9766" spans="14:16">
      <c r="N9766" s="102"/>
      <c r="O9766" s="93"/>
      <c r="P9766" s="93"/>
    </row>
    <row r="9767" spans="14:16">
      <c r="N9767" s="102"/>
      <c r="O9767" s="93"/>
      <c r="P9767" s="93"/>
    </row>
    <row r="9768" spans="14:16">
      <c r="N9768" s="102"/>
      <c r="O9768" s="93"/>
      <c r="P9768" s="93"/>
    </row>
    <row r="9769" spans="14:16">
      <c r="N9769" s="102"/>
      <c r="O9769" s="93"/>
      <c r="P9769" s="93"/>
    </row>
    <row r="9770" spans="14:16">
      <c r="N9770" s="102"/>
      <c r="O9770" s="93"/>
      <c r="P9770" s="93"/>
    </row>
    <row r="9771" spans="14:16">
      <c r="N9771" s="102"/>
      <c r="O9771" s="93"/>
      <c r="P9771" s="93"/>
    </row>
    <row r="9772" spans="14:16">
      <c r="N9772" s="102"/>
      <c r="O9772" s="93"/>
      <c r="P9772" s="93"/>
    </row>
    <row r="9773" spans="14:16">
      <c r="N9773" s="102"/>
      <c r="O9773" s="93"/>
      <c r="P9773" s="93"/>
    </row>
    <row r="9774" spans="14:16">
      <c r="N9774" s="102"/>
      <c r="O9774" s="93"/>
      <c r="P9774" s="93"/>
    </row>
    <row r="9775" spans="14:16">
      <c r="N9775" s="102"/>
      <c r="O9775" s="93"/>
      <c r="P9775" s="93"/>
    </row>
    <row r="9776" spans="14:16">
      <c r="N9776" s="102"/>
      <c r="O9776" s="93"/>
      <c r="P9776" s="93"/>
    </row>
    <row r="9777" spans="14:16">
      <c r="N9777" s="102"/>
      <c r="O9777" s="93"/>
      <c r="P9777" s="93"/>
    </row>
    <row r="9778" spans="14:16">
      <c r="N9778" s="102"/>
      <c r="O9778" s="93"/>
      <c r="P9778" s="93"/>
    </row>
    <row r="9779" spans="14:16">
      <c r="N9779" s="102"/>
      <c r="O9779" s="93"/>
      <c r="P9779" s="93"/>
    </row>
    <row r="9780" spans="14:16">
      <c r="N9780" s="102"/>
      <c r="O9780" s="93"/>
      <c r="P9780" s="93"/>
    </row>
    <row r="9781" spans="14:16">
      <c r="N9781" s="102"/>
      <c r="O9781" s="93"/>
      <c r="P9781" s="93"/>
    </row>
    <row r="9782" spans="14:16">
      <c r="N9782" s="102"/>
      <c r="O9782" s="93"/>
      <c r="P9782" s="93"/>
    </row>
    <row r="9783" spans="14:16">
      <c r="N9783" s="102"/>
      <c r="O9783" s="93"/>
      <c r="P9783" s="93"/>
    </row>
    <row r="9784" spans="14:16">
      <c r="N9784" s="102"/>
      <c r="O9784" s="93"/>
      <c r="P9784" s="93"/>
    </row>
    <row r="9785" spans="14:16">
      <c r="N9785" s="102"/>
      <c r="O9785" s="93"/>
      <c r="P9785" s="93"/>
    </row>
    <row r="9786" spans="14:16">
      <c r="N9786" s="102"/>
      <c r="O9786" s="93"/>
      <c r="P9786" s="93"/>
    </row>
    <row r="9787" spans="14:16">
      <c r="N9787" s="102"/>
      <c r="O9787" s="93"/>
      <c r="P9787" s="93"/>
    </row>
    <row r="9788" spans="14:16">
      <c r="N9788" s="102"/>
      <c r="O9788" s="93"/>
      <c r="P9788" s="93"/>
    </row>
    <row r="9789" spans="14:16">
      <c r="N9789" s="102"/>
      <c r="O9789" s="93"/>
      <c r="P9789" s="93"/>
    </row>
    <row r="9790" spans="14:16">
      <c r="N9790" s="102"/>
      <c r="O9790" s="93"/>
      <c r="P9790" s="93"/>
    </row>
    <row r="9791" spans="14:16">
      <c r="N9791" s="102"/>
      <c r="O9791" s="93"/>
      <c r="P9791" s="93"/>
    </row>
    <row r="9792" spans="14:16">
      <c r="N9792" s="102"/>
      <c r="O9792" s="93"/>
      <c r="P9792" s="93"/>
    </row>
    <row r="9793" spans="14:16">
      <c r="N9793" s="102"/>
      <c r="O9793" s="93"/>
      <c r="P9793" s="93"/>
    </row>
    <row r="9794" spans="14:16">
      <c r="N9794" s="102"/>
      <c r="O9794" s="93"/>
      <c r="P9794" s="93"/>
    </row>
    <row r="9795" spans="14:16">
      <c r="N9795" s="102"/>
      <c r="O9795" s="93"/>
      <c r="P9795" s="93"/>
    </row>
    <row r="9796" spans="14:16">
      <c r="N9796" s="102"/>
      <c r="O9796" s="93"/>
      <c r="P9796" s="93"/>
    </row>
    <row r="9797" spans="14:16">
      <c r="N9797" s="102"/>
      <c r="O9797" s="93"/>
      <c r="P9797" s="93"/>
    </row>
    <row r="9798" spans="14:16">
      <c r="N9798" s="102"/>
      <c r="O9798" s="93"/>
      <c r="P9798" s="93"/>
    </row>
    <row r="9799" spans="14:16">
      <c r="N9799" s="102"/>
      <c r="O9799" s="93"/>
      <c r="P9799" s="93"/>
    </row>
    <row r="9800" spans="14:16">
      <c r="N9800" s="102"/>
      <c r="O9800" s="93"/>
      <c r="P9800" s="93"/>
    </row>
    <row r="9801" spans="14:16">
      <c r="N9801" s="102"/>
      <c r="O9801" s="93"/>
      <c r="P9801" s="93"/>
    </row>
    <row r="9802" spans="14:16">
      <c r="N9802" s="102"/>
      <c r="O9802" s="93"/>
      <c r="P9802" s="93"/>
    </row>
    <row r="9803" spans="14:16">
      <c r="N9803" s="102"/>
      <c r="O9803" s="93"/>
      <c r="P9803" s="93"/>
    </row>
    <row r="9804" spans="14:16">
      <c r="N9804" s="102"/>
      <c r="O9804" s="93"/>
      <c r="P9804" s="93"/>
    </row>
    <row r="9805" spans="14:16">
      <c r="N9805" s="102"/>
      <c r="O9805" s="93"/>
      <c r="P9805" s="93"/>
    </row>
    <row r="9806" spans="14:16">
      <c r="N9806" s="102"/>
      <c r="O9806" s="93"/>
      <c r="P9806" s="93"/>
    </row>
    <row r="9807" spans="14:16">
      <c r="N9807" s="102"/>
      <c r="O9807" s="93"/>
      <c r="P9807" s="93"/>
    </row>
    <row r="9808" spans="14:16">
      <c r="N9808" s="102"/>
      <c r="O9808" s="93"/>
      <c r="P9808" s="93"/>
    </row>
    <row r="9809" spans="14:16">
      <c r="N9809" s="102"/>
      <c r="O9809" s="93"/>
      <c r="P9809" s="93"/>
    </row>
    <row r="9810" spans="14:16">
      <c r="N9810" s="102"/>
      <c r="O9810" s="93"/>
      <c r="P9810" s="93"/>
    </row>
    <row r="9811" spans="14:16">
      <c r="N9811" s="102"/>
      <c r="O9811" s="93"/>
      <c r="P9811" s="93"/>
    </row>
    <row r="9812" spans="14:16">
      <c r="N9812" s="102"/>
      <c r="O9812" s="93"/>
      <c r="P9812" s="93"/>
    </row>
    <row r="9813" spans="14:16">
      <c r="N9813" s="102"/>
      <c r="O9813" s="93"/>
      <c r="P9813" s="93"/>
    </row>
    <row r="9814" spans="14:16">
      <c r="N9814" s="102"/>
      <c r="O9814" s="93"/>
      <c r="P9814" s="93"/>
    </row>
    <row r="9815" spans="14:16">
      <c r="N9815" s="102"/>
      <c r="O9815" s="93"/>
      <c r="P9815" s="93"/>
    </row>
    <row r="9816" spans="14:16">
      <c r="N9816" s="102"/>
      <c r="O9816" s="93"/>
      <c r="P9816" s="93"/>
    </row>
    <row r="9817" spans="14:16">
      <c r="N9817" s="102"/>
      <c r="O9817" s="93"/>
      <c r="P9817" s="93"/>
    </row>
    <row r="9818" spans="14:16">
      <c r="N9818" s="102"/>
      <c r="O9818" s="93"/>
      <c r="P9818" s="93"/>
    </row>
    <row r="9819" spans="14:16">
      <c r="N9819" s="102"/>
      <c r="O9819" s="93"/>
      <c r="P9819" s="93"/>
    </row>
    <row r="9820" spans="14:16">
      <c r="N9820" s="102"/>
      <c r="O9820" s="93"/>
      <c r="P9820" s="93"/>
    </row>
    <row r="9821" spans="14:16">
      <c r="N9821" s="102"/>
      <c r="O9821" s="93"/>
      <c r="P9821" s="93"/>
    </row>
    <row r="9822" spans="14:16">
      <c r="N9822" s="102"/>
      <c r="O9822" s="93"/>
      <c r="P9822" s="93"/>
    </row>
    <row r="9823" spans="14:16">
      <c r="N9823" s="102"/>
      <c r="O9823" s="93"/>
      <c r="P9823" s="93"/>
    </row>
    <row r="9824" spans="14:16">
      <c r="N9824" s="102"/>
      <c r="O9824" s="93"/>
      <c r="P9824" s="93"/>
    </row>
    <row r="9825" spans="14:16">
      <c r="N9825" s="102"/>
      <c r="O9825" s="93"/>
      <c r="P9825" s="93"/>
    </row>
    <row r="9826" spans="14:16">
      <c r="N9826" s="102"/>
      <c r="O9826" s="93"/>
      <c r="P9826" s="93"/>
    </row>
    <row r="9827" spans="14:16">
      <c r="N9827" s="102"/>
      <c r="O9827" s="93"/>
      <c r="P9827" s="93"/>
    </row>
    <row r="9828" spans="14:16">
      <c r="N9828" s="102"/>
      <c r="O9828" s="93"/>
      <c r="P9828" s="93"/>
    </row>
    <row r="9829" spans="14:16">
      <c r="N9829" s="102"/>
      <c r="O9829" s="93"/>
      <c r="P9829" s="93"/>
    </row>
    <row r="9830" spans="14:16">
      <c r="N9830" s="102"/>
      <c r="O9830" s="93"/>
      <c r="P9830" s="93"/>
    </row>
    <row r="9831" spans="14:16">
      <c r="N9831" s="102"/>
      <c r="O9831" s="93"/>
      <c r="P9831" s="93"/>
    </row>
    <row r="9832" spans="14:16">
      <c r="N9832" s="102"/>
      <c r="O9832" s="93"/>
      <c r="P9832" s="93"/>
    </row>
    <row r="9833" spans="14:16">
      <c r="N9833" s="102"/>
      <c r="O9833" s="93"/>
      <c r="P9833" s="93"/>
    </row>
    <row r="9834" spans="14:16">
      <c r="N9834" s="102"/>
      <c r="O9834" s="93"/>
      <c r="P9834" s="93"/>
    </row>
    <row r="9835" spans="14:16">
      <c r="N9835" s="102"/>
      <c r="O9835" s="93"/>
      <c r="P9835" s="93"/>
    </row>
    <row r="9836" spans="14:16">
      <c r="N9836" s="102"/>
      <c r="O9836" s="93"/>
      <c r="P9836" s="93"/>
    </row>
    <row r="9837" spans="14:16">
      <c r="N9837" s="102"/>
      <c r="O9837" s="93"/>
      <c r="P9837" s="93"/>
    </row>
    <row r="9838" spans="14:16">
      <c r="N9838" s="102"/>
      <c r="O9838" s="93"/>
      <c r="P9838" s="93"/>
    </row>
    <row r="9839" spans="14:16">
      <c r="N9839" s="102"/>
      <c r="O9839" s="93"/>
      <c r="P9839" s="93"/>
    </row>
    <row r="9840" spans="14:16">
      <c r="N9840" s="102"/>
      <c r="O9840" s="93"/>
      <c r="P9840" s="93"/>
    </row>
    <row r="9841" spans="14:16">
      <c r="N9841" s="102"/>
      <c r="O9841" s="93"/>
      <c r="P9841" s="93"/>
    </row>
    <row r="9842" spans="14:16">
      <c r="N9842" s="102"/>
      <c r="O9842" s="93"/>
      <c r="P9842" s="93"/>
    </row>
    <row r="9843" spans="14:16">
      <c r="N9843" s="102"/>
      <c r="O9843" s="93"/>
      <c r="P9843" s="93"/>
    </row>
    <row r="9844" spans="14:16">
      <c r="N9844" s="102"/>
      <c r="O9844" s="93"/>
      <c r="P9844" s="93"/>
    </row>
    <row r="9845" spans="14:16">
      <c r="N9845" s="102"/>
      <c r="O9845" s="93"/>
      <c r="P9845" s="93"/>
    </row>
    <row r="9846" spans="14:16">
      <c r="N9846" s="102"/>
      <c r="O9846" s="93"/>
      <c r="P9846" s="93"/>
    </row>
    <row r="9847" spans="14:16">
      <c r="N9847" s="102"/>
      <c r="O9847" s="93"/>
      <c r="P9847" s="93"/>
    </row>
    <row r="9848" spans="14:16">
      <c r="N9848" s="102"/>
      <c r="O9848" s="93"/>
      <c r="P9848" s="93"/>
    </row>
    <row r="9849" spans="14:16">
      <c r="N9849" s="102"/>
      <c r="O9849" s="93"/>
      <c r="P9849" s="93"/>
    </row>
    <row r="9850" spans="14:16">
      <c r="N9850" s="102"/>
      <c r="O9850" s="93"/>
      <c r="P9850" s="93"/>
    </row>
    <row r="9851" spans="14:16">
      <c r="N9851" s="102"/>
      <c r="O9851" s="93"/>
      <c r="P9851" s="93"/>
    </row>
    <row r="9852" spans="14:16">
      <c r="N9852" s="102"/>
      <c r="O9852" s="93"/>
      <c r="P9852" s="93"/>
    </row>
    <row r="9853" spans="14:16">
      <c r="N9853" s="102"/>
      <c r="O9853" s="93"/>
      <c r="P9853" s="93"/>
    </row>
    <row r="9854" spans="14:16">
      <c r="N9854" s="102"/>
      <c r="O9854" s="93"/>
      <c r="P9854" s="93"/>
    </row>
    <row r="9855" spans="14:16">
      <c r="N9855" s="102"/>
      <c r="O9855" s="93"/>
      <c r="P9855" s="93"/>
    </row>
    <row r="9856" spans="14:16">
      <c r="N9856" s="102"/>
      <c r="O9856" s="93"/>
      <c r="P9856" s="93"/>
    </row>
    <row r="9857" spans="14:16">
      <c r="N9857" s="102"/>
      <c r="O9857" s="93"/>
      <c r="P9857" s="93"/>
    </row>
    <row r="9858" spans="14:16">
      <c r="N9858" s="102"/>
      <c r="O9858" s="93"/>
      <c r="P9858" s="93"/>
    </row>
    <row r="9859" spans="14:16">
      <c r="N9859" s="102"/>
      <c r="O9859" s="93"/>
      <c r="P9859" s="93"/>
    </row>
    <row r="9860" spans="14:16">
      <c r="N9860" s="102"/>
      <c r="O9860" s="93"/>
      <c r="P9860" s="93"/>
    </row>
    <row r="9861" spans="14:16">
      <c r="N9861" s="102"/>
      <c r="O9861" s="93"/>
      <c r="P9861" s="93"/>
    </row>
    <row r="9862" spans="14:16">
      <c r="N9862" s="102"/>
      <c r="O9862" s="93"/>
      <c r="P9862" s="93"/>
    </row>
    <row r="9863" spans="14:16">
      <c r="N9863" s="102"/>
      <c r="O9863" s="93"/>
      <c r="P9863" s="93"/>
    </row>
    <row r="9864" spans="14:16">
      <c r="N9864" s="102"/>
      <c r="O9864" s="93"/>
      <c r="P9864" s="93"/>
    </row>
    <row r="9865" spans="14:16">
      <c r="N9865" s="102"/>
      <c r="O9865" s="93"/>
      <c r="P9865" s="93"/>
    </row>
    <row r="9866" spans="14:16">
      <c r="N9866" s="102"/>
      <c r="O9866" s="93"/>
      <c r="P9866" s="93"/>
    </row>
    <row r="9867" spans="14:16">
      <c r="N9867" s="102"/>
      <c r="O9867" s="93"/>
      <c r="P9867" s="93"/>
    </row>
    <row r="9868" spans="14:16">
      <c r="N9868" s="102"/>
      <c r="O9868" s="93"/>
      <c r="P9868" s="93"/>
    </row>
    <row r="9869" spans="14:16">
      <c r="N9869" s="102"/>
      <c r="O9869" s="93"/>
      <c r="P9869" s="93"/>
    </row>
    <row r="9870" spans="14:16">
      <c r="N9870" s="102"/>
      <c r="O9870" s="93"/>
      <c r="P9870" s="93"/>
    </row>
    <row r="9871" spans="14:16">
      <c r="N9871" s="102"/>
      <c r="O9871" s="93"/>
      <c r="P9871" s="93"/>
    </row>
    <row r="9872" spans="14:16">
      <c r="N9872" s="102"/>
      <c r="O9872" s="93"/>
      <c r="P9872" s="93"/>
    </row>
    <row r="9873" spans="14:16">
      <c r="N9873" s="102"/>
      <c r="O9873" s="93"/>
      <c r="P9873" s="93"/>
    </row>
    <row r="9874" spans="14:16">
      <c r="N9874" s="102"/>
      <c r="O9874" s="93"/>
      <c r="P9874" s="93"/>
    </row>
    <row r="9875" spans="14:16">
      <c r="N9875" s="102"/>
      <c r="O9875" s="93"/>
      <c r="P9875" s="93"/>
    </row>
    <row r="9876" spans="14:16">
      <c r="N9876" s="102"/>
      <c r="O9876" s="93"/>
      <c r="P9876" s="93"/>
    </row>
    <row r="9877" spans="14:16">
      <c r="N9877" s="102"/>
      <c r="O9877" s="93"/>
      <c r="P9877" s="93"/>
    </row>
    <row r="9878" spans="14:16">
      <c r="N9878" s="102"/>
      <c r="O9878" s="93"/>
      <c r="P9878" s="93"/>
    </row>
    <row r="9879" spans="14:16">
      <c r="N9879" s="102"/>
      <c r="O9879" s="93"/>
      <c r="P9879" s="93"/>
    </row>
    <row r="9880" spans="14:16">
      <c r="N9880" s="102"/>
      <c r="O9880" s="93"/>
      <c r="P9880" s="93"/>
    </row>
    <row r="9881" spans="14:16">
      <c r="N9881" s="102"/>
      <c r="O9881" s="93"/>
      <c r="P9881" s="93"/>
    </row>
    <row r="9882" spans="14:16">
      <c r="N9882" s="102"/>
      <c r="O9882" s="93"/>
      <c r="P9882" s="93"/>
    </row>
    <row r="9883" spans="14:16">
      <c r="N9883" s="102"/>
      <c r="O9883" s="93"/>
      <c r="P9883" s="93"/>
    </row>
    <row r="9884" spans="14:16">
      <c r="N9884" s="102"/>
      <c r="O9884" s="93"/>
      <c r="P9884" s="93"/>
    </row>
    <row r="9885" spans="14:16">
      <c r="N9885" s="102"/>
      <c r="O9885" s="93"/>
      <c r="P9885" s="93"/>
    </row>
    <row r="9886" spans="14:16">
      <c r="N9886" s="102"/>
      <c r="O9886" s="93"/>
      <c r="P9886" s="93"/>
    </row>
    <row r="9887" spans="14:16">
      <c r="N9887" s="102"/>
      <c r="O9887" s="93"/>
      <c r="P9887" s="93"/>
    </row>
    <row r="9888" spans="14:16">
      <c r="N9888" s="102"/>
      <c r="O9888" s="93"/>
      <c r="P9888" s="93"/>
    </row>
    <row r="9889" spans="14:16">
      <c r="N9889" s="102"/>
      <c r="O9889" s="93"/>
      <c r="P9889" s="93"/>
    </row>
    <row r="9890" spans="14:16">
      <c r="N9890" s="102"/>
      <c r="O9890" s="93"/>
      <c r="P9890" s="93"/>
    </row>
    <row r="9891" spans="14:16">
      <c r="N9891" s="102"/>
      <c r="O9891" s="93"/>
      <c r="P9891" s="93"/>
    </row>
    <row r="9892" spans="14:16">
      <c r="N9892" s="102"/>
      <c r="O9892" s="93"/>
      <c r="P9892" s="93"/>
    </row>
    <row r="9893" spans="14:16">
      <c r="N9893" s="102"/>
      <c r="O9893" s="93"/>
      <c r="P9893" s="93"/>
    </row>
    <row r="9894" spans="14:16">
      <c r="N9894" s="102"/>
      <c r="O9894" s="93"/>
      <c r="P9894" s="93"/>
    </row>
    <row r="9895" spans="14:16">
      <c r="N9895" s="102"/>
      <c r="O9895" s="93"/>
      <c r="P9895" s="93"/>
    </row>
    <row r="9896" spans="14:16">
      <c r="N9896" s="102"/>
      <c r="O9896" s="93"/>
      <c r="P9896" s="93"/>
    </row>
    <row r="9897" spans="14:16">
      <c r="N9897" s="102"/>
      <c r="O9897" s="93"/>
      <c r="P9897" s="93"/>
    </row>
    <row r="9898" spans="14:16">
      <c r="N9898" s="102"/>
      <c r="O9898" s="93"/>
      <c r="P9898" s="93"/>
    </row>
    <row r="9899" spans="14:16">
      <c r="N9899" s="102"/>
      <c r="O9899" s="93"/>
      <c r="P9899" s="93"/>
    </row>
    <row r="9900" spans="14:16">
      <c r="N9900" s="102"/>
      <c r="O9900" s="93"/>
      <c r="P9900" s="93"/>
    </row>
    <row r="9901" spans="14:16">
      <c r="N9901" s="102"/>
      <c r="O9901" s="93"/>
      <c r="P9901" s="93"/>
    </row>
    <row r="9902" spans="14:16">
      <c r="N9902" s="102"/>
      <c r="O9902" s="93"/>
      <c r="P9902" s="93"/>
    </row>
    <row r="9903" spans="14:16">
      <c r="N9903" s="102"/>
      <c r="O9903" s="93"/>
      <c r="P9903" s="93"/>
    </row>
    <row r="9904" spans="14:16">
      <c r="N9904" s="102"/>
      <c r="O9904" s="93"/>
      <c r="P9904" s="93"/>
    </row>
    <row r="9905" spans="14:16">
      <c r="N9905" s="102"/>
      <c r="O9905" s="93"/>
      <c r="P9905" s="93"/>
    </row>
    <row r="9906" spans="14:16">
      <c r="N9906" s="102"/>
      <c r="O9906" s="93"/>
      <c r="P9906" s="93"/>
    </row>
    <row r="9907" spans="14:16">
      <c r="N9907" s="102"/>
      <c r="O9907" s="93"/>
      <c r="P9907" s="93"/>
    </row>
    <row r="9908" spans="14:16">
      <c r="N9908" s="102"/>
      <c r="O9908" s="93"/>
      <c r="P9908" s="93"/>
    </row>
    <row r="9909" spans="14:16">
      <c r="N9909" s="102"/>
      <c r="O9909" s="93"/>
      <c r="P9909" s="93"/>
    </row>
    <row r="9910" spans="14:16">
      <c r="N9910" s="102"/>
      <c r="O9910" s="93"/>
      <c r="P9910" s="93"/>
    </row>
    <row r="9911" spans="14:16">
      <c r="N9911" s="102"/>
      <c r="O9911" s="93"/>
      <c r="P9911" s="93"/>
    </row>
    <row r="9912" spans="14:16">
      <c r="N9912" s="102"/>
      <c r="O9912" s="93"/>
      <c r="P9912" s="93"/>
    </row>
    <row r="9913" spans="14:16">
      <c r="N9913" s="102"/>
      <c r="O9913" s="93"/>
      <c r="P9913" s="93"/>
    </row>
    <row r="9914" spans="14:16">
      <c r="N9914" s="102"/>
      <c r="O9914" s="93"/>
      <c r="P9914" s="93"/>
    </row>
    <row r="9915" spans="14:16">
      <c r="N9915" s="102"/>
      <c r="O9915" s="93"/>
      <c r="P9915" s="93"/>
    </row>
    <row r="9916" spans="14:16">
      <c r="N9916" s="102"/>
      <c r="O9916" s="93"/>
      <c r="P9916" s="93"/>
    </row>
    <row r="9917" spans="14:16">
      <c r="N9917" s="102"/>
      <c r="O9917" s="93"/>
      <c r="P9917" s="93"/>
    </row>
    <row r="9918" spans="14:16">
      <c r="N9918" s="102"/>
      <c r="O9918" s="93"/>
      <c r="P9918" s="93"/>
    </row>
    <row r="9919" spans="14:16">
      <c r="N9919" s="102"/>
      <c r="O9919" s="93"/>
      <c r="P9919" s="93"/>
    </row>
    <row r="9920" spans="14:16">
      <c r="N9920" s="102"/>
      <c r="O9920" s="93"/>
      <c r="P9920" s="93"/>
    </row>
    <row r="9921" spans="14:16">
      <c r="N9921" s="102"/>
      <c r="O9921" s="93"/>
      <c r="P9921" s="93"/>
    </row>
    <row r="9922" spans="14:16">
      <c r="N9922" s="102"/>
      <c r="O9922" s="93"/>
      <c r="P9922" s="93"/>
    </row>
    <row r="9923" spans="14:16">
      <c r="N9923" s="102"/>
      <c r="O9923" s="93"/>
      <c r="P9923" s="93"/>
    </row>
    <row r="9924" spans="14:16">
      <c r="N9924" s="102"/>
      <c r="O9924" s="93"/>
      <c r="P9924" s="93"/>
    </row>
    <row r="9925" spans="14:16">
      <c r="N9925" s="102"/>
      <c r="O9925" s="93"/>
      <c r="P9925" s="93"/>
    </row>
    <row r="9926" spans="14:16">
      <c r="N9926" s="102"/>
      <c r="O9926" s="93"/>
      <c r="P9926" s="93"/>
    </row>
    <row r="9927" spans="14:16">
      <c r="N9927" s="102"/>
      <c r="O9927" s="93"/>
      <c r="P9927" s="93"/>
    </row>
    <row r="9928" spans="14:16">
      <c r="N9928" s="102"/>
      <c r="O9928" s="93"/>
      <c r="P9928" s="93"/>
    </row>
    <row r="9929" spans="14:16">
      <c r="N9929" s="102"/>
      <c r="O9929" s="93"/>
      <c r="P9929" s="93"/>
    </row>
    <row r="9930" spans="14:16">
      <c r="N9930" s="102"/>
      <c r="O9930" s="93"/>
      <c r="P9930" s="93"/>
    </row>
    <row r="9931" spans="14:16">
      <c r="N9931" s="102"/>
      <c r="O9931" s="93"/>
      <c r="P9931" s="93"/>
    </row>
    <row r="9932" spans="14:16">
      <c r="N9932" s="102"/>
      <c r="O9932" s="93"/>
      <c r="P9932" s="93"/>
    </row>
    <row r="9933" spans="14:16">
      <c r="N9933" s="102"/>
      <c r="O9933" s="93"/>
      <c r="P9933" s="93"/>
    </row>
    <row r="9934" spans="14:16">
      <c r="N9934" s="102"/>
      <c r="O9934" s="93"/>
      <c r="P9934" s="93"/>
    </row>
    <row r="9935" spans="14:16">
      <c r="N9935" s="102"/>
      <c r="O9935" s="93"/>
      <c r="P9935" s="93"/>
    </row>
    <row r="9936" spans="14:16">
      <c r="N9936" s="102"/>
      <c r="O9936" s="93"/>
      <c r="P9936" s="93"/>
    </row>
    <row r="9937" spans="14:16">
      <c r="N9937" s="102"/>
      <c r="O9937" s="93"/>
      <c r="P9937" s="93"/>
    </row>
    <row r="9938" spans="14:16">
      <c r="N9938" s="102"/>
      <c r="O9938" s="93"/>
      <c r="P9938" s="93"/>
    </row>
    <row r="9939" spans="14:16">
      <c r="N9939" s="102"/>
      <c r="O9939" s="93"/>
      <c r="P9939" s="93"/>
    </row>
    <row r="9940" spans="14:16">
      <c r="N9940" s="102"/>
      <c r="O9940" s="93"/>
      <c r="P9940" s="93"/>
    </row>
    <row r="9941" spans="14:16">
      <c r="N9941" s="102"/>
      <c r="O9941" s="93"/>
      <c r="P9941" s="93"/>
    </row>
    <row r="9942" spans="14:16">
      <c r="N9942" s="102"/>
      <c r="O9942" s="93"/>
      <c r="P9942" s="93"/>
    </row>
    <row r="9943" spans="14:16">
      <c r="N9943" s="102"/>
      <c r="O9943" s="93"/>
      <c r="P9943" s="93"/>
    </row>
    <row r="9944" spans="14:16">
      <c r="N9944" s="102"/>
      <c r="O9944" s="93"/>
      <c r="P9944" s="93"/>
    </row>
    <row r="9945" spans="14:16">
      <c r="N9945" s="102"/>
      <c r="O9945" s="93"/>
      <c r="P9945" s="93"/>
    </row>
    <row r="9946" spans="14:16">
      <c r="N9946" s="102"/>
      <c r="O9946" s="93"/>
      <c r="P9946" s="93"/>
    </row>
    <row r="9947" spans="14:16">
      <c r="N9947" s="102"/>
      <c r="O9947" s="93"/>
      <c r="P9947" s="93"/>
    </row>
    <row r="9948" spans="14:16">
      <c r="N9948" s="102"/>
      <c r="O9948" s="93"/>
      <c r="P9948" s="93"/>
    </row>
    <row r="9949" spans="14:16">
      <c r="N9949" s="102"/>
      <c r="O9949" s="93"/>
      <c r="P9949" s="93"/>
    </row>
    <row r="9950" spans="14:16">
      <c r="N9950" s="102"/>
      <c r="O9950" s="93"/>
      <c r="P9950" s="93"/>
    </row>
    <row r="9951" spans="14:16">
      <c r="N9951" s="102"/>
      <c r="O9951" s="93"/>
      <c r="P9951" s="93"/>
    </row>
    <row r="9952" spans="14:16">
      <c r="N9952" s="102"/>
      <c r="O9952" s="93"/>
      <c r="P9952" s="93"/>
    </row>
    <row r="9953" spans="14:16">
      <c r="N9953" s="102"/>
      <c r="O9953" s="93"/>
      <c r="P9953" s="93"/>
    </row>
    <row r="9954" spans="14:16">
      <c r="N9954" s="102"/>
      <c r="O9954" s="93"/>
      <c r="P9954" s="93"/>
    </row>
    <row r="9955" spans="14:16">
      <c r="N9955" s="102"/>
      <c r="O9955" s="93"/>
      <c r="P9955" s="93"/>
    </row>
    <row r="9956" spans="14:16">
      <c r="N9956" s="102"/>
      <c r="O9956" s="93"/>
      <c r="P9956" s="93"/>
    </row>
    <row r="9957" spans="14:16">
      <c r="N9957" s="102"/>
      <c r="O9957" s="93"/>
      <c r="P9957" s="93"/>
    </row>
    <row r="9958" spans="14:16">
      <c r="N9958" s="102"/>
      <c r="O9958" s="93"/>
      <c r="P9958" s="93"/>
    </row>
    <row r="9959" spans="14:16">
      <c r="N9959" s="102"/>
      <c r="O9959" s="93"/>
      <c r="P9959" s="93"/>
    </row>
    <row r="9960" spans="14:16">
      <c r="N9960" s="102"/>
      <c r="O9960" s="93"/>
      <c r="P9960" s="93"/>
    </row>
    <row r="9961" spans="14:16">
      <c r="N9961" s="102"/>
      <c r="O9961" s="93"/>
      <c r="P9961" s="93"/>
    </row>
    <row r="9962" spans="14:16">
      <c r="N9962" s="102"/>
      <c r="O9962" s="93"/>
      <c r="P9962" s="93"/>
    </row>
    <row r="9963" spans="14:16">
      <c r="N9963" s="102"/>
      <c r="O9963" s="93"/>
      <c r="P9963" s="93"/>
    </row>
    <row r="9964" spans="14:16">
      <c r="N9964" s="102"/>
      <c r="O9964" s="93"/>
      <c r="P9964" s="93"/>
    </row>
    <row r="9965" spans="14:16">
      <c r="N9965" s="102"/>
      <c r="O9965" s="93"/>
      <c r="P9965" s="93"/>
    </row>
    <row r="9966" spans="14:16">
      <c r="N9966" s="102"/>
      <c r="O9966" s="93"/>
      <c r="P9966" s="93"/>
    </row>
    <row r="9967" spans="14:16">
      <c r="N9967" s="102"/>
      <c r="O9967" s="93"/>
      <c r="P9967" s="93"/>
    </row>
    <row r="9968" spans="14:16">
      <c r="N9968" s="102"/>
      <c r="O9968" s="93"/>
      <c r="P9968" s="93"/>
    </row>
    <row r="9969" spans="14:16">
      <c r="N9969" s="102"/>
      <c r="O9969" s="93"/>
      <c r="P9969" s="93"/>
    </row>
    <row r="9970" spans="14:16">
      <c r="N9970" s="102"/>
      <c r="O9970" s="93"/>
      <c r="P9970" s="93"/>
    </row>
    <row r="9971" spans="14:16">
      <c r="N9971" s="102"/>
      <c r="O9971" s="93"/>
      <c r="P9971" s="93"/>
    </row>
    <row r="9972" spans="14:16">
      <c r="N9972" s="102"/>
      <c r="O9972" s="93"/>
      <c r="P9972" s="93"/>
    </row>
    <row r="9973" spans="14:16">
      <c r="N9973" s="102"/>
      <c r="O9973" s="93"/>
      <c r="P9973" s="93"/>
    </row>
    <row r="9974" spans="14:16">
      <c r="N9974" s="102"/>
      <c r="O9974" s="93"/>
      <c r="P9974" s="93"/>
    </row>
    <row r="9975" spans="14:16">
      <c r="N9975" s="102"/>
      <c r="O9975" s="93"/>
      <c r="P9975" s="93"/>
    </row>
    <row r="9976" spans="14:16">
      <c r="N9976" s="102"/>
      <c r="O9976" s="93"/>
      <c r="P9976" s="93"/>
    </row>
    <row r="9977" spans="14:16">
      <c r="N9977" s="102"/>
      <c r="O9977" s="93"/>
      <c r="P9977" s="93"/>
    </row>
    <row r="9978" spans="14:16">
      <c r="N9978" s="102"/>
      <c r="O9978" s="93"/>
      <c r="P9978" s="93"/>
    </row>
    <row r="9979" spans="14:16">
      <c r="N9979" s="102"/>
      <c r="O9979" s="93"/>
      <c r="P9979" s="93"/>
    </row>
    <row r="9980" spans="14:16">
      <c r="N9980" s="102"/>
      <c r="O9980" s="93"/>
      <c r="P9980" s="93"/>
    </row>
    <row r="9981" spans="14:16">
      <c r="N9981" s="102"/>
      <c r="O9981" s="93"/>
      <c r="P9981" s="93"/>
    </row>
    <row r="9982" spans="14:16">
      <c r="N9982" s="102"/>
      <c r="O9982" s="93"/>
      <c r="P9982" s="93"/>
    </row>
    <row r="9983" spans="14:16">
      <c r="N9983" s="102"/>
      <c r="O9983" s="93"/>
      <c r="P9983" s="93"/>
    </row>
    <row r="9984" spans="14:16">
      <c r="N9984" s="102"/>
      <c r="O9984" s="93"/>
      <c r="P9984" s="93"/>
    </row>
    <row r="9985" spans="14:16">
      <c r="N9985" s="102"/>
      <c r="O9985" s="93"/>
      <c r="P9985" s="93"/>
    </row>
    <row r="9986" spans="14:16">
      <c r="N9986" s="102"/>
      <c r="O9986" s="93"/>
      <c r="P9986" s="93"/>
    </row>
    <row r="9987" spans="14:16">
      <c r="N9987" s="102"/>
      <c r="O9987" s="93"/>
      <c r="P9987" s="93"/>
    </row>
    <row r="9988" spans="14:16">
      <c r="N9988" s="102"/>
      <c r="O9988" s="93"/>
      <c r="P9988" s="93"/>
    </row>
    <row r="9989" spans="14:16">
      <c r="N9989" s="102"/>
      <c r="O9989" s="93"/>
      <c r="P9989" s="93"/>
    </row>
    <row r="9990" spans="14:16">
      <c r="N9990" s="102"/>
      <c r="O9990" s="93"/>
      <c r="P9990" s="93"/>
    </row>
    <row r="9991" spans="14:16">
      <c r="N9991" s="102"/>
      <c r="O9991" s="93"/>
      <c r="P9991" s="93"/>
    </row>
    <row r="9992" spans="14:16">
      <c r="N9992" s="102"/>
      <c r="O9992" s="93"/>
      <c r="P9992" s="93"/>
    </row>
    <row r="9993" spans="14:16">
      <c r="N9993" s="102"/>
      <c r="O9993" s="93"/>
      <c r="P9993" s="93"/>
    </row>
    <row r="9994" spans="14:16">
      <c r="N9994" s="102"/>
      <c r="O9994" s="93"/>
      <c r="P9994" s="93"/>
    </row>
    <row r="9995" spans="14:16">
      <c r="N9995" s="102"/>
      <c r="O9995" s="93"/>
      <c r="P9995" s="93"/>
    </row>
    <row r="9996" spans="14:16">
      <c r="N9996" s="102"/>
      <c r="O9996" s="93"/>
      <c r="P9996" s="93"/>
    </row>
    <row r="9997" spans="14:16">
      <c r="N9997" s="102"/>
      <c r="O9997" s="93"/>
      <c r="P9997" s="93"/>
    </row>
    <row r="9998" spans="14:16">
      <c r="N9998" s="102"/>
      <c r="O9998" s="93"/>
      <c r="P9998" s="93"/>
    </row>
    <row r="9999" spans="14:16">
      <c r="N9999" s="102"/>
      <c r="O9999" s="93"/>
      <c r="P9999" s="93"/>
    </row>
    <row r="10000" spans="14:16">
      <c r="N10000" s="102"/>
      <c r="O10000" s="93"/>
      <c r="P10000" s="93"/>
    </row>
    <row r="10001" spans="14:16">
      <c r="N10001" s="102"/>
      <c r="O10001" s="93"/>
      <c r="P10001" s="93"/>
    </row>
    <row r="10002" spans="14:16">
      <c r="N10002" s="102"/>
      <c r="O10002" s="93"/>
      <c r="P10002" s="93"/>
    </row>
    <row r="10003" spans="14:16">
      <c r="N10003" s="102"/>
      <c r="O10003" s="93"/>
      <c r="P10003" s="93"/>
    </row>
    <row r="10004" spans="14:16">
      <c r="N10004" s="102"/>
      <c r="O10004" s="93"/>
      <c r="P10004" s="93"/>
    </row>
    <row r="10005" spans="14:16">
      <c r="N10005" s="102"/>
      <c r="O10005" s="93"/>
      <c r="P10005" s="93"/>
    </row>
    <row r="10006" spans="14:16">
      <c r="N10006" s="102"/>
      <c r="O10006" s="93"/>
      <c r="P10006" s="93"/>
    </row>
    <row r="10007" spans="14:16">
      <c r="N10007" s="102"/>
      <c r="O10007" s="93"/>
      <c r="P10007" s="93"/>
    </row>
    <row r="10008" spans="14:16">
      <c r="N10008" s="102"/>
      <c r="O10008" s="93"/>
      <c r="P10008" s="93"/>
    </row>
    <row r="10009" spans="14:16">
      <c r="N10009" s="102"/>
      <c r="O10009" s="93"/>
      <c r="P10009" s="93"/>
    </row>
    <row r="10010" spans="14:16">
      <c r="N10010" s="102"/>
      <c r="O10010" s="93"/>
      <c r="P10010" s="93"/>
    </row>
    <row r="10011" spans="14:16">
      <c r="N10011" s="102"/>
      <c r="O10011" s="93"/>
      <c r="P10011" s="93"/>
    </row>
    <row r="10012" spans="14:16">
      <c r="N10012" s="102"/>
      <c r="O10012" s="93"/>
      <c r="P10012" s="93"/>
    </row>
    <row r="10013" spans="14:16">
      <c r="N10013" s="102"/>
      <c r="O10013" s="93"/>
      <c r="P10013" s="93"/>
    </row>
    <row r="10014" spans="14:16">
      <c r="N10014" s="102"/>
      <c r="O10014" s="93"/>
      <c r="P10014" s="93"/>
    </row>
    <row r="10015" spans="14:16">
      <c r="N10015" s="102"/>
      <c r="O10015" s="93"/>
      <c r="P10015" s="93"/>
    </row>
    <row r="10016" spans="14:16">
      <c r="N10016" s="102"/>
      <c r="O10016" s="93"/>
      <c r="P10016" s="93"/>
    </row>
    <row r="10017" spans="14:16">
      <c r="N10017" s="102"/>
      <c r="O10017" s="93"/>
      <c r="P10017" s="93"/>
    </row>
    <row r="10018" spans="14:16">
      <c r="N10018" s="102"/>
      <c r="O10018" s="93"/>
      <c r="P10018" s="93"/>
    </row>
    <row r="10019" spans="14:16">
      <c r="N10019" s="102"/>
      <c r="O10019" s="93"/>
      <c r="P10019" s="93"/>
    </row>
    <row r="10020" spans="14:16">
      <c r="N10020" s="102"/>
      <c r="O10020" s="93"/>
      <c r="P10020" s="93"/>
    </row>
    <row r="10021" spans="14:16">
      <c r="N10021" s="102"/>
      <c r="O10021" s="93"/>
      <c r="P10021" s="93"/>
    </row>
    <row r="10022" spans="14:16">
      <c r="N10022" s="102"/>
      <c r="O10022" s="93"/>
      <c r="P10022" s="93"/>
    </row>
    <row r="10023" spans="14:16">
      <c r="N10023" s="102"/>
      <c r="O10023" s="93"/>
      <c r="P10023" s="93"/>
    </row>
    <row r="10024" spans="14:16">
      <c r="N10024" s="102"/>
      <c r="O10024" s="93"/>
      <c r="P10024" s="93"/>
    </row>
    <row r="10025" spans="14:16">
      <c r="N10025" s="102"/>
      <c r="O10025" s="93"/>
      <c r="P10025" s="93"/>
    </row>
    <row r="10026" spans="14:16">
      <c r="N10026" s="102"/>
      <c r="O10026" s="93"/>
      <c r="P10026" s="93"/>
    </row>
    <row r="10027" spans="14:16">
      <c r="N10027" s="102"/>
      <c r="O10027" s="93"/>
      <c r="P10027" s="93"/>
    </row>
    <row r="10028" spans="14:16">
      <c r="N10028" s="102"/>
      <c r="O10028" s="93"/>
      <c r="P10028" s="93"/>
    </row>
    <row r="10029" spans="14:16">
      <c r="N10029" s="102"/>
      <c r="O10029" s="93"/>
      <c r="P10029" s="93"/>
    </row>
    <row r="10030" spans="14:16">
      <c r="N10030" s="102"/>
      <c r="O10030" s="93"/>
      <c r="P10030" s="93"/>
    </row>
    <row r="10031" spans="14:16">
      <c r="N10031" s="102"/>
      <c r="O10031" s="93"/>
      <c r="P10031" s="93"/>
    </row>
    <row r="10032" spans="14:16">
      <c r="N10032" s="102"/>
      <c r="O10032" s="93"/>
      <c r="P10032" s="93"/>
    </row>
    <row r="10033" spans="14:16">
      <c r="N10033" s="102"/>
      <c r="O10033" s="93"/>
      <c r="P10033" s="93"/>
    </row>
    <row r="10034" spans="14:16">
      <c r="N10034" s="102"/>
      <c r="O10034" s="93"/>
      <c r="P10034" s="93"/>
    </row>
    <row r="10035" spans="14:16">
      <c r="N10035" s="102"/>
      <c r="O10035" s="93"/>
      <c r="P10035" s="93"/>
    </row>
    <row r="10036" spans="14:16">
      <c r="N10036" s="102"/>
      <c r="O10036" s="93"/>
      <c r="P10036" s="93"/>
    </row>
    <row r="10037" spans="14:16">
      <c r="N10037" s="102"/>
      <c r="O10037" s="93"/>
      <c r="P10037" s="93"/>
    </row>
    <row r="10038" spans="14:16">
      <c r="N10038" s="102"/>
      <c r="O10038" s="93"/>
      <c r="P10038" s="93"/>
    </row>
    <row r="10039" spans="14:16">
      <c r="N10039" s="102"/>
      <c r="O10039" s="93"/>
      <c r="P10039" s="93"/>
    </row>
    <row r="10040" spans="14:16">
      <c r="N10040" s="102"/>
      <c r="O10040" s="93"/>
      <c r="P10040" s="93"/>
    </row>
    <row r="10041" spans="14:16">
      <c r="N10041" s="102"/>
      <c r="O10041" s="93"/>
      <c r="P10041" s="93"/>
    </row>
    <row r="10042" spans="14:16">
      <c r="N10042" s="102"/>
      <c r="O10042" s="93"/>
      <c r="P10042" s="93"/>
    </row>
    <row r="10043" spans="14:16">
      <c r="N10043" s="102"/>
      <c r="O10043" s="93"/>
      <c r="P10043" s="93"/>
    </row>
    <row r="10044" spans="14:16">
      <c r="N10044" s="102"/>
      <c r="O10044" s="93"/>
      <c r="P10044" s="93"/>
    </row>
    <row r="10045" spans="14:16">
      <c r="N10045" s="102"/>
      <c r="O10045" s="93"/>
      <c r="P10045" s="93"/>
    </row>
    <row r="10046" spans="14:16">
      <c r="N10046" s="102"/>
      <c r="O10046" s="93"/>
      <c r="P10046" s="93"/>
    </row>
    <row r="10047" spans="14:16">
      <c r="N10047" s="102"/>
      <c r="O10047" s="93"/>
      <c r="P10047" s="93"/>
    </row>
    <row r="10048" spans="14:16">
      <c r="N10048" s="102"/>
      <c r="O10048" s="93"/>
      <c r="P10048" s="93"/>
    </row>
    <row r="10049" spans="14:16">
      <c r="N10049" s="102"/>
      <c r="O10049" s="93"/>
      <c r="P10049" s="93"/>
    </row>
    <row r="10050" spans="14:16">
      <c r="N10050" s="102"/>
      <c r="O10050" s="93"/>
      <c r="P10050" s="93"/>
    </row>
    <row r="10051" spans="14:16">
      <c r="N10051" s="102"/>
      <c r="O10051" s="93"/>
      <c r="P10051" s="93"/>
    </row>
    <row r="10052" spans="14:16">
      <c r="N10052" s="102"/>
      <c r="O10052" s="93"/>
      <c r="P10052" s="93"/>
    </row>
    <row r="10053" spans="14:16">
      <c r="N10053" s="102"/>
      <c r="O10053" s="93"/>
      <c r="P10053" s="93"/>
    </row>
    <row r="10054" spans="14:16">
      <c r="N10054" s="102"/>
      <c r="O10054" s="93"/>
      <c r="P10054" s="93"/>
    </row>
    <row r="10055" spans="14:16">
      <c r="N10055" s="102"/>
      <c r="O10055" s="93"/>
      <c r="P10055" s="93"/>
    </row>
    <row r="10056" spans="14:16">
      <c r="N10056" s="102"/>
      <c r="O10056" s="93"/>
      <c r="P10056" s="93"/>
    </row>
    <row r="10057" spans="14:16">
      <c r="N10057" s="102"/>
      <c r="O10057" s="93"/>
      <c r="P10057" s="93"/>
    </row>
    <row r="10058" spans="14:16">
      <c r="N10058" s="102"/>
      <c r="O10058" s="93"/>
      <c r="P10058" s="93"/>
    </row>
    <row r="10059" spans="14:16">
      <c r="N10059" s="102"/>
      <c r="O10059" s="93"/>
      <c r="P10059" s="93"/>
    </row>
    <row r="10060" spans="14:16">
      <c r="N10060" s="102"/>
      <c r="O10060" s="93"/>
      <c r="P10060" s="93"/>
    </row>
    <row r="10061" spans="14:16">
      <c r="N10061" s="102"/>
      <c r="O10061" s="93"/>
      <c r="P10061" s="93"/>
    </row>
    <row r="10062" spans="14:16">
      <c r="N10062" s="102"/>
      <c r="O10062" s="93"/>
      <c r="P10062" s="93"/>
    </row>
    <row r="10063" spans="14:16">
      <c r="N10063" s="102"/>
      <c r="O10063" s="93"/>
      <c r="P10063" s="93"/>
    </row>
    <row r="10064" spans="14:16">
      <c r="N10064" s="102"/>
      <c r="O10064" s="93"/>
      <c r="P10064" s="93"/>
    </row>
    <row r="10065" spans="14:16">
      <c r="N10065" s="102"/>
      <c r="O10065" s="93"/>
      <c r="P10065" s="93"/>
    </row>
    <row r="10066" spans="14:16">
      <c r="N10066" s="102"/>
      <c r="O10066" s="93"/>
      <c r="P10066" s="93"/>
    </row>
    <row r="10067" spans="14:16">
      <c r="N10067" s="102"/>
      <c r="O10067" s="93"/>
      <c r="P10067" s="93"/>
    </row>
    <row r="10068" spans="14:16">
      <c r="N10068" s="102"/>
      <c r="O10068" s="93"/>
      <c r="P10068" s="93"/>
    </row>
    <row r="10069" spans="14:16">
      <c r="N10069" s="102"/>
      <c r="O10069" s="93"/>
      <c r="P10069" s="93"/>
    </row>
    <row r="10070" spans="14:16">
      <c r="N10070" s="102"/>
      <c r="O10070" s="93"/>
      <c r="P10070" s="93"/>
    </row>
    <row r="10071" spans="14:16">
      <c r="N10071" s="102"/>
      <c r="O10071" s="93"/>
      <c r="P10071" s="93"/>
    </row>
    <row r="10072" spans="14:16">
      <c r="N10072" s="102"/>
      <c r="O10072" s="93"/>
      <c r="P10072" s="93"/>
    </row>
    <row r="10073" spans="14:16">
      <c r="N10073" s="102"/>
      <c r="O10073" s="93"/>
      <c r="P10073" s="93"/>
    </row>
    <row r="10074" spans="14:16">
      <c r="N10074" s="102"/>
      <c r="O10074" s="93"/>
      <c r="P10074" s="93"/>
    </row>
    <row r="10075" spans="14:16">
      <c r="N10075" s="102"/>
      <c r="O10075" s="93"/>
      <c r="P10075" s="93"/>
    </row>
    <row r="10076" spans="14:16">
      <c r="N10076" s="102"/>
      <c r="O10076" s="93"/>
      <c r="P10076" s="93"/>
    </row>
    <row r="10077" spans="14:16">
      <c r="N10077" s="102"/>
      <c r="O10077" s="93"/>
      <c r="P10077" s="93"/>
    </row>
    <row r="10078" spans="14:16">
      <c r="N10078" s="102"/>
      <c r="O10078" s="93"/>
      <c r="P10078" s="93"/>
    </row>
    <row r="10079" spans="14:16">
      <c r="N10079" s="102"/>
      <c r="O10079" s="93"/>
      <c r="P10079" s="93"/>
    </row>
    <row r="10080" spans="14:16">
      <c r="N10080" s="102"/>
      <c r="O10080" s="93"/>
      <c r="P10080" s="93"/>
    </row>
    <row r="10081" spans="14:16">
      <c r="N10081" s="102"/>
      <c r="O10081" s="93"/>
      <c r="P10081" s="93"/>
    </row>
    <row r="10082" spans="14:16">
      <c r="N10082" s="102"/>
      <c r="O10082" s="93"/>
      <c r="P10082" s="93"/>
    </row>
    <row r="10083" spans="14:16">
      <c r="N10083" s="102"/>
      <c r="O10083" s="93"/>
      <c r="P10083" s="93"/>
    </row>
    <row r="10084" spans="14:16">
      <c r="N10084" s="102"/>
      <c r="O10084" s="93"/>
      <c r="P10084" s="93"/>
    </row>
    <row r="10085" spans="14:16">
      <c r="N10085" s="102"/>
      <c r="O10085" s="93"/>
      <c r="P10085" s="93"/>
    </row>
    <row r="10086" spans="14:16">
      <c r="N10086" s="102"/>
      <c r="O10086" s="93"/>
      <c r="P10086" s="93"/>
    </row>
    <row r="10087" spans="14:16">
      <c r="N10087" s="102"/>
      <c r="O10087" s="93"/>
      <c r="P10087" s="93"/>
    </row>
    <row r="10088" spans="14:16">
      <c r="N10088" s="102"/>
      <c r="O10088" s="93"/>
      <c r="P10088" s="93"/>
    </row>
    <row r="10089" spans="14:16">
      <c r="N10089" s="102"/>
      <c r="O10089" s="93"/>
      <c r="P10089" s="93"/>
    </row>
    <row r="10090" spans="14:16">
      <c r="N10090" s="102"/>
      <c r="O10090" s="93"/>
      <c r="P10090" s="93"/>
    </row>
    <row r="10091" spans="14:16">
      <c r="N10091" s="102"/>
      <c r="O10091" s="93"/>
      <c r="P10091" s="93"/>
    </row>
    <row r="10092" spans="14:16">
      <c r="N10092" s="102"/>
      <c r="O10092" s="93"/>
      <c r="P10092" s="93"/>
    </row>
    <row r="10093" spans="14:16">
      <c r="N10093" s="102"/>
      <c r="O10093" s="93"/>
      <c r="P10093" s="93"/>
    </row>
    <row r="10094" spans="14:16">
      <c r="N10094" s="102"/>
      <c r="O10094" s="93"/>
      <c r="P10094" s="93"/>
    </row>
    <row r="10095" spans="14:16">
      <c r="N10095" s="102"/>
      <c r="O10095" s="93"/>
      <c r="P10095" s="93"/>
    </row>
    <row r="10096" spans="14:16">
      <c r="N10096" s="102"/>
      <c r="O10096" s="93"/>
      <c r="P10096" s="93"/>
    </row>
    <row r="10097" spans="14:16">
      <c r="N10097" s="102"/>
      <c r="O10097" s="93"/>
      <c r="P10097" s="93"/>
    </row>
    <row r="10098" spans="14:16">
      <c r="N10098" s="102"/>
      <c r="O10098" s="93"/>
      <c r="P10098" s="93"/>
    </row>
    <row r="10099" spans="14:16">
      <c r="N10099" s="102"/>
      <c r="O10099" s="93"/>
      <c r="P10099" s="93"/>
    </row>
    <row r="10100" spans="14:16">
      <c r="N10100" s="102"/>
      <c r="O10100" s="93"/>
      <c r="P10100" s="93"/>
    </row>
    <row r="10101" spans="14:16">
      <c r="N10101" s="102"/>
      <c r="O10101" s="93"/>
      <c r="P10101" s="93"/>
    </row>
    <row r="10102" spans="14:16">
      <c r="N10102" s="102"/>
      <c r="O10102" s="93"/>
      <c r="P10102" s="93"/>
    </row>
    <row r="10103" spans="14:16">
      <c r="N10103" s="102"/>
      <c r="O10103" s="93"/>
      <c r="P10103" s="93"/>
    </row>
    <row r="10104" spans="14:16">
      <c r="N10104" s="102"/>
      <c r="O10104" s="93"/>
      <c r="P10104" s="93"/>
    </row>
    <row r="10105" spans="14:16">
      <c r="N10105" s="102"/>
      <c r="O10105" s="93"/>
      <c r="P10105" s="93"/>
    </row>
    <row r="10106" spans="14:16">
      <c r="N10106" s="102"/>
      <c r="O10106" s="93"/>
      <c r="P10106" s="93"/>
    </row>
    <row r="10107" spans="14:16">
      <c r="N10107" s="102"/>
      <c r="O10107" s="93"/>
      <c r="P10107" s="93"/>
    </row>
    <row r="10108" spans="14:16">
      <c r="N10108" s="102"/>
      <c r="O10108" s="93"/>
      <c r="P10108" s="93"/>
    </row>
    <row r="10109" spans="14:16">
      <c r="N10109" s="102"/>
      <c r="O10109" s="93"/>
      <c r="P10109" s="93"/>
    </row>
    <row r="10110" spans="14:16">
      <c r="N10110" s="102"/>
      <c r="O10110" s="93"/>
      <c r="P10110" s="93"/>
    </row>
    <row r="10111" spans="14:16">
      <c r="N10111" s="102"/>
      <c r="O10111" s="93"/>
      <c r="P10111" s="93"/>
    </row>
    <row r="10112" spans="14:16">
      <c r="N10112" s="102"/>
      <c r="O10112" s="93"/>
      <c r="P10112" s="93"/>
    </row>
    <row r="10113" spans="14:16">
      <c r="N10113" s="102"/>
      <c r="O10113" s="93"/>
      <c r="P10113" s="93"/>
    </row>
    <row r="10114" spans="14:16">
      <c r="N10114" s="102"/>
      <c r="O10114" s="93"/>
      <c r="P10114" s="93"/>
    </row>
    <row r="10115" spans="14:16">
      <c r="N10115" s="102"/>
      <c r="O10115" s="93"/>
      <c r="P10115" s="93"/>
    </row>
    <row r="10116" spans="14:16">
      <c r="N10116" s="102"/>
      <c r="O10116" s="93"/>
      <c r="P10116" s="93"/>
    </row>
    <row r="10117" spans="14:16">
      <c r="N10117" s="102"/>
      <c r="O10117" s="93"/>
      <c r="P10117" s="93"/>
    </row>
    <row r="10118" spans="14:16">
      <c r="N10118" s="102"/>
      <c r="O10118" s="93"/>
      <c r="P10118" s="93"/>
    </row>
    <row r="10119" spans="14:16">
      <c r="N10119" s="102"/>
      <c r="O10119" s="93"/>
      <c r="P10119" s="93"/>
    </row>
    <row r="10120" spans="14:16">
      <c r="N10120" s="102"/>
      <c r="O10120" s="93"/>
      <c r="P10120" s="93"/>
    </row>
    <row r="10121" spans="14:16">
      <c r="N10121" s="102"/>
      <c r="O10121" s="93"/>
      <c r="P10121" s="93"/>
    </row>
    <row r="10122" spans="14:16">
      <c r="N10122" s="102"/>
      <c r="O10122" s="93"/>
      <c r="P10122" s="93"/>
    </row>
    <row r="10123" spans="14:16">
      <c r="N10123" s="102"/>
      <c r="O10123" s="93"/>
      <c r="P10123" s="93"/>
    </row>
    <row r="10124" spans="14:16">
      <c r="N10124" s="102"/>
      <c r="O10124" s="93"/>
      <c r="P10124" s="93"/>
    </row>
    <row r="10125" spans="14:16">
      <c r="N10125" s="102"/>
      <c r="O10125" s="93"/>
      <c r="P10125" s="93"/>
    </row>
    <row r="10126" spans="14:16">
      <c r="N10126" s="102"/>
      <c r="O10126" s="93"/>
      <c r="P10126" s="93"/>
    </row>
    <row r="10127" spans="14:16">
      <c r="N10127" s="102"/>
      <c r="O10127" s="93"/>
      <c r="P10127" s="93"/>
    </row>
    <row r="10128" spans="14:16">
      <c r="N10128" s="102"/>
      <c r="O10128" s="93"/>
      <c r="P10128" s="93"/>
    </row>
    <row r="10129" spans="14:16">
      <c r="N10129" s="102"/>
      <c r="O10129" s="93"/>
      <c r="P10129" s="93"/>
    </row>
    <row r="10130" spans="14:16">
      <c r="N10130" s="102"/>
      <c r="O10130" s="93"/>
      <c r="P10130" s="93"/>
    </row>
    <row r="10131" spans="14:16">
      <c r="N10131" s="102"/>
      <c r="O10131" s="93"/>
      <c r="P10131" s="93"/>
    </row>
    <row r="10132" spans="14:16">
      <c r="N10132" s="102"/>
      <c r="O10132" s="93"/>
      <c r="P10132" s="93"/>
    </row>
    <row r="10133" spans="14:16">
      <c r="N10133" s="102"/>
      <c r="O10133" s="93"/>
      <c r="P10133" s="93"/>
    </row>
    <row r="10134" spans="14:16">
      <c r="N10134" s="102"/>
      <c r="O10134" s="93"/>
      <c r="P10134" s="93"/>
    </row>
    <row r="10135" spans="14:16">
      <c r="N10135" s="102"/>
      <c r="O10135" s="93"/>
      <c r="P10135" s="93"/>
    </row>
    <row r="10136" spans="14:16">
      <c r="N10136" s="102"/>
      <c r="O10136" s="93"/>
      <c r="P10136" s="93"/>
    </row>
    <row r="10137" spans="14:16">
      <c r="N10137" s="102"/>
      <c r="O10137" s="93"/>
      <c r="P10137" s="93"/>
    </row>
    <row r="10138" spans="14:16">
      <c r="N10138" s="102"/>
      <c r="O10138" s="93"/>
      <c r="P10138" s="93"/>
    </row>
    <row r="10139" spans="14:16">
      <c r="N10139" s="102"/>
      <c r="O10139" s="93"/>
      <c r="P10139" s="93"/>
    </row>
    <row r="10140" spans="14:16">
      <c r="N10140" s="102"/>
      <c r="O10140" s="93"/>
      <c r="P10140" s="93"/>
    </row>
    <row r="10141" spans="14:16">
      <c r="N10141" s="102"/>
      <c r="O10141" s="93"/>
      <c r="P10141" s="93"/>
    </row>
    <row r="10142" spans="14:16">
      <c r="N10142" s="102"/>
      <c r="O10142" s="93"/>
      <c r="P10142" s="93"/>
    </row>
    <row r="10143" spans="14:16">
      <c r="N10143" s="102"/>
      <c r="O10143" s="93"/>
      <c r="P10143" s="93"/>
    </row>
    <row r="10144" spans="14:16">
      <c r="N10144" s="102"/>
      <c r="O10144" s="93"/>
      <c r="P10144" s="93"/>
    </row>
    <row r="10145" spans="14:16">
      <c r="N10145" s="102"/>
      <c r="O10145" s="93"/>
      <c r="P10145" s="93"/>
    </row>
    <row r="10146" spans="14:16">
      <c r="N10146" s="102"/>
      <c r="O10146" s="93"/>
      <c r="P10146" s="93"/>
    </row>
    <row r="10147" spans="14:16">
      <c r="N10147" s="102"/>
      <c r="O10147" s="93"/>
      <c r="P10147" s="93"/>
    </row>
    <row r="10148" spans="14:16">
      <c r="N10148" s="102"/>
      <c r="O10148" s="93"/>
      <c r="P10148" s="93"/>
    </row>
    <row r="10149" spans="14:16">
      <c r="N10149" s="102"/>
      <c r="O10149" s="93"/>
      <c r="P10149" s="93"/>
    </row>
    <row r="10150" spans="14:16">
      <c r="N10150" s="102"/>
      <c r="O10150" s="93"/>
      <c r="P10150" s="93"/>
    </row>
    <row r="10151" spans="14:16">
      <c r="N10151" s="102"/>
      <c r="O10151" s="93"/>
      <c r="P10151" s="93"/>
    </row>
    <row r="10152" spans="14:16">
      <c r="N10152" s="102"/>
      <c r="O10152" s="93"/>
      <c r="P10152" s="93"/>
    </row>
    <row r="10153" spans="14:16">
      <c r="N10153" s="102"/>
      <c r="O10153" s="93"/>
      <c r="P10153" s="93"/>
    </row>
    <row r="10154" spans="14:16">
      <c r="N10154" s="102"/>
      <c r="O10154" s="93"/>
      <c r="P10154" s="93"/>
    </row>
    <row r="10155" spans="14:16">
      <c r="N10155" s="102"/>
      <c r="O10155" s="93"/>
      <c r="P10155" s="93"/>
    </row>
    <row r="10156" spans="14:16">
      <c r="N10156" s="102"/>
      <c r="O10156" s="93"/>
      <c r="P10156" s="93"/>
    </row>
    <row r="10157" spans="14:16">
      <c r="N10157" s="102"/>
      <c r="O10157" s="93"/>
      <c r="P10157" s="93"/>
    </row>
    <row r="10158" spans="14:16">
      <c r="N10158" s="102"/>
      <c r="O10158" s="93"/>
      <c r="P10158" s="93"/>
    </row>
    <row r="10159" spans="14:16">
      <c r="N10159" s="102"/>
      <c r="O10159" s="93"/>
      <c r="P10159" s="93"/>
    </row>
    <row r="10160" spans="14:16">
      <c r="N10160" s="102"/>
      <c r="O10160" s="93"/>
      <c r="P10160" s="93"/>
    </row>
    <row r="10161" spans="14:16">
      <c r="N10161" s="102"/>
      <c r="O10161" s="93"/>
      <c r="P10161" s="93"/>
    </row>
    <row r="10162" spans="14:16">
      <c r="N10162" s="102"/>
      <c r="O10162" s="93"/>
      <c r="P10162" s="93"/>
    </row>
    <row r="10163" spans="14:16">
      <c r="N10163" s="102"/>
      <c r="O10163" s="93"/>
      <c r="P10163" s="93"/>
    </row>
    <row r="10164" spans="14:16">
      <c r="N10164" s="102"/>
      <c r="O10164" s="93"/>
      <c r="P10164" s="93"/>
    </row>
    <row r="10165" spans="14:16">
      <c r="N10165" s="102"/>
      <c r="O10165" s="93"/>
      <c r="P10165" s="93"/>
    </row>
    <row r="10166" spans="14:16">
      <c r="N10166" s="102"/>
      <c r="O10166" s="93"/>
      <c r="P10166" s="93"/>
    </row>
    <row r="10167" spans="14:16">
      <c r="N10167" s="102"/>
      <c r="O10167" s="93"/>
      <c r="P10167" s="93"/>
    </row>
    <row r="10168" spans="14:16">
      <c r="N10168" s="102"/>
      <c r="O10168" s="93"/>
      <c r="P10168" s="93"/>
    </row>
    <row r="10169" spans="14:16">
      <c r="N10169" s="102"/>
      <c r="O10169" s="93"/>
      <c r="P10169" s="93"/>
    </row>
    <row r="10170" spans="14:16">
      <c r="N10170" s="102"/>
      <c r="O10170" s="93"/>
      <c r="P10170" s="93"/>
    </row>
    <row r="10171" spans="14:16">
      <c r="N10171" s="102"/>
      <c r="O10171" s="93"/>
      <c r="P10171" s="93"/>
    </row>
    <row r="10172" spans="14:16">
      <c r="N10172" s="102"/>
      <c r="O10172" s="93"/>
      <c r="P10172" s="93"/>
    </row>
    <row r="10173" spans="14:16">
      <c r="N10173" s="102"/>
      <c r="O10173" s="93"/>
      <c r="P10173" s="93"/>
    </row>
    <row r="10174" spans="14:16">
      <c r="N10174" s="102"/>
      <c r="O10174" s="93"/>
      <c r="P10174" s="93"/>
    </row>
    <row r="10175" spans="14:16">
      <c r="N10175" s="102"/>
      <c r="O10175" s="93"/>
      <c r="P10175" s="93"/>
    </row>
    <row r="10176" spans="14:16">
      <c r="N10176" s="102"/>
      <c r="O10176" s="93"/>
      <c r="P10176" s="93"/>
    </row>
    <row r="10177" spans="14:16">
      <c r="N10177" s="102"/>
      <c r="O10177" s="93"/>
      <c r="P10177" s="93"/>
    </row>
    <row r="10178" spans="14:16">
      <c r="N10178" s="102"/>
      <c r="O10178" s="93"/>
      <c r="P10178" s="93"/>
    </row>
    <row r="10179" spans="14:16">
      <c r="N10179" s="102"/>
      <c r="O10179" s="93"/>
      <c r="P10179" s="93"/>
    </row>
    <row r="10180" spans="14:16">
      <c r="N10180" s="102"/>
      <c r="O10180" s="93"/>
      <c r="P10180" s="93"/>
    </row>
    <row r="10181" spans="14:16">
      <c r="N10181" s="102"/>
      <c r="O10181" s="93"/>
      <c r="P10181" s="93"/>
    </row>
    <row r="10182" spans="14:16">
      <c r="N10182" s="102"/>
      <c r="O10182" s="93"/>
      <c r="P10182" s="93"/>
    </row>
    <row r="10183" spans="14:16">
      <c r="N10183" s="102"/>
      <c r="O10183" s="93"/>
      <c r="P10183" s="93"/>
    </row>
    <row r="10184" spans="14:16">
      <c r="N10184" s="102"/>
      <c r="O10184" s="93"/>
      <c r="P10184" s="93"/>
    </row>
    <row r="10185" spans="14:16">
      <c r="N10185" s="102"/>
      <c r="O10185" s="93"/>
      <c r="P10185" s="93"/>
    </row>
    <row r="10186" spans="14:16">
      <c r="N10186" s="102"/>
      <c r="O10186" s="93"/>
      <c r="P10186" s="93"/>
    </row>
    <row r="10187" spans="14:16">
      <c r="N10187" s="102"/>
      <c r="O10187" s="93"/>
      <c r="P10187" s="93"/>
    </row>
    <row r="10188" spans="14:16">
      <c r="N10188" s="102"/>
      <c r="O10188" s="93"/>
      <c r="P10188" s="93"/>
    </row>
    <row r="10189" spans="14:16">
      <c r="N10189" s="102"/>
      <c r="O10189" s="93"/>
      <c r="P10189" s="93"/>
    </row>
    <row r="10190" spans="14:16">
      <c r="N10190" s="102"/>
      <c r="O10190" s="93"/>
      <c r="P10190" s="93"/>
    </row>
    <row r="10191" spans="14:16">
      <c r="N10191" s="102"/>
      <c r="O10191" s="93"/>
      <c r="P10191" s="93"/>
    </row>
    <row r="10192" spans="14:16">
      <c r="N10192" s="102"/>
      <c r="O10192" s="93"/>
      <c r="P10192" s="93"/>
    </row>
    <row r="10193" spans="14:16">
      <c r="N10193" s="102"/>
      <c r="O10193" s="93"/>
      <c r="P10193" s="93"/>
    </row>
    <row r="10194" spans="14:16">
      <c r="N10194" s="102"/>
      <c r="O10194" s="93"/>
      <c r="P10194" s="93"/>
    </row>
    <row r="10195" spans="14:16">
      <c r="N10195" s="102"/>
      <c r="O10195" s="93"/>
      <c r="P10195" s="93"/>
    </row>
    <row r="10196" spans="14:16">
      <c r="N10196" s="102"/>
      <c r="O10196" s="93"/>
      <c r="P10196" s="93"/>
    </row>
    <row r="10197" spans="14:16">
      <c r="N10197" s="102"/>
      <c r="O10197" s="93"/>
      <c r="P10197" s="93"/>
    </row>
    <row r="10198" spans="14:16">
      <c r="N10198" s="102"/>
      <c r="O10198" s="93"/>
      <c r="P10198" s="93"/>
    </row>
    <row r="10199" spans="14:16">
      <c r="N10199" s="102"/>
      <c r="O10199" s="93"/>
      <c r="P10199" s="93"/>
    </row>
    <row r="10200" spans="14:16">
      <c r="N10200" s="102"/>
      <c r="O10200" s="93"/>
      <c r="P10200" s="93"/>
    </row>
    <row r="10201" spans="14:16">
      <c r="N10201" s="102"/>
      <c r="O10201" s="93"/>
      <c r="P10201" s="93"/>
    </row>
    <row r="10202" spans="14:16">
      <c r="N10202" s="102"/>
      <c r="O10202" s="93"/>
      <c r="P10202" s="93"/>
    </row>
    <row r="10203" spans="14:16">
      <c r="N10203" s="102"/>
      <c r="O10203" s="93"/>
      <c r="P10203" s="93"/>
    </row>
    <row r="10204" spans="14:16">
      <c r="N10204" s="102"/>
      <c r="O10204" s="93"/>
      <c r="P10204" s="93"/>
    </row>
    <row r="10205" spans="14:16">
      <c r="N10205" s="102"/>
      <c r="O10205" s="93"/>
      <c r="P10205" s="93"/>
    </row>
    <row r="10206" spans="14:16">
      <c r="N10206" s="102"/>
      <c r="O10206" s="93"/>
      <c r="P10206" s="93"/>
    </row>
    <row r="10207" spans="14:16">
      <c r="N10207" s="102"/>
      <c r="O10207" s="93"/>
      <c r="P10207" s="93"/>
    </row>
    <row r="10208" spans="14:16">
      <c r="N10208" s="102"/>
      <c r="O10208" s="93"/>
      <c r="P10208" s="93"/>
    </row>
    <row r="10209" spans="14:16">
      <c r="N10209" s="102"/>
      <c r="O10209" s="93"/>
      <c r="P10209" s="93"/>
    </row>
    <row r="10210" spans="14:16">
      <c r="N10210" s="102"/>
      <c r="O10210" s="93"/>
      <c r="P10210" s="93"/>
    </row>
    <row r="10211" spans="14:16">
      <c r="N10211" s="102"/>
      <c r="O10211" s="93"/>
      <c r="P10211" s="93"/>
    </row>
    <row r="10212" spans="14:16">
      <c r="N10212" s="102"/>
      <c r="O10212" s="93"/>
      <c r="P10212" s="93"/>
    </row>
    <row r="10213" spans="14:16">
      <c r="N10213" s="102"/>
      <c r="O10213" s="93"/>
      <c r="P10213" s="93"/>
    </row>
    <row r="10214" spans="14:16">
      <c r="N10214" s="102"/>
      <c r="O10214" s="93"/>
      <c r="P10214" s="93"/>
    </row>
    <row r="10215" spans="14:16">
      <c r="N10215" s="102"/>
      <c r="O10215" s="93"/>
      <c r="P10215" s="93"/>
    </row>
    <row r="10216" spans="14:16">
      <c r="N10216" s="102"/>
      <c r="O10216" s="93"/>
      <c r="P10216" s="93"/>
    </row>
    <row r="10217" spans="14:16">
      <c r="N10217" s="102"/>
      <c r="O10217" s="93"/>
      <c r="P10217" s="93"/>
    </row>
    <row r="10218" spans="14:16">
      <c r="N10218" s="102"/>
      <c r="O10218" s="93"/>
      <c r="P10218" s="93"/>
    </row>
    <row r="10219" spans="14:16">
      <c r="N10219" s="102"/>
      <c r="O10219" s="93"/>
      <c r="P10219" s="93"/>
    </row>
    <row r="10220" spans="14:16">
      <c r="N10220" s="102"/>
      <c r="O10220" s="93"/>
      <c r="P10220" s="93"/>
    </row>
    <row r="10221" spans="14:16">
      <c r="N10221" s="102"/>
      <c r="O10221" s="93"/>
      <c r="P10221" s="93"/>
    </row>
    <row r="10222" spans="14:16">
      <c r="N10222" s="102"/>
      <c r="O10222" s="93"/>
      <c r="P10222" s="93"/>
    </row>
    <row r="10223" spans="14:16">
      <c r="N10223" s="102"/>
      <c r="O10223" s="93"/>
      <c r="P10223" s="93"/>
    </row>
    <row r="10224" spans="14:16">
      <c r="N10224" s="102"/>
      <c r="O10224" s="93"/>
      <c r="P10224" s="93"/>
    </row>
    <row r="10225" spans="14:16">
      <c r="N10225" s="102"/>
      <c r="O10225" s="93"/>
      <c r="P10225" s="93"/>
    </row>
    <row r="10226" spans="14:16">
      <c r="N10226" s="102"/>
      <c r="O10226" s="93"/>
      <c r="P10226" s="93"/>
    </row>
    <row r="10227" spans="14:16">
      <c r="N10227" s="102"/>
      <c r="O10227" s="93"/>
      <c r="P10227" s="93"/>
    </row>
    <row r="10228" spans="14:16">
      <c r="N10228" s="102"/>
      <c r="O10228" s="93"/>
      <c r="P10228" s="93"/>
    </row>
    <row r="10229" spans="14:16">
      <c r="N10229" s="102"/>
      <c r="O10229" s="93"/>
      <c r="P10229" s="93"/>
    </row>
    <row r="10230" spans="14:16">
      <c r="N10230" s="102"/>
      <c r="O10230" s="93"/>
      <c r="P10230" s="93"/>
    </row>
    <row r="10231" spans="14:16">
      <c r="N10231" s="102"/>
      <c r="O10231" s="93"/>
      <c r="P10231" s="93"/>
    </row>
    <row r="10232" spans="14:16">
      <c r="N10232" s="102"/>
      <c r="O10232" s="93"/>
      <c r="P10232" s="93"/>
    </row>
    <row r="10233" spans="14:16">
      <c r="N10233" s="102"/>
      <c r="O10233" s="93"/>
      <c r="P10233" s="93"/>
    </row>
    <row r="10234" spans="14:16">
      <c r="N10234" s="102"/>
      <c r="O10234" s="93"/>
      <c r="P10234" s="93"/>
    </row>
    <row r="10235" spans="14:16">
      <c r="N10235" s="102"/>
      <c r="O10235" s="93"/>
      <c r="P10235" s="93"/>
    </row>
    <row r="10236" spans="14:16">
      <c r="N10236" s="102"/>
      <c r="O10236" s="93"/>
      <c r="P10236" s="93"/>
    </row>
    <row r="10237" spans="14:16">
      <c r="N10237" s="102"/>
      <c r="O10237" s="93"/>
      <c r="P10237" s="93"/>
    </row>
    <row r="10238" spans="14:16">
      <c r="N10238" s="102"/>
      <c r="O10238" s="93"/>
      <c r="P10238" s="93"/>
    </row>
    <row r="10239" spans="14:16">
      <c r="N10239" s="102"/>
      <c r="O10239" s="93"/>
      <c r="P10239" s="93"/>
    </row>
    <row r="10240" spans="14:16">
      <c r="N10240" s="102"/>
      <c r="O10240" s="93"/>
      <c r="P10240" s="93"/>
    </row>
    <row r="10241" spans="14:16">
      <c r="N10241" s="102"/>
      <c r="O10241" s="93"/>
      <c r="P10241" s="93"/>
    </row>
    <row r="10242" spans="14:16">
      <c r="N10242" s="102"/>
      <c r="O10242" s="93"/>
      <c r="P10242" s="93"/>
    </row>
    <row r="10243" spans="14:16">
      <c r="N10243" s="102"/>
      <c r="O10243" s="93"/>
      <c r="P10243" s="93"/>
    </row>
    <row r="10244" spans="14:16">
      <c r="N10244" s="102"/>
      <c r="O10244" s="93"/>
      <c r="P10244" s="93"/>
    </row>
    <row r="10245" spans="14:16">
      <c r="N10245" s="102"/>
      <c r="O10245" s="93"/>
      <c r="P10245" s="93"/>
    </row>
    <row r="10246" spans="14:16">
      <c r="N10246" s="102"/>
      <c r="O10246" s="93"/>
      <c r="P10246" s="93"/>
    </row>
    <row r="10247" spans="14:16">
      <c r="N10247" s="102"/>
      <c r="O10247" s="93"/>
      <c r="P10247" s="93"/>
    </row>
    <row r="10248" spans="14:16">
      <c r="N10248" s="102"/>
      <c r="O10248" s="93"/>
      <c r="P10248" s="93"/>
    </row>
    <row r="10249" spans="14:16">
      <c r="N10249" s="102"/>
      <c r="O10249" s="93"/>
      <c r="P10249" s="93"/>
    </row>
    <row r="10250" spans="14:16">
      <c r="N10250" s="102"/>
      <c r="O10250" s="93"/>
      <c r="P10250" s="93"/>
    </row>
    <row r="10251" spans="14:16">
      <c r="N10251" s="102"/>
      <c r="O10251" s="93"/>
      <c r="P10251" s="93"/>
    </row>
    <row r="10252" spans="14:16">
      <c r="N10252" s="102"/>
      <c r="O10252" s="93"/>
      <c r="P10252" s="93"/>
    </row>
    <row r="10253" spans="14:16">
      <c r="N10253" s="102"/>
      <c r="O10253" s="93"/>
      <c r="P10253" s="93"/>
    </row>
    <row r="10254" spans="14:16">
      <c r="N10254" s="102"/>
      <c r="O10254" s="93"/>
      <c r="P10254" s="93"/>
    </row>
    <row r="10255" spans="14:16">
      <c r="N10255" s="102"/>
      <c r="O10255" s="93"/>
      <c r="P10255" s="93"/>
    </row>
    <row r="10256" spans="14:16">
      <c r="N10256" s="102"/>
      <c r="O10256" s="93"/>
      <c r="P10256" s="93"/>
    </row>
    <row r="10257" spans="14:16">
      <c r="N10257" s="102"/>
      <c r="O10257" s="93"/>
      <c r="P10257" s="93"/>
    </row>
    <row r="10258" spans="14:16">
      <c r="N10258" s="102"/>
      <c r="O10258" s="93"/>
      <c r="P10258" s="93"/>
    </row>
    <row r="10259" spans="14:16">
      <c r="N10259" s="102"/>
      <c r="O10259" s="93"/>
      <c r="P10259" s="93"/>
    </row>
    <row r="10260" spans="14:16">
      <c r="N10260" s="102"/>
      <c r="O10260" s="93"/>
      <c r="P10260" s="93"/>
    </row>
    <row r="10261" spans="14:16">
      <c r="N10261" s="102"/>
      <c r="O10261" s="93"/>
      <c r="P10261" s="93"/>
    </row>
    <row r="10262" spans="14:16">
      <c r="N10262" s="102"/>
      <c r="O10262" s="93"/>
      <c r="P10262" s="93"/>
    </row>
    <row r="10263" spans="14:16">
      <c r="N10263" s="102"/>
      <c r="O10263" s="93"/>
      <c r="P10263" s="93"/>
    </row>
    <row r="10264" spans="14:16">
      <c r="N10264" s="102"/>
      <c r="O10264" s="93"/>
      <c r="P10264" s="93"/>
    </row>
    <row r="10265" spans="14:16">
      <c r="N10265" s="102"/>
      <c r="O10265" s="93"/>
      <c r="P10265" s="93"/>
    </row>
    <row r="10266" spans="14:16">
      <c r="N10266" s="102"/>
      <c r="O10266" s="93"/>
      <c r="P10266" s="93"/>
    </row>
    <row r="10267" spans="14:16">
      <c r="N10267" s="102"/>
      <c r="O10267" s="93"/>
      <c r="P10267" s="93"/>
    </row>
    <row r="10268" spans="14:16">
      <c r="N10268" s="102"/>
      <c r="O10268" s="93"/>
      <c r="P10268" s="93"/>
    </row>
    <row r="10269" spans="14:16">
      <c r="N10269" s="102"/>
      <c r="O10269" s="93"/>
      <c r="P10269" s="93"/>
    </row>
    <row r="10270" spans="14:16">
      <c r="N10270" s="102"/>
      <c r="O10270" s="93"/>
      <c r="P10270" s="93"/>
    </row>
    <row r="10271" spans="14:16">
      <c r="N10271" s="102"/>
      <c r="O10271" s="93"/>
      <c r="P10271" s="93"/>
    </row>
    <row r="10272" spans="14:16">
      <c r="N10272" s="102"/>
      <c r="O10272" s="93"/>
      <c r="P10272" s="93"/>
    </row>
    <row r="10273" spans="14:16">
      <c r="N10273" s="102"/>
      <c r="O10273" s="93"/>
      <c r="P10273" s="93"/>
    </row>
    <row r="10274" spans="14:16">
      <c r="N10274" s="102"/>
      <c r="O10274" s="93"/>
      <c r="P10274" s="93"/>
    </row>
    <row r="10275" spans="14:16">
      <c r="N10275" s="102"/>
      <c r="O10275" s="93"/>
      <c r="P10275" s="93"/>
    </row>
    <row r="10276" spans="14:16">
      <c r="N10276" s="102"/>
      <c r="O10276" s="93"/>
      <c r="P10276" s="93"/>
    </row>
    <row r="10277" spans="14:16">
      <c r="N10277" s="102"/>
      <c r="O10277" s="93"/>
      <c r="P10277" s="93"/>
    </row>
    <row r="10278" spans="14:16">
      <c r="N10278" s="102"/>
      <c r="O10278" s="93"/>
      <c r="P10278" s="93"/>
    </row>
    <row r="10279" spans="14:16">
      <c r="N10279" s="102"/>
      <c r="O10279" s="93"/>
      <c r="P10279" s="93"/>
    </row>
    <row r="10280" spans="14:16">
      <c r="N10280" s="102"/>
      <c r="O10280" s="93"/>
      <c r="P10280" s="93"/>
    </row>
    <row r="10281" spans="14:16">
      <c r="N10281" s="102"/>
      <c r="O10281" s="93"/>
      <c r="P10281" s="93"/>
    </row>
    <row r="10282" spans="14:16">
      <c r="N10282" s="102"/>
      <c r="O10282" s="93"/>
      <c r="P10282" s="93"/>
    </row>
    <row r="10283" spans="14:16">
      <c r="N10283" s="102"/>
      <c r="O10283" s="93"/>
      <c r="P10283" s="93"/>
    </row>
    <row r="10284" spans="14:16">
      <c r="N10284" s="102"/>
      <c r="O10284" s="93"/>
      <c r="P10284" s="93"/>
    </row>
    <row r="10285" spans="14:16">
      <c r="N10285" s="102"/>
      <c r="O10285" s="93"/>
      <c r="P10285" s="93"/>
    </row>
    <row r="10286" spans="14:16">
      <c r="N10286" s="102"/>
      <c r="O10286" s="93"/>
      <c r="P10286" s="93"/>
    </row>
    <row r="10287" spans="14:16">
      <c r="N10287" s="102"/>
      <c r="O10287" s="93"/>
      <c r="P10287" s="93"/>
    </row>
    <row r="10288" spans="14:16">
      <c r="N10288" s="102"/>
      <c r="O10288" s="93"/>
      <c r="P10288" s="93"/>
    </row>
    <row r="10289" spans="14:16">
      <c r="N10289" s="102"/>
      <c r="O10289" s="93"/>
      <c r="P10289" s="93"/>
    </row>
    <row r="10290" spans="14:16">
      <c r="N10290" s="102"/>
      <c r="O10290" s="93"/>
      <c r="P10290" s="93"/>
    </row>
    <row r="10291" spans="14:16">
      <c r="N10291" s="102"/>
      <c r="O10291" s="93"/>
      <c r="P10291" s="93"/>
    </row>
    <row r="10292" spans="14:16">
      <c r="N10292" s="102"/>
      <c r="O10292" s="93"/>
      <c r="P10292" s="93"/>
    </row>
    <row r="10293" spans="14:16">
      <c r="N10293" s="102"/>
      <c r="O10293" s="93"/>
      <c r="P10293" s="93"/>
    </row>
    <row r="10294" spans="14:16">
      <c r="N10294" s="102"/>
      <c r="O10294" s="93"/>
      <c r="P10294" s="93"/>
    </row>
    <row r="10295" spans="14:16">
      <c r="N10295" s="102"/>
      <c r="O10295" s="93"/>
      <c r="P10295" s="93"/>
    </row>
    <row r="10296" spans="14:16">
      <c r="N10296" s="102"/>
      <c r="O10296" s="93"/>
      <c r="P10296" s="93"/>
    </row>
    <row r="10297" spans="14:16">
      <c r="N10297" s="102"/>
      <c r="O10297" s="93"/>
      <c r="P10297" s="93"/>
    </row>
    <row r="10298" spans="14:16">
      <c r="N10298" s="102"/>
      <c r="O10298" s="93"/>
      <c r="P10298" s="93"/>
    </row>
    <row r="10299" spans="14:16">
      <c r="N10299" s="102"/>
      <c r="O10299" s="93"/>
      <c r="P10299" s="93"/>
    </row>
    <row r="10300" spans="14:16">
      <c r="N10300" s="102"/>
      <c r="O10300" s="93"/>
      <c r="P10300" s="93"/>
    </row>
    <row r="10301" spans="14:16">
      <c r="N10301" s="102"/>
      <c r="O10301" s="93"/>
      <c r="P10301" s="93"/>
    </row>
    <row r="10302" spans="14:16">
      <c r="N10302" s="102"/>
      <c r="O10302" s="93"/>
      <c r="P10302" s="93"/>
    </row>
    <row r="10303" spans="14:16">
      <c r="N10303" s="102"/>
      <c r="O10303" s="93"/>
      <c r="P10303" s="93"/>
    </row>
    <row r="10304" spans="14:16">
      <c r="N10304" s="102"/>
      <c r="O10304" s="93"/>
      <c r="P10304" s="93"/>
    </row>
    <row r="10305" spans="14:16">
      <c r="N10305" s="102"/>
      <c r="O10305" s="93"/>
      <c r="P10305" s="93"/>
    </row>
    <row r="10306" spans="14:16">
      <c r="N10306" s="102"/>
      <c r="O10306" s="93"/>
      <c r="P10306" s="93"/>
    </row>
    <row r="10307" spans="14:16">
      <c r="N10307" s="102"/>
      <c r="O10307" s="93"/>
      <c r="P10307" s="93"/>
    </row>
    <row r="10308" spans="14:16">
      <c r="N10308" s="102"/>
      <c r="O10308" s="93"/>
      <c r="P10308" s="93"/>
    </row>
    <row r="10309" spans="14:16">
      <c r="N10309" s="102"/>
      <c r="O10309" s="93"/>
      <c r="P10309" s="93"/>
    </row>
    <row r="10310" spans="14:16">
      <c r="N10310" s="102"/>
      <c r="O10310" s="93"/>
      <c r="P10310" s="93"/>
    </row>
    <row r="10311" spans="14:16">
      <c r="N10311" s="102"/>
      <c r="O10311" s="93"/>
      <c r="P10311" s="93"/>
    </row>
    <row r="10312" spans="14:16">
      <c r="N10312" s="102"/>
      <c r="O10312" s="93"/>
      <c r="P10312" s="93"/>
    </row>
    <row r="10313" spans="14:16">
      <c r="N10313" s="102"/>
      <c r="O10313" s="93"/>
      <c r="P10313" s="93"/>
    </row>
    <row r="10314" spans="14:16">
      <c r="N10314" s="102"/>
      <c r="O10314" s="93"/>
      <c r="P10314" s="93"/>
    </row>
    <row r="10315" spans="14:16">
      <c r="N10315" s="102"/>
      <c r="O10315" s="93"/>
      <c r="P10315" s="93"/>
    </row>
    <row r="10316" spans="14:16">
      <c r="N10316" s="102"/>
      <c r="O10316" s="93"/>
      <c r="P10316" s="93"/>
    </row>
    <row r="10317" spans="14:16">
      <c r="N10317" s="102"/>
      <c r="O10317" s="93"/>
      <c r="P10317" s="93"/>
    </row>
    <row r="10318" spans="14:16">
      <c r="N10318" s="102"/>
      <c r="O10318" s="93"/>
      <c r="P10318" s="93"/>
    </row>
    <row r="10319" spans="14:16">
      <c r="N10319" s="102"/>
      <c r="O10319" s="93"/>
      <c r="P10319" s="93"/>
    </row>
    <row r="10320" spans="14:16">
      <c r="N10320" s="102"/>
      <c r="O10320" s="93"/>
      <c r="P10320" s="93"/>
    </row>
    <row r="10321" spans="14:16">
      <c r="N10321" s="102"/>
      <c r="O10321" s="93"/>
      <c r="P10321" s="93"/>
    </row>
    <row r="10322" spans="14:16">
      <c r="N10322" s="102"/>
      <c r="O10322" s="93"/>
      <c r="P10322" s="93"/>
    </row>
    <row r="10323" spans="14:16">
      <c r="N10323" s="102"/>
      <c r="O10323" s="93"/>
      <c r="P10323" s="93"/>
    </row>
    <row r="10324" spans="14:16">
      <c r="N10324" s="102"/>
      <c r="O10324" s="93"/>
      <c r="P10324" s="93"/>
    </row>
    <row r="10325" spans="14:16">
      <c r="N10325" s="102"/>
      <c r="O10325" s="93"/>
      <c r="P10325" s="93"/>
    </row>
    <row r="10326" spans="14:16">
      <c r="N10326" s="102"/>
      <c r="O10326" s="93"/>
      <c r="P10326" s="93"/>
    </row>
    <row r="10327" spans="14:16">
      <c r="N10327" s="102"/>
      <c r="O10327" s="93"/>
      <c r="P10327" s="93"/>
    </row>
    <row r="10328" spans="14:16">
      <c r="N10328" s="102"/>
      <c r="O10328" s="93"/>
      <c r="P10328" s="93"/>
    </row>
    <row r="10329" spans="14:16">
      <c r="N10329" s="102"/>
      <c r="O10329" s="93"/>
      <c r="P10329" s="93"/>
    </row>
    <row r="10330" spans="14:16">
      <c r="N10330" s="102"/>
      <c r="O10330" s="93"/>
      <c r="P10330" s="93"/>
    </row>
    <row r="10331" spans="14:16">
      <c r="N10331" s="102"/>
      <c r="O10331" s="93"/>
      <c r="P10331" s="93"/>
    </row>
    <row r="10332" spans="14:16">
      <c r="N10332" s="102"/>
      <c r="O10332" s="93"/>
      <c r="P10332" s="93"/>
    </row>
    <row r="10333" spans="14:16">
      <c r="N10333" s="102"/>
      <c r="O10333" s="93"/>
      <c r="P10333" s="93"/>
    </row>
    <row r="10334" spans="14:16">
      <c r="N10334" s="102"/>
      <c r="O10334" s="93"/>
      <c r="P10334" s="93"/>
    </row>
    <row r="10335" spans="14:16">
      <c r="N10335" s="102"/>
      <c r="O10335" s="93"/>
      <c r="P10335" s="93"/>
    </row>
    <row r="10336" spans="14:16">
      <c r="N10336" s="102"/>
      <c r="O10336" s="93"/>
      <c r="P10336" s="93"/>
    </row>
    <row r="10337" spans="14:16">
      <c r="N10337" s="102"/>
      <c r="O10337" s="93"/>
      <c r="P10337" s="93"/>
    </row>
    <row r="10338" spans="14:16">
      <c r="N10338" s="102"/>
      <c r="O10338" s="93"/>
      <c r="P10338" s="93"/>
    </row>
    <row r="10339" spans="14:16">
      <c r="N10339" s="102"/>
      <c r="O10339" s="93"/>
      <c r="P10339" s="93"/>
    </row>
    <row r="10340" spans="14:16">
      <c r="N10340" s="102"/>
      <c r="O10340" s="93"/>
      <c r="P10340" s="93"/>
    </row>
    <row r="10341" spans="14:16">
      <c r="N10341" s="102"/>
      <c r="O10341" s="93"/>
      <c r="P10341" s="93"/>
    </row>
    <row r="10342" spans="14:16">
      <c r="N10342" s="102"/>
      <c r="O10342" s="93"/>
      <c r="P10342" s="93"/>
    </row>
    <row r="10343" spans="14:16">
      <c r="N10343" s="102"/>
      <c r="O10343" s="93"/>
      <c r="P10343" s="93"/>
    </row>
    <row r="10344" spans="14:16">
      <c r="N10344" s="102"/>
      <c r="O10344" s="93"/>
      <c r="P10344" s="93"/>
    </row>
    <row r="10345" spans="14:16">
      <c r="N10345" s="102"/>
      <c r="O10345" s="93"/>
      <c r="P10345" s="93"/>
    </row>
    <row r="10346" spans="14:16">
      <c r="N10346" s="102"/>
      <c r="O10346" s="93"/>
      <c r="P10346" s="93"/>
    </row>
    <row r="10347" spans="14:16">
      <c r="N10347" s="102"/>
      <c r="O10347" s="93"/>
      <c r="P10347" s="93"/>
    </row>
    <row r="10348" spans="14:16">
      <c r="N10348" s="102"/>
      <c r="O10348" s="93"/>
      <c r="P10348" s="93"/>
    </row>
    <row r="10349" spans="14:16">
      <c r="N10349" s="102"/>
      <c r="O10349" s="93"/>
      <c r="P10349" s="93"/>
    </row>
    <row r="10350" spans="14:16">
      <c r="N10350" s="102"/>
      <c r="O10350" s="93"/>
      <c r="P10350" s="93"/>
    </row>
    <row r="10351" spans="14:16">
      <c r="N10351" s="102"/>
      <c r="O10351" s="93"/>
      <c r="P10351" s="93"/>
    </row>
    <row r="10352" spans="14:16">
      <c r="N10352" s="102"/>
      <c r="O10352" s="93"/>
      <c r="P10352" s="93"/>
    </row>
    <row r="10353" spans="14:16">
      <c r="N10353" s="102"/>
      <c r="O10353" s="93"/>
      <c r="P10353" s="93"/>
    </row>
    <row r="10354" spans="14:16">
      <c r="N10354" s="102"/>
      <c r="O10354" s="93"/>
      <c r="P10354" s="93"/>
    </row>
    <row r="10355" spans="14:16">
      <c r="N10355" s="102"/>
      <c r="O10355" s="93"/>
      <c r="P10355" s="93"/>
    </row>
    <row r="10356" spans="14:16">
      <c r="N10356" s="102"/>
      <c r="O10356" s="93"/>
      <c r="P10356" s="93"/>
    </row>
    <row r="10357" spans="14:16">
      <c r="N10357" s="102"/>
      <c r="O10357" s="93"/>
      <c r="P10357" s="93"/>
    </row>
    <row r="10358" spans="14:16">
      <c r="N10358" s="102"/>
      <c r="O10358" s="93"/>
      <c r="P10358" s="93"/>
    </row>
    <row r="10359" spans="14:16">
      <c r="N10359" s="102"/>
      <c r="O10359" s="93"/>
      <c r="P10359" s="93"/>
    </row>
    <row r="10360" spans="14:16">
      <c r="N10360" s="102"/>
      <c r="O10360" s="93"/>
      <c r="P10360" s="93"/>
    </row>
    <row r="10361" spans="14:16">
      <c r="N10361" s="102"/>
      <c r="O10361" s="93"/>
      <c r="P10361" s="93"/>
    </row>
    <row r="10362" spans="14:16">
      <c r="N10362" s="102"/>
      <c r="O10362" s="93"/>
      <c r="P10362" s="93"/>
    </row>
    <row r="10363" spans="14:16">
      <c r="N10363" s="102"/>
      <c r="O10363" s="93"/>
      <c r="P10363" s="93"/>
    </row>
    <row r="10364" spans="14:16">
      <c r="N10364" s="102"/>
      <c r="O10364" s="93"/>
      <c r="P10364" s="93"/>
    </row>
    <row r="10365" spans="14:16">
      <c r="N10365" s="102"/>
      <c r="O10365" s="93"/>
      <c r="P10365" s="93"/>
    </row>
    <row r="10366" spans="14:16">
      <c r="N10366" s="102"/>
      <c r="O10366" s="93"/>
      <c r="P10366" s="93"/>
    </row>
    <row r="10367" spans="14:16">
      <c r="N10367" s="102"/>
      <c r="O10367" s="93"/>
      <c r="P10367" s="93"/>
    </row>
    <row r="10368" spans="14:16">
      <c r="N10368" s="102"/>
      <c r="O10368" s="93"/>
      <c r="P10368" s="93"/>
    </row>
    <row r="10369" spans="14:16">
      <c r="N10369" s="102"/>
      <c r="O10369" s="93"/>
      <c r="P10369" s="93"/>
    </row>
    <row r="10370" spans="14:16">
      <c r="N10370" s="102"/>
      <c r="O10370" s="93"/>
      <c r="P10370" s="93"/>
    </row>
    <row r="10371" spans="14:16">
      <c r="N10371" s="102"/>
      <c r="O10371" s="93"/>
      <c r="P10371" s="93"/>
    </row>
    <row r="10372" spans="14:16">
      <c r="N10372" s="102"/>
      <c r="O10372" s="93"/>
      <c r="P10372" s="93"/>
    </row>
    <row r="10373" spans="14:16">
      <c r="N10373" s="102"/>
      <c r="O10373" s="93"/>
      <c r="P10373" s="93"/>
    </row>
    <row r="10374" spans="14:16">
      <c r="N10374" s="102"/>
      <c r="O10374" s="93"/>
      <c r="P10374" s="93"/>
    </row>
    <row r="10375" spans="14:16">
      <c r="N10375" s="102"/>
      <c r="O10375" s="93"/>
      <c r="P10375" s="93"/>
    </row>
    <row r="10376" spans="14:16">
      <c r="N10376" s="102"/>
      <c r="O10376" s="93"/>
      <c r="P10376" s="93"/>
    </row>
    <row r="10377" spans="14:16">
      <c r="N10377" s="102"/>
      <c r="O10377" s="93"/>
      <c r="P10377" s="93"/>
    </row>
    <row r="10378" spans="14:16">
      <c r="N10378" s="102"/>
      <c r="O10378" s="93"/>
      <c r="P10378" s="93"/>
    </row>
    <row r="10379" spans="14:16">
      <c r="N10379" s="102"/>
      <c r="O10379" s="93"/>
      <c r="P10379" s="93"/>
    </row>
    <row r="10380" spans="14:16">
      <c r="N10380" s="102"/>
      <c r="O10380" s="93"/>
      <c r="P10380" s="93"/>
    </row>
    <row r="10381" spans="14:16">
      <c r="N10381" s="102"/>
      <c r="O10381" s="93"/>
      <c r="P10381" s="93"/>
    </row>
    <row r="10382" spans="14:16">
      <c r="N10382" s="102"/>
      <c r="O10382" s="93"/>
      <c r="P10382" s="93"/>
    </row>
    <row r="10383" spans="14:16">
      <c r="N10383" s="102"/>
      <c r="O10383" s="93"/>
      <c r="P10383" s="93"/>
    </row>
    <row r="10384" spans="14:16">
      <c r="N10384" s="102"/>
      <c r="O10384" s="93"/>
      <c r="P10384" s="93"/>
    </row>
    <row r="10385" spans="14:16">
      <c r="N10385" s="102"/>
      <c r="O10385" s="93"/>
      <c r="P10385" s="93"/>
    </row>
    <row r="10386" spans="14:16">
      <c r="N10386" s="102"/>
      <c r="O10386" s="93"/>
      <c r="P10386" s="93"/>
    </row>
    <row r="10387" spans="14:16">
      <c r="N10387" s="102"/>
      <c r="O10387" s="93"/>
      <c r="P10387" s="93"/>
    </row>
    <row r="10388" spans="14:16">
      <c r="N10388" s="102"/>
      <c r="O10388" s="93"/>
      <c r="P10388" s="93"/>
    </row>
    <row r="10389" spans="14:16">
      <c r="N10389" s="102"/>
      <c r="O10389" s="93"/>
      <c r="P10389" s="93"/>
    </row>
    <row r="10390" spans="14:16">
      <c r="N10390" s="102"/>
      <c r="O10390" s="93"/>
      <c r="P10390" s="93"/>
    </row>
    <row r="10391" spans="14:16">
      <c r="N10391" s="102"/>
      <c r="O10391" s="93"/>
      <c r="P10391" s="93"/>
    </row>
    <row r="10392" spans="14:16">
      <c r="N10392" s="102"/>
      <c r="O10392" s="93"/>
      <c r="P10392" s="93"/>
    </row>
    <row r="10393" spans="14:16">
      <c r="N10393" s="102"/>
      <c r="O10393" s="93"/>
      <c r="P10393" s="93"/>
    </row>
    <row r="10394" spans="14:16">
      <c r="N10394" s="102"/>
      <c r="O10394" s="93"/>
      <c r="P10394" s="93"/>
    </row>
    <row r="10395" spans="14:16">
      <c r="N10395" s="102"/>
      <c r="O10395" s="93"/>
      <c r="P10395" s="93"/>
    </row>
    <row r="10396" spans="14:16">
      <c r="N10396" s="102"/>
      <c r="O10396" s="93"/>
      <c r="P10396" s="93"/>
    </row>
    <row r="10397" spans="14:16">
      <c r="N10397" s="102"/>
      <c r="O10397" s="93"/>
      <c r="P10397" s="93"/>
    </row>
    <row r="10398" spans="14:16">
      <c r="N10398" s="102"/>
      <c r="O10398" s="93"/>
      <c r="P10398" s="93"/>
    </row>
    <row r="10399" spans="14:16">
      <c r="N10399" s="102"/>
      <c r="O10399" s="93"/>
      <c r="P10399" s="93"/>
    </row>
    <row r="10400" spans="14:16">
      <c r="N10400" s="102"/>
      <c r="O10400" s="93"/>
      <c r="P10400" s="93"/>
    </row>
    <row r="10401" spans="14:16">
      <c r="N10401" s="102"/>
      <c r="O10401" s="93"/>
      <c r="P10401" s="93"/>
    </row>
    <row r="10402" spans="14:16">
      <c r="N10402" s="102"/>
      <c r="O10402" s="93"/>
      <c r="P10402" s="93"/>
    </row>
    <row r="10403" spans="14:16">
      <c r="N10403" s="102"/>
      <c r="O10403" s="93"/>
      <c r="P10403" s="93"/>
    </row>
    <row r="10404" spans="14:16">
      <c r="N10404" s="102"/>
      <c r="O10404" s="93"/>
      <c r="P10404" s="93"/>
    </row>
    <row r="10405" spans="14:16">
      <c r="N10405" s="102"/>
      <c r="O10405" s="93"/>
      <c r="P10405" s="93"/>
    </row>
    <row r="10406" spans="14:16">
      <c r="N10406" s="102"/>
      <c r="O10406" s="93"/>
      <c r="P10406" s="93"/>
    </row>
    <row r="10407" spans="14:16">
      <c r="N10407" s="102"/>
      <c r="O10407" s="93"/>
      <c r="P10407" s="93"/>
    </row>
    <row r="10408" spans="14:16">
      <c r="N10408" s="102"/>
      <c r="O10408" s="93"/>
      <c r="P10408" s="93"/>
    </row>
    <row r="10409" spans="14:16">
      <c r="N10409" s="102"/>
      <c r="O10409" s="93"/>
      <c r="P10409" s="93"/>
    </row>
    <row r="10410" spans="14:16">
      <c r="N10410" s="102"/>
      <c r="O10410" s="93"/>
      <c r="P10410" s="93"/>
    </row>
    <row r="10411" spans="14:16">
      <c r="N10411" s="102"/>
      <c r="O10411" s="93"/>
      <c r="P10411" s="93"/>
    </row>
    <row r="10412" spans="14:16">
      <c r="N10412" s="102"/>
      <c r="O10412" s="93"/>
      <c r="P10412" s="93"/>
    </row>
    <row r="10413" spans="14:16">
      <c r="N10413" s="102"/>
      <c r="O10413" s="93"/>
      <c r="P10413" s="93"/>
    </row>
    <row r="10414" spans="14:16">
      <c r="N10414" s="102"/>
      <c r="O10414" s="93"/>
      <c r="P10414" s="93"/>
    </row>
    <row r="10415" spans="14:16">
      <c r="N10415" s="102"/>
      <c r="O10415" s="93"/>
      <c r="P10415" s="93"/>
    </row>
    <row r="10416" spans="14:16">
      <c r="N10416" s="102"/>
      <c r="O10416" s="93"/>
      <c r="P10416" s="93"/>
    </row>
    <row r="10417" spans="14:16">
      <c r="N10417" s="102"/>
      <c r="O10417" s="93"/>
      <c r="P10417" s="93"/>
    </row>
    <row r="10418" spans="14:16">
      <c r="N10418" s="102"/>
      <c r="O10418" s="93"/>
      <c r="P10418" s="93"/>
    </row>
    <row r="10419" spans="14:16">
      <c r="N10419" s="102"/>
      <c r="O10419" s="93"/>
      <c r="P10419" s="93"/>
    </row>
    <row r="10420" spans="14:16">
      <c r="N10420" s="102"/>
      <c r="O10420" s="93"/>
      <c r="P10420" s="93"/>
    </row>
    <row r="10421" spans="14:16">
      <c r="N10421" s="102"/>
      <c r="O10421" s="93"/>
      <c r="P10421" s="93"/>
    </row>
    <row r="10422" spans="14:16">
      <c r="N10422" s="102"/>
      <c r="O10422" s="93"/>
      <c r="P10422" s="93"/>
    </row>
    <row r="10423" spans="14:16">
      <c r="N10423" s="102"/>
      <c r="O10423" s="93"/>
      <c r="P10423" s="93"/>
    </row>
    <row r="10424" spans="14:16">
      <c r="N10424" s="102"/>
      <c r="O10424" s="93"/>
      <c r="P10424" s="93"/>
    </row>
    <row r="10425" spans="14:16">
      <c r="N10425" s="102"/>
      <c r="O10425" s="93"/>
      <c r="P10425" s="93"/>
    </row>
    <row r="10426" spans="14:16">
      <c r="N10426" s="102"/>
      <c r="O10426" s="93"/>
      <c r="P10426" s="93"/>
    </row>
    <row r="10427" spans="14:16">
      <c r="N10427" s="102"/>
      <c r="O10427" s="93"/>
      <c r="P10427" s="93"/>
    </row>
    <row r="10428" spans="14:16">
      <c r="N10428" s="102"/>
      <c r="O10428" s="93"/>
      <c r="P10428" s="93"/>
    </row>
    <row r="10429" spans="14:16">
      <c r="N10429" s="102"/>
      <c r="O10429" s="93"/>
      <c r="P10429" s="93"/>
    </row>
    <row r="10430" spans="14:16">
      <c r="N10430" s="102"/>
      <c r="O10430" s="93"/>
      <c r="P10430" s="93"/>
    </row>
    <row r="10431" spans="14:16">
      <c r="N10431" s="102"/>
      <c r="O10431" s="93"/>
      <c r="P10431" s="93"/>
    </row>
    <row r="10432" spans="14:16">
      <c r="N10432" s="102"/>
      <c r="O10432" s="93"/>
      <c r="P10432" s="93"/>
    </row>
    <row r="10433" spans="14:16">
      <c r="N10433" s="102"/>
      <c r="O10433" s="93"/>
      <c r="P10433" s="93"/>
    </row>
    <row r="10434" spans="14:16">
      <c r="N10434" s="102"/>
      <c r="O10434" s="93"/>
      <c r="P10434" s="93"/>
    </row>
    <row r="10435" spans="14:16">
      <c r="N10435" s="102"/>
      <c r="O10435" s="93"/>
      <c r="P10435" s="93"/>
    </row>
    <row r="10436" spans="14:16">
      <c r="N10436" s="102"/>
      <c r="O10436" s="93"/>
      <c r="P10436" s="93"/>
    </row>
    <row r="10437" spans="14:16">
      <c r="N10437" s="102"/>
      <c r="O10437" s="93"/>
      <c r="P10437" s="93"/>
    </row>
    <row r="10438" spans="14:16">
      <c r="N10438" s="102"/>
      <c r="O10438" s="93"/>
      <c r="P10438" s="93"/>
    </row>
    <row r="10439" spans="14:16">
      <c r="N10439" s="102"/>
      <c r="O10439" s="93"/>
      <c r="P10439" s="93"/>
    </row>
    <row r="10440" spans="14:16">
      <c r="N10440" s="102"/>
      <c r="O10440" s="93"/>
      <c r="P10440" s="93"/>
    </row>
    <row r="10441" spans="14:16">
      <c r="N10441" s="102"/>
      <c r="O10441" s="93"/>
      <c r="P10441" s="93"/>
    </row>
    <row r="10442" spans="14:16">
      <c r="N10442" s="102"/>
      <c r="O10442" s="93"/>
      <c r="P10442" s="93"/>
    </row>
    <row r="10443" spans="14:16">
      <c r="N10443" s="102"/>
      <c r="O10443" s="93"/>
      <c r="P10443" s="93"/>
    </row>
    <row r="10444" spans="14:16">
      <c r="N10444" s="102"/>
      <c r="O10444" s="93"/>
      <c r="P10444" s="93"/>
    </row>
    <row r="10445" spans="14:16">
      <c r="N10445" s="102"/>
      <c r="O10445" s="93"/>
      <c r="P10445" s="93"/>
    </row>
    <row r="10446" spans="14:16">
      <c r="N10446" s="102"/>
      <c r="O10446" s="93"/>
      <c r="P10446" s="93"/>
    </row>
    <row r="10447" spans="14:16">
      <c r="N10447" s="102"/>
      <c r="O10447" s="93"/>
      <c r="P10447" s="93"/>
    </row>
    <row r="10448" spans="14:16">
      <c r="N10448" s="102"/>
      <c r="O10448" s="93"/>
      <c r="P10448" s="93"/>
    </row>
    <row r="10449" spans="14:16">
      <c r="N10449" s="102"/>
      <c r="O10449" s="93"/>
      <c r="P10449" s="93"/>
    </row>
    <row r="10450" spans="14:16">
      <c r="N10450" s="102"/>
      <c r="O10450" s="93"/>
      <c r="P10450" s="93"/>
    </row>
    <row r="10451" spans="14:16">
      <c r="N10451" s="102"/>
      <c r="O10451" s="93"/>
      <c r="P10451" s="93"/>
    </row>
    <row r="10452" spans="14:16">
      <c r="N10452" s="102"/>
      <c r="O10452" s="93"/>
      <c r="P10452" s="93"/>
    </row>
    <row r="10453" spans="14:16">
      <c r="N10453" s="102"/>
      <c r="O10453" s="93"/>
      <c r="P10453" s="93"/>
    </row>
    <row r="10454" spans="14:16">
      <c r="N10454" s="102"/>
      <c r="O10454" s="93"/>
      <c r="P10454" s="93"/>
    </row>
    <row r="10455" spans="14:16">
      <c r="N10455" s="102"/>
      <c r="O10455" s="93"/>
      <c r="P10455" s="93"/>
    </row>
    <row r="10456" spans="14:16">
      <c r="N10456" s="102"/>
      <c r="O10456" s="93"/>
      <c r="P10456" s="93"/>
    </row>
    <row r="10457" spans="14:16">
      <c r="N10457" s="102"/>
      <c r="O10457" s="93"/>
      <c r="P10457" s="93"/>
    </row>
    <row r="10458" spans="14:16">
      <c r="N10458" s="102"/>
      <c r="O10458" s="93"/>
      <c r="P10458" s="93"/>
    </row>
    <row r="10459" spans="14:16">
      <c r="N10459" s="102"/>
      <c r="O10459" s="93"/>
      <c r="P10459" s="93"/>
    </row>
    <row r="10460" spans="14:16">
      <c r="N10460" s="102"/>
      <c r="O10460" s="93"/>
      <c r="P10460" s="93"/>
    </row>
    <row r="10461" spans="14:16">
      <c r="N10461" s="102"/>
      <c r="O10461" s="93"/>
      <c r="P10461" s="93"/>
    </row>
    <row r="10462" spans="14:16">
      <c r="N10462" s="102"/>
      <c r="O10462" s="93"/>
      <c r="P10462" s="93"/>
    </row>
    <row r="10463" spans="14:16">
      <c r="N10463" s="102"/>
      <c r="O10463" s="93"/>
      <c r="P10463" s="93"/>
    </row>
    <row r="10464" spans="14:16">
      <c r="N10464" s="102"/>
      <c r="O10464" s="93"/>
      <c r="P10464" s="93"/>
    </row>
    <row r="10465" spans="14:16">
      <c r="N10465" s="102"/>
      <c r="O10465" s="93"/>
      <c r="P10465" s="93"/>
    </row>
    <row r="10466" spans="14:16">
      <c r="N10466" s="102"/>
      <c r="O10466" s="93"/>
      <c r="P10466" s="93"/>
    </row>
    <row r="10467" spans="14:16">
      <c r="N10467" s="102"/>
      <c r="O10467" s="93"/>
      <c r="P10467" s="93"/>
    </row>
    <row r="10468" spans="14:16">
      <c r="N10468" s="102"/>
      <c r="O10468" s="93"/>
      <c r="P10468" s="93"/>
    </row>
    <row r="10469" spans="14:16">
      <c r="N10469" s="102"/>
      <c r="O10469" s="93"/>
      <c r="P10469" s="93"/>
    </row>
    <row r="10470" spans="14:16">
      <c r="N10470" s="102"/>
      <c r="O10470" s="93"/>
      <c r="P10470" s="93"/>
    </row>
    <row r="10471" spans="14:16">
      <c r="N10471" s="102"/>
      <c r="O10471" s="93"/>
      <c r="P10471" s="93"/>
    </row>
    <row r="10472" spans="14:16">
      <c r="N10472" s="102"/>
      <c r="O10472" s="93"/>
      <c r="P10472" s="93"/>
    </row>
    <row r="10473" spans="14:16">
      <c r="N10473" s="102"/>
      <c r="O10473" s="93"/>
      <c r="P10473" s="93"/>
    </row>
    <row r="10474" spans="14:16">
      <c r="N10474" s="102"/>
      <c r="O10474" s="93"/>
      <c r="P10474" s="93"/>
    </row>
    <row r="10475" spans="14:16">
      <c r="N10475" s="102"/>
      <c r="O10475" s="93"/>
      <c r="P10475" s="93"/>
    </row>
    <row r="10476" spans="14:16">
      <c r="N10476" s="102"/>
      <c r="O10476" s="93"/>
      <c r="P10476" s="93"/>
    </row>
    <row r="10477" spans="14:16">
      <c r="N10477" s="102"/>
      <c r="O10477" s="93"/>
      <c r="P10477" s="93"/>
    </row>
    <row r="10478" spans="14:16">
      <c r="N10478" s="102"/>
      <c r="O10478" s="93"/>
      <c r="P10478" s="93"/>
    </row>
    <row r="10479" spans="14:16">
      <c r="N10479" s="102"/>
      <c r="O10479" s="93"/>
      <c r="P10479" s="93"/>
    </row>
    <row r="10480" spans="14:16">
      <c r="N10480" s="102"/>
      <c r="O10480" s="93"/>
      <c r="P10480" s="93"/>
    </row>
    <row r="10481" spans="14:16">
      <c r="N10481" s="102"/>
      <c r="O10481" s="93"/>
      <c r="P10481" s="93"/>
    </row>
    <row r="10482" spans="14:16">
      <c r="N10482" s="102"/>
      <c r="O10482" s="93"/>
      <c r="P10482" s="93"/>
    </row>
    <row r="10483" spans="14:16">
      <c r="N10483" s="102"/>
      <c r="O10483" s="93"/>
      <c r="P10483" s="93"/>
    </row>
    <row r="10484" spans="14:16">
      <c r="N10484" s="102"/>
      <c r="O10484" s="93"/>
      <c r="P10484" s="93"/>
    </row>
    <row r="10485" spans="14:16">
      <c r="N10485" s="102"/>
      <c r="O10485" s="93"/>
      <c r="P10485" s="93"/>
    </row>
    <row r="10486" spans="14:16">
      <c r="N10486" s="102"/>
      <c r="O10486" s="93"/>
      <c r="P10486" s="93"/>
    </row>
    <row r="10487" spans="14:16">
      <c r="N10487" s="102"/>
      <c r="O10487" s="93"/>
      <c r="P10487" s="93"/>
    </row>
    <row r="10488" spans="14:16">
      <c r="N10488" s="102"/>
      <c r="O10488" s="93"/>
      <c r="P10488" s="93"/>
    </row>
    <row r="10489" spans="14:16">
      <c r="N10489" s="102"/>
      <c r="O10489" s="93"/>
      <c r="P10489" s="93"/>
    </row>
    <row r="10490" spans="14:16">
      <c r="N10490" s="102"/>
      <c r="O10490" s="93"/>
      <c r="P10490" s="93"/>
    </row>
    <row r="10491" spans="14:16">
      <c r="N10491" s="102"/>
      <c r="O10491" s="93"/>
      <c r="P10491" s="93"/>
    </row>
    <row r="10492" spans="14:16">
      <c r="N10492" s="102"/>
      <c r="O10492" s="93"/>
      <c r="P10492" s="93"/>
    </row>
    <row r="10493" spans="14:16">
      <c r="N10493" s="102"/>
      <c r="O10493" s="93"/>
      <c r="P10493" s="93"/>
    </row>
    <row r="10494" spans="14:16">
      <c r="N10494" s="102"/>
      <c r="O10494" s="93"/>
      <c r="P10494" s="93"/>
    </row>
    <row r="10495" spans="14:16">
      <c r="N10495" s="102"/>
      <c r="O10495" s="93"/>
      <c r="P10495" s="93"/>
    </row>
    <row r="10496" spans="14:16">
      <c r="N10496" s="102"/>
      <c r="O10496" s="93"/>
      <c r="P10496" s="93"/>
    </row>
    <row r="10497" spans="14:16">
      <c r="N10497" s="102"/>
      <c r="O10497" s="93"/>
      <c r="P10497" s="93"/>
    </row>
    <row r="10498" spans="14:16">
      <c r="N10498" s="102"/>
      <c r="O10498" s="93"/>
      <c r="P10498" s="93"/>
    </row>
    <row r="10499" spans="14:16">
      <c r="N10499" s="102"/>
      <c r="O10499" s="93"/>
      <c r="P10499" s="93"/>
    </row>
    <row r="10500" spans="14:16">
      <c r="N10500" s="102"/>
      <c r="O10500" s="93"/>
      <c r="P10500" s="93"/>
    </row>
    <row r="10501" spans="14:16">
      <c r="N10501" s="102"/>
      <c r="O10501" s="93"/>
      <c r="P10501" s="93"/>
    </row>
    <row r="10502" spans="14:16">
      <c r="N10502" s="102"/>
      <c r="O10502" s="93"/>
      <c r="P10502" s="93"/>
    </row>
    <row r="10503" spans="14:16">
      <c r="N10503" s="102"/>
      <c r="O10503" s="93"/>
      <c r="P10503" s="93"/>
    </row>
    <row r="10504" spans="14:16">
      <c r="N10504" s="102"/>
      <c r="O10504" s="93"/>
      <c r="P10504" s="93"/>
    </row>
    <row r="10505" spans="14:16">
      <c r="N10505" s="102"/>
      <c r="O10505" s="93"/>
      <c r="P10505" s="93"/>
    </row>
    <row r="10506" spans="14:16">
      <c r="N10506" s="102"/>
      <c r="O10506" s="93"/>
      <c r="P10506" s="93"/>
    </row>
    <row r="10507" spans="14:16">
      <c r="N10507" s="102"/>
      <c r="O10507" s="93"/>
      <c r="P10507" s="93"/>
    </row>
    <row r="10508" spans="14:16">
      <c r="N10508" s="102"/>
      <c r="O10508" s="93"/>
      <c r="P10508" s="93"/>
    </row>
    <row r="10509" spans="14:16">
      <c r="N10509" s="102"/>
      <c r="O10509" s="93"/>
      <c r="P10509" s="93"/>
    </row>
    <row r="10510" spans="14:16">
      <c r="N10510" s="102"/>
      <c r="O10510" s="93"/>
      <c r="P10510" s="93"/>
    </row>
    <row r="10511" spans="14:16">
      <c r="N10511" s="102"/>
      <c r="O10511" s="93"/>
      <c r="P10511" s="93"/>
    </row>
    <row r="10512" spans="14:16">
      <c r="N10512" s="102"/>
      <c r="O10512" s="93"/>
      <c r="P10512" s="93"/>
    </row>
    <row r="10513" spans="14:16">
      <c r="N10513" s="102"/>
      <c r="O10513" s="93"/>
      <c r="P10513" s="93"/>
    </row>
    <row r="10514" spans="14:16">
      <c r="N10514" s="102"/>
      <c r="O10514" s="93"/>
      <c r="P10514" s="93"/>
    </row>
    <row r="10515" spans="14:16">
      <c r="N10515" s="102"/>
      <c r="O10515" s="93"/>
      <c r="P10515" s="93"/>
    </row>
    <row r="10516" spans="14:16">
      <c r="N10516" s="102"/>
      <c r="O10516" s="93"/>
      <c r="P10516" s="93"/>
    </row>
    <row r="10517" spans="14:16">
      <c r="N10517" s="102"/>
      <c r="O10517" s="93"/>
      <c r="P10517" s="93"/>
    </row>
    <row r="10518" spans="14:16">
      <c r="N10518" s="102"/>
      <c r="O10518" s="93"/>
      <c r="P10518" s="93"/>
    </row>
    <row r="10519" spans="14:16">
      <c r="N10519" s="102"/>
      <c r="O10519" s="93"/>
      <c r="P10519" s="93"/>
    </row>
    <row r="10520" spans="14:16">
      <c r="N10520" s="102"/>
      <c r="O10520" s="93"/>
      <c r="P10520" s="93"/>
    </row>
    <row r="10521" spans="14:16">
      <c r="N10521" s="102"/>
      <c r="O10521" s="93"/>
      <c r="P10521" s="93"/>
    </row>
    <row r="10522" spans="14:16">
      <c r="N10522" s="102"/>
      <c r="O10522" s="93"/>
      <c r="P10522" s="93"/>
    </row>
    <row r="10523" spans="14:16">
      <c r="N10523" s="102"/>
      <c r="O10523" s="93"/>
      <c r="P10523" s="93"/>
    </row>
    <row r="10524" spans="14:16">
      <c r="N10524" s="102"/>
      <c r="O10524" s="93"/>
      <c r="P10524" s="93"/>
    </row>
    <row r="10525" spans="14:16">
      <c r="N10525" s="102"/>
      <c r="O10525" s="93"/>
      <c r="P10525" s="93"/>
    </row>
    <row r="10526" spans="14:16">
      <c r="N10526" s="102"/>
      <c r="O10526" s="93"/>
      <c r="P10526" s="93"/>
    </row>
    <row r="10527" spans="14:16">
      <c r="N10527" s="102"/>
      <c r="O10527" s="93"/>
      <c r="P10527" s="93"/>
    </row>
    <row r="10528" spans="14:16">
      <c r="N10528" s="102"/>
      <c r="O10528" s="93"/>
      <c r="P10528" s="93"/>
    </row>
    <row r="10529" spans="14:16">
      <c r="N10529" s="102"/>
      <c r="O10529" s="93"/>
      <c r="P10529" s="93"/>
    </row>
    <row r="10530" spans="14:16">
      <c r="N10530" s="102"/>
      <c r="O10530" s="93"/>
      <c r="P10530" s="93"/>
    </row>
    <row r="10531" spans="14:16">
      <c r="N10531" s="102"/>
      <c r="O10531" s="93"/>
      <c r="P10531" s="93"/>
    </row>
    <row r="10532" spans="14:16">
      <c r="N10532" s="102"/>
      <c r="O10532" s="93"/>
      <c r="P10532" s="93"/>
    </row>
    <row r="10533" spans="14:16">
      <c r="N10533" s="102"/>
      <c r="O10533" s="93"/>
      <c r="P10533" s="93"/>
    </row>
    <row r="10534" spans="14:16">
      <c r="N10534" s="102"/>
      <c r="O10534" s="93"/>
      <c r="P10534" s="93"/>
    </row>
    <row r="10535" spans="14:16">
      <c r="N10535" s="102"/>
      <c r="O10535" s="93"/>
      <c r="P10535" s="93"/>
    </row>
    <row r="10536" spans="14:16">
      <c r="N10536" s="102"/>
      <c r="O10536" s="93"/>
      <c r="P10536" s="93"/>
    </row>
    <row r="10537" spans="14:16">
      <c r="N10537" s="102"/>
      <c r="O10537" s="93"/>
      <c r="P10537" s="93"/>
    </row>
    <row r="10538" spans="14:16">
      <c r="N10538" s="102"/>
      <c r="O10538" s="93"/>
      <c r="P10538" s="93"/>
    </row>
    <row r="10539" spans="14:16">
      <c r="N10539" s="102"/>
      <c r="O10539" s="93"/>
      <c r="P10539" s="93"/>
    </row>
    <row r="10540" spans="14:16">
      <c r="N10540" s="102"/>
      <c r="O10540" s="93"/>
      <c r="P10540" s="93"/>
    </row>
    <row r="10541" spans="14:16">
      <c r="N10541" s="102"/>
      <c r="O10541" s="93"/>
      <c r="P10541" s="93"/>
    </row>
    <row r="10542" spans="14:16">
      <c r="N10542" s="102"/>
      <c r="O10542" s="93"/>
      <c r="P10542" s="93"/>
    </row>
    <row r="10543" spans="14:16">
      <c r="N10543" s="102"/>
      <c r="O10543" s="93"/>
      <c r="P10543" s="93"/>
    </row>
    <row r="10544" spans="14:16">
      <c r="N10544" s="102"/>
      <c r="O10544" s="93"/>
      <c r="P10544" s="93"/>
    </row>
    <row r="10545" spans="14:16">
      <c r="N10545" s="102"/>
      <c r="O10545" s="93"/>
      <c r="P10545" s="93"/>
    </row>
    <row r="10546" spans="14:16">
      <c r="N10546" s="102"/>
      <c r="O10546" s="93"/>
      <c r="P10546" s="93"/>
    </row>
    <row r="10547" spans="14:16">
      <c r="N10547" s="102"/>
      <c r="O10547" s="93"/>
      <c r="P10547" s="93"/>
    </row>
    <row r="10548" spans="14:16">
      <c r="N10548" s="102"/>
      <c r="O10548" s="93"/>
      <c r="P10548" s="93"/>
    </row>
    <row r="10549" spans="14:16">
      <c r="N10549" s="102"/>
      <c r="O10549" s="93"/>
      <c r="P10549" s="93"/>
    </row>
    <row r="10550" spans="14:16">
      <c r="N10550" s="102"/>
      <c r="O10550" s="93"/>
      <c r="P10550" s="93"/>
    </row>
    <row r="10551" spans="14:16">
      <c r="N10551" s="102"/>
      <c r="O10551" s="93"/>
      <c r="P10551" s="93"/>
    </row>
    <row r="10552" spans="14:16">
      <c r="N10552" s="102"/>
      <c r="O10552" s="93"/>
      <c r="P10552" s="93"/>
    </row>
    <row r="10553" spans="14:16">
      <c r="N10553" s="102"/>
      <c r="O10553" s="93"/>
      <c r="P10553" s="93"/>
    </row>
    <row r="10554" spans="14:16">
      <c r="N10554" s="102"/>
      <c r="O10554" s="93"/>
      <c r="P10554" s="93"/>
    </row>
    <row r="10555" spans="14:16">
      <c r="N10555" s="102"/>
      <c r="O10555" s="93"/>
      <c r="P10555" s="93"/>
    </row>
    <row r="10556" spans="14:16">
      <c r="N10556" s="102"/>
      <c r="O10556" s="93"/>
      <c r="P10556" s="93"/>
    </row>
    <row r="10557" spans="14:16">
      <c r="N10557" s="102"/>
      <c r="O10557" s="93"/>
      <c r="P10557" s="93"/>
    </row>
    <row r="10558" spans="14:16">
      <c r="N10558" s="102"/>
      <c r="O10558" s="93"/>
      <c r="P10558" s="93"/>
    </row>
    <row r="10559" spans="14:16">
      <c r="N10559" s="102"/>
      <c r="O10559" s="93"/>
      <c r="P10559" s="93"/>
    </row>
    <row r="10560" spans="14:16">
      <c r="N10560" s="102"/>
      <c r="O10560" s="93"/>
      <c r="P10560" s="93"/>
    </row>
    <row r="10561" spans="14:16">
      <c r="N10561" s="102"/>
      <c r="O10561" s="93"/>
      <c r="P10561" s="93"/>
    </row>
    <row r="10562" spans="14:16">
      <c r="N10562" s="102"/>
      <c r="O10562" s="93"/>
      <c r="P10562" s="93"/>
    </row>
    <row r="10563" spans="14:16">
      <c r="N10563" s="102"/>
      <c r="O10563" s="93"/>
      <c r="P10563" s="93"/>
    </row>
    <row r="10564" spans="14:16">
      <c r="N10564" s="102"/>
      <c r="O10564" s="93"/>
      <c r="P10564" s="93"/>
    </row>
    <row r="10565" spans="14:16">
      <c r="N10565" s="102"/>
      <c r="O10565" s="93"/>
      <c r="P10565" s="93"/>
    </row>
    <row r="10566" spans="14:16">
      <c r="N10566" s="102"/>
      <c r="O10566" s="93"/>
      <c r="P10566" s="93"/>
    </row>
    <row r="10567" spans="14:16">
      <c r="N10567" s="102"/>
      <c r="O10567" s="93"/>
      <c r="P10567" s="93"/>
    </row>
    <row r="10568" spans="14:16">
      <c r="N10568" s="102"/>
      <c r="O10568" s="93"/>
      <c r="P10568" s="93"/>
    </row>
    <row r="10569" spans="14:16">
      <c r="N10569" s="102"/>
      <c r="O10569" s="93"/>
      <c r="P10569" s="93"/>
    </row>
    <row r="10570" spans="14:16">
      <c r="N10570" s="102"/>
      <c r="O10570" s="93"/>
      <c r="P10570" s="93"/>
    </row>
    <row r="10571" spans="14:16">
      <c r="N10571" s="102"/>
      <c r="O10571" s="93"/>
      <c r="P10571" s="93"/>
    </row>
    <row r="10572" spans="14:16">
      <c r="N10572" s="102"/>
      <c r="O10572" s="93"/>
      <c r="P10572" s="93"/>
    </row>
    <row r="10573" spans="14:16">
      <c r="N10573" s="102"/>
      <c r="O10573" s="93"/>
      <c r="P10573" s="93"/>
    </row>
    <row r="10574" spans="14:16">
      <c r="N10574" s="102"/>
      <c r="O10574" s="93"/>
      <c r="P10574" s="93"/>
    </row>
    <row r="10575" spans="14:16">
      <c r="N10575" s="102"/>
      <c r="O10575" s="93"/>
      <c r="P10575" s="93"/>
    </row>
    <row r="10576" spans="14:16">
      <c r="N10576" s="102"/>
      <c r="O10576" s="93"/>
      <c r="P10576" s="93"/>
    </row>
    <row r="10577" spans="14:16">
      <c r="N10577" s="102"/>
      <c r="O10577" s="93"/>
      <c r="P10577" s="93"/>
    </row>
    <row r="10578" spans="14:16">
      <c r="N10578" s="102"/>
      <c r="O10578" s="93"/>
      <c r="P10578" s="93"/>
    </row>
    <row r="10579" spans="14:16">
      <c r="N10579" s="102"/>
      <c r="O10579" s="93"/>
      <c r="P10579" s="93"/>
    </row>
    <row r="10580" spans="14:16">
      <c r="N10580" s="102"/>
      <c r="O10580" s="93"/>
      <c r="P10580" s="93"/>
    </row>
    <row r="10581" spans="14:16">
      <c r="N10581" s="102"/>
      <c r="O10581" s="93"/>
      <c r="P10581" s="93"/>
    </row>
    <row r="10582" spans="14:16">
      <c r="N10582" s="102"/>
      <c r="O10582" s="93"/>
      <c r="P10582" s="93"/>
    </row>
    <row r="10583" spans="14:16">
      <c r="N10583" s="102"/>
      <c r="O10583" s="93"/>
      <c r="P10583" s="93"/>
    </row>
    <row r="10584" spans="14:16">
      <c r="N10584" s="102"/>
      <c r="O10584" s="93"/>
      <c r="P10584" s="93"/>
    </row>
    <row r="10585" spans="14:16">
      <c r="N10585" s="102"/>
      <c r="O10585" s="93"/>
      <c r="P10585" s="93"/>
    </row>
    <row r="10586" spans="14:16">
      <c r="N10586" s="102"/>
      <c r="O10586" s="93"/>
      <c r="P10586" s="93"/>
    </row>
    <row r="10587" spans="14:16">
      <c r="N10587" s="102"/>
      <c r="O10587" s="93"/>
      <c r="P10587" s="93"/>
    </row>
    <row r="10588" spans="14:16">
      <c r="N10588" s="102"/>
      <c r="O10588" s="93"/>
      <c r="P10588" s="93"/>
    </row>
    <row r="10589" spans="14:16">
      <c r="N10589" s="102"/>
      <c r="O10589" s="93"/>
      <c r="P10589" s="93"/>
    </row>
    <row r="10590" spans="14:16">
      <c r="N10590" s="102"/>
      <c r="O10590" s="93"/>
      <c r="P10590" s="93"/>
    </row>
    <row r="10591" spans="14:16">
      <c r="N10591" s="102"/>
      <c r="O10591" s="93"/>
      <c r="P10591" s="93"/>
    </row>
    <row r="10592" spans="14:16">
      <c r="N10592" s="102"/>
      <c r="O10592" s="93"/>
      <c r="P10592" s="93"/>
    </row>
    <row r="10593" spans="14:16">
      <c r="N10593" s="102"/>
      <c r="O10593" s="93"/>
      <c r="P10593" s="93"/>
    </row>
    <row r="10594" spans="14:16">
      <c r="N10594" s="102"/>
      <c r="O10594" s="93"/>
      <c r="P10594" s="93"/>
    </row>
    <row r="10595" spans="14:16">
      <c r="N10595" s="102"/>
      <c r="O10595" s="93"/>
      <c r="P10595" s="93"/>
    </row>
    <row r="10596" spans="14:16">
      <c r="N10596" s="102"/>
      <c r="O10596" s="93"/>
      <c r="P10596" s="93"/>
    </row>
    <row r="10597" spans="14:16">
      <c r="N10597" s="102"/>
      <c r="O10597" s="93"/>
      <c r="P10597" s="93"/>
    </row>
    <row r="10598" spans="14:16">
      <c r="N10598" s="102"/>
      <c r="O10598" s="93"/>
      <c r="P10598" s="93"/>
    </row>
    <row r="10599" spans="14:16">
      <c r="N10599" s="102"/>
      <c r="O10599" s="93"/>
      <c r="P10599" s="93"/>
    </row>
    <row r="10600" spans="14:16">
      <c r="N10600" s="102"/>
      <c r="O10600" s="93"/>
      <c r="P10600" s="93"/>
    </row>
    <row r="10601" spans="14:16">
      <c r="N10601" s="102"/>
      <c r="O10601" s="93"/>
      <c r="P10601" s="93"/>
    </row>
    <row r="10602" spans="14:16">
      <c r="N10602" s="102"/>
      <c r="O10602" s="93"/>
      <c r="P10602" s="93"/>
    </row>
    <row r="10603" spans="14:16">
      <c r="N10603" s="102"/>
      <c r="O10603" s="93"/>
      <c r="P10603" s="93"/>
    </row>
    <row r="10604" spans="14:16">
      <c r="N10604" s="102"/>
      <c r="O10604" s="93"/>
      <c r="P10604" s="93"/>
    </row>
    <row r="10605" spans="14:16">
      <c r="N10605" s="102"/>
      <c r="O10605" s="93"/>
      <c r="P10605" s="93"/>
    </row>
    <row r="10606" spans="14:16">
      <c r="N10606" s="102"/>
      <c r="O10606" s="93"/>
      <c r="P10606" s="93"/>
    </row>
    <row r="10607" spans="14:16">
      <c r="N10607" s="102"/>
      <c r="O10607" s="93"/>
      <c r="P10607" s="93"/>
    </row>
    <row r="10608" spans="14:16">
      <c r="N10608" s="102"/>
      <c r="O10608" s="93"/>
      <c r="P10608" s="93"/>
    </row>
    <row r="10609" spans="14:16">
      <c r="N10609" s="102"/>
      <c r="O10609" s="93"/>
      <c r="P10609" s="93"/>
    </row>
    <row r="10610" spans="14:16">
      <c r="N10610" s="102"/>
      <c r="O10610" s="93"/>
      <c r="P10610" s="93"/>
    </row>
    <row r="10611" spans="14:16">
      <c r="N10611" s="102"/>
      <c r="O10611" s="93"/>
      <c r="P10611" s="93"/>
    </row>
    <row r="10612" spans="14:16">
      <c r="N10612" s="102"/>
      <c r="O10612" s="93"/>
      <c r="P10612" s="93"/>
    </row>
    <row r="10613" spans="14:16">
      <c r="N10613" s="102"/>
      <c r="O10613" s="93"/>
      <c r="P10613" s="93"/>
    </row>
    <row r="10614" spans="14:16">
      <c r="N10614" s="102"/>
      <c r="O10614" s="93"/>
      <c r="P10614" s="93"/>
    </row>
    <row r="10615" spans="14:16">
      <c r="N10615" s="102"/>
      <c r="O10615" s="93"/>
      <c r="P10615" s="93"/>
    </row>
    <row r="10616" spans="14:16">
      <c r="N10616" s="102"/>
      <c r="O10616" s="93"/>
      <c r="P10616" s="93"/>
    </row>
    <row r="10617" spans="14:16">
      <c r="N10617" s="102"/>
      <c r="O10617" s="93"/>
      <c r="P10617" s="93"/>
    </row>
    <row r="10618" spans="14:16">
      <c r="N10618" s="102"/>
      <c r="O10618" s="93"/>
      <c r="P10618" s="93"/>
    </row>
    <row r="10619" spans="14:16">
      <c r="N10619" s="102"/>
      <c r="O10619" s="93"/>
      <c r="P10619" s="93"/>
    </row>
    <row r="10620" spans="14:16">
      <c r="N10620" s="102"/>
      <c r="O10620" s="93"/>
      <c r="P10620" s="93"/>
    </row>
    <row r="10621" spans="14:16">
      <c r="N10621" s="102"/>
      <c r="O10621" s="93"/>
      <c r="P10621" s="93"/>
    </row>
    <row r="10622" spans="14:16">
      <c r="N10622" s="102"/>
      <c r="O10622" s="93"/>
      <c r="P10622" s="93"/>
    </row>
    <row r="10623" spans="14:16">
      <c r="N10623" s="102"/>
      <c r="O10623" s="93"/>
      <c r="P10623" s="93"/>
    </row>
    <row r="10624" spans="14:16">
      <c r="N10624" s="102"/>
      <c r="O10624" s="93"/>
      <c r="P10624" s="93"/>
    </row>
    <row r="10625" spans="14:16">
      <c r="N10625" s="102"/>
      <c r="O10625" s="93"/>
      <c r="P10625" s="93"/>
    </row>
    <row r="10626" spans="14:16">
      <c r="N10626" s="102"/>
      <c r="O10626" s="93"/>
      <c r="P10626" s="93"/>
    </row>
    <row r="10627" spans="14:16">
      <c r="N10627" s="102"/>
      <c r="O10627" s="93"/>
      <c r="P10627" s="93"/>
    </row>
    <row r="10628" spans="14:16">
      <c r="N10628" s="102"/>
      <c r="O10628" s="93"/>
      <c r="P10628" s="93"/>
    </row>
    <row r="10629" spans="14:16">
      <c r="N10629" s="102"/>
      <c r="O10629" s="93"/>
      <c r="P10629" s="93"/>
    </row>
    <row r="10630" spans="14:16">
      <c r="N10630" s="102"/>
      <c r="O10630" s="93"/>
      <c r="P10630" s="93"/>
    </row>
    <row r="10631" spans="14:16">
      <c r="N10631" s="102"/>
      <c r="O10631" s="93"/>
      <c r="P10631" s="93"/>
    </row>
    <row r="10632" spans="14:16">
      <c r="N10632" s="102"/>
      <c r="O10632" s="93"/>
      <c r="P10632" s="93"/>
    </row>
    <row r="10633" spans="14:16">
      <c r="N10633" s="102"/>
      <c r="O10633" s="93"/>
      <c r="P10633" s="93"/>
    </row>
    <row r="10634" spans="14:16">
      <c r="N10634" s="102"/>
      <c r="O10634" s="93"/>
      <c r="P10634" s="93"/>
    </row>
    <row r="10635" spans="14:16">
      <c r="N10635" s="102"/>
      <c r="O10635" s="93"/>
      <c r="P10635" s="93"/>
    </row>
    <row r="10636" spans="14:16">
      <c r="N10636" s="102"/>
      <c r="O10636" s="93"/>
      <c r="P10636" s="93"/>
    </row>
    <row r="10637" spans="14:16">
      <c r="N10637" s="102"/>
      <c r="O10637" s="93"/>
      <c r="P10637" s="93"/>
    </row>
    <row r="10638" spans="14:16">
      <c r="N10638" s="102"/>
      <c r="O10638" s="93"/>
      <c r="P10638" s="93"/>
    </row>
    <row r="10639" spans="14:16">
      <c r="N10639" s="102"/>
      <c r="O10639" s="93"/>
      <c r="P10639" s="93"/>
    </row>
    <row r="10640" spans="14:16">
      <c r="N10640" s="102"/>
      <c r="O10640" s="93"/>
      <c r="P10640" s="93"/>
    </row>
    <row r="10641" spans="14:16">
      <c r="N10641" s="102"/>
      <c r="O10641" s="93"/>
      <c r="P10641" s="93"/>
    </row>
    <row r="10642" spans="14:16">
      <c r="N10642" s="102"/>
      <c r="O10642" s="93"/>
      <c r="P10642" s="93"/>
    </row>
    <row r="10643" spans="14:16">
      <c r="N10643" s="102"/>
      <c r="O10643" s="93"/>
      <c r="P10643" s="93"/>
    </row>
    <row r="10644" spans="14:16">
      <c r="N10644" s="102"/>
      <c r="O10644" s="93"/>
      <c r="P10644" s="93"/>
    </row>
    <row r="10645" spans="14:16">
      <c r="N10645" s="102"/>
      <c r="O10645" s="93"/>
      <c r="P10645" s="93"/>
    </row>
    <row r="10646" spans="14:16">
      <c r="N10646" s="102"/>
      <c r="O10646" s="93"/>
      <c r="P10646" s="93"/>
    </row>
    <row r="10647" spans="14:16">
      <c r="N10647" s="102"/>
      <c r="O10647" s="93"/>
      <c r="P10647" s="93"/>
    </row>
    <row r="10648" spans="14:16">
      <c r="N10648" s="102"/>
      <c r="O10648" s="93"/>
      <c r="P10648" s="93"/>
    </row>
    <row r="10649" spans="14:16">
      <c r="N10649" s="102"/>
      <c r="O10649" s="93"/>
      <c r="P10649" s="93"/>
    </row>
    <row r="10650" spans="14:16">
      <c r="N10650" s="102"/>
      <c r="O10650" s="93"/>
      <c r="P10650" s="93"/>
    </row>
    <row r="10651" spans="14:16">
      <c r="N10651" s="102"/>
      <c r="O10651" s="93"/>
      <c r="P10651" s="93"/>
    </row>
    <row r="10652" spans="14:16">
      <c r="N10652" s="102"/>
      <c r="O10652" s="93"/>
      <c r="P10652" s="93"/>
    </row>
    <row r="10653" spans="14:16">
      <c r="N10653" s="102"/>
      <c r="O10653" s="93"/>
      <c r="P10653" s="93"/>
    </row>
    <row r="10654" spans="14:16">
      <c r="N10654" s="102"/>
      <c r="O10654" s="93"/>
      <c r="P10654" s="93"/>
    </row>
    <row r="10655" spans="14:16">
      <c r="N10655" s="102"/>
      <c r="O10655" s="93"/>
      <c r="P10655" s="93"/>
    </row>
    <row r="10656" spans="14:16">
      <c r="N10656" s="102"/>
      <c r="O10656" s="93"/>
      <c r="P10656" s="93"/>
    </row>
    <row r="10657" spans="14:16">
      <c r="N10657" s="102"/>
      <c r="O10657" s="93"/>
      <c r="P10657" s="93"/>
    </row>
    <row r="10658" spans="14:16">
      <c r="N10658" s="102"/>
      <c r="O10658" s="93"/>
      <c r="P10658" s="93"/>
    </row>
    <row r="10659" spans="14:16">
      <c r="N10659" s="102"/>
      <c r="O10659" s="93"/>
      <c r="P10659" s="93"/>
    </row>
    <row r="10660" spans="14:16">
      <c r="N10660" s="102"/>
      <c r="O10660" s="93"/>
      <c r="P10660" s="93"/>
    </row>
    <row r="10661" spans="14:16">
      <c r="N10661" s="102"/>
      <c r="O10661" s="93"/>
      <c r="P10661" s="93"/>
    </row>
    <row r="10662" spans="14:16">
      <c r="N10662" s="102"/>
      <c r="O10662" s="93"/>
      <c r="P10662" s="93"/>
    </row>
    <row r="10663" spans="14:16">
      <c r="N10663" s="102"/>
      <c r="O10663" s="93"/>
      <c r="P10663" s="93"/>
    </row>
    <row r="10664" spans="14:16">
      <c r="N10664" s="102"/>
      <c r="O10664" s="93"/>
      <c r="P10664" s="93"/>
    </row>
    <row r="10665" spans="14:16">
      <c r="N10665" s="102"/>
      <c r="O10665" s="93"/>
      <c r="P10665" s="93"/>
    </row>
    <row r="10666" spans="14:16">
      <c r="N10666" s="102"/>
      <c r="O10666" s="93"/>
      <c r="P10666" s="93"/>
    </row>
    <row r="10667" spans="14:16">
      <c r="N10667" s="102"/>
      <c r="O10667" s="93"/>
      <c r="P10667" s="93"/>
    </row>
    <row r="10668" spans="14:16">
      <c r="N10668" s="102"/>
      <c r="O10668" s="93"/>
      <c r="P10668" s="93"/>
    </row>
    <row r="10669" spans="14:16">
      <c r="N10669" s="102"/>
      <c r="O10669" s="93"/>
      <c r="P10669" s="93"/>
    </row>
    <row r="10670" spans="14:16">
      <c r="N10670" s="102"/>
      <c r="O10670" s="93"/>
      <c r="P10670" s="93"/>
    </row>
    <row r="10671" spans="14:16">
      <c r="N10671" s="102"/>
      <c r="O10671" s="93"/>
      <c r="P10671" s="93"/>
    </row>
    <row r="10672" spans="14:16">
      <c r="N10672" s="102"/>
      <c r="O10672" s="93"/>
      <c r="P10672" s="93"/>
    </row>
    <row r="10673" spans="14:16">
      <c r="N10673" s="102"/>
      <c r="O10673" s="93"/>
      <c r="P10673" s="93"/>
    </row>
    <row r="10674" spans="14:16">
      <c r="N10674" s="102"/>
      <c r="O10674" s="93"/>
      <c r="P10674" s="93"/>
    </row>
    <row r="10675" spans="14:16">
      <c r="N10675" s="102"/>
      <c r="O10675" s="93"/>
      <c r="P10675" s="93"/>
    </row>
    <row r="10676" spans="14:16">
      <c r="N10676" s="102"/>
      <c r="O10676" s="93"/>
      <c r="P10676" s="93"/>
    </row>
    <row r="10677" spans="14:16">
      <c r="N10677" s="102"/>
      <c r="O10677" s="93"/>
      <c r="P10677" s="93"/>
    </row>
    <row r="10678" spans="14:16">
      <c r="N10678" s="102"/>
      <c r="O10678" s="93"/>
      <c r="P10678" s="93"/>
    </row>
    <row r="10679" spans="14:16">
      <c r="N10679" s="102"/>
      <c r="O10679" s="93"/>
      <c r="P10679" s="93"/>
    </row>
    <row r="10680" spans="14:16">
      <c r="N10680" s="102"/>
      <c r="O10680" s="93"/>
      <c r="P10680" s="93"/>
    </row>
    <row r="10681" spans="14:16">
      <c r="N10681" s="102"/>
      <c r="O10681" s="93"/>
      <c r="P10681" s="93"/>
    </row>
    <row r="10682" spans="14:16">
      <c r="N10682" s="102"/>
      <c r="O10682" s="93"/>
      <c r="P10682" s="93"/>
    </row>
    <row r="10683" spans="14:16">
      <c r="N10683" s="102"/>
      <c r="O10683" s="93"/>
      <c r="P10683" s="93"/>
    </row>
    <row r="10684" spans="14:16">
      <c r="N10684" s="102"/>
      <c r="O10684" s="93"/>
      <c r="P10684" s="93"/>
    </row>
    <row r="10685" spans="14:16">
      <c r="N10685" s="102"/>
      <c r="O10685" s="93"/>
      <c r="P10685" s="93"/>
    </row>
    <row r="10686" spans="14:16">
      <c r="N10686" s="102"/>
      <c r="O10686" s="93"/>
      <c r="P10686" s="93"/>
    </row>
    <row r="10687" spans="14:16">
      <c r="N10687" s="102"/>
      <c r="O10687" s="93"/>
      <c r="P10687" s="93"/>
    </row>
    <row r="10688" spans="14:16">
      <c r="N10688" s="102"/>
      <c r="O10688" s="93"/>
      <c r="P10688" s="93"/>
    </row>
    <row r="10689" spans="14:16">
      <c r="N10689" s="102"/>
      <c r="O10689" s="93"/>
      <c r="P10689" s="93"/>
    </row>
    <row r="10690" spans="14:16">
      <c r="N10690" s="102"/>
      <c r="O10690" s="93"/>
      <c r="P10690" s="93"/>
    </row>
    <row r="10691" spans="14:16">
      <c r="N10691" s="102"/>
      <c r="O10691" s="93"/>
      <c r="P10691" s="93"/>
    </row>
    <row r="10692" spans="14:16">
      <c r="N10692" s="102"/>
      <c r="O10692" s="93"/>
      <c r="P10692" s="93"/>
    </row>
    <row r="10693" spans="14:16">
      <c r="N10693" s="102"/>
      <c r="O10693" s="93"/>
      <c r="P10693" s="93"/>
    </row>
    <row r="10694" spans="14:16">
      <c r="N10694" s="102"/>
      <c r="O10694" s="93"/>
      <c r="P10694" s="93"/>
    </row>
    <row r="10695" spans="14:16">
      <c r="N10695" s="102"/>
      <c r="O10695" s="93"/>
      <c r="P10695" s="93"/>
    </row>
    <row r="10696" spans="14:16">
      <c r="N10696" s="102"/>
      <c r="O10696" s="93"/>
      <c r="P10696" s="93"/>
    </row>
    <row r="10697" spans="14:16">
      <c r="N10697" s="102"/>
      <c r="O10697" s="93"/>
      <c r="P10697" s="93"/>
    </row>
    <row r="10698" spans="14:16">
      <c r="N10698" s="102"/>
      <c r="O10698" s="93"/>
      <c r="P10698" s="93"/>
    </row>
    <row r="10699" spans="14:16">
      <c r="N10699" s="102"/>
      <c r="O10699" s="93"/>
      <c r="P10699" s="93"/>
    </row>
    <row r="10700" spans="14:16">
      <c r="N10700" s="102"/>
      <c r="O10700" s="93"/>
      <c r="P10700" s="93"/>
    </row>
    <row r="10701" spans="14:16">
      <c r="N10701" s="102"/>
      <c r="O10701" s="93"/>
      <c r="P10701" s="93"/>
    </row>
    <row r="10702" spans="14:16">
      <c r="N10702" s="102"/>
      <c r="O10702" s="93"/>
      <c r="P10702" s="93"/>
    </row>
    <row r="10703" spans="14:16">
      <c r="N10703" s="102"/>
      <c r="O10703" s="93"/>
      <c r="P10703" s="93"/>
    </row>
    <row r="10704" spans="14:16">
      <c r="N10704" s="102"/>
      <c r="O10704" s="93"/>
      <c r="P10704" s="93"/>
    </row>
    <row r="10705" spans="14:16">
      <c r="N10705" s="102"/>
      <c r="O10705" s="93"/>
      <c r="P10705" s="93"/>
    </row>
    <row r="10706" spans="14:16">
      <c r="N10706" s="102"/>
      <c r="O10706" s="93"/>
      <c r="P10706" s="93"/>
    </row>
    <row r="10707" spans="14:16">
      <c r="N10707" s="102"/>
      <c r="O10707" s="93"/>
      <c r="P10707" s="93"/>
    </row>
    <row r="10708" spans="14:16">
      <c r="N10708" s="102"/>
      <c r="O10708" s="93"/>
      <c r="P10708" s="93"/>
    </row>
    <row r="10709" spans="14:16">
      <c r="N10709" s="102"/>
      <c r="O10709" s="93"/>
      <c r="P10709" s="93"/>
    </row>
    <row r="10710" spans="14:16">
      <c r="N10710" s="102"/>
      <c r="O10710" s="93"/>
      <c r="P10710" s="93"/>
    </row>
    <row r="10711" spans="14:16">
      <c r="N10711" s="102"/>
      <c r="O10711" s="93"/>
      <c r="P10711" s="93"/>
    </row>
    <row r="10712" spans="14:16">
      <c r="N10712" s="102"/>
      <c r="O10712" s="93"/>
      <c r="P10712" s="93"/>
    </row>
    <row r="10713" spans="14:16">
      <c r="N10713" s="102"/>
      <c r="O10713" s="93"/>
      <c r="P10713" s="93"/>
    </row>
    <row r="10714" spans="14:16">
      <c r="N10714" s="102"/>
      <c r="O10714" s="93"/>
      <c r="P10714" s="93"/>
    </row>
    <row r="10715" spans="14:16">
      <c r="N10715" s="102"/>
      <c r="O10715" s="93"/>
      <c r="P10715" s="93"/>
    </row>
    <row r="10716" spans="14:16">
      <c r="N10716" s="102"/>
      <c r="O10716" s="93"/>
      <c r="P10716" s="93"/>
    </row>
    <row r="10717" spans="14:16">
      <c r="N10717" s="102"/>
      <c r="O10717" s="93"/>
      <c r="P10717" s="93"/>
    </row>
    <row r="10718" spans="14:16">
      <c r="N10718" s="102"/>
      <c r="O10718" s="93"/>
      <c r="P10718" s="93"/>
    </row>
    <row r="10719" spans="14:16">
      <c r="N10719" s="102"/>
      <c r="O10719" s="93"/>
      <c r="P10719" s="93"/>
    </row>
    <row r="10720" spans="14:16">
      <c r="N10720" s="102"/>
      <c r="O10720" s="93"/>
      <c r="P10720" s="93"/>
    </row>
    <row r="10721" spans="14:16">
      <c r="N10721" s="102"/>
      <c r="O10721" s="93"/>
      <c r="P10721" s="93"/>
    </row>
    <row r="10722" spans="14:16">
      <c r="N10722" s="102"/>
      <c r="O10722" s="93"/>
      <c r="P10722" s="93"/>
    </row>
    <row r="10723" spans="14:16">
      <c r="N10723" s="102"/>
      <c r="O10723" s="93"/>
      <c r="P10723" s="93"/>
    </row>
    <row r="10724" spans="14:16">
      <c r="N10724" s="102"/>
      <c r="O10724" s="93"/>
      <c r="P10724" s="93"/>
    </row>
    <row r="10725" spans="14:16">
      <c r="N10725" s="102"/>
      <c r="O10725" s="93"/>
      <c r="P10725" s="93"/>
    </row>
    <row r="10726" spans="14:16">
      <c r="N10726" s="102"/>
      <c r="O10726" s="93"/>
      <c r="P10726" s="93"/>
    </row>
    <row r="10727" spans="14:16">
      <c r="N10727" s="102"/>
      <c r="O10727" s="93"/>
      <c r="P10727" s="93"/>
    </row>
    <row r="10728" spans="14:16">
      <c r="N10728" s="102"/>
      <c r="O10728" s="93"/>
      <c r="P10728" s="93"/>
    </row>
    <row r="10729" spans="14:16">
      <c r="N10729" s="102"/>
      <c r="O10729" s="93"/>
      <c r="P10729" s="93"/>
    </row>
    <row r="10730" spans="14:16">
      <c r="N10730" s="102"/>
      <c r="O10730" s="93"/>
      <c r="P10730" s="93"/>
    </row>
    <row r="10731" spans="14:16">
      <c r="N10731" s="102"/>
      <c r="O10731" s="93"/>
      <c r="P10731" s="93"/>
    </row>
    <row r="10732" spans="14:16">
      <c r="N10732" s="102"/>
      <c r="O10732" s="93"/>
      <c r="P10732" s="93"/>
    </row>
    <row r="10733" spans="14:16">
      <c r="N10733" s="102"/>
      <c r="O10733" s="93"/>
      <c r="P10733" s="93"/>
    </row>
    <row r="10734" spans="14:16">
      <c r="N10734" s="102"/>
      <c r="O10734" s="93"/>
      <c r="P10734" s="93"/>
    </row>
    <row r="10735" spans="14:16">
      <c r="N10735" s="102"/>
      <c r="O10735" s="93"/>
      <c r="P10735" s="93"/>
    </row>
    <row r="10736" spans="14:16">
      <c r="N10736" s="102"/>
      <c r="O10736" s="93"/>
      <c r="P10736" s="93"/>
    </row>
    <row r="10737" spans="14:16">
      <c r="N10737" s="102"/>
      <c r="O10737" s="93"/>
      <c r="P10737" s="93"/>
    </row>
    <row r="10738" spans="14:16">
      <c r="N10738" s="102"/>
      <c r="O10738" s="93"/>
      <c r="P10738" s="93"/>
    </row>
    <row r="10739" spans="14:16">
      <c r="N10739" s="102"/>
      <c r="O10739" s="93"/>
      <c r="P10739" s="93"/>
    </row>
    <row r="10740" spans="14:16">
      <c r="N10740" s="102"/>
      <c r="O10740" s="93"/>
      <c r="P10740" s="93"/>
    </row>
    <row r="10741" spans="14:16">
      <c r="N10741" s="102"/>
      <c r="O10741" s="93"/>
      <c r="P10741" s="93"/>
    </row>
    <row r="10742" spans="14:16">
      <c r="N10742" s="102"/>
      <c r="O10742" s="93"/>
      <c r="P10742" s="93"/>
    </row>
    <row r="10743" spans="14:16">
      <c r="N10743" s="102"/>
      <c r="O10743" s="93"/>
      <c r="P10743" s="93"/>
    </row>
    <row r="10744" spans="14:16">
      <c r="N10744" s="102"/>
      <c r="O10744" s="93"/>
      <c r="P10744" s="93"/>
    </row>
    <row r="10745" spans="14:16">
      <c r="N10745" s="102"/>
      <c r="O10745" s="93"/>
      <c r="P10745" s="93"/>
    </row>
    <row r="10746" spans="14:16">
      <c r="N10746" s="102"/>
      <c r="O10746" s="93"/>
      <c r="P10746" s="93"/>
    </row>
    <row r="10747" spans="14:16">
      <c r="N10747" s="102"/>
      <c r="O10747" s="93"/>
      <c r="P10747" s="93"/>
    </row>
    <row r="10748" spans="14:16">
      <c r="N10748" s="102"/>
      <c r="O10748" s="93"/>
      <c r="P10748" s="93"/>
    </row>
    <row r="10749" spans="14:16">
      <c r="N10749" s="102"/>
      <c r="O10749" s="93"/>
      <c r="P10749" s="93"/>
    </row>
    <row r="10750" spans="14:16">
      <c r="N10750" s="102"/>
      <c r="O10750" s="93"/>
      <c r="P10750" s="93"/>
    </row>
    <row r="10751" spans="14:16">
      <c r="N10751" s="102"/>
      <c r="O10751" s="93"/>
      <c r="P10751" s="93"/>
    </row>
    <row r="10752" spans="14:16">
      <c r="N10752" s="102"/>
      <c r="O10752" s="93"/>
      <c r="P10752" s="93"/>
    </row>
    <row r="10753" spans="14:16">
      <c r="N10753" s="102"/>
      <c r="O10753" s="93"/>
      <c r="P10753" s="93"/>
    </row>
    <row r="10754" spans="14:16">
      <c r="N10754" s="102"/>
      <c r="O10754" s="93"/>
      <c r="P10754" s="93"/>
    </row>
    <row r="10755" spans="14:16">
      <c r="N10755" s="102"/>
      <c r="O10755" s="93"/>
      <c r="P10755" s="93"/>
    </row>
    <row r="10756" spans="14:16">
      <c r="N10756" s="102"/>
      <c r="O10756" s="93"/>
      <c r="P10756" s="93"/>
    </row>
    <row r="10757" spans="14:16">
      <c r="N10757" s="102"/>
      <c r="O10757" s="93"/>
      <c r="P10757" s="93"/>
    </row>
    <row r="10758" spans="14:16">
      <c r="N10758" s="102"/>
      <c r="O10758" s="93"/>
      <c r="P10758" s="93"/>
    </row>
    <row r="10759" spans="14:16">
      <c r="N10759" s="102"/>
      <c r="O10759" s="93"/>
      <c r="P10759" s="93"/>
    </row>
    <row r="10760" spans="14:16">
      <c r="N10760" s="102"/>
      <c r="O10760" s="93"/>
      <c r="P10760" s="93"/>
    </row>
    <row r="10761" spans="14:16">
      <c r="N10761" s="102"/>
      <c r="O10761" s="93"/>
      <c r="P10761" s="93"/>
    </row>
    <row r="10762" spans="14:16">
      <c r="N10762" s="102"/>
      <c r="O10762" s="93"/>
      <c r="P10762" s="93"/>
    </row>
    <row r="10763" spans="14:16">
      <c r="N10763" s="102"/>
      <c r="O10763" s="93"/>
      <c r="P10763" s="93"/>
    </row>
    <row r="10764" spans="14:16">
      <c r="N10764" s="102"/>
      <c r="O10764" s="93"/>
      <c r="P10764" s="93"/>
    </row>
    <row r="10765" spans="14:16">
      <c r="N10765" s="102"/>
      <c r="O10765" s="93"/>
      <c r="P10765" s="93"/>
    </row>
    <row r="10766" spans="14:16">
      <c r="N10766" s="102"/>
      <c r="O10766" s="93"/>
      <c r="P10766" s="93"/>
    </row>
    <row r="10767" spans="14:16">
      <c r="N10767" s="102"/>
      <c r="O10767" s="93"/>
      <c r="P10767" s="93"/>
    </row>
    <row r="10768" spans="14:16">
      <c r="N10768" s="102"/>
      <c r="O10768" s="93"/>
      <c r="P10768" s="93"/>
    </row>
    <row r="10769" spans="14:16">
      <c r="N10769" s="102"/>
      <c r="O10769" s="93"/>
      <c r="P10769" s="93"/>
    </row>
    <row r="10770" spans="14:16">
      <c r="N10770" s="102"/>
      <c r="O10770" s="93"/>
      <c r="P10770" s="93"/>
    </row>
    <row r="10771" spans="14:16">
      <c r="N10771" s="102"/>
      <c r="O10771" s="93"/>
      <c r="P10771" s="93"/>
    </row>
    <row r="10772" spans="14:16">
      <c r="N10772" s="102"/>
      <c r="O10772" s="93"/>
      <c r="P10772" s="93"/>
    </row>
    <row r="10773" spans="14:16">
      <c r="N10773" s="102"/>
      <c r="O10773" s="93"/>
      <c r="P10773" s="93"/>
    </row>
    <row r="10774" spans="14:16">
      <c r="N10774" s="102"/>
      <c r="O10774" s="93"/>
      <c r="P10774" s="93"/>
    </row>
    <row r="10775" spans="14:16">
      <c r="N10775" s="102"/>
      <c r="O10775" s="93"/>
      <c r="P10775" s="93"/>
    </row>
    <row r="10776" spans="14:16">
      <c r="N10776" s="102"/>
      <c r="O10776" s="93"/>
      <c r="P10776" s="93"/>
    </row>
    <row r="10777" spans="14:16">
      <c r="N10777" s="102"/>
      <c r="O10777" s="93"/>
      <c r="P10777" s="93"/>
    </row>
    <row r="10778" spans="14:16">
      <c r="N10778" s="102"/>
      <c r="O10778" s="93"/>
      <c r="P10778" s="93"/>
    </row>
    <row r="10779" spans="14:16">
      <c r="N10779" s="102"/>
      <c r="O10779" s="93"/>
      <c r="P10779" s="93"/>
    </row>
    <row r="10780" spans="14:16">
      <c r="N10780" s="102"/>
      <c r="O10780" s="93"/>
      <c r="P10780" s="93"/>
    </row>
    <row r="10781" spans="14:16">
      <c r="N10781" s="102"/>
      <c r="O10781" s="93"/>
      <c r="P10781" s="93"/>
    </row>
    <row r="10782" spans="14:16">
      <c r="N10782" s="102"/>
      <c r="O10782" s="93"/>
      <c r="P10782" s="93"/>
    </row>
    <row r="10783" spans="14:16">
      <c r="N10783" s="102"/>
      <c r="O10783" s="93"/>
      <c r="P10783" s="93"/>
    </row>
    <row r="10784" spans="14:16">
      <c r="N10784" s="102"/>
      <c r="O10784" s="93"/>
      <c r="P10784" s="93"/>
    </row>
    <row r="10785" spans="14:16">
      <c r="N10785" s="102"/>
      <c r="O10785" s="93"/>
      <c r="P10785" s="93"/>
    </row>
    <row r="10786" spans="14:16">
      <c r="N10786" s="102"/>
      <c r="O10786" s="93"/>
      <c r="P10786" s="93"/>
    </row>
    <row r="10787" spans="14:16">
      <c r="N10787" s="102"/>
      <c r="O10787" s="93"/>
      <c r="P10787" s="93"/>
    </row>
    <row r="10788" spans="14:16">
      <c r="N10788" s="102"/>
      <c r="O10788" s="93"/>
      <c r="P10788" s="93"/>
    </row>
    <row r="10789" spans="14:16">
      <c r="N10789" s="102"/>
      <c r="O10789" s="93"/>
      <c r="P10789" s="93"/>
    </row>
    <row r="10790" spans="14:16">
      <c r="N10790" s="102"/>
      <c r="O10790" s="93"/>
      <c r="P10790" s="93"/>
    </row>
    <row r="10791" spans="14:16">
      <c r="N10791" s="102"/>
      <c r="O10791" s="93"/>
      <c r="P10791" s="93"/>
    </row>
    <row r="10792" spans="14:16">
      <c r="N10792" s="102"/>
      <c r="O10792" s="93"/>
      <c r="P10792" s="93"/>
    </row>
    <row r="10793" spans="14:16">
      <c r="N10793" s="102"/>
      <c r="O10793" s="93"/>
      <c r="P10793" s="93"/>
    </row>
    <row r="10794" spans="14:16">
      <c r="N10794" s="102"/>
      <c r="O10794" s="93"/>
      <c r="P10794" s="93"/>
    </row>
    <row r="10795" spans="14:16">
      <c r="N10795" s="102"/>
      <c r="O10795" s="93"/>
      <c r="P10795" s="93"/>
    </row>
    <row r="10796" spans="14:16">
      <c r="N10796" s="102"/>
      <c r="O10796" s="93"/>
      <c r="P10796" s="93"/>
    </row>
    <row r="10797" spans="14:16">
      <c r="N10797" s="102"/>
      <c r="O10797" s="93"/>
      <c r="P10797" s="93"/>
    </row>
    <row r="10798" spans="14:16">
      <c r="N10798" s="102"/>
      <c r="O10798" s="93"/>
      <c r="P10798" s="93"/>
    </row>
    <row r="10799" spans="14:16">
      <c r="N10799" s="102"/>
      <c r="O10799" s="93"/>
      <c r="P10799" s="93"/>
    </row>
    <row r="10800" spans="14:16">
      <c r="N10800" s="102"/>
      <c r="O10800" s="93"/>
      <c r="P10800" s="93"/>
    </row>
    <row r="10801" spans="14:16">
      <c r="N10801" s="102"/>
      <c r="O10801" s="93"/>
      <c r="P10801" s="93"/>
    </row>
    <row r="10802" spans="14:16">
      <c r="N10802" s="102"/>
      <c r="O10802" s="93"/>
      <c r="P10802" s="93"/>
    </row>
    <row r="10803" spans="14:16">
      <c r="N10803" s="102"/>
      <c r="O10803" s="93"/>
      <c r="P10803" s="93"/>
    </row>
    <row r="10804" spans="14:16">
      <c r="N10804" s="102"/>
      <c r="O10804" s="93"/>
      <c r="P10804" s="93"/>
    </row>
    <row r="10805" spans="14:16">
      <c r="N10805" s="102"/>
      <c r="O10805" s="93"/>
      <c r="P10805" s="93"/>
    </row>
    <row r="10806" spans="14:16">
      <c r="N10806" s="102"/>
      <c r="O10806" s="93"/>
      <c r="P10806" s="93"/>
    </row>
    <row r="10807" spans="14:16">
      <c r="N10807" s="102"/>
      <c r="O10807" s="93"/>
      <c r="P10807" s="93"/>
    </row>
    <row r="10808" spans="14:16">
      <c r="N10808" s="102"/>
      <c r="O10808" s="93"/>
      <c r="P10808" s="93"/>
    </row>
    <row r="10809" spans="14:16">
      <c r="N10809" s="102"/>
      <c r="O10809" s="93"/>
      <c r="P10809" s="93"/>
    </row>
    <row r="10810" spans="14:16">
      <c r="N10810" s="102"/>
      <c r="O10810" s="93"/>
      <c r="P10810" s="93"/>
    </row>
    <row r="10811" spans="14:16">
      <c r="N10811" s="102"/>
      <c r="O10811" s="93"/>
      <c r="P10811" s="93"/>
    </row>
    <row r="10812" spans="14:16">
      <c r="N10812" s="102"/>
      <c r="O10812" s="93"/>
      <c r="P10812" s="93"/>
    </row>
    <row r="10813" spans="14:16">
      <c r="N10813" s="102"/>
      <c r="O10813" s="93"/>
      <c r="P10813" s="93"/>
    </row>
    <row r="10814" spans="14:16">
      <c r="N10814" s="102"/>
      <c r="O10814" s="93"/>
      <c r="P10814" s="93"/>
    </row>
    <row r="10815" spans="14:16">
      <c r="N10815" s="102"/>
      <c r="O10815" s="93"/>
      <c r="P10815" s="93"/>
    </row>
    <row r="10816" spans="14:16">
      <c r="N10816" s="102"/>
      <c r="O10816" s="93"/>
      <c r="P10816" s="93"/>
    </row>
    <row r="10817" spans="14:16">
      <c r="N10817" s="102"/>
      <c r="O10817" s="93"/>
      <c r="P10817" s="93"/>
    </row>
    <row r="10818" spans="14:16">
      <c r="N10818" s="102"/>
      <c r="O10818" s="93"/>
      <c r="P10818" s="93"/>
    </row>
    <row r="10819" spans="14:16">
      <c r="N10819" s="102"/>
      <c r="O10819" s="93"/>
      <c r="P10819" s="93"/>
    </row>
    <row r="10820" spans="14:16">
      <c r="N10820" s="102"/>
      <c r="O10820" s="93"/>
      <c r="P10820" s="93"/>
    </row>
    <row r="10821" spans="14:16">
      <c r="N10821" s="102"/>
      <c r="O10821" s="93"/>
      <c r="P10821" s="93"/>
    </row>
    <row r="10822" spans="14:16">
      <c r="N10822" s="102"/>
      <c r="O10822" s="93"/>
      <c r="P10822" s="93"/>
    </row>
    <row r="10823" spans="14:16">
      <c r="N10823" s="102"/>
      <c r="O10823" s="93"/>
      <c r="P10823" s="93"/>
    </row>
    <row r="10824" spans="14:16">
      <c r="N10824" s="102"/>
      <c r="O10824" s="93"/>
      <c r="P10824" s="93"/>
    </row>
    <row r="10825" spans="14:16">
      <c r="N10825" s="102"/>
      <c r="O10825" s="93"/>
      <c r="P10825" s="93"/>
    </row>
    <row r="10826" spans="14:16">
      <c r="N10826" s="102"/>
      <c r="O10826" s="93"/>
      <c r="P10826" s="93"/>
    </row>
    <row r="10827" spans="14:16">
      <c r="N10827" s="102"/>
      <c r="O10827" s="93"/>
      <c r="P10827" s="93"/>
    </row>
    <row r="10828" spans="14:16">
      <c r="N10828" s="102"/>
      <c r="O10828" s="93"/>
      <c r="P10828" s="93"/>
    </row>
    <row r="10829" spans="14:16">
      <c r="N10829" s="102"/>
      <c r="O10829" s="93"/>
      <c r="P10829" s="93"/>
    </row>
    <row r="10830" spans="14:16">
      <c r="N10830" s="102"/>
      <c r="O10830" s="93"/>
      <c r="P10830" s="93"/>
    </row>
    <row r="10831" spans="14:16">
      <c r="N10831" s="102"/>
      <c r="O10831" s="93"/>
      <c r="P10831" s="93"/>
    </row>
    <row r="10832" spans="14:16">
      <c r="N10832" s="102"/>
      <c r="O10832" s="93"/>
      <c r="P10832" s="93"/>
    </row>
    <row r="10833" spans="14:16">
      <c r="N10833" s="102"/>
      <c r="O10833" s="93"/>
      <c r="P10833" s="93"/>
    </row>
    <row r="10834" spans="14:16">
      <c r="N10834" s="102"/>
      <c r="O10834" s="93"/>
      <c r="P10834" s="93"/>
    </row>
    <row r="10835" spans="14:16">
      <c r="N10835" s="102"/>
      <c r="O10835" s="93"/>
      <c r="P10835" s="93"/>
    </row>
    <row r="10836" spans="14:16">
      <c r="N10836" s="102"/>
      <c r="O10836" s="93"/>
      <c r="P10836" s="93"/>
    </row>
    <row r="10837" spans="14:16">
      <c r="N10837" s="102"/>
      <c r="O10837" s="93"/>
      <c r="P10837" s="93"/>
    </row>
    <row r="10838" spans="14:16">
      <c r="N10838" s="102"/>
      <c r="O10838" s="93"/>
      <c r="P10838" s="93"/>
    </row>
    <row r="10839" spans="14:16">
      <c r="N10839" s="102"/>
      <c r="O10839" s="93"/>
      <c r="P10839" s="93"/>
    </row>
    <row r="10840" spans="14:16">
      <c r="N10840" s="102"/>
      <c r="O10840" s="93"/>
      <c r="P10840" s="93"/>
    </row>
    <row r="10841" spans="14:16">
      <c r="N10841" s="102"/>
      <c r="O10841" s="93"/>
      <c r="P10841" s="93"/>
    </row>
    <row r="10842" spans="14:16">
      <c r="N10842" s="102"/>
      <c r="O10842" s="93"/>
      <c r="P10842" s="93"/>
    </row>
    <row r="10843" spans="14:16">
      <c r="N10843" s="102"/>
      <c r="O10843" s="93"/>
      <c r="P10843" s="93"/>
    </row>
    <row r="10844" spans="14:16">
      <c r="N10844" s="102"/>
      <c r="O10844" s="93"/>
      <c r="P10844" s="93"/>
    </row>
    <row r="10845" spans="14:16">
      <c r="N10845" s="102"/>
      <c r="O10845" s="93"/>
      <c r="P10845" s="93"/>
    </row>
    <row r="10846" spans="14:16">
      <c r="N10846" s="102"/>
      <c r="O10846" s="93"/>
      <c r="P10846" s="93"/>
    </row>
    <row r="10847" spans="14:16">
      <c r="N10847" s="102"/>
      <c r="O10847" s="93"/>
      <c r="P10847" s="93"/>
    </row>
    <row r="10848" spans="14:16">
      <c r="N10848" s="102"/>
      <c r="O10848" s="93"/>
      <c r="P10848" s="93"/>
    </row>
    <row r="10849" spans="14:16">
      <c r="N10849" s="102"/>
      <c r="O10849" s="93"/>
      <c r="P10849" s="93"/>
    </row>
    <row r="10850" spans="14:16">
      <c r="N10850" s="102"/>
      <c r="O10850" s="93"/>
      <c r="P10850" s="93"/>
    </row>
    <row r="10851" spans="14:16">
      <c r="N10851" s="102"/>
      <c r="O10851" s="93"/>
      <c r="P10851" s="93"/>
    </row>
    <row r="10852" spans="14:16">
      <c r="N10852" s="102"/>
      <c r="O10852" s="93"/>
      <c r="P10852" s="93"/>
    </row>
    <row r="10853" spans="14:16">
      <c r="N10853" s="102"/>
      <c r="O10853" s="93"/>
      <c r="P10853" s="93"/>
    </row>
    <row r="10854" spans="14:16">
      <c r="N10854" s="102"/>
      <c r="O10854" s="93"/>
      <c r="P10854" s="93"/>
    </row>
    <row r="10855" spans="14:16">
      <c r="N10855" s="102"/>
      <c r="O10855" s="93"/>
      <c r="P10855" s="93"/>
    </row>
    <row r="10856" spans="14:16">
      <c r="N10856" s="102"/>
      <c r="O10856" s="93"/>
      <c r="P10856" s="93"/>
    </row>
    <row r="10857" spans="14:16">
      <c r="N10857" s="102"/>
      <c r="O10857" s="93"/>
      <c r="P10857" s="93"/>
    </row>
    <row r="10858" spans="14:16">
      <c r="N10858" s="102"/>
      <c r="O10858" s="93"/>
      <c r="P10858" s="93"/>
    </row>
    <row r="10859" spans="14:16">
      <c r="N10859" s="102"/>
      <c r="O10859" s="93"/>
      <c r="P10859" s="93"/>
    </row>
    <row r="10860" spans="14:16">
      <c r="N10860" s="102"/>
      <c r="O10860" s="93"/>
      <c r="P10860" s="93"/>
    </row>
    <row r="10861" spans="14:16">
      <c r="N10861" s="102"/>
      <c r="O10861" s="93"/>
      <c r="P10861" s="93"/>
    </row>
    <row r="10862" spans="14:16">
      <c r="N10862" s="102"/>
      <c r="O10862" s="93"/>
      <c r="P10862" s="93"/>
    </row>
    <row r="10863" spans="14:16">
      <c r="N10863" s="102"/>
      <c r="O10863" s="93"/>
      <c r="P10863" s="93"/>
    </row>
    <row r="10864" spans="14:16">
      <c r="N10864" s="102"/>
      <c r="O10864" s="93"/>
      <c r="P10864" s="93"/>
    </row>
    <row r="10865" spans="14:16">
      <c r="N10865" s="102"/>
      <c r="O10865" s="93"/>
      <c r="P10865" s="93"/>
    </row>
    <row r="10866" spans="14:16">
      <c r="N10866" s="102"/>
      <c r="O10866" s="93"/>
      <c r="P10866" s="93"/>
    </row>
    <row r="10867" spans="14:16">
      <c r="N10867" s="102"/>
      <c r="O10867" s="93"/>
      <c r="P10867" s="93"/>
    </row>
    <row r="10868" spans="14:16">
      <c r="N10868" s="102"/>
      <c r="O10868" s="93"/>
      <c r="P10868" s="93"/>
    </row>
    <row r="10869" spans="14:16">
      <c r="N10869" s="102"/>
      <c r="O10869" s="93"/>
      <c r="P10869" s="93"/>
    </row>
    <row r="10870" spans="14:16">
      <c r="N10870" s="102"/>
      <c r="O10870" s="93"/>
      <c r="P10870" s="93"/>
    </row>
    <row r="10871" spans="14:16">
      <c r="N10871" s="102"/>
      <c r="O10871" s="93"/>
      <c r="P10871" s="93"/>
    </row>
    <row r="10872" spans="14:16">
      <c r="N10872" s="102"/>
      <c r="O10872" s="93"/>
      <c r="P10872" s="93"/>
    </row>
    <row r="10873" spans="14:16">
      <c r="N10873" s="102"/>
      <c r="O10873" s="93"/>
      <c r="P10873" s="93"/>
    </row>
    <row r="10874" spans="14:16">
      <c r="N10874" s="102"/>
      <c r="O10874" s="93"/>
      <c r="P10874" s="93"/>
    </row>
    <row r="10875" spans="14:16">
      <c r="N10875" s="102"/>
      <c r="O10875" s="93"/>
      <c r="P10875" s="93"/>
    </row>
    <row r="10876" spans="14:16">
      <c r="N10876" s="102"/>
      <c r="O10876" s="93"/>
      <c r="P10876" s="93"/>
    </row>
    <row r="10877" spans="14:16">
      <c r="N10877" s="102"/>
      <c r="O10877" s="93"/>
      <c r="P10877" s="93"/>
    </row>
    <row r="10878" spans="14:16">
      <c r="N10878" s="102"/>
      <c r="O10878" s="93"/>
      <c r="P10878" s="93"/>
    </row>
    <row r="10879" spans="14:16">
      <c r="N10879" s="102"/>
      <c r="O10879" s="93"/>
      <c r="P10879" s="93"/>
    </row>
    <row r="10880" spans="14:16">
      <c r="N10880" s="102"/>
      <c r="O10880" s="93"/>
      <c r="P10880" s="93"/>
    </row>
    <row r="10881" spans="14:16">
      <c r="N10881" s="102"/>
      <c r="O10881" s="93"/>
      <c r="P10881" s="93"/>
    </row>
    <row r="10882" spans="14:16">
      <c r="N10882" s="102"/>
      <c r="O10882" s="93"/>
      <c r="P10882" s="93"/>
    </row>
    <row r="10883" spans="14:16">
      <c r="N10883" s="102"/>
      <c r="O10883" s="93"/>
      <c r="P10883" s="93"/>
    </row>
    <row r="10884" spans="14:16">
      <c r="N10884" s="102"/>
      <c r="O10884" s="93"/>
      <c r="P10884" s="93"/>
    </row>
    <row r="10885" spans="14:16">
      <c r="N10885" s="102"/>
      <c r="O10885" s="93"/>
      <c r="P10885" s="93"/>
    </row>
    <row r="10886" spans="14:16">
      <c r="N10886" s="102"/>
      <c r="O10886" s="93"/>
      <c r="P10886" s="93"/>
    </row>
    <row r="10887" spans="14:16">
      <c r="N10887" s="102"/>
      <c r="O10887" s="93"/>
      <c r="P10887" s="93"/>
    </row>
    <row r="10888" spans="14:16">
      <c r="N10888" s="102"/>
      <c r="O10888" s="93"/>
      <c r="P10888" s="93"/>
    </row>
    <row r="10889" spans="14:16">
      <c r="N10889" s="102"/>
      <c r="O10889" s="93"/>
      <c r="P10889" s="93"/>
    </row>
    <row r="10890" spans="14:16">
      <c r="N10890" s="102"/>
      <c r="O10890" s="93"/>
      <c r="P10890" s="93"/>
    </row>
    <row r="10891" spans="14:16">
      <c r="N10891" s="102"/>
      <c r="O10891" s="93"/>
      <c r="P10891" s="93"/>
    </row>
    <row r="10892" spans="14:16">
      <c r="N10892" s="102"/>
      <c r="O10892" s="93"/>
      <c r="P10892" s="93"/>
    </row>
    <row r="10893" spans="14:16">
      <c r="N10893" s="102"/>
      <c r="O10893" s="93"/>
      <c r="P10893" s="93"/>
    </row>
    <row r="10894" spans="14:16">
      <c r="N10894" s="102"/>
      <c r="O10894" s="93"/>
      <c r="P10894" s="93"/>
    </row>
    <row r="10895" spans="14:16">
      <c r="N10895" s="102"/>
      <c r="O10895" s="93"/>
      <c r="P10895" s="93"/>
    </row>
    <row r="10896" spans="14:16">
      <c r="N10896" s="102"/>
      <c r="O10896" s="93"/>
      <c r="P10896" s="93"/>
    </row>
    <row r="10897" spans="14:16">
      <c r="N10897" s="102"/>
      <c r="O10897" s="93"/>
      <c r="P10897" s="93"/>
    </row>
    <row r="10898" spans="14:16">
      <c r="N10898" s="102"/>
      <c r="O10898" s="93"/>
      <c r="P10898" s="93"/>
    </row>
    <row r="10899" spans="14:16">
      <c r="N10899" s="102"/>
      <c r="O10899" s="93"/>
      <c r="P10899" s="93"/>
    </row>
    <row r="10900" spans="14:16">
      <c r="N10900" s="102"/>
      <c r="O10900" s="93"/>
      <c r="P10900" s="93"/>
    </row>
    <row r="10901" spans="14:16">
      <c r="N10901" s="102"/>
      <c r="O10901" s="93"/>
      <c r="P10901" s="93"/>
    </row>
    <row r="10902" spans="14:16">
      <c r="N10902" s="102"/>
      <c r="O10902" s="93"/>
      <c r="P10902" s="93"/>
    </row>
    <row r="10903" spans="14:16">
      <c r="N10903" s="102"/>
      <c r="O10903" s="93"/>
      <c r="P10903" s="93"/>
    </row>
    <row r="10904" spans="14:16">
      <c r="N10904" s="102"/>
      <c r="O10904" s="93"/>
      <c r="P10904" s="93"/>
    </row>
    <row r="10905" spans="14:16">
      <c r="N10905" s="102"/>
      <c r="O10905" s="93"/>
      <c r="P10905" s="93"/>
    </row>
    <row r="10906" spans="14:16">
      <c r="N10906" s="102"/>
      <c r="O10906" s="93"/>
      <c r="P10906" s="93"/>
    </row>
    <row r="10907" spans="14:16">
      <c r="N10907" s="102"/>
      <c r="O10907" s="93"/>
      <c r="P10907" s="93"/>
    </row>
    <row r="10908" spans="14:16">
      <c r="N10908" s="102"/>
      <c r="O10908" s="93"/>
      <c r="P10908" s="93"/>
    </row>
    <row r="10909" spans="14:16">
      <c r="N10909" s="102"/>
      <c r="O10909" s="93"/>
      <c r="P10909" s="93"/>
    </row>
    <row r="10910" spans="14:16">
      <c r="N10910" s="102"/>
      <c r="O10910" s="93"/>
      <c r="P10910" s="93"/>
    </row>
    <row r="10911" spans="14:16">
      <c r="N10911" s="102"/>
      <c r="O10911" s="93"/>
      <c r="P10911" s="93"/>
    </row>
    <row r="10912" spans="14:16">
      <c r="N10912" s="102"/>
      <c r="O10912" s="93"/>
      <c r="P10912" s="93"/>
    </row>
    <row r="10913" spans="14:16">
      <c r="N10913" s="102"/>
      <c r="O10913" s="93"/>
      <c r="P10913" s="93"/>
    </row>
    <row r="10914" spans="14:16">
      <c r="N10914" s="102"/>
      <c r="O10914" s="93"/>
      <c r="P10914" s="93"/>
    </row>
    <row r="10915" spans="14:16">
      <c r="N10915" s="102"/>
      <c r="O10915" s="93"/>
      <c r="P10915" s="93"/>
    </row>
    <row r="10916" spans="14:16">
      <c r="N10916" s="102"/>
      <c r="O10916" s="93"/>
      <c r="P10916" s="93"/>
    </row>
    <row r="10917" spans="14:16">
      <c r="N10917" s="102"/>
      <c r="O10917" s="93"/>
      <c r="P10917" s="93"/>
    </row>
    <row r="10918" spans="14:16">
      <c r="N10918" s="102"/>
      <c r="O10918" s="93"/>
      <c r="P10918" s="93"/>
    </row>
    <row r="10919" spans="14:16">
      <c r="N10919" s="102"/>
      <c r="O10919" s="93"/>
      <c r="P10919" s="93"/>
    </row>
    <row r="10920" spans="14:16">
      <c r="N10920" s="102"/>
      <c r="O10920" s="93"/>
      <c r="P10920" s="93"/>
    </row>
    <row r="10921" spans="14:16">
      <c r="N10921" s="102"/>
      <c r="O10921" s="93"/>
      <c r="P10921" s="93"/>
    </row>
    <row r="10922" spans="14:16">
      <c r="N10922" s="102"/>
      <c r="O10922" s="93"/>
      <c r="P10922" s="93"/>
    </row>
    <row r="10923" spans="14:16">
      <c r="N10923" s="102"/>
      <c r="O10923" s="93"/>
      <c r="P10923" s="93"/>
    </row>
    <row r="10924" spans="14:16">
      <c r="N10924" s="102"/>
      <c r="O10924" s="93"/>
      <c r="P10924" s="93"/>
    </row>
    <row r="10925" spans="14:16">
      <c r="N10925" s="102"/>
      <c r="O10925" s="93"/>
      <c r="P10925" s="93"/>
    </row>
    <row r="10926" spans="14:16">
      <c r="N10926" s="102"/>
      <c r="O10926" s="93"/>
      <c r="P10926" s="93"/>
    </row>
    <row r="10927" spans="14:16">
      <c r="N10927" s="102"/>
      <c r="O10927" s="93"/>
      <c r="P10927" s="93"/>
    </row>
    <row r="10928" spans="14:16">
      <c r="N10928" s="102"/>
      <c r="O10928" s="93"/>
      <c r="P10928" s="93"/>
    </row>
    <row r="10929" spans="14:16">
      <c r="N10929" s="102"/>
      <c r="O10929" s="93"/>
      <c r="P10929" s="93"/>
    </row>
    <row r="10930" spans="14:16">
      <c r="N10930" s="102"/>
      <c r="O10930" s="93"/>
      <c r="P10930" s="93"/>
    </row>
    <row r="10931" spans="14:16">
      <c r="N10931" s="102"/>
      <c r="O10931" s="93"/>
      <c r="P10931" s="93"/>
    </row>
    <row r="10932" spans="14:16">
      <c r="N10932" s="102"/>
      <c r="O10932" s="93"/>
      <c r="P10932" s="93"/>
    </row>
    <row r="10933" spans="14:16">
      <c r="N10933" s="102"/>
      <c r="O10933" s="93"/>
      <c r="P10933" s="93"/>
    </row>
    <row r="10934" spans="14:16">
      <c r="N10934" s="102"/>
      <c r="O10934" s="93"/>
      <c r="P10934" s="93"/>
    </row>
    <row r="10935" spans="14:16">
      <c r="N10935" s="102"/>
      <c r="O10935" s="93"/>
      <c r="P10935" s="93"/>
    </row>
    <row r="10936" spans="14:16">
      <c r="N10936" s="102"/>
      <c r="O10936" s="93"/>
      <c r="P10936" s="93"/>
    </row>
    <row r="10937" spans="14:16">
      <c r="N10937" s="102"/>
      <c r="O10937" s="93"/>
      <c r="P10937" s="93"/>
    </row>
    <row r="10938" spans="14:16">
      <c r="N10938" s="102"/>
      <c r="O10938" s="93"/>
      <c r="P10938" s="93"/>
    </row>
    <row r="10939" spans="14:16">
      <c r="N10939" s="102"/>
      <c r="O10939" s="93"/>
      <c r="P10939" s="93"/>
    </row>
    <row r="10940" spans="14:16">
      <c r="N10940" s="102"/>
      <c r="O10940" s="93"/>
      <c r="P10940" s="93"/>
    </row>
    <row r="10941" spans="14:16">
      <c r="N10941" s="102"/>
      <c r="O10941" s="93"/>
      <c r="P10941" s="93"/>
    </row>
    <row r="10942" spans="14:16">
      <c r="N10942" s="102"/>
      <c r="O10942" s="93"/>
      <c r="P10942" s="93"/>
    </row>
    <row r="10943" spans="14:16">
      <c r="N10943" s="102"/>
      <c r="O10943" s="93"/>
      <c r="P10943" s="93"/>
    </row>
    <row r="10944" spans="14:16">
      <c r="N10944" s="102"/>
      <c r="O10944" s="93"/>
      <c r="P10944" s="93"/>
    </row>
    <row r="10945" spans="14:16">
      <c r="N10945" s="102"/>
      <c r="O10945" s="93"/>
      <c r="P10945" s="93"/>
    </row>
    <row r="10946" spans="14:16">
      <c r="N10946" s="102"/>
      <c r="O10946" s="93"/>
      <c r="P10946" s="93"/>
    </row>
    <row r="10947" spans="14:16">
      <c r="N10947" s="102"/>
      <c r="O10947" s="93"/>
      <c r="P10947" s="93"/>
    </row>
    <row r="10948" spans="14:16">
      <c r="N10948" s="102"/>
      <c r="O10948" s="93"/>
      <c r="P10948" s="93"/>
    </row>
    <row r="10949" spans="14:16">
      <c r="N10949" s="102"/>
      <c r="O10949" s="93"/>
      <c r="P10949" s="93"/>
    </row>
    <row r="10950" spans="14:16">
      <c r="N10950" s="102"/>
      <c r="O10950" s="93"/>
      <c r="P10950" s="93"/>
    </row>
    <row r="10951" spans="14:16">
      <c r="N10951" s="102"/>
      <c r="O10951" s="93"/>
      <c r="P10951" s="93"/>
    </row>
    <row r="10952" spans="14:16">
      <c r="N10952" s="102"/>
      <c r="O10952" s="93"/>
      <c r="P10952" s="93"/>
    </row>
    <row r="10953" spans="14:16">
      <c r="N10953" s="102"/>
      <c r="O10953" s="93"/>
      <c r="P10953" s="93"/>
    </row>
    <row r="10954" spans="14:16">
      <c r="N10954" s="102"/>
      <c r="O10954" s="93"/>
      <c r="P10954" s="93"/>
    </row>
    <row r="10955" spans="14:16">
      <c r="N10955" s="102"/>
      <c r="O10955" s="93"/>
      <c r="P10955" s="93"/>
    </row>
    <row r="10956" spans="14:16">
      <c r="N10956" s="102"/>
      <c r="O10956" s="93"/>
      <c r="P10956" s="93"/>
    </row>
    <row r="10957" spans="14:16">
      <c r="N10957" s="102"/>
      <c r="O10957" s="93"/>
      <c r="P10957" s="93"/>
    </row>
    <row r="10958" spans="14:16">
      <c r="N10958" s="102"/>
      <c r="O10958" s="93"/>
      <c r="P10958" s="93"/>
    </row>
    <row r="10959" spans="14:16">
      <c r="N10959" s="102"/>
      <c r="O10959" s="93"/>
      <c r="P10959" s="93"/>
    </row>
    <row r="10960" spans="14:16">
      <c r="N10960" s="102"/>
      <c r="O10960" s="93"/>
      <c r="P10960" s="93"/>
    </row>
    <row r="10961" spans="14:16">
      <c r="N10961" s="102"/>
      <c r="O10961" s="93"/>
      <c r="P10961" s="93"/>
    </row>
    <row r="10962" spans="14:16">
      <c r="N10962" s="102"/>
      <c r="O10962" s="93"/>
      <c r="P10962" s="93"/>
    </row>
    <row r="10963" spans="14:16">
      <c r="N10963" s="102"/>
      <c r="O10963" s="93"/>
      <c r="P10963" s="93"/>
    </row>
    <row r="10964" spans="14:16">
      <c r="N10964" s="102"/>
      <c r="O10964" s="93"/>
      <c r="P10964" s="93"/>
    </row>
    <row r="10965" spans="14:16">
      <c r="N10965" s="102"/>
      <c r="O10965" s="93"/>
      <c r="P10965" s="93"/>
    </row>
    <row r="10966" spans="14:16">
      <c r="N10966" s="102"/>
      <c r="O10966" s="93"/>
      <c r="P10966" s="93"/>
    </row>
    <row r="10967" spans="14:16">
      <c r="N10967" s="102"/>
      <c r="O10967" s="93"/>
      <c r="P10967" s="93"/>
    </row>
    <row r="10968" spans="14:16">
      <c r="N10968" s="102"/>
      <c r="O10968" s="93"/>
      <c r="P10968" s="93"/>
    </row>
    <row r="10969" spans="14:16">
      <c r="N10969" s="102"/>
      <c r="O10969" s="93"/>
      <c r="P10969" s="93"/>
    </row>
    <row r="10970" spans="14:16">
      <c r="N10970" s="102"/>
      <c r="O10970" s="93"/>
      <c r="P10970" s="93"/>
    </row>
    <row r="10971" spans="14:16">
      <c r="N10971" s="102"/>
      <c r="O10971" s="93"/>
      <c r="P10971" s="93"/>
    </row>
    <row r="10972" spans="14:16">
      <c r="N10972" s="102"/>
      <c r="O10972" s="93"/>
      <c r="P10972" s="93"/>
    </row>
    <row r="10973" spans="14:16">
      <c r="N10973" s="102"/>
      <c r="O10973" s="93"/>
      <c r="P10973" s="93"/>
    </row>
    <row r="10974" spans="14:16">
      <c r="N10974" s="102"/>
      <c r="O10974" s="93"/>
      <c r="P10974" s="93"/>
    </row>
    <row r="10975" spans="14:16">
      <c r="N10975" s="102"/>
      <c r="O10975" s="93"/>
      <c r="P10975" s="93"/>
    </row>
    <row r="10976" spans="14:16">
      <c r="N10976" s="102"/>
      <c r="O10976" s="93"/>
      <c r="P10976" s="93"/>
    </row>
    <row r="10977" spans="14:16">
      <c r="N10977" s="102"/>
      <c r="O10977" s="93"/>
      <c r="P10977" s="93"/>
    </row>
    <row r="10978" spans="14:16">
      <c r="N10978" s="102"/>
      <c r="O10978" s="93"/>
      <c r="P10978" s="93"/>
    </row>
    <row r="10979" spans="14:16">
      <c r="N10979" s="102"/>
      <c r="O10979" s="93"/>
      <c r="P10979" s="93"/>
    </row>
    <row r="10980" spans="14:16">
      <c r="N10980" s="102"/>
      <c r="O10980" s="93"/>
      <c r="P10980" s="93"/>
    </row>
    <row r="10981" spans="14:16">
      <c r="N10981" s="102"/>
      <c r="O10981" s="93"/>
      <c r="P10981" s="93"/>
    </row>
    <row r="10982" spans="14:16">
      <c r="N10982" s="102"/>
      <c r="O10982" s="93"/>
      <c r="P10982" s="93"/>
    </row>
    <row r="10983" spans="14:16">
      <c r="N10983" s="102"/>
      <c r="O10983" s="93"/>
      <c r="P10983" s="93"/>
    </row>
    <row r="10984" spans="14:16">
      <c r="N10984" s="102"/>
      <c r="O10984" s="93"/>
      <c r="P10984" s="93"/>
    </row>
    <row r="10985" spans="14:16">
      <c r="N10985" s="102"/>
      <c r="O10985" s="93"/>
      <c r="P10985" s="93"/>
    </row>
    <row r="10986" spans="14:16">
      <c r="N10986" s="102"/>
      <c r="O10986" s="93"/>
      <c r="P10986" s="93"/>
    </row>
    <row r="10987" spans="14:16">
      <c r="N10987" s="102"/>
      <c r="O10987" s="93"/>
      <c r="P10987" s="93"/>
    </row>
    <row r="10988" spans="14:16">
      <c r="N10988" s="102"/>
      <c r="O10988" s="93"/>
      <c r="P10988" s="93"/>
    </row>
    <row r="10989" spans="14:16">
      <c r="N10989" s="102"/>
      <c r="O10989" s="93"/>
      <c r="P10989" s="93"/>
    </row>
    <row r="10990" spans="14:16">
      <c r="N10990" s="102"/>
      <c r="O10990" s="93"/>
      <c r="P10990" s="93"/>
    </row>
    <row r="10991" spans="14:16">
      <c r="N10991" s="102"/>
      <c r="O10991" s="93"/>
      <c r="P10991" s="93"/>
    </row>
    <row r="10992" spans="14:16">
      <c r="N10992" s="102"/>
      <c r="O10992" s="93"/>
      <c r="P10992" s="93"/>
    </row>
    <row r="10993" spans="14:16">
      <c r="N10993" s="102"/>
      <c r="O10993" s="93"/>
      <c r="P10993" s="93"/>
    </row>
    <row r="10994" spans="14:16">
      <c r="N10994" s="102"/>
      <c r="O10994" s="93"/>
      <c r="P10994" s="93"/>
    </row>
    <row r="10995" spans="14:16">
      <c r="N10995" s="102"/>
      <c r="O10995" s="93"/>
      <c r="P10995" s="93"/>
    </row>
    <row r="10996" spans="14:16">
      <c r="N10996" s="102"/>
      <c r="O10996" s="93"/>
      <c r="P10996" s="93"/>
    </row>
    <row r="10997" spans="14:16">
      <c r="N10997" s="102"/>
      <c r="O10997" s="93"/>
      <c r="P10997" s="93"/>
    </row>
    <row r="10998" spans="14:16">
      <c r="N10998" s="102"/>
      <c r="O10998" s="93"/>
      <c r="P10998" s="93"/>
    </row>
    <row r="10999" spans="14:16">
      <c r="N10999" s="102"/>
      <c r="O10999" s="93"/>
      <c r="P10999" s="93"/>
    </row>
    <row r="11000" spans="14:16">
      <c r="N11000" s="102"/>
      <c r="O11000" s="93"/>
      <c r="P11000" s="93"/>
    </row>
    <row r="11001" spans="14:16">
      <c r="N11001" s="102"/>
      <c r="O11001" s="93"/>
      <c r="P11001" s="93"/>
    </row>
    <row r="11002" spans="14:16">
      <c r="N11002" s="102"/>
      <c r="O11002" s="93"/>
      <c r="P11002" s="93"/>
    </row>
    <row r="11003" spans="14:16">
      <c r="N11003" s="102"/>
      <c r="O11003" s="93"/>
      <c r="P11003" s="93"/>
    </row>
    <row r="11004" spans="14:16">
      <c r="N11004" s="102"/>
      <c r="O11004" s="93"/>
      <c r="P11004" s="93"/>
    </row>
    <row r="11005" spans="14:16">
      <c r="N11005" s="102"/>
      <c r="O11005" s="93"/>
      <c r="P11005" s="93"/>
    </row>
    <row r="11006" spans="14:16">
      <c r="N11006" s="102"/>
      <c r="O11006" s="93"/>
      <c r="P11006" s="93"/>
    </row>
    <row r="11007" spans="14:16">
      <c r="N11007" s="102"/>
      <c r="O11007" s="93"/>
      <c r="P11007" s="93"/>
    </row>
    <row r="11008" spans="14:16">
      <c r="N11008" s="102"/>
      <c r="O11008" s="93"/>
      <c r="P11008" s="93"/>
    </row>
    <row r="11009" spans="14:16">
      <c r="N11009" s="102"/>
      <c r="O11009" s="93"/>
      <c r="P11009" s="93"/>
    </row>
    <row r="11010" spans="14:16">
      <c r="N11010" s="102"/>
      <c r="O11010" s="93"/>
      <c r="P11010" s="93"/>
    </row>
    <row r="11011" spans="14:16">
      <c r="N11011" s="102"/>
      <c r="O11011" s="93"/>
      <c r="P11011" s="93"/>
    </row>
    <row r="11012" spans="14:16">
      <c r="N11012" s="102"/>
      <c r="O11012" s="93"/>
      <c r="P11012" s="93"/>
    </row>
    <row r="11013" spans="14:16">
      <c r="N11013" s="102"/>
      <c r="O11013" s="93"/>
      <c r="P11013" s="93"/>
    </row>
    <row r="11014" spans="14:16">
      <c r="N11014" s="102"/>
      <c r="O11014" s="93"/>
      <c r="P11014" s="93"/>
    </row>
    <row r="11015" spans="14:16">
      <c r="N11015" s="102"/>
      <c r="O11015" s="93"/>
      <c r="P11015" s="93"/>
    </row>
    <row r="11016" spans="14:16">
      <c r="N11016" s="102"/>
      <c r="O11016" s="93"/>
      <c r="P11016" s="93"/>
    </row>
    <row r="11017" spans="14:16">
      <c r="N11017" s="102"/>
      <c r="O11017" s="93"/>
      <c r="P11017" s="93"/>
    </row>
    <row r="11018" spans="14:16">
      <c r="N11018" s="102"/>
      <c r="O11018" s="93"/>
      <c r="P11018" s="93"/>
    </row>
    <row r="11019" spans="14:16">
      <c r="N11019" s="102"/>
      <c r="O11019" s="93"/>
      <c r="P11019" s="93"/>
    </row>
    <row r="11020" spans="14:16">
      <c r="N11020" s="102"/>
      <c r="O11020" s="93"/>
      <c r="P11020" s="93"/>
    </row>
    <row r="11021" spans="14:16">
      <c r="N11021" s="102"/>
      <c r="O11021" s="93"/>
      <c r="P11021" s="93"/>
    </row>
    <row r="11022" spans="14:16">
      <c r="N11022" s="102"/>
      <c r="O11022" s="93"/>
      <c r="P11022" s="93"/>
    </row>
    <row r="11023" spans="14:16">
      <c r="N11023" s="102"/>
      <c r="O11023" s="93"/>
      <c r="P11023" s="93"/>
    </row>
    <row r="11024" spans="14:16">
      <c r="N11024" s="102"/>
      <c r="O11024" s="93"/>
      <c r="P11024" s="93"/>
    </row>
    <row r="11025" spans="14:16">
      <c r="N11025" s="102"/>
      <c r="O11025" s="93"/>
      <c r="P11025" s="93"/>
    </row>
    <row r="11026" spans="14:16">
      <c r="N11026" s="102"/>
      <c r="O11026" s="93"/>
      <c r="P11026" s="93"/>
    </row>
    <row r="11027" spans="14:16">
      <c r="N11027" s="102"/>
      <c r="O11027" s="93"/>
      <c r="P11027" s="93"/>
    </row>
    <row r="11028" spans="14:16">
      <c r="N11028" s="102"/>
      <c r="O11028" s="93"/>
      <c r="P11028" s="93"/>
    </row>
    <row r="11029" spans="14:16">
      <c r="N11029" s="102"/>
      <c r="O11029" s="93"/>
      <c r="P11029" s="93"/>
    </row>
    <row r="11030" spans="14:16">
      <c r="N11030" s="102"/>
      <c r="O11030" s="93"/>
      <c r="P11030" s="93"/>
    </row>
    <row r="11031" spans="14:16">
      <c r="N11031" s="102"/>
      <c r="O11031" s="93"/>
      <c r="P11031" s="93"/>
    </row>
    <row r="11032" spans="14:16">
      <c r="N11032" s="102"/>
      <c r="O11032" s="93"/>
      <c r="P11032" s="93"/>
    </row>
    <row r="11033" spans="14:16">
      <c r="N11033" s="102"/>
      <c r="O11033" s="93"/>
      <c r="P11033" s="93"/>
    </row>
    <row r="11034" spans="14:16">
      <c r="N11034" s="102"/>
      <c r="O11034" s="93"/>
      <c r="P11034" s="93"/>
    </row>
    <row r="11035" spans="14:16">
      <c r="N11035" s="102"/>
      <c r="O11035" s="93"/>
      <c r="P11035" s="93"/>
    </row>
    <row r="11036" spans="14:16">
      <c r="N11036" s="102"/>
      <c r="O11036" s="93"/>
      <c r="P11036" s="93"/>
    </row>
    <row r="11037" spans="14:16">
      <c r="N11037" s="102"/>
      <c r="O11037" s="93"/>
      <c r="P11037" s="93"/>
    </row>
    <row r="11038" spans="14:16">
      <c r="N11038" s="102"/>
      <c r="O11038" s="93"/>
      <c r="P11038" s="93"/>
    </row>
    <row r="11039" spans="14:16">
      <c r="N11039" s="102"/>
      <c r="O11039" s="93"/>
      <c r="P11039" s="93"/>
    </row>
    <row r="11040" spans="14:16">
      <c r="N11040" s="102"/>
      <c r="O11040" s="93"/>
      <c r="P11040" s="93"/>
    </row>
    <row r="11041" spans="14:16">
      <c r="N11041" s="102"/>
      <c r="O11041" s="93"/>
      <c r="P11041" s="93"/>
    </row>
    <row r="11042" spans="14:16">
      <c r="N11042" s="102"/>
      <c r="O11042" s="93"/>
      <c r="P11042" s="93"/>
    </row>
    <row r="11043" spans="14:16">
      <c r="N11043" s="102"/>
      <c r="O11043" s="93"/>
      <c r="P11043" s="93"/>
    </row>
    <row r="11044" spans="14:16">
      <c r="N11044" s="102"/>
      <c r="O11044" s="93"/>
      <c r="P11044" s="93"/>
    </row>
    <row r="11045" spans="14:16">
      <c r="N11045" s="102"/>
      <c r="O11045" s="93"/>
      <c r="P11045" s="93"/>
    </row>
    <row r="11046" spans="14:16">
      <c r="N11046" s="102"/>
      <c r="O11046" s="93"/>
      <c r="P11046" s="93"/>
    </row>
    <row r="11047" spans="14:16">
      <c r="N11047" s="102"/>
      <c r="O11047" s="93"/>
      <c r="P11047" s="93"/>
    </row>
    <row r="11048" spans="14:16">
      <c r="N11048" s="102"/>
      <c r="O11048" s="93"/>
      <c r="P11048" s="93"/>
    </row>
    <row r="11049" spans="14:16">
      <c r="N11049" s="102"/>
      <c r="O11049" s="93"/>
      <c r="P11049" s="93"/>
    </row>
    <row r="11050" spans="14:16">
      <c r="N11050" s="102"/>
      <c r="O11050" s="93"/>
      <c r="P11050" s="93"/>
    </row>
    <row r="11051" spans="14:16">
      <c r="N11051" s="102"/>
      <c r="O11051" s="93"/>
      <c r="P11051" s="93"/>
    </row>
    <row r="11052" spans="14:16">
      <c r="N11052" s="102"/>
      <c r="O11052" s="93"/>
      <c r="P11052" s="93"/>
    </row>
    <row r="11053" spans="14:16">
      <c r="N11053" s="102"/>
      <c r="O11053" s="93"/>
      <c r="P11053" s="93"/>
    </row>
    <row r="11054" spans="14:16">
      <c r="N11054" s="102"/>
      <c r="O11054" s="93"/>
      <c r="P11054" s="93"/>
    </row>
    <row r="11055" spans="14:16">
      <c r="N11055" s="102"/>
      <c r="O11055" s="93"/>
      <c r="P11055" s="93"/>
    </row>
    <row r="11056" spans="14:16">
      <c r="N11056" s="102"/>
      <c r="O11056" s="93"/>
      <c r="P11056" s="93"/>
    </row>
    <row r="11057" spans="14:16">
      <c r="N11057" s="102"/>
      <c r="O11057" s="93"/>
      <c r="P11057" s="93"/>
    </row>
    <row r="11058" spans="14:16">
      <c r="N11058" s="102"/>
      <c r="O11058" s="93"/>
      <c r="P11058" s="93"/>
    </row>
    <row r="11059" spans="14:16">
      <c r="N11059" s="102"/>
      <c r="O11059" s="93"/>
      <c r="P11059" s="93"/>
    </row>
    <row r="11060" spans="14:16">
      <c r="N11060" s="102"/>
      <c r="O11060" s="93"/>
      <c r="P11060" s="93"/>
    </row>
    <row r="11061" spans="14:16">
      <c r="N11061" s="102"/>
      <c r="O11061" s="93"/>
      <c r="P11061" s="93"/>
    </row>
    <row r="11062" spans="14:16">
      <c r="N11062" s="102"/>
      <c r="O11062" s="93"/>
      <c r="P11062" s="93"/>
    </row>
    <row r="11063" spans="14:16">
      <c r="N11063" s="102"/>
      <c r="O11063" s="93"/>
      <c r="P11063" s="93"/>
    </row>
    <row r="11064" spans="14:16">
      <c r="N11064" s="102"/>
      <c r="O11064" s="93"/>
      <c r="P11064" s="93"/>
    </row>
    <row r="11065" spans="14:16">
      <c r="N11065" s="102"/>
      <c r="O11065" s="93"/>
      <c r="P11065" s="93"/>
    </row>
    <row r="11066" spans="14:16">
      <c r="N11066" s="102"/>
      <c r="O11066" s="93"/>
      <c r="P11066" s="93"/>
    </row>
    <row r="11067" spans="14:16">
      <c r="N11067" s="102"/>
      <c r="O11067" s="93"/>
      <c r="P11067" s="93"/>
    </row>
    <row r="11068" spans="14:16">
      <c r="N11068" s="102"/>
      <c r="O11068" s="93"/>
      <c r="P11068" s="93"/>
    </row>
    <row r="11069" spans="14:16">
      <c r="N11069" s="102"/>
      <c r="O11069" s="93"/>
      <c r="P11069" s="93"/>
    </row>
    <row r="11070" spans="14:16">
      <c r="N11070" s="102"/>
      <c r="O11070" s="93"/>
      <c r="P11070" s="93"/>
    </row>
    <row r="11071" spans="14:16">
      <c r="N11071" s="102"/>
      <c r="O11071" s="93"/>
      <c r="P11071" s="93"/>
    </row>
    <row r="11072" spans="14:16">
      <c r="N11072" s="102"/>
      <c r="O11072" s="93"/>
      <c r="P11072" s="93"/>
    </row>
    <row r="11073" spans="14:16">
      <c r="N11073" s="102"/>
      <c r="O11073" s="93"/>
      <c r="P11073" s="93"/>
    </row>
    <row r="11074" spans="14:16">
      <c r="N11074" s="102"/>
      <c r="O11074" s="93"/>
      <c r="P11074" s="93"/>
    </row>
    <row r="11075" spans="14:16">
      <c r="N11075" s="102"/>
      <c r="O11075" s="93"/>
      <c r="P11075" s="93"/>
    </row>
    <row r="11076" spans="14:16">
      <c r="N11076" s="102"/>
      <c r="O11076" s="93"/>
      <c r="P11076" s="93"/>
    </row>
    <row r="11077" spans="14:16">
      <c r="N11077" s="102"/>
      <c r="O11077" s="93"/>
      <c r="P11077" s="93"/>
    </row>
    <row r="11078" spans="14:16">
      <c r="N11078" s="102"/>
      <c r="O11078" s="93"/>
      <c r="P11078" s="93"/>
    </row>
    <row r="11079" spans="14:16">
      <c r="N11079" s="102"/>
      <c r="O11079" s="93"/>
      <c r="P11079" s="93"/>
    </row>
    <row r="11080" spans="14:16">
      <c r="N11080" s="102"/>
      <c r="O11080" s="93"/>
      <c r="P11080" s="93"/>
    </row>
    <row r="11081" spans="14:16">
      <c r="N11081" s="102"/>
      <c r="O11081" s="93"/>
      <c r="P11081" s="93"/>
    </row>
    <row r="11082" spans="14:16">
      <c r="N11082" s="102"/>
      <c r="O11082" s="93"/>
      <c r="P11082" s="93"/>
    </row>
    <row r="11083" spans="14:16">
      <c r="N11083" s="102"/>
      <c r="O11083" s="93"/>
      <c r="P11083" s="93"/>
    </row>
    <row r="11084" spans="14:16">
      <c r="N11084" s="102"/>
      <c r="O11084" s="93"/>
      <c r="P11084" s="93"/>
    </row>
    <row r="11085" spans="14:16">
      <c r="N11085" s="102"/>
      <c r="O11085" s="93"/>
      <c r="P11085" s="93"/>
    </row>
    <row r="11086" spans="14:16">
      <c r="N11086" s="102"/>
      <c r="O11086" s="93"/>
      <c r="P11086" s="93"/>
    </row>
    <row r="11087" spans="14:16">
      <c r="N11087" s="102"/>
      <c r="O11087" s="93"/>
      <c r="P11087" s="93"/>
    </row>
    <row r="11088" spans="14:16">
      <c r="N11088" s="102"/>
      <c r="O11088" s="93"/>
      <c r="P11088" s="93"/>
    </row>
    <row r="11089" spans="14:16">
      <c r="N11089" s="102"/>
      <c r="O11089" s="93"/>
      <c r="P11089" s="93"/>
    </row>
    <row r="11090" spans="14:16">
      <c r="N11090" s="102"/>
      <c r="O11090" s="93"/>
      <c r="P11090" s="93"/>
    </row>
    <row r="11091" spans="14:16">
      <c r="N11091" s="102"/>
      <c r="O11091" s="93"/>
      <c r="P11091" s="93"/>
    </row>
    <row r="11092" spans="14:16">
      <c r="N11092" s="102"/>
      <c r="O11092" s="93"/>
      <c r="P11092" s="93"/>
    </row>
    <row r="11093" spans="14:16">
      <c r="N11093" s="102"/>
      <c r="O11093" s="93"/>
      <c r="P11093" s="93"/>
    </row>
    <row r="11094" spans="14:16">
      <c r="N11094" s="102"/>
      <c r="O11094" s="93"/>
      <c r="P11094" s="93"/>
    </row>
    <row r="11095" spans="14:16">
      <c r="N11095" s="102"/>
      <c r="O11095" s="93"/>
      <c r="P11095" s="93"/>
    </row>
    <row r="11096" spans="14:16">
      <c r="N11096" s="102"/>
      <c r="O11096" s="93"/>
      <c r="P11096" s="93"/>
    </row>
    <row r="11097" spans="14:16">
      <c r="N11097" s="102"/>
      <c r="O11097" s="93"/>
      <c r="P11097" s="93"/>
    </row>
    <row r="11098" spans="14:16">
      <c r="N11098" s="102"/>
      <c r="O11098" s="93"/>
      <c r="P11098" s="93"/>
    </row>
    <row r="11099" spans="14:16">
      <c r="N11099" s="102"/>
      <c r="O11099" s="93"/>
      <c r="P11099" s="93"/>
    </row>
    <row r="11100" spans="14:16">
      <c r="N11100" s="102"/>
      <c r="O11100" s="93"/>
      <c r="P11100" s="93"/>
    </row>
    <row r="11101" spans="14:16">
      <c r="N11101" s="102"/>
      <c r="O11101" s="93"/>
      <c r="P11101" s="93"/>
    </row>
    <row r="11102" spans="14:16">
      <c r="N11102" s="102"/>
      <c r="O11102" s="93"/>
      <c r="P11102" s="93"/>
    </row>
    <row r="11103" spans="14:16">
      <c r="N11103" s="102"/>
      <c r="O11103" s="93"/>
      <c r="P11103" s="93"/>
    </row>
    <row r="11104" spans="14:16">
      <c r="N11104" s="102"/>
      <c r="O11104" s="93"/>
      <c r="P11104" s="93"/>
    </row>
    <row r="11105" spans="14:16">
      <c r="N11105" s="102"/>
      <c r="O11105" s="93"/>
      <c r="P11105" s="93"/>
    </row>
    <row r="11106" spans="14:16">
      <c r="N11106" s="102"/>
      <c r="O11106" s="93"/>
      <c r="P11106" s="93"/>
    </row>
    <row r="11107" spans="14:16">
      <c r="N11107" s="102"/>
      <c r="O11107" s="93"/>
      <c r="P11107" s="93"/>
    </row>
    <row r="11108" spans="14:16">
      <c r="N11108" s="102"/>
      <c r="O11108" s="93"/>
      <c r="P11108" s="93"/>
    </row>
    <row r="11109" spans="14:16">
      <c r="N11109" s="102"/>
      <c r="O11109" s="93"/>
      <c r="P11109" s="93"/>
    </row>
    <row r="11110" spans="14:16">
      <c r="N11110" s="102"/>
      <c r="O11110" s="93"/>
      <c r="P11110" s="93"/>
    </row>
    <row r="11111" spans="14:16">
      <c r="N11111" s="102"/>
      <c r="O11111" s="93"/>
      <c r="P11111" s="93"/>
    </row>
    <row r="11112" spans="14:16">
      <c r="N11112" s="102"/>
      <c r="O11112" s="93"/>
      <c r="P11112" s="93"/>
    </row>
    <row r="11113" spans="14:16">
      <c r="N11113" s="102"/>
      <c r="O11113" s="93"/>
      <c r="P11113" s="93"/>
    </row>
    <row r="11114" spans="14:16">
      <c r="N11114" s="102"/>
      <c r="O11114" s="93"/>
      <c r="P11114" s="93"/>
    </row>
    <row r="11115" spans="14:16">
      <c r="N11115" s="102"/>
      <c r="O11115" s="93"/>
      <c r="P11115" s="93"/>
    </row>
    <row r="11116" spans="14:16">
      <c r="N11116" s="102"/>
      <c r="O11116" s="93"/>
      <c r="P11116" s="93"/>
    </row>
    <row r="11117" spans="14:16">
      <c r="N11117" s="102"/>
      <c r="O11117" s="93"/>
      <c r="P11117" s="93"/>
    </row>
    <row r="11118" spans="14:16">
      <c r="N11118" s="102"/>
      <c r="O11118" s="93"/>
      <c r="P11118" s="93"/>
    </row>
    <row r="11119" spans="14:16">
      <c r="N11119" s="102"/>
      <c r="O11119" s="93"/>
      <c r="P11119" s="93"/>
    </row>
    <row r="11120" spans="14:16">
      <c r="N11120" s="102"/>
      <c r="O11120" s="93"/>
      <c r="P11120" s="93"/>
    </row>
    <row r="11121" spans="14:16">
      <c r="N11121" s="102"/>
      <c r="O11121" s="93"/>
      <c r="P11121" s="93"/>
    </row>
    <row r="11122" spans="14:16">
      <c r="N11122" s="102"/>
      <c r="O11122" s="93"/>
      <c r="P11122" s="93"/>
    </row>
    <row r="11123" spans="14:16">
      <c r="N11123" s="102"/>
      <c r="O11123" s="93"/>
      <c r="P11123" s="93"/>
    </row>
    <row r="11124" spans="14:16">
      <c r="N11124" s="102"/>
      <c r="O11124" s="93"/>
      <c r="P11124" s="93"/>
    </row>
    <row r="11125" spans="14:16">
      <c r="N11125" s="102"/>
      <c r="O11125" s="93"/>
      <c r="P11125" s="93"/>
    </row>
    <row r="11126" spans="14:16">
      <c r="N11126" s="102"/>
      <c r="O11126" s="93"/>
      <c r="P11126" s="93"/>
    </row>
    <row r="11127" spans="14:16">
      <c r="N11127" s="102"/>
      <c r="O11127" s="93"/>
      <c r="P11127" s="93"/>
    </row>
    <row r="11128" spans="14:16">
      <c r="N11128" s="102"/>
      <c r="O11128" s="93"/>
      <c r="P11128" s="93"/>
    </row>
    <row r="11129" spans="14:16">
      <c r="N11129" s="102"/>
      <c r="O11129" s="93"/>
      <c r="P11129" s="93"/>
    </row>
    <row r="11130" spans="14:16">
      <c r="N11130" s="102"/>
      <c r="O11130" s="93"/>
      <c r="P11130" s="93"/>
    </row>
    <row r="11131" spans="14:16">
      <c r="N11131" s="102"/>
      <c r="O11131" s="93"/>
      <c r="P11131" s="93"/>
    </row>
    <row r="11132" spans="14:16">
      <c r="N11132" s="102"/>
      <c r="O11132" s="93"/>
      <c r="P11132" s="93"/>
    </row>
    <row r="11133" spans="14:16">
      <c r="N11133" s="102"/>
      <c r="O11133" s="93"/>
      <c r="P11133" s="93"/>
    </row>
    <row r="11134" spans="14:16">
      <c r="N11134" s="102"/>
      <c r="O11134" s="93"/>
      <c r="P11134" s="93"/>
    </row>
    <row r="11135" spans="14:16">
      <c r="N11135" s="102"/>
      <c r="O11135" s="93"/>
      <c r="P11135" s="93"/>
    </row>
    <row r="11136" spans="14:16">
      <c r="N11136" s="102"/>
      <c r="O11136" s="93"/>
      <c r="P11136" s="93"/>
    </row>
    <row r="11137" spans="14:16">
      <c r="N11137" s="102"/>
      <c r="O11137" s="93"/>
      <c r="P11137" s="93"/>
    </row>
    <row r="11138" spans="14:16">
      <c r="N11138" s="102"/>
      <c r="O11138" s="93"/>
      <c r="P11138" s="93"/>
    </row>
    <row r="11139" spans="14:16">
      <c r="N11139" s="102"/>
      <c r="O11139" s="93"/>
      <c r="P11139" s="93"/>
    </row>
    <row r="11140" spans="14:16">
      <c r="N11140" s="102"/>
      <c r="O11140" s="93"/>
      <c r="P11140" s="93"/>
    </row>
    <row r="11141" spans="14:16">
      <c r="N11141" s="102"/>
      <c r="O11141" s="93"/>
      <c r="P11141" s="93"/>
    </row>
    <row r="11142" spans="14:16">
      <c r="N11142" s="102"/>
      <c r="O11142" s="93"/>
      <c r="P11142" s="93"/>
    </row>
    <row r="11143" spans="14:16">
      <c r="N11143" s="102"/>
      <c r="O11143" s="93"/>
      <c r="P11143" s="93"/>
    </row>
    <row r="11144" spans="14:16">
      <c r="N11144" s="102"/>
      <c r="O11144" s="93"/>
      <c r="P11144" s="93"/>
    </row>
    <row r="11145" spans="14:16">
      <c r="N11145" s="102"/>
      <c r="O11145" s="93"/>
      <c r="P11145" s="93"/>
    </row>
    <row r="11146" spans="14:16">
      <c r="N11146" s="102"/>
      <c r="O11146" s="93"/>
      <c r="P11146" s="93"/>
    </row>
    <row r="11147" spans="14:16">
      <c r="N11147" s="102"/>
      <c r="O11147" s="93"/>
      <c r="P11147" s="93"/>
    </row>
    <row r="11148" spans="14:16">
      <c r="N11148" s="102"/>
      <c r="O11148" s="93"/>
      <c r="P11148" s="93"/>
    </row>
    <row r="11149" spans="14:16">
      <c r="N11149" s="102"/>
      <c r="O11149" s="93"/>
      <c r="P11149" s="93"/>
    </row>
    <row r="11150" spans="14:16">
      <c r="N11150" s="102"/>
      <c r="O11150" s="93"/>
      <c r="P11150" s="93"/>
    </row>
    <row r="11151" spans="14:16">
      <c r="N11151" s="102"/>
      <c r="O11151" s="93"/>
      <c r="P11151" s="93"/>
    </row>
    <row r="11152" spans="14:16">
      <c r="N11152" s="102"/>
      <c r="O11152" s="93"/>
      <c r="P11152" s="93"/>
    </row>
    <row r="11153" spans="14:16">
      <c r="N11153" s="102"/>
      <c r="O11153" s="93"/>
      <c r="P11153" s="93"/>
    </row>
    <row r="11154" spans="14:16">
      <c r="N11154" s="102"/>
      <c r="O11154" s="93"/>
      <c r="P11154" s="93"/>
    </row>
    <row r="11155" spans="14:16">
      <c r="N11155" s="102"/>
      <c r="O11155" s="93"/>
      <c r="P11155" s="93"/>
    </row>
    <row r="11156" spans="14:16">
      <c r="N11156" s="102"/>
      <c r="O11156" s="93"/>
      <c r="P11156" s="93"/>
    </row>
    <row r="11157" spans="14:16">
      <c r="N11157" s="102"/>
      <c r="O11157" s="93"/>
      <c r="P11157" s="93"/>
    </row>
    <row r="11158" spans="14:16">
      <c r="N11158" s="102"/>
      <c r="O11158" s="93"/>
      <c r="P11158" s="93"/>
    </row>
    <row r="11159" spans="14:16">
      <c r="N11159" s="102"/>
      <c r="O11159" s="93"/>
      <c r="P11159" s="93"/>
    </row>
    <row r="11160" spans="14:16">
      <c r="N11160" s="102"/>
      <c r="O11160" s="93"/>
      <c r="P11160" s="93"/>
    </row>
    <row r="11161" spans="14:16">
      <c r="N11161" s="102"/>
      <c r="O11161" s="93"/>
      <c r="P11161" s="93"/>
    </row>
    <row r="11162" spans="14:16">
      <c r="N11162" s="102"/>
      <c r="O11162" s="93"/>
      <c r="P11162" s="93"/>
    </row>
    <row r="11163" spans="14:16">
      <c r="N11163" s="102"/>
      <c r="O11163" s="93"/>
      <c r="P11163" s="93"/>
    </row>
    <row r="11164" spans="14:16">
      <c r="N11164" s="102"/>
      <c r="O11164" s="93"/>
      <c r="P11164" s="93"/>
    </row>
    <row r="11165" spans="14:16">
      <c r="N11165" s="102"/>
      <c r="O11165" s="93"/>
      <c r="P11165" s="93"/>
    </row>
    <row r="11166" spans="14:16">
      <c r="N11166" s="102"/>
      <c r="O11166" s="93"/>
      <c r="P11166" s="93"/>
    </row>
    <row r="11167" spans="14:16">
      <c r="N11167" s="102"/>
      <c r="O11167" s="93"/>
      <c r="P11167" s="93"/>
    </row>
    <row r="11168" spans="14:16">
      <c r="N11168" s="102"/>
      <c r="O11168" s="93"/>
      <c r="P11168" s="93"/>
    </row>
    <row r="11169" spans="14:16">
      <c r="N11169" s="102"/>
      <c r="O11169" s="93"/>
      <c r="P11169" s="93"/>
    </row>
    <row r="11170" spans="14:16">
      <c r="N11170" s="102"/>
      <c r="O11170" s="93"/>
      <c r="P11170" s="93"/>
    </row>
    <row r="11171" spans="14:16">
      <c r="N11171" s="102"/>
      <c r="O11171" s="93"/>
      <c r="P11171" s="93"/>
    </row>
    <row r="11172" spans="14:16">
      <c r="N11172" s="102"/>
      <c r="O11172" s="93"/>
      <c r="P11172" s="93"/>
    </row>
    <row r="11173" spans="14:16">
      <c r="N11173" s="102"/>
      <c r="O11173" s="93"/>
      <c r="P11173" s="93"/>
    </row>
    <row r="11174" spans="14:16">
      <c r="N11174" s="102"/>
      <c r="O11174" s="93"/>
      <c r="P11174" s="93"/>
    </row>
    <row r="11175" spans="14:16">
      <c r="N11175" s="102"/>
      <c r="O11175" s="93"/>
      <c r="P11175" s="93"/>
    </row>
    <row r="11176" spans="14:16">
      <c r="N11176" s="102"/>
      <c r="O11176" s="93"/>
      <c r="P11176" s="93"/>
    </row>
    <row r="11177" spans="14:16">
      <c r="N11177" s="102"/>
      <c r="O11177" s="93"/>
      <c r="P11177" s="93"/>
    </row>
    <row r="11178" spans="14:16">
      <c r="N11178" s="102"/>
      <c r="O11178" s="93"/>
      <c r="P11178" s="93"/>
    </row>
    <row r="11179" spans="14:16">
      <c r="N11179" s="102"/>
      <c r="O11179" s="93"/>
      <c r="P11179" s="93"/>
    </row>
    <row r="11180" spans="14:16">
      <c r="N11180" s="102"/>
      <c r="O11180" s="93"/>
      <c r="P11180" s="93"/>
    </row>
    <row r="11181" spans="14:16">
      <c r="N11181" s="102"/>
      <c r="O11181" s="93"/>
      <c r="P11181" s="93"/>
    </row>
    <row r="11182" spans="14:16">
      <c r="N11182" s="102"/>
      <c r="O11182" s="93"/>
      <c r="P11182" s="93"/>
    </row>
    <row r="11183" spans="14:16">
      <c r="N11183" s="102"/>
      <c r="O11183" s="93"/>
      <c r="P11183" s="93"/>
    </row>
    <row r="11184" spans="14:16">
      <c r="N11184" s="102"/>
      <c r="O11184" s="93"/>
      <c r="P11184" s="93"/>
    </row>
    <row r="11185" spans="14:16">
      <c r="N11185" s="102"/>
      <c r="O11185" s="93"/>
      <c r="P11185" s="93"/>
    </row>
    <row r="11186" spans="14:16">
      <c r="N11186" s="102"/>
      <c r="O11186" s="93"/>
      <c r="P11186" s="93"/>
    </row>
    <row r="11187" spans="14:16">
      <c r="N11187" s="102"/>
      <c r="O11187" s="93"/>
      <c r="P11187" s="93"/>
    </row>
    <row r="11188" spans="14:16">
      <c r="N11188" s="102"/>
      <c r="O11188" s="93"/>
      <c r="P11188" s="93"/>
    </row>
    <row r="11189" spans="14:16">
      <c r="N11189" s="102"/>
      <c r="O11189" s="93"/>
      <c r="P11189" s="93"/>
    </row>
    <row r="11190" spans="14:16">
      <c r="N11190" s="102"/>
      <c r="O11190" s="93"/>
      <c r="P11190" s="93"/>
    </row>
    <row r="11191" spans="14:16">
      <c r="N11191" s="102"/>
      <c r="O11191" s="93"/>
      <c r="P11191" s="93"/>
    </row>
    <row r="11192" spans="14:16">
      <c r="N11192" s="102"/>
      <c r="O11192" s="93"/>
      <c r="P11192" s="93"/>
    </row>
    <row r="11193" spans="14:16">
      <c r="N11193" s="102"/>
      <c r="O11193" s="93"/>
      <c r="P11193" s="93"/>
    </row>
    <row r="11194" spans="14:16">
      <c r="N11194" s="102"/>
      <c r="O11194" s="93"/>
      <c r="P11194" s="93"/>
    </row>
    <row r="11195" spans="14:16">
      <c r="N11195" s="102"/>
      <c r="O11195" s="93"/>
      <c r="P11195" s="93"/>
    </row>
    <row r="11196" spans="14:16">
      <c r="N11196" s="102"/>
      <c r="O11196" s="93"/>
      <c r="P11196" s="93"/>
    </row>
    <row r="11197" spans="14:16">
      <c r="N11197" s="102"/>
      <c r="O11197" s="93"/>
      <c r="P11197" s="93"/>
    </row>
    <row r="11198" spans="14:16">
      <c r="N11198" s="102"/>
      <c r="O11198" s="93"/>
      <c r="P11198" s="93"/>
    </row>
    <row r="11199" spans="14:16">
      <c r="N11199" s="102"/>
      <c r="O11199" s="93"/>
      <c r="P11199" s="93"/>
    </row>
    <row r="11200" spans="14:16">
      <c r="N11200" s="102"/>
      <c r="O11200" s="93"/>
      <c r="P11200" s="93"/>
    </row>
    <row r="11201" spans="14:16">
      <c r="N11201" s="102"/>
      <c r="O11201" s="93"/>
      <c r="P11201" s="93"/>
    </row>
    <row r="11202" spans="14:16">
      <c r="N11202" s="102"/>
      <c r="O11202" s="93"/>
      <c r="P11202" s="93"/>
    </row>
    <row r="11203" spans="14:16">
      <c r="N11203" s="102"/>
      <c r="O11203" s="93"/>
      <c r="P11203" s="93"/>
    </row>
    <row r="11204" spans="14:16">
      <c r="N11204" s="102"/>
      <c r="O11204" s="93"/>
      <c r="P11204" s="93"/>
    </row>
    <row r="11205" spans="14:16">
      <c r="N11205" s="102"/>
      <c r="O11205" s="93"/>
      <c r="P11205" s="93"/>
    </row>
    <row r="11206" spans="14:16">
      <c r="N11206" s="102"/>
      <c r="O11206" s="93"/>
      <c r="P11206" s="93"/>
    </row>
    <row r="11207" spans="14:16">
      <c r="N11207" s="102"/>
      <c r="O11207" s="93"/>
      <c r="P11207" s="93"/>
    </row>
    <row r="11208" spans="14:16">
      <c r="N11208" s="102"/>
      <c r="O11208" s="93"/>
      <c r="P11208" s="93"/>
    </row>
    <row r="11209" spans="14:16">
      <c r="N11209" s="102"/>
      <c r="O11209" s="93"/>
      <c r="P11209" s="93"/>
    </row>
    <row r="11210" spans="14:16">
      <c r="N11210" s="102"/>
      <c r="O11210" s="93"/>
      <c r="P11210" s="93"/>
    </row>
    <row r="11211" spans="14:16">
      <c r="N11211" s="102"/>
      <c r="O11211" s="93"/>
      <c r="P11211" s="93"/>
    </row>
    <row r="11212" spans="14:16">
      <c r="N11212" s="102"/>
      <c r="O11212" s="93"/>
      <c r="P11212" s="93"/>
    </row>
    <row r="11213" spans="14:16">
      <c r="N11213" s="102"/>
      <c r="O11213" s="93"/>
      <c r="P11213" s="93"/>
    </row>
    <row r="11214" spans="14:16">
      <c r="N11214" s="102"/>
      <c r="O11214" s="93"/>
      <c r="P11214" s="93"/>
    </row>
    <row r="11215" spans="14:16">
      <c r="N11215" s="102"/>
      <c r="O11215" s="93"/>
      <c r="P11215" s="93"/>
    </row>
    <row r="11216" spans="14:16">
      <c r="N11216" s="102"/>
      <c r="O11216" s="93"/>
      <c r="P11216" s="93"/>
    </row>
    <row r="11217" spans="14:16">
      <c r="N11217" s="102"/>
      <c r="O11217" s="93"/>
      <c r="P11217" s="93"/>
    </row>
    <row r="11218" spans="14:16">
      <c r="N11218" s="102"/>
      <c r="O11218" s="93"/>
      <c r="P11218" s="93"/>
    </row>
    <row r="11219" spans="14:16">
      <c r="N11219" s="102"/>
      <c r="O11219" s="93"/>
      <c r="P11219" s="93"/>
    </row>
    <row r="11220" spans="14:16">
      <c r="N11220" s="102"/>
      <c r="O11220" s="93"/>
      <c r="P11220" s="93"/>
    </row>
    <row r="11221" spans="14:16">
      <c r="N11221" s="102"/>
      <c r="O11221" s="93"/>
      <c r="P11221" s="93"/>
    </row>
    <row r="11222" spans="14:16">
      <c r="N11222" s="102"/>
      <c r="O11222" s="93"/>
      <c r="P11222" s="93"/>
    </row>
    <row r="11223" spans="14:16">
      <c r="N11223" s="102"/>
      <c r="O11223" s="93"/>
      <c r="P11223" s="93"/>
    </row>
    <row r="11224" spans="14:16">
      <c r="N11224" s="102"/>
      <c r="O11224" s="93"/>
      <c r="P11224" s="93"/>
    </row>
    <row r="11225" spans="14:16">
      <c r="N11225" s="102"/>
      <c r="O11225" s="93"/>
      <c r="P11225" s="93"/>
    </row>
    <row r="11226" spans="14:16">
      <c r="N11226" s="102"/>
      <c r="O11226" s="93"/>
      <c r="P11226" s="93"/>
    </row>
    <row r="11227" spans="14:16">
      <c r="N11227" s="102"/>
      <c r="O11227" s="93"/>
      <c r="P11227" s="93"/>
    </row>
    <row r="11228" spans="14:16">
      <c r="N11228" s="102"/>
      <c r="O11228" s="93"/>
      <c r="P11228" s="93"/>
    </row>
    <row r="11229" spans="14:16">
      <c r="N11229" s="102"/>
      <c r="O11229" s="93"/>
      <c r="P11229" s="93"/>
    </row>
    <row r="11230" spans="14:16">
      <c r="N11230" s="102"/>
      <c r="O11230" s="93"/>
      <c r="P11230" s="93"/>
    </row>
    <row r="11231" spans="14:16">
      <c r="N11231" s="102"/>
      <c r="O11231" s="93"/>
      <c r="P11231" s="93"/>
    </row>
    <row r="11232" spans="14:16">
      <c r="N11232" s="102"/>
      <c r="O11232" s="93"/>
      <c r="P11232" s="93"/>
    </row>
    <row r="11233" spans="14:16">
      <c r="N11233" s="102"/>
      <c r="O11233" s="93"/>
      <c r="P11233" s="93"/>
    </row>
    <row r="11234" spans="14:16">
      <c r="N11234" s="102"/>
      <c r="O11234" s="93"/>
      <c r="P11234" s="93"/>
    </row>
    <row r="11235" spans="14:16">
      <c r="N11235" s="102"/>
      <c r="O11235" s="93"/>
      <c r="P11235" s="93"/>
    </row>
    <row r="11236" spans="14:16">
      <c r="N11236" s="102"/>
      <c r="O11236" s="93"/>
      <c r="P11236" s="93"/>
    </row>
    <row r="11237" spans="14:16">
      <c r="N11237" s="102"/>
      <c r="O11237" s="93"/>
      <c r="P11237" s="93"/>
    </row>
    <row r="11238" spans="14:16">
      <c r="N11238" s="102"/>
      <c r="O11238" s="93"/>
      <c r="P11238" s="93"/>
    </row>
    <row r="11239" spans="14:16">
      <c r="N11239" s="102"/>
      <c r="O11239" s="93"/>
      <c r="P11239" s="93"/>
    </row>
    <row r="11240" spans="14:16">
      <c r="N11240" s="102"/>
      <c r="O11240" s="93"/>
      <c r="P11240" s="93"/>
    </row>
    <row r="11241" spans="14:16">
      <c r="N11241" s="102"/>
      <c r="O11241" s="93"/>
      <c r="P11241" s="93"/>
    </row>
    <row r="11242" spans="14:16">
      <c r="N11242" s="102"/>
      <c r="O11242" s="93"/>
      <c r="P11242" s="93"/>
    </row>
    <row r="11243" spans="14:16">
      <c r="N11243" s="102"/>
      <c r="O11243" s="93"/>
      <c r="P11243" s="93"/>
    </row>
    <row r="11244" spans="14:16">
      <c r="N11244" s="102"/>
      <c r="O11244" s="93"/>
      <c r="P11244" s="93"/>
    </row>
    <row r="11245" spans="14:16">
      <c r="N11245" s="102"/>
      <c r="O11245" s="93"/>
      <c r="P11245" s="93"/>
    </row>
    <row r="11246" spans="14:16">
      <c r="N11246" s="102"/>
      <c r="O11246" s="93"/>
      <c r="P11246" s="93"/>
    </row>
    <row r="11247" spans="14:16">
      <c r="N11247" s="102"/>
      <c r="O11247" s="93"/>
      <c r="P11247" s="93"/>
    </row>
    <row r="11248" spans="14:16">
      <c r="N11248" s="102"/>
      <c r="O11248" s="93"/>
      <c r="P11248" s="93"/>
    </row>
    <row r="11249" spans="14:16">
      <c r="N11249" s="102"/>
      <c r="O11249" s="93"/>
      <c r="P11249" s="93"/>
    </row>
    <row r="11250" spans="14:16">
      <c r="N11250" s="102"/>
      <c r="O11250" s="93"/>
      <c r="P11250" s="93"/>
    </row>
    <row r="11251" spans="14:16">
      <c r="N11251" s="102"/>
      <c r="O11251" s="93"/>
      <c r="P11251" s="93"/>
    </row>
    <row r="11252" spans="14:16">
      <c r="N11252" s="102"/>
      <c r="O11252" s="93"/>
      <c r="P11252" s="93"/>
    </row>
    <row r="11253" spans="14:16">
      <c r="N11253" s="102"/>
      <c r="O11253" s="93"/>
      <c r="P11253" s="93"/>
    </row>
    <row r="11254" spans="14:16">
      <c r="N11254" s="102"/>
      <c r="O11254" s="93"/>
      <c r="P11254" s="93"/>
    </row>
    <row r="11255" spans="14:16">
      <c r="N11255" s="102"/>
      <c r="O11255" s="93"/>
      <c r="P11255" s="93"/>
    </row>
    <row r="11256" spans="14:16">
      <c r="N11256" s="102"/>
      <c r="O11256" s="93"/>
      <c r="P11256" s="93"/>
    </row>
    <row r="11257" spans="14:16">
      <c r="N11257" s="102"/>
      <c r="O11257" s="93"/>
      <c r="P11257" s="93"/>
    </row>
    <row r="11258" spans="14:16">
      <c r="N11258" s="102"/>
      <c r="O11258" s="93"/>
      <c r="P11258" s="93"/>
    </row>
    <row r="11259" spans="14:16">
      <c r="N11259" s="102"/>
      <c r="O11259" s="93"/>
      <c r="P11259" s="93"/>
    </row>
    <row r="11260" spans="14:16">
      <c r="N11260" s="102"/>
      <c r="O11260" s="93"/>
      <c r="P11260" s="93"/>
    </row>
    <row r="11261" spans="14:16">
      <c r="N11261" s="102"/>
      <c r="O11261" s="93"/>
      <c r="P11261" s="93"/>
    </row>
    <row r="11262" spans="14:16">
      <c r="N11262" s="102"/>
      <c r="O11262" s="93"/>
      <c r="P11262" s="93"/>
    </row>
    <row r="11263" spans="14:16">
      <c r="N11263" s="102"/>
      <c r="O11263" s="93"/>
      <c r="P11263" s="93"/>
    </row>
    <row r="11264" spans="14:16">
      <c r="N11264" s="102"/>
      <c r="O11264" s="93"/>
      <c r="P11264" s="93"/>
    </row>
    <row r="11265" spans="14:16">
      <c r="N11265" s="102"/>
      <c r="O11265" s="93"/>
      <c r="P11265" s="93"/>
    </row>
    <row r="11266" spans="14:16">
      <c r="N11266" s="102"/>
      <c r="O11266" s="93"/>
      <c r="P11266" s="93"/>
    </row>
    <row r="11267" spans="14:16">
      <c r="N11267" s="102"/>
      <c r="O11267" s="93"/>
      <c r="P11267" s="93"/>
    </row>
    <row r="11268" spans="14:16">
      <c r="N11268" s="102"/>
      <c r="O11268" s="93"/>
      <c r="P11268" s="93"/>
    </row>
    <row r="11269" spans="14:16">
      <c r="N11269" s="102"/>
      <c r="O11269" s="93"/>
      <c r="P11269" s="93"/>
    </row>
    <row r="11270" spans="14:16">
      <c r="N11270" s="102"/>
      <c r="O11270" s="93"/>
      <c r="P11270" s="93"/>
    </row>
    <row r="11271" spans="14:16">
      <c r="N11271" s="102"/>
      <c r="O11271" s="93"/>
      <c r="P11271" s="93"/>
    </row>
    <row r="11272" spans="14:16">
      <c r="N11272" s="102"/>
      <c r="O11272" s="93"/>
      <c r="P11272" s="93"/>
    </row>
    <row r="11273" spans="14:16">
      <c r="N11273" s="102"/>
      <c r="O11273" s="93"/>
      <c r="P11273" s="93"/>
    </row>
    <row r="11274" spans="14:16">
      <c r="N11274" s="102"/>
      <c r="O11274" s="93"/>
      <c r="P11274" s="93"/>
    </row>
    <row r="11275" spans="14:16">
      <c r="N11275" s="102"/>
      <c r="O11275" s="93"/>
      <c r="P11275" s="93"/>
    </row>
    <row r="11276" spans="14:16">
      <c r="N11276" s="102"/>
      <c r="O11276" s="93"/>
      <c r="P11276" s="93"/>
    </row>
    <row r="11277" spans="14:16">
      <c r="N11277" s="102"/>
      <c r="O11277" s="93"/>
      <c r="P11277" s="93"/>
    </row>
    <row r="11278" spans="14:16">
      <c r="N11278" s="102"/>
      <c r="O11278" s="93"/>
      <c r="P11278" s="93"/>
    </row>
    <row r="11279" spans="14:16">
      <c r="N11279" s="102"/>
      <c r="O11279" s="93"/>
      <c r="P11279" s="93"/>
    </row>
    <row r="11280" spans="14:16">
      <c r="N11280" s="102"/>
      <c r="O11280" s="93"/>
      <c r="P11280" s="93"/>
    </row>
    <row r="11281" spans="14:16">
      <c r="N11281" s="102"/>
      <c r="O11281" s="93"/>
      <c r="P11281" s="93"/>
    </row>
    <row r="11282" spans="14:16">
      <c r="N11282" s="102"/>
      <c r="O11282" s="93"/>
      <c r="P11282" s="93"/>
    </row>
    <row r="11283" spans="14:16">
      <c r="N11283" s="102"/>
      <c r="O11283" s="93"/>
      <c r="P11283" s="93"/>
    </row>
    <row r="11284" spans="14:16">
      <c r="N11284" s="102"/>
      <c r="O11284" s="93"/>
      <c r="P11284" s="93"/>
    </row>
    <row r="11285" spans="14:16">
      <c r="N11285" s="102"/>
      <c r="O11285" s="93"/>
      <c r="P11285" s="93"/>
    </row>
    <row r="11286" spans="14:16">
      <c r="N11286" s="102"/>
      <c r="O11286" s="93"/>
      <c r="P11286" s="93"/>
    </row>
    <row r="11287" spans="14:16">
      <c r="N11287" s="102"/>
      <c r="O11287" s="93"/>
      <c r="P11287" s="93"/>
    </row>
    <row r="11288" spans="14:16">
      <c r="N11288" s="102"/>
      <c r="O11288" s="93"/>
      <c r="P11288" s="93"/>
    </row>
    <row r="11289" spans="14:16">
      <c r="N11289" s="102"/>
      <c r="O11289" s="93"/>
      <c r="P11289" s="93"/>
    </row>
    <row r="11290" spans="14:16">
      <c r="N11290" s="102"/>
      <c r="O11290" s="93"/>
      <c r="P11290" s="93"/>
    </row>
    <row r="11291" spans="14:16">
      <c r="N11291" s="102"/>
      <c r="O11291" s="93"/>
      <c r="P11291" s="93"/>
    </row>
    <row r="11292" spans="14:16">
      <c r="N11292" s="102"/>
      <c r="O11292" s="93"/>
      <c r="P11292" s="93"/>
    </row>
    <row r="11293" spans="14:16">
      <c r="N11293" s="102"/>
      <c r="O11293" s="93"/>
      <c r="P11293" s="93"/>
    </row>
    <row r="11294" spans="14:16">
      <c r="N11294" s="102"/>
      <c r="O11294" s="93"/>
      <c r="P11294" s="93"/>
    </row>
    <row r="11295" spans="14:16">
      <c r="N11295" s="102"/>
      <c r="O11295" s="93"/>
      <c r="P11295" s="93"/>
    </row>
    <row r="11296" spans="14:16">
      <c r="N11296" s="102"/>
      <c r="O11296" s="93"/>
      <c r="P11296" s="93"/>
    </row>
    <row r="11297" spans="14:16">
      <c r="N11297" s="102"/>
      <c r="O11297" s="93"/>
      <c r="P11297" s="93"/>
    </row>
    <row r="11298" spans="14:16">
      <c r="N11298" s="102"/>
      <c r="O11298" s="93"/>
      <c r="P11298" s="93"/>
    </row>
    <row r="11299" spans="14:16">
      <c r="N11299" s="102"/>
      <c r="O11299" s="93"/>
      <c r="P11299" s="93"/>
    </row>
    <row r="11300" spans="14:16">
      <c r="N11300" s="102"/>
      <c r="O11300" s="93"/>
      <c r="P11300" s="93"/>
    </row>
    <row r="11301" spans="14:16">
      <c r="N11301" s="102"/>
      <c r="O11301" s="93"/>
      <c r="P11301" s="93"/>
    </row>
    <row r="11302" spans="14:16">
      <c r="N11302" s="102"/>
      <c r="O11302" s="93"/>
      <c r="P11302" s="93"/>
    </row>
    <row r="11303" spans="14:16">
      <c r="N11303" s="102"/>
      <c r="O11303" s="93"/>
      <c r="P11303" s="93"/>
    </row>
    <row r="11304" spans="14:16">
      <c r="N11304" s="102"/>
      <c r="O11304" s="93"/>
      <c r="P11304" s="93"/>
    </row>
    <row r="11305" spans="14:16">
      <c r="N11305" s="102"/>
      <c r="O11305" s="93"/>
      <c r="P11305" s="93"/>
    </row>
    <row r="11306" spans="14:16">
      <c r="N11306" s="102"/>
      <c r="O11306" s="93"/>
      <c r="P11306" s="93"/>
    </row>
    <row r="11307" spans="14:16">
      <c r="N11307" s="102"/>
      <c r="O11307" s="93"/>
      <c r="P11307" s="93"/>
    </row>
    <row r="11308" spans="14:16">
      <c r="N11308" s="102"/>
      <c r="O11308" s="93"/>
      <c r="P11308" s="93"/>
    </row>
    <row r="11309" spans="14:16">
      <c r="N11309" s="102"/>
      <c r="O11309" s="93"/>
      <c r="P11309" s="93"/>
    </row>
    <row r="11310" spans="14:16">
      <c r="N11310" s="102"/>
      <c r="O11310" s="93"/>
      <c r="P11310" s="93"/>
    </row>
    <row r="11311" spans="14:16">
      <c r="N11311" s="102"/>
      <c r="O11311" s="93"/>
      <c r="P11311" s="93"/>
    </row>
    <row r="11312" spans="14:16">
      <c r="N11312" s="102"/>
      <c r="O11312" s="93"/>
      <c r="P11312" s="93"/>
    </row>
    <row r="11313" spans="14:16">
      <c r="N11313" s="102"/>
      <c r="O11313" s="93"/>
      <c r="P11313" s="93"/>
    </row>
    <row r="11314" spans="14:16">
      <c r="N11314" s="102"/>
      <c r="O11314" s="93"/>
      <c r="P11314" s="93"/>
    </row>
    <row r="11315" spans="14:16">
      <c r="N11315" s="102"/>
      <c r="O11315" s="93"/>
      <c r="P11315" s="93"/>
    </row>
    <row r="11316" spans="14:16">
      <c r="N11316" s="102"/>
      <c r="O11316" s="93"/>
      <c r="P11316" s="93"/>
    </row>
    <row r="11317" spans="14:16">
      <c r="N11317" s="102"/>
      <c r="O11317" s="93"/>
      <c r="P11317" s="93"/>
    </row>
    <row r="11318" spans="14:16">
      <c r="N11318" s="102"/>
      <c r="O11318" s="93"/>
      <c r="P11318" s="93"/>
    </row>
    <row r="11319" spans="14:16">
      <c r="N11319" s="102"/>
      <c r="O11319" s="93"/>
      <c r="P11319" s="93"/>
    </row>
    <row r="11320" spans="14:16">
      <c r="N11320" s="102"/>
      <c r="O11320" s="93"/>
      <c r="P11320" s="93"/>
    </row>
    <row r="11321" spans="14:16">
      <c r="N11321" s="102"/>
      <c r="O11321" s="93"/>
      <c r="P11321" s="93"/>
    </row>
    <row r="11322" spans="14:16">
      <c r="N11322" s="102"/>
      <c r="O11322" s="93"/>
      <c r="P11322" s="93"/>
    </row>
    <row r="11323" spans="14:16">
      <c r="N11323" s="102"/>
      <c r="O11323" s="93"/>
      <c r="P11323" s="93"/>
    </row>
    <row r="11324" spans="14:16">
      <c r="N11324" s="102"/>
      <c r="O11324" s="93"/>
      <c r="P11324" s="93"/>
    </row>
    <row r="11325" spans="14:16">
      <c r="N11325" s="102"/>
      <c r="O11325" s="93"/>
      <c r="P11325" s="93"/>
    </row>
    <row r="11326" spans="14:16">
      <c r="N11326" s="102"/>
      <c r="O11326" s="93"/>
      <c r="P11326" s="93"/>
    </row>
    <row r="11327" spans="14:16">
      <c r="N11327" s="102"/>
      <c r="O11327" s="93"/>
      <c r="P11327" s="93"/>
    </row>
    <row r="11328" spans="14:16">
      <c r="N11328" s="102"/>
      <c r="O11328" s="93"/>
      <c r="P11328" s="93"/>
    </row>
    <row r="11329" spans="14:16">
      <c r="N11329" s="102"/>
      <c r="O11329" s="93"/>
      <c r="P11329" s="93"/>
    </row>
    <row r="11330" spans="14:16">
      <c r="N11330" s="102"/>
      <c r="O11330" s="93"/>
      <c r="P11330" s="93"/>
    </row>
    <row r="11331" spans="14:16">
      <c r="N11331" s="102"/>
      <c r="O11331" s="93"/>
      <c r="P11331" s="93"/>
    </row>
    <row r="11332" spans="14:16">
      <c r="N11332" s="102"/>
      <c r="O11332" s="93"/>
      <c r="P11332" s="93"/>
    </row>
    <row r="11333" spans="14:16">
      <c r="N11333" s="102"/>
      <c r="O11333" s="93"/>
      <c r="P11333" s="93"/>
    </row>
    <row r="11334" spans="14:16">
      <c r="N11334" s="102"/>
      <c r="O11334" s="93"/>
      <c r="P11334" s="93"/>
    </row>
    <row r="11335" spans="14:16">
      <c r="N11335" s="102"/>
      <c r="O11335" s="93"/>
      <c r="P11335" s="93"/>
    </row>
    <row r="11336" spans="14:16">
      <c r="N11336" s="102"/>
      <c r="O11336" s="93"/>
      <c r="P11336" s="93"/>
    </row>
    <row r="11337" spans="14:16">
      <c r="N11337" s="102"/>
      <c r="O11337" s="93"/>
      <c r="P11337" s="93"/>
    </row>
    <row r="11338" spans="14:16">
      <c r="N11338" s="102"/>
      <c r="O11338" s="93"/>
      <c r="P11338" s="93"/>
    </row>
    <row r="11339" spans="14:16">
      <c r="N11339" s="102"/>
      <c r="O11339" s="93"/>
      <c r="P11339" s="93"/>
    </row>
    <row r="11340" spans="14:16">
      <c r="N11340" s="102"/>
      <c r="O11340" s="93"/>
      <c r="P11340" s="93"/>
    </row>
    <row r="11341" spans="14:16">
      <c r="N11341" s="102"/>
      <c r="O11341" s="93"/>
      <c r="P11341" s="93"/>
    </row>
    <row r="11342" spans="14:16">
      <c r="N11342" s="102"/>
      <c r="O11342" s="93"/>
      <c r="P11342" s="93"/>
    </row>
    <row r="11343" spans="14:16">
      <c r="N11343" s="102"/>
      <c r="O11343" s="93"/>
      <c r="P11343" s="93"/>
    </row>
    <row r="11344" spans="14:16">
      <c r="N11344" s="102"/>
      <c r="O11344" s="93"/>
      <c r="P11344" s="93"/>
    </row>
    <row r="11345" spans="14:16">
      <c r="N11345" s="102"/>
      <c r="O11345" s="93"/>
      <c r="P11345" s="93"/>
    </row>
    <row r="11346" spans="14:16">
      <c r="N11346" s="102"/>
      <c r="O11346" s="93"/>
      <c r="P11346" s="93"/>
    </row>
    <row r="11347" spans="14:16">
      <c r="N11347" s="102"/>
      <c r="O11347" s="93"/>
      <c r="P11347" s="93"/>
    </row>
    <row r="11348" spans="14:16">
      <c r="N11348" s="102"/>
      <c r="O11348" s="93"/>
      <c r="P11348" s="93"/>
    </row>
    <row r="11349" spans="14:16">
      <c r="N11349" s="102"/>
      <c r="O11349" s="93"/>
      <c r="P11349" s="93"/>
    </row>
    <row r="11350" spans="14:16">
      <c r="N11350" s="102"/>
      <c r="O11350" s="93"/>
      <c r="P11350" s="93"/>
    </row>
    <row r="11351" spans="14:16">
      <c r="N11351" s="102"/>
      <c r="O11351" s="93"/>
      <c r="P11351" s="93"/>
    </row>
    <row r="11352" spans="14:16">
      <c r="N11352" s="102"/>
      <c r="O11352" s="93"/>
      <c r="P11352" s="93"/>
    </row>
    <row r="11353" spans="14:16">
      <c r="N11353" s="102"/>
      <c r="O11353" s="93"/>
      <c r="P11353" s="93"/>
    </row>
    <row r="11354" spans="14:16">
      <c r="N11354" s="102"/>
      <c r="O11354" s="93"/>
      <c r="P11354" s="93"/>
    </row>
    <row r="11355" spans="14:16">
      <c r="N11355" s="102"/>
      <c r="O11355" s="93"/>
      <c r="P11355" s="93"/>
    </row>
    <row r="11356" spans="14:16">
      <c r="N11356" s="102"/>
      <c r="O11356" s="93"/>
      <c r="P11356" s="93"/>
    </row>
    <row r="11357" spans="14:16">
      <c r="N11357" s="102"/>
      <c r="O11357" s="93"/>
      <c r="P11357" s="93"/>
    </row>
    <row r="11358" spans="14:16">
      <c r="N11358" s="102"/>
      <c r="O11358" s="93"/>
      <c r="P11358" s="93"/>
    </row>
    <row r="11359" spans="14:16">
      <c r="N11359" s="102"/>
      <c r="O11359" s="93"/>
      <c r="P11359" s="93"/>
    </row>
    <row r="11360" spans="14:16">
      <c r="N11360" s="102"/>
      <c r="O11360" s="93"/>
      <c r="P11360" s="93"/>
    </row>
    <row r="11361" spans="14:16">
      <c r="N11361" s="102"/>
      <c r="O11361" s="93"/>
      <c r="P11361" s="93"/>
    </row>
    <row r="11362" spans="14:16">
      <c r="N11362" s="102"/>
      <c r="O11362" s="93"/>
      <c r="P11362" s="93"/>
    </row>
    <row r="11363" spans="14:16">
      <c r="N11363" s="102"/>
      <c r="O11363" s="93"/>
      <c r="P11363" s="93"/>
    </row>
    <row r="11364" spans="14:16">
      <c r="N11364" s="102"/>
      <c r="O11364" s="93"/>
      <c r="P11364" s="93"/>
    </row>
    <row r="11365" spans="14:16">
      <c r="N11365" s="102"/>
      <c r="O11365" s="93"/>
      <c r="P11365" s="93"/>
    </row>
    <row r="11366" spans="14:16">
      <c r="N11366" s="102"/>
      <c r="O11366" s="93"/>
      <c r="P11366" s="93"/>
    </row>
    <row r="11367" spans="14:16">
      <c r="N11367" s="102"/>
      <c r="O11367" s="93"/>
      <c r="P11367" s="93"/>
    </row>
    <row r="11368" spans="14:16">
      <c r="N11368" s="102"/>
      <c r="O11368" s="93"/>
      <c r="P11368" s="93"/>
    </row>
    <row r="11369" spans="14:16">
      <c r="N11369" s="102"/>
      <c r="O11369" s="93"/>
      <c r="P11369" s="93"/>
    </row>
    <row r="11370" spans="14:16">
      <c r="N11370" s="102"/>
      <c r="O11370" s="93"/>
      <c r="P11370" s="93"/>
    </row>
    <row r="11371" spans="14:16">
      <c r="N11371" s="102"/>
      <c r="O11371" s="93"/>
      <c r="P11371" s="93"/>
    </row>
    <row r="11372" spans="14:16">
      <c r="N11372" s="102"/>
      <c r="O11372" s="93"/>
      <c r="P11372" s="93"/>
    </row>
    <row r="11373" spans="14:16">
      <c r="N11373" s="102"/>
      <c r="O11373" s="93"/>
      <c r="P11373" s="93"/>
    </row>
    <row r="11374" spans="14:16">
      <c r="N11374" s="102"/>
      <c r="O11374" s="93"/>
      <c r="P11374" s="93"/>
    </row>
    <row r="11375" spans="14:16">
      <c r="N11375" s="102"/>
      <c r="O11375" s="93"/>
      <c r="P11375" s="93"/>
    </row>
    <row r="11376" spans="14:16">
      <c r="N11376" s="102"/>
      <c r="O11376" s="93"/>
      <c r="P11376" s="93"/>
    </row>
    <row r="11377" spans="14:16">
      <c r="N11377" s="102"/>
      <c r="O11377" s="93"/>
      <c r="P11377" s="93"/>
    </row>
    <row r="11378" spans="14:16">
      <c r="N11378" s="102"/>
      <c r="O11378" s="93"/>
      <c r="P11378" s="93"/>
    </row>
    <row r="11379" spans="14:16">
      <c r="N11379" s="102"/>
      <c r="O11379" s="93"/>
      <c r="P11379" s="93"/>
    </row>
    <row r="11380" spans="14:16">
      <c r="N11380" s="102"/>
      <c r="O11380" s="93"/>
      <c r="P11380" s="93"/>
    </row>
    <row r="11381" spans="14:16">
      <c r="N11381" s="102"/>
      <c r="O11381" s="93"/>
      <c r="P11381" s="93"/>
    </row>
    <row r="11382" spans="14:16">
      <c r="N11382" s="102"/>
      <c r="O11382" s="93"/>
      <c r="P11382" s="93"/>
    </row>
    <row r="11383" spans="14:16">
      <c r="N11383" s="102"/>
      <c r="O11383" s="93"/>
      <c r="P11383" s="93"/>
    </row>
    <row r="11384" spans="14:16">
      <c r="N11384" s="102"/>
      <c r="O11384" s="93"/>
      <c r="P11384" s="93"/>
    </row>
    <row r="11385" spans="14:16">
      <c r="N11385" s="102"/>
      <c r="O11385" s="93"/>
      <c r="P11385" s="93"/>
    </row>
    <row r="11386" spans="14:16">
      <c r="N11386" s="102"/>
      <c r="O11386" s="93"/>
      <c r="P11386" s="93"/>
    </row>
    <row r="11387" spans="14:16">
      <c r="N11387" s="102"/>
      <c r="O11387" s="93"/>
      <c r="P11387" s="93"/>
    </row>
    <row r="11388" spans="14:16">
      <c r="N11388" s="102"/>
      <c r="O11388" s="93"/>
      <c r="P11388" s="93"/>
    </row>
    <row r="11389" spans="14:16">
      <c r="N11389" s="102"/>
      <c r="O11389" s="93"/>
      <c r="P11389" s="93"/>
    </row>
    <row r="11390" spans="14:16">
      <c r="N11390" s="102"/>
      <c r="O11390" s="93"/>
      <c r="P11390" s="93"/>
    </row>
    <row r="11391" spans="14:16">
      <c r="N11391" s="102"/>
      <c r="O11391" s="93"/>
      <c r="P11391" s="93"/>
    </row>
    <row r="11392" spans="14:16">
      <c r="N11392" s="102"/>
      <c r="O11392" s="93"/>
      <c r="P11392" s="93"/>
    </row>
    <row r="11393" spans="14:16">
      <c r="N11393" s="102"/>
      <c r="O11393" s="93"/>
      <c r="P11393" s="93"/>
    </row>
    <row r="11394" spans="14:16">
      <c r="N11394" s="102"/>
      <c r="O11394" s="93"/>
      <c r="P11394" s="93"/>
    </row>
    <row r="11395" spans="14:16">
      <c r="N11395" s="102"/>
      <c r="O11395" s="93"/>
      <c r="P11395" s="93"/>
    </row>
    <row r="11396" spans="14:16">
      <c r="N11396" s="102"/>
      <c r="O11396" s="93"/>
      <c r="P11396" s="93"/>
    </row>
    <row r="11397" spans="14:16">
      <c r="N11397" s="102"/>
      <c r="O11397" s="93"/>
      <c r="P11397" s="93"/>
    </row>
    <row r="11398" spans="14:16">
      <c r="N11398" s="102"/>
      <c r="O11398" s="93"/>
      <c r="P11398" s="93"/>
    </row>
    <row r="11399" spans="14:16">
      <c r="N11399" s="102"/>
      <c r="O11399" s="93"/>
      <c r="P11399" s="93"/>
    </row>
    <row r="11400" spans="14:16">
      <c r="N11400" s="102"/>
      <c r="O11400" s="93"/>
      <c r="P11400" s="93"/>
    </row>
    <row r="11401" spans="14:16">
      <c r="N11401" s="102"/>
      <c r="O11401" s="93"/>
      <c r="P11401" s="93"/>
    </row>
    <row r="11402" spans="14:16">
      <c r="N11402" s="102"/>
      <c r="O11402" s="93"/>
      <c r="P11402" s="93"/>
    </row>
    <row r="11403" spans="14:16">
      <c r="N11403" s="102"/>
      <c r="O11403" s="93"/>
      <c r="P11403" s="93"/>
    </row>
    <row r="11404" spans="14:16">
      <c r="N11404" s="102"/>
      <c r="O11404" s="93"/>
      <c r="P11404" s="93"/>
    </row>
    <row r="11405" spans="14:16">
      <c r="N11405" s="102"/>
      <c r="O11405" s="93"/>
      <c r="P11405" s="93"/>
    </row>
    <row r="11406" spans="14:16">
      <c r="N11406" s="102"/>
      <c r="O11406" s="93"/>
      <c r="P11406" s="93"/>
    </row>
    <row r="11407" spans="14:16">
      <c r="N11407" s="102"/>
      <c r="O11407" s="93"/>
      <c r="P11407" s="93"/>
    </row>
    <row r="11408" spans="14:16">
      <c r="N11408" s="102"/>
      <c r="O11408" s="93"/>
      <c r="P11408" s="93"/>
    </row>
    <row r="11409" spans="14:16">
      <c r="N11409" s="102"/>
      <c r="O11409" s="93"/>
      <c r="P11409" s="93"/>
    </row>
    <row r="11410" spans="14:16">
      <c r="N11410" s="102"/>
      <c r="O11410" s="93"/>
      <c r="P11410" s="93"/>
    </row>
    <row r="11411" spans="14:16">
      <c r="N11411" s="102"/>
      <c r="O11411" s="93"/>
      <c r="P11411" s="93"/>
    </row>
    <row r="11412" spans="14:16">
      <c r="N11412" s="102"/>
      <c r="O11412" s="93"/>
      <c r="P11412" s="93"/>
    </row>
    <row r="11413" spans="14:16">
      <c r="N11413" s="102"/>
      <c r="O11413" s="93"/>
      <c r="P11413" s="93"/>
    </row>
    <row r="11414" spans="14:16">
      <c r="N11414" s="102"/>
      <c r="O11414" s="93"/>
      <c r="P11414" s="93"/>
    </row>
    <row r="11415" spans="14:16">
      <c r="N11415" s="102"/>
      <c r="O11415" s="93"/>
      <c r="P11415" s="93"/>
    </row>
    <row r="11416" spans="14:16">
      <c r="N11416" s="102"/>
      <c r="O11416" s="93"/>
      <c r="P11416" s="93"/>
    </row>
    <row r="11417" spans="14:16">
      <c r="N11417" s="102"/>
      <c r="O11417" s="93"/>
      <c r="P11417" s="93"/>
    </row>
    <row r="11418" spans="14:16">
      <c r="N11418" s="102"/>
      <c r="O11418" s="93"/>
      <c r="P11418" s="93"/>
    </row>
    <row r="11419" spans="14:16">
      <c r="N11419" s="102"/>
      <c r="O11419" s="93"/>
      <c r="P11419" s="93"/>
    </row>
    <row r="11420" spans="14:16">
      <c r="N11420" s="102"/>
      <c r="O11420" s="93"/>
      <c r="P11420" s="93"/>
    </row>
    <row r="11421" spans="14:16">
      <c r="N11421" s="102"/>
      <c r="O11421" s="93"/>
      <c r="P11421" s="93"/>
    </row>
    <row r="11422" spans="14:16">
      <c r="N11422" s="102"/>
      <c r="O11422" s="93"/>
      <c r="P11422" s="93"/>
    </row>
    <row r="11423" spans="14:16">
      <c r="N11423" s="102"/>
      <c r="O11423" s="93"/>
      <c r="P11423" s="93"/>
    </row>
    <row r="11424" spans="14:16">
      <c r="N11424" s="102"/>
      <c r="O11424" s="93"/>
      <c r="P11424" s="93"/>
    </row>
    <row r="11425" spans="14:16">
      <c r="N11425" s="102"/>
      <c r="O11425" s="93"/>
      <c r="P11425" s="93"/>
    </row>
    <row r="11426" spans="14:16">
      <c r="N11426" s="102"/>
      <c r="O11426" s="93"/>
      <c r="P11426" s="93"/>
    </row>
    <row r="11427" spans="14:16">
      <c r="N11427" s="102"/>
      <c r="O11427" s="93"/>
      <c r="P11427" s="93"/>
    </row>
    <row r="11428" spans="14:16">
      <c r="N11428" s="102"/>
      <c r="O11428" s="93"/>
      <c r="P11428" s="93"/>
    </row>
    <row r="11429" spans="14:16">
      <c r="N11429" s="102"/>
      <c r="O11429" s="93"/>
      <c r="P11429" s="93"/>
    </row>
    <row r="11430" spans="14:16">
      <c r="N11430" s="102"/>
      <c r="O11430" s="93"/>
      <c r="P11430" s="93"/>
    </row>
    <row r="11431" spans="14:16">
      <c r="N11431" s="102"/>
      <c r="O11431" s="93"/>
      <c r="P11431" s="93"/>
    </row>
    <row r="11432" spans="14:16">
      <c r="N11432" s="102"/>
      <c r="O11432" s="93"/>
      <c r="P11432" s="93"/>
    </row>
    <row r="11433" spans="14:16">
      <c r="N11433" s="102"/>
      <c r="O11433" s="93"/>
      <c r="P11433" s="93"/>
    </row>
    <row r="11434" spans="14:16">
      <c r="N11434" s="102"/>
      <c r="O11434" s="93"/>
      <c r="P11434" s="93"/>
    </row>
    <row r="11435" spans="14:16">
      <c r="N11435" s="102"/>
      <c r="O11435" s="93"/>
      <c r="P11435" s="93"/>
    </row>
    <row r="11436" spans="14:16">
      <c r="N11436" s="102"/>
      <c r="O11436" s="93"/>
      <c r="P11436" s="93"/>
    </row>
    <row r="11437" spans="14:16">
      <c r="N11437" s="102"/>
      <c r="O11437" s="93"/>
      <c r="P11437" s="93"/>
    </row>
    <row r="11438" spans="14:16">
      <c r="N11438" s="102"/>
      <c r="O11438" s="93"/>
      <c r="P11438" s="93"/>
    </row>
    <row r="11439" spans="14:16">
      <c r="N11439" s="102"/>
      <c r="O11439" s="93"/>
      <c r="P11439" s="93"/>
    </row>
    <row r="11440" spans="14:16">
      <c r="N11440" s="102"/>
      <c r="O11440" s="93"/>
      <c r="P11440" s="93"/>
    </row>
    <row r="11441" spans="14:16">
      <c r="N11441" s="102"/>
      <c r="O11441" s="93"/>
      <c r="P11441" s="93"/>
    </row>
    <row r="11442" spans="14:16">
      <c r="N11442" s="102"/>
      <c r="O11442" s="93"/>
      <c r="P11442" s="93"/>
    </row>
    <row r="11443" spans="14:16">
      <c r="N11443" s="102"/>
      <c r="O11443" s="93"/>
      <c r="P11443" s="93"/>
    </row>
    <row r="11444" spans="14:16">
      <c r="N11444" s="102"/>
      <c r="O11444" s="93"/>
      <c r="P11444" s="93"/>
    </row>
    <row r="11445" spans="14:16">
      <c r="N11445" s="102"/>
      <c r="O11445" s="93"/>
      <c r="P11445" s="93"/>
    </row>
    <row r="11446" spans="14:16">
      <c r="N11446" s="102"/>
      <c r="O11446" s="93"/>
      <c r="P11446" s="93"/>
    </row>
    <row r="11447" spans="14:16">
      <c r="N11447" s="102"/>
      <c r="O11447" s="93"/>
      <c r="P11447" s="93"/>
    </row>
    <row r="11448" spans="14:16">
      <c r="N11448" s="102"/>
      <c r="O11448" s="93"/>
      <c r="P11448" s="93"/>
    </row>
    <row r="11449" spans="14:16">
      <c r="N11449" s="102"/>
      <c r="O11449" s="93"/>
      <c r="P11449" s="93"/>
    </row>
    <row r="11450" spans="14:16">
      <c r="N11450" s="102"/>
      <c r="O11450" s="93"/>
      <c r="P11450" s="93"/>
    </row>
    <row r="11451" spans="14:16">
      <c r="N11451" s="102"/>
      <c r="O11451" s="93"/>
      <c r="P11451" s="93"/>
    </row>
    <row r="11452" spans="14:16">
      <c r="N11452" s="102"/>
      <c r="O11452" s="93"/>
      <c r="P11452" s="93"/>
    </row>
    <row r="11453" spans="14:16">
      <c r="N11453" s="102"/>
      <c r="O11453" s="93"/>
      <c r="P11453" s="93"/>
    </row>
    <row r="11454" spans="14:16">
      <c r="N11454" s="102"/>
      <c r="O11454" s="93"/>
      <c r="P11454" s="93"/>
    </row>
    <row r="11455" spans="14:16">
      <c r="N11455" s="102"/>
      <c r="O11455" s="93"/>
      <c r="P11455" s="93"/>
    </row>
    <row r="11456" spans="14:16">
      <c r="N11456" s="102"/>
      <c r="O11456" s="93"/>
      <c r="P11456" s="93"/>
    </row>
    <row r="11457" spans="14:16">
      <c r="N11457" s="102"/>
      <c r="O11457" s="93"/>
      <c r="P11457" s="93"/>
    </row>
    <row r="11458" spans="14:16">
      <c r="N11458" s="102"/>
      <c r="O11458" s="93"/>
      <c r="P11458" s="93"/>
    </row>
    <row r="11459" spans="14:16">
      <c r="N11459" s="102"/>
      <c r="O11459" s="93"/>
      <c r="P11459" s="93"/>
    </row>
    <row r="11460" spans="14:16">
      <c r="N11460" s="102"/>
      <c r="O11460" s="93"/>
      <c r="P11460" s="93"/>
    </row>
    <row r="11461" spans="14:16">
      <c r="N11461" s="102"/>
      <c r="O11461" s="93"/>
      <c r="P11461" s="93"/>
    </row>
    <row r="11462" spans="14:16">
      <c r="N11462" s="102"/>
      <c r="O11462" s="93"/>
      <c r="P11462" s="93"/>
    </row>
    <row r="11463" spans="14:16">
      <c r="N11463" s="102"/>
      <c r="O11463" s="93"/>
      <c r="P11463" s="93"/>
    </row>
    <row r="11464" spans="14:16">
      <c r="N11464" s="102"/>
      <c r="O11464" s="93"/>
      <c r="P11464" s="93"/>
    </row>
    <row r="11465" spans="14:16">
      <c r="N11465" s="102"/>
      <c r="O11465" s="93"/>
      <c r="P11465" s="93"/>
    </row>
    <row r="11466" spans="14:16">
      <c r="N11466" s="102"/>
      <c r="O11466" s="93"/>
      <c r="P11466" s="93"/>
    </row>
    <row r="11467" spans="14:16">
      <c r="N11467" s="102"/>
      <c r="O11467" s="93"/>
      <c r="P11467" s="93"/>
    </row>
    <row r="11468" spans="14:16">
      <c r="N11468" s="102"/>
      <c r="O11468" s="93"/>
      <c r="P11468" s="93"/>
    </row>
    <row r="11469" spans="14:16">
      <c r="N11469" s="102"/>
      <c r="O11469" s="93"/>
      <c r="P11469" s="93"/>
    </row>
    <row r="11470" spans="14:16">
      <c r="N11470" s="102"/>
      <c r="O11470" s="93"/>
      <c r="P11470" s="93"/>
    </row>
    <row r="11471" spans="14:16">
      <c r="N11471" s="102"/>
      <c r="O11471" s="93"/>
      <c r="P11471" s="93"/>
    </row>
    <row r="11472" spans="14:16">
      <c r="N11472" s="102"/>
      <c r="O11472" s="93"/>
      <c r="P11472" s="93"/>
    </row>
    <row r="11473" spans="14:16">
      <c r="N11473" s="102"/>
      <c r="O11473" s="93"/>
      <c r="P11473" s="93"/>
    </row>
    <row r="11474" spans="14:16">
      <c r="N11474" s="102"/>
      <c r="O11474" s="93"/>
      <c r="P11474" s="93"/>
    </row>
    <row r="11475" spans="14:16">
      <c r="N11475" s="102"/>
      <c r="O11475" s="93"/>
      <c r="P11475" s="93"/>
    </row>
    <row r="11476" spans="14:16">
      <c r="N11476" s="102"/>
      <c r="O11476" s="93"/>
      <c r="P11476" s="93"/>
    </row>
    <row r="11477" spans="14:16">
      <c r="N11477" s="102"/>
      <c r="O11477" s="93"/>
      <c r="P11477" s="93"/>
    </row>
    <row r="11478" spans="14:16">
      <c r="N11478" s="102"/>
      <c r="O11478" s="93"/>
      <c r="P11478" s="93"/>
    </row>
    <row r="11479" spans="14:16">
      <c r="N11479" s="102"/>
      <c r="O11479" s="93"/>
      <c r="P11479" s="93"/>
    </row>
    <row r="11480" spans="14:16">
      <c r="N11480" s="102"/>
      <c r="O11480" s="93"/>
      <c r="P11480" s="93"/>
    </row>
    <row r="11481" spans="14:16">
      <c r="N11481" s="102"/>
      <c r="O11481" s="93"/>
      <c r="P11481" s="93"/>
    </row>
    <row r="11482" spans="14:16">
      <c r="N11482" s="102"/>
      <c r="O11482" s="93"/>
      <c r="P11482" s="93"/>
    </row>
    <row r="11483" spans="14:16">
      <c r="N11483" s="102"/>
      <c r="O11483" s="93"/>
      <c r="P11483" s="93"/>
    </row>
    <row r="11484" spans="14:16">
      <c r="N11484" s="102"/>
      <c r="O11484" s="93"/>
      <c r="P11484" s="93"/>
    </row>
    <row r="11485" spans="14:16">
      <c r="N11485" s="102"/>
      <c r="O11485" s="93"/>
      <c r="P11485" s="93"/>
    </row>
    <row r="11486" spans="14:16">
      <c r="N11486" s="102"/>
      <c r="O11486" s="93"/>
      <c r="P11486" s="93"/>
    </row>
    <row r="11487" spans="14:16">
      <c r="N11487" s="102"/>
      <c r="O11487" s="93"/>
      <c r="P11487" s="93"/>
    </row>
    <row r="11488" spans="14:16">
      <c r="N11488" s="102"/>
      <c r="O11488" s="93"/>
      <c r="P11488" s="93"/>
    </row>
    <row r="11489" spans="14:16">
      <c r="N11489" s="102"/>
      <c r="O11489" s="93"/>
      <c r="P11489" s="93"/>
    </row>
    <row r="11490" spans="14:16">
      <c r="N11490" s="102"/>
      <c r="O11490" s="93"/>
      <c r="P11490" s="93"/>
    </row>
    <row r="11491" spans="14:16">
      <c r="N11491" s="102"/>
      <c r="O11491" s="93"/>
      <c r="P11491" s="93"/>
    </row>
    <row r="11492" spans="14:16">
      <c r="N11492" s="102"/>
      <c r="O11492" s="93"/>
      <c r="P11492" s="93"/>
    </row>
    <row r="11493" spans="14:16">
      <c r="N11493" s="102"/>
      <c r="O11493" s="93"/>
      <c r="P11493" s="93"/>
    </row>
    <row r="11494" spans="14:16">
      <c r="N11494" s="102"/>
      <c r="O11494" s="93"/>
      <c r="P11494" s="93"/>
    </row>
    <row r="11495" spans="14:16">
      <c r="N11495" s="102"/>
      <c r="O11495" s="93"/>
      <c r="P11495" s="93"/>
    </row>
    <row r="11496" spans="14:16">
      <c r="N11496" s="102"/>
      <c r="O11496" s="93"/>
      <c r="P11496" s="93"/>
    </row>
    <row r="11497" spans="14:16">
      <c r="N11497" s="102"/>
      <c r="O11497" s="93"/>
      <c r="P11497" s="93"/>
    </row>
    <row r="11498" spans="14:16">
      <c r="N11498" s="102"/>
      <c r="O11498" s="93"/>
      <c r="P11498" s="93"/>
    </row>
    <row r="11499" spans="14:16">
      <c r="N11499" s="102"/>
      <c r="O11499" s="93"/>
      <c r="P11499" s="93"/>
    </row>
    <row r="11500" spans="14:16">
      <c r="N11500" s="102"/>
      <c r="O11500" s="93"/>
      <c r="P11500" s="93"/>
    </row>
    <row r="11501" spans="14:16">
      <c r="N11501" s="102"/>
      <c r="O11501" s="93"/>
      <c r="P11501" s="93"/>
    </row>
    <row r="11502" spans="14:16">
      <c r="N11502" s="102"/>
      <c r="O11502" s="93"/>
      <c r="P11502" s="93"/>
    </row>
    <row r="11503" spans="14:16">
      <c r="N11503" s="102"/>
      <c r="O11503" s="93"/>
      <c r="P11503" s="93"/>
    </row>
    <row r="11504" spans="14:16">
      <c r="N11504" s="102"/>
      <c r="O11504" s="93"/>
      <c r="P11504" s="93"/>
    </row>
    <row r="11505" spans="14:16">
      <c r="N11505" s="102"/>
      <c r="O11505" s="93"/>
      <c r="P11505" s="93"/>
    </row>
    <row r="11506" spans="14:16">
      <c r="N11506" s="102"/>
      <c r="O11506" s="93"/>
      <c r="P11506" s="93"/>
    </row>
    <row r="11507" spans="14:16">
      <c r="N11507" s="102"/>
      <c r="O11507" s="93"/>
      <c r="P11507" s="93"/>
    </row>
    <row r="11508" spans="14:16">
      <c r="N11508" s="102"/>
      <c r="O11508" s="93"/>
      <c r="P11508" s="93"/>
    </row>
    <row r="11509" spans="14:16">
      <c r="N11509" s="102"/>
      <c r="O11509" s="93"/>
      <c r="P11509" s="93"/>
    </row>
    <row r="11510" spans="14:16">
      <c r="N11510" s="102"/>
      <c r="O11510" s="93"/>
      <c r="P11510" s="93"/>
    </row>
    <row r="11511" spans="14:16">
      <c r="N11511" s="102"/>
      <c r="O11511" s="93"/>
      <c r="P11511" s="93"/>
    </row>
    <row r="11512" spans="14:16">
      <c r="N11512" s="102"/>
      <c r="O11512" s="93"/>
      <c r="P11512" s="93"/>
    </row>
    <row r="11513" spans="14:16">
      <c r="N11513" s="102"/>
      <c r="O11513" s="93"/>
      <c r="P11513" s="93"/>
    </row>
    <row r="11514" spans="14:16">
      <c r="N11514" s="102"/>
      <c r="O11514" s="93"/>
      <c r="P11514" s="93"/>
    </row>
    <row r="11515" spans="14:16">
      <c r="N11515" s="102"/>
      <c r="O11515" s="93"/>
      <c r="P11515" s="93"/>
    </row>
    <row r="11516" spans="14:16">
      <c r="N11516" s="102"/>
      <c r="O11516" s="93"/>
      <c r="P11516" s="93"/>
    </row>
    <row r="11517" spans="14:16">
      <c r="N11517" s="102"/>
      <c r="O11517" s="93"/>
      <c r="P11517" s="93"/>
    </row>
    <row r="11518" spans="14:16">
      <c r="N11518" s="102"/>
      <c r="O11518" s="93"/>
      <c r="P11518" s="93"/>
    </row>
    <row r="11519" spans="14:16">
      <c r="N11519" s="102"/>
      <c r="O11519" s="93"/>
      <c r="P11519" s="93"/>
    </row>
    <row r="11520" spans="14:16">
      <c r="N11520" s="102"/>
      <c r="O11520" s="93"/>
      <c r="P11520" s="93"/>
    </row>
    <row r="11521" spans="14:16">
      <c r="N11521" s="102"/>
      <c r="O11521" s="93"/>
      <c r="P11521" s="93"/>
    </row>
    <row r="11522" spans="14:16">
      <c r="N11522" s="102"/>
      <c r="O11522" s="93"/>
      <c r="P11522" s="93"/>
    </row>
    <row r="11523" spans="14:16">
      <c r="N11523" s="102"/>
      <c r="O11523" s="93"/>
      <c r="P11523" s="93"/>
    </row>
    <row r="11524" spans="14:16">
      <c r="N11524" s="102"/>
      <c r="O11524" s="93"/>
      <c r="P11524" s="93"/>
    </row>
    <row r="11525" spans="14:16">
      <c r="N11525" s="102"/>
      <c r="O11525" s="93"/>
      <c r="P11525" s="93"/>
    </row>
    <row r="11526" spans="14:16">
      <c r="N11526" s="102"/>
      <c r="O11526" s="93"/>
      <c r="P11526" s="93"/>
    </row>
    <row r="11527" spans="14:16">
      <c r="N11527" s="102"/>
      <c r="O11527" s="93"/>
      <c r="P11527" s="93"/>
    </row>
    <row r="11528" spans="14:16">
      <c r="N11528" s="102"/>
      <c r="O11528" s="93"/>
      <c r="P11528" s="93"/>
    </row>
    <row r="11529" spans="14:16">
      <c r="N11529" s="102"/>
      <c r="O11529" s="93"/>
      <c r="P11529" s="93"/>
    </row>
    <row r="11530" spans="14:16">
      <c r="N11530" s="102"/>
      <c r="O11530" s="93"/>
      <c r="P11530" s="93"/>
    </row>
    <row r="11531" spans="14:16">
      <c r="N11531" s="102"/>
      <c r="O11531" s="93"/>
      <c r="P11531" s="93"/>
    </row>
    <row r="11532" spans="14:16">
      <c r="N11532" s="102"/>
      <c r="O11532" s="93"/>
      <c r="P11532" s="93"/>
    </row>
    <row r="11533" spans="14:16">
      <c r="N11533" s="102"/>
      <c r="O11533" s="93"/>
      <c r="P11533" s="93"/>
    </row>
    <row r="11534" spans="14:16">
      <c r="N11534" s="102"/>
      <c r="O11534" s="93"/>
      <c r="P11534" s="93"/>
    </row>
    <row r="11535" spans="14:16">
      <c r="N11535" s="102"/>
      <c r="O11535" s="93"/>
      <c r="P11535" s="93"/>
    </row>
    <row r="11536" spans="14:16">
      <c r="N11536" s="102"/>
      <c r="O11536" s="93"/>
      <c r="P11536" s="93"/>
    </row>
    <row r="11537" spans="14:16">
      <c r="N11537" s="102"/>
      <c r="O11537" s="93"/>
      <c r="P11537" s="93"/>
    </row>
    <row r="11538" spans="14:16">
      <c r="N11538" s="102"/>
      <c r="O11538" s="93"/>
      <c r="P11538" s="93"/>
    </row>
    <row r="11539" spans="14:16">
      <c r="N11539" s="102"/>
      <c r="O11539" s="93"/>
      <c r="P11539" s="93"/>
    </row>
    <row r="11540" spans="14:16">
      <c r="N11540" s="102"/>
      <c r="O11540" s="93"/>
      <c r="P11540" s="93"/>
    </row>
    <row r="11541" spans="14:16">
      <c r="N11541" s="102"/>
      <c r="O11541" s="93"/>
      <c r="P11541" s="93"/>
    </row>
    <row r="11542" spans="14:16">
      <c r="N11542" s="102"/>
      <c r="O11542" s="93"/>
      <c r="P11542" s="93"/>
    </row>
    <row r="11543" spans="14:16">
      <c r="N11543" s="102"/>
      <c r="O11543" s="93"/>
      <c r="P11543" s="93"/>
    </row>
    <row r="11544" spans="14:16">
      <c r="N11544" s="102"/>
      <c r="O11544" s="93"/>
      <c r="P11544" s="93"/>
    </row>
    <row r="11545" spans="14:16">
      <c r="N11545" s="102"/>
      <c r="O11545" s="93"/>
      <c r="P11545" s="93"/>
    </row>
    <row r="11546" spans="14:16">
      <c r="N11546" s="102"/>
      <c r="O11546" s="93"/>
      <c r="P11546" s="93"/>
    </row>
    <row r="11547" spans="14:16">
      <c r="N11547" s="102"/>
      <c r="O11547" s="93"/>
      <c r="P11547" s="93"/>
    </row>
    <row r="11548" spans="14:16">
      <c r="N11548" s="102"/>
      <c r="O11548" s="93"/>
      <c r="P11548" s="93"/>
    </row>
    <row r="11549" spans="14:16">
      <c r="N11549" s="102"/>
      <c r="O11549" s="93"/>
      <c r="P11549" s="93"/>
    </row>
    <row r="11550" spans="14:16">
      <c r="N11550" s="102"/>
      <c r="O11550" s="93"/>
      <c r="P11550" s="93"/>
    </row>
    <row r="11551" spans="14:16">
      <c r="N11551" s="102"/>
      <c r="O11551" s="93"/>
      <c r="P11551" s="93"/>
    </row>
    <row r="11552" spans="14:16">
      <c r="N11552" s="102"/>
      <c r="O11552" s="93"/>
      <c r="P11552" s="93"/>
    </row>
    <row r="11553" spans="14:16">
      <c r="N11553" s="102"/>
      <c r="O11553" s="93"/>
      <c r="P11553" s="93"/>
    </row>
    <row r="11554" spans="14:16">
      <c r="N11554" s="102"/>
      <c r="O11554" s="93"/>
      <c r="P11554" s="93"/>
    </row>
    <row r="11555" spans="14:16">
      <c r="N11555" s="102"/>
      <c r="O11555" s="93"/>
      <c r="P11555" s="93"/>
    </row>
    <row r="11556" spans="14:16">
      <c r="N11556" s="102"/>
      <c r="O11556" s="93"/>
      <c r="P11556" s="93"/>
    </row>
    <row r="11557" spans="14:16">
      <c r="N11557" s="102"/>
      <c r="O11557" s="93"/>
      <c r="P11557" s="93"/>
    </row>
    <row r="11558" spans="14:16">
      <c r="N11558" s="102"/>
      <c r="O11558" s="93"/>
      <c r="P11558" s="93"/>
    </row>
    <row r="11559" spans="14:16">
      <c r="N11559" s="102"/>
      <c r="O11559" s="93"/>
      <c r="P11559" s="93"/>
    </row>
    <row r="11560" spans="14:16">
      <c r="N11560" s="102"/>
      <c r="O11560" s="93"/>
      <c r="P11560" s="93"/>
    </row>
    <row r="11561" spans="14:16">
      <c r="N11561" s="102"/>
      <c r="O11561" s="93"/>
      <c r="P11561" s="93"/>
    </row>
    <row r="11562" spans="14:16">
      <c r="N11562" s="102"/>
      <c r="O11562" s="93"/>
      <c r="P11562" s="93"/>
    </row>
    <row r="11563" spans="14:16">
      <c r="N11563" s="102"/>
      <c r="O11563" s="93"/>
      <c r="P11563" s="93"/>
    </row>
    <row r="11564" spans="14:16">
      <c r="N11564" s="102"/>
      <c r="O11564" s="93"/>
      <c r="P11564" s="93"/>
    </row>
    <row r="11565" spans="14:16">
      <c r="N11565" s="102"/>
      <c r="O11565" s="93"/>
      <c r="P11565" s="93"/>
    </row>
    <row r="11566" spans="14:16">
      <c r="N11566" s="102"/>
      <c r="O11566" s="93"/>
      <c r="P11566" s="93"/>
    </row>
    <row r="11567" spans="14:16">
      <c r="N11567" s="102"/>
      <c r="O11567" s="93"/>
      <c r="P11567" s="93"/>
    </row>
    <row r="11568" spans="14:16">
      <c r="N11568" s="102"/>
      <c r="O11568" s="93"/>
      <c r="P11568" s="93"/>
    </row>
    <row r="11569" spans="14:16">
      <c r="N11569" s="102"/>
      <c r="O11569" s="93"/>
      <c r="P11569" s="93"/>
    </row>
    <row r="11570" spans="14:16">
      <c r="N11570" s="102"/>
      <c r="O11570" s="93"/>
      <c r="P11570" s="93"/>
    </row>
    <row r="11571" spans="14:16">
      <c r="N11571" s="102"/>
      <c r="O11571" s="93"/>
      <c r="P11571" s="93"/>
    </row>
    <row r="11572" spans="14:16">
      <c r="N11572" s="102"/>
      <c r="O11572" s="93"/>
      <c r="P11572" s="93"/>
    </row>
    <row r="11573" spans="14:16">
      <c r="N11573" s="102"/>
      <c r="O11573" s="93"/>
      <c r="P11573" s="93"/>
    </row>
    <row r="11574" spans="14:16">
      <c r="N11574" s="102"/>
      <c r="O11574" s="93"/>
      <c r="P11574" s="93"/>
    </row>
    <row r="11575" spans="14:16">
      <c r="N11575" s="102"/>
      <c r="O11575" s="93"/>
      <c r="P11575" s="93"/>
    </row>
    <row r="11576" spans="14:16">
      <c r="N11576" s="102"/>
      <c r="O11576" s="93"/>
      <c r="P11576" s="93"/>
    </row>
    <row r="11577" spans="14:16">
      <c r="N11577" s="102"/>
      <c r="O11577" s="93"/>
      <c r="P11577" s="93"/>
    </row>
    <row r="11578" spans="14:16">
      <c r="N11578" s="102"/>
      <c r="O11578" s="93"/>
      <c r="P11578" s="93"/>
    </row>
    <row r="11579" spans="14:16">
      <c r="N11579" s="102"/>
      <c r="O11579" s="93"/>
      <c r="P11579" s="93"/>
    </row>
    <row r="11580" spans="14:16">
      <c r="N11580" s="102"/>
      <c r="O11580" s="93"/>
      <c r="P11580" s="93"/>
    </row>
    <row r="11581" spans="14:16">
      <c r="N11581" s="102"/>
      <c r="O11581" s="93"/>
      <c r="P11581" s="93"/>
    </row>
    <row r="11582" spans="14:16">
      <c r="N11582" s="102"/>
      <c r="O11582" s="93"/>
      <c r="P11582" s="93"/>
    </row>
    <row r="11583" spans="14:16">
      <c r="N11583" s="102"/>
      <c r="O11583" s="93"/>
      <c r="P11583" s="93"/>
    </row>
    <row r="11584" spans="14:16">
      <c r="N11584" s="102"/>
      <c r="O11584" s="93"/>
      <c r="P11584" s="93"/>
    </row>
    <row r="11585" spans="14:16">
      <c r="N11585" s="102"/>
      <c r="O11585" s="93"/>
      <c r="P11585" s="93"/>
    </row>
    <row r="11586" spans="14:16">
      <c r="N11586" s="102"/>
      <c r="O11586" s="93"/>
      <c r="P11586" s="93"/>
    </row>
    <row r="11587" spans="14:16">
      <c r="N11587" s="102"/>
      <c r="O11587" s="93"/>
      <c r="P11587" s="93"/>
    </row>
    <row r="11588" spans="14:16">
      <c r="N11588" s="102"/>
      <c r="O11588" s="93"/>
      <c r="P11588" s="93"/>
    </row>
    <row r="11589" spans="14:16">
      <c r="N11589" s="102"/>
      <c r="O11589" s="93"/>
      <c r="P11589" s="93"/>
    </row>
    <row r="11590" spans="14:16">
      <c r="N11590" s="102"/>
      <c r="O11590" s="93"/>
      <c r="P11590" s="93"/>
    </row>
    <row r="11591" spans="14:16">
      <c r="N11591" s="102"/>
      <c r="O11591" s="93"/>
      <c r="P11591" s="93"/>
    </row>
    <row r="11592" spans="14:16">
      <c r="N11592" s="102"/>
      <c r="O11592" s="93"/>
      <c r="P11592" s="93"/>
    </row>
    <row r="11593" spans="14:16">
      <c r="N11593" s="102"/>
      <c r="O11593" s="93"/>
      <c r="P11593" s="93"/>
    </row>
    <row r="11594" spans="14:16">
      <c r="N11594" s="102"/>
      <c r="O11594" s="93"/>
      <c r="P11594" s="93"/>
    </row>
    <row r="11595" spans="14:16">
      <c r="N11595" s="102"/>
      <c r="O11595" s="93"/>
      <c r="P11595" s="93"/>
    </row>
    <row r="11596" spans="14:16">
      <c r="N11596" s="102"/>
      <c r="O11596" s="93"/>
      <c r="P11596" s="93"/>
    </row>
    <row r="11597" spans="14:16">
      <c r="N11597" s="102"/>
      <c r="O11597" s="93"/>
      <c r="P11597" s="93"/>
    </row>
    <row r="11598" spans="14:16">
      <c r="N11598" s="102"/>
      <c r="O11598" s="93"/>
      <c r="P11598" s="93"/>
    </row>
    <row r="11599" spans="14:16">
      <c r="N11599" s="102"/>
      <c r="O11599" s="93"/>
      <c r="P11599" s="93"/>
    </row>
    <row r="11600" spans="14:16">
      <c r="N11600" s="102"/>
      <c r="O11600" s="93"/>
      <c r="P11600" s="93"/>
    </row>
    <row r="11601" spans="14:16">
      <c r="N11601" s="102"/>
      <c r="O11601" s="93"/>
      <c r="P11601" s="93"/>
    </row>
    <row r="11602" spans="14:16">
      <c r="N11602" s="102"/>
      <c r="O11602" s="93"/>
      <c r="P11602" s="93"/>
    </row>
    <row r="11603" spans="14:16">
      <c r="N11603" s="102"/>
      <c r="O11603" s="93"/>
      <c r="P11603" s="93"/>
    </row>
    <row r="11604" spans="14:16">
      <c r="N11604" s="102"/>
      <c r="O11604" s="93"/>
      <c r="P11604" s="93"/>
    </row>
    <row r="11605" spans="14:16">
      <c r="N11605" s="102"/>
      <c r="O11605" s="93"/>
      <c r="P11605" s="93"/>
    </row>
    <row r="11606" spans="14:16">
      <c r="N11606" s="102"/>
      <c r="O11606" s="93"/>
      <c r="P11606" s="93"/>
    </row>
    <row r="11607" spans="14:16">
      <c r="N11607" s="102"/>
      <c r="O11607" s="93"/>
      <c r="P11607" s="93"/>
    </row>
    <row r="11608" spans="14:16">
      <c r="N11608" s="102"/>
      <c r="O11608" s="93"/>
      <c r="P11608" s="93"/>
    </row>
    <row r="11609" spans="14:16">
      <c r="N11609" s="102"/>
      <c r="O11609" s="93"/>
      <c r="P11609" s="93"/>
    </row>
    <row r="11610" spans="14:16">
      <c r="N11610" s="102"/>
      <c r="O11610" s="93"/>
      <c r="P11610" s="93"/>
    </row>
    <row r="11611" spans="14:16">
      <c r="N11611" s="102"/>
      <c r="O11611" s="93"/>
      <c r="P11611" s="93"/>
    </row>
    <row r="11612" spans="14:16">
      <c r="N11612" s="102"/>
      <c r="O11612" s="93"/>
      <c r="P11612" s="93"/>
    </row>
    <row r="11613" spans="14:16">
      <c r="N11613" s="102"/>
      <c r="O11613" s="93"/>
      <c r="P11613" s="93"/>
    </row>
    <row r="11614" spans="14:16">
      <c r="N11614" s="102"/>
      <c r="O11614" s="93"/>
      <c r="P11614" s="93"/>
    </row>
    <row r="11615" spans="14:16">
      <c r="N11615" s="102"/>
      <c r="O11615" s="93"/>
      <c r="P11615" s="93"/>
    </row>
    <row r="11616" spans="14:16">
      <c r="N11616" s="102"/>
      <c r="O11616" s="93"/>
      <c r="P11616" s="93"/>
    </row>
    <row r="11617" spans="14:16">
      <c r="N11617" s="102"/>
      <c r="O11617" s="93"/>
      <c r="P11617" s="93"/>
    </row>
    <row r="11618" spans="14:16">
      <c r="N11618" s="102"/>
      <c r="O11618" s="93"/>
      <c r="P11618" s="93"/>
    </row>
    <row r="11619" spans="14:16">
      <c r="N11619" s="102"/>
      <c r="O11619" s="93"/>
      <c r="P11619" s="93"/>
    </row>
    <row r="11620" spans="14:16">
      <c r="N11620" s="102"/>
      <c r="O11620" s="93"/>
      <c r="P11620" s="93"/>
    </row>
    <row r="11621" spans="14:16">
      <c r="N11621" s="102"/>
      <c r="O11621" s="93"/>
      <c r="P11621" s="93"/>
    </row>
    <row r="11622" spans="14:16">
      <c r="N11622" s="102"/>
      <c r="O11622" s="93"/>
      <c r="P11622" s="93"/>
    </row>
    <row r="11623" spans="14:16">
      <c r="N11623" s="102"/>
      <c r="O11623" s="93"/>
      <c r="P11623" s="93"/>
    </row>
    <row r="11624" spans="14:16">
      <c r="N11624" s="102"/>
      <c r="O11624" s="93"/>
      <c r="P11624" s="93"/>
    </row>
    <row r="11625" spans="14:16">
      <c r="N11625" s="102"/>
      <c r="O11625" s="93"/>
      <c r="P11625" s="93"/>
    </row>
    <row r="11626" spans="14:16">
      <c r="N11626" s="102"/>
      <c r="O11626" s="93"/>
      <c r="P11626" s="93"/>
    </row>
    <row r="11627" spans="14:16">
      <c r="N11627" s="102"/>
      <c r="O11627" s="93"/>
      <c r="P11627" s="93"/>
    </row>
    <row r="11628" spans="14:16">
      <c r="N11628" s="102"/>
      <c r="O11628" s="93"/>
      <c r="P11628" s="93"/>
    </row>
    <row r="11629" spans="14:16">
      <c r="N11629" s="102"/>
      <c r="O11629" s="93"/>
      <c r="P11629" s="93"/>
    </row>
    <row r="11630" spans="14:16">
      <c r="N11630" s="102"/>
      <c r="O11630" s="93"/>
      <c r="P11630" s="93"/>
    </row>
    <row r="11631" spans="14:16">
      <c r="N11631" s="102"/>
      <c r="O11631" s="93"/>
      <c r="P11631" s="93"/>
    </row>
    <row r="11632" spans="14:16">
      <c r="N11632" s="102"/>
      <c r="O11632" s="93"/>
      <c r="P11632" s="93"/>
    </row>
    <row r="11633" spans="14:16">
      <c r="N11633" s="102"/>
      <c r="O11633" s="93"/>
      <c r="P11633" s="93"/>
    </row>
    <row r="11634" spans="14:16">
      <c r="N11634" s="102"/>
      <c r="O11634" s="93"/>
      <c r="P11634" s="93"/>
    </row>
    <row r="11635" spans="14:16">
      <c r="N11635" s="102"/>
      <c r="O11635" s="93"/>
      <c r="P11635" s="93"/>
    </row>
    <row r="11636" spans="14:16">
      <c r="N11636" s="102"/>
      <c r="O11636" s="93"/>
      <c r="P11636" s="93"/>
    </row>
    <row r="11637" spans="14:16">
      <c r="N11637" s="102"/>
      <c r="O11637" s="93"/>
      <c r="P11637" s="93"/>
    </row>
    <row r="11638" spans="14:16">
      <c r="N11638" s="102"/>
      <c r="O11638" s="93"/>
      <c r="P11638" s="93"/>
    </row>
    <row r="11639" spans="14:16">
      <c r="N11639" s="102"/>
      <c r="O11639" s="93"/>
      <c r="P11639" s="93"/>
    </row>
    <row r="11640" spans="14:16">
      <c r="N11640" s="102"/>
      <c r="O11640" s="93"/>
      <c r="P11640" s="93"/>
    </row>
    <row r="11641" spans="14:16">
      <c r="N11641" s="102"/>
      <c r="O11641" s="93"/>
      <c r="P11641" s="93"/>
    </row>
    <row r="11642" spans="14:16">
      <c r="N11642" s="102"/>
      <c r="O11642" s="93"/>
      <c r="P11642" s="93"/>
    </row>
    <row r="11643" spans="14:16">
      <c r="N11643" s="102"/>
      <c r="O11643" s="93"/>
      <c r="P11643" s="93"/>
    </row>
    <row r="11644" spans="14:16">
      <c r="N11644" s="102"/>
      <c r="O11644" s="93"/>
      <c r="P11644" s="93"/>
    </row>
    <row r="11645" spans="14:16">
      <c r="N11645" s="102"/>
      <c r="O11645" s="93"/>
      <c r="P11645" s="93"/>
    </row>
    <row r="11646" spans="14:16">
      <c r="N11646" s="102"/>
      <c r="O11646" s="93"/>
      <c r="P11646" s="93"/>
    </row>
    <row r="11647" spans="14:16">
      <c r="N11647" s="102"/>
      <c r="O11647" s="93"/>
      <c r="P11647" s="93"/>
    </row>
    <row r="11648" spans="14:16">
      <c r="N11648" s="102"/>
      <c r="O11648" s="93"/>
      <c r="P11648" s="93"/>
    </row>
    <row r="11649" spans="14:16">
      <c r="N11649" s="102"/>
      <c r="O11649" s="93"/>
      <c r="P11649" s="93"/>
    </row>
    <row r="11650" spans="14:16">
      <c r="N11650" s="102"/>
      <c r="O11650" s="93"/>
      <c r="P11650" s="93"/>
    </row>
    <row r="11651" spans="14:16">
      <c r="N11651" s="102"/>
      <c r="O11651" s="93"/>
      <c r="P11651" s="93"/>
    </row>
    <row r="11652" spans="14:16">
      <c r="N11652" s="102"/>
      <c r="O11652" s="93"/>
      <c r="P11652" s="93"/>
    </row>
    <row r="11653" spans="14:16">
      <c r="N11653" s="102"/>
      <c r="O11653" s="93"/>
      <c r="P11653" s="93"/>
    </row>
    <row r="11654" spans="14:16">
      <c r="N11654" s="102"/>
      <c r="O11654" s="93"/>
      <c r="P11654" s="93"/>
    </row>
    <row r="11655" spans="14:16">
      <c r="N11655" s="102"/>
      <c r="O11655" s="93"/>
      <c r="P11655" s="93"/>
    </row>
    <row r="11656" spans="14:16">
      <c r="N11656" s="102"/>
      <c r="O11656" s="93"/>
      <c r="P11656" s="93"/>
    </row>
    <row r="11657" spans="14:16">
      <c r="N11657" s="102"/>
      <c r="O11657" s="93"/>
      <c r="P11657" s="93"/>
    </row>
    <row r="11658" spans="14:16">
      <c r="N11658" s="102"/>
      <c r="O11658" s="93"/>
      <c r="P11658" s="93"/>
    </row>
    <row r="11659" spans="14:16">
      <c r="N11659" s="102"/>
      <c r="O11659" s="93"/>
      <c r="P11659" s="93"/>
    </row>
    <row r="11660" spans="14:16">
      <c r="N11660" s="102"/>
      <c r="O11660" s="93"/>
      <c r="P11660" s="93"/>
    </row>
    <row r="11661" spans="14:16">
      <c r="N11661" s="102"/>
      <c r="O11661" s="93"/>
      <c r="P11661" s="93"/>
    </row>
    <row r="11662" spans="14:16">
      <c r="N11662" s="102"/>
      <c r="O11662" s="93"/>
      <c r="P11662" s="93"/>
    </row>
    <row r="11663" spans="14:16">
      <c r="N11663" s="102"/>
      <c r="O11663" s="93"/>
      <c r="P11663" s="93"/>
    </row>
    <row r="11664" spans="14:16">
      <c r="N11664" s="102"/>
      <c r="O11664" s="93"/>
      <c r="P11664" s="93"/>
    </row>
    <row r="11665" spans="14:16">
      <c r="N11665" s="102"/>
      <c r="O11665" s="93"/>
      <c r="P11665" s="93"/>
    </row>
    <row r="11666" spans="14:16">
      <c r="N11666" s="102"/>
      <c r="O11666" s="93"/>
      <c r="P11666" s="93"/>
    </row>
    <row r="11667" spans="14:16">
      <c r="N11667" s="102"/>
      <c r="O11667" s="93"/>
      <c r="P11667" s="93"/>
    </row>
    <row r="11668" spans="14:16">
      <c r="N11668" s="102"/>
      <c r="O11668" s="93"/>
      <c r="P11668" s="93"/>
    </row>
    <row r="11669" spans="14:16">
      <c r="N11669" s="102"/>
      <c r="O11669" s="93"/>
      <c r="P11669" s="93"/>
    </row>
    <row r="11670" spans="14:16">
      <c r="N11670" s="102"/>
      <c r="O11670" s="93"/>
      <c r="P11670" s="93"/>
    </row>
    <row r="11671" spans="14:16">
      <c r="N11671" s="102"/>
      <c r="O11671" s="93"/>
      <c r="P11671" s="93"/>
    </row>
    <row r="11672" spans="14:16">
      <c r="N11672" s="102"/>
      <c r="O11672" s="93"/>
      <c r="P11672" s="93"/>
    </row>
    <row r="11673" spans="14:16">
      <c r="N11673" s="102"/>
      <c r="O11673" s="93"/>
      <c r="P11673" s="93"/>
    </row>
    <row r="11674" spans="14:16">
      <c r="N11674" s="102"/>
      <c r="O11674" s="93"/>
      <c r="P11674" s="93"/>
    </row>
    <row r="11675" spans="14:16">
      <c r="N11675" s="102"/>
      <c r="O11675" s="93"/>
      <c r="P11675" s="93"/>
    </row>
    <row r="11676" spans="14:16">
      <c r="N11676" s="102"/>
      <c r="O11676" s="93"/>
      <c r="P11676" s="93"/>
    </row>
    <row r="11677" spans="14:16">
      <c r="N11677" s="102"/>
      <c r="O11677" s="93"/>
      <c r="P11677" s="93"/>
    </row>
    <row r="11678" spans="14:16">
      <c r="N11678" s="102"/>
      <c r="O11678" s="93"/>
      <c r="P11678" s="93"/>
    </row>
    <row r="11679" spans="14:16">
      <c r="N11679" s="102"/>
      <c r="O11679" s="93"/>
      <c r="P11679" s="93"/>
    </row>
    <row r="11680" spans="14:16">
      <c r="N11680" s="102"/>
      <c r="O11680" s="93"/>
      <c r="P11680" s="93"/>
    </row>
    <row r="11681" spans="14:16">
      <c r="N11681" s="102"/>
      <c r="O11681" s="93"/>
      <c r="P11681" s="93"/>
    </row>
    <row r="11682" spans="14:16">
      <c r="N11682" s="102"/>
      <c r="O11682" s="93"/>
      <c r="P11682" s="93"/>
    </row>
    <row r="11683" spans="14:16">
      <c r="N11683" s="102"/>
      <c r="O11683" s="93"/>
      <c r="P11683" s="93"/>
    </row>
    <row r="11684" spans="14:16">
      <c r="N11684" s="102"/>
      <c r="O11684" s="93"/>
      <c r="P11684" s="93"/>
    </row>
    <row r="11685" spans="14:16">
      <c r="N11685" s="102"/>
      <c r="O11685" s="93"/>
      <c r="P11685" s="93"/>
    </row>
    <row r="11686" spans="14:16">
      <c r="N11686" s="102"/>
      <c r="O11686" s="93"/>
      <c r="P11686" s="93"/>
    </row>
    <row r="11687" spans="14:16">
      <c r="N11687" s="102"/>
      <c r="O11687" s="93"/>
      <c r="P11687" s="93"/>
    </row>
    <row r="11688" spans="14:16">
      <c r="N11688" s="102"/>
      <c r="O11688" s="93"/>
      <c r="P11688" s="93"/>
    </row>
    <row r="11689" spans="14:16">
      <c r="N11689" s="102"/>
      <c r="O11689" s="93"/>
      <c r="P11689" s="93"/>
    </row>
    <row r="11690" spans="14:16">
      <c r="N11690" s="102"/>
      <c r="O11690" s="93"/>
      <c r="P11690" s="93"/>
    </row>
    <row r="11691" spans="14:16">
      <c r="N11691" s="102"/>
      <c r="O11691" s="93"/>
      <c r="P11691" s="93"/>
    </row>
    <row r="11692" spans="14:16">
      <c r="N11692" s="102"/>
      <c r="O11692" s="93"/>
      <c r="P11692" s="93"/>
    </row>
    <row r="11693" spans="14:16">
      <c r="N11693" s="102"/>
      <c r="O11693" s="93"/>
      <c r="P11693" s="93"/>
    </row>
    <row r="11694" spans="14:16">
      <c r="N11694" s="102"/>
      <c r="O11694" s="93"/>
      <c r="P11694" s="93"/>
    </row>
    <row r="11695" spans="14:16">
      <c r="N11695" s="102"/>
      <c r="O11695" s="93"/>
      <c r="P11695" s="93"/>
    </row>
    <row r="11696" spans="14:16">
      <c r="N11696" s="102"/>
      <c r="O11696" s="93"/>
      <c r="P11696" s="93"/>
    </row>
    <row r="11697" spans="14:16">
      <c r="N11697" s="102"/>
      <c r="O11697" s="93"/>
      <c r="P11697" s="93"/>
    </row>
    <row r="11698" spans="14:16">
      <c r="N11698" s="102"/>
      <c r="O11698" s="93"/>
      <c r="P11698" s="93"/>
    </row>
    <row r="11699" spans="14:16">
      <c r="N11699" s="102"/>
      <c r="O11699" s="93"/>
      <c r="P11699" s="93"/>
    </row>
    <row r="11700" spans="14:16">
      <c r="N11700" s="102"/>
      <c r="O11700" s="93"/>
      <c r="P11700" s="93"/>
    </row>
    <row r="11701" spans="14:16">
      <c r="N11701" s="102"/>
      <c r="O11701" s="93"/>
      <c r="P11701" s="93"/>
    </row>
    <row r="11702" spans="14:16">
      <c r="N11702" s="102"/>
      <c r="O11702" s="93"/>
      <c r="P11702" s="93"/>
    </row>
    <row r="11703" spans="14:16">
      <c r="N11703" s="102"/>
      <c r="O11703" s="93"/>
      <c r="P11703" s="93"/>
    </row>
    <row r="11704" spans="14:16">
      <c r="N11704" s="102"/>
      <c r="O11704" s="93"/>
      <c r="P11704" s="93"/>
    </row>
    <row r="11705" spans="14:16">
      <c r="N11705" s="102"/>
      <c r="O11705" s="93"/>
      <c r="P11705" s="93"/>
    </row>
    <row r="11706" spans="14:16">
      <c r="N11706" s="102"/>
      <c r="O11706" s="93"/>
      <c r="P11706" s="93"/>
    </row>
    <row r="11707" spans="14:16">
      <c r="N11707" s="102"/>
      <c r="O11707" s="93"/>
      <c r="P11707" s="93"/>
    </row>
    <row r="11708" spans="14:16">
      <c r="N11708" s="102"/>
      <c r="O11708" s="93"/>
      <c r="P11708" s="93"/>
    </row>
    <row r="11709" spans="14:16">
      <c r="N11709" s="102"/>
      <c r="O11709" s="93"/>
      <c r="P11709" s="93"/>
    </row>
    <row r="11710" spans="14:16">
      <c r="N11710" s="102"/>
      <c r="O11710" s="93"/>
      <c r="P11710" s="93"/>
    </row>
    <row r="11711" spans="14:16">
      <c r="N11711" s="102"/>
      <c r="O11711" s="93"/>
      <c r="P11711" s="93"/>
    </row>
    <row r="11712" spans="14:16">
      <c r="N11712" s="102"/>
      <c r="O11712" s="93"/>
      <c r="P11712" s="93"/>
    </row>
    <row r="11713" spans="14:16">
      <c r="N11713" s="102"/>
      <c r="O11713" s="93"/>
      <c r="P11713" s="93"/>
    </row>
    <row r="11714" spans="14:16">
      <c r="N11714" s="102"/>
      <c r="O11714" s="93"/>
      <c r="P11714" s="93"/>
    </row>
    <row r="11715" spans="14:16">
      <c r="N11715" s="102"/>
      <c r="O11715" s="93"/>
      <c r="P11715" s="93"/>
    </row>
    <row r="11716" spans="14:16">
      <c r="N11716" s="102"/>
      <c r="O11716" s="93"/>
      <c r="P11716" s="93"/>
    </row>
    <row r="11717" spans="14:16">
      <c r="N11717" s="102"/>
      <c r="O11717" s="93"/>
      <c r="P11717" s="93"/>
    </row>
    <row r="11718" spans="14:16">
      <c r="N11718" s="102"/>
      <c r="O11718" s="93"/>
      <c r="P11718" s="93"/>
    </row>
    <row r="11719" spans="14:16">
      <c r="N11719" s="102"/>
      <c r="O11719" s="93"/>
      <c r="P11719" s="93"/>
    </row>
    <row r="11720" spans="14:16">
      <c r="N11720" s="102"/>
      <c r="O11720" s="93"/>
      <c r="P11720" s="93"/>
    </row>
    <row r="11721" spans="14:16">
      <c r="N11721" s="102"/>
      <c r="O11721" s="93"/>
      <c r="P11721" s="93"/>
    </row>
    <row r="11722" spans="14:16">
      <c r="N11722" s="102"/>
      <c r="O11722" s="93"/>
      <c r="P11722" s="93"/>
    </row>
    <row r="11723" spans="14:16">
      <c r="N11723" s="102"/>
      <c r="O11723" s="93"/>
      <c r="P11723" s="93"/>
    </row>
    <row r="11724" spans="14:16">
      <c r="N11724" s="102"/>
      <c r="O11724" s="93"/>
      <c r="P11724" s="93"/>
    </row>
    <row r="11725" spans="14:16">
      <c r="N11725" s="102"/>
      <c r="O11725" s="93"/>
      <c r="P11725" s="93"/>
    </row>
    <row r="11726" spans="14:16">
      <c r="N11726" s="102"/>
      <c r="O11726" s="93"/>
      <c r="P11726" s="93"/>
    </row>
    <row r="11727" spans="14:16">
      <c r="N11727" s="102"/>
      <c r="O11727" s="93"/>
      <c r="P11727" s="93"/>
    </row>
    <row r="11728" spans="14:16">
      <c r="N11728" s="102"/>
      <c r="O11728" s="93"/>
      <c r="P11728" s="93"/>
    </row>
    <row r="11729" spans="14:16">
      <c r="N11729" s="102"/>
      <c r="O11729" s="93"/>
      <c r="P11729" s="93"/>
    </row>
    <row r="11730" spans="14:16">
      <c r="N11730" s="102"/>
      <c r="O11730" s="93"/>
      <c r="P11730" s="93"/>
    </row>
    <row r="11731" spans="14:16">
      <c r="N11731" s="102"/>
      <c r="O11731" s="93"/>
      <c r="P11731" s="93"/>
    </row>
    <row r="11732" spans="14:16">
      <c r="N11732" s="102"/>
      <c r="O11732" s="93"/>
      <c r="P11732" s="93"/>
    </row>
    <row r="11733" spans="14:16">
      <c r="N11733" s="102"/>
      <c r="O11733" s="93"/>
      <c r="P11733" s="93"/>
    </row>
    <row r="11734" spans="14:16">
      <c r="N11734" s="102"/>
      <c r="O11734" s="93"/>
      <c r="P11734" s="93"/>
    </row>
    <row r="11735" spans="14:16">
      <c r="N11735" s="102"/>
      <c r="O11735" s="93"/>
      <c r="P11735" s="93"/>
    </row>
    <row r="11736" spans="14:16">
      <c r="N11736" s="102"/>
      <c r="O11736" s="93"/>
      <c r="P11736" s="93"/>
    </row>
    <row r="11737" spans="14:16">
      <c r="N11737" s="102"/>
      <c r="O11737" s="93"/>
      <c r="P11737" s="93"/>
    </row>
    <row r="11738" spans="14:16">
      <c r="N11738" s="102"/>
      <c r="O11738" s="93"/>
      <c r="P11738" s="93"/>
    </row>
    <row r="11739" spans="14:16">
      <c r="N11739" s="102"/>
      <c r="O11739" s="93"/>
      <c r="P11739" s="93"/>
    </row>
    <row r="11740" spans="14:16">
      <c r="N11740" s="102"/>
      <c r="O11740" s="93"/>
      <c r="P11740" s="93"/>
    </row>
    <row r="11741" spans="14:16">
      <c r="N11741" s="102"/>
      <c r="O11741" s="93"/>
      <c r="P11741" s="93"/>
    </row>
    <row r="11742" spans="14:16">
      <c r="N11742" s="102"/>
      <c r="O11742" s="93"/>
      <c r="P11742" s="93"/>
    </row>
    <row r="11743" spans="14:16">
      <c r="N11743" s="102"/>
      <c r="O11743" s="93"/>
      <c r="P11743" s="93"/>
    </row>
    <row r="11744" spans="14:16">
      <c r="N11744" s="102"/>
      <c r="O11744" s="93"/>
      <c r="P11744" s="93"/>
    </row>
    <row r="11745" spans="14:16">
      <c r="N11745" s="102"/>
      <c r="O11745" s="93"/>
      <c r="P11745" s="93"/>
    </row>
    <row r="11746" spans="14:16">
      <c r="N11746" s="102"/>
      <c r="O11746" s="93"/>
      <c r="P11746" s="93"/>
    </row>
    <row r="11747" spans="14:16">
      <c r="N11747" s="102"/>
      <c r="O11747" s="93"/>
      <c r="P11747" s="93"/>
    </row>
    <row r="11748" spans="14:16">
      <c r="N11748" s="102"/>
      <c r="O11748" s="93"/>
      <c r="P11748" s="93"/>
    </row>
    <row r="11749" spans="14:16">
      <c r="N11749" s="102"/>
      <c r="O11749" s="93"/>
      <c r="P11749" s="93"/>
    </row>
    <row r="11750" spans="14:16">
      <c r="N11750" s="102"/>
      <c r="O11750" s="93"/>
      <c r="P11750" s="93"/>
    </row>
    <row r="11751" spans="14:16">
      <c r="N11751" s="102"/>
      <c r="O11751" s="93"/>
      <c r="P11751" s="93"/>
    </row>
    <row r="11752" spans="14:16">
      <c r="N11752" s="102"/>
      <c r="O11752" s="93"/>
      <c r="P11752" s="93"/>
    </row>
    <row r="11753" spans="14:16">
      <c r="N11753" s="102"/>
      <c r="O11753" s="93"/>
      <c r="P11753" s="93"/>
    </row>
    <row r="11754" spans="14:16">
      <c r="N11754" s="102"/>
      <c r="O11754" s="93"/>
      <c r="P11754" s="93"/>
    </row>
    <row r="11755" spans="14:16">
      <c r="N11755" s="102"/>
      <c r="O11755" s="93"/>
      <c r="P11755" s="93"/>
    </row>
    <row r="11756" spans="14:16">
      <c r="N11756" s="102"/>
      <c r="O11756" s="93"/>
      <c r="P11756" s="93"/>
    </row>
    <row r="11757" spans="14:16">
      <c r="N11757" s="102"/>
      <c r="O11757" s="93"/>
      <c r="P11757" s="93"/>
    </row>
    <row r="11758" spans="14:16">
      <c r="N11758" s="102"/>
      <c r="O11758" s="93"/>
      <c r="P11758" s="93"/>
    </row>
    <row r="11759" spans="14:16">
      <c r="N11759" s="102"/>
      <c r="O11759" s="93"/>
      <c r="P11759" s="93"/>
    </row>
    <row r="11760" spans="14:16">
      <c r="N11760" s="102"/>
      <c r="O11760" s="93"/>
      <c r="P11760" s="93"/>
    </row>
    <row r="11761" spans="14:16">
      <c r="N11761" s="102"/>
      <c r="O11761" s="93"/>
      <c r="P11761" s="93"/>
    </row>
    <row r="11762" spans="14:16">
      <c r="N11762" s="102"/>
      <c r="O11762" s="93"/>
      <c r="P11762" s="93"/>
    </row>
    <row r="11763" spans="14:16">
      <c r="N11763" s="102"/>
      <c r="O11763" s="93"/>
      <c r="P11763" s="93"/>
    </row>
    <row r="11764" spans="14:16">
      <c r="N11764" s="102"/>
      <c r="O11764" s="93"/>
      <c r="P11764" s="93"/>
    </row>
    <row r="11765" spans="14:16">
      <c r="N11765" s="102"/>
      <c r="O11765" s="93"/>
      <c r="P11765" s="93"/>
    </row>
    <row r="11766" spans="14:16">
      <c r="N11766" s="102"/>
      <c r="O11766" s="93"/>
      <c r="P11766" s="93"/>
    </row>
    <row r="11767" spans="14:16">
      <c r="N11767" s="102"/>
      <c r="O11767" s="93"/>
      <c r="P11767" s="93"/>
    </row>
    <row r="11768" spans="14:16">
      <c r="N11768" s="102"/>
      <c r="O11768" s="93"/>
      <c r="P11768" s="93"/>
    </row>
    <row r="11769" spans="14:16">
      <c r="N11769" s="102"/>
      <c r="O11769" s="93"/>
      <c r="P11769" s="93"/>
    </row>
    <row r="11770" spans="14:16">
      <c r="N11770" s="102"/>
      <c r="O11770" s="93"/>
      <c r="P11770" s="93"/>
    </row>
    <row r="11771" spans="14:16">
      <c r="N11771" s="102"/>
      <c r="O11771" s="93"/>
      <c r="P11771" s="93"/>
    </row>
    <row r="11772" spans="14:16">
      <c r="N11772" s="102"/>
      <c r="O11772" s="93"/>
      <c r="P11772" s="93"/>
    </row>
    <row r="11773" spans="14:16">
      <c r="N11773" s="102"/>
      <c r="O11773" s="93"/>
      <c r="P11773" s="93"/>
    </row>
    <row r="11774" spans="14:16">
      <c r="N11774" s="102"/>
      <c r="O11774" s="93"/>
      <c r="P11774" s="93"/>
    </row>
    <row r="11775" spans="14:16">
      <c r="N11775" s="102"/>
      <c r="O11775" s="93"/>
      <c r="P11775" s="93"/>
    </row>
    <row r="11776" spans="14:16">
      <c r="N11776" s="102"/>
      <c r="O11776" s="93"/>
      <c r="P11776" s="93"/>
    </row>
    <row r="11777" spans="14:16">
      <c r="N11777" s="102"/>
      <c r="O11777" s="93"/>
      <c r="P11777" s="93"/>
    </row>
    <row r="11778" spans="14:16">
      <c r="N11778" s="102"/>
      <c r="O11778" s="93"/>
      <c r="P11778" s="93"/>
    </row>
    <row r="11779" spans="14:16">
      <c r="N11779" s="102"/>
      <c r="O11779" s="93"/>
      <c r="P11779" s="93"/>
    </row>
    <row r="11780" spans="14:16">
      <c r="N11780" s="102"/>
      <c r="O11780" s="93"/>
      <c r="P11780" s="93"/>
    </row>
    <row r="11781" spans="14:16">
      <c r="N11781" s="102"/>
      <c r="O11781" s="93"/>
      <c r="P11781" s="93"/>
    </row>
    <row r="11782" spans="14:16">
      <c r="N11782" s="102"/>
      <c r="O11782" s="93"/>
      <c r="P11782" s="93"/>
    </row>
    <row r="11783" spans="14:16">
      <c r="N11783" s="102"/>
      <c r="O11783" s="93"/>
      <c r="P11783" s="93"/>
    </row>
    <row r="11784" spans="14:16">
      <c r="N11784" s="102"/>
      <c r="O11784" s="93"/>
      <c r="P11784" s="93"/>
    </row>
    <row r="11785" spans="14:16">
      <c r="N11785" s="102"/>
      <c r="O11785" s="93"/>
      <c r="P11785" s="93"/>
    </row>
    <row r="11786" spans="14:16">
      <c r="N11786" s="102"/>
      <c r="O11786" s="93"/>
      <c r="P11786" s="93"/>
    </row>
    <row r="11787" spans="14:16">
      <c r="N11787" s="102"/>
      <c r="O11787" s="93"/>
      <c r="P11787" s="93"/>
    </row>
    <row r="11788" spans="14:16">
      <c r="N11788" s="102"/>
      <c r="O11788" s="93"/>
      <c r="P11788" s="93"/>
    </row>
    <row r="11789" spans="14:16">
      <c r="N11789" s="102"/>
      <c r="O11789" s="93"/>
      <c r="P11789" s="93"/>
    </row>
    <row r="11790" spans="14:16">
      <c r="N11790" s="102"/>
      <c r="O11790" s="93"/>
      <c r="P11790" s="93"/>
    </row>
    <row r="11791" spans="14:16">
      <c r="N11791" s="102"/>
      <c r="O11791" s="93"/>
      <c r="P11791" s="93"/>
    </row>
    <row r="11792" spans="14:16">
      <c r="N11792" s="102"/>
      <c r="O11792" s="93"/>
      <c r="P11792" s="93"/>
    </row>
    <row r="11793" spans="14:16">
      <c r="N11793" s="102"/>
      <c r="O11793" s="93"/>
      <c r="P11793" s="93"/>
    </row>
    <row r="11794" spans="14:16">
      <c r="N11794" s="102"/>
      <c r="O11794" s="93"/>
      <c r="P11794" s="93"/>
    </row>
    <row r="11795" spans="14:16">
      <c r="N11795" s="102"/>
      <c r="O11795" s="93"/>
      <c r="P11795" s="93"/>
    </row>
    <row r="11796" spans="14:16">
      <c r="N11796" s="102"/>
      <c r="O11796" s="93"/>
      <c r="P11796" s="93"/>
    </row>
    <row r="11797" spans="14:16">
      <c r="N11797" s="102"/>
      <c r="O11797" s="93"/>
      <c r="P11797" s="93"/>
    </row>
    <row r="11798" spans="14:16">
      <c r="N11798" s="102"/>
      <c r="O11798" s="93"/>
      <c r="P11798" s="93"/>
    </row>
    <row r="11799" spans="14:16">
      <c r="N11799" s="102"/>
      <c r="O11799" s="93"/>
      <c r="P11799" s="93"/>
    </row>
    <row r="11800" spans="14:16">
      <c r="N11800" s="102"/>
      <c r="O11800" s="93"/>
      <c r="P11800" s="93"/>
    </row>
    <row r="11801" spans="14:16">
      <c r="N11801" s="102"/>
      <c r="O11801" s="93"/>
      <c r="P11801" s="93"/>
    </row>
    <row r="11802" spans="14:16">
      <c r="N11802" s="102"/>
      <c r="O11802" s="93"/>
      <c r="P11802" s="93"/>
    </row>
    <row r="11803" spans="14:16">
      <c r="N11803" s="102"/>
      <c r="O11803" s="93"/>
      <c r="P11803" s="93"/>
    </row>
    <row r="11804" spans="14:16">
      <c r="N11804" s="102"/>
      <c r="O11804" s="93"/>
      <c r="P11804" s="93"/>
    </row>
    <row r="11805" spans="14:16">
      <c r="N11805" s="102"/>
      <c r="O11805" s="93"/>
      <c r="P11805" s="93"/>
    </row>
    <row r="11806" spans="14:16">
      <c r="N11806" s="102"/>
      <c r="O11806" s="93"/>
      <c r="P11806" s="93"/>
    </row>
    <row r="11807" spans="14:16">
      <c r="N11807" s="102"/>
      <c r="O11807" s="93"/>
      <c r="P11807" s="93"/>
    </row>
    <row r="11808" spans="14:16">
      <c r="N11808" s="102"/>
      <c r="O11808" s="93"/>
      <c r="P11808" s="93"/>
    </row>
    <row r="11809" spans="14:16">
      <c r="N11809" s="102"/>
      <c r="O11809" s="93"/>
      <c r="P11809" s="93"/>
    </row>
    <row r="11810" spans="14:16">
      <c r="N11810" s="102"/>
      <c r="O11810" s="93"/>
      <c r="P11810" s="93"/>
    </row>
    <row r="11811" spans="14:16">
      <c r="N11811" s="102"/>
      <c r="O11811" s="93"/>
      <c r="P11811" s="93"/>
    </row>
    <row r="11812" spans="14:16">
      <c r="N11812" s="102"/>
      <c r="O11812" s="93"/>
      <c r="P11812" s="93"/>
    </row>
    <row r="11813" spans="14:16">
      <c r="N11813" s="102"/>
      <c r="O11813" s="93"/>
      <c r="P11813" s="93"/>
    </row>
    <row r="11814" spans="14:16">
      <c r="N11814" s="102"/>
      <c r="O11814" s="93"/>
      <c r="P11814" s="93"/>
    </row>
    <row r="11815" spans="14:16">
      <c r="N11815" s="102"/>
      <c r="O11815" s="93"/>
      <c r="P11815" s="93"/>
    </row>
    <row r="11816" spans="14:16">
      <c r="N11816" s="102"/>
      <c r="O11816" s="93"/>
      <c r="P11816" s="93"/>
    </row>
    <row r="11817" spans="14:16">
      <c r="N11817" s="102"/>
      <c r="O11817" s="93"/>
      <c r="P11817" s="93"/>
    </row>
    <row r="11818" spans="14:16">
      <c r="N11818" s="102"/>
      <c r="O11818" s="93"/>
      <c r="P11818" s="93"/>
    </row>
    <row r="11819" spans="14:16">
      <c r="N11819" s="102"/>
      <c r="O11819" s="93"/>
      <c r="P11819" s="93"/>
    </row>
    <row r="11820" spans="14:16">
      <c r="N11820" s="102"/>
      <c r="O11820" s="93"/>
      <c r="P11820" s="93"/>
    </row>
    <row r="11821" spans="14:16">
      <c r="N11821" s="102"/>
      <c r="O11821" s="93"/>
      <c r="P11821" s="93"/>
    </row>
    <row r="11822" spans="14:16">
      <c r="N11822" s="102"/>
      <c r="O11822" s="93"/>
      <c r="P11822" s="93"/>
    </row>
    <row r="11823" spans="14:16">
      <c r="N11823" s="102"/>
      <c r="O11823" s="93"/>
      <c r="P11823" s="93"/>
    </row>
    <row r="11824" spans="14:16">
      <c r="N11824" s="102"/>
      <c r="O11824" s="93"/>
      <c r="P11824" s="93"/>
    </row>
    <row r="11825" spans="14:16">
      <c r="N11825" s="102"/>
      <c r="O11825" s="93"/>
      <c r="P11825" s="93"/>
    </row>
    <row r="11826" spans="14:16">
      <c r="N11826" s="102"/>
      <c r="O11826" s="93"/>
      <c r="P11826" s="93"/>
    </row>
    <row r="11827" spans="14:16">
      <c r="N11827" s="102"/>
      <c r="O11827" s="93"/>
      <c r="P11827" s="93"/>
    </row>
    <row r="11828" spans="14:16">
      <c r="N11828" s="102"/>
      <c r="O11828" s="93"/>
      <c r="P11828" s="93"/>
    </row>
    <row r="11829" spans="14:16">
      <c r="N11829" s="102"/>
      <c r="O11829" s="93"/>
      <c r="P11829" s="93"/>
    </row>
    <row r="11830" spans="14:16">
      <c r="N11830" s="102"/>
      <c r="O11830" s="93"/>
      <c r="P11830" s="93"/>
    </row>
    <row r="11831" spans="14:16">
      <c r="N11831" s="102"/>
      <c r="O11831" s="93"/>
      <c r="P11831" s="93"/>
    </row>
    <row r="11832" spans="14:16">
      <c r="N11832" s="102"/>
      <c r="O11832" s="93"/>
      <c r="P11832" s="93"/>
    </row>
    <row r="11833" spans="14:16">
      <c r="N11833" s="102"/>
      <c r="O11833" s="93"/>
      <c r="P11833" s="93"/>
    </row>
    <row r="11834" spans="14:16">
      <c r="N11834" s="102"/>
      <c r="O11834" s="93"/>
      <c r="P11834" s="93"/>
    </row>
    <row r="11835" spans="14:16">
      <c r="N11835" s="102"/>
      <c r="O11835" s="93"/>
      <c r="P11835" s="93"/>
    </row>
    <row r="11836" spans="14:16">
      <c r="N11836" s="102"/>
      <c r="O11836" s="93"/>
      <c r="P11836" s="93"/>
    </row>
    <row r="11837" spans="14:16">
      <c r="N11837" s="102"/>
      <c r="O11837" s="93"/>
      <c r="P11837" s="93"/>
    </row>
    <row r="11838" spans="14:16">
      <c r="N11838" s="102"/>
      <c r="O11838" s="93"/>
      <c r="P11838" s="93"/>
    </row>
    <row r="11839" spans="14:16">
      <c r="N11839" s="102"/>
      <c r="O11839" s="93"/>
      <c r="P11839" s="93"/>
    </row>
    <row r="11840" spans="14:16">
      <c r="N11840" s="102"/>
      <c r="O11840" s="93"/>
      <c r="P11840" s="93"/>
    </row>
    <row r="11841" spans="14:16">
      <c r="N11841" s="102"/>
      <c r="O11841" s="93"/>
      <c r="P11841" s="93"/>
    </row>
    <row r="11842" spans="14:16">
      <c r="N11842" s="102"/>
      <c r="O11842" s="93"/>
      <c r="P11842" s="93"/>
    </row>
    <row r="11843" spans="14:16">
      <c r="N11843" s="102"/>
      <c r="O11843" s="93"/>
      <c r="P11843" s="93"/>
    </row>
    <row r="11844" spans="14:16">
      <c r="N11844" s="102"/>
      <c r="O11844" s="93"/>
      <c r="P11844" s="93"/>
    </row>
    <row r="11845" spans="14:16">
      <c r="N11845" s="102"/>
      <c r="O11845" s="93"/>
      <c r="P11845" s="93"/>
    </row>
    <row r="11846" spans="14:16">
      <c r="N11846" s="102"/>
      <c r="O11846" s="93"/>
      <c r="P11846" s="93"/>
    </row>
    <row r="11847" spans="14:16">
      <c r="N11847" s="102"/>
      <c r="O11847" s="93"/>
      <c r="P11847" s="93"/>
    </row>
    <row r="11848" spans="14:16">
      <c r="N11848" s="102"/>
      <c r="O11848" s="93"/>
      <c r="P11848" s="93"/>
    </row>
    <row r="11849" spans="14:16">
      <c r="N11849" s="102"/>
      <c r="O11849" s="93"/>
      <c r="P11849" s="93"/>
    </row>
    <row r="11850" spans="14:16">
      <c r="N11850" s="102"/>
      <c r="O11850" s="93"/>
      <c r="P11850" s="93"/>
    </row>
    <row r="11851" spans="14:16">
      <c r="N11851" s="102"/>
      <c r="O11851" s="93"/>
      <c r="P11851" s="93"/>
    </row>
    <row r="11852" spans="14:16">
      <c r="N11852" s="102"/>
      <c r="O11852" s="93"/>
      <c r="P11852" s="93"/>
    </row>
    <row r="11853" spans="14:16">
      <c r="N11853" s="102"/>
      <c r="O11853" s="93"/>
      <c r="P11853" s="93"/>
    </row>
    <row r="11854" spans="14:16">
      <c r="N11854" s="102"/>
      <c r="O11854" s="93"/>
      <c r="P11854" s="93"/>
    </row>
    <row r="11855" spans="14:16">
      <c r="N11855" s="102"/>
      <c r="O11855" s="93"/>
      <c r="P11855" s="93"/>
    </row>
    <row r="11856" spans="14:16">
      <c r="N11856" s="102"/>
      <c r="O11856" s="93"/>
      <c r="P11856" s="93"/>
    </row>
    <row r="11857" spans="14:16">
      <c r="N11857" s="102"/>
      <c r="O11857" s="93"/>
      <c r="P11857" s="93"/>
    </row>
    <row r="11858" spans="14:16">
      <c r="N11858" s="102"/>
      <c r="O11858" s="93"/>
      <c r="P11858" s="93"/>
    </row>
    <row r="11859" spans="14:16">
      <c r="N11859" s="102"/>
      <c r="O11859" s="93"/>
      <c r="P11859" s="93"/>
    </row>
    <row r="11860" spans="14:16">
      <c r="N11860" s="102"/>
      <c r="O11860" s="93"/>
      <c r="P11860" s="93"/>
    </row>
    <row r="11861" spans="14:16">
      <c r="N11861" s="102"/>
      <c r="O11861" s="93"/>
      <c r="P11861" s="93"/>
    </row>
    <row r="11862" spans="14:16">
      <c r="N11862" s="102"/>
      <c r="O11862" s="93"/>
      <c r="P11862" s="93"/>
    </row>
    <row r="11863" spans="14:16">
      <c r="N11863" s="102"/>
      <c r="O11863" s="93"/>
      <c r="P11863" s="93"/>
    </row>
    <row r="11864" spans="14:16">
      <c r="N11864" s="102"/>
      <c r="O11864" s="93"/>
      <c r="P11864" s="93"/>
    </row>
    <row r="11865" spans="14:16">
      <c r="N11865" s="102"/>
      <c r="O11865" s="93"/>
      <c r="P11865" s="93"/>
    </row>
    <row r="11866" spans="14:16">
      <c r="N11866" s="102"/>
      <c r="O11866" s="93"/>
      <c r="P11866" s="93"/>
    </row>
    <row r="11867" spans="14:16">
      <c r="N11867" s="102"/>
      <c r="O11867" s="93"/>
      <c r="P11867" s="93"/>
    </row>
    <row r="11868" spans="14:16">
      <c r="N11868" s="102"/>
      <c r="O11868" s="93"/>
      <c r="P11868" s="93"/>
    </row>
    <row r="11869" spans="14:16">
      <c r="N11869" s="102"/>
      <c r="O11869" s="93"/>
      <c r="P11869" s="93"/>
    </row>
    <row r="11870" spans="14:16">
      <c r="N11870" s="102"/>
      <c r="O11870" s="93"/>
      <c r="P11870" s="93"/>
    </row>
    <row r="11871" spans="14:16">
      <c r="N11871" s="102"/>
      <c r="O11871" s="93"/>
      <c r="P11871" s="93"/>
    </row>
    <row r="11872" spans="14:16">
      <c r="N11872" s="102"/>
      <c r="O11872" s="93"/>
      <c r="P11872" s="93"/>
    </row>
    <row r="11873" spans="14:16">
      <c r="N11873" s="102"/>
      <c r="O11873" s="93"/>
      <c r="P11873" s="93"/>
    </row>
    <row r="11874" spans="14:16">
      <c r="N11874" s="102"/>
      <c r="O11874" s="93"/>
      <c r="P11874" s="93"/>
    </row>
    <row r="11875" spans="14:16">
      <c r="N11875" s="102"/>
      <c r="O11875" s="93"/>
      <c r="P11875" s="93"/>
    </row>
    <row r="11876" spans="14:16">
      <c r="N11876" s="102"/>
      <c r="O11876" s="93"/>
      <c r="P11876" s="93"/>
    </row>
    <row r="11877" spans="14:16">
      <c r="N11877" s="102"/>
      <c r="O11877" s="93"/>
      <c r="P11877" s="93"/>
    </row>
    <row r="11878" spans="14:16">
      <c r="N11878" s="102"/>
      <c r="O11878" s="93"/>
      <c r="P11878" s="93"/>
    </row>
    <row r="11879" spans="14:16">
      <c r="N11879" s="102"/>
      <c r="O11879" s="93"/>
      <c r="P11879" s="93"/>
    </row>
    <row r="11880" spans="14:16">
      <c r="N11880" s="102"/>
      <c r="O11880" s="93"/>
      <c r="P11880" s="93"/>
    </row>
    <row r="11881" spans="14:16">
      <c r="N11881" s="102"/>
      <c r="O11881" s="93"/>
      <c r="P11881" s="93"/>
    </row>
    <row r="11882" spans="14:16">
      <c r="N11882" s="102"/>
      <c r="O11882" s="93"/>
      <c r="P11882" s="93"/>
    </row>
    <row r="11883" spans="14:16">
      <c r="N11883" s="102"/>
      <c r="O11883" s="93"/>
      <c r="P11883" s="93"/>
    </row>
    <row r="11884" spans="14:16">
      <c r="N11884" s="102"/>
      <c r="O11884" s="93"/>
      <c r="P11884" s="93"/>
    </row>
    <row r="11885" spans="14:16">
      <c r="N11885" s="102"/>
      <c r="O11885" s="93"/>
      <c r="P11885" s="93"/>
    </row>
    <row r="11886" spans="14:16">
      <c r="N11886" s="102"/>
      <c r="O11886" s="93"/>
      <c r="P11886" s="93"/>
    </row>
    <row r="11887" spans="14:16">
      <c r="N11887" s="102"/>
      <c r="O11887" s="93"/>
      <c r="P11887" s="93"/>
    </row>
    <row r="11888" spans="14:16">
      <c r="N11888" s="102"/>
      <c r="O11888" s="93"/>
      <c r="P11888" s="93"/>
    </row>
    <row r="11889" spans="14:16">
      <c r="N11889" s="102"/>
      <c r="O11889" s="93"/>
      <c r="P11889" s="93"/>
    </row>
    <row r="11890" spans="14:16">
      <c r="N11890" s="102"/>
      <c r="O11890" s="93"/>
      <c r="P11890" s="93"/>
    </row>
    <row r="11891" spans="14:16">
      <c r="N11891" s="102"/>
      <c r="O11891" s="93"/>
      <c r="P11891" s="93"/>
    </row>
    <row r="11892" spans="14:16">
      <c r="N11892" s="102"/>
      <c r="O11892" s="93"/>
      <c r="P11892" s="93"/>
    </row>
    <row r="11893" spans="14:16">
      <c r="N11893" s="102"/>
      <c r="O11893" s="93"/>
      <c r="P11893" s="93"/>
    </row>
    <row r="11894" spans="14:16">
      <c r="N11894" s="102"/>
      <c r="O11894" s="93"/>
      <c r="P11894" s="93"/>
    </row>
    <row r="11895" spans="14:16">
      <c r="N11895" s="102"/>
      <c r="O11895" s="93"/>
      <c r="P11895" s="93"/>
    </row>
    <row r="11896" spans="14:16">
      <c r="N11896" s="102"/>
      <c r="O11896" s="93"/>
      <c r="P11896" s="93"/>
    </row>
    <row r="11897" spans="14:16">
      <c r="N11897" s="102"/>
      <c r="O11897" s="93"/>
      <c r="P11897" s="93"/>
    </row>
    <row r="11898" spans="14:16">
      <c r="N11898" s="102"/>
      <c r="O11898" s="93"/>
      <c r="P11898" s="93"/>
    </row>
    <row r="11899" spans="14:16">
      <c r="N11899" s="102"/>
      <c r="O11899" s="93"/>
      <c r="P11899" s="93"/>
    </row>
    <row r="11900" spans="14:16">
      <c r="N11900" s="102"/>
      <c r="O11900" s="93"/>
      <c r="P11900" s="93"/>
    </row>
    <row r="11901" spans="14:16">
      <c r="N11901" s="102"/>
      <c r="O11901" s="93"/>
      <c r="P11901" s="93"/>
    </row>
    <row r="11902" spans="14:16">
      <c r="N11902" s="102"/>
      <c r="O11902" s="93"/>
      <c r="P11902" s="93"/>
    </row>
    <row r="11903" spans="14:16">
      <c r="N11903" s="102"/>
      <c r="O11903" s="93"/>
      <c r="P11903" s="93"/>
    </row>
    <row r="11904" spans="14:16">
      <c r="N11904" s="102"/>
      <c r="O11904" s="93"/>
      <c r="P11904" s="93"/>
    </row>
    <row r="11905" spans="14:16">
      <c r="N11905" s="102"/>
      <c r="O11905" s="93"/>
      <c r="P11905" s="93"/>
    </row>
    <row r="11906" spans="14:16">
      <c r="N11906" s="102"/>
      <c r="O11906" s="93"/>
      <c r="P11906" s="93"/>
    </row>
    <row r="11907" spans="14:16">
      <c r="N11907" s="102"/>
      <c r="O11907" s="93"/>
      <c r="P11907" s="93"/>
    </row>
    <row r="11908" spans="14:16">
      <c r="N11908" s="102"/>
      <c r="O11908" s="93"/>
      <c r="P11908" s="93"/>
    </row>
    <row r="11909" spans="14:16">
      <c r="N11909" s="102"/>
      <c r="O11909" s="93"/>
      <c r="P11909" s="93"/>
    </row>
    <row r="11910" spans="14:16">
      <c r="N11910" s="102"/>
      <c r="O11910" s="93"/>
      <c r="P11910" s="93"/>
    </row>
    <row r="11911" spans="14:16">
      <c r="N11911" s="102"/>
      <c r="O11911" s="93"/>
      <c r="P11911" s="93"/>
    </row>
    <row r="11912" spans="14:16">
      <c r="N11912" s="102"/>
      <c r="O11912" s="93"/>
      <c r="P11912" s="93"/>
    </row>
    <row r="11913" spans="14:16">
      <c r="N11913" s="102"/>
      <c r="O11913" s="93"/>
      <c r="P11913" s="93"/>
    </row>
    <row r="11914" spans="14:16">
      <c r="N11914" s="102"/>
      <c r="O11914" s="93"/>
      <c r="P11914" s="93"/>
    </row>
    <row r="11915" spans="14:16">
      <c r="N11915" s="102"/>
      <c r="O11915" s="93"/>
      <c r="P11915" s="93"/>
    </row>
    <row r="11916" spans="14:16">
      <c r="N11916" s="102"/>
      <c r="O11916" s="93"/>
      <c r="P11916" s="93"/>
    </row>
    <row r="11917" spans="14:16">
      <c r="N11917" s="102"/>
      <c r="O11917" s="93"/>
      <c r="P11917" s="93"/>
    </row>
    <row r="11918" spans="14:16">
      <c r="N11918" s="102"/>
      <c r="O11918" s="93"/>
      <c r="P11918" s="93"/>
    </row>
    <row r="11919" spans="14:16">
      <c r="N11919" s="102"/>
      <c r="O11919" s="93"/>
      <c r="P11919" s="93"/>
    </row>
    <row r="11920" spans="14:16">
      <c r="N11920" s="102"/>
      <c r="O11920" s="93"/>
      <c r="P11920" s="93"/>
    </row>
    <row r="11921" spans="14:16">
      <c r="N11921" s="102"/>
      <c r="O11921" s="93"/>
      <c r="P11921" s="93"/>
    </row>
    <row r="11922" spans="14:16">
      <c r="N11922" s="102"/>
      <c r="O11922" s="93"/>
      <c r="P11922" s="93"/>
    </row>
    <row r="11923" spans="14:16">
      <c r="N11923" s="102"/>
      <c r="O11923" s="93"/>
      <c r="P11923" s="93"/>
    </row>
    <row r="11924" spans="14:16">
      <c r="N11924" s="102"/>
      <c r="O11924" s="93"/>
      <c r="P11924" s="93"/>
    </row>
    <row r="11925" spans="14:16">
      <c r="N11925" s="102"/>
      <c r="O11925" s="93"/>
      <c r="P11925" s="93"/>
    </row>
    <row r="11926" spans="14:16">
      <c r="N11926" s="102"/>
      <c r="O11926" s="93"/>
      <c r="P11926" s="93"/>
    </row>
    <row r="11927" spans="14:16">
      <c r="N11927" s="102"/>
      <c r="O11927" s="93"/>
      <c r="P11927" s="93"/>
    </row>
    <row r="11928" spans="14:16">
      <c r="N11928" s="102"/>
      <c r="O11928" s="93"/>
      <c r="P11928" s="93"/>
    </row>
    <row r="11929" spans="14:16">
      <c r="N11929" s="102"/>
      <c r="O11929" s="93"/>
      <c r="P11929" s="93"/>
    </row>
    <row r="11930" spans="14:16">
      <c r="N11930" s="102"/>
      <c r="O11930" s="93"/>
      <c r="P11930" s="93"/>
    </row>
    <row r="11931" spans="14:16">
      <c r="N11931" s="102"/>
      <c r="O11931" s="93"/>
      <c r="P11931" s="93"/>
    </row>
    <row r="11932" spans="14:16">
      <c r="N11932" s="102"/>
      <c r="O11932" s="93"/>
      <c r="P11932" s="93"/>
    </row>
    <row r="11933" spans="14:16">
      <c r="N11933" s="102"/>
      <c r="O11933" s="93"/>
      <c r="P11933" s="93"/>
    </row>
    <row r="11934" spans="14:16">
      <c r="N11934" s="102"/>
      <c r="O11934" s="93"/>
      <c r="P11934" s="93"/>
    </row>
    <row r="11935" spans="14:16">
      <c r="N11935" s="102"/>
      <c r="O11935" s="93"/>
      <c r="P11935" s="93"/>
    </row>
    <row r="11936" spans="14:16">
      <c r="N11936" s="102"/>
      <c r="O11936" s="93"/>
      <c r="P11936" s="93"/>
    </row>
    <row r="11937" spans="14:16">
      <c r="N11937" s="102"/>
      <c r="O11937" s="93"/>
      <c r="P11937" s="93"/>
    </row>
    <row r="11938" spans="14:16">
      <c r="N11938" s="102"/>
      <c r="O11938" s="93"/>
      <c r="P11938" s="93"/>
    </row>
    <row r="11939" spans="14:16">
      <c r="N11939" s="102"/>
      <c r="O11939" s="93"/>
      <c r="P11939" s="93"/>
    </row>
    <row r="11940" spans="14:16">
      <c r="N11940" s="102"/>
      <c r="O11940" s="93"/>
      <c r="P11940" s="93"/>
    </row>
    <row r="11941" spans="14:16">
      <c r="N11941" s="102"/>
      <c r="O11941" s="93"/>
      <c r="P11941" s="93"/>
    </row>
    <row r="11942" spans="14:16">
      <c r="N11942" s="102"/>
      <c r="O11942" s="93"/>
      <c r="P11942" s="93"/>
    </row>
    <row r="11943" spans="14:16">
      <c r="N11943" s="102"/>
      <c r="O11943" s="93"/>
      <c r="P11943" s="93"/>
    </row>
    <row r="11944" spans="14:16">
      <c r="N11944" s="102"/>
      <c r="O11944" s="93"/>
      <c r="P11944" s="93"/>
    </row>
    <row r="11945" spans="14:16">
      <c r="N11945" s="102"/>
      <c r="O11945" s="93"/>
      <c r="P11945" s="93"/>
    </row>
    <row r="11946" spans="14:16">
      <c r="N11946" s="102"/>
      <c r="O11946" s="93"/>
      <c r="P11946" s="93"/>
    </row>
    <row r="11947" spans="14:16">
      <c r="N11947" s="102"/>
      <c r="O11947" s="93"/>
      <c r="P11947" s="93"/>
    </row>
    <row r="11948" spans="14:16">
      <c r="N11948" s="102"/>
      <c r="O11948" s="93"/>
      <c r="P11948" s="93"/>
    </row>
    <row r="11949" spans="14:16">
      <c r="N11949" s="102"/>
      <c r="O11949" s="93"/>
      <c r="P11949" s="93"/>
    </row>
    <row r="11950" spans="14:16">
      <c r="N11950" s="102"/>
      <c r="O11950" s="93"/>
      <c r="P11950" s="93"/>
    </row>
    <row r="11951" spans="14:16">
      <c r="N11951" s="102"/>
      <c r="O11951" s="93"/>
      <c r="P11951" s="93"/>
    </row>
    <row r="11952" spans="14:16">
      <c r="N11952" s="102"/>
      <c r="O11952" s="93"/>
      <c r="P11952" s="93"/>
    </row>
    <row r="11953" spans="14:16">
      <c r="N11953" s="102"/>
      <c r="O11953" s="93"/>
      <c r="P11953" s="93"/>
    </row>
    <row r="11954" spans="14:16">
      <c r="N11954" s="102"/>
      <c r="O11954" s="93"/>
      <c r="P11954" s="93"/>
    </row>
    <row r="11955" spans="14:16">
      <c r="N11955" s="102"/>
      <c r="O11955" s="93"/>
      <c r="P11955" s="93"/>
    </row>
    <row r="11956" spans="14:16">
      <c r="N11956" s="102"/>
      <c r="O11956" s="93"/>
      <c r="P11956" s="93"/>
    </row>
    <row r="11957" spans="14:16">
      <c r="N11957" s="102"/>
      <c r="O11957" s="93"/>
      <c r="P11957" s="93"/>
    </row>
    <row r="11958" spans="14:16">
      <c r="N11958" s="102"/>
      <c r="O11958" s="93"/>
      <c r="P11958" s="93"/>
    </row>
    <row r="11959" spans="14:16">
      <c r="N11959" s="102"/>
      <c r="O11959" s="93"/>
      <c r="P11959" s="93"/>
    </row>
    <row r="11960" spans="14:16">
      <c r="N11960" s="102"/>
      <c r="O11960" s="93"/>
      <c r="P11960" s="93"/>
    </row>
    <row r="11961" spans="14:16">
      <c r="N11961" s="102"/>
      <c r="O11961" s="93"/>
      <c r="P11961" s="93"/>
    </row>
    <row r="11962" spans="14:16">
      <c r="N11962" s="102"/>
      <c r="O11962" s="93"/>
      <c r="P11962" s="93"/>
    </row>
    <row r="11963" spans="14:16">
      <c r="N11963" s="102"/>
      <c r="O11963" s="93"/>
      <c r="P11963" s="93"/>
    </row>
    <row r="11964" spans="14:16">
      <c r="N11964" s="102"/>
      <c r="O11964" s="93"/>
      <c r="P11964" s="93"/>
    </row>
    <row r="11965" spans="14:16">
      <c r="N11965" s="102"/>
      <c r="O11965" s="93"/>
      <c r="P11965" s="93"/>
    </row>
    <row r="11966" spans="14:16">
      <c r="N11966" s="102"/>
      <c r="O11966" s="93"/>
      <c r="P11966" s="93"/>
    </row>
    <row r="11967" spans="14:16">
      <c r="N11967" s="102"/>
      <c r="O11967" s="93"/>
      <c r="P11967" s="93"/>
    </row>
    <row r="11968" spans="14:16">
      <c r="N11968" s="102"/>
      <c r="O11968" s="93"/>
      <c r="P11968" s="93"/>
    </row>
    <row r="11969" spans="14:16">
      <c r="N11969" s="102"/>
      <c r="O11969" s="93"/>
      <c r="P11969" s="93"/>
    </row>
    <row r="11970" spans="14:16">
      <c r="N11970" s="102"/>
      <c r="O11970" s="93"/>
      <c r="P11970" s="93"/>
    </row>
    <row r="11971" spans="14:16">
      <c r="N11971" s="102"/>
      <c r="O11971" s="93"/>
      <c r="P11971" s="93"/>
    </row>
    <row r="11972" spans="14:16">
      <c r="N11972" s="102"/>
      <c r="O11972" s="93"/>
      <c r="P11972" s="93"/>
    </row>
    <row r="11973" spans="14:16">
      <c r="N11973" s="102"/>
      <c r="O11973" s="93"/>
      <c r="P11973" s="93"/>
    </row>
    <row r="11974" spans="14:16">
      <c r="N11974" s="102"/>
      <c r="O11974" s="93"/>
      <c r="P11974" s="93"/>
    </row>
    <row r="11975" spans="14:16">
      <c r="N11975" s="102"/>
      <c r="O11975" s="93"/>
      <c r="P11975" s="93"/>
    </row>
    <row r="11976" spans="14:16">
      <c r="N11976" s="102"/>
      <c r="O11976" s="93"/>
      <c r="P11976" s="93"/>
    </row>
    <row r="11977" spans="14:16">
      <c r="N11977" s="102"/>
      <c r="O11977" s="93"/>
      <c r="P11977" s="93"/>
    </row>
    <row r="11978" spans="14:16">
      <c r="N11978" s="102"/>
      <c r="O11978" s="93"/>
      <c r="P11978" s="93"/>
    </row>
    <row r="11979" spans="14:16">
      <c r="N11979" s="102"/>
      <c r="O11979" s="93"/>
      <c r="P11979" s="93"/>
    </row>
    <row r="11980" spans="14:16">
      <c r="N11980" s="102"/>
      <c r="O11980" s="93"/>
      <c r="P11980" s="93"/>
    </row>
    <row r="11981" spans="14:16">
      <c r="N11981" s="102"/>
      <c r="O11981" s="93"/>
      <c r="P11981" s="93"/>
    </row>
    <row r="11982" spans="14:16">
      <c r="N11982" s="102"/>
      <c r="O11982" s="93"/>
      <c r="P11982" s="93"/>
    </row>
    <row r="11983" spans="14:16">
      <c r="N11983" s="102"/>
      <c r="O11983" s="93"/>
      <c r="P11983" s="93"/>
    </row>
    <row r="11984" spans="14:16">
      <c r="N11984" s="102"/>
      <c r="O11984" s="93"/>
      <c r="P11984" s="93"/>
    </row>
    <row r="11985" spans="14:16">
      <c r="N11985" s="102"/>
      <c r="O11985" s="93"/>
      <c r="P11985" s="93"/>
    </row>
    <row r="11986" spans="14:16">
      <c r="N11986" s="102"/>
      <c r="O11986" s="93"/>
      <c r="P11986" s="93"/>
    </row>
    <row r="11987" spans="14:16">
      <c r="N11987" s="102"/>
      <c r="O11987" s="93"/>
      <c r="P11987" s="93"/>
    </row>
    <row r="11988" spans="14:16">
      <c r="N11988" s="102"/>
      <c r="O11988" s="93"/>
      <c r="P11988" s="93"/>
    </row>
    <row r="11989" spans="14:16">
      <c r="N11989" s="102"/>
      <c r="O11989" s="93"/>
      <c r="P11989" s="93"/>
    </row>
    <row r="11990" spans="14:16">
      <c r="N11990" s="102"/>
      <c r="O11990" s="93"/>
      <c r="P11990" s="93"/>
    </row>
    <row r="11991" spans="14:16">
      <c r="N11991" s="102"/>
      <c r="O11991" s="93"/>
      <c r="P11991" s="93"/>
    </row>
    <row r="11992" spans="14:16">
      <c r="N11992" s="102"/>
      <c r="O11992" s="93"/>
      <c r="P11992" s="93"/>
    </row>
    <row r="11993" spans="14:16">
      <c r="N11993" s="102"/>
      <c r="O11993" s="93"/>
      <c r="P11993" s="93"/>
    </row>
    <row r="11994" spans="14:16">
      <c r="N11994" s="102"/>
      <c r="O11994" s="93"/>
      <c r="P11994" s="93"/>
    </row>
    <row r="11995" spans="14:16">
      <c r="N11995" s="102"/>
      <c r="O11995" s="93"/>
      <c r="P11995" s="93"/>
    </row>
    <row r="11996" spans="14:16">
      <c r="N11996" s="102"/>
      <c r="O11996" s="93"/>
      <c r="P11996" s="93"/>
    </row>
    <row r="11997" spans="14:16">
      <c r="N11997" s="102"/>
      <c r="O11997" s="93"/>
      <c r="P11997" s="93"/>
    </row>
    <row r="11998" spans="14:16">
      <c r="N11998" s="102"/>
      <c r="O11998" s="93"/>
      <c r="P11998" s="93"/>
    </row>
    <row r="11999" spans="14:16">
      <c r="N11999" s="102"/>
      <c r="O11999" s="93"/>
      <c r="P11999" s="93"/>
    </row>
    <row r="12000" spans="14:16">
      <c r="N12000" s="102"/>
      <c r="O12000" s="93"/>
      <c r="P12000" s="93"/>
    </row>
    <row r="12001" spans="14:16">
      <c r="N12001" s="102"/>
      <c r="O12001" s="93"/>
      <c r="P12001" s="93"/>
    </row>
    <row r="12002" spans="14:16">
      <c r="N12002" s="102"/>
      <c r="O12002" s="93"/>
      <c r="P12002" s="93"/>
    </row>
    <row r="12003" spans="14:16">
      <c r="N12003" s="102"/>
      <c r="O12003" s="93"/>
      <c r="P12003" s="93"/>
    </row>
    <row r="12004" spans="14:16">
      <c r="N12004" s="102"/>
      <c r="O12004" s="93"/>
      <c r="P12004" s="93"/>
    </row>
    <row r="12005" spans="14:16">
      <c r="N12005" s="102"/>
      <c r="O12005" s="93"/>
      <c r="P12005" s="93"/>
    </row>
    <row r="12006" spans="14:16">
      <c r="N12006" s="102"/>
      <c r="O12006" s="93"/>
      <c r="P12006" s="93"/>
    </row>
    <row r="12007" spans="14:16">
      <c r="N12007" s="102"/>
      <c r="O12007" s="93"/>
      <c r="P12007" s="93"/>
    </row>
    <row r="12008" spans="14:16">
      <c r="N12008" s="102"/>
      <c r="O12008" s="93"/>
      <c r="P12008" s="93"/>
    </row>
    <row r="12009" spans="14:16">
      <c r="N12009" s="102"/>
      <c r="O12009" s="93"/>
      <c r="P12009" s="93"/>
    </row>
    <row r="12010" spans="14:16">
      <c r="N12010" s="102"/>
      <c r="O12010" s="93"/>
      <c r="P12010" s="93"/>
    </row>
    <row r="12011" spans="14:16">
      <c r="N12011" s="102"/>
      <c r="O12011" s="93"/>
      <c r="P12011" s="93"/>
    </row>
    <row r="12012" spans="14:16">
      <c r="N12012" s="102"/>
      <c r="O12012" s="93"/>
      <c r="P12012" s="93"/>
    </row>
    <row r="12013" spans="14:16">
      <c r="N12013" s="102"/>
      <c r="O12013" s="93"/>
      <c r="P12013" s="93"/>
    </row>
    <row r="12014" spans="14:16">
      <c r="N12014" s="102"/>
      <c r="O12014" s="93"/>
      <c r="P12014" s="93"/>
    </row>
    <row r="12015" spans="14:16">
      <c r="N12015" s="102"/>
      <c r="O12015" s="93"/>
      <c r="P12015" s="93"/>
    </row>
    <row r="12016" spans="14:16">
      <c r="N12016" s="102"/>
      <c r="O12016" s="93"/>
      <c r="P12016" s="93"/>
    </row>
    <row r="12017" spans="14:16">
      <c r="N12017" s="102"/>
      <c r="O12017" s="93"/>
      <c r="P12017" s="93"/>
    </row>
    <row r="12018" spans="14:16">
      <c r="N12018" s="102"/>
      <c r="O12018" s="93"/>
      <c r="P12018" s="93"/>
    </row>
    <row r="12019" spans="14:16">
      <c r="N12019" s="102"/>
      <c r="O12019" s="93"/>
      <c r="P12019" s="93"/>
    </row>
    <row r="12020" spans="14:16">
      <c r="N12020" s="102"/>
      <c r="O12020" s="93"/>
      <c r="P12020" s="93"/>
    </row>
    <row r="12021" spans="14:16">
      <c r="N12021" s="102"/>
      <c r="O12021" s="93"/>
      <c r="P12021" s="93"/>
    </row>
    <row r="12022" spans="14:16">
      <c r="N12022" s="102"/>
      <c r="O12022" s="93"/>
      <c r="P12022" s="93"/>
    </row>
    <row r="12023" spans="14:16">
      <c r="N12023" s="102"/>
      <c r="O12023" s="93"/>
      <c r="P12023" s="93"/>
    </row>
    <row r="12024" spans="14:16">
      <c r="N12024" s="102"/>
      <c r="O12024" s="93"/>
      <c r="P12024" s="93"/>
    </row>
    <row r="12025" spans="14:16">
      <c r="N12025" s="102"/>
      <c r="O12025" s="93"/>
      <c r="P12025" s="93"/>
    </row>
    <row r="12026" spans="14:16">
      <c r="N12026" s="102"/>
      <c r="O12026" s="93"/>
      <c r="P12026" s="93"/>
    </row>
    <row r="12027" spans="14:16">
      <c r="N12027" s="102"/>
      <c r="O12027" s="93"/>
      <c r="P12027" s="93"/>
    </row>
    <row r="12028" spans="14:16">
      <c r="N12028" s="102"/>
      <c r="O12028" s="93"/>
      <c r="P12028" s="93"/>
    </row>
    <row r="12029" spans="14:16">
      <c r="N12029" s="102"/>
      <c r="O12029" s="93"/>
      <c r="P12029" s="93"/>
    </row>
    <row r="12030" spans="14:16">
      <c r="N12030" s="102"/>
      <c r="O12030" s="93"/>
      <c r="P12030" s="93"/>
    </row>
    <row r="12031" spans="14:16">
      <c r="N12031" s="102"/>
      <c r="O12031" s="93"/>
      <c r="P12031" s="93"/>
    </row>
    <row r="12032" spans="14:16">
      <c r="N12032" s="102"/>
      <c r="O12032" s="93"/>
      <c r="P12032" s="93"/>
    </row>
    <row r="12033" spans="14:16">
      <c r="N12033" s="102"/>
      <c r="O12033" s="93"/>
      <c r="P12033" s="93"/>
    </row>
    <row r="12034" spans="14:16">
      <c r="N12034" s="102"/>
      <c r="O12034" s="93"/>
      <c r="P12034" s="93"/>
    </row>
    <row r="12035" spans="14:16">
      <c r="N12035" s="102"/>
      <c r="O12035" s="93"/>
      <c r="P12035" s="93"/>
    </row>
    <row r="12036" spans="14:16">
      <c r="N12036" s="102"/>
      <c r="O12036" s="93"/>
      <c r="P12036" s="93"/>
    </row>
    <row r="12037" spans="14:16">
      <c r="N12037" s="102"/>
      <c r="O12037" s="93"/>
      <c r="P12037" s="93"/>
    </row>
    <row r="12038" spans="14:16">
      <c r="N12038" s="102"/>
      <c r="O12038" s="93"/>
      <c r="P12038" s="93"/>
    </row>
    <row r="12039" spans="14:16">
      <c r="N12039" s="102"/>
      <c r="O12039" s="93"/>
      <c r="P12039" s="93"/>
    </row>
    <row r="12040" spans="14:16">
      <c r="N12040" s="102"/>
      <c r="O12040" s="93"/>
      <c r="P12040" s="93"/>
    </row>
    <row r="12041" spans="14:16">
      <c r="N12041" s="102"/>
      <c r="O12041" s="93"/>
      <c r="P12041" s="93"/>
    </row>
    <row r="12042" spans="14:16">
      <c r="N12042" s="102"/>
      <c r="O12042" s="93"/>
      <c r="P12042" s="93"/>
    </row>
    <row r="12043" spans="14:16">
      <c r="N12043" s="102"/>
      <c r="O12043" s="93"/>
      <c r="P12043" s="93"/>
    </row>
    <row r="12044" spans="14:16">
      <c r="N12044" s="102"/>
      <c r="O12044" s="93"/>
      <c r="P12044" s="93"/>
    </row>
    <row r="12045" spans="14:16">
      <c r="N12045" s="102"/>
      <c r="O12045" s="93"/>
      <c r="P12045" s="93"/>
    </row>
    <row r="12046" spans="14:16">
      <c r="N12046" s="102"/>
      <c r="O12046" s="93"/>
      <c r="P12046" s="93"/>
    </row>
    <row r="12047" spans="14:16">
      <c r="N12047" s="102"/>
      <c r="O12047" s="93"/>
      <c r="P12047" s="93"/>
    </row>
    <row r="12048" spans="14:16">
      <c r="N12048" s="102"/>
      <c r="O12048" s="93"/>
      <c r="P12048" s="93"/>
    </row>
    <row r="12049" spans="14:16">
      <c r="N12049" s="102"/>
      <c r="O12049" s="93"/>
      <c r="P12049" s="93"/>
    </row>
    <row r="12050" spans="14:16">
      <c r="N12050" s="102"/>
      <c r="O12050" s="93"/>
      <c r="P12050" s="93"/>
    </row>
    <row r="12051" spans="14:16">
      <c r="N12051" s="102"/>
      <c r="O12051" s="93"/>
      <c r="P12051" s="93"/>
    </row>
    <row r="12052" spans="14:16">
      <c r="N12052" s="102"/>
      <c r="O12052" s="93"/>
      <c r="P12052" s="93"/>
    </row>
    <row r="12053" spans="14:16">
      <c r="N12053" s="102"/>
      <c r="O12053" s="93"/>
      <c r="P12053" s="93"/>
    </row>
    <row r="12054" spans="14:16">
      <c r="N12054" s="102"/>
      <c r="O12054" s="93"/>
      <c r="P12054" s="93"/>
    </row>
    <row r="12055" spans="14:16">
      <c r="N12055" s="102"/>
      <c r="O12055" s="93"/>
      <c r="P12055" s="93"/>
    </row>
    <row r="12056" spans="14:16">
      <c r="N12056" s="102"/>
      <c r="O12056" s="93"/>
      <c r="P12056" s="93"/>
    </row>
    <row r="12057" spans="14:16">
      <c r="N12057" s="102"/>
      <c r="O12057" s="93"/>
      <c r="P12057" s="93"/>
    </row>
    <row r="12058" spans="14:16">
      <c r="N12058" s="102"/>
      <c r="O12058" s="93"/>
      <c r="P12058" s="93"/>
    </row>
    <row r="12059" spans="14:16">
      <c r="N12059" s="102"/>
      <c r="O12059" s="93"/>
      <c r="P12059" s="93"/>
    </row>
    <row r="12060" spans="14:16">
      <c r="N12060" s="102"/>
      <c r="O12060" s="93"/>
      <c r="P12060" s="93"/>
    </row>
    <row r="12061" spans="14:16">
      <c r="N12061" s="102"/>
      <c r="O12061" s="93"/>
      <c r="P12061" s="93"/>
    </row>
    <row r="12062" spans="14:16">
      <c r="N12062" s="102"/>
      <c r="O12062" s="93"/>
      <c r="P12062" s="93"/>
    </row>
    <row r="12063" spans="14:16">
      <c r="N12063" s="102"/>
      <c r="O12063" s="93"/>
      <c r="P12063" s="93"/>
    </row>
    <row r="12064" spans="14:16">
      <c r="N12064" s="102"/>
      <c r="O12064" s="93"/>
      <c r="P12064" s="93"/>
    </row>
    <row r="12065" spans="14:16">
      <c r="N12065" s="102"/>
      <c r="O12065" s="93"/>
      <c r="P12065" s="93"/>
    </row>
    <row r="12066" spans="14:16">
      <c r="N12066" s="102"/>
      <c r="O12066" s="93"/>
      <c r="P12066" s="93"/>
    </row>
    <row r="12067" spans="14:16">
      <c r="N12067" s="102"/>
      <c r="O12067" s="93"/>
      <c r="P12067" s="93"/>
    </row>
    <row r="12068" spans="14:16">
      <c r="N12068" s="102"/>
      <c r="O12068" s="93"/>
      <c r="P12068" s="93"/>
    </row>
    <row r="12069" spans="14:16">
      <c r="N12069" s="102"/>
      <c r="O12069" s="93"/>
      <c r="P12069" s="93"/>
    </row>
    <row r="12070" spans="14:16">
      <c r="N12070" s="102"/>
      <c r="O12070" s="93"/>
      <c r="P12070" s="93"/>
    </row>
    <row r="12071" spans="14:16">
      <c r="N12071" s="102"/>
      <c r="O12071" s="93"/>
      <c r="P12071" s="93"/>
    </row>
    <row r="12072" spans="14:16">
      <c r="N12072" s="102"/>
      <c r="O12072" s="93"/>
      <c r="P12072" s="93"/>
    </row>
    <row r="12073" spans="14:16">
      <c r="N12073" s="102"/>
      <c r="O12073" s="93"/>
      <c r="P12073" s="93"/>
    </row>
    <row r="12074" spans="14:16">
      <c r="N12074" s="102"/>
      <c r="O12074" s="93"/>
      <c r="P12074" s="93"/>
    </row>
    <row r="12075" spans="14:16">
      <c r="N12075" s="102"/>
      <c r="O12075" s="93"/>
      <c r="P12075" s="93"/>
    </row>
    <row r="12076" spans="14:16">
      <c r="N12076" s="102"/>
      <c r="O12076" s="93"/>
      <c r="P12076" s="93"/>
    </row>
    <row r="12077" spans="14:16">
      <c r="N12077" s="102"/>
      <c r="O12077" s="93"/>
      <c r="P12077" s="93"/>
    </row>
    <row r="12078" spans="14:16">
      <c r="N12078" s="102"/>
      <c r="O12078" s="93"/>
      <c r="P12078" s="93"/>
    </row>
    <row r="12079" spans="14:16">
      <c r="N12079" s="102"/>
      <c r="O12079" s="93"/>
      <c r="P12079" s="93"/>
    </row>
    <row r="12080" spans="14:16">
      <c r="N12080" s="102"/>
      <c r="O12080" s="93"/>
      <c r="P12080" s="93"/>
    </row>
    <row r="12081" spans="14:16">
      <c r="N12081" s="102"/>
      <c r="O12081" s="93"/>
      <c r="P12081" s="93"/>
    </row>
    <row r="12082" spans="14:16">
      <c r="N12082" s="102"/>
      <c r="O12082" s="93"/>
      <c r="P12082" s="93"/>
    </row>
    <row r="12083" spans="14:16">
      <c r="N12083" s="102"/>
      <c r="O12083" s="93"/>
      <c r="P12083" s="93"/>
    </row>
    <row r="12084" spans="14:16">
      <c r="N12084" s="102"/>
      <c r="O12084" s="93"/>
      <c r="P12084" s="93"/>
    </row>
    <row r="12085" spans="14:16">
      <c r="N12085" s="102"/>
      <c r="O12085" s="93"/>
      <c r="P12085" s="93"/>
    </row>
    <row r="12086" spans="14:16">
      <c r="N12086" s="102"/>
      <c r="O12086" s="93"/>
      <c r="P12086" s="93"/>
    </row>
    <row r="12087" spans="14:16">
      <c r="N12087" s="102"/>
      <c r="O12087" s="93"/>
      <c r="P12087" s="93"/>
    </row>
    <row r="12088" spans="14:16">
      <c r="N12088" s="102"/>
      <c r="O12088" s="93"/>
      <c r="P12088" s="93"/>
    </row>
    <row r="12089" spans="14:16">
      <c r="N12089" s="102"/>
      <c r="O12089" s="93"/>
      <c r="P12089" s="93"/>
    </row>
    <row r="12090" spans="14:16">
      <c r="N12090" s="102"/>
      <c r="O12090" s="93"/>
      <c r="P12090" s="93"/>
    </row>
    <row r="12091" spans="14:16">
      <c r="N12091" s="102"/>
      <c r="O12091" s="93"/>
      <c r="P12091" s="93"/>
    </row>
    <row r="12092" spans="14:16">
      <c r="N12092" s="102"/>
      <c r="O12092" s="93"/>
      <c r="P12092" s="93"/>
    </row>
    <row r="12093" spans="14:16">
      <c r="N12093" s="102"/>
      <c r="O12093" s="93"/>
      <c r="P12093" s="93"/>
    </row>
    <row r="12094" spans="14:16">
      <c r="N12094" s="102"/>
      <c r="O12094" s="93"/>
      <c r="P12094" s="93"/>
    </row>
    <row r="12095" spans="14:16">
      <c r="N12095" s="102"/>
      <c r="O12095" s="93"/>
      <c r="P12095" s="93"/>
    </row>
    <row r="12096" spans="14:16">
      <c r="N12096" s="102"/>
      <c r="O12096" s="93"/>
      <c r="P12096" s="93"/>
    </row>
    <row r="12097" spans="14:16">
      <c r="N12097" s="102"/>
      <c r="O12097" s="93"/>
      <c r="P12097" s="93"/>
    </row>
    <row r="12098" spans="14:16">
      <c r="N12098" s="102"/>
      <c r="O12098" s="93"/>
      <c r="P12098" s="93"/>
    </row>
    <row r="12099" spans="14:16">
      <c r="N12099" s="102"/>
      <c r="O12099" s="93"/>
      <c r="P12099" s="93"/>
    </row>
    <row r="12100" spans="14:16">
      <c r="N12100" s="102"/>
      <c r="O12100" s="93"/>
      <c r="P12100" s="93"/>
    </row>
    <row r="12101" spans="14:16">
      <c r="N12101" s="102"/>
      <c r="O12101" s="93"/>
      <c r="P12101" s="93"/>
    </row>
    <row r="12102" spans="14:16">
      <c r="N12102" s="102"/>
      <c r="O12102" s="93"/>
      <c r="P12102" s="93"/>
    </row>
    <row r="12103" spans="14:16">
      <c r="N12103" s="102"/>
      <c r="O12103" s="93"/>
      <c r="P12103" s="93"/>
    </row>
    <row r="12104" spans="14:16">
      <c r="N12104" s="102"/>
      <c r="O12104" s="93"/>
      <c r="P12104" s="93"/>
    </row>
    <row r="12105" spans="14:16">
      <c r="N12105" s="102"/>
      <c r="O12105" s="93"/>
      <c r="P12105" s="93"/>
    </row>
    <row r="12106" spans="14:16">
      <c r="N12106" s="102"/>
      <c r="O12106" s="93"/>
      <c r="P12106" s="93"/>
    </row>
    <row r="12107" spans="14:16">
      <c r="N12107" s="102"/>
      <c r="O12107" s="93"/>
      <c r="P12107" s="93"/>
    </row>
    <row r="12108" spans="14:16">
      <c r="N12108" s="102"/>
      <c r="O12108" s="93"/>
      <c r="P12108" s="93"/>
    </row>
    <row r="12109" spans="14:16">
      <c r="N12109" s="102"/>
      <c r="O12109" s="93"/>
      <c r="P12109" s="93"/>
    </row>
    <row r="12110" spans="14:16">
      <c r="N12110" s="102"/>
      <c r="O12110" s="93"/>
      <c r="P12110" s="93"/>
    </row>
    <row r="12111" spans="14:16">
      <c r="N12111" s="102"/>
      <c r="O12111" s="93"/>
      <c r="P12111" s="93"/>
    </row>
    <row r="12112" spans="14:16">
      <c r="N12112" s="102"/>
      <c r="O12112" s="93"/>
      <c r="P12112" s="93"/>
    </row>
    <row r="12113" spans="14:16">
      <c r="N12113" s="102"/>
      <c r="O12113" s="93"/>
      <c r="P12113" s="93"/>
    </row>
    <row r="12114" spans="14:16">
      <c r="N12114" s="102"/>
      <c r="O12114" s="93"/>
      <c r="P12114" s="93"/>
    </row>
    <row r="12115" spans="14:16">
      <c r="N12115" s="102"/>
      <c r="O12115" s="93"/>
      <c r="P12115" s="93"/>
    </row>
    <row r="12116" spans="14:16">
      <c r="N12116" s="102"/>
      <c r="O12116" s="93"/>
      <c r="P12116" s="93"/>
    </row>
    <row r="12117" spans="14:16">
      <c r="N12117" s="102"/>
      <c r="O12117" s="93"/>
      <c r="P12117" s="93"/>
    </row>
    <row r="12118" spans="14:16">
      <c r="N12118" s="102"/>
      <c r="O12118" s="93"/>
      <c r="P12118" s="93"/>
    </row>
    <row r="12119" spans="14:16">
      <c r="N12119" s="102"/>
      <c r="O12119" s="93"/>
      <c r="P12119" s="93"/>
    </row>
    <row r="12120" spans="14:16">
      <c r="N12120" s="102"/>
      <c r="O12120" s="93"/>
      <c r="P12120" s="93"/>
    </row>
    <row r="12121" spans="14:16">
      <c r="N12121" s="102"/>
      <c r="O12121" s="93"/>
      <c r="P12121" s="93"/>
    </row>
    <row r="12122" spans="14:16">
      <c r="N12122" s="102"/>
      <c r="O12122" s="93"/>
      <c r="P12122" s="93"/>
    </row>
    <row r="12123" spans="14:16">
      <c r="N12123" s="102"/>
      <c r="O12123" s="93"/>
      <c r="P12123" s="93"/>
    </row>
    <row r="12124" spans="14:16">
      <c r="N12124" s="102"/>
      <c r="O12124" s="93"/>
      <c r="P12124" s="93"/>
    </row>
    <row r="12125" spans="14:16">
      <c r="N12125" s="102"/>
      <c r="O12125" s="93"/>
      <c r="P12125" s="93"/>
    </row>
    <row r="12126" spans="14:16">
      <c r="N12126" s="102"/>
      <c r="O12126" s="93"/>
      <c r="P12126" s="93"/>
    </row>
    <row r="12127" spans="14:16">
      <c r="N12127" s="102"/>
      <c r="O12127" s="93"/>
      <c r="P12127" s="93"/>
    </row>
    <row r="12128" spans="14:16">
      <c r="N12128" s="102"/>
      <c r="O12128" s="93"/>
      <c r="P12128" s="93"/>
    </row>
    <row r="12129" spans="14:16">
      <c r="N12129" s="102"/>
      <c r="O12129" s="93"/>
      <c r="P12129" s="93"/>
    </row>
    <row r="12130" spans="14:16">
      <c r="N12130" s="102"/>
      <c r="O12130" s="93"/>
      <c r="P12130" s="93"/>
    </row>
    <row r="12131" spans="14:16">
      <c r="N12131" s="102"/>
      <c r="O12131" s="93"/>
      <c r="P12131" s="93"/>
    </row>
    <row r="12132" spans="14:16">
      <c r="N12132" s="102"/>
      <c r="O12132" s="93"/>
      <c r="P12132" s="93"/>
    </row>
    <row r="12133" spans="14:16">
      <c r="N12133" s="102"/>
      <c r="O12133" s="93"/>
      <c r="P12133" s="93"/>
    </row>
    <row r="12134" spans="14:16">
      <c r="N12134" s="102"/>
      <c r="O12134" s="93"/>
      <c r="P12134" s="93"/>
    </row>
    <row r="12135" spans="14:16">
      <c r="N12135" s="102"/>
      <c r="O12135" s="93"/>
      <c r="P12135" s="93"/>
    </row>
    <row r="12136" spans="14:16">
      <c r="N12136" s="102"/>
      <c r="O12136" s="93"/>
      <c r="P12136" s="93"/>
    </row>
    <row r="12137" spans="14:16">
      <c r="N12137" s="102"/>
      <c r="O12137" s="93"/>
      <c r="P12137" s="93"/>
    </row>
    <row r="12138" spans="14:16">
      <c r="N12138" s="102"/>
      <c r="O12138" s="93"/>
      <c r="P12138" s="93"/>
    </row>
    <row r="12139" spans="14:16">
      <c r="N12139" s="102"/>
      <c r="O12139" s="93"/>
      <c r="P12139" s="93"/>
    </row>
    <row r="12140" spans="14:16">
      <c r="N12140" s="102"/>
      <c r="O12140" s="93"/>
      <c r="P12140" s="93"/>
    </row>
    <row r="12141" spans="14:16">
      <c r="N12141" s="102"/>
      <c r="O12141" s="93"/>
      <c r="P12141" s="93"/>
    </row>
    <row r="12142" spans="14:16">
      <c r="N12142" s="102"/>
      <c r="O12142" s="93"/>
      <c r="P12142" s="93"/>
    </row>
    <row r="12143" spans="14:16">
      <c r="N12143" s="102"/>
      <c r="O12143" s="93"/>
      <c r="P12143" s="93"/>
    </row>
    <row r="12144" spans="14:16">
      <c r="N12144" s="102"/>
      <c r="O12144" s="93"/>
      <c r="P12144" s="93"/>
    </row>
    <row r="12145" spans="14:16">
      <c r="N12145" s="102"/>
      <c r="O12145" s="93"/>
      <c r="P12145" s="93"/>
    </row>
    <row r="12146" spans="14:16">
      <c r="N12146" s="102"/>
      <c r="O12146" s="93"/>
      <c r="P12146" s="93"/>
    </row>
    <row r="12147" spans="14:16">
      <c r="N12147" s="102"/>
      <c r="O12147" s="93"/>
      <c r="P12147" s="93"/>
    </row>
    <row r="12148" spans="14:16">
      <c r="N12148" s="102"/>
      <c r="O12148" s="93"/>
      <c r="P12148" s="93"/>
    </row>
    <row r="12149" spans="14:16">
      <c r="N12149" s="102"/>
      <c r="O12149" s="93"/>
      <c r="P12149" s="93"/>
    </row>
    <row r="12150" spans="14:16">
      <c r="N12150" s="102"/>
      <c r="O12150" s="93"/>
      <c r="P12150" s="93"/>
    </row>
    <row r="12151" spans="14:16">
      <c r="N12151" s="102"/>
      <c r="O12151" s="93"/>
      <c r="P12151" s="93"/>
    </row>
    <row r="12152" spans="14:16">
      <c r="N12152" s="102"/>
      <c r="O12152" s="93"/>
      <c r="P12152" s="93"/>
    </row>
    <row r="12153" spans="14:16">
      <c r="N12153" s="102"/>
      <c r="O12153" s="93"/>
      <c r="P12153" s="93"/>
    </row>
    <row r="12154" spans="14:16">
      <c r="N12154" s="102"/>
      <c r="O12154" s="93"/>
      <c r="P12154" s="93"/>
    </row>
    <row r="12155" spans="14:16">
      <c r="N12155" s="102"/>
      <c r="O12155" s="93"/>
      <c r="P12155" s="93"/>
    </row>
    <row r="12156" spans="14:16">
      <c r="N12156" s="102"/>
      <c r="O12156" s="93"/>
      <c r="P12156" s="93"/>
    </row>
    <row r="12157" spans="14:16">
      <c r="N12157" s="102"/>
      <c r="O12157" s="93"/>
      <c r="P12157" s="93"/>
    </row>
    <row r="12158" spans="14:16">
      <c r="N12158" s="102"/>
      <c r="O12158" s="93"/>
      <c r="P12158" s="93"/>
    </row>
    <row r="12159" spans="14:16">
      <c r="N12159" s="102"/>
      <c r="O12159" s="93"/>
      <c r="P12159" s="93"/>
    </row>
    <row r="12160" spans="14:16">
      <c r="N12160" s="102"/>
      <c r="O12160" s="93"/>
      <c r="P12160" s="93"/>
    </row>
    <row r="12161" spans="14:16">
      <c r="N12161" s="102"/>
      <c r="O12161" s="93"/>
      <c r="P12161" s="93"/>
    </row>
    <row r="12162" spans="14:16">
      <c r="N12162" s="102"/>
      <c r="O12162" s="93"/>
      <c r="P12162" s="93"/>
    </row>
    <row r="12163" spans="14:16">
      <c r="N12163" s="102"/>
      <c r="O12163" s="93"/>
      <c r="P12163" s="93"/>
    </row>
    <row r="12164" spans="14:16">
      <c r="N12164" s="102"/>
      <c r="O12164" s="93"/>
      <c r="P12164" s="93"/>
    </row>
    <row r="12165" spans="14:16">
      <c r="N12165" s="102"/>
      <c r="O12165" s="93"/>
      <c r="P12165" s="93"/>
    </row>
    <row r="12166" spans="14:16">
      <c r="N12166" s="102"/>
      <c r="O12166" s="93"/>
      <c r="P12166" s="93"/>
    </row>
    <row r="12167" spans="14:16">
      <c r="N12167" s="102"/>
      <c r="O12167" s="93"/>
      <c r="P12167" s="93"/>
    </row>
    <row r="12168" spans="14:16">
      <c r="N12168" s="102"/>
      <c r="O12168" s="93"/>
      <c r="P12168" s="93"/>
    </row>
    <row r="12169" spans="14:16">
      <c r="N12169" s="102"/>
      <c r="O12169" s="93"/>
      <c r="P12169" s="93"/>
    </row>
    <row r="12170" spans="14:16">
      <c r="N12170" s="102"/>
      <c r="O12170" s="93"/>
      <c r="P12170" s="93"/>
    </row>
    <row r="12171" spans="14:16">
      <c r="N12171" s="102"/>
      <c r="O12171" s="93"/>
      <c r="P12171" s="93"/>
    </row>
    <row r="12172" spans="14:16">
      <c r="N12172" s="102"/>
      <c r="O12172" s="93"/>
      <c r="P12172" s="93"/>
    </row>
    <row r="12173" spans="14:16">
      <c r="N12173" s="102"/>
      <c r="O12173" s="93"/>
      <c r="P12173" s="93"/>
    </row>
    <row r="12174" spans="14:16">
      <c r="N12174" s="102"/>
      <c r="O12174" s="93"/>
      <c r="P12174" s="93"/>
    </row>
    <row r="12175" spans="14:16">
      <c r="N12175" s="102"/>
      <c r="O12175" s="93"/>
      <c r="P12175" s="93"/>
    </row>
    <row r="12176" spans="14:16">
      <c r="N12176" s="102"/>
      <c r="O12176" s="93"/>
      <c r="P12176" s="93"/>
    </row>
    <row r="12177" spans="14:16">
      <c r="N12177" s="102"/>
      <c r="O12177" s="93"/>
      <c r="P12177" s="93"/>
    </row>
    <row r="12178" spans="14:16">
      <c r="N12178" s="102"/>
      <c r="O12178" s="93"/>
      <c r="P12178" s="93"/>
    </row>
    <row r="12179" spans="14:16">
      <c r="N12179" s="102"/>
      <c r="O12179" s="93"/>
      <c r="P12179" s="93"/>
    </row>
    <row r="12180" spans="14:16">
      <c r="N12180" s="102"/>
      <c r="O12180" s="93"/>
      <c r="P12180" s="93"/>
    </row>
    <row r="12181" spans="14:16">
      <c r="N12181" s="102"/>
      <c r="O12181" s="93"/>
      <c r="P12181" s="93"/>
    </row>
    <row r="12182" spans="14:16">
      <c r="N12182" s="102"/>
      <c r="O12182" s="93"/>
      <c r="P12182" s="93"/>
    </row>
    <row r="12183" spans="14:16">
      <c r="N12183" s="102"/>
      <c r="O12183" s="93"/>
      <c r="P12183" s="93"/>
    </row>
    <row r="12184" spans="14:16">
      <c r="N12184" s="102"/>
      <c r="O12184" s="93"/>
      <c r="P12184" s="93"/>
    </row>
    <row r="12185" spans="14:16">
      <c r="N12185" s="102"/>
      <c r="O12185" s="93"/>
      <c r="P12185" s="93"/>
    </row>
    <row r="12186" spans="14:16">
      <c r="N12186" s="102"/>
      <c r="O12186" s="93"/>
      <c r="P12186" s="93"/>
    </row>
    <row r="12187" spans="14:16">
      <c r="N12187" s="102"/>
      <c r="O12187" s="93"/>
      <c r="P12187" s="93"/>
    </row>
    <row r="12188" spans="14:16">
      <c r="N12188" s="102"/>
      <c r="O12188" s="93"/>
      <c r="P12188" s="93"/>
    </row>
    <row r="12189" spans="14:16">
      <c r="N12189" s="102"/>
      <c r="O12189" s="93"/>
      <c r="P12189" s="93"/>
    </row>
    <row r="12190" spans="14:16">
      <c r="N12190" s="102"/>
      <c r="O12190" s="93"/>
      <c r="P12190" s="93"/>
    </row>
    <row r="12191" spans="14:16">
      <c r="N12191" s="102"/>
      <c r="O12191" s="93"/>
      <c r="P12191" s="93"/>
    </row>
    <row r="12192" spans="14:16">
      <c r="N12192" s="102"/>
      <c r="O12192" s="93"/>
      <c r="P12192" s="93"/>
    </row>
    <row r="12193" spans="14:16">
      <c r="N12193" s="102"/>
      <c r="O12193" s="93"/>
      <c r="P12193" s="93"/>
    </row>
    <row r="12194" spans="14:16">
      <c r="N12194" s="102"/>
      <c r="O12194" s="93"/>
      <c r="P12194" s="93"/>
    </row>
    <row r="12195" spans="14:16">
      <c r="N12195" s="102"/>
      <c r="O12195" s="93"/>
      <c r="P12195" s="93"/>
    </row>
    <row r="12196" spans="14:16">
      <c r="N12196" s="102"/>
      <c r="O12196" s="93"/>
      <c r="P12196" s="93"/>
    </row>
    <row r="12197" spans="14:16">
      <c r="N12197" s="102"/>
      <c r="O12197" s="93"/>
      <c r="P12197" s="93"/>
    </row>
    <row r="12198" spans="14:16">
      <c r="N12198" s="102"/>
      <c r="O12198" s="93"/>
      <c r="P12198" s="93"/>
    </row>
    <row r="12199" spans="14:16">
      <c r="N12199" s="102"/>
      <c r="O12199" s="93"/>
      <c r="P12199" s="93"/>
    </row>
    <row r="12200" spans="14:16">
      <c r="N12200" s="102"/>
      <c r="O12200" s="93"/>
      <c r="P12200" s="93"/>
    </row>
    <row r="12201" spans="14:16">
      <c r="N12201" s="102"/>
      <c r="O12201" s="93"/>
      <c r="P12201" s="93"/>
    </row>
    <row r="12202" spans="14:16">
      <c r="N12202" s="102"/>
      <c r="O12202" s="93"/>
      <c r="P12202" s="93"/>
    </row>
    <row r="12203" spans="14:16">
      <c r="N12203" s="102"/>
      <c r="O12203" s="93"/>
      <c r="P12203" s="93"/>
    </row>
    <row r="12204" spans="14:16">
      <c r="N12204" s="102"/>
      <c r="O12204" s="93"/>
      <c r="P12204" s="93"/>
    </row>
    <row r="12205" spans="14:16">
      <c r="N12205" s="102"/>
      <c r="O12205" s="93"/>
      <c r="P12205" s="93"/>
    </row>
    <row r="12206" spans="14:16">
      <c r="N12206" s="102"/>
      <c r="O12206" s="93"/>
      <c r="P12206" s="93"/>
    </row>
    <row r="12207" spans="14:16">
      <c r="N12207" s="102"/>
      <c r="O12207" s="93"/>
      <c r="P12207" s="93"/>
    </row>
    <row r="12208" spans="14:16">
      <c r="N12208" s="102"/>
      <c r="O12208" s="93"/>
      <c r="P12208" s="93"/>
    </row>
    <row r="12209" spans="14:16">
      <c r="N12209" s="102"/>
      <c r="O12209" s="93"/>
      <c r="P12209" s="93"/>
    </row>
    <row r="12210" spans="14:16">
      <c r="N12210" s="102"/>
      <c r="O12210" s="93"/>
      <c r="P12210" s="93"/>
    </row>
    <row r="12211" spans="14:16">
      <c r="N12211" s="102"/>
      <c r="O12211" s="93"/>
      <c r="P12211" s="93"/>
    </row>
    <row r="12212" spans="14:16">
      <c r="N12212" s="102"/>
      <c r="O12212" s="93"/>
      <c r="P12212" s="93"/>
    </row>
    <row r="12213" spans="14:16">
      <c r="N12213" s="102"/>
      <c r="O12213" s="93"/>
      <c r="P12213" s="93"/>
    </row>
    <row r="12214" spans="14:16">
      <c r="N12214" s="102"/>
      <c r="O12214" s="93"/>
      <c r="P12214" s="93"/>
    </row>
    <row r="12215" spans="14:16">
      <c r="N12215" s="102"/>
      <c r="O12215" s="93"/>
      <c r="P12215" s="93"/>
    </row>
    <row r="12216" spans="14:16">
      <c r="N12216" s="102"/>
      <c r="O12216" s="93"/>
      <c r="P12216" s="93"/>
    </row>
    <row r="12217" spans="14:16">
      <c r="N12217" s="102"/>
      <c r="O12217" s="93"/>
      <c r="P12217" s="93"/>
    </row>
    <row r="12218" spans="14:16">
      <c r="N12218" s="102"/>
      <c r="O12218" s="93"/>
      <c r="P12218" s="93"/>
    </row>
    <row r="12219" spans="14:16">
      <c r="N12219" s="102"/>
      <c r="O12219" s="93"/>
      <c r="P12219" s="93"/>
    </row>
    <row r="12220" spans="14:16">
      <c r="N12220" s="102"/>
      <c r="O12220" s="93"/>
      <c r="P12220" s="93"/>
    </row>
    <row r="12221" spans="14:16">
      <c r="N12221" s="102"/>
      <c r="O12221" s="93"/>
      <c r="P12221" s="93"/>
    </row>
    <row r="12222" spans="14:16">
      <c r="N12222" s="102"/>
      <c r="O12222" s="93"/>
      <c r="P12222" s="93"/>
    </row>
    <row r="12223" spans="14:16">
      <c r="N12223" s="102"/>
      <c r="O12223" s="93"/>
      <c r="P12223" s="93"/>
    </row>
    <row r="12224" spans="14:16">
      <c r="N12224" s="102"/>
      <c r="O12224" s="93"/>
      <c r="P12224" s="93"/>
    </row>
    <row r="12225" spans="14:16">
      <c r="N12225" s="102"/>
      <c r="O12225" s="93"/>
      <c r="P12225" s="93"/>
    </row>
    <row r="12226" spans="14:16">
      <c r="N12226" s="102"/>
      <c r="O12226" s="93"/>
      <c r="P12226" s="93"/>
    </row>
    <row r="12227" spans="14:16">
      <c r="N12227" s="102"/>
      <c r="O12227" s="93"/>
      <c r="P12227" s="93"/>
    </row>
    <row r="12228" spans="14:16">
      <c r="N12228" s="102"/>
      <c r="O12228" s="93"/>
      <c r="P12228" s="93"/>
    </row>
    <row r="12229" spans="14:16">
      <c r="N12229" s="102"/>
      <c r="O12229" s="93"/>
      <c r="P12229" s="93"/>
    </row>
    <row r="12230" spans="14:16">
      <c r="N12230" s="102"/>
      <c r="O12230" s="93"/>
      <c r="P12230" s="93"/>
    </row>
    <row r="12231" spans="14:16">
      <c r="N12231" s="102"/>
      <c r="O12231" s="93"/>
      <c r="P12231" s="93"/>
    </row>
    <row r="12232" spans="14:16">
      <c r="N12232" s="102"/>
      <c r="O12232" s="93"/>
      <c r="P12232" s="93"/>
    </row>
    <row r="12233" spans="14:16">
      <c r="N12233" s="102"/>
      <c r="O12233" s="93"/>
      <c r="P12233" s="93"/>
    </row>
    <row r="12234" spans="14:16">
      <c r="N12234" s="102"/>
      <c r="O12234" s="93"/>
      <c r="P12234" s="93"/>
    </row>
    <row r="12235" spans="14:16">
      <c r="N12235" s="102"/>
      <c r="O12235" s="93"/>
      <c r="P12235" s="93"/>
    </row>
    <row r="12236" spans="14:16">
      <c r="N12236" s="102"/>
      <c r="O12236" s="93"/>
      <c r="P12236" s="93"/>
    </row>
    <row r="12237" spans="14:16">
      <c r="N12237" s="102"/>
      <c r="O12237" s="93"/>
      <c r="P12237" s="93"/>
    </row>
    <row r="12238" spans="14:16">
      <c r="N12238" s="102"/>
      <c r="O12238" s="93"/>
      <c r="P12238" s="93"/>
    </row>
    <row r="12239" spans="14:16">
      <c r="N12239" s="102"/>
      <c r="O12239" s="93"/>
      <c r="P12239" s="93"/>
    </row>
    <row r="12240" spans="14:16">
      <c r="N12240" s="102"/>
      <c r="O12240" s="93"/>
      <c r="P12240" s="93"/>
    </row>
    <row r="12241" spans="14:16">
      <c r="N12241" s="102"/>
      <c r="O12241" s="93"/>
      <c r="P12241" s="93"/>
    </row>
    <row r="12242" spans="14:16">
      <c r="N12242" s="102"/>
      <c r="O12242" s="93"/>
      <c r="P12242" s="93"/>
    </row>
    <row r="12243" spans="14:16">
      <c r="N12243" s="102"/>
      <c r="O12243" s="93"/>
      <c r="P12243" s="93"/>
    </row>
    <row r="12244" spans="14:16">
      <c r="N12244" s="102"/>
      <c r="O12244" s="93"/>
      <c r="P12244" s="93"/>
    </row>
    <row r="12245" spans="14:16">
      <c r="N12245" s="102"/>
      <c r="O12245" s="93"/>
      <c r="P12245" s="93"/>
    </row>
    <row r="12246" spans="14:16">
      <c r="N12246" s="102"/>
      <c r="O12246" s="93"/>
      <c r="P12246" s="93"/>
    </row>
    <row r="12247" spans="14:16">
      <c r="N12247" s="102"/>
      <c r="O12247" s="93"/>
      <c r="P12247" s="93"/>
    </row>
    <row r="12248" spans="14:16">
      <c r="N12248" s="102"/>
      <c r="O12248" s="93"/>
      <c r="P12248" s="93"/>
    </row>
    <row r="12249" spans="14:16">
      <c r="N12249" s="102"/>
      <c r="O12249" s="93"/>
      <c r="P12249" s="93"/>
    </row>
    <row r="12250" spans="14:16">
      <c r="N12250" s="102"/>
      <c r="O12250" s="93"/>
      <c r="P12250" s="93"/>
    </row>
    <row r="12251" spans="14:16">
      <c r="N12251" s="102"/>
      <c r="O12251" s="93"/>
      <c r="P12251" s="93"/>
    </row>
    <row r="12252" spans="14:16">
      <c r="N12252" s="102"/>
      <c r="O12252" s="93"/>
      <c r="P12252" s="93"/>
    </row>
    <row r="12253" spans="14:16">
      <c r="N12253" s="102"/>
      <c r="O12253" s="93"/>
      <c r="P12253" s="93"/>
    </row>
    <row r="12254" spans="14:16">
      <c r="N12254" s="102"/>
      <c r="O12254" s="93"/>
      <c r="P12254" s="93"/>
    </row>
    <row r="12255" spans="14:16">
      <c r="N12255" s="102"/>
      <c r="O12255" s="93"/>
      <c r="P12255" s="93"/>
    </row>
    <row r="12256" spans="14:16">
      <c r="N12256" s="102"/>
      <c r="O12256" s="93"/>
      <c r="P12256" s="93"/>
    </row>
    <row r="12257" spans="14:16">
      <c r="N12257" s="102"/>
      <c r="O12257" s="93"/>
      <c r="P12257" s="93"/>
    </row>
    <row r="12258" spans="14:16">
      <c r="N12258" s="102"/>
      <c r="O12258" s="93"/>
      <c r="P12258" s="93"/>
    </row>
    <row r="12259" spans="14:16">
      <c r="N12259" s="102"/>
      <c r="O12259" s="93"/>
      <c r="P12259" s="93"/>
    </row>
    <row r="12260" spans="14:16">
      <c r="N12260" s="102"/>
      <c r="O12260" s="93"/>
      <c r="P12260" s="93"/>
    </row>
    <row r="12261" spans="14:16">
      <c r="N12261" s="102"/>
      <c r="O12261" s="93"/>
      <c r="P12261" s="93"/>
    </row>
    <row r="12262" spans="14:16">
      <c r="N12262" s="102"/>
      <c r="O12262" s="93"/>
      <c r="P12262" s="93"/>
    </row>
    <row r="12263" spans="14:16">
      <c r="N12263" s="102"/>
      <c r="O12263" s="93"/>
      <c r="P12263" s="93"/>
    </row>
    <row r="12264" spans="14:16">
      <c r="N12264" s="102"/>
      <c r="O12264" s="93"/>
      <c r="P12264" s="93"/>
    </row>
    <row r="12265" spans="14:16">
      <c r="N12265" s="102"/>
      <c r="O12265" s="93"/>
      <c r="P12265" s="93"/>
    </row>
    <row r="12266" spans="14:16">
      <c r="N12266" s="102"/>
      <c r="O12266" s="93"/>
      <c r="P12266" s="93"/>
    </row>
    <row r="12267" spans="14:16">
      <c r="N12267" s="102"/>
      <c r="O12267" s="93"/>
      <c r="P12267" s="93"/>
    </row>
    <row r="12268" spans="14:16">
      <c r="N12268" s="102"/>
      <c r="O12268" s="93"/>
      <c r="P12268" s="93"/>
    </row>
    <row r="12269" spans="14:16">
      <c r="N12269" s="102"/>
      <c r="O12269" s="93"/>
      <c r="P12269" s="93"/>
    </row>
    <row r="12270" spans="14:16">
      <c r="N12270" s="102"/>
      <c r="O12270" s="93"/>
      <c r="P12270" s="93"/>
    </row>
    <row r="12271" spans="14:16">
      <c r="N12271" s="102"/>
      <c r="O12271" s="93"/>
      <c r="P12271" s="93"/>
    </row>
    <row r="12272" spans="14:16">
      <c r="N12272" s="102"/>
      <c r="O12272" s="93"/>
      <c r="P12272" s="93"/>
    </row>
    <row r="12273" spans="14:16">
      <c r="N12273" s="102"/>
      <c r="O12273" s="93"/>
      <c r="P12273" s="93"/>
    </row>
    <row r="12274" spans="14:16">
      <c r="N12274" s="102"/>
      <c r="O12274" s="93"/>
      <c r="P12274" s="93"/>
    </row>
    <row r="12275" spans="14:16">
      <c r="N12275" s="102"/>
      <c r="O12275" s="93"/>
      <c r="P12275" s="93"/>
    </row>
    <row r="12276" spans="14:16">
      <c r="N12276" s="102"/>
      <c r="O12276" s="93"/>
      <c r="P12276" s="93"/>
    </row>
    <row r="12277" spans="14:16">
      <c r="N12277" s="102"/>
      <c r="O12277" s="93"/>
      <c r="P12277" s="93"/>
    </row>
    <row r="12278" spans="14:16">
      <c r="N12278" s="102"/>
      <c r="O12278" s="93"/>
      <c r="P12278" s="93"/>
    </row>
    <row r="12279" spans="14:16">
      <c r="N12279" s="102"/>
      <c r="O12279" s="93"/>
      <c r="P12279" s="93"/>
    </row>
    <row r="12280" spans="14:16">
      <c r="N12280" s="102"/>
      <c r="O12280" s="93"/>
      <c r="P12280" s="93"/>
    </row>
    <row r="12281" spans="14:16">
      <c r="N12281" s="102"/>
      <c r="O12281" s="93"/>
      <c r="P12281" s="93"/>
    </row>
    <row r="12282" spans="14:16">
      <c r="N12282" s="102"/>
      <c r="O12282" s="93"/>
      <c r="P12282" s="93"/>
    </row>
    <row r="12283" spans="14:16">
      <c r="N12283" s="102"/>
      <c r="O12283" s="93"/>
      <c r="P12283" s="93"/>
    </row>
    <row r="12284" spans="14:16">
      <c r="N12284" s="102"/>
      <c r="O12284" s="93"/>
      <c r="P12284" s="93"/>
    </row>
    <row r="12285" spans="14:16">
      <c r="N12285" s="102"/>
      <c r="O12285" s="93"/>
      <c r="P12285" s="93"/>
    </row>
    <row r="12286" spans="14:16">
      <c r="N12286" s="102"/>
      <c r="O12286" s="93"/>
      <c r="P12286" s="93"/>
    </row>
    <row r="12287" spans="14:16">
      <c r="N12287" s="102"/>
      <c r="O12287" s="93"/>
      <c r="P12287" s="93"/>
    </row>
    <row r="12288" spans="14:16">
      <c r="N12288" s="102"/>
      <c r="O12288" s="93"/>
      <c r="P12288" s="93"/>
    </row>
    <row r="12289" spans="14:16">
      <c r="N12289" s="102"/>
      <c r="O12289" s="93"/>
      <c r="P12289" s="93"/>
    </row>
    <row r="12290" spans="14:16">
      <c r="N12290" s="102"/>
      <c r="O12290" s="93"/>
      <c r="P12290" s="93"/>
    </row>
    <row r="12291" spans="14:16">
      <c r="N12291" s="102"/>
      <c r="O12291" s="93"/>
      <c r="P12291" s="93"/>
    </row>
    <row r="12292" spans="14:16">
      <c r="N12292" s="102"/>
      <c r="O12292" s="93"/>
      <c r="P12292" s="93"/>
    </row>
    <row r="12293" spans="14:16">
      <c r="N12293" s="102"/>
      <c r="O12293" s="93"/>
      <c r="P12293" s="93"/>
    </row>
    <row r="12294" spans="14:16">
      <c r="N12294" s="102"/>
      <c r="O12294" s="93"/>
      <c r="P12294" s="93"/>
    </row>
    <row r="12295" spans="14:16">
      <c r="N12295" s="102"/>
      <c r="O12295" s="93"/>
      <c r="P12295" s="93"/>
    </row>
    <row r="12296" spans="14:16">
      <c r="N12296" s="102"/>
      <c r="O12296" s="93"/>
      <c r="P12296" s="93"/>
    </row>
    <row r="12297" spans="14:16">
      <c r="N12297" s="102"/>
      <c r="O12297" s="93"/>
      <c r="P12297" s="93"/>
    </row>
    <row r="12298" spans="14:16">
      <c r="N12298" s="102"/>
      <c r="O12298" s="93"/>
      <c r="P12298" s="93"/>
    </row>
    <row r="12299" spans="14:16">
      <c r="N12299" s="102"/>
      <c r="O12299" s="93"/>
      <c r="P12299" s="93"/>
    </row>
    <row r="12300" spans="14:16">
      <c r="N12300" s="102"/>
      <c r="O12300" s="93"/>
      <c r="P12300" s="93"/>
    </row>
    <row r="12301" spans="14:16">
      <c r="N12301" s="102"/>
      <c r="O12301" s="93"/>
      <c r="P12301" s="93"/>
    </row>
    <row r="12302" spans="14:16">
      <c r="N12302" s="102"/>
      <c r="O12302" s="93"/>
      <c r="P12302" s="93"/>
    </row>
    <row r="12303" spans="14:16">
      <c r="N12303" s="102"/>
      <c r="O12303" s="93"/>
      <c r="P12303" s="93"/>
    </row>
    <row r="12304" spans="14:16">
      <c r="N12304" s="102"/>
      <c r="O12304" s="93"/>
      <c r="P12304" s="93"/>
    </row>
    <row r="12305" spans="14:16">
      <c r="N12305" s="102"/>
      <c r="O12305" s="93"/>
      <c r="P12305" s="93"/>
    </row>
    <row r="12306" spans="14:16">
      <c r="N12306" s="102"/>
      <c r="O12306" s="93"/>
      <c r="P12306" s="93"/>
    </row>
    <row r="12307" spans="14:16">
      <c r="N12307" s="102"/>
      <c r="O12307" s="93"/>
      <c r="P12307" s="93"/>
    </row>
    <row r="12308" spans="14:16">
      <c r="N12308" s="102"/>
      <c r="O12308" s="93"/>
      <c r="P12308" s="93"/>
    </row>
    <row r="12309" spans="14:16">
      <c r="N12309" s="102"/>
      <c r="O12309" s="93"/>
      <c r="P12309" s="93"/>
    </row>
    <row r="12310" spans="14:16">
      <c r="N12310" s="102"/>
      <c r="O12310" s="93"/>
      <c r="P12310" s="93"/>
    </row>
    <row r="12311" spans="14:16">
      <c r="N12311" s="102"/>
      <c r="O12311" s="93"/>
      <c r="P12311" s="93"/>
    </row>
    <row r="12312" spans="14:16">
      <c r="N12312" s="102"/>
      <c r="O12312" s="93"/>
      <c r="P12312" s="93"/>
    </row>
    <row r="12313" spans="14:16">
      <c r="N12313" s="102"/>
      <c r="O12313" s="93"/>
      <c r="P12313" s="93"/>
    </row>
    <row r="12314" spans="14:16">
      <c r="N12314" s="102"/>
      <c r="O12314" s="93"/>
      <c r="P12314" s="93"/>
    </row>
    <row r="12315" spans="14:16">
      <c r="N12315" s="102"/>
      <c r="O12315" s="93"/>
      <c r="P12315" s="93"/>
    </row>
    <row r="12316" spans="14:16">
      <c r="N12316" s="102"/>
      <c r="O12316" s="93"/>
      <c r="P12316" s="93"/>
    </row>
    <row r="12317" spans="14:16">
      <c r="N12317" s="102"/>
      <c r="O12317" s="93"/>
      <c r="P12317" s="93"/>
    </row>
    <row r="12318" spans="14:16">
      <c r="N12318" s="102"/>
      <c r="O12318" s="93"/>
      <c r="P12318" s="93"/>
    </row>
    <row r="12319" spans="14:16">
      <c r="N12319" s="102"/>
      <c r="O12319" s="93"/>
      <c r="P12319" s="93"/>
    </row>
    <row r="12320" spans="14:16">
      <c r="N12320" s="102"/>
      <c r="O12320" s="93"/>
      <c r="P12320" s="93"/>
    </row>
    <row r="12321" spans="14:16">
      <c r="N12321" s="102"/>
      <c r="O12321" s="93"/>
      <c r="P12321" s="93"/>
    </row>
    <row r="12322" spans="14:16">
      <c r="N12322" s="102"/>
      <c r="O12322" s="93"/>
      <c r="P12322" s="93"/>
    </row>
    <row r="12323" spans="14:16">
      <c r="N12323" s="102"/>
      <c r="O12323" s="93"/>
      <c r="P12323" s="93"/>
    </row>
    <row r="12324" spans="14:16">
      <c r="N12324" s="102"/>
      <c r="O12324" s="93"/>
      <c r="P12324" s="93"/>
    </row>
    <row r="12325" spans="14:16">
      <c r="N12325" s="102"/>
      <c r="O12325" s="93"/>
      <c r="P12325" s="93"/>
    </row>
    <row r="12326" spans="14:16">
      <c r="N12326" s="102"/>
      <c r="O12326" s="93"/>
      <c r="P12326" s="93"/>
    </row>
    <row r="12327" spans="14:16">
      <c r="N12327" s="102"/>
      <c r="O12327" s="93"/>
      <c r="P12327" s="93"/>
    </row>
    <row r="12328" spans="14:16">
      <c r="N12328" s="102"/>
      <c r="O12328" s="93"/>
      <c r="P12328" s="93"/>
    </row>
    <row r="12329" spans="14:16">
      <c r="N12329" s="102"/>
      <c r="O12329" s="93"/>
      <c r="P12329" s="93"/>
    </row>
    <row r="12330" spans="14:16">
      <c r="N12330" s="102"/>
      <c r="O12330" s="93"/>
      <c r="P12330" s="93"/>
    </row>
    <row r="12331" spans="14:16">
      <c r="N12331" s="102"/>
      <c r="O12331" s="93"/>
      <c r="P12331" s="93"/>
    </row>
    <row r="12332" spans="14:16">
      <c r="N12332" s="102"/>
      <c r="O12332" s="93"/>
      <c r="P12332" s="93"/>
    </row>
    <row r="12333" spans="14:16">
      <c r="N12333" s="102"/>
      <c r="O12333" s="93"/>
      <c r="P12333" s="93"/>
    </row>
    <row r="12334" spans="14:16">
      <c r="N12334" s="102"/>
      <c r="O12334" s="93"/>
      <c r="P12334" s="93"/>
    </row>
    <row r="12335" spans="14:16">
      <c r="N12335" s="102"/>
      <c r="O12335" s="93"/>
      <c r="P12335" s="93"/>
    </row>
    <row r="12336" spans="14:16">
      <c r="N12336" s="102"/>
      <c r="O12336" s="93"/>
      <c r="P12336" s="93"/>
    </row>
    <row r="12337" spans="14:16">
      <c r="N12337" s="102"/>
      <c r="O12337" s="93"/>
      <c r="P12337" s="93"/>
    </row>
    <row r="12338" spans="14:16">
      <c r="N12338" s="102"/>
      <c r="O12338" s="93"/>
      <c r="P12338" s="93"/>
    </row>
    <row r="12339" spans="14:16">
      <c r="N12339" s="102"/>
      <c r="O12339" s="93"/>
      <c r="P12339" s="93"/>
    </row>
    <row r="12340" spans="14:16">
      <c r="N12340" s="102"/>
      <c r="O12340" s="93"/>
      <c r="P12340" s="93"/>
    </row>
    <row r="12341" spans="14:16">
      <c r="N12341" s="102"/>
      <c r="O12341" s="93"/>
      <c r="P12341" s="93"/>
    </row>
    <row r="12342" spans="14:16">
      <c r="N12342" s="102"/>
      <c r="O12342" s="93"/>
      <c r="P12342" s="93"/>
    </row>
    <row r="12343" spans="14:16">
      <c r="N12343" s="102"/>
      <c r="O12343" s="93"/>
      <c r="P12343" s="93"/>
    </row>
    <row r="12344" spans="14:16">
      <c r="N12344" s="102"/>
      <c r="O12344" s="93"/>
      <c r="P12344" s="93"/>
    </row>
    <row r="12345" spans="14:16">
      <c r="N12345" s="102"/>
      <c r="O12345" s="93"/>
      <c r="P12345" s="93"/>
    </row>
    <row r="12346" spans="14:16">
      <c r="N12346" s="102"/>
      <c r="O12346" s="93"/>
      <c r="P12346" s="93"/>
    </row>
    <row r="12347" spans="14:16">
      <c r="N12347" s="102"/>
      <c r="O12347" s="93"/>
      <c r="P12347" s="93"/>
    </row>
    <row r="12348" spans="14:16">
      <c r="N12348" s="102"/>
      <c r="O12348" s="93"/>
      <c r="P12348" s="93"/>
    </row>
    <row r="12349" spans="14:16">
      <c r="N12349" s="102"/>
      <c r="O12349" s="93"/>
      <c r="P12349" s="93"/>
    </row>
    <row r="12350" spans="14:16">
      <c r="N12350" s="102"/>
      <c r="O12350" s="93"/>
      <c r="P12350" s="93"/>
    </row>
    <row r="12351" spans="14:16">
      <c r="N12351" s="102"/>
      <c r="O12351" s="93"/>
      <c r="P12351" s="93"/>
    </row>
    <row r="12352" spans="14:16">
      <c r="N12352" s="102"/>
      <c r="O12352" s="93"/>
      <c r="P12352" s="93"/>
    </row>
    <row r="12353" spans="14:16">
      <c r="N12353" s="102"/>
      <c r="O12353" s="93"/>
      <c r="P12353" s="93"/>
    </row>
    <row r="12354" spans="14:16">
      <c r="N12354" s="102"/>
      <c r="O12354" s="93"/>
      <c r="P12354" s="93"/>
    </row>
    <row r="12355" spans="14:16">
      <c r="N12355" s="102"/>
      <c r="O12355" s="93"/>
      <c r="P12355" s="93"/>
    </row>
    <row r="12356" spans="14:16">
      <c r="N12356" s="102"/>
      <c r="O12356" s="93"/>
      <c r="P12356" s="93"/>
    </row>
    <row r="12357" spans="14:16">
      <c r="N12357" s="102"/>
      <c r="O12357" s="93"/>
      <c r="P12357" s="93"/>
    </row>
    <row r="12358" spans="14:16">
      <c r="N12358" s="102"/>
      <c r="O12358" s="93"/>
      <c r="P12358" s="93"/>
    </row>
    <row r="12359" spans="14:16">
      <c r="N12359" s="102"/>
      <c r="O12359" s="93"/>
      <c r="P12359" s="93"/>
    </row>
    <row r="12360" spans="14:16">
      <c r="N12360" s="102"/>
      <c r="O12360" s="93"/>
      <c r="P12360" s="93"/>
    </row>
    <row r="12361" spans="14:16">
      <c r="N12361" s="102"/>
      <c r="O12361" s="93"/>
      <c r="P12361" s="93"/>
    </row>
    <row r="12362" spans="14:16">
      <c r="N12362" s="102"/>
      <c r="O12362" s="93"/>
      <c r="P12362" s="93"/>
    </row>
    <row r="12363" spans="14:16">
      <c r="N12363" s="102"/>
      <c r="O12363" s="93"/>
      <c r="P12363" s="93"/>
    </row>
    <row r="12364" spans="14:16">
      <c r="N12364" s="102"/>
      <c r="O12364" s="93"/>
      <c r="P12364" s="93"/>
    </row>
    <row r="12365" spans="14:16">
      <c r="N12365" s="102"/>
      <c r="O12365" s="93"/>
      <c r="P12365" s="93"/>
    </row>
    <row r="12366" spans="14:16">
      <c r="N12366" s="102"/>
      <c r="O12366" s="93"/>
      <c r="P12366" s="93"/>
    </row>
    <row r="12367" spans="14:16">
      <c r="N12367" s="102"/>
      <c r="O12367" s="93"/>
      <c r="P12367" s="93"/>
    </row>
    <row r="12368" spans="14:16">
      <c r="N12368" s="102"/>
      <c r="O12368" s="93"/>
      <c r="P12368" s="93"/>
    </row>
    <row r="12369" spans="14:16">
      <c r="N12369" s="102"/>
      <c r="O12369" s="93"/>
      <c r="P12369" s="93"/>
    </row>
    <row r="12370" spans="14:16">
      <c r="N12370" s="102"/>
      <c r="O12370" s="93"/>
      <c r="P12370" s="93"/>
    </row>
    <row r="12371" spans="14:16">
      <c r="N12371" s="102"/>
      <c r="O12371" s="93"/>
      <c r="P12371" s="93"/>
    </row>
    <row r="12372" spans="14:16">
      <c r="N12372" s="102"/>
      <c r="O12372" s="93"/>
      <c r="P12372" s="93"/>
    </row>
    <row r="12373" spans="14:16">
      <c r="N12373" s="102"/>
      <c r="O12373" s="93"/>
      <c r="P12373" s="93"/>
    </row>
    <row r="12374" spans="14:16">
      <c r="N12374" s="102"/>
      <c r="O12374" s="93"/>
      <c r="P12374" s="93"/>
    </row>
    <row r="12375" spans="14:16">
      <c r="N12375" s="102"/>
      <c r="O12375" s="93"/>
      <c r="P12375" s="93"/>
    </row>
    <row r="12376" spans="14:16">
      <c r="N12376" s="102"/>
      <c r="O12376" s="93"/>
      <c r="P12376" s="93"/>
    </row>
    <row r="12377" spans="14:16">
      <c r="N12377" s="102"/>
      <c r="O12377" s="93"/>
      <c r="P12377" s="93"/>
    </row>
    <row r="12378" spans="14:16">
      <c r="N12378" s="102"/>
      <c r="O12378" s="93"/>
      <c r="P12378" s="93"/>
    </row>
    <row r="12379" spans="14:16">
      <c r="N12379" s="102"/>
      <c r="O12379" s="93"/>
      <c r="P12379" s="93"/>
    </row>
    <row r="12380" spans="14:16">
      <c r="N12380" s="102"/>
      <c r="O12380" s="93"/>
      <c r="P12380" s="93"/>
    </row>
    <row r="12381" spans="14:16">
      <c r="N12381" s="102"/>
      <c r="O12381" s="93"/>
      <c r="P12381" s="93"/>
    </row>
    <row r="12382" spans="14:16">
      <c r="N12382" s="102"/>
      <c r="O12382" s="93"/>
      <c r="P12382" s="93"/>
    </row>
    <row r="12383" spans="14:16">
      <c r="N12383" s="102"/>
      <c r="O12383" s="93"/>
      <c r="P12383" s="93"/>
    </row>
    <row r="12384" spans="14:16">
      <c r="N12384" s="102"/>
      <c r="O12384" s="93"/>
      <c r="P12384" s="93"/>
    </row>
    <row r="12385" spans="14:16">
      <c r="N12385" s="102"/>
      <c r="O12385" s="93"/>
      <c r="P12385" s="93"/>
    </row>
    <row r="12386" spans="14:16">
      <c r="N12386" s="102"/>
      <c r="O12386" s="93"/>
      <c r="P12386" s="93"/>
    </row>
    <row r="12387" spans="14:16">
      <c r="N12387" s="102"/>
      <c r="O12387" s="93"/>
      <c r="P12387" s="93"/>
    </row>
    <row r="12388" spans="14:16">
      <c r="N12388" s="102"/>
      <c r="O12388" s="93"/>
      <c r="P12388" s="93"/>
    </row>
    <row r="12389" spans="14:16">
      <c r="N12389" s="102"/>
      <c r="O12389" s="93"/>
      <c r="P12389" s="93"/>
    </row>
    <row r="12390" spans="14:16">
      <c r="N12390" s="102"/>
      <c r="O12390" s="93"/>
      <c r="P12390" s="93"/>
    </row>
    <row r="12391" spans="14:16">
      <c r="N12391" s="102"/>
      <c r="O12391" s="93"/>
      <c r="P12391" s="93"/>
    </row>
    <row r="12392" spans="14:16">
      <c r="N12392" s="102"/>
      <c r="O12392" s="93"/>
      <c r="P12392" s="93"/>
    </row>
    <row r="12393" spans="14:16">
      <c r="N12393" s="102"/>
      <c r="O12393" s="93"/>
      <c r="P12393" s="93"/>
    </row>
    <row r="12394" spans="14:16">
      <c r="N12394" s="102"/>
      <c r="O12394" s="93"/>
      <c r="P12394" s="93"/>
    </row>
    <row r="12395" spans="14:16">
      <c r="N12395" s="102"/>
      <c r="O12395" s="93"/>
      <c r="P12395" s="93"/>
    </row>
    <row r="12396" spans="14:16">
      <c r="N12396" s="102"/>
      <c r="O12396" s="93"/>
      <c r="P12396" s="93"/>
    </row>
    <row r="12397" spans="14:16">
      <c r="N12397" s="102"/>
      <c r="O12397" s="93"/>
      <c r="P12397" s="93"/>
    </row>
    <row r="12398" spans="14:16">
      <c r="N12398" s="102"/>
      <c r="O12398" s="93"/>
      <c r="P12398" s="93"/>
    </row>
    <row r="12399" spans="14:16">
      <c r="N12399" s="102"/>
      <c r="O12399" s="93"/>
      <c r="P12399" s="93"/>
    </row>
    <row r="12400" spans="14:16">
      <c r="N12400" s="102"/>
      <c r="O12400" s="93"/>
      <c r="P12400" s="93"/>
    </row>
    <row r="12401" spans="14:16">
      <c r="N12401" s="102"/>
      <c r="O12401" s="93"/>
      <c r="P12401" s="93"/>
    </row>
    <row r="12402" spans="14:16">
      <c r="N12402" s="102"/>
      <c r="O12402" s="93"/>
      <c r="P12402" s="93"/>
    </row>
    <row r="12403" spans="14:16">
      <c r="N12403" s="102"/>
      <c r="O12403" s="93"/>
      <c r="P12403" s="93"/>
    </row>
    <row r="12404" spans="14:16">
      <c r="N12404" s="102"/>
      <c r="O12404" s="93"/>
      <c r="P12404" s="93"/>
    </row>
    <row r="12405" spans="14:16">
      <c r="N12405" s="102"/>
      <c r="O12405" s="93"/>
      <c r="P12405" s="93"/>
    </row>
    <row r="12406" spans="14:16">
      <c r="N12406" s="102"/>
      <c r="O12406" s="93"/>
      <c r="P12406" s="93"/>
    </row>
    <row r="12407" spans="14:16">
      <c r="N12407" s="102"/>
      <c r="O12407" s="93"/>
      <c r="P12407" s="93"/>
    </row>
    <row r="12408" spans="14:16">
      <c r="N12408" s="102"/>
      <c r="O12408" s="93"/>
      <c r="P12408" s="93"/>
    </row>
    <row r="12409" spans="14:16">
      <c r="N12409" s="102"/>
      <c r="O12409" s="93"/>
      <c r="P12409" s="93"/>
    </row>
    <row r="12410" spans="14:16">
      <c r="N12410" s="102"/>
      <c r="O12410" s="93"/>
      <c r="P12410" s="93"/>
    </row>
    <row r="12411" spans="14:16">
      <c r="N12411" s="102"/>
      <c r="O12411" s="93"/>
      <c r="P12411" s="93"/>
    </row>
    <row r="12412" spans="14:16">
      <c r="N12412" s="102"/>
      <c r="O12412" s="93"/>
      <c r="P12412" s="93"/>
    </row>
    <row r="12413" spans="14:16">
      <c r="N12413" s="102"/>
      <c r="O12413" s="93"/>
      <c r="P12413" s="93"/>
    </row>
    <row r="12414" spans="14:16">
      <c r="N12414" s="102"/>
      <c r="O12414" s="93"/>
      <c r="P12414" s="93"/>
    </row>
    <row r="12415" spans="14:16">
      <c r="N12415" s="102"/>
      <c r="O12415" s="93"/>
      <c r="P12415" s="93"/>
    </row>
    <row r="12416" spans="14:16">
      <c r="N12416" s="102"/>
      <c r="O12416" s="93"/>
      <c r="P12416" s="93"/>
    </row>
    <row r="12417" spans="14:16">
      <c r="N12417" s="102"/>
      <c r="O12417" s="93"/>
      <c r="P12417" s="93"/>
    </row>
    <row r="12418" spans="14:16">
      <c r="N12418" s="102"/>
      <c r="O12418" s="93"/>
      <c r="P12418" s="93"/>
    </row>
    <row r="12419" spans="14:16">
      <c r="N12419" s="102"/>
      <c r="O12419" s="93"/>
      <c r="P12419" s="93"/>
    </row>
    <row r="12420" spans="14:16">
      <c r="N12420" s="102"/>
      <c r="O12420" s="93"/>
      <c r="P12420" s="93"/>
    </row>
    <row r="12421" spans="14:16">
      <c r="N12421" s="102"/>
      <c r="O12421" s="93"/>
      <c r="P12421" s="93"/>
    </row>
    <row r="12422" spans="14:16">
      <c r="N12422" s="102"/>
      <c r="O12422" s="93"/>
      <c r="P12422" s="93"/>
    </row>
    <row r="12423" spans="14:16">
      <c r="N12423" s="102"/>
      <c r="O12423" s="93"/>
      <c r="P12423" s="93"/>
    </row>
    <row r="12424" spans="14:16">
      <c r="N12424" s="102"/>
      <c r="O12424" s="93"/>
      <c r="P12424" s="93"/>
    </row>
    <row r="12425" spans="14:16">
      <c r="N12425" s="102"/>
      <c r="O12425" s="93"/>
      <c r="P12425" s="93"/>
    </row>
    <row r="12426" spans="14:16">
      <c r="N12426" s="102"/>
      <c r="O12426" s="93"/>
      <c r="P12426" s="93"/>
    </row>
    <row r="12427" spans="14:16">
      <c r="N12427" s="102"/>
      <c r="O12427" s="93"/>
      <c r="P12427" s="93"/>
    </row>
    <row r="12428" spans="14:16">
      <c r="N12428" s="102"/>
      <c r="O12428" s="93"/>
      <c r="P12428" s="93"/>
    </row>
    <row r="12429" spans="14:16">
      <c r="N12429" s="102"/>
      <c r="O12429" s="93"/>
      <c r="P12429" s="93"/>
    </row>
    <row r="12430" spans="14:16">
      <c r="N12430" s="102"/>
      <c r="O12430" s="93"/>
      <c r="P12430" s="93"/>
    </row>
    <row r="12431" spans="14:16">
      <c r="N12431" s="102"/>
      <c r="O12431" s="93"/>
      <c r="P12431" s="93"/>
    </row>
    <row r="12432" spans="14:16">
      <c r="N12432" s="102"/>
      <c r="O12432" s="93"/>
      <c r="P12432" s="93"/>
    </row>
    <row r="12433" spans="14:16">
      <c r="N12433" s="102"/>
      <c r="O12433" s="93"/>
      <c r="P12433" s="93"/>
    </row>
    <row r="12434" spans="14:16">
      <c r="N12434" s="102"/>
      <c r="O12434" s="93"/>
      <c r="P12434" s="93"/>
    </row>
    <row r="12435" spans="14:16">
      <c r="N12435" s="102"/>
      <c r="O12435" s="93"/>
      <c r="P12435" s="93"/>
    </row>
    <row r="12436" spans="14:16">
      <c r="N12436" s="102"/>
      <c r="O12436" s="93"/>
      <c r="P12436" s="93"/>
    </row>
    <row r="12437" spans="14:16">
      <c r="N12437" s="102"/>
      <c r="O12437" s="93"/>
      <c r="P12437" s="93"/>
    </row>
    <row r="12438" spans="14:16">
      <c r="N12438" s="102"/>
      <c r="O12438" s="93"/>
      <c r="P12438" s="93"/>
    </row>
    <row r="12439" spans="14:16">
      <c r="N12439" s="102"/>
      <c r="O12439" s="93"/>
      <c r="P12439" s="93"/>
    </row>
    <row r="12440" spans="14:16">
      <c r="N12440" s="102"/>
      <c r="O12440" s="93"/>
      <c r="P12440" s="93"/>
    </row>
    <row r="12441" spans="14:16">
      <c r="N12441" s="102"/>
      <c r="O12441" s="93"/>
      <c r="P12441" s="93"/>
    </row>
    <row r="12442" spans="14:16">
      <c r="N12442" s="102"/>
      <c r="O12442" s="93"/>
      <c r="P12442" s="93"/>
    </row>
    <row r="12443" spans="14:16">
      <c r="N12443" s="102"/>
      <c r="O12443" s="93"/>
      <c r="P12443" s="93"/>
    </row>
    <row r="12444" spans="14:16">
      <c r="N12444" s="102"/>
      <c r="O12444" s="93"/>
      <c r="P12444" s="93"/>
    </row>
    <row r="12445" spans="14:16">
      <c r="N12445" s="102"/>
      <c r="O12445" s="93"/>
      <c r="P12445" s="93"/>
    </row>
    <row r="12446" spans="14:16">
      <c r="N12446" s="102"/>
      <c r="O12446" s="93"/>
      <c r="P12446" s="93"/>
    </row>
    <row r="12447" spans="14:16">
      <c r="N12447" s="102"/>
      <c r="O12447" s="93"/>
      <c r="P12447" s="93"/>
    </row>
    <row r="12448" spans="14:16">
      <c r="N12448" s="102"/>
      <c r="O12448" s="93"/>
      <c r="P12448" s="93"/>
    </row>
    <row r="12449" spans="14:16">
      <c r="N12449" s="102"/>
      <c r="O12449" s="93"/>
      <c r="P12449" s="93"/>
    </row>
    <row r="12450" spans="14:16">
      <c r="N12450" s="102"/>
      <c r="O12450" s="93"/>
      <c r="P12450" s="93"/>
    </row>
    <row r="12451" spans="14:16">
      <c r="N12451" s="102"/>
      <c r="O12451" s="93"/>
      <c r="P12451" s="93"/>
    </row>
    <row r="12452" spans="14:16">
      <c r="N12452" s="102"/>
      <c r="O12452" s="93"/>
      <c r="P12452" s="93"/>
    </row>
    <row r="12453" spans="14:16">
      <c r="N12453" s="102"/>
      <c r="O12453" s="93"/>
      <c r="P12453" s="93"/>
    </row>
    <row r="12454" spans="14:16">
      <c r="N12454" s="102"/>
      <c r="O12454" s="93"/>
      <c r="P12454" s="93"/>
    </row>
    <row r="12455" spans="14:16">
      <c r="N12455" s="102"/>
      <c r="O12455" s="93"/>
      <c r="P12455" s="93"/>
    </row>
    <row r="12456" spans="14:16">
      <c r="N12456" s="102"/>
      <c r="O12456" s="93"/>
      <c r="P12456" s="93"/>
    </row>
    <row r="12457" spans="14:16">
      <c r="N12457" s="102"/>
      <c r="O12457" s="93"/>
      <c r="P12457" s="93"/>
    </row>
    <row r="12458" spans="14:16">
      <c r="N12458" s="102"/>
      <c r="O12458" s="93"/>
      <c r="P12458" s="93"/>
    </row>
    <row r="12459" spans="14:16">
      <c r="N12459" s="102"/>
      <c r="O12459" s="93"/>
      <c r="P12459" s="93"/>
    </row>
    <row r="12460" spans="14:16">
      <c r="N12460" s="102"/>
      <c r="O12460" s="93"/>
      <c r="P12460" s="93"/>
    </row>
    <row r="12461" spans="14:16">
      <c r="N12461" s="102"/>
      <c r="O12461" s="93"/>
      <c r="P12461" s="93"/>
    </row>
    <row r="12462" spans="14:16">
      <c r="N12462" s="102"/>
      <c r="O12462" s="93"/>
      <c r="P12462" s="93"/>
    </row>
    <row r="12463" spans="14:16">
      <c r="N12463" s="102"/>
      <c r="O12463" s="93"/>
      <c r="P12463" s="93"/>
    </row>
    <row r="12464" spans="14:16">
      <c r="N12464" s="102"/>
      <c r="O12464" s="93"/>
      <c r="P12464" s="93"/>
    </row>
    <row r="12465" spans="14:16">
      <c r="N12465" s="102"/>
      <c r="O12465" s="93"/>
      <c r="P12465" s="93"/>
    </row>
    <row r="12466" spans="14:16">
      <c r="N12466" s="102"/>
      <c r="O12466" s="93"/>
      <c r="P12466" s="93"/>
    </row>
    <row r="12467" spans="14:16">
      <c r="N12467" s="102"/>
      <c r="O12467" s="93"/>
      <c r="P12467" s="93"/>
    </row>
    <row r="12468" spans="14:16">
      <c r="N12468" s="102"/>
      <c r="O12468" s="93"/>
      <c r="P12468" s="93"/>
    </row>
    <row r="12469" spans="14:16">
      <c r="N12469" s="102"/>
      <c r="O12469" s="93"/>
      <c r="P12469" s="93"/>
    </row>
    <row r="12470" spans="14:16">
      <c r="N12470" s="102"/>
      <c r="O12470" s="93"/>
      <c r="P12470" s="93"/>
    </row>
    <row r="12471" spans="14:16">
      <c r="N12471" s="102"/>
      <c r="O12471" s="93"/>
      <c r="P12471" s="93"/>
    </row>
    <row r="12472" spans="14:16">
      <c r="N12472" s="102"/>
      <c r="O12472" s="93"/>
      <c r="P12472" s="93"/>
    </row>
    <row r="12473" spans="14:16">
      <c r="N12473" s="102"/>
      <c r="O12473" s="93"/>
      <c r="P12473" s="93"/>
    </row>
    <row r="12474" spans="14:16">
      <c r="N12474" s="102"/>
      <c r="O12474" s="93"/>
      <c r="P12474" s="93"/>
    </row>
    <row r="12475" spans="14:16">
      <c r="N12475" s="102"/>
      <c r="O12475" s="93"/>
      <c r="P12475" s="93"/>
    </row>
    <row r="12476" spans="14:16">
      <c r="N12476" s="102"/>
      <c r="O12476" s="93"/>
      <c r="P12476" s="93"/>
    </row>
    <row r="12477" spans="14:16">
      <c r="N12477" s="102"/>
      <c r="O12477" s="93"/>
      <c r="P12477" s="93"/>
    </row>
    <row r="12478" spans="14:16">
      <c r="N12478" s="102"/>
      <c r="O12478" s="93"/>
      <c r="P12478" s="93"/>
    </row>
    <row r="12479" spans="14:16">
      <c r="N12479" s="102"/>
      <c r="O12479" s="93"/>
      <c r="P12479" s="93"/>
    </row>
    <row r="12480" spans="14:16">
      <c r="N12480" s="102"/>
      <c r="O12480" s="93"/>
      <c r="P12480" s="93"/>
    </row>
    <row r="12481" spans="14:16">
      <c r="N12481" s="102"/>
      <c r="O12481" s="93"/>
      <c r="P12481" s="93"/>
    </row>
    <row r="12482" spans="14:16">
      <c r="N12482" s="102"/>
      <c r="O12482" s="93"/>
      <c r="P12482" s="93"/>
    </row>
    <row r="12483" spans="14:16">
      <c r="N12483" s="102"/>
      <c r="O12483" s="93"/>
      <c r="P12483" s="93"/>
    </row>
    <row r="12484" spans="14:16">
      <c r="N12484" s="102"/>
      <c r="O12484" s="93"/>
      <c r="P12484" s="93"/>
    </row>
    <row r="12485" spans="14:16">
      <c r="N12485" s="102"/>
      <c r="O12485" s="93"/>
      <c r="P12485" s="93"/>
    </row>
    <row r="12486" spans="14:16">
      <c r="N12486" s="102"/>
      <c r="O12486" s="93"/>
      <c r="P12486" s="93"/>
    </row>
    <row r="12487" spans="14:16">
      <c r="N12487" s="102"/>
      <c r="O12487" s="93"/>
      <c r="P12487" s="93"/>
    </row>
    <row r="12488" spans="14:16">
      <c r="N12488" s="102"/>
      <c r="O12488" s="93"/>
      <c r="P12488" s="93"/>
    </row>
    <row r="12489" spans="14:16">
      <c r="N12489" s="102"/>
      <c r="O12489" s="93"/>
      <c r="P12489" s="93"/>
    </row>
    <row r="12490" spans="14:16">
      <c r="N12490" s="102"/>
      <c r="O12490" s="93"/>
      <c r="P12490" s="93"/>
    </row>
    <row r="12491" spans="14:16">
      <c r="N12491" s="102"/>
      <c r="O12491" s="93"/>
      <c r="P12491" s="93"/>
    </row>
    <row r="12492" spans="14:16">
      <c r="N12492" s="102"/>
      <c r="O12492" s="93"/>
      <c r="P12492" s="93"/>
    </row>
    <row r="12493" spans="14:16">
      <c r="N12493" s="102"/>
      <c r="O12493" s="93"/>
      <c r="P12493" s="93"/>
    </row>
    <row r="12494" spans="14:16">
      <c r="N12494" s="102"/>
      <c r="O12494" s="93"/>
      <c r="P12494" s="93"/>
    </row>
    <row r="12495" spans="14:16">
      <c r="N12495" s="102"/>
      <c r="O12495" s="93"/>
      <c r="P12495" s="93"/>
    </row>
    <row r="12496" spans="14:16">
      <c r="N12496" s="102"/>
      <c r="O12496" s="93"/>
      <c r="P12496" s="93"/>
    </row>
    <row r="12497" spans="14:16">
      <c r="N12497" s="102"/>
      <c r="O12497" s="93"/>
      <c r="P12497" s="93"/>
    </row>
    <row r="12498" spans="14:16">
      <c r="N12498" s="102"/>
      <c r="O12498" s="93"/>
      <c r="P12498" s="93"/>
    </row>
    <row r="12499" spans="14:16">
      <c r="N12499" s="102"/>
      <c r="O12499" s="93"/>
      <c r="P12499" s="93"/>
    </row>
    <row r="12500" spans="14:16">
      <c r="N12500" s="102"/>
      <c r="O12500" s="93"/>
      <c r="P12500" s="93"/>
    </row>
    <row r="12501" spans="14:16">
      <c r="N12501" s="102"/>
      <c r="O12501" s="93"/>
      <c r="P12501" s="93"/>
    </row>
    <row r="12502" spans="14:16">
      <c r="N12502" s="102"/>
      <c r="O12502" s="93"/>
      <c r="P12502" s="93"/>
    </row>
    <row r="12503" spans="14:16">
      <c r="N12503" s="102"/>
      <c r="O12503" s="93"/>
      <c r="P12503" s="93"/>
    </row>
    <row r="12504" spans="14:16">
      <c r="N12504" s="102"/>
      <c r="O12504" s="93"/>
      <c r="P12504" s="93"/>
    </row>
    <row r="12505" spans="14:16">
      <c r="N12505" s="102"/>
      <c r="O12505" s="93"/>
      <c r="P12505" s="93"/>
    </row>
    <row r="12506" spans="14:16">
      <c r="N12506" s="102"/>
      <c r="O12506" s="93"/>
      <c r="P12506" s="93"/>
    </row>
    <row r="12507" spans="14:16">
      <c r="N12507" s="102"/>
      <c r="O12507" s="93"/>
      <c r="P12507" s="93"/>
    </row>
    <row r="12508" spans="14:16">
      <c r="N12508" s="102"/>
      <c r="O12508" s="93"/>
      <c r="P12508" s="93"/>
    </row>
    <row r="12509" spans="14:16">
      <c r="N12509" s="102"/>
      <c r="O12509" s="93"/>
      <c r="P12509" s="93"/>
    </row>
    <row r="12510" spans="14:16">
      <c r="N12510" s="102"/>
      <c r="O12510" s="93"/>
      <c r="P12510" s="93"/>
    </row>
    <row r="12511" spans="14:16">
      <c r="N12511" s="102"/>
      <c r="O12511" s="93"/>
      <c r="P12511" s="93"/>
    </row>
    <row r="12512" spans="14:16">
      <c r="N12512" s="102"/>
      <c r="O12512" s="93"/>
      <c r="P12512" s="93"/>
    </row>
    <row r="12513" spans="14:16">
      <c r="N12513" s="102"/>
      <c r="O12513" s="93"/>
      <c r="P12513" s="93"/>
    </row>
    <row r="12514" spans="14:16">
      <c r="N12514" s="102"/>
      <c r="O12514" s="93"/>
      <c r="P12514" s="93"/>
    </row>
    <row r="12515" spans="14:16">
      <c r="N12515" s="102"/>
      <c r="O12515" s="93"/>
      <c r="P12515" s="93"/>
    </row>
    <row r="12516" spans="14:16">
      <c r="N12516" s="102"/>
      <c r="O12516" s="93"/>
      <c r="P12516" s="93"/>
    </row>
    <row r="12517" spans="14:16">
      <c r="N12517" s="102"/>
      <c r="O12517" s="93"/>
      <c r="P12517" s="93"/>
    </row>
    <row r="12518" spans="14:16">
      <c r="N12518" s="102"/>
      <c r="O12518" s="93"/>
      <c r="P12518" s="93"/>
    </row>
    <row r="12519" spans="14:16">
      <c r="N12519" s="102"/>
      <c r="O12519" s="93"/>
      <c r="P12519" s="93"/>
    </row>
    <row r="12520" spans="14:16">
      <c r="N12520" s="102"/>
      <c r="O12520" s="93"/>
      <c r="P12520" s="93"/>
    </row>
    <row r="12521" spans="14:16">
      <c r="N12521" s="102"/>
      <c r="O12521" s="93"/>
      <c r="P12521" s="93"/>
    </row>
    <row r="12522" spans="14:16">
      <c r="N12522" s="102"/>
      <c r="O12522" s="93"/>
      <c r="P12522" s="93"/>
    </row>
    <row r="12523" spans="14:16">
      <c r="N12523" s="102"/>
      <c r="O12523" s="93"/>
      <c r="P12523" s="93"/>
    </row>
    <row r="12524" spans="14:16">
      <c r="N12524" s="102"/>
      <c r="O12524" s="93"/>
      <c r="P12524" s="93"/>
    </row>
    <row r="12525" spans="14:16">
      <c r="N12525" s="102"/>
      <c r="O12525" s="93"/>
      <c r="P12525" s="93"/>
    </row>
    <row r="12526" spans="14:16">
      <c r="N12526" s="102"/>
      <c r="O12526" s="93"/>
      <c r="P12526" s="93"/>
    </row>
    <row r="12527" spans="14:16">
      <c r="N12527" s="102"/>
      <c r="O12527" s="93"/>
      <c r="P12527" s="93"/>
    </row>
    <row r="12528" spans="14:16">
      <c r="N12528" s="102"/>
      <c r="O12528" s="93"/>
      <c r="P12528" s="93"/>
    </row>
    <row r="12529" spans="14:16">
      <c r="N12529" s="102"/>
      <c r="O12529" s="93"/>
      <c r="P12529" s="93"/>
    </row>
    <row r="12530" spans="14:16">
      <c r="N12530" s="102"/>
      <c r="O12530" s="93"/>
      <c r="P12530" s="93"/>
    </row>
    <row r="12531" spans="14:16">
      <c r="N12531" s="102"/>
      <c r="O12531" s="93"/>
      <c r="P12531" s="93"/>
    </row>
    <row r="12532" spans="14:16">
      <c r="N12532" s="102"/>
      <c r="O12532" s="93"/>
      <c r="P12532" s="93"/>
    </row>
    <row r="12533" spans="14:16">
      <c r="N12533" s="102"/>
      <c r="O12533" s="93"/>
      <c r="P12533" s="93"/>
    </row>
    <row r="12534" spans="14:16">
      <c r="N12534" s="102"/>
      <c r="O12534" s="93"/>
      <c r="P12534" s="93"/>
    </row>
    <row r="12535" spans="14:16">
      <c r="N12535" s="102"/>
      <c r="O12535" s="93"/>
      <c r="P12535" s="93"/>
    </row>
    <row r="12536" spans="14:16">
      <c r="N12536" s="102"/>
      <c r="O12536" s="93"/>
      <c r="P12536" s="93"/>
    </row>
    <row r="12537" spans="14:16">
      <c r="N12537" s="102"/>
      <c r="O12537" s="93"/>
      <c r="P12537" s="93"/>
    </row>
    <row r="12538" spans="14:16">
      <c r="N12538" s="102"/>
      <c r="O12538" s="93"/>
      <c r="P12538" s="93"/>
    </row>
    <row r="12539" spans="14:16">
      <c r="N12539" s="102"/>
      <c r="O12539" s="93"/>
      <c r="P12539" s="93"/>
    </row>
    <row r="12540" spans="14:16">
      <c r="N12540" s="102"/>
      <c r="O12540" s="93"/>
      <c r="P12540" s="93"/>
    </row>
    <row r="12541" spans="14:16">
      <c r="N12541" s="102"/>
      <c r="O12541" s="93"/>
      <c r="P12541" s="93"/>
    </row>
    <row r="12542" spans="14:16">
      <c r="N12542" s="102"/>
      <c r="O12542" s="93"/>
      <c r="P12542" s="93"/>
    </row>
    <row r="12543" spans="14:16">
      <c r="N12543" s="102"/>
      <c r="O12543" s="93"/>
      <c r="P12543" s="93"/>
    </row>
    <row r="12544" spans="14:16">
      <c r="N12544" s="102"/>
      <c r="O12544" s="93"/>
      <c r="P12544" s="93"/>
    </row>
    <row r="12545" spans="14:16">
      <c r="N12545" s="102"/>
      <c r="O12545" s="93"/>
      <c r="P12545" s="93"/>
    </row>
    <row r="12546" spans="14:16">
      <c r="N12546" s="102"/>
      <c r="O12546" s="93"/>
      <c r="P12546" s="93"/>
    </row>
    <row r="12547" spans="14:16">
      <c r="N12547" s="102"/>
      <c r="O12547" s="93"/>
      <c r="P12547" s="93"/>
    </row>
    <row r="12548" spans="14:16">
      <c r="N12548" s="102"/>
      <c r="O12548" s="93"/>
      <c r="P12548" s="93"/>
    </row>
    <row r="12549" spans="14:16">
      <c r="N12549" s="102"/>
      <c r="O12549" s="93"/>
      <c r="P12549" s="93"/>
    </row>
    <row r="12550" spans="14:16">
      <c r="N12550" s="102"/>
      <c r="O12550" s="93"/>
      <c r="P12550" s="93"/>
    </row>
    <row r="12551" spans="14:16">
      <c r="N12551" s="102"/>
      <c r="O12551" s="93"/>
      <c r="P12551" s="93"/>
    </row>
    <row r="12552" spans="14:16">
      <c r="N12552" s="102"/>
      <c r="O12552" s="93"/>
      <c r="P12552" s="93"/>
    </row>
    <row r="12553" spans="14:16">
      <c r="N12553" s="102"/>
      <c r="O12553" s="93"/>
      <c r="P12553" s="93"/>
    </row>
    <row r="12554" spans="14:16">
      <c r="N12554" s="102"/>
      <c r="O12554" s="93"/>
      <c r="P12554" s="93"/>
    </row>
    <row r="12555" spans="14:16">
      <c r="N12555" s="102"/>
      <c r="O12555" s="93"/>
      <c r="P12555" s="93"/>
    </row>
    <row r="12556" spans="14:16">
      <c r="N12556" s="102"/>
      <c r="O12556" s="93"/>
      <c r="P12556" s="93"/>
    </row>
    <row r="12557" spans="14:16">
      <c r="N12557" s="102"/>
      <c r="O12557" s="93"/>
      <c r="P12557" s="93"/>
    </row>
    <row r="12558" spans="14:16">
      <c r="N12558" s="102"/>
      <c r="O12558" s="93"/>
      <c r="P12558" s="93"/>
    </row>
    <row r="12559" spans="14:16">
      <c r="N12559" s="102"/>
      <c r="O12559" s="93"/>
      <c r="P12559" s="93"/>
    </row>
    <row r="12560" spans="14:16">
      <c r="N12560" s="102"/>
      <c r="O12560" s="93"/>
      <c r="P12560" s="93"/>
    </row>
    <row r="12561" spans="14:16">
      <c r="N12561" s="102"/>
      <c r="O12561" s="93"/>
      <c r="P12561" s="93"/>
    </row>
    <row r="12562" spans="14:16">
      <c r="N12562" s="102"/>
      <c r="O12562" s="93"/>
      <c r="P12562" s="93"/>
    </row>
    <row r="12563" spans="14:16">
      <c r="N12563" s="102"/>
      <c r="O12563" s="93"/>
      <c r="P12563" s="93"/>
    </row>
    <row r="12564" spans="14:16">
      <c r="N12564" s="102"/>
      <c r="O12564" s="93"/>
      <c r="P12564" s="93"/>
    </row>
    <row r="12565" spans="14:16">
      <c r="N12565" s="102"/>
      <c r="O12565" s="93"/>
      <c r="P12565" s="93"/>
    </row>
    <row r="12566" spans="14:16">
      <c r="N12566" s="102"/>
      <c r="O12566" s="93"/>
      <c r="P12566" s="93"/>
    </row>
    <row r="12567" spans="14:16">
      <c r="N12567" s="102"/>
      <c r="O12567" s="93"/>
      <c r="P12567" s="93"/>
    </row>
    <row r="12568" spans="14:16">
      <c r="N12568" s="102"/>
      <c r="O12568" s="93"/>
      <c r="P12568" s="93"/>
    </row>
    <row r="12569" spans="14:16">
      <c r="N12569" s="102"/>
      <c r="O12569" s="93"/>
      <c r="P12569" s="93"/>
    </row>
    <row r="12570" spans="14:16">
      <c r="N12570" s="102"/>
      <c r="O12570" s="93"/>
      <c r="P12570" s="93"/>
    </row>
    <row r="12571" spans="14:16">
      <c r="N12571" s="102"/>
      <c r="O12571" s="93"/>
      <c r="P12571" s="93"/>
    </row>
    <row r="12572" spans="14:16">
      <c r="N12572" s="102"/>
      <c r="O12572" s="93"/>
      <c r="P12572" s="93"/>
    </row>
    <row r="12573" spans="14:16">
      <c r="N12573" s="102"/>
      <c r="O12573" s="93"/>
      <c r="P12573" s="93"/>
    </row>
    <row r="12574" spans="14:16">
      <c r="N12574" s="102"/>
      <c r="O12574" s="93"/>
      <c r="P12574" s="93"/>
    </row>
    <row r="12575" spans="14:16">
      <c r="N12575" s="102"/>
      <c r="O12575" s="93"/>
      <c r="P12575" s="93"/>
    </row>
    <row r="12576" spans="14:16">
      <c r="N12576" s="102"/>
      <c r="O12576" s="93"/>
      <c r="P12576" s="93"/>
    </row>
    <row r="12577" spans="14:16">
      <c r="N12577" s="102"/>
      <c r="O12577" s="93"/>
      <c r="P12577" s="93"/>
    </row>
    <row r="12578" spans="14:16">
      <c r="N12578" s="102"/>
      <c r="O12578" s="93"/>
      <c r="P12578" s="93"/>
    </row>
    <row r="12579" spans="14:16">
      <c r="N12579" s="102"/>
      <c r="O12579" s="93"/>
      <c r="P12579" s="93"/>
    </row>
    <row r="12580" spans="14:16">
      <c r="N12580" s="102"/>
      <c r="O12580" s="93"/>
      <c r="P12580" s="93"/>
    </row>
    <row r="12581" spans="14:16">
      <c r="N12581" s="102"/>
      <c r="O12581" s="93"/>
      <c r="P12581" s="93"/>
    </row>
    <row r="12582" spans="14:16">
      <c r="N12582" s="102"/>
      <c r="O12582" s="93"/>
      <c r="P12582" s="93"/>
    </row>
    <row r="12583" spans="14:16">
      <c r="N12583" s="102"/>
      <c r="O12583" s="93"/>
      <c r="P12583" s="93"/>
    </row>
    <row r="12584" spans="14:16">
      <c r="N12584" s="102"/>
      <c r="O12584" s="93"/>
      <c r="P12584" s="93"/>
    </row>
    <row r="12585" spans="14:16">
      <c r="N12585" s="102"/>
      <c r="O12585" s="93"/>
      <c r="P12585" s="93"/>
    </row>
    <row r="12586" spans="14:16">
      <c r="N12586" s="102"/>
      <c r="O12586" s="93"/>
      <c r="P12586" s="93"/>
    </row>
    <row r="12587" spans="14:16">
      <c r="N12587" s="102"/>
      <c r="O12587" s="93"/>
      <c r="P12587" s="93"/>
    </row>
    <row r="12588" spans="14:16">
      <c r="N12588" s="102"/>
      <c r="O12588" s="93"/>
      <c r="P12588" s="93"/>
    </row>
    <row r="12589" spans="14:16">
      <c r="N12589" s="102"/>
      <c r="O12589" s="93"/>
      <c r="P12589" s="93"/>
    </row>
    <row r="12590" spans="14:16">
      <c r="N12590" s="102"/>
      <c r="O12590" s="93"/>
      <c r="P12590" s="93"/>
    </row>
    <row r="12591" spans="14:16">
      <c r="N12591" s="102"/>
      <c r="O12591" s="93"/>
      <c r="P12591" s="93"/>
    </row>
    <row r="12592" spans="14:16">
      <c r="N12592" s="102"/>
      <c r="O12592" s="93"/>
      <c r="P12592" s="93"/>
    </row>
    <row r="12593" spans="14:16">
      <c r="N12593" s="102"/>
      <c r="O12593" s="93"/>
      <c r="P12593" s="93"/>
    </row>
    <row r="12594" spans="14:16">
      <c r="N12594" s="102"/>
      <c r="O12594" s="93"/>
      <c r="P12594" s="93"/>
    </row>
    <row r="12595" spans="14:16">
      <c r="N12595" s="102"/>
      <c r="O12595" s="93"/>
      <c r="P12595" s="93"/>
    </row>
    <row r="12596" spans="14:16">
      <c r="N12596" s="102"/>
      <c r="O12596" s="93"/>
      <c r="P12596" s="93"/>
    </row>
    <row r="12597" spans="14:16">
      <c r="N12597" s="102"/>
      <c r="O12597" s="93"/>
      <c r="P12597" s="93"/>
    </row>
    <row r="12598" spans="14:16">
      <c r="N12598" s="102"/>
      <c r="O12598" s="93"/>
      <c r="P12598" s="93"/>
    </row>
    <row r="12599" spans="14:16">
      <c r="N12599" s="102"/>
      <c r="O12599" s="93"/>
      <c r="P12599" s="93"/>
    </row>
    <row r="12600" spans="14:16">
      <c r="N12600" s="102"/>
      <c r="O12600" s="93"/>
      <c r="P12600" s="93"/>
    </row>
    <row r="12601" spans="14:16">
      <c r="N12601" s="102"/>
      <c r="O12601" s="93"/>
      <c r="P12601" s="93"/>
    </row>
    <row r="12602" spans="14:16">
      <c r="N12602" s="102"/>
      <c r="O12602" s="93"/>
      <c r="P12602" s="93"/>
    </row>
    <row r="12603" spans="14:16">
      <c r="N12603" s="102"/>
      <c r="O12603" s="93"/>
      <c r="P12603" s="93"/>
    </row>
    <row r="12604" spans="14:16">
      <c r="N12604" s="102"/>
      <c r="O12604" s="93"/>
      <c r="P12604" s="93"/>
    </row>
    <row r="12605" spans="14:16">
      <c r="N12605" s="102"/>
      <c r="O12605" s="93"/>
      <c r="P12605" s="93"/>
    </row>
    <row r="12606" spans="14:16">
      <c r="N12606" s="102"/>
      <c r="O12606" s="93"/>
      <c r="P12606" s="93"/>
    </row>
    <row r="12607" spans="14:16">
      <c r="N12607" s="102"/>
      <c r="O12607" s="93"/>
      <c r="P12607" s="93"/>
    </row>
    <row r="12608" spans="14:16">
      <c r="N12608" s="102"/>
      <c r="O12608" s="93"/>
      <c r="P12608" s="93"/>
    </row>
    <row r="12609" spans="14:16">
      <c r="N12609" s="102"/>
      <c r="O12609" s="93"/>
      <c r="P12609" s="93"/>
    </row>
    <row r="12610" spans="14:16">
      <c r="N12610" s="102"/>
      <c r="O12610" s="93"/>
      <c r="P12610" s="93"/>
    </row>
    <row r="12611" spans="14:16">
      <c r="N12611" s="102"/>
      <c r="O12611" s="93"/>
      <c r="P12611" s="93"/>
    </row>
    <row r="12612" spans="14:16">
      <c r="N12612" s="102"/>
      <c r="O12612" s="93"/>
      <c r="P12612" s="93"/>
    </row>
    <row r="12613" spans="14:16">
      <c r="N12613" s="102"/>
      <c r="O12613" s="93"/>
      <c r="P12613" s="93"/>
    </row>
    <row r="12614" spans="14:16">
      <c r="N12614" s="102"/>
      <c r="O12614" s="93"/>
      <c r="P12614" s="93"/>
    </row>
    <row r="12615" spans="14:16">
      <c r="N12615" s="102"/>
      <c r="O12615" s="93"/>
      <c r="P12615" s="93"/>
    </row>
    <row r="12616" spans="14:16">
      <c r="N12616" s="102"/>
      <c r="O12616" s="93"/>
      <c r="P12616" s="93"/>
    </row>
    <row r="12617" spans="14:16">
      <c r="N12617" s="102"/>
      <c r="O12617" s="93"/>
      <c r="P12617" s="93"/>
    </row>
    <row r="12618" spans="14:16">
      <c r="N12618" s="102"/>
      <c r="O12618" s="93"/>
      <c r="P12618" s="93"/>
    </row>
    <row r="12619" spans="14:16">
      <c r="N12619" s="102"/>
      <c r="O12619" s="93"/>
      <c r="P12619" s="93"/>
    </row>
    <row r="12620" spans="14:16">
      <c r="N12620" s="102"/>
      <c r="O12620" s="93"/>
      <c r="P12620" s="93"/>
    </row>
    <row r="12621" spans="14:16">
      <c r="N12621" s="102"/>
      <c r="O12621" s="93"/>
      <c r="P12621" s="93"/>
    </row>
    <row r="12622" spans="14:16">
      <c r="N12622" s="102"/>
      <c r="O12622" s="93"/>
      <c r="P12622" s="93"/>
    </row>
    <row r="12623" spans="14:16">
      <c r="N12623" s="102"/>
      <c r="O12623" s="93"/>
      <c r="P12623" s="93"/>
    </row>
    <row r="12624" spans="14:16">
      <c r="N12624" s="102"/>
      <c r="O12624" s="93"/>
      <c r="P12624" s="93"/>
    </row>
    <row r="12625" spans="14:16">
      <c r="N12625" s="102"/>
      <c r="O12625" s="93"/>
      <c r="P12625" s="93"/>
    </row>
    <row r="12626" spans="14:16">
      <c r="N12626" s="102"/>
      <c r="O12626" s="93"/>
      <c r="P12626" s="93"/>
    </row>
    <row r="12627" spans="14:16">
      <c r="N12627" s="102"/>
      <c r="O12627" s="93"/>
      <c r="P12627" s="93"/>
    </row>
    <row r="12628" spans="14:16">
      <c r="N12628" s="102"/>
      <c r="O12628" s="93"/>
      <c r="P12628" s="93"/>
    </row>
    <row r="12629" spans="14:16">
      <c r="N12629" s="102"/>
      <c r="O12629" s="93"/>
      <c r="P12629" s="93"/>
    </row>
    <row r="12630" spans="14:16">
      <c r="N12630" s="102"/>
      <c r="O12630" s="93"/>
      <c r="P12630" s="93"/>
    </row>
    <row r="12631" spans="14:16">
      <c r="N12631" s="102"/>
      <c r="O12631" s="93"/>
      <c r="P12631" s="93"/>
    </row>
    <row r="12632" spans="14:16">
      <c r="N12632" s="102"/>
      <c r="O12632" s="93"/>
      <c r="P12632" s="93"/>
    </row>
    <row r="12633" spans="14:16">
      <c r="N12633" s="102"/>
      <c r="O12633" s="93"/>
      <c r="P12633" s="93"/>
    </row>
    <row r="12634" spans="14:16">
      <c r="N12634" s="102"/>
      <c r="O12634" s="93"/>
      <c r="P12634" s="93"/>
    </row>
    <row r="12635" spans="14:16">
      <c r="N12635" s="102"/>
      <c r="O12635" s="93"/>
      <c r="P12635" s="93"/>
    </row>
    <row r="12636" spans="14:16">
      <c r="N12636" s="102"/>
      <c r="O12636" s="93"/>
      <c r="P12636" s="93"/>
    </row>
    <row r="12637" spans="14:16">
      <c r="N12637" s="102"/>
      <c r="O12637" s="93"/>
      <c r="P12637" s="93"/>
    </row>
    <row r="12638" spans="14:16">
      <c r="N12638" s="102"/>
      <c r="O12638" s="93"/>
      <c r="P12638" s="93"/>
    </row>
    <row r="12639" spans="14:16">
      <c r="N12639" s="102"/>
      <c r="O12639" s="93"/>
      <c r="P12639" s="93"/>
    </row>
    <row r="12640" spans="14:16">
      <c r="N12640" s="102"/>
      <c r="O12640" s="93"/>
      <c r="P12640" s="93"/>
    </row>
    <row r="12641" spans="14:16">
      <c r="N12641" s="102"/>
      <c r="O12641" s="93"/>
      <c r="P12641" s="93"/>
    </row>
    <row r="12642" spans="14:16">
      <c r="N12642" s="102"/>
      <c r="O12642" s="93"/>
      <c r="P12642" s="93"/>
    </row>
    <row r="12643" spans="14:16">
      <c r="N12643" s="102"/>
      <c r="O12643" s="93"/>
      <c r="P12643" s="93"/>
    </row>
    <row r="12644" spans="14:16">
      <c r="N12644" s="102"/>
      <c r="O12644" s="93"/>
      <c r="P12644" s="93"/>
    </row>
    <row r="12645" spans="14:16">
      <c r="N12645" s="102"/>
      <c r="O12645" s="93"/>
      <c r="P12645" s="93"/>
    </row>
    <row r="12646" spans="14:16">
      <c r="N12646" s="102"/>
      <c r="O12646" s="93"/>
      <c r="P12646" s="93"/>
    </row>
    <row r="12647" spans="14:16">
      <c r="N12647" s="102"/>
      <c r="O12647" s="93"/>
      <c r="P12647" s="93"/>
    </row>
    <row r="12648" spans="14:16">
      <c r="N12648" s="102"/>
      <c r="O12648" s="93"/>
      <c r="P12648" s="93"/>
    </row>
    <row r="12649" spans="14:16">
      <c r="N12649" s="102"/>
      <c r="O12649" s="93"/>
      <c r="P12649" s="93"/>
    </row>
    <row r="12650" spans="14:16">
      <c r="N12650" s="102"/>
      <c r="O12650" s="93"/>
      <c r="P12650" s="93"/>
    </row>
    <row r="12651" spans="14:16">
      <c r="N12651" s="102"/>
      <c r="O12651" s="93"/>
      <c r="P12651" s="93"/>
    </row>
    <row r="12652" spans="14:16">
      <c r="N12652" s="102"/>
      <c r="O12652" s="93"/>
      <c r="P12652" s="93"/>
    </row>
    <row r="12653" spans="14:16">
      <c r="N12653" s="102"/>
      <c r="O12653" s="93"/>
      <c r="P12653" s="93"/>
    </row>
    <row r="12654" spans="14:16">
      <c r="N12654" s="102"/>
      <c r="O12654" s="93"/>
      <c r="P12654" s="93"/>
    </row>
    <row r="12655" spans="14:16">
      <c r="N12655" s="102"/>
      <c r="O12655" s="93"/>
      <c r="P12655" s="93"/>
    </row>
    <row r="12656" spans="14:16">
      <c r="N12656" s="102"/>
      <c r="O12656" s="93"/>
      <c r="P12656" s="93"/>
    </row>
    <row r="12657" spans="14:16">
      <c r="N12657" s="102"/>
      <c r="O12657" s="93"/>
      <c r="P12657" s="93"/>
    </row>
    <row r="12658" spans="14:16">
      <c r="N12658" s="102"/>
      <c r="O12658" s="93"/>
      <c r="P12658" s="93"/>
    </row>
    <row r="12659" spans="14:16">
      <c r="N12659" s="102"/>
      <c r="O12659" s="93"/>
      <c r="P12659" s="93"/>
    </row>
    <row r="12660" spans="14:16">
      <c r="N12660" s="102"/>
      <c r="O12660" s="93"/>
      <c r="P12660" s="93"/>
    </row>
    <row r="12661" spans="14:16">
      <c r="N12661" s="102"/>
      <c r="O12661" s="93"/>
      <c r="P12661" s="93"/>
    </row>
    <row r="12662" spans="14:16">
      <c r="N12662" s="102"/>
      <c r="O12662" s="93"/>
      <c r="P12662" s="93"/>
    </row>
    <row r="12663" spans="14:16">
      <c r="N12663" s="102"/>
      <c r="O12663" s="93"/>
      <c r="P12663" s="93"/>
    </row>
    <row r="12664" spans="14:16">
      <c r="N12664" s="102"/>
      <c r="O12664" s="93"/>
      <c r="P12664" s="93"/>
    </row>
    <row r="12665" spans="14:16">
      <c r="N12665" s="102"/>
      <c r="O12665" s="93"/>
      <c r="P12665" s="93"/>
    </row>
    <row r="12666" spans="14:16">
      <c r="N12666" s="102"/>
      <c r="O12666" s="93"/>
      <c r="P12666" s="93"/>
    </row>
    <row r="12667" spans="14:16">
      <c r="N12667" s="102"/>
      <c r="O12667" s="93"/>
      <c r="P12667" s="93"/>
    </row>
    <row r="12668" spans="14:16">
      <c r="N12668" s="102"/>
      <c r="O12668" s="93"/>
      <c r="P12668" s="93"/>
    </row>
    <row r="12669" spans="14:16">
      <c r="N12669" s="102"/>
      <c r="O12669" s="93"/>
      <c r="P12669" s="93"/>
    </row>
    <row r="12670" spans="14:16">
      <c r="N12670" s="102"/>
      <c r="O12670" s="93"/>
      <c r="P12670" s="93"/>
    </row>
    <row r="12671" spans="14:16">
      <c r="N12671" s="102"/>
      <c r="O12671" s="93"/>
      <c r="P12671" s="93"/>
    </row>
    <row r="12672" spans="14:16">
      <c r="N12672" s="102"/>
      <c r="O12672" s="93"/>
      <c r="P12672" s="93"/>
    </row>
    <row r="12673" spans="14:16">
      <c r="N12673" s="102"/>
      <c r="O12673" s="93"/>
      <c r="P12673" s="93"/>
    </row>
    <row r="12674" spans="14:16">
      <c r="N12674" s="102"/>
      <c r="O12674" s="93"/>
      <c r="P12674" s="93"/>
    </row>
    <row r="12675" spans="14:16">
      <c r="N12675" s="102"/>
      <c r="O12675" s="93"/>
      <c r="P12675" s="93"/>
    </row>
    <row r="12676" spans="14:16">
      <c r="N12676" s="102"/>
      <c r="O12676" s="93"/>
      <c r="P12676" s="93"/>
    </row>
    <row r="12677" spans="14:16">
      <c r="N12677" s="102"/>
      <c r="O12677" s="93"/>
      <c r="P12677" s="93"/>
    </row>
    <row r="12678" spans="14:16">
      <c r="N12678" s="102"/>
      <c r="O12678" s="93"/>
      <c r="P12678" s="93"/>
    </row>
    <row r="12679" spans="14:16">
      <c r="N12679" s="102"/>
      <c r="O12679" s="93"/>
      <c r="P12679" s="93"/>
    </row>
    <row r="12680" spans="14:16">
      <c r="N12680" s="102"/>
      <c r="O12680" s="93"/>
      <c r="P12680" s="93"/>
    </row>
    <row r="12681" spans="14:16">
      <c r="N12681" s="102"/>
      <c r="O12681" s="93"/>
      <c r="P12681" s="93"/>
    </row>
    <row r="12682" spans="14:16">
      <c r="N12682" s="102"/>
      <c r="O12682" s="93"/>
      <c r="P12682" s="93"/>
    </row>
    <row r="12683" spans="14:16">
      <c r="N12683" s="102"/>
      <c r="O12683" s="93"/>
      <c r="P12683" s="93"/>
    </row>
    <row r="12684" spans="14:16">
      <c r="N12684" s="102"/>
      <c r="O12684" s="93"/>
      <c r="P12684" s="93"/>
    </row>
    <row r="12685" spans="14:16">
      <c r="N12685" s="102"/>
      <c r="O12685" s="93"/>
      <c r="P12685" s="93"/>
    </row>
    <row r="12686" spans="14:16">
      <c r="N12686" s="102"/>
      <c r="O12686" s="93"/>
      <c r="P12686" s="93"/>
    </row>
    <row r="12687" spans="14:16">
      <c r="N12687" s="102"/>
      <c r="O12687" s="93"/>
      <c r="P12687" s="93"/>
    </row>
    <row r="12688" spans="14:16">
      <c r="N12688" s="102"/>
      <c r="O12688" s="93"/>
      <c r="P12688" s="93"/>
    </row>
    <row r="12689" spans="14:16">
      <c r="N12689" s="102"/>
      <c r="O12689" s="93"/>
      <c r="P12689" s="93"/>
    </row>
    <row r="12690" spans="14:16">
      <c r="N12690" s="102"/>
      <c r="O12690" s="93"/>
      <c r="P12690" s="93"/>
    </row>
    <row r="12691" spans="14:16">
      <c r="N12691" s="102"/>
      <c r="O12691" s="93"/>
      <c r="P12691" s="93"/>
    </row>
    <row r="12692" spans="14:16">
      <c r="N12692" s="102"/>
      <c r="O12692" s="93"/>
      <c r="P12692" s="93"/>
    </row>
    <row r="12693" spans="14:16">
      <c r="N12693" s="102"/>
      <c r="O12693" s="93"/>
      <c r="P12693" s="93"/>
    </row>
    <row r="12694" spans="14:16">
      <c r="N12694" s="102"/>
      <c r="O12694" s="93"/>
      <c r="P12694" s="93"/>
    </row>
    <row r="12695" spans="14:16">
      <c r="N12695" s="102"/>
      <c r="O12695" s="93"/>
      <c r="P12695" s="93"/>
    </row>
    <row r="12696" spans="14:16">
      <c r="N12696" s="102"/>
      <c r="O12696" s="93"/>
      <c r="P12696" s="93"/>
    </row>
    <row r="12697" spans="14:16">
      <c r="N12697" s="102"/>
      <c r="O12697" s="93"/>
      <c r="P12697" s="93"/>
    </row>
    <row r="12698" spans="14:16">
      <c r="N12698" s="102"/>
      <c r="O12698" s="93"/>
      <c r="P12698" s="93"/>
    </row>
    <row r="12699" spans="14:16">
      <c r="N12699" s="102"/>
      <c r="O12699" s="93"/>
      <c r="P12699" s="93"/>
    </row>
    <row r="12700" spans="14:16">
      <c r="N12700" s="102"/>
      <c r="O12700" s="93"/>
      <c r="P12700" s="93"/>
    </row>
    <row r="12701" spans="14:16">
      <c r="N12701" s="102"/>
      <c r="O12701" s="93"/>
      <c r="P12701" s="93"/>
    </row>
    <row r="12702" spans="14:16">
      <c r="N12702" s="102"/>
      <c r="O12702" s="93"/>
      <c r="P12702" s="93"/>
    </row>
    <row r="12703" spans="14:16">
      <c r="N12703" s="102"/>
      <c r="O12703" s="93"/>
      <c r="P12703" s="93"/>
    </row>
    <row r="12704" spans="14:16">
      <c r="N12704" s="102"/>
      <c r="O12704" s="93"/>
      <c r="P12704" s="93"/>
    </row>
    <row r="12705" spans="14:16">
      <c r="N12705" s="102"/>
      <c r="O12705" s="93"/>
      <c r="P12705" s="93"/>
    </row>
    <row r="12706" spans="14:16">
      <c r="N12706" s="102"/>
      <c r="O12706" s="93"/>
      <c r="P12706" s="93"/>
    </row>
    <row r="12707" spans="14:16">
      <c r="N12707" s="102"/>
      <c r="O12707" s="93"/>
      <c r="P12707" s="93"/>
    </row>
    <row r="12708" spans="14:16">
      <c r="N12708" s="102"/>
      <c r="O12708" s="93"/>
      <c r="P12708" s="93"/>
    </row>
    <row r="12709" spans="14:16">
      <c r="N12709" s="102"/>
      <c r="O12709" s="93"/>
      <c r="P12709" s="93"/>
    </row>
    <row r="12710" spans="14:16">
      <c r="N12710" s="102"/>
      <c r="O12710" s="93"/>
      <c r="P12710" s="93"/>
    </row>
    <row r="12711" spans="14:16">
      <c r="N12711" s="102"/>
      <c r="O12711" s="93"/>
      <c r="P12711" s="93"/>
    </row>
    <row r="12712" spans="14:16">
      <c r="N12712" s="102"/>
      <c r="O12712" s="93"/>
      <c r="P12712" s="93"/>
    </row>
    <row r="12713" spans="14:16">
      <c r="N12713" s="102"/>
      <c r="O12713" s="93"/>
      <c r="P12713" s="93"/>
    </row>
    <row r="12714" spans="14:16">
      <c r="N12714" s="102"/>
      <c r="O12714" s="93"/>
      <c r="P12714" s="93"/>
    </row>
    <row r="12715" spans="14:16">
      <c r="N12715" s="102"/>
      <c r="O12715" s="93"/>
      <c r="P12715" s="93"/>
    </row>
    <row r="12716" spans="14:16">
      <c r="N12716" s="102"/>
      <c r="O12716" s="93"/>
      <c r="P12716" s="93"/>
    </row>
    <row r="12717" spans="14:16">
      <c r="N12717" s="102"/>
      <c r="O12717" s="93"/>
      <c r="P12717" s="93"/>
    </row>
    <row r="12718" spans="14:16">
      <c r="N12718" s="102"/>
      <c r="O12718" s="93"/>
      <c r="P12718" s="93"/>
    </row>
    <row r="12719" spans="14:16">
      <c r="N12719" s="102"/>
      <c r="O12719" s="93"/>
      <c r="P12719" s="93"/>
    </row>
    <row r="12720" spans="14:16">
      <c r="N12720" s="102"/>
      <c r="O12720" s="93"/>
      <c r="P12720" s="93"/>
    </row>
    <row r="12721" spans="14:16">
      <c r="N12721" s="102"/>
      <c r="O12721" s="93"/>
      <c r="P12721" s="93"/>
    </row>
    <row r="12722" spans="14:16">
      <c r="N12722" s="102"/>
      <c r="O12722" s="93"/>
      <c r="P12722" s="93"/>
    </row>
    <row r="12723" spans="14:16">
      <c r="N12723" s="102"/>
      <c r="O12723" s="93"/>
      <c r="P12723" s="93"/>
    </row>
    <row r="12724" spans="14:16">
      <c r="N12724" s="102"/>
      <c r="O12724" s="93"/>
      <c r="P12724" s="93"/>
    </row>
    <row r="12725" spans="14:16">
      <c r="N12725" s="102"/>
      <c r="O12725" s="93"/>
      <c r="P12725" s="93"/>
    </row>
    <row r="12726" spans="14:16">
      <c r="N12726" s="102"/>
      <c r="O12726" s="93"/>
      <c r="P12726" s="93"/>
    </row>
    <row r="12727" spans="14:16">
      <c r="N12727" s="102"/>
      <c r="O12727" s="93"/>
      <c r="P12727" s="93"/>
    </row>
    <row r="12728" spans="14:16">
      <c r="N12728" s="102"/>
      <c r="O12728" s="93"/>
      <c r="P12728" s="93"/>
    </row>
    <row r="12729" spans="14:16">
      <c r="N12729" s="102"/>
      <c r="O12729" s="93"/>
      <c r="P12729" s="93"/>
    </row>
    <row r="12730" spans="14:16">
      <c r="N12730" s="102"/>
      <c r="O12730" s="93"/>
      <c r="P12730" s="93"/>
    </row>
    <row r="12731" spans="14:16">
      <c r="N12731" s="102"/>
      <c r="O12731" s="93"/>
      <c r="P12731" s="93"/>
    </row>
    <row r="12732" spans="14:16">
      <c r="N12732" s="102"/>
      <c r="O12732" s="93"/>
      <c r="P12732" s="93"/>
    </row>
    <row r="12733" spans="14:16">
      <c r="N12733" s="102"/>
      <c r="O12733" s="93"/>
      <c r="P12733" s="93"/>
    </row>
    <row r="12734" spans="14:16">
      <c r="N12734" s="102"/>
      <c r="O12734" s="93"/>
      <c r="P12734" s="93"/>
    </row>
    <row r="12735" spans="14:16">
      <c r="N12735" s="102"/>
      <c r="O12735" s="93"/>
      <c r="P12735" s="93"/>
    </row>
    <row r="12736" spans="14:16">
      <c r="N12736" s="102"/>
      <c r="O12736" s="93"/>
      <c r="P12736" s="93"/>
    </row>
    <row r="12737" spans="14:16">
      <c r="N12737" s="102"/>
      <c r="O12737" s="93"/>
      <c r="P12737" s="93"/>
    </row>
    <row r="12738" spans="14:16">
      <c r="N12738" s="102"/>
      <c r="O12738" s="93"/>
      <c r="P12738" s="93"/>
    </row>
    <row r="12739" spans="14:16">
      <c r="N12739" s="102"/>
      <c r="O12739" s="93"/>
      <c r="P12739" s="93"/>
    </row>
    <row r="12740" spans="14:16">
      <c r="N12740" s="102"/>
      <c r="O12740" s="93"/>
      <c r="P12740" s="93"/>
    </row>
    <row r="12741" spans="14:16">
      <c r="N12741" s="102"/>
      <c r="O12741" s="93"/>
      <c r="P12741" s="93"/>
    </row>
    <row r="12742" spans="14:16">
      <c r="N12742" s="102"/>
      <c r="O12742" s="93"/>
      <c r="P12742" s="93"/>
    </row>
    <row r="12743" spans="14:16">
      <c r="N12743" s="102"/>
      <c r="O12743" s="93"/>
      <c r="P12743" s="93"/>
    </row>
    <row r="12744" spans="14:16">
      <c r="N12744" s="102"/>
      <c r="O12744" s="93"/>
      <c r="P12744" s="93"/>
    </row>
    <row r="12745" spans="14:16">
      <c r="N12745" s="102"/>
      <c r="O12745" s="93"/>
      <c r="P12745" s="93"/>
    </row>
    <row r="12746" spans="14:16">
      <c r="N12746" s="102"/>
      <c r="O12746" s="93"/>
      <c r="P12746" s="93"/>
    </row>
    <row r="12747" spans="14:16">
      <c r="N12747" s="102"/>
      <c r="O12747" s="93"/>
      <c r="P12747" s="93"/>
    </row>
    <row r="12748" spans="14:16">
      <c r="N12748" s="102"/>
      <c r="O12748" s="93"/>
      <c r="P12748" s="93"/>
    </row>
    <row r="12749" spans="14:16">
      <c r="N12749" s="102"/>
      <c r="O12749" s="93"/>
      <c r="P12749" s="93"/>
    </row>
    <row r="12750" spans="14:16">
      <c r="N12750" s="102"/>
      <c r="O12750" s="93"/>
      <c r="P12750" s="93"/>
    </row>
    <row r="12751" spans="14:16">
      <c r="N12751" s="102"/>
      <c r="O12751" s="93"/>
      <c r="P12751" s="93"/>
    </row>
    <row r="12752" spans="14:16">
      <c r="N12752" s="102"/>
      <c r="O12752" s="93"/>
      <c r="P12752" s="93"/>
    </row>
    <row r="12753" spans="14:16">
      <c r="N12753" s="102"/>
      <c r="O12753" s="93"/>
      <c r="P12753" s="93"/>
    </row>
    <row r="12754" spans="14:16">
      <c r="N12754" s="102"/>
      <c r="O12754" s="93"/>
      <c r="P12754" s="93"/>
    </row>
    <row r="12755" spans="14:16">
      <c r="N12755" s="102"/>
      <c r="O12755" s="93"/>
      <c r="P12755" s="93"/>
    </row>
    <row r="12756" spans="14:16">
      <c r="N12756" s="102"/>
      <c r="O12756" s="93"/>
      <c r="P12756" s="93"/>
    </row>
    <row r="12757" spans="14:16">
      <c r="N12757" s="102"/>
      <c r="O12757" s="93"/>
      <c r="P12757" s="93"/>
    </row>
    <row r="12758" spans="14:16">
      <c r="N12758" s="102"/>
      <c r="O12758" s="93"/>
      <c r="P12758" s="93"/>
    </row>
    <row r="12759" spans="14:16">
      <c r="N12759" s="102"/>
      <c r="O12759" s="93"/>
      <c r="P12759" s="93"/>
    </row>
    <row r="12760" spans="14:16">
      <c r="N12760" s="102"/>
      <c r="O12760" s="93"/>
      <c r="P12760" s="93"/>
    </row>
    <row r="12761" spans="14:16">
      <c r="N12761" s="102"/>
      <c r="O12761" s="93"/>
      <c r="P12761" s="93"/>
    </row>
    <row r="12762" spans="14:16">
      <c r="N12762" s="102"/>
      <c r="O12762" s="93"/>
      <c r="P12762" s="93"/>
    </row>
    <row r="12763" spans="14:16">
      <c r="N12763" s="102"/>
      <c r="O12763" s="93"/>
      <c r="P12763" s="93"/>
    </row>
    <row r="12764" spans="14:16">
      <c r="N12764" s="102"/>
      <c r="O12764" s="93"/>
      <c r="P12764" s="93"/>
    </row>
    <row r="12765" spans="14:16">
      <c r="N12765" s="102"/>
      <c r="O12765" s="93"/>
      <c r="P12765" s="93"/>
    </row>
    <row r="12766" spans="14:16">
      <c r="N12766" s="102"/>
      <c r="O12766" s="93"/>
      <c r="P12766" s="93"/>
    </row>
    <row r="12767" spans="14:16">
      <c r="N12767" s="102"/>
      <c r="O12767" s="93"/>
      <c r="P12767" s="93"/>
    </row>
    <row r="12768" spans="14:16">
      <c r="N12768" s="102"/>
      <c r="O12768" s="93"/>
      <c r="P12768" s="93"/>
    </row>
    <row r="12769" spans="14:16">
      <c r="N12769" s="102"/>
      <c r="O12769" s="93"/>
      <c r="P12769" s="93"/>
    </row>
    <row r="12770" spans="14:16">
      <c r="N12770" s="102"/>
      <c r="O12770" s="93"/>
      <c r="P12770" s="93"/>
    </row>
    <row r="12771" spans="14:16">
      <c r="N12771" s="102"/>
      <c r="O12771" s="93"/>
      <c r="P12771" s="93"/>
    </row>
    <row r="12772" spans="14:16">
      <c r="N12772" s="102"/>
      <c r="O12772" s="93"/>
      <c r="P12772" s="93"/>
    </row>
    <row r="12773" spans="14:16">
      <c r="N12773" s="102"/>
      <c r="O12773" s="93"/>
      <c r="P12773" s="93"/>
    </row>
    <row r="12774" spans="14:16">
      <c r="N12774" s="102"/>
      <c r="O12774" s="93"/>
      <c r="P12774" s="93"/>
    </row>
    <row r="12775" spans="14:16">
      <c r="N12775" s="102"/>
      <c r="O12775" s="93"/>
      <c r="P12775" s="93"/>
    </row>
    <row r="12776" spans="14:16">
      <c r="N12776" s="102"/>
      <c r="O12776" s="93"/>
      <c r="P12776" s="93"/>
    </row>
    <row r="12777" spans="14:16">
      <c r="N12777" s="102"/>
      <c r="O12777" s="93"/>
      <c r="P12777" s="93"/>
    </row>
    <row r="12778" spans="14:16">
      <c r="N12778" s="102"/>
      <c r="O12778" s="93"/>
      <c r="P12778" s="93"/>
    </row>
    <row r="12779" spans="14:16">
      <c r="N12779" s="102"/>
      <c r="O12779" s="93"/>
      <c r="P12779" s="93"/>
    </row>
    <row r="12780" spans="14:16">
      <c r="N12780" s="102"/>
      <c r="O12780" s="93"/>
      <c r="P12780" s="93"/>
    </row>
    <row r="12781" spans="14:16">
      <c r="N12781" s="102"/>
      <c r="O12781" s="93"/>
      <c r="P12781" s="93"/>
    </row>
    <row r="12782" spans="14:16">
      <c r="N12782" s="102"/>
      <c r="O12782" s="93"/>
      <c r="P12782" s="93"/>
    </row>
    <row r="12783" spans="14:16">
      <c r="N12783" s="102"/>
      <c r="O12783" s="93"/>
      <c r="P12783" s="93"/>
    </row>
    <row r="12784" spans="14:16">
      <c r="N12784" s="102"/>
      <c r="O12784" s="93"/>
      <c r="P12784" s="93"/>
    </row>
    <row r="12785" spans="14:16">
      <c r="N12785" s="102"/>
      <c r="O12785" s="93"/>
      <c r="P12785" s="93"/>
    </row>
    <row r="12786" spans="14:16">
      <c r="N12786" s="102"/>
      <c r="O12786" s="93"/>
      <c r="P12786" s="93"/>
    </row>
    <row r="12787" spans="14:16">
      <c r="N12787" s="102"/>
      <c r="O12787" s="93"/>
      <c r="P12787" s="93"/>
    </row>
    <row r="12788" spans="14:16">
      <c r="N12788" s="102"/>
      <c r="O12788" s="93"/>
      <c r="P12788" s="93"/>
    </row>
    <row r="12789" spans="14:16">
      <c r="N12789" s="102"/>
      <c r="O12789" s="93"/>
      <c r="P12789" s="93"/>
    </row>
    <row r="12790" spans="14:16">
      <c r="N12790" s="102"/>
      <c r="O12790" s="93"/>
      <c r="P12790" s="93"/>
    </row>
    <row r="12791" spans="14:16">
      <c r="N12791" s="102"/>
      <c r="O12791" s="93"/>
      <c r="P12791" s="93"/>
    </row>
    <row r="12792" spans="14:16">
      <c r="N12792" s="102"/>
      <c r="O12792" s="93"/>
      <c r="P12792" s="93"/>
    </row>
    <row r="12793" spans="14:16">
      <c r="N12793" s="102"/>
      <c r="O12793" s="93"/>
      <c r="P12793" s="93"/>
    </row>
    <row r="12794" spans="14:16">
      <c r="N12794" s="102"/>
      <c r="O12794" s="93"/>
      <c r="P12794" s="93"/>
    </row>
    <row r="12795" spans="14:16">
      <c r="N12795" s="102"/>
      <c r="O12795" s="93"/>
      <c r="P12795" s="93"/>
    </row>
    <row r="12796" spans="14:16">
      <c r="N12796" s="102"/>
      <c r="O12796" s="93"/>
      <c r="P12796" s="93"/>
    </row>
    <row r="12797" spans="14:16">
      <c r="N12797" s="102"/>
      <c r="O12797" s="93"/>
      <c r="P12797" s="93"/>
    </row>
    <row r="12798" spans="14:16">
      <c r="N12798" s="102"/>
      <c r="O12798" s="93"/>
      <c r="P12798" s="93"/>
    </row>
    <row r="12799" spans="14:16">
      <c r="N12799" s="102"/>
      <c r="O12799" s="93"/>
      <c r="P12799" s="93"/>
    </row>
    <row r="12800" spans="14:16">
      <c r="N12800" s="102"/>
      <c r="O12800" s="93"/>
      <c r="P12800" s="93"/>
    </row>
    <row r="12801" spans="14:16">
      <c r="N12801" s="102"/>
      <c r="O12801" s="93"/>
      <c r="P12801" s="93"/>
    </row>
    <row r="12802" spans="14:16">
      <c r="N12802" s="102"/>
      <c r="O12802" s="93"/>
      <c r="P12802" s="93"/>
    </row>
    <row r="12803" spans="14:16">
      <c r="N12803" s="102"/>
      <c r="O12803" s="93"/>
      <c r="P12803" s="93"/>
    </row>
    <row r="12804" spans="14:16">
      <c r="N12804" s="102"/>
      <c r="O12804" s="93"/>
      <c r="P12804" s="93"/>
    </row>
    <row r="12805" spans="14:16">
      <c r="N12805" s="102"/>
      <c r="O12805" s="93"/>
      <c r="P12805" s="93"/>
    </row>
    <row r="12806" spans="14:16">
      <c r="N12806" s="102"/>
      <c r="O12806" s="93"/>
      <c r="P12806" s="93"/>
    </row>
    <row r="12807" spans="14:16">
      <c r="N12807" s="102"/>
      <c r="O12807" s="93"/>
      <c r="P12807" s="93"/>
    </row>
    <row r="12808" spans="14:16">
      <c r="N12808" s="102"/>
      <c r="O12808" s="93"/>
      <c r="P12808" s="93"/>
    </row>
    <row r="12809" spans="14:16">
      <c r="N12809" s="102"/>
      <c r="O12809" s="93"/>
      <c r="P12809" s="93"/>
    </row>
    <row r="12810" spans="14:16">
      <c r="N12810" s="102"/>
      <c r="O12810" s="93"/>
      <c r="P12810" s="93"/>
    </row>
    <row r="12811" spans="14:16">
      <c r="N12811" s="102"/>
      <c r="O12811" s="93"/>
      <c r="P12811" s="93"/>
    </row>
    <row r="12812" spans="14:16">
      <c r="N12812" s="102"/>
      <c r="O12812" s="93"/>
      <c r="P12812" s="93"/>
    </row>
    <row r="12813" spans="14:16">
      <c r="N12813" s="102"/>
      <c r="O12813" s="93"/>
      <c r="P12813" s="93"/>
    </row>
    <row r="12814" spans="14:16">
      <c r="N12814" s="102"/>
      <c r="O12814" s="93"/>
      <c r="P12814" s="93"/>
    </row>
    <row r="12815" spans="14:16">
      <c r="N12815" s="102"/>
      <c r="O12815" s="93"/>
      <c r="P12815" s="93"/>
    </row>
    <row r="12816" spans="14:16">
      <c r="N12816" s="102"/>
      <c r="O12816" s="93"/>
      <c r="P12816" s="93"/>
    </row>
    <row r="12817" spans="14:16">
      <c r="N12817" s="102"/>
      <c r="O12817" s="93"/>
      <c r="P12817" s="93"/>
    </row>
    <row r="12818" spans="14:16">
      <c r="N12818" s="102"/>
      <c r="O12818" s="93"/>
      <c r="P12818" s="93"/>
    </row>
    <row r="12819" spans="14:16">
      <c r="N12819" s="102"/>
      <c r="O12819" s="93"/>
      <c r="P12819" s="93"/>
    </row>
    <row r="12820" spans="14:16">
      <c r="N12820" s="102"/>
      <c r="O12820" s="93"/>
      <c r="P12820" s="93"/>
    </row>
    <row r="12821" spans="14:16">
      <c r="N12821" s="102"/>
      <c r="O12821" s="93"/>
      <c r="P12821" s="93"/>
    </row>
    <row r="12822" spans="14:16">
      <c r="N12822" s="102"/>
      <c r="O12822" s="93"/>
      <c r="P12822" s="93"/>
    </row>
    <row r="12823" spans="14:16">
      <c r="N12823" s="102"/>
      <c r="O12823" s="93"/>
      <c r="P12823" s="93"/>
    </row>
    <row r="12824" spans="14:16">
      <c r="N12824" s="102"/>
      <c r="O12824" s="93"/>
      <c r="P12824" s="93"/>
    </row>
    <row r="12825" spans="14:16">
      <c r="N12825" s="102"/>
      <c r="O12825" s="93"/>
      <c r="P12825" s="93"/>
    </row>
    <row r="12826" spans="14:16">
      <c r="N12826" s="102"/>
      <c r="O12826" s="93"/>
      <c r="P12826" s="93"/>
    </row>
    <row r="12827" spans="14:16">
      <c r="N12827" s="102"/>
      <c r="O12827" s="93"/>
      <c r="P12827" s="93"/>
    </row>
    <row r="12828" spans="14:16">
      <c r="N12828" s="102"/>
      <c r="O12828" s="93"/>
      <c r="P12828" s="93"/>
    </row>
    <row r="12829" spans="14:16">
      <c r="N12829" s="102"/>
      <c r="O12829" s="93"/>
      <c r="P12829" s="93"/>
    </row>
    <row r="12830" spans="14:16">
      <c r="N12830" s="102"/>
      <c r="O12830" s="93"/>
      <c r="P12830" s="93"/>
    </row>
    <row r="12831" spans="14:16">
      <c r="N12831" s="102"/>
      <c r="O12831" s="93"/>
      <c r="P12831" s="93"/>
    </row>
    <row r="12832" spans="14:16">
      <c r="N12832" s="102"/>
      <c r="O12832" s="93"/>
      <c r="P12832" s="93"/>
    </row>
    <row r="12833" spans="14:16">
      <c r="N12833" s="102"/>
      <c r="O12833" s="93"/>
      <c r="P12833" s="93"/>
    </row>
    <row r="12834" spans="14:16">
      <c r="N12834" s="102"/>
      <c r="O12834" s="93"/>
      <c r="P12834" s="93"/>
    </row>
    <row r="12835" spans="14:16">
      <c r="N12835" s="102"/>
      <c r="O12835" s="93"/>
      <c r="P12835" s="93"/>
    </row>
    <row r="12836" spans="14:16">
      <c r="N12836" s="102"/>
      <c r="O12836" s="93"/>
      <c r="P12836" s="93"/>
    </row>
    <row r="12837" spans="14:16">
      <c r="N12837" s="102"/>
      <c r="O12837" s="93"/>
      <c r="P12837" s="93"/>
    </row>
    <row r="12838" spans="14:16">
      <c r="N12838" s="102"/>
      <c r="O12838" s="93"/>
      <c r="P12838" s="93"/>
    </row>
    <row r="12839" spans="14:16">
      <c r="N12839" s="102"/>
      <c r="O12839" s="93"/>
      <c r="P12839" s="93"/>
    </row>
    <row r="12840" spans="14:16">
      <c r="N12840" s="102"/>
      <c r="O12840" s="93"/>
      <c r="P12840" s="93"/>
    </row>
    <row r="12841" spans="14:16">
      <c r="N12841" s="102"/>
      <c r="O12841" s="93"/>
      <c r="P12841" s="93"/>
    </row>
    <row r="12842" spans="14:16">
      <c r="N12842" s="102"/>
      <c r="O12842" s="93"/>
      <c r="P12842" s="93"/>
    </row>
    <row r="12843" spans="14:16">
      <c r="N12843" s="102"/>
      <c r="O12843" s="93"/>
      <c r="P12843" s="93"/>
    </row>
    <row r="12844" spans="14:16">
      <c r="N12844" s="102"/>
      <c r="O12844" s="93"/>
      <c r="P12844" s="93"/>
    </row>
    <row r="12845" spans="14:16">
      <c r="N12845" s="102"/>
      <c r="O12845" s="93"/>
      <c r="P12845" s="93"/>
    </row>
    <row r="12846" spans="14:16">
      <c r="N12846" s="102"/>
      <c r="O12846" s="93"/>
      <c r="P12846" s="93"/>
    </row>
    <row r="12847" spans="14:16">
      <c r="N12847" s="102"/>
      <c r="O12847" s="93"/>
      <c r="P12847" s="93"/>
    </row>
    <row r="12848" spans="14:16">
      <c r="N12848" s="102"/>
      <c r="O12848" s="93"/>
      <c r="P12848" s="93"/>
    </row>
    <row r="12849" spans="14:16">
      <c r="N12849" s="102"/>
      <c r="O12849" s="93"/>
      <c r="P12849" s="93"/>
    </row>
    <row r="12850" spans="14:16">
      <c r="N12850" s="102"/>
      <c r="O12850" s="93"/>
      <c r="P12850" s="93"/>
    </row>
    <row r="12851" spans="14:16">
      <c r="N12851" s="102"/>
      <c r="O12851" s="93"/>
      <c r="P12851" s="93"/>
    </row>
    <row r="12852" spans="14:16">
      <c r="N12852" s="102"/>
      <c r="O12852" s="93"/>
      <c r="P12852" s="93"/>
    </row>
    <row r="12853" spans="14:16">
      <c r="N12853" s="102"/>
      <c r="O12853" s="93"/>
      <c r="P12853" s="93"/>
    </row>
    <row r="12854" spans="14:16">
      <c r="N12854" s="102"/>
      <c r="O12854" s="93"/>
      <c r="P12854" s="93"/>
    </row>
    <row r="12855" spans="14:16">
      <c r="N12855" s="102"/>
      <c r="O12855" s="93"/>
      <c r="P12855" s="93"/>
    </row>
    <row r="12856" spans="14:16">
      <c r="N12856" s="102"/>
      <c r="O12856" s="93"/>
      <c r="P12856" s="93"/>
    </row>
    <row r="12857" spans="14:16">
      <c r="N12857" s="102"/>
      <c r="O12857" s="93"/>
      <c r="P12857" s="93"/>
    </row>
    <row r="12858" spans="14:16">
      <c r="N12858" s="102"/>
      <c r="O12858" s="93"/>
      <c r="P12858" s="93"/>
    </row>
    <row r="12859" spans="14:16">
      <c r="N12859" s="102"/>
      <c r="O12859" s="93"/>
      <c r="P12859" s="93"/>
    </row>
    <row r="12860" spans="14:16">
      <c r="N12860" s="102"/>
      <c r="O12860" s="93"/>
      <c r="P12860" s="93"/>
    </row>
    <row r="12861" spans="14:16">
      <c r="N12861" s="102"/>
      <c r="O12861" s="93"/>
      <c r="P12861" s="93"/>
    </row>
    <row r="12862" spans="14:16">
      <c r="N12862" s="102"/>
      <c r="O12862" s="93"/>
      <c r="P12862" s="93"/>
    </row>
    <row r="12863" spans="14:16">
      <c r="N12863" s="102"/>
      <c r="O12863" s="93"/>
      <c r="P12863" s="93"/>
    </row>
    <row r="12864" spans="14:16">
      <c r="N12864" s="102"/>
      <c r="O12864" s="93"/>
      <c r="P12864" s="93"/>
    </row>
    <row r="12865" spans="14:16">
      <c r="N12865" s="102"/>
      <c r="O12865" s="93"/>
      <c r="P12865" s="93"/>
    </row>
    <row r="12866" spans="14:16">
      <c r="N12866" s="102"/>
      <c r="O12866" s="93"/>
      <c r="P12866" s="93"/>
    </row>
    <row r="12867" spans="14:16">
      <c r="N12867" s="102"/>
      <c r="O12867" s="93"/>
      <c r="P12867" s="93"/>
    </row>
    <row r="12868" spans="14:16">
      <c r="N12868" s="102"/>
      <c r="O12868" s="93"/>
      <c r="P12868" s="93"/>
    </row>
    <row r="12869" spans="14:16">
      <c r="N12869" s="102"/>
      <c r="O12869" s="93"/>
      <c r="P12869" s="93"/>
    </row>
    <row r="12870" spans="14:16">
      <c r="N12870" s="102"/>
      <c r="O12870" s="93"/>
      <c r="P12870" s="93"/>
    </row>
    <row r="12871" spans="14:16">
      <c r="N12871" s="102"/>
      <c r="O12871" s="93"/>
      <c r="P12871" s="93"/>
    </row>
    <row r="12872" spans="14:16">
      <c r="N12872" s="102"/>
      <c r="O12872" s="93"/>
      <c r="P12872" s="93"/>
    </row>
    <row r="12873" spans="14:16">
      <c r="N12873" s="102"/>
      <c r="O12873" s="93"/>
      <c r="P12873" s="93"/>
    </row>
    <row r="12874" spans="14:16">
      <c r="N12874" s="102"/>
      <c r="O12874" s="93"/>
      <c r="P12874" s="93"/>
    </row>
    <row r="12875" spans="14:16">
      <c r="N12875" s="102"/>
      <c r="O12875" s="93"/>
      <c r="P12875" s="93"/>
    </row>
    <row r="12876" spans="14:16">
      <c r="N12876" s="102"/>
      <c r="O12876" s="93"/>
      <c r="P12876" s="93"/>
    </row>
    <row r="12877" spans="14:16">
      <c r="N12877" s="102"/>
      <c r="O12877" s="93"/>
      <c r="P12877" s="93"/>
    </row>
    <row r="12878" spans="14:16">
      <c r="N12878" s="102"/>
      <c r="O12878" s="93"/>
      <c r="P12878" s="93"/>
    </row>
    <row r="12879" spans="14:16">
      <c r="N12879" s="102"/>
      <c r="O12879" s="93"/>
      <c r="P12879" s="93"/>
    </row>
    <row r="12880" spans="14:16">
      <c r="N12880" s="102"/>
      <c r="O12880" s="93"/>
      <c r="P12880" s="93"/>
    </row>
    <row r="12881" spans="14:16">
      <c r="N12881" s="102"/>
      <c r="O12881" s="93"/>
      <c r="P12881" s="93"/>
    </row>
    <row r="12882" spans="14:16">
      <c r="N12882" s="102"/>
      <c r="O12882" s="93"/>
      <c r="P12882" s="93"/>
    </row>
    <row r="12883" spans="14:16">
      <c r="N12883" s="102"/>
      <c r="O12883" s="93"/>
      <c r="P12883" s="93"/>
    </row>
    <row r="12884" spans="14:16">
      <c r="N12884" s="102"/>
      <c r="O12884" s="93"/>
      <c r="P12884" s="93"/>
    </row>
    <row r="12885" spans="14:16">
      <c r="N12885" s="102"/>
      <c r="O12885" s="93"/>
      <c r="P12885" s="93"/>
    </row>
    <row r="12886" spans="14:16">
      <c r="N12886" s="102"/>
      <c r="O12886" s="93"/>
      <c r="P12886" s="93"/>
    </row>
    <row r="12887" spans="14:16">
      <c r="N12887" s="102"/>
      <c r="O12887" s="93"/>
      <c r="P12887" s="93"/>
    </row>
    <row r="12888" spans="14:16">
      <c r="N12888" s="102"/>
      <c r="O12888" s="93"/>
      <c r="P12888" s="93"/>
    </row>
    <row r="12889" spans="14:16">
      <c r="N12889" s="102"/>
      <c r="O12889" s="93"/>
      <c r="P12889" s="93"/>
    </row>
    <row r="12890" spans="14:16">
      <c r="N12890" s="102"/>
      <c r="O12890" s="93"/>
      <c r="P12890" s="93"/>
    </row>
    <row r="12891" spans="14:16">
      <c r="N12891" s="102"/>
      <c r="O12891" s="93"/>
      <c r="P12891" s="93"/>
    </row>
    <row r="12892" spans="14:16">
      <c r="N12892" s="102"/>
      <c r="O12892" s="93"/>
      <c r="P12892" s="93"/>
    </row>
    <row r="12893" spans="14:16">
      <c r="N12893" s="102"/>
      <c r="O12893" s="93"/>
      <c r="P12893" s="93"/>
    </row>
    <row r="12894" spans="14:16">
      <c r="N12894" s="102"/>
      <c r="O12894" s="93"/>
      <c r="P12894" s="93"/>
    </row>
    <row r="12895" spans="14:16">
      <c r="N12895" s="102"/>
      <c r="O12895" s="93"/>
      <c r="P12895" s="93"/>
    </row>
    <row r="12896" spans="14:16">
      <c r="N12896" s="102"/>
      <c r="O12896" s="93"/>
      <c r="P12896" s="93"/>
    </row>
    <row r="12897" spans="14:16">
      <c r="N12897" s="102"/>
      <c r="O12897" s="93"/>
      <c r="P12897" s="93"/>
    </row>
    <row r="12898" spans="14:16">
      <c r="N12898" s="102"/>
      <c r="O12898" s="93"/>
      <c r="P12898" s="93"/>
    </row>
    <row r="12899" spans="14:16">
      <c r="N12899" s="102"/>
      <c r="O12899" s="93"/>
      <c r="P12899" s="93"/>
    </row>
    <row r="12900" spans="14:16">
      <c r="N12900" s="102"/>
      <c r="O12900" s="93"/>
      <c r="P12900" s="93"/>
    </row>
    <row r="12901" spans="14:16">
      <c r="N12901" s="102"/>
      <c r="O12901" s="93"/>
      <c r="P12901" s="93"/>
    </row>
    <row r="12902" spans="14:16">
      <c r="N12902" s="102"/>
      <c r="O12902" s="93"/>
      <c r="P12902" s="93"/>
    </row>
    <row r="12903" spans="14:16">
      <c r="N12903" s="102"/>
      <c r="O12903" s="93"/>
      <c r="P12903" s="93"/>
    </row>
    <row r="12904" spans="14:16">
      <c r="N12904" s="102"/>
      <c r="O12904" s="93"/>
      <c r="P12904" s="93"/>
    </row>
    <row r="12905" spans="14:16">
      <c r="N12905" s="102"/>
      <c r="O12905" s="93"/>
      <c r="P12905" s="93"/>
    </row>
    <row r="12906" spans="14:16">
      <c r="N12906" s="102"/>
      <c r="O12906" s="93"/>
      <c r="P12906" s="93"/>
    </row>
    <row r="12907" spans="14:16">
      <c r="N12907" s="102"/>
      <c r="O12907" s="93"/>
      <c r="P12907" s="93"/>
    </row>
    <row r="12908" spans="14:16">
      <c r="N12908" s="102"/>
      <c r="O12908" s="93"/>
      <c r="P12908" s="93"/>
    </row>
    <row r="12909" spans="14:16">
      <c r="N12909" s="102"/>
      <c r="O12909" s="93"/>
      <c r="P12909" s="93"/>
    </row>
    <row r="12910" spans="14:16">
      <c r="N12910" s="102"/>
      <c r="O12910" s="93"/>
      <c r="P12910" s="93"/>
    </row>
    <row r="12911" spans="14:16">
      <c r="N12911" s="102"/>
      <c r="O12911" s="93"/>
      <c r="P12911" s="93"/>
    </row>
    <row r="12912" spans="14:16">
      <c r="N12912" s="102"/>
      <c r="O12912" s="93"/>
      <c r="P12912" s="93"/>
    </row>
    <row r="12913" spans="14:16">
      <c r="N12913" s="102"/>
      <c r="O12913" s="93"/>
      <c r="P12913" s="93"/>
    </row>
    <row r="12914" spans="14:16">
      <c r="N12914" s="102"/>
      <c r="O12914" s="93"/>
      <c r="P12914" s="93"/>
    </row>
    <row r="12915" spans="14:16">
      <c r="N12915" s="102"/>
      <c r="O12915" s="93"/>
      <c r="P12915" s="93"/>
    </row>
    <row r="12916" spans="14:16">
      <c r="N12916" s="102"/>
      <c r="O12916" s="93"/>
      <c r="P12916" s="93"/>
    </row>
    <row r="12917" spans="14:16">
      <c r="N12917" s="102"/>
      <c r="O12917" s="93"/>
      <c r="P12917" s="93"/>
    </row>
    <row r="12918" spans="14:16">
      <c r="N12918" s="102"/>
      <c r="O12918" s="93"/>
      <c r="P12918" s="93"/>
    </row>
    <row r="12919" spans="14:16">
      <c r="N12919" s="102"/>
      <c r="O12919" s="93"/>
      <c r="P12919" s="93"/>
    </row>
    <row r="12920" spans="14:16">
      <c r="N12920" s="102"/>
      <c r="O12920" s="93"/>
      <c r="P12920" s="93"/>
    </row>
    <row r="12921" spans="14:16">
      <c r="N12921" s="102"/>
      <c r="O12921" s="93"/>
      <c r="P12921" s="93"/>
    </row>
    <row r="12922" spans="14:16">
      <c r="N12922" s="102"/>
      <c r="O12922" s="93"/>
      <c r="P12922" s="93"/>
    </row>
    <row r="12923" spans="14:16">
      <c r="N12923" s="102"/>
      <c r="O12923" s="93"/>
      <c r="P12923" s="93"/>
    </row>
    <row r="12924" spans="14:16">
      <c r="N12924" s="102"/>
      <c r="O12924" s="93"/>
      <c r="P12924" s="93"/>
    </row>
    <row r="12925" spans="14:16">
      <c r="N12925" s="102"/>
      <c r="O12925" s="93"/>
      <c r="P12925" s="93"/>
    </row>
    <row r="12926" spans="14:16">
      <c r="N12926" s="102"/>
      <c r="O12926" s="93"/>
      <c r="P12926" s="93"/>
    </row>
    <row r="12927" spans="14:16">
      <c r="N12927" s="102"/>
      <c r="O12927" s="93"/>
      <c r="P12927" s="93"/>
    </row>
    <row r="12928" spans="14:16">
      <c r="N12928" s="102"/>
      <c r="O12928" s="93"/>
      <c r="P12928" s="93"/>
    </row>
    <row r="12929" spans="14:16">
      <c r="N12929" s="102"/>
      <c r="O12929" s="93"/>
      <c r="P12929" s="93"/>
    </row>
    <row r="12930" spans="14:16">
      <c r="N12930" s="102"/>
      <c r="O12930" s="93"/>
      <c r="P12930" s="93"/>
    </row>
    <row r="12931" spans="14:16">
      <c r="N12931" s="102"/>
      <c r="O12931" s="93"/>
      <c r="P12931" s="93"/>
    </row>
    <row r="12932" spans="14:16">
      <c r="N12932" s="102"/>
      <c r="O12932" s="93"/>
      <c r="P12932" s="93"/>
    </row>
    <row r="12933" spans="14:16">
      <c r="N12933" s="102"/>
      <c r="O12933" s="93"/>
      <c r="P12933" s="93"/>
    </row>
    <row r="12934" spans="14:16">
      <c r="N12934" s="102"/>
      <c r="O12934" s="93"/>
      <c r="P12934" s="93"/>
    </row>
    <row r="12935" spans="14:16">
      <c r="N12935" s="102"/>
      <c r="O12935" s="93"/>
      <c r="P12935" s="93"/>
    </row>
    <row r="12936" spans="14:16">
      <c r="N12936" s="102"/>
      <c r="O12936" s="93"/>
      <c r="P12936" s="93"/>
    </row>
    <row r="12937" spans="14:16">
      <c r="N12937" s="102"/>
      <c r="O12937" s="93"/>
      <c r="P12937" s="93"/>
    </row>
    <row r="12938" spans="14:16">
      <c r="N12938" s="102"/>
      <c r="O12938" s="93"/>
      <c r="P12938" s="93"/>
    </row>
    <row r="12939" spans="14:16">
      <c r="N12939" s="102"/>
      <c r="O12939" s="93"/>
      <c r="P12939" s="93"/>
    </row>
    <row r="12940" spans="14:16">
      <c r="N12940" s="102"/>
      <c r="O12940" s="93"/>
      <c r="P12940" s="93"/>
    </row>
    <row r="12941" spans="14:16">
      <c r="N12941" s="102"/>
      <c r="O12941" s="93"/>
      <c r="P12941" s="93"/>
    </row>
    <row r="12942" spans="14:16">
      <c r="N12942" s="102"/>
      <c r="O12942" s="93"/>
      <c r="P12942" s="93"/>
    </row>
    <row r="12943" spans="14:16">
      <c r="N12943" s="102"/>
      <c r="O12943" s="93"/>
      <c r="P12943" s="93"/>
    </row>
    <row r="12944" spans="14:16">
      <c r="N12944" s="102"/>
      <c r="O12944" s="93"/>
      <c r="P12944" s="93"/>
    </row>
    <row r="12945" spans="14:16">
      <c r="N12945" s="102"/>
      <c r="O12945" s="93"/>
      <c r="P12945" s="93"/>
    </row>
    <row r="12946" spans="14:16">
      <c r="N12946" s="102"/>
      <c r="O12946" s="93"/>
      <c r="P12946" s="93"/>
    </row>
    <row r="12947" spans="14:16">
      <c r="N12947" s="102"/>
      <c r="O12947" s="93"/>
      <c r="P12947" s="93"/>
    </row>
    <row r="12948" spans="14:16">
      <c r="N12948" s="102"/>
      <c r="O12948" s="93"/>
      <c r="P12948" s="93"/>
    </row>
    <row r="12949" spans="14:16">
      <c r="N12949" s="102"/>
      <c r="O12949" s="93"/>
      <c r="P12949" s="93"/>
    </row>
    <row r="12950" spans="14:16">
      <c r="N12950" s="102"/>
      <c r="O12950" s="93"/>
      <c r="P12950" s="93"/>
    </row>
    <row r="12951" spans="14:16">
      <c r="N12951" s="102"/>
      <c r="O12951" s="93"/>
      <c r="P12951" s="93"/>
    </row>
    <row r="12952" spans="14:16">
      <c r="N12952" s="102"/>
      <c r="O12952" s="93"/>
      <c r="P12952" s="93"/>
    </row>
    <row r="12953" spans="14:16">
      <c r="N12953" s="102"/>
      <c r="O12953" s="93"/>
      <c r="P12953" s="93"/>
    </row>
    <row r="12954" spans="14:16">
      <c r="N12954" s="102"/>
      <c r="O12954" s="93"/>
      <c r="P12954" s="93"/>
    </row>
    <row r="12955" spans="14:16">
      <c r="N12955" s="102"/>
      <c r="O12955" s="93"/>
      <c r="P12955" s="93"/>
    </row>
    <row r="12956" spans="14:16">
      <c r="N12956" s="102"/>
      <c r="O12956" s="93"/>
      <c r="P12956" s="93"/>
    </row>
    <row r="12957" spans="14:16">
      <c r="N12957" s="102"/>
      <c r="O12957" s="93"/>
      <c r="P12957" s="93"/>
    </row>
    <row r="12958" spans="14:16">
      <c r="N12958" s="102"/>
      <c r="O12958" s="93"/>
      <c r="P12958" s="93"/>
    </row>
    <row r="12959" spans="14:16">
      <c r="N12959" s="102"/>
      <c r="O12959" s="93"/>
      <c r="P12959" s="93"/>
    </row>
    <row r="12960" spans="14:16">
      <c r="N12960" s="102"/>
      <c r="O12960" s="93"/>
      <c r="P12960" s="93"/>
    </row>
    <row r="12961" spans="14:16">
      <c r="N12961" s="102"/>
      <c r="O12961" s="93"/>
      <c r="P12961" s="93"/>
    </row>
    <row r="12962" spans="14:16">
      <c r="N12962" s="102"/>
      <c r="O12962" s="93"/>
      <c r="P12962" s="93"/>
    </row>
    <row r="12963" spans="14:16">
      <c r="N12963" s="102"/>
      <c r="O12963" s="93"/>
      <c r="P12963" s="93"/>
    </row>
    <row r="12964" spans="14:16">
      <c r="N12964" s="102"/>
      <c r="O12964" s="93"/>
      <c r="P12964" s="93"/>
    </row>
    <row r="12965" spans="14:16">
      <c r="N12965" s="102"/>
      <c r="O12965" s="93"/>
      <c r="P12965" s="93"/>
    </row>
    <row r="12966" spans="14:16">
      <c r="N12966" s="102"/>
      <c r="O12966" s="93"/>
      <c r="P12966" s="93"/>
    </row>
    <row r="12967" spans="14:16">
      <c r="N12967" s="102"/>
      <c r="O12967" s="93"/>
      <c r="P12967" s="93"/>
    </row>
    <row r="12968" spans="14:16">
      <c r="N12968" s="102"/>
      <c r="O12968" s="93"/>
      <c r="P12968" s="93"/>
    </row>
    <row r="12969" spans="14:16">
      <c r="N12969" s="102"/>
      <c r="O12969" s="93"/>
      <c r="P12969" s="93"/>
    </row>
    <row r="12970" spans="14:16">
      <c r="N12970" s="102"/>
      <c r="O12970" s="93"/>
      <c r="P12970" s="93"/>
    </row>
    <row r="12971" spans="14:16">
      <c r="N12971" s="102"/>
      <c r="O12971" s="93"/>
      <c r="P12971" s="93"/>
    </row>
    <row r="12972" spans="14:16">
      <c r="N12972" s="102"/>
      <c r="O12972" s="93"/>
      <c r="P12972" s="93"/>
    </row>
    <row r="12973" spans="14:16">
      <c r="N12973" s="102"/>
      <c r="O12973" s="93"/>
      <c r="P12973" s="93"/>
    </row>
    <row r="12974" spans="14:16">
      <c r="N12974" s="102"/>
      <c r="O12974" s="93"/>
      <c r="P12974" s="93"/>
    </row>
    <row r="12975" spans="14:16">
      <c r="N12975" s="102"/>
      <c r="O12975" s="93"/>
      <c r="P12975" s="93"/>
    </row>
    <row r="12976" spans="14:16">
      <c r="N12976" s="102"/>
      <c r="O12976" s="93"/>
      <c r="P12976" s="93"/>
    </row>
    <row r="12977" spans="14:16">
      <c r="N12977" s="102"/>
      <c r="O12977" s="93"/>
      <c r="P12977" s="93"/>
    </row>
    <row r="12978" spans="14:16">
      <c r="N12978" s="102"/>
      <c r="O12978" s="93"/>
      <c r="P12978" s="93"/>
    </row>
    <row r="12979" spans="14:16">
      <c r="N12979" s="102"/>
      <c r="O12979" s="93"/>
      <c r="P12979" s="93"/>
    </row>
    <row r="12980" spans="14:16">
      <c r="N12980" s="102"/>
      <c r="O12980" s="93"/>
      <c r="P12980" s="93"/>
    </row>
    <row r="12981" spans="14:16">
      <c r="N12981" s="102"/>
      <c r="O12981" s="93"/>
      <c r="P12981" s="93"/>
    </row>
    <row r="12982" spans="14:16">
      <c r="N12982" s="102"/>
      <c r="O12982" s="93"/>
      <c r="P12982" s="93"/>
    </row>
    <row r="12983" spans="14:16">
      <c r="N12983" s="102"/>
      <c r="O12983" s="93"/>
      <c r="P12983" s="93"/>
    </row>
    <row r="12984" spans="14:16">
      <c r="N12984" s="102"/>
      <c r="O12984" s="93"/>
      <c r="P12984" s="93"/>
    </row>
    <row r="12985" spans="14:16">
      <c r="N12985" s="102"/>
      <c r="O12985" s="93"/>
      <c r="P12985" s="93"/>
    </row>
    <row r="12986" spans="14:16">
      <c r="N12986" s="102"/>
      <c r="O12986" s="93"/>
      <c r="P12986" s="93"/>
    </row>
    <row r="12987" spans="14:16">
      <c r="N12987" s="102"/>
      <c r="O12987" s="93"/>
      <c r="P12987" s="93"/>
    </row>
    <row r="12988" spans="14:16">
      <c r="N12988" s="102"/>
      <c r="O12988" s="93"/>
      <c r="P12988" s="93"/>
    </row>
    <row r="12989" spans="14:16">
      <c r="N12989" s="102"/>
      <c r="O12989" s="93"/>
      <c r="P12989" s="93"/>
    </row>
    <row r="12990" spans="14:16">
      <c r="N12990" s="102"/>
      <c r="O12990" s="93"/>
      <c r="P12990" s="93"/>
    </row>
    <row r="12991" spans="14:16">
      <c r="N12991" s="102"/>
      <c r="O12991" s="93"/>
      <c r="P12991" s="93"/>
    </row>
    <row r="12992" spans="14:16">
      <c r="N12992" s="102"/>
      <c r="O12992" s="93"/>
      <c r="P12992" s="93"/>
    </row>
    <row r="12993" spans="14:16">
      <c r="N12993" s="102"/>
      <c r="O12993" s="93"/>
      <c r="P12993" s="93"/>
    </row>
    <row r="12994" spans="14:16">
      <c r="N12994" s="102"/>
      <c r="O12994" s="93"/>
      <c r="P12994" s="93"/>
    </row>
    <row r="12995" spans="14:16">
      <c r="N12995" s="102"/>
      <c r="O12995" s="93"/>
      <c r="P12995" s="93"/>
    </row>
    <row r="12996" spans="14:16">
      <c r="N12996" s="102"/>
      <c r="O12996" s="93"/>
      <c r="P12996" s="93"/>
    </row>
    <row r="12997" spans="14:16">
      <c r="N12997" s="102"/>
      <c r="O12997" s="93"/>
      <c r="P12997" s="93"/>
    </row>
    <row r="12998" spans="14:16">
      <c r="N12998" s="102"/>
      <c r="O12998" s="93"/>
      <c r="P12998" s="93"/>
    </row>
    <row r="12999" spans="14:16">
      <c r="N12999" s="102"/>
      <c r="O12999" s="93"/>
      <c r="P12999" s="93"/>
    </row>
    <row r="13000" spans="14:16">
      <c r="N13000" s="102"/>
      <c r="O13000" s="93"/>
      <c r="P13000" s="93"/>
    </row>
    <row r="13001" spans="14:16">
      <c r="N13001" s="102"/>
      <c r="O13001" s="93"/>
      <c r="P13001" s="93"/>
    </row>
    <row r="13002" spans="14:16">
      <c r="N13002" s="102"/>
      <c r="O13002" s="93"/>
      <c r="P13002" s="93"/>
    </row>
    <row r="13003" spans="14:16">
      <c r="N13003" s="102"/>
      <c r="O13003" s="93"/>
      <c r="P13003" s="93"/>
    </row>
    <row r="13004" spans="14:16">
      <c r="N13004" s="102"/>
      <c r="O13004" s="93"/>
      <c r="P13004" s="93"/>
    </row>
    <row r="13005" spans="14:16">
      <c r="N13005" s="102"/>
      <c r="O13005" s="93"/>
      <c r="P13005" s="93"/>
    </row>
    <row r="13006" spans="14:16">
      <c r="N13006" s="102"/>
      <c r="O13006" s="93"/>
      <c r="P13006" s="93"/>
    </row>
    <row r="13007" spans="14:16">
      <c r="N13007" s="102"/>
      <c r="O13007" s="93"/>
      <c r="P13007" s="93"/>
    </row>
    <row r="13008" spans="14:16">
      <c r="N13008" s="102"/>
      <c r="O13008" s="93"/>
      <c r="P13008" s="93"/>
    </row>
    <row r="13009" spans="14:16">
      <c r="N13009" s="102"/>
      <c r="O13009" s="93"/>
      <c r="P13009" s="93"/>
    </row>
    <row r="13010" spans="14:16">
      <c r="N13010" s="102"/>
      <c r="O13010" s="93"/>
      <c r="P13010" s="93"/>
    </row>
    <row r="13011" spans="14:16">
      <c r="N13011" s="102"/>
      <c r="O13011" s="93"/>
      <c r="P13011" s="93"/>
    </row>
    <row r="13012" spans="14:16">
      <c r="N13012" s="102"/>
      <c r="O13012" s="93"/>
      <c r="P13012" s="93"/>
    </row>
    <row r="13013" spans="14:16">
      <c r="N13013" s="102"/>
      <c r="O13013" s="93"/>
      <c r="P13013" s="93"/>
    </row>
    <row r="13014" spans="14:16">
      <c r="N13014" s="102"/>
      <c r="O13014" s="93"/>
      <c r="P13014" s="93"/>
    </row>
    <row r="13015" spans="14:16">
      <c r="N13015" s="102"/>
      <c r="O13015" s="93"/>
      <c r="P13015" s="93"/>
    </row>
    <row r="13016" spans="14:16">
      <c r="N13016" s="102"/>
      <c r="O13016" s="93"/>
      <c r="P13016" s="93"/>
    </row>
    <row r="13017" spans="14:16">
      <c r="N13017" s="102"/>
      <c r="O13017" s="93"/>
      <c r="P13017" s="93"/>
    </row>
    <row r="13018" spans="14:16">
      <c r="N13018" s="102"/>
      <c r="O13018" s="93"/>
      <c r="P13018" s="93"/>
    </row>
    <row r="13019" spans="14:16">
      <c r="N13019" s="102"/>
      <c r="O13019" s="93"/>
      <c r="P13019" s="93"/>
    </row>
    <row r="13020" spans="14:16">
      <c r="N13020" s="102"/>
      <c r="O13020" s="93"/>
      <c r="P13020" s="93"/>
    </row>
    <row r="13021" spans="14:16">
      <c r="N13021" s="102"/>
      <c r="O13021" s="93"/>
      <c r="P13021" s="93"/>
    </row>
    <row r="13022" spans="14:16">
      <c r="N13022" s="102"/>
      <c r="O13022" s="93"/>
      <c r="P13022" s="93"/>
    </row>
    <row r="13023" spans="14:16">
      <c r="N13023" s="102"/>
      <c r="O13023" s="93"/>
      <c r="P13023" s="93"/>
    </row>
    <row r="13024" spans="14:16">
      <c r="N13024" s="102"/>
      <c r="O13024" s="93"/>
      <c r="P13024" s="93"/>
    </row>
    <row r="13025" spans="14:16">
      <c r="N13025" s="102"/>
      <c r="O13025" s="93"/>
      <c r="P13025" s="93"/>
    </row>
    <row r="13026" spans="14:16">
      <c r="N13026" s="102"/>
      <c r="O13026" s="93"/>
      <c r="P13026" s="93"/>
    </row>
    <row r="13027" spans="14:16">
      <c r="N13027" s="102"/>
      <c r="O13027" s="93"/>
      <c r="P13027" s="93"/>
    </row>
    <row r="13028" spans="14:16">
      <c r="N13028" s="102"/>
      <c r="O13028" s="93"/>
      <c r="P13028" s="93"/>
    </row>
    <row r="13029" spans="14:16">
      <c r="N13029" s="102"/>
      <c r="O13029" s="93"/>
      <c r="P13029" s="93"/>
    </row>
    <row r="13030" spans="14:16">
      <c r="N13030" s="102"/>
      <c r="O13030" s="93"/>
      <c r="P13030" s="93"/>
    </row>
    <row r="13031" spans="14:16">
      <c r="N13031" s="102"/>
      <c r="O13031" s="93"/>
      <c r="P13031" s="93"/>
    </row>
    <row r="13032" spans="14:16">
      <c r="N13032" s="102"/>
      <c r="O13032" s="93"/>
      <c r="P13032" s="93"/>
    </row>
    <row r="13033" spans="14:16">
      <c r="N13033" s="102"/>
      <c r="O13033" s="93"/>
      <c r="P13033" s="93"/>
    </row>
    <row r="13034" spans="14:16">
      <c r="N13034" s="102"/>
      <c r="O13034" s="93"/>
      <c r="P13034" s="93"/>
    </row>
    <row r="13035" spans="14:16">
      <c r="N13035" s="102"/>
      <c r="O13035" s="93"/>
      <c r="P13035" s="93"/>
    </row>
    <row r="13036" spans="14:16">
      <c r="N13036" s="102"/>
      <c r="O13036" s="93"/>
      <c r="P13036" s="93"/>
    </row>
    <row r="13037" spans="14:16">
      <c r="N13037" s="102"/>
      <c r="O13037" s="93"/>
      <c r="P13037" s="93"/>
    </row>
    <row r="13038" spans="14:16">
      <c r="N13038" s="102"/>
      <c r="O13038" s="93"/>
      <c r="P13038" s="93"/>
    </row>
    <row r="13039" spans="14:16">
      <c r="N13039" s="102"/>
      <c r="O13039" s="93"/>
      <c r="P13039" s="93"/>
    </row>
    <row r="13040" spans="14:16">
      <c r="N13040" s="102"/>
      <c r="O13040" s="93"/>
      <c r="P13040" s="93"/>
    </row>
    <row r="13041" spans="14:16">
      <c r="N13041" s="102"/>
      <c r="O13041" s="93"/>
      <c r="P13041" s="93"/>
    </row>
    <row r="13042" spans="14:16">
      <c r="N13042" s="102"/>
      <c r="O13042" s="93"/>
      <c r="P13042" s="93"/>
    </row>
    <row r="13043" spans="14:16">
      <c r="N13043" s="102"/>
      <c r="O13043" s="93"/>
      <c r="P13043" s="93"/>
    </row>
    <row r="13044" spans="14:16">
      <c r="N13044" s="102"/>
      <c r="O13044" s="93"/>
      <c r="P13044" s="93"/>
    </row>
    <row r="13045" spans="14:16">
      <c r="N13045" s="102"/>
      <c r="O13045" s="93"/>
      <c r="P13045" s="93"/>
    </row>
    <row r="13046" spans="14:16">
      <c r="N13046" s="102"/>
      <c r="O13046" s="93"/>
      <c r="P13046" s="93"/>
    </row>
    <row r="13047" spans="14:16">
      <c r="N13047" s="102"/>
      <c r="O13047" s="93"/>
      <c r="P13047" s="93"/>
    </row>
    <row r="13048" spans="14:16">
      <c r="N13048" s="102"/>
      <c r="O13048" s="93"/>
      <c r="P13048" s="93"/>
    </row>
    <row r="13049" spans="14:16">
      <c r="N13049" s="102"/>
      <c r="O13049" s="93"/>
      <c r="P13049" s="93"/>
    </row>
    <row r="13050" spans="14:16">
      <c r="N13050" s="102"/>
      <c r="O13050" s="93"/>
      <c r="P13050" s="93"/>
    </row>
    <row r="13051" spans="14:16">
      <c r="N13051" s="102"/>
      <c r="O13051" s="93"/>
      <c r="P13051" s="93"/>
    </row>
    <row r="13052" spans="14:16">
      <c r="N13052" s="102"/>
      <c r="O13052" s="93"/>
      <c r="P13052" s="93"/>
    </row>
    <row r="13053" spans="14:16">
      <c r="N13053" s="102"/>
      <c r="O13053" s="93"/>
      <c r="P13053" s="93"/>
    </row>
    <row r="13054" spans="14:16">
      <c r="N13054" s="102"/>
      <c r="O13054" s="93"/>
      <c r="P13054" s="93"/>
    </row>
    <row r="13055" spans="14:16">
      <c r="N13055" s="102"/>
      <c r="O13055" s="93"/>
      <c r="P13055" s="93"/>
    </row>
    <row r="13056" spans="14:16">
      <c r="N13056" s="102"/>
      <c r="O13056" s="93"/>
      <c r="P13056" s="93"/>
    </row>
    <row r="13057" spans="14:16">
      <c r="N13057" s="102"/>
      <c r="O13057" s="93"/>
      <c r="P13057" s="93"/>
    </row>
    <row r="13058" spans="14:16">
      <c r="N13058" s="102"/>
      <c r="O13058" s="93"/>
      <c r="P13058" s="93"/>
    </row>
    <row r="13059" spans="14:16">
      <c r="N13059" s="102"/>
      <c r="O13059" s="93"/>
      <c r="P13059" s="93"/>
    </row>
    <row r="13060" spans="14:16">
      <c r="N13060" s="102"/>
      <c r="O13060" s="93"/>
      <c r="P13060" s="93"/>
    </row>
    <row r="13061" spans="14:16">
      <c r="N13061" s="102"/>
      <c r="O13061" s="93"/>
      <c r="P13061" s="93"/>
    </row>
    <row r="13062" spans="14:16">
      <c r="N13062" s="102"/>
      <c r="O13062" s="93"/>
      <c r="P13062" s="93"/>
    </row>
    <row r="13063" spans="14:16">
      <c r="N13063" s="102"/>
      <c r="O13063" s="93"/>
      <c r="P13063" s="93"/>
    </row>
    <row r="13064" spans="14:16">
      <c r="N13064" s="102"/>
      <c r="O13064" s="93"/>
      <c r="P13064" s="93"/>
    </row>
    <row r="13065" spans="14:16">
      <c r="N13065" s="102"/>
      <c r="O13065" s="93"/>
      <c r="P13065" s="93"/>
    </row>
    <row r="13066" spans="14:16">
      <c r="N13066" s="102"/>
      <c r="O13066" s="93"/>
      <c r="P13066" s="93"/>
    </row>
    <row r="13067" spans="14:16">
      <c r="N13067" s="102"/>
      <c r="O13067" s="93"/>
      <c r="P13067" s="93"/>
    </row>
    <row r="13068" spans="14:16">
      <c r="N13068" s="102"/>
      <c r="O13068" s="93"/>
      <c r="P13068" s="93"/>
    </row>
    <row r="13069" spans="14:16">
      <c r="N13069" s="102"/>
      <c r="O13069" s="93"/>
      <c r="P13069" s="93"/>
    </row>
    <row r="13070" spans="14:16">
      <c r="N13070" s="102"/>
      <c r="O13070" s="93"/>
      <c r="P13070" s="93"/>
    </row>
    <row r="13071" spans="14:16">
      <c r="N13071" s="102"/>
      <c r="O13071" s="93"/>
      <c r="P13071" s="93"/>
    </row>
    <row r="13072" spans="14:16">
      <c r="N13072" s="102"/>
      <c r="O13072" s="93"/>
      <c r="P13072" s="93"/>
    </row>
    <row r="13073" spans="14:16">
      <c r="N13073" s="102"/>
      <c r="O13073" s="93"/>
      <c r="P13073" s="93"/>
    </row>
    <row r="13074" spans="14:16">
      <c r="N13074" s="102"/>
      <c r="O13074" s="93"/>
      <c r="P13074" s="93"/>
    </row>
    <row r="13075" spans="14:16">
      <c r="N13075" s="102"/>
      <c r="O13075" s="93"/>
      <c r="P13075" s="93"/>
    </row>
    <row r="13076" spans="14:16">
      <c r="N13076" s="102"/>
      <c r="O13076" s="93"/>
      <c r="P13076" s="93"/>
    </row>
    <row r="13077" spans="14:16">
      <c r="N13077" s="102"/>
      <c r="O13077" s="93"/>
      <c r="P13077" s="93"/>
    </row>
    <row r="13078" spans="14:16">
      <c r="N13078" s="102"/>
      <c r="O13078" s="93"/>
      <c r="P13078" s="93"/>
    </row>
    <row r="13079" spans="14:16">
      <c r="N13079" s="102"/>
      <c r="O13079" s="93"/>
      <c r="P13079" s="93"/>
    </row>
    <row r="13080" spans="14:16">
      <c r="N13080" s="102"/>
      <c r="O13080" s="93"/>
      <c r="P13080" s="93"/>
    </row>
    <row r="13081" spans="14:16">
      <c r="N13081" s="102"/>
      <c r="O13081" s="93"/>
      <c r="P13081" s="93"/>
    </row>
    <row r="13082" spans="14:16">
      <c r="N13082" s="102"/>
      <c r="O13082" s="93"/>
      <c r="P13082" s="93"/>
    </row>
    <row r="13083" spans="14:16">
      <c r="N13083" s="102"/>
      <c r="O13083" s="93"/>
      <c r="P13083" s="93"/>
    </row>
    <row r="13084" spans="14:16">
      <c r="N13084" s="102"/>
      <c r="O13084" s="93"/>
      <c r="P13084" s="93"/>
    </row>
    <row r="13085" spans="14:16">
      <c r="N13085" s="102"/>
      <c r="O13085" s="93"/>
      <c r="P13085" s="93"/>
    </row>
    <row r="13086" spans="14:16">
      <c r="N13086" s="102"/>
      <c r="O13086" s="93"/>
      <c r="P13086" s="93"/>
    </row>
    <row r="13087" spans="14:16">
      <c r="N13087" s="102"/>
      <c r="O13087" s="93"/>
      <c r="P13087" s="93"/>
    </row>
    <row r="13088" spans="14:16">
      <c r="N13088" s="102"/>
      <c r="O13088" s="93"/>
      <c r="P13088" s="93"/>
    </row>
    <row r="13089" spans="14:16">
      <c r="N13089" s="102"/>
      <c r="O13089" s="93"/>
      <c r="P13089" s="93"/>
    </row>
    <row r="13090" spans="14:16">
      <c r="N13090" s="102"/>
      <c r="O13090" s="93"/>
      <c r="P13090" s="93"/>
    </row>
    <row r="13091" spans="14:16">
      <c r="N13091" s="102"/>
      <c r="O13091" s="93"/>
      <c r="P13091" s="93"/>
    </row>
    <row r="13092" spans="14:16">
      <c r="N13092" s="102"/>
      <c r="O13092" s="93"/>
      <c r="P13092" s="93"/>
    </row>
    <row r="13093" spans="14:16">
      <c r="N13093" s="102"/>
      <c r="O13093" s="93"/>
      <c r="P13093" s="93"/>
    </row>
    <row r="13094" spans="14:16">
      <c r="N13094" s="102"/>
      <c r="O13094" s="93"/>
      <c r="P13094" s="93"/>
    </row>
    <row r="13095" spans="14:16">
      <c r="N13095" s="102"/>
      <c r="O13095" s="93"/>
      <c r="P13095" s="93"/>
    </row>
    <row r="13096" spans="14:16">
      <c r="N13096" s="102"/>
      <c r="O13096" s="93"/>
      <c r="P13096" s="93"/>
    </row>
    <row r="13097" spans="14:16">
      <c r="N13097" s="102"/>
      <c r="O13097" s="93"/>
      <c r="P13097" s="93"/>
    </row>
    <row r="13098" spans="14:16">
      <c r="N13098" s="102"/>
      <c r="O13098" s="93"/>
      <c r="P13098" s="93"/>
    </row>
    <row r="13099" spans="14:16">
      <c r="N13099" s="102"/>
      <c r="O13099" s="93"/>
      <c r="P13099" s="93"/>
    </row>
    <row r="13100" spans="14:16">
      <c r="N13100" s="102"/>
      <c r="O13100" s="93"/>
      <c r="P13100" s="93"/>
    </row>
    <row r="13101" spans="14:16">
      <c r="N13101" s="102"/>
      <c r="O13101" s="93"/>
      <c r="P13101" s="93"/>
    </row>
    <row r="13102" spans="14:16">
      <c r="N13102" s="102"/>
      <c r="O13102" s="93"/>
      <c r="P13102" s="93"/>
    </row>
    <row r="13103" spans="14:16">
      <c r="N13103" s="102"/>
      <c r="O13103" s="93"/>
      <c r="P13103" s="93"/>
    </row>
    <row r="13104" spans="14:16">
      <c r="N13104" s="102"/>
      <c r="O13104" s="93"/>
      <c r="P13104" s="93"/>
    </row>
    <row r="13105" spans="14:16">
      <c r="N13105" s="102"/>
      <c r="O13105" s="93"/>
      <c r="P13105" s="93"/>
    </row>
    <row r="13106" spans="14:16">
      <c r="N13106" s="102"/>
      <c r="O13106" s="93"/>
      <c r="P13106" s="93"/>
    </row>
    <row r="13107" spans="14:16">
      <c r="N13107" s="102"/>
      <c r="O13107" s="93"/>
      <c r="P13107" s="93"/>
    </row>
    <row r="13108" spans="14:16">
      <c r="N13108" s="102"/>
      <c r="O13108" s="93"/>
      <c r="P13108" s="93"/>
    </row>
    <row r="13109" spans="14:16">
      <c r="N13109" s="102"/>
      <c r="O13109" s="93"/>
      <c r="P13109" s="93"/>
    </row>
    <row r="13110" spans="14:16">
      <c r="N13110" s="102"/>
      <c r="O13110" s="93"/>
      <c r="P13110" s="93"/>
    </row>
    <row r="13111" spans="14:16">
      <c r="N13111" s="102"/>
      <c r="O13111" s="93"/>
      <c r="P13111" s="93"/>
    </row>
    <row r="13112" spans="14:16">
      <c r="N13112" s="102"/>
      <c r="O13112" s="93"/>
      <c r="P13112" s="93"/>
    </row>
    <row r="13113" spans="14:16">
      <c r="N13113" s="102"/>
      <c r="O13113" s="93"/>
      <c r="P13113" s="93"/>
    </row>
    <row r="13114" spans="14:16">
      <c r="N13114" s="102"/>
      <c r="O13114" s="93"/>
      <c r="P13114" s="93"/>
    </row>
    <row r="13115" spans="14:16">
      <c r="N13115" s="102"/>
      <c r="O13115" s="93"/>
      <c r="P13115" s="93"/>
    </row>
    <row r="13116" spans="14:16">
      <c r="N13116" s="102"/>
      <c r="O13116" s="93"/>
      <c r="P13116" s="93"/>
    </row>
    <row r="13117" spans="14:16">
      <c r="N13117" s="102"/>
      <c r="O13117" s="93"/>
      <c r="P13117" s="93"/>
    </row>
    <row r="13118" spans="14:16">
      <c r="N13118" s="102"/>
      <c r="O13118" s="93"/>
      <c r="P13118" s="93"/>
    </row>
    <row r="13119" spans="14:16">
      <c r="N13119" s="102"/>
      <c r="O13119" s="93"/>
      <c r="P13119" s="93"/>
    </row>
    <row r="13120" spans="14:16">
      <c r="N13120" s="102"/>
      <c r="O13120" s="93"/>
      <c r="P13120" s="93"/>
    </row>
    <row r="13121" spans="14:16">
      <c r="N13121" s="102"/>
      <c r="O13121" s="93"/>
      <c r="P13121" s="93"/>
    </row>
    <row r="13122" spans="14:16">
      <c r="N13122" s="102"/>
      <c r="O13122" s="93"/>
      <c r="P13122" s="93"/>
    </row>
    <row r="13123" spans="14:16">
      <c r="N13123" s="102"/>
      <c r="O13123" s="93"/>
      <c r="P13123" s="93"/>
    </row>
    <row r="13124" spans="14:16">
      <c r="N13124" s="102"/>
      <c r="O13124" s="93"/>
      <c r="P13124" s="93"/>
    </row>
    <row r="13125" spans="14:16">
      <c r="N13125" s="102"/>
      <c r="O13125" s="93"/>
      <c r="P13125" s="93"/>
    </row>
    <row r="13126" spans="14:16">
      <c r="N13126" s="102"/>
      <c r="O13126" s="93"/>
      <c r="P13126" s="93"/>
    </row>
    <row r="13127" spans="14:16">
      <c r="N13127" s="102"/>
      <c r="O13127" s="93"/>
      <c r="P13127" s="93"/>
    </row>
    <row r="13128" spans="14:16">
      <c r="N13128" s="102"/>
      <c r="O13128" s="93"/>
      <c r="P13128" s="93"/>
    </row>
    <row r="13129" spans="14:16">
      <c r="N13129" s="102"/>
      <c r="O13129" s="93"/>
      <c r="P13129" s="93"/>
    </row>
    <row r="13130" spans="14:16">
      <c r="N13130" s="102"/>
      <c r="O13130" s="93"/>
      <c r="P13130" s="93"/>
    </row>
    <row r="13131" spans="14:16">
      <c r="N13131" s="102"/>
      <c r="O13131" s="93"/>
      <c r="P13131" s="93"/>
    </row>
    <row r="13132" spans="14:16">
      <c r="N13132" s="102"/>
      <c r="O13132" s="93"/>
      <c r="P13132" s="93"/>
    </row>
    <row r="13133" spans="14:16">
      <c r="N13133" s="102"/>
      <c r="O13133" s="93"/>
      <c r="P13133" s="93"/>
    </row>
    <row r="13134" spans="14:16">
      <c r="N13134" s="102"/>
      <c r="O13134" s="93"/>
      <c r="P13134" s="93"/>
    </row>
    <row r="13135" spans="14:16">
      <c r="N13135" s="102"/>
      <c r="O13135" s="93"/>
      <c r="P13135" s="93"/>
    </row>
    <row r="13136" spans="14:16">
      <c r="N13136" s="102"/>
      <c r="O13136" s="93"/>
      <c r="P13136" s="93"/>
    </row>
    <row r="13137" spans="14:16">
      <c r="N13137" s="102"/>
      <c r="O13137" s="93"/>
      <c r="P13137" s="93"/>
    </row>
    <row r="13138" spans="14:16">
      <c r="N13138" s="102"/>
      <c r="O13138" s="93"/>
      <c r="P13138" s="93"/>
    </row>
    <row r="13139" spans="14:16">
      <c r="N13139" s="102"/>
      <c r="O13139" s="93"/>
      <c r="P13139" s="93"/>
    </row>
    <row r="13140" spans="14:16">
      <c r="N13140" s="102"/>
      <c r="O13140" s="93"/>
      <c r="P13140" s="93"/>
    </row>
    <row r="13141" spans="14:16">
      <c r="N13141" s="102"/>
      <c r="O13141" s="93"/>
      <c r="P13141" s="93"/>
    </row>
    <row r="13142" spans="14:16">
      <c r="N13142" s="102"/>
      <c r="O13142" s="93"/>
      <c r="P13142" s="93"/>
    </row>
    <row r="13143" spans="14:16">
      <c r="N13143" s="102"/>
      <c r="O13143" s="93"/>
      <c r="P13143" s="93"/>
    </row>
    <row r="13144" spans="14:16">
      <c r="N13144" s="102"/>
      <c r="O13144" s="93"/>
      <c r="P13144" s="93"/>
    </row>
    <row r="13145" spans="14:16">
      <c r="N13145" s="102"/>
      <c r="O13145" s="93"/>
      <c r="P13145" s="93"/>
    </row>
    <row r="13146" spans="14:16">
      <c r="N13146" s="102"/>
      <c r="O13146" s="93"/>
      <c r="P13146" s="93"/>
    </row>
    <row r="13147" spans="14:16">
      <c r="N13147" s="102"/>
      <c r="O13147" s="93"/>
      <c r="P13147" s="93"/>
    </row>
    <row r="13148" spans="14:16">
      <c r="N13148" s="102"/>
      <c r="O13148" s="93"/>
      <c r="P13148" s="93"/>
    </row>
    <row r="13149" spans="14:16">
      <c r="N13149" s="102"/>
      <c r="O13149" s="93"/>
      <c r="P13149" s="93"/>
    </row>
    <row r="13150" spans="14:16">
      <c r="N13150" s="102"/>
      <c r="O13150" s="93"/>
      <c r="P13150" s="93"/>
    </row>
    <row r="13151" spans="14:16">
      <c r="N13151" s="102"/>
      <c r="O13151" s="93"/>
      <c r="P13151" s="93"/>
    </row>
    <row r="13152" spans="14:16">
      <c r="N13152" s="102"/>
      <c r="O13152" s="93"/>
      <c r="P13152" s="93"/>
    </row>
    <row r="13153" spans="14:16">
      <c r="N13153" s="102"/>
      <c r="O13153" s="93"/>
      <c r="P13153" s="93"/>
    </row>
    <row r="13154" spans="14:16">
      <c r="N13154" s="102"/>
      <c r="O13154" s="93"/>
      <c r="P13154" s="93"/>
    </row>
    <row r="13155" spans="14:16">
      <c r="N13155" s="102"/>
      <c r="O13155" s="93"/>
      <c r="P13155" s="93"/>
    </row>
    <row r="13156" spans="14:16">
      <c r="N13156" s="102"/>
      <c r="O13156" s="93"/>
      <c r="P13156" s="93"/>
    </row>
    <row r="13157" spans="14:16">
      <c r="N13157" s="102"/>
      <c r="O13157" s="93"/>
      <c r="P13157" s="93"/>
    </row>
    <row r="13158" spans="14:16">
      <c r="N13158" s="102"/>
      <c r="O13158" s="93"/>
      <c r="P13158" s="93"/>
    </row>
    <row r="13159" spans="14:16">
      <c r="N13159" s="102"/>
      <c r="O13159" s="93"/>
      <c r="P13159" s="93"/>
    </row>
    <row r="13160" spans="14:16">
      <c r="N13160" s="102"/>
      <c r="O13160" s="93"/>
      <c r="P13160" s="93"/>
    </row>
    <row r="13161" spans="14:16">
      <c r="N13161" s="102"/>
      <c r="O13161" s="93"/>
      <c r="P13161" s="93"/>
    </row>
    <row r="13162" spans="14:16">
      <c r="N13162" s="102"/>
      <c r="O13162" s="93"/>
      <c r="P13162" s="93"/>
    </row>
    <row r="13163" spans="14:16">
      <c r="N13163" s="102"/>
      <c r="O13163" s="93"/>
      <c r="P13163" s="93"/>
    </row>
    <row r="13164" spans="14:16">
      <c r="N13164" s="102"/>
      <c r="O13164" s="93"/>
      <c r="P13164" s="93"/>
    </row>
    <row r="13165" spans="14:16">
      <c r="N13165" s="102"/>
      <c r="O13165" s="93"/>
      <c r="P13165" s="93"/>
    </row>
    <row r="13166" spans="14:16">
      <c r="N13166" s="102"/>
      <c r="O13166" s="93"/>
      <c r="P13166" s="93"/>
    </row>
    <row r="13167" spans="14:16">
      <c r="N13167" s="102"/>
      <c r="O13167" s="93"/>
      <c r="P13167" s="93"/>
    </row>
    <row r="13168" spans="14:16">
      <c r="N13168" s="102"/>
      <c r="O13168" s="93"/>
      <c r="P13168" s="93"/>
    </row>
    <row r="13169" spans="14:16">
      <c r="N13169" s="102"/>
      <c r="O13169" s="93"/>
      <c r="P13169" s="93"/>
    </row>
    <row r="13170" spans="14:16">
      <c r="N13170" s="102"/>
      <c r="O13170" s="93"/>
      <c r="P13170" s="93"/>
    </row>
    <row r="13171" spans="14:16">
      <c r="N13171" s="102"/>
      <c r="O13171" s="93"/>
      <c r="P13171" s="93"/>
    </row>
    <row r="13172" spans="14:16">
      <c r="N13172" s="102"/>
      <c r="O13172" s="93"/>
      <c r="P13172" s="93"/>
    </row>
    <row r="13173" spans="14:16">
      <c r="N13173" s="102"/>
      <c r="O13173" s="93"/>
      <c r="P13173" s="93"/>
    </row>
    <row r="13174" spans="14:16">
      <c r="N13174" s="102"/>
      <c r="O13174" s="93"/>
      <c r="P13174" s="93"/>
    </row>
    <row r="13175" spans="14:16">
      <c r="N13175" s="102"/>
      <c r="O13175" s="93"/>
      <c r="P13175" s="93"/>
    </row>
    <row r="13176" spans="14:16">
      <c r="N13176" s="102"/>
      <c r="O13176" s="93"/>
      <c r="P13176" s="93"/>
    </row>
    <row r="13177" spans="14:16">
      <c r="N13177" s="102"/>
      <c r="O13177" s="93"/>
      <c r="P13177" s="93"/>
    </row>
    <row r="13178" spans="14:16">
      <c r="N13178" s="102"/>
      <c r="O13178" s="93"/>
      <c r="P13178" s="93"/>
    </row>
    <row r="13179" spans="14:16">
      <c r="N13179" s="102"/>
      <c r="O13179" s="93"/>
      <c r="P13179" s="93"/>
    </row>
    <row r="13180" spans="14:16">
      <c r="N13180" s="102"/>
      <c r="O13180" s="93"/>
      <c r="P13180" s="93"/>
    </row>
    <row r="13181" spans="14:16">
      <c r="N13181" s="102"/>
      <c r="O13181" s="93"/>
      <c r="P13181" s="93"/>
    </row>
    <row r="13182" spans="14:16">
      <c r="N13182" s="102"/>
      <c r="O13182" s="93"/>
      <c r="P13182" s="93"/>
    </row>
    <row r="13183" spans="14:16">
      <c r="N13183" s="102"/>
      <c r="O13183" s="93"/>
      <c r="P13183" s="93"/>
    </row>
    <row r="13184" spans="14:16">
      <c r="N13184" s="102"/>
      <c r="O13184" s="93"/>
      <c r="P13184" s="93"/>
    </row>
    <row r="13185" spans="14:16">
      <c r="N13185" s="102"/>
      <c r="O13185" s="93"/>
      <c r="P13185" s="93"/>
    </row>
    <row r="13186" spans="14:16">
      <c r="N13186" s="102"/>
      <c r="O13186" s="93"/>
      <c r="P13186" s="93"/>
    </row>
    <row r="13187" spans="14:16">
      <c r="N13187" s="102"/>
      <c r="O13187" s="93"/>
      <c r="P13187" s="93"/>
    </row>
    <row r="13188" spans="14:16">
      <c r="N13188" s="102"/>
      <c r="O13188" s="93"/>
      <c r="P13188" s="93"/>
    </row>
    <row r="13189" spans="14:16">
      <c r="N13189" s="102"/>
      <c r="O13189" s="93"/>
      <c r="P13189" s="93"/>
    </row>
    <row r="13190" spans="14:16">
      <c r="N13190" s="102"/>
      <c r="O13190" s="93"/>
      <c r="P13190" s="93"/>
    </row>
    <row r="13191" spans="14:16">
      <c r="N13191" s="102"/>
      <c r="O13191" s="93"/>
      <c r="P13191" s="93"/>
    </row>
    <row r="13192" spans="14:16">
      <c r="N13192" s="102"/>
      <c r="O13192" s="93"/>
      <c r="P13192" s="93"/>
    </row>
    <row r="13193" spans="14:16">
      <c r="N13193" s="102"/>
      <c r="O13193" s="93"/>
      <c r="P13193" s="93"/>
    </row>
    <row r="13194" spans="14:16">
      <c r="N13194" s="102"/>
      <c r="O13194" s="93"/>
      <c r="P13194" s="93"/>
    </row>
    <row r="13195" spans="14:16">
      <c r="N13195" s="102"/>
      <c r="O13195" s="93"/>
      <c r="P13195" s="93"/>
    </row>
    <row r="13196" spans="14:16">
      <c r="N13196" s="102"/>
      <c r="O13196" s="93"/>
      <c r="P13196" s="93"/>
    </row>
    <row r="13197" spans="14:16">
      <c r="N13197" s="102"/>
      <c r="O13197" s="93"/>
      <c r="P13197" s="93"/>
    </row>
    <row r="13198" spans="14:16">
      <c r="N13198" s="102"/>
      <c r="O13198" s="93"/>
      <c r="P13198" s="93"/>
    </row>
    <row r="13199" spans="14:16">
      <c r="N13199" s="102"/>
      <c r="O13199" s="93"/>
      <c r="P13199" s="93"/>
    </row>
    <row r="13200" spans="14:16">
      <c r="N13200" s="102"/>
      <c r="O13200" s="93"/>
      <c r="P13200" s="93"/>
    </row>
    <row r="13201" spans="14:16">
      <c r="N13201" s="102"/>
      <c r="O13201" s="93"/>
      <c r="P13201" s="93"/>
    </row>
    <row r="13202" spans="14:16">
      <c r="N13202" s="102"/>
      <c r="O13202" s="93"/>
      <c r="P13202" s="93"/>
    </row>
    <row r="13203" spans="14:16">
      <c r="N13203" s="102"/>
      <c r="O13203" s="93"/>
      <c r="P13203" s="93"/>
    </row>
    <row r="13204" spans="14:16">
      <c r="N13204" s="102"/>
      <c r="O13204" s="93"/>
      <c r="P13204" s="93"/>
    </row>
    <row r="13205" spans="14:16">
      <c r="N13205" s="102"/>
      <c r="O13205" s="93"/>
      <c r="P13205" s="93"/>
    </row>
    <row r="13206" spans="14:16">
      <c r="N13206" s="102"/>
      <c r="O13206" s="93"/>
      <c r="P13206" s="93"/>
    </row>
    <row r="13207" spans="14:16">
      <c r="N13207" s="102"/>
      <c r="O13207" s="93"/>
      <c r="P13207" s="93"/>
    </row>
    <row r="13208" spans="14:16">
      <c r="N13208" s="102"/>
      <c r="O13208" s="93"/>
      <c r="P13208" s="93"/>
    </row>
    <row r="13209" spans="14:16">
      <c r="N13209" s="102"/>
      <c r="O13209" s="93"/>
      <c r="P13209" s="93"/>
    </row>
    <row r="13210" spans="14:16">
      <c r="N13210" s="102"/>
      <c r="O13210" s="93"/>
      <c r="P13210" s="93"/>
    </row>
    <row r="13211" spans="14:16">
      <c r="N13211" s="102"/>
      <c r="O13211" s="93"/>
      <c r="P13211" s="93"/>
    </row>
    <row r="13212" spans="14:16">
      <c r="N13212" s="102"/>
      <c r="O13212" s="93"/>
      <c r="P13212" s="93"/>
    </row>
    <row r="13213" spans="14:16">
      <c r="N13213" s="102"/>
      <c r="O13213" s="93"/>
      <c r="P13213" s="93"/>
    </row>
    <row r="13214" spans="14:16">
      <c r="N13214" s="102"/>
      <c r="O13214" s="93"/>
      <c r="P13214" s="93"/>
    </row>
    <row r="13215" spans="14:16">
      <c r="N13215" s="102"/>
      <c r="O13215" s="93"/>
      <c r="P13215" s="93"/>
    </row>
    <row r="13216" spans="14:16">
      <c r="N13216" s="102"/>
      <c r="O13216" s="93"/>
      <c r="P13216" s="93"/>
    </row>
    <row r="13217" spans="14:16">
      <c r="N13217" s="102"/>
      <c r="O13217" s="93"/>
      <c r="P13217" s="93"/>
    </row>
    <row r="13218" spans="14:16">
      <c r="N13218" s="102"/>
      <c r="O13218" s="93"/>
      <c r="P13218" s="93"/>
    </row>
    <row r="13219" spans="14:16">
      <c r="N13219" s="102"/>
      <c r="O13219" s="93"/>
      <c r="P13219" s="93"/>
    </row>
    <row r="13220" spans="14:16">
      <c r="N13220" s="102"/>
      <c r="O13220" s="93"/>
      <c r="P13220" s="93"/>
    </row>
    <row r="13221" spans="14:16">
      <c r="N13221" s="102"/>
      <c r="O13221" s="93"/>
      <c r="P13221" s="93"/>
    </row>
    <row r="13222" spans="14:16">
      <c r="N13222" s="102"/>
      <c r="O13222" s="93"/>
      <c r="P13222" s="93"/>
    </row>
    <row r="13223" spans="14:16">
      <c r="N13223" s="102"/>
      <c r="O13223" s="93"/>
      <c r="P13223" s="93"/>
    </row>
    <row r="13224" spans="14:16">
      <c r="N13224" s="102"/>
      <c r="O13224" s="93"/>
      <c r="P13224" s="93"/>
    </row>
    <row r="13225" spans="14:16">
      <c r="N13225" s="102"/>
      <c r="O13225" s="93"/>
      <c r="P13225" s="93"/>
    </row>
    <row r="13226" spans="14:16">
      <c r="N13226" s="102"/>
      <c r="O13226" s="93"/>
      <c r="P13226" s="93"/>
    </row>
    <row r="13227" spans="14:16">
      <c r="N13227" s="102"/>
      <c r="O13227" s="93"/>
      <c r="P13227" s="93"/>
    </row>
    <row r="13228" spans="14:16">
      <c r="N13228" s="102"/>
      <c r="O13228" s="93"/>
      <c r="P13228" s="93"/>
    </row>
    <row r="13229" spans="14:16">
      <c r="N13229" s="102"/>
      <c r="O13229" s="93"/>
      <c r="P13229" s="93"/>
    </row>
    <row r="13230" spans="14:16">
      <c r="N13230" s="102"/>
      <c r="O13230" s="93"/>
      <c r="P13230" s="93"/>
    </row>
    <row r="13231" spans="14:16">
      <c r="N13231" s="102"/>
      <c r="O13231" s="93"/>
      <c r="P13231" s="93"/>
    </row>
    <row r="13232" spans="14:16">
      <c r="N13232" s="102"/>
      <c r="O13232" s="93"/>
      <c r="P13232" s="93"/>
    </row>
    <row r="13233" spans="14:16">
      <c r="N13233" s="102"/>
      <c r="O13233" s="93"/>
      <c r="P13233" s="93"/>
    </row>
    <row r="13234" spans="14:16">
      <c r="N13234" s="102"/>
      <c r="O13234" s="93"/>
      <c r="P13234" s="93"/>
    </row>
    <row r="13235" spans="14:16">
      <c r="N13235" s="102"/>
      <c r="O13235" s="93"/>
      <c r="P13235" s="93"/>
    </row>
    <row r="13236" spans="14:16">
      <c r="N13236" s="102"/>
      <c r="O13236" s="93"/>
      <c r="P13236" s="93"/>
    </row>
    <row r="13237" spans="14:16">
      <c r="N13237" s="102"/>
      <c r="O13237" s="93"/>
      <c r="P13237" s="93"/>
    </row>
    <row r="13238" spans="14:16">
      <c r="N13238" s="102"/>
      <c r="O13238" s="93"/>
      <c r="P13238" s="93"/>
    </row>
    <row r="13239" spans="14:16">
      <c r="N13239" s="102"/>
      <c r="O13239" s="93"/>
      <c r="P13239" s="93"/>
    </row>
    <row r="13240" spans="14:16">
      <c r="N13240" s="102"/>
      <c r="O13240" s="93"/>
      <c r="P13240" s="93"/>
    </row>
    <row r="13241" spans="14:16">
      <c r="N13241" s="102"/>
      <c r="O13241" s="93"/>
      <c r="P13241" s="93"/>
    </row>
    <row r="13242" spans="14:16">
      <c r="N13242" s="102"/>
      <c r="O13242" s="93"/>
      <c r="P13242" s="93"/>
    </row>
    <row r="13243" spans="14:16">
      <c r="N13243" s="102"/>
      <c r="O13243" s="93"/>
      <c r="P13243" s="93"/>
    </row>
    <row r="13244" spans="14:16">
      <c r="N13244" s="102"/>
      <c r="O13244" s="93"/>
      <c r="P13244" s="93"/>
    </row>
    <row r="13245" spans="14:16">
      <c r="N13245" s="102"/>
      <c r="O13245" s="93"/>
      <c r="P13245" s="93"/>
    </row>
    <row r="13246" spans="14:16">
      <c r="N13246" s="102"/>
      <c r="O13246" s="93"/>
      <c r="P13246" s="93"/>
    </row>
    <row r="13247" spans="14:16">
      <c r="N13247" s="102"/>
      <c r="O13247" s="93"/>
      <c r="P13247" s="93"/>
    </row>
    <row r="13248" spans="14:16">
      <c r="N13248" s="102"/>
      <c r="O13248" s="93"/>
      <c r="P13248" s="93"/>
    </row>
    <row r="13249" spans="14:16">
      <c r="N13249" s="102"/>
      <c r="O13249" s="93"/>
      <c r="P13249" s="93"/>
    </row>
    <row r="13250" spans="14:16">
      <c r="N13250" s="102"/>
      <c r="O13250" s="93"/>
      <c r="P13250" s="93"/>
    </row>
    <row r="13251" spans="14:16">
      <c r="N13251" s="102"/>
      <c r="O13251" s="93"/>
      <c r="P13251" s="93"/>
    </row>
    <row r="13252" spans="14:16">
      <c r="N13252" s="102"/>
      <c r="O13252" s="93"/>
      <c r="P13252" s="93"/>
    </row>
    <row r="13253" spans="14:16">
      <c r="N13253" s="102"/>
      <c r="O13253" s="93"/>
      <c r="P13253" s="93"/>
    </row>
    <row r="13254" spans="14:16">
      <c r="N13254" s="102"/>
      <c r="O13254" s="93"/>
      <c r="P13254" s="93"/>
    </row>
    <row r="13255" spans="14:16">
      <c r="N13255" s="102"/>
      <c r="O13255" s="93"/>
      <c r="P13255" s="93"/>
    </row>
    <row r="13256" spans="14:16">
      <c r="N13256" s="102"/>
      <c r="O13256" s="93"/>
      <c r="P13256" s="93"/>
    </row>
    <row r="13257" spans="14:16">
      <c r="N13257" s="102"/>
      <c r="O13257" s="93"/>
      <c r="P13257" s="93"/>
    </row>
    <row r="13258" spans="14:16">
      <c r="N13258" s="102"/>
      <c r="O13258" s="93"/>
      <c r="P13258" s="93"/>
    </row>
    <row r="13259" spans="14:16">
      <c r="N13259" s="102"/>
      <c r="O13259" s="93"/>
      <c r="P13259" s="93"/>
    </row>
    <row r="13260" spans="14:16">
      <c r="N13260" s="102"/>
      <c r="O13260" s="93"/>
      <c r="P13260" s="93"/>
    </row>
    <row r="13261" spans="14:16">
      <c r="N13261" s="102"/>
      <c r="O13261" s="93"/>
      <c r="P13261" s="93"/>
    </row>
    <row r="13262" spans="14:16">
      <c r="N13262" s="102"/>
      <c r="O13262" s="93"/>
      <c r="P13262" s="93"/>
    </row>
    <row r="13263" spans="14:16">
      <c r="N13263" s="102"/>
      <c r="O13263" s="93"/>
      <c r="P13263" s="93"/>
    </row>
    <row r="13264" spans="14:16">
      <c r="N13264" s="102"/>
      <c r="O13264" s="93"/>
      <c r="P13264" s="93"/>
    </row>
    <row r="13265" spans="14:16">
      <c r="N13265" s="102"/>
      <c r="O13265" s="93"/>
      <c r="P13265" s="93"/>
    </row>
    <row r="13266" spans="14:16">
      <c r="N13266" s="102"/>
      <c r="O13266" s="93"/>
      <c r="P13266" s="93"/>
    </row>
    <row r="13267" spans="14:16">
      <c r="N13267" s="102"/>
      <c r="O13267" s="93"/>
      <c r="P13267" s="93"/>
    </row>
    <row r="13268" spans="14:16">
      <c r="N13268" s="102"/>
      <c r="O13268" s="93"/>
      <c r="P13268" s="93"/>
    </row>
    <row r="13269" spans="14:16">
      <c r="N13269" s="102"/>
      <c r="O13269" s="93"/>
      <c r="P13269" s="93"/>
    </row>
    <row r="13270" spans="14:16">
      <c r="N13270" s="102"/>
      <c r="O13270" s="93"/>
      <c r="P13270" s="93"/>
    </row>
    <row r="13271" spans="14:16">
      <c r="N13271" s="102"/>
      <c r="O13271" s="93"/>
      <c r="P13271" s="93"/>
    </row>
    <row r="13272" spans="14:16">
      <c r="N13272" s="102"/>
      <c r="O13272" s="93"/>
      <c r="P13272" s="93"/>
    </row>
    <row r="13273" spans="14:16">
      <c r="N13273" s="102"/>
      <c r="O13273" s="93"/>
      <c r="P13273" s="93"/>
    </row>
    <row r="13274" spans="14:16">
      <c r="N13274" s="102"/>
      <c r="O13274" s="93"/>
      <c r="P13274" s="93"/>
    </row>
    <row r="13275" spans="14:16">
      <c r="N13275" s="102"/>
      <c r="O13275" s="93"/>
      <c r="P13275" s="93"/>
    </row>
    <row r="13276" spans="14:16">
      <c r="N13276" s="102"/>
      <c r="O13276" s="93"/>
      <c r="P13276" s="93"/>
    </row>
    <row r="13277" spans="14:16">
      <c r="N13277" s="102"/>
      <c r="O13277" s="93"/>
      <c r="P13277" s="93"/>
    </row>
    <row r="13278" spans="14:16">
      <c r="N13278" s="102"/>
      <c r="O13278" s="93"/>
      <c r="P13278" s="93"/>
    </row>
    <row r="13279" spans="14:16">
      <c r="N13279" s="102"/>
      <c r="O13279" s="93"/>
      <c r="P13279" s="93"/>
    </row>
    <row r="13280" spans="14:16">
      <c r="N13280" s="102"/>
      <c r="O13280" s="93"/>
      <c r="P13280" s="93"/>
    </row>
    <row r="13281" spans="14:16">
      <c r="N13281" s="102"/>
      <c r="O13281" s="93"/>
      <c r="P13281" s="93"/>
    </row>
    <row r="13282" spans="14:16">
      <c r="N13282" s="102"/>
      <c r="O13282" s="93"/>
      <c r="P13282" s="93"/>
    </row>
    <row r="13283" spans="14:16">
      <c r="N13283" s="102"/>
      <c r="O13283" s="93"/>
      <c r="P13283" s="93"/>
    </row>
    <row r="13284" spans="14:16">
      <c r="N13284" s="102"/>
      <c r="O13284" s="93"/>
      <c r="P13284" s="93"/>
    </row>
    <row r="13285" spans="14:16">
      <c r="N13285" s="102"/>
      <c r="O13285" s="93"/>
      <c r="P13285" s="93"/>
    </row>
    <row r="13286" spans="14:16">
      <c r="N13286" s="102"/>
      <c r="O13286" s="93"/>
      <c r="P13286" s="93"/>
    </row>
    <row r="13287" spans="14:16">
      <c r="N13287" s="102"/>
      <c r="O13287" s="93"/>
      <c r="P13287" s="93"/>
    </row>
    <row r="13288" spans="14:16">
      <c r="N13288" s="102"/>
      <c r="O13288" s="93"/>
      <c r="P13288" s="93"/>
    </row>
    <row r="13289" spans="14:16">
      <c r="N13289" s="102"/>
      <c r="O13289" s="93"/>
      <c r="P13289" s="93"/>
    </row>
    <row r="13290" spans="14:16">
      <c r="N13290" s="102"/>
      <c r="O13290" s="93"/>
      <c r="P13290" s="93"/>
    </row>
    <row r="13291" spans="14:16">
      <c r="N13291" s="102"/>
      <c r="O13291" s="93"/>
      <c r="P13291" s="93"/>
    </row>
    <row r="13292" spans="14:16">
      <c r="N13292" s="102"/>
      <c r="O13292" s="93"/>
      <c r="P13292" s="93"/>
    </row>
    <row r="13293" spans="14:16">
      <c r="N13293" s="102"/>
      <c r="O13293" s="93"/>
      <c r="P13293" s="93"/>
    </row>
    <row r="13294" spans="14:16">
      <c r="N13294" s="102"/>
      <c r="O13294" s="93"/>
      <c r="P13294" s="93"/>
    </row>
    <row r="13295" spans="14:16">
      <c r="N13295" s="102"/>
      <c r="O13295" s="93"/>
      <c r="P13295" s="93"/>
    </row>
    <row r="13296" spans="14:16">
      <c r="N13296" s="102"/>
      <c r="O13296" s="93"/>
      <c r="P13296" s="93"/>
    </row>
    <row r="13297" spans="14:16">
      <c r="N13297" s="102"/>
      <c r="O13297" s="93"/>
      <c r="P13297" s="93"/>
    </row>
    <row r="13298" spans="14:16">
      <c r="N13298" s="102"/>
      <c r="O13298" s="93"/>
      <c r="P13298" s="93"/>
    </row>
    <row r="13299" spans="14:16">
      <c r="N13299" s="102"/>
      <c r="O13299" s="93"/>
      <c r="P13299" s="93"/>
    </row>
    <row r="13300" spans="14:16">
      <c r="N13300" s="102"/>
      <c r="O13300" s="93"/>
      <c r="P13300" s="93"/>
    </row>
    <row r="13301" spans="14:16">
      <c r="N13301" s="102"/>
      <c r="O13301" s="93"/>
      <c r="P13301" s="93"/>
    </row>
    <row r="13302" spans="14:16">
      <c r="N13302" s="102"/>
      <c r="O13302" s="93"/>
      <c r="P13302" s="93"/>
    </row>
    <row r="13303" spans="14:16">
      <c r="N13303" s="102"/>
      <c r="O13303" s="93"/>
      <c r="P13303" s="93"/>
    </row>
    <row r="13304" spans="14:16">
      <c r="N13304" s="102"/>
      <c r="O13304" s="93"/>
      <c r="P13304" s="93"/>
    </row>
    <row r="13305" spans="14:16">
      <c r="N13305" s="102"/>
      <c r="O13305" s="93"/>
      <c r="P13305" s="93"/>
    </row>
    <row r="13306" spans="14:16">
      <c r="N13306" s="102"/>
      <c r="O13306" s="93"/>
      <c r="P13306" s="93"/>
    </row>
    <row r="13307" spans="14:16">
      <c r="N13307" s="102"/>
      <c r="O13307" s="93"/>
      <c r="P13307" s="93"/>
    </row>
    <row r="13308" spans="14:16">
      <c r="N13308" s="102"/>
      <c r="O13308" s="93"/>
      <c r="P13308" s="93"/>
    </row>
    <row r="13309" spans="14:16">
      <c r="N13309" s="102"/>
      <c r="O13309" s="93"/>
      <c r="P13309" s="93"/>
    </row>
    <row r="13310" spans="14:16">
      <c r="N13310" s="102"/>
      <c r="O13310" s="93"/>
      <c r="P13310" s="93"/>
    </row>
    <row r="13311" spans="14:16">
      <c r="N13311" s="102"/>
      <c r="O13311" s="93"/>
      <c r="P13311" s="93"/>
    </row>
    <row r="13312" spans="14:16">
      <c r="N13312" s="102"/>
      <c r="O13312" s="93"/>
      <c r="P13312" s="93"/>
    </row>
    <row r="13313" spans="14:16">
      <c r="N13313" s="102"/>
      <c r="O13313" s="93"/>
      <c r="P13313" s="93"/>
    </row>
    <row r="13314" spans="14:16">
      <c r="N13314" s="102"/>
      <c r="O13314" s="93"/>
      <c r="P13314" s="93"/>
    </row>
    <row r="13315" spans="14:16">
      <c r="N13315" s="102"/>
      <c r="O13315" s="93"/>
      <c r="P13315" s="93"/>
    </row>
    <row r="13316" spans="14:16">
      <c r="N13316" s="102"/>
      <c r="O13316" s="93"/>
      <c r="P13316" s="93"/>
    </row>
    <row r="13317" spans="14:16">
      <c r="N13317" s="102"/>
      <c r="O13317" s="93"/>
      <c r="P13317" s="93"/>
    </row>
    <row r="13318" spans="14:16">
      <c r="N13318" s="102"/>
      <c r="O13318" s="93"/>
      <c r="P13318" s="93"/>
    </row>
    <row r="13319" spans="14:16">
      <c r="N13319" s="102"/>
      <c r="O13319" s="93"/>
      <c r="P13319" s="93"/>
    </row>
    <row r="13320" spans="14:16">
      <c r="N13320" s="102"/>
      <c r="O13320" s="93"/>
      <c r="P13320" s="93"/>
    </row>
    <row r="13321" spans="14:16">
      <c r="N13321" s="102"/>
      <c r="O13321" s="93"/>
      <c r="P13321" s="93"/>
    </row>
    <row r="13322" spans="14:16">
      <c r="N13322" s="102"/>
      <c r="O13322" s="93"/>
      <c r="P13322" s="93"/>
    </row>
    <row r="13323" spans="14:16">
      <c r="N13323" s="102"/>
      <c r="O13323" s="93"/>
      <c r="P13323" s="93"/>
    </row>
    <row r="13324" spans="14:16">
      <c r="N13324" s="102"/>
      <c r="O13324" s="93"/>
      <c r="P13324" s="93"/>
    </row>
    <row r="13325" spans="14:16">
      <c r="N13325" s="102"/>
      <c r="O13325" s="93"/>
      <c r="P13325" s="93"/>
    </row>
    <row r="13326" spans="14:16">
      <c r="N13326" s="102"/>
      <c r="O13326" s="93"/>
      <c r="P13326" s="93"/>
    </row>
    <row r="13327" spans="14:16">
      <c r="N13327" s="102"/>
      <c r="O13327" s="93"/>
      <c r="P13327" s="93"/>
    </row>
    <row r="13328" spans="14:16">
      <c r="N13328" s="102"/>
      <c r="O13328" s="93"/>
      <c r="P13328" s="93"/>
    </row>
    <row r="13329" spans="14:16">
      <c r="N13329" s="102"/>
      <c r="O13329" s="93"/>
      <c r="P13329" s="93"/>
    </row>
    <row r="13330" spans="14:16">
      <c r="N13330" s="102"/>
      <c r="O13330" s="93"/>
      <c r="P13330" s="93"/>
    </row>
    <row r="13331" spans="14:16">
      <c r="N13331" s="102"/>
      <c r="O13331" s="93"/>
      <c r="P13331" s="93"/>
    </row>
    <row r="13332" spans="14:16">
      <c r="N13332" s="102"/>
      <c r="O13332" s="93"/>
      <c r="P13332" s="93"/>
    </row>
    <row r="13333" spans="14:16">
      <c r="N13333" s="102"/>
      <c r="O13333" s="93"/>
      <c r="P13333" s="93"/>
    </row>
    <row r="13334" spans="14:16">
      <c r="N13334" s="102"/>
      <c r="O13334" s="93"/>
      <c r="P13334" s="93"/>
    </row>
    <row r="13335" spans="14:16">
      <c r="N13335" s="102"/>
      <c r="O13335" s="93"/>
      <c r="P13335" s="93"/>
    </row>
    <row r="13336" spans="14:16">
      <c r="N13336" s="102"/>
      <c r="O13336" s="93"/>
      <c r="P13336" s="93"/>
    </row>
    <row r="13337" spans="14:16">
      <c r="N13337" s="102"/>
      <c r="O13337" s="93"/>
      <c r="P13337" s="93"/>
    </row>
    <row r="13338" spans="14:16">
      <c r="N13338" s="102"/>
      <c r="O13338" s="93"/>
      <c r="P13338" s="93"/>
    </row>
    <row r="13339" spans="14:16">
      <c r="N13339" s="102"/>
      <c r="O13339" s="93"/>
      <c r="P13339" s="93"/>
    </row>
    <row r="13340" spans="14:16">
      <c r="N13340" s="102"/>
      <c r="O13340" s="93"/>
      <c r="P13340" s="93"/>
    </row>
    <row r="13341" spans="14:16">
      <c r="N13341" s="102"/>
      <c r="O13341" s="93"/>
      <c r="P13341" s="93"/>
    </row>
    <row r="13342" spans="14:16">
      <c r="N13342" s="102"/>
      <c r="O13342" s="93"/>
      <c r="P13342" s="93"/>
    </row>
    <row r="13343" spans="14:16">
      <c r="N13343" s="102"/>
      <c r="O13343" s="93"/>
      <c r="P13343" s="93"/>
    </row>
    <row r="13344" spans="14:16">
      <c r="N13344" s="102"/>
      <c r="O13344" s="93"/>
      <c r="P13344" s="93"/>
    </row>
    <row r="13345" spans="14:16">
      <c r="N13345" s="102"/>
      <c r="O13345" s="93"/>
      <c r="P13345" s="93"/>
    </row>
    <row r="13346" spans="14:16">
      <c r="N13346" s="102"/>
      <c r="O13346" s="93"/>
      <c r="P13346" s="93"/>
    </row>
    <row r="13347" spans="14:16">
      <c r="N13347" s="102"/>
      <c r="O13347" s="93"/>
      <c r="P13347" s="93"/>
    </row>
    <row r="13348" spans="14:16">
      <c r="N13348" s="102"/>
      <c r="O13348" s="93"/>
      <c r="P13348" s="93"/>
    </row>
    <row r="13349" spans="14:16">
      <c r="N13349" s="102"/>
      <c r="O13349" s="93"/>
      <c r="P13349" s="93"/>
    </row>
    <row r="13350" spans="14:16">
      <c r="N13350" s="102"/>
      <c r="O13350" s="93"/>
      <c r="P13350" s="93"/>
    </row>
    <row r="13351" spans="14:16">
      <c r="N13351" s="102"/>
      <c r="O13351" s="93"/>
      <c r="P13351" s="93"/>
    </row>
    <row r="13352" spans="14:16">
      <c r="N13352" s="102"/>
      <c r="O13352" s="93"/>
      <c r="P13352" s="93"/>
    </row>
    <row r="13353" spans="14:16">
      <c r="N13353" s="102"/>
      <c r="O13353" s="93"/>
      <c r="P13353" s="93"/>
    </row>
    <row r="13354" spans="14:16">
      <c r="N13354" s="102"/>
      <c r="O13354" s="93"/>
      <c r="P13354" s="93"/>
    </row>
    <row r="13355" spans="14:16">
      <c r="N13355" s="102"/>
      <c r="O13355" s="93"/>
      <c r="P13355" s="93"/>
    </row>
    <row r="13356" spans="14:16">
      <c r="N13356" s="102"/>
      <c r="O13356" s="93"/>
      <c r="P13356" s="93"/>
    </row>
    <row r="13357" spans="14:16">
      <c r="N13357" s="102"/>
      <c r="O13357" s="93"/>
      <c r="P13357" s="93"/>
    </row>
    <row r="13358" spans="14:16">
      <c r="N13358" s="102"/>
      <c r="O13358" s="93"/>
      <c r="P13358" s="93"/>
    </row>
    <row r="13359" spans="14:16">
      <c r="N13359" s="102"/>
      <c r="O13359" s="93"/>
      <c r="P13359" s="93"/>
    </row>
    <row r="13360" spans="14:16">
      <c r="N13360" s="102"/>
      <c r="O13360" s="93"/>
      <c r="P13360" s="93"/>
    </row>
    <row r="13361" spans="14:16">
      <c r="N13361" s="102"/>
      <c r="O13361" s="93"/>
      <c r="P13361" s="93"/>
    </row>
    <row r="13362" spans="14:16">
      <c r="N13362" s="102"/>
      <c r="O13362" s="93"/>
      <c r="P13362" s="93"/>
    </row>
    <row r="13363" spans="14:16">
      <c r="N13363" s="102"/>
      <c r="O13363" s="93"/>
      <c r="P13363" s="93"/>
    </row>
    <row r="13364" spans="14:16">
      <c r="N13364" s="102"/>
      <c r="O13364" s="93"/>
      <c r="P13364" s="93"/>
    </row>
    <row r="13365" spans="14:16">
      <c r="N13365" s="102"/>
      <c r="O13365" s="93"/>
      <c r="P13365" s="93"/>
    </row>
    <row r="13366" spans="14:16">
      <c r="N13366" s="102"/>
      <c r="O13366" s="93"/>
      <c r="P13366" s="93"/>
    </row>
    <row r="13367" spans="14:16">
      <c r="N13367" s="102"/>
      <c r="O13367" s="93"/>
      <c r="P13367" s="93"/>
    </row>
    <row r="13368" spans="14:16">
      <c r="N13368" s="102"/>
      <c r="O13368" s="93"/>
      <c r="P13368" s="93"/>
    </row>
    <row r="13369" spans="14:16">
      <c r="N13369" s="102"/>
      <c r="O13369" s="93"/>
      <c r="P13369" s="93"/>
    </row>
    <row r="13370" spans="14:16">
      <c r="N13370" s="102"/>
      <c r="O13370" s="93"/>
      <c r="P13370" s="93"/>
    </row>
    <row r="13371" spans="14:16">
      <c r="N13371" s="102"/>
      <c r="O13371" s="93"/>
      <c r="P13371" s="93"/>
    </row>
    <row r="13372" spans="14:16">
      <c r="N13372" s="102"/>
      <c r="O13372" s="93"/>
      <c r="P13372" s="93"/>
    </row>
    <row r="13373" spans="14:16">
      <c r="N13373" s="102"/>
      <c r="O13373" s="93"/>
      <c r="P13373" s="93"/>
    </row>
    <row r="13374" spans="14:16">
      <c r="N13374" s="102"/>
      <c r="O13374" s="93"/>
      <c r="P13374" s="93"/>
    </row>
    <row r="13375" spans="14:16">
      <c r="N13375" s="102"/>
      <c r="O13375" s="93"/>
      <c r="P13375" s="93"/>
    </row>
    <row r="13376" spans="14:16">
      <c r="N13376" s="102"/>
      <c r="O13376" s="93"/>
      <c r="P13376" s="93"/>
    </row>
    <row r="13377" spans="14:16">
      <c r="N13377" s="102"/>
      <c r="O13377" s="93"/>
      <c r="P13377" s="93"/>
    </row>
    <row r="13378" spans="14:16">
      <c r="N13378" s="102"/>
      <c r="O13378" s="93"/>
      <c r="P13378" s="93"/>
    </row>
    <row r="13379" spans="14:16">
      <c r="N13379" s="102"/>
      <c r="O13379" s="93"/>
      <c r="P13379" s="93"/>
    </row>
    <row r="13380" spans="14:16">
      <c r="N13380" s="102"/>
      <c r="O13380" s="93"/>
      <c r="P13380" s="93"/>
    </row>
    <row r="13381" spans="14:16">
      <c r="N13381" s="102"/>
      <c r="O13381" s="93"/>
      <c r="P13381" s="93"/>
    </row>
    <row r="13382" spans="14:16">
      <c r="N13382" s="102"/>
      <c r="O13382" s="93"/>
      <c r="P13382" s="93"/>
    </row>
    <row r="13383" spans="14:16">
      <c r="N13383" s="102"/>
      <c r="O13383" s="93"/>
      <c r="P13383" s="93"/>
    </row>
    <row r="13384" spans="14:16">
      <c r="N13384" s="102"/>
      <c r="O13384" s="93"/>
      <c r="P13384" s="93"/>
    </row>
    <row r="13385" spans="14:16">
      <c r="N13385" s="102"/>
      <c r="O13385" s="93"/>
      <c r="P13385" s="93"/>
    </row>
    <row r="13386" spans="14:16">
      <c r="N13386" s="102"/>
      <c r="O13386" s="93"/>
      <c r="P13386" s="93"/>
    </row>
    <row r="13387" spans="14:16">
      <c r="N13387" s="102"/>
      <c r="O13387" s="93"/>
      <c r="P13387" s="93"/>
    </row>
    <row r="13388" spans="14:16">
      <c r="N13388" s="102"/>
      <c r="O13388" s="93"/>
      <c r="P13388" s="93"/>
    </row>
    <row r="13389" spans="14:16">
      <c r="N13389" s="102"/>
      <c r="O13389" s="93"/>
      <c r="P13389" s="93"/>
    </row>
    <row r="13390" spans="14:16">
      <c r="N13390" s="102"/>
      <c r="O13390" s="93"/>
      <c r="P13390" s="93"/>
    </row>
    <row r="13391" spans="14:16">
      <c r="N13391" s="102"/>
      <c r="O13391" s="93"/>
      <c r="P13391" s="93"/>
    </row>
    <row r="13392" spans="14:16">
      <c r="N13392" s="102"/>
      <c r="O13392" s="93"/>
      <c r="P13392" s="93"/>
    </row>
    <row r="13393" spans="14:16">
      <c r="N13393" s="102"/>
      <c r="O13393" s="93"/>
      <c r="P13393" s="93"/>
    </row>
    <row r="13394" spans="14:16">
      <c r="N13394" s="102"/>
      <c r="O13394" s="93"/>
      <c r="P13394" s="93"/>
    </row>
    <row r="13395" spans="14:16">
      <c r="N13395" s="102"/>
      <c r="O13395" s="93"/>
      <c r="P13395" s="93"/>
    </row>
    <row r="13396" spans="14:16">
      <c r="N13396" s="102"/>
      <c r="O13396" s="93"/>
      <c r="P13396" s="93"/>
    </row>
    <row r="13397" spans="14:16">
      <c r="N13397" s="102"/>
      <c r="O13397" s="93"/>
      <c r="P13397" s="93"/>
    </row>
    <row r="13398" spans="14:16">
      <c r="N13398" s="102"/>
      <c r="O13398" s="93"/>
      <c r="P13398" s="93"/>
    </row>
    <row r="13399" spans="14:16">
      <c r="N13399" s="102"/>
      <c r="O13399" s="93"/>
      <c r="P13399" s="93"/>
    </row>
    <row r="13400" spans="14:16">
      <c r="N13400" s="102"/>
      <c r="O13400" s="93"/>
      <c r="P13400" s="93"/>
    </row>
    <row r="13401" spans="14:16">
      <c r="N13401" s="102"/>
      <c r="O13401" s="93"/>
      <c r="P13401" s="93"/>
    </row>
    <row r="13402" spans="14:16">
      <c r="N13402" s="102"/>
      <c r="O13402" s="93"/>
      <c r="P13402" s="93"/>
    </row>
    <row r="13403" spans="14:16">
      <c r="N13403" s="102"/>
      <c r="O13403" s="93"/>
      <c r="P13403" s="93"/>
    </row>
    <row r="13404" spans="14:16">
      <c r="N13404" s="102"/>
      <c r="O13404" s="93"/>
      <c r="P13404" s="93"/>
    </row>
    <row r="13405" spans="14:16">
      <c r="N13405" s="102"/>
      <c r="O13405" s="93"/>
      <c r="P13405" s="93"/>
    </row>
    <row r="13406" spans="14:16">
      <c r="N13406" s="102"/>
      <c r="O13406" s="93"/>
      <c r="P13406" s="93"/>
    </row>
    <row r="13407" spans="14:16">
      <c r="N13407" s="102"/>
      <c r="O13407" s="93"/>
      <c r="P13407" s="93"/>
    </row>
    <row r="13408" spans="14:16">
      <c r="N13408" s="102"/>
      <c r="O13408" s="93"/>
      <c r="P13408" s="93"/>
    </row>
    <row r="13409" spans="14:16">
      <c r="N13409" s="102"/>
      <c r="O13409" s="93"/>
      <c r="P13409" s="93"/>
    </row>
    <row r="13410" spans="14:16">
      <c r="N13410" s="102"/>
      <c r="O13410" s="93"/>
      <c r="P13410" s="93"/>
    </row>
    <row r="13411" spans="14:16">
      <c r="N13411" s="102"/>
      <c r="O13411" s="93"/>
      <c r="P13411" s="93"/>
    </row>
    <row r="13412" spans="14:16">
      <c r="N13412" s="102"/>
      <c r="O13412" s="93"/>
      <c r="P13412" s="93"/>
    </row>
    <row r="13413" spans="14:16">
      <c r="N13413" s="102"/>
      <c r="O13413" s="93"/>
      <c r="P13413" s="93"/>
    </row>
    <row r="13414" spans="14:16">
      <c r="N13414" s="102"/>
      <c r="O13414" s="93"/>
      <c r="P13414" s="93"/>
    </row>
    <row r="13415" spans="14:16">
      <c r="N13415" s="102"/>
      <c r="O13415" s="93"/>
      <c r="P13415" s="93"/>
    </row>
    <row r="13416" spans="14:16">
      <c r="N13416" s="102"/>
      <c r="O13416" s="93"/>
      <c r="P13416" s="93"/>
    </row>
    <row r="13417" spans="14:16">
      <c r="N13417" s="102"/>
      <c r="O13417" s="93"/>
      <c r="P13417" s="93"/>
    </row>
    <row r="13418" spans="14:16">
      <c r="N13418" s="102"/>
      <c r="O13418" s="93"/>
      <c r="P13418" s="93"/>
    </row>
    <row r="13419" spans="14:16">
      <c r="N13419" s="102"/>
      <c r="O13419" s="93"/>
      <c r="P13419" s="93"/>
    </row>
    <row r="13420" spans="14:16">
      <c r="N13420" s="102"/>
      <c r="O13420" s="93"/>
      <c r="P13420" s="93"/>
    </row>
    <row r="13421" spans="14:16">
      <c r="N13421" s="102"/>
      <c r="O13421" s="93"/>
      <c r="P13421" s="93"/>
    </row>
    <row r="13422" spans="14:16">
      <c r="N13422" s="102"/>
      <c r="O13422" s="93"/>
      <c r="P13422" s="93"/>
    </row>
    <row r="13423" spans="14:16">
      <c r="N13423" s="102"/>
      <c r="O13423" s="93"/>
      <c r="P13423" s="93"/>
    </row>
    <row r="13424" spans="14:16">
      <c r="N13424" s="102"/>
      <c r="O13424" s="93"/>
      <c r="P13424" s="93"/>
    </row>
    <row r="13425" spans="14:16">
      <c r="N13425" s="102"/>
      <c r="O13425" s="93"/>
      <c r="P13425" s="93"/>
    </row>
    <row r="13426" spans="14:16">
      <c r="N13426" s="102"/>
      <c r="O13426" s="93"/>
      <c r="P13426" s="93"/>
    </row>
    <row r="13427" spans="14:16">
      <c r="N13427" s="102"/>
      <c r="O13427" s="93"/>
      <c r="P13427" s="93"/>
    </row>
    <row r="13428" spans="14:16">
      <c r="N13428" s="102"/>
      <c r="O13428" s="93"/>
      <c r="P13428" s="93"/>
    </row>
    <row r="13429" spans="14:16">
      <c r="N13429" s="102"/>
      <c r="O13429" s="93"/>
      <c r="P13429" s="93"/>
    </row>
    <row r="13430" spans="14:16">
      <c r="N13430" s="102"/>
      <c r="O13430" s="93"/>
      <c r="P13430" s="93"/>
    </row>
    <row r="13431" spans="14:16">
      <c r="N13431" s="102"/>
      <c r="O13431" s="93"/>
      <c r="P13431" s="93"/>
    </row>
    <row r="13432" spans="14:16">
      <c r="N13432" s="102"/>
      <c r="O13432" s="93"/>
      <c r="P13432" s="93"/>
    </row>
    <row r="13433" spans="14:16">
      <c r="N13433" s="102"/>
      <c r="O13433" s="93"/>
      <c r="P13433" s="93"/>
    </row>
    <row r="13434" spans="14:16">
      <c r="N13434" s="102"/>
      <c r="O13434" s="93"/>
      <c r="P13434" s="93"/>
    </row>
    <row r="13435" spans="14:16">
      <c r="N13435" s="102"/>
      <c r="O13435" s="93"/>
      <c r="P13435" s="93"/>
    </row>
    <row r="13436" spans="14:16">
      <c r="N13436" s="102"/>
      <c r="O13436" s="93"/>
      <c r="P13436" s="93"/>
    </row>
    <row r="13437" spans="14:16">
      <c r="N13437" s="102"/>
      <c r="O13437" s="93"/>
      <c r="P13437" s="93"/>
    </row>
    <row r="13438" spans="14:16">
      <c r="N13438" s="102"/>
      <c r="O13438" s="93"/>
      <c r="P13438" s="93"/>
    </row>
    <row r="13439" spans="14:16">
      <c r="N13439" s="102"/>
      <c r="O13439" s="93"/>
      <c r="P13439" s="93"/>
    </row>
    <row r="13440" spans="14:16">
      <c r="N13440" s="102"/>
      <c r="O13440" s="93"/>
      <c r="P13440" s="93"/>
    </row>
    <row r="13441" spans="14:16">
      <c r="N13441" s="102"/>
      <c r="O13441" s="93"/>
      <c r="P13441" s="93"/>
    </row>
    <row r="13442" spans="14:16">
      <c r="N13442" s="102"/>
      <c r="O13442" s="93"/>
      <c r="P13442" s="93"/>
    </row>
    <row r="13443" spans="14:16">
      <c r="N13443" s="102"/>
      <c r="O13443" s="93"/>
      <c r="P13443" s="93"/>
    </row>
    <row r="13444" spans="14:16">
      <c r="N13444" s="102"/>
      <c r="O13444" s="93"/>
      <c r="P13444" s="93"/>
    </row>
    <row r="13445" spans="14:16">
      <c r="N13445" s="102"/>
      <c r="O13445" s="93"/>
      <c r="P13445" s="93"/>
    </row>
    <row r="13446" spans="14:16">
      <c r="N13446" s="102"/>
      <c r="O13446" s="93"/>
      <c r="P13446" s="93"/>
    </row>
    <row r="13447" spans="14:16">
      <c r="N13447" s="102"/>
      <c r="O13447" s="93"/>
      <c r="P13447" s="93"/>
    </row>
    <row r="13448" spans="14:16">
      <c r="N13448" s="102"/>
      <c r="O13448" s="93"/>
      <c r="P13448" s="93"/>
    </row>
    <row r="13449" spans="14:16">
      <c r="N13449" s="102"/>
      <c r="O13449" s="93"/>
      <c r="P13449" s="93"/>
    </row>
    <row r="13450" spans="14:16">
      <c r="N13450" s="102"/>
      <c r="O13450" s="93"/>
      <c r="P13450" s="93"/>
    </row>
    <row r="13451" spans="14:16">
      <c r="N13451" s="102"/>
      <c r="O13451" s="93"/>
      <c r="P13451" s="93"/>
    </row>
    <row r="13452" spans="14:16">
      <c r="N13452" s="102"/>
      <c r="O13452" s="93"/>
      <c r="P13452" s="93"/>
    </row>
    <row r="13453" spans="14:16">
      <c r="N13453" s="102"/>
      <c r="O13453" s="93"/>
      <c r="P13453" s="93"/>
    </row>
    <row r="13454" spans="14:16">
      <c r="N13454" s="102"/>
      <c r="O13454" s="93"/>
      <c r="P13454" s="93"/>
    </row>
    <row r="13455" spans="14:16">
      <c r="N13455" s="102"/>
      <c r="O13455" s="93"/>
      <c r="P13455" s="93"/>
    </row>
    <row r="13456" spans="14:16">
      <c r="N13456" s="102"/>
      <c r="O13456" s="93"/>
      <c r="P13456" s="93"/>
    </row>
    <row r="13457" spans="14:16">
      <c r="N13457" s="102"/>
      <c r="O13457" s="93"/>
      <c r="P13457" s="93"/>
    </row>
    <row r="13458" spans="14:16">
      <c r="N13458" s="102"/>
      <c r="O13458" s="93"/>
      <c r="P13458" s="93"/>
    </row>
    <row r="13459" spans="14:16">
      <c r="N13459" s="102"/>
      <c r="O13459" s="93"/>
      <c r="P13459" s="93"/>
    </row>
    <row r="13460" spans="14:16">
      <c r="N13460" s="102"/>
      <c r="O13460" s="93"/>
      <c r="P13460" s="93"/>
    </row>
    <row r="13461" spans="14:16">
      <c r="N13461" s="102"/>
      <c r="O13461" s="93"/>
      <c r="P13461" s="93"/>
    </row>
    <row r="13462" spans="14:16">
      <c r="N13462" s="102"/>
      <c r="O13462" s="93"/>
      <c r="P13462" s="93"/>
    </row>
    <row r="13463" spans="14:16">
      <c r="N13463" s="102"/>
      <c r="O13463" s="93"/>
      <c r="P13463" s="93"/>
    </row>
    <row r="13464" spans="14:16">
      <c r="N13464" s="102"/>
      <c r="O13464" s="93"/>
      <c r="P13464" s="93"/>
    </row>
    <row r="13465" spans="14:16">
      <c r="N13465" s="102"/>
      <c r="O13465" s="93"/>
      <c r="P13465" s="93"/>
    </row>
    <row r="13466" spans="14:16">
      <c r="N13466" s="102"/>
      <c r="O13466" s="93"/>
      <c r="P13466" s="93"/>
    </row>
    <row r="13467" spans="14:16">
      <c r="N13467" s="102"/>
      <c r="O13467" s="93"/>
      <c r="P13467" s="93"/>
    </row>
    <row r="13468" spans="14:16">
      <c r="N13468" s="102"/>
      <c r="O13468" s="93"/>
      <c r="P13468" s="93"/>
    </row>
    <row r="13469" spans="14:16">
      <c r="N13469" s="102"/>
      <c r="O13469" s="93"/>
      <c r="P13469" s="93"/>
    </row>
    <row r="13470" spans="14:16">
      <c r="N13470" s="102"/>
      <c r="O13470" s="93"/>
      <c r="P13470" s="93"/>
    </row>
    <row r="13471" spans="14:16">
      <c r="N13471" s="102"/>
      <c r="O13471" s="93"/>
      <c r="P13471" s="93"/>
    </row>
    <row r="13472" spans="14:16">
      <c r="N13472" s="102"/>
      <c r="O13472" s="93"/>
      <c r="P13472" s="93"/>
    </row>
    <row r="13473" spans="14:16">
      <c r="N13473" s="102"/>
      <c r="O13473" s="93"/>
      <c r="P13473" s="93"/>
    </row>
    <row r="13474" spans="14:16">
      <c r="N13474" s="102"/>
      <c r="O13474" s="93"/>
      <c r="P13474" s="93"/>
    </row>
    <row r="13475" spans="14:16">
      <c r="N13475" s="102"/>
      <c r="O13475" s="93"/>
      <c r="P13475" s="93"/>
    </row>
    <row r="13476" spans="14:16">
      <c r="N13476" s="102"/>
      <c r="O13476" s="93"/>
      <c r="P13476" s="93"/>
    </row>
    <row r="13477" spans="14:16">
      <c r="N13477" s="102"/>
      <c r="O13477" s="93"/>
      <c r="P13477" s="93"/>
    </row>
    <row r="13478" spans="14:16">
      <c r="N13478" s="102"/>
      <c r="O13478" s="93"/>
      <c r="P13478" s="93"/>
    </row>
    <row r="13479" spans="14:16">
      <c r="N13479" s="102"/>
      <c r="O13479" s="93"/>
      <c r="P13479" s="93"/>
    </row>
    <row r="13480" spans="14:16">
      <c r="N13480" s="102"/>
      <c r="O13480" s="93"/>
      <c r="P13480" s="93"/>
    </row>
    <row r="13481" spans="14:16">
      <c r="N13481" s="102"/>
      <c r="O13481" s="93"/>
      <c r="P13481" s="93"/>
    </row>
    <row r="13482" spans="14:16">
      <c r="N13482" s="102"/>
      <c r="O13482" s="93"/>
      <c r="P13482" s="93"/>
    </row>
    <row r="13483" spans="14:16">
      <c r="N13483" s="102"/>
      <c r="O13483" s="93"/>
      <c r="P13483" s="93"/>
    </row>
    <row r="13484" spans="14:16">
      <c r="N13484" s="102"/>
      <c r="O13484" s="93"/>
      <c r="P13484" s="93"/>
    </row>
    <row r="13485" spans="14:16">
      <c r="N13485" s="102"/>
      <c r="O13485" s="93"/>
      <c r="P13485" s="93"/>
    </row>
    <row r="13486" spans="14:16">
      <c r="N13486" s="102"/>
      <c r="O13486" s="93"/>
      <c r="P13486" s="93"/>
    </row>
    <row r="13487" spans="14:16">
      <c r="N13487" s="102"/>
      <c r="O13487" s="93"/>
      <c r="P13487" s="93"/>
    </row>
    <row r="13488" spans="14:16">
      <c r="N13488" s="102"/>
      <c r="O13488" s="93"/>
      <c r="P13488" s="93"/>
    </row>
    <row r="13489" spans="14:16">
      <c r="N13489" s="102"/>
      <c r="O13489" s="93"/>
      <c r="P13489" s="93"/>
    </row>
    <row r="13490" spans="14:16">
      <c r="N13490" s="102"/>
      <c r="O13490" s="93"/>
      <c r="P13490" s="93"/>
    </row>
    <row r="13491" spans="14:16">
      <c r="N13491" s="102"/>
      <c r="O13491" s="93"/>
      <c r="P13491" s="93"/>
    </row>
    <row r="13492" spans="14:16">
      <c r="N13492" s="102"/>
      <c r="O13492" s="93"/>
      <c r="P13492" s="93"/>
    </row>
    <row r="13493" spans="14:16">
      <c r="N13493" s="102"/>
      <c r="O13493" s="93"/>
      <c r="P13493" s="93"/>
    </row>
    <row r="13494" spans="14:16">
      <c r="N13494" s="102"/>
      <c r="O13494" s="93"/>
      <c r="P13494" s="93"/>
    </row>
    <row r="13495" spans="14:16">
      <c r="N13495" s="102"/>
      <c r="O13495" s="93"/>
      <c r="P13495" s="93"/>
    </row>
    <row r="13496" spans="14:16">
      <c r="N13496" s="102"/>
      <c r="O13496" s="93"/>
      <c r="P13496" s="93"/>
    </row>
    <row r="13497" spans="14:16">
      <c r="N13497" s="102"/>
      <c r="O13497" s="93"/>
      <c r="P13497" s="93"/>
    </row>
    <row r="13498" spans="14:16">
      <c r="N13498" s="102"/>
      <c r="O13498" s="93"/>
      <c r="P13498" s="93"/>
    </row>
    <row r="13499" spans="14:16">
      <c r="N13499" s="102"/>
      <c r="O13499" s="93"/>
      <c r="P13499" s="93"/>
    </row>
    <row r="13500" spans="14:16">
      <c r="N13500" s="102"/>
      <c r="O13500" s="93"/>
      <c r="P13500" s="93"/>
    </row>
    <row r="13501" spans="14:16">
      <c r="N13501" s="102"/>
      <c r="O13501" s="93"/>
      <c r="P13501" s="93"/>
    </row>
    <row r="13502" spans="14:16">
      <c r="N13502" s="102"/>
      <c r="O13502" s="93"/>
      <c r="P13502" s="93"/>
    </row>
    <row r="13503" spans="14:16">
      <c r="N13503" s="102"/>
      <c r="O13503" s="93"/>
      <c r="P13503" s="93"/>
    </row>
    <row r="13504" spans="14:16">
      <c r="N13504" s="102"/>
      <c r="O13504" s="93"/>
      <c r="P13504" s="93"/>
    </row>
    <row r="13505" spans="14:16">
      <c r="N13505" s="102"/>
      <c r="O13505" s="93"/>
      <c r="P13505" s="93"/>
    </row>
    <row r="13506" spans="14:16">
      <c r="N13506" s="102"/>
      <c r="O13506" s="93"/>
      <c r="P13506" s="93"/>
    </row>
    <row r="13507" spans="14:16">
      <c r="N13507" s="102"/>
      <c r="O13507" s="93"/>
      <c r="P13507" s="93"/>
    </row>
    <row r="13508" spans="14:16">
      <c r="N13508" s="102"/>
      <c r="O13508" s="93"/>
      <c r="P13508" s="93"/>
    </row>
    <row r="13509" spans="14:16">
      <c r="N13509" s="102"/>
      <c r="O13509" s="93"/>
      <c r="P13509" s="93"/>
    </row>
    <row r="13510" spans="14:16">
      <c r="N13510" s="102"/>
      <c r="O13510" s="93"/>
      <c r="P13510" s="93"/>
    </row>
    <row r="13511" spans="14:16">
      <c r="N13511" s="102"/>
      <c r="O13511" s="93"/>
      <c r="P13511" s="93"/>
    </row>
    <row r="13512" spans="14:16">
      <c r="N13512" s="102"/>
      <c r="O13512" s="93"/>
      <c r="P13512" s="93"/>
    </row>
    <row r="13513" spans="14:16">
      <c r="N13513" s="102"/>
      <c r="O13513" s="93"/>
      <c r="P13513" s="93"/>
    </row>
    <row r="13514" spans="14:16">
      <c r="N13514" s="102"/>
      <c r="O13514" s="93"/>
      <c r="P13514" s="93"/>
    </row>
    <row r="13515" spans="14:16">
      <c r="N13515" s="102"/>
      <c r="O13515" s="93"/>
      <c r="P13515" s="93"/>
    </row>
    <row r="13516" spans="14:16">
      <c r="N13516" s="102"/>
      <c r="O13516" s="93"/>
      <c r="P13516" s="93"/>
    </row>
    <row r="13517" spans="14:16">
      <c r="N13517" s="102"/>
      <c r="O13517" s="93"/>
      <c r="P13517" s="93"/>
    </row>
    <row r="13518" spans="14:16">
      <c r="N13518" s="102"/>
      <c r="O13518" s="93"/>
      <c r="P13518" s="93"/>
    </row>
    <row r="13519" spans="14:16">
      <c r="N13519" s="102"/>
      <c r="O13519" s="93"/>
      <c r="P13519" s="93"/>
    </row>
    <row r="13520" spans="14:16">
      <c r="N13520" s="102"/>
      <c r="O13520" s="93"/>
      <c r="P13520" s="93"/>
    </row>
    <row r="13521" spans="14:16">
      <c r="N13521" s="102"/>
      <c r="O13521" s="93"/>
      <c r="P13521" s="93"/>
    </row>
    <row r="13522" spans="14:16">
      <c r="N13522" s="102"/>
      <c r="O13522" s="93"/>
      <c r="P13522" s="93"/>
    </row>
    <row r="13523" spans="14:16">
      <c r="N13523" s="102"/>
      <c r="O13523" s="93"/>
      <c r="P13523" s="93"/>
    </row>
    <row r="13524" spans="14:16">
      <c r="N13524" s="102"/>
      <c r="O13524" s="93"/>
      <c r="P13524" s="93"/>
    </row>
    <row r="13525" spans="14:16">
      <c r="N13525" s="102"/>
      <c r="O13525" s="93"/>
      <c r="P13525" s="93"/>
    </row>
    <row r="13526" spans="14:16">
      <c r="N13526" s="102"/>
      <c r="O13526" s="93"/>
      <c r="P13526" s="93"/>
    </row>
    <row r="13527" spans="14:16">
      <c r="N13527" s="102"/>
      <c r="O13527" s="93"/>
      <c r="P13527" s="93"/>
    </row>
    <row r="13528" spans="14:16">
      <c r="N13528" s="102"/>
      <c r="O13528" s="93"/>
      <c r="P13528" s="93"/>
    </row>
    <row r="13529" spans="14:16">
      <c r="N13529" s="102"/>
      <c r="O13529" s="93"/>
      <c r="P13529" s="93"/>
    </row>
    <row r="13530" spans="14:16">
      <c r="N13530" s="102"/>
      <c r="O13530" s="93"/>
      <c r="P13530" s="93"/>
    </row>
    <row r="13531" spans="14:16">
      <c r="N13531" s="102"/>
      <c r="O13531" s="93"/>
      <c r="P13531" s="93"/>
    </row>
    <row r="13532" spans="14:16">
      <c r="N13532" s="102"/>
      <c r="O13532" s="93"/>
      <c r="P13532" s="93"/>
    </row>
    <row r="13533" spans="14:16">
      <c r="N13533" s="102"/>
      <c r="O13533" s="93"/>
      <c r="P13533" s="93"/>
    </row>
    <row r="13534" spans="14:16">
      <c r="N13534" s="102"/>
      <c r="O13534" s="93"/>
      <c r="P13534" s="93"/>
    </row>
    <row r="13535" spans="14:16">
      <c r="N13535" s="102"/>
      <c r="O13535" s="93"/>
      <c r="P13535" s="93"/>
    </row>
    <row r="13536" spans="14:16">
      <c r="N13536" s="102"/>
      <c r="O13536" s="93"/>
      <c r="P13536" s="93"/>
    </row>
    <row r="13537" spans="14:16">
      <c r="N13537" s="102"/>
      <c r="O13537" s="93"/>
      <c r="P13537" s="93"/>
    </row>
    <row r="13538" spans="14:16">
      <c r="N13538" s="102"/>
      <c r="O13538" s="93"/>
      <c r="P13538" s="93"/>
    </row>
    <row r="13539" spans="14:16">
      <c r="N13539" s="102"/>
      <c r="O13539" s="93"/>
      <c r="P13539" s="93"/>
    </row>
    <row r="13540" spans="14:16">
      <c r="N13540" s="102"/>
      <c r="O13540" s="93"/>
      <c r="P13540" s="93"/>
    </row>
    <row r="13541" spans="14:16">
      <c r="N13541" s="102"/>
      <c r="O13541" s="93"/>
      <c r="P13541" s="93"/>
    </row>
    <row r="13542" spans="14:16">
      <c r="N13542" s="102"/>
      <c r="O13542" s="93"/>
      <c r="P13542" s="93"/>
    </row>
    <row r="13543" spans="14:16">
      <c r="N13543" s="102"/>
      <c r="O13543" s="93"/>
      <c r="P13543" s="93"/>
    </row>
    <row r="13544" spans="14:16">
      <c r="N13544" s="102"/>
      <c r="O13544" s="93"/>
      <c r="P13544" s="93"/>
    </row>
    <row r="13545" spans="14:16">
      <c r="N13545" s="102"/>
      <c r="O13545" s="93"/>
      <c r="P13545" s="93"/>
    </row>
    <row r="13546" spans="14:16">
      <c r="N13546" s="102"/>
      <c r="O13546" s="93"/>
      <c r="P13546" s="93"/>
    </row>
    <row r="13547" spans="14:16">
      <c r="N13547" s="102"/>
      <c r="O13547" s="93"/>
      <c r="P13547" s="93"/>
    </row>
    <row r="13548" spans="14:16">
      <c r="N13548" s="102"/>
      <c r="O13548" s="93"/>
      <c r="P13548" s="93"/>
    </row>
    <row r="13549" spans="14:16">
      <c r="N13549" s="102"/>
      <c r="O13549" s="93"/>
      <c r="P13549" s="93"/>
    </row>
    <row r="13550" spans="14:16">
      <c r="N13550" s="102"/>
      <c r="O13550" s="93"/>
      <c r="P13550" s="93"/>
    </row>
    <row r="13551" spans="14:16">
      <c r="N13551" s="102"/>
      <c r="O13551" s="93"/>
      <c r="P13551" s="93"/>
    </row>
    <row r="13552" spans="14:16">
      <c r="N13552" s="102"/>
      <c r="O13552" s="93"/>
      <c r="P13552" s="93"/>
    </row>
    <row r="13553" spans="14:16">
      <c r="N13553" s="102"/>
      <c r="O13553" s="93"/>
      <c r="P13553" s="93"/>
    </row>
    <row r="13554" spans="14:16">
      <c r="N13554" s="102"/>
      <c r="O13554" s="93"/>
      <c r="P13554" s="93"/>
    </row>
    <row r="13555" spans="14:16">
      <c r="N13555" s="102"/>
      <c r="O13555" s="93"/>
      <c r="P13555" s="93"/>
    </row>
    <row r="13556" spans="14:16">
      <c r="N13556" s="102"/>
      <c r="O13556" s="93"/>
      <c r="P13556" s="93"/>
    </row>
    <row r="13557" spans="14:16">
      <c r="N13557" s="102"/>
      <c r="O13557" s="93"/>
      <c r="P13557" s="93"/>
    </row>
    <row r="13558" spans="14:16">
      <c r="N13558" s="102"/>
      <c r="O13558" s="93"/>
      <c r="P13558" s="93"/>
    </row>
    <row r="13559" spans="14:16">
      <c r="N13559" s="102"/>
      <c r="O13559" s="93"/>
      <c r="P13559" s="93"/>
    </row>
    <row r="13560" spans="14:16">
      <c r="N13560" s="102"/>
      <c r="O13560" s="93"/>
      <c r="P13560" s="93"/>
    </row>
    <row r="13561" spans="14:16">
      <c r="N13561" s="102"/>
      <c r="O13561" s="93"/>
      <c r="P13561" s="93"/>
    </row>
    <row r="13562" spans="14:16">
      <c r="N13562" s="102"/>
      <c r="O13562" s="93"/>
      <c r="P13562" s="93"/>
    </row>
    <row r="13563" spans="14:16">
      <c r="N13563" s="102"/>
      <c r="O13563" s="93"/>
      <c r="P13563" s="93"/>
    </row>
    <row r="13564" spans="14:16">
      <c r="N13564" s="102"/>
      <c r="O13564" s="93"/>
      <c r="P13564" s="93"/>
    </row>
    <row r="13565" spans="14:16">
      <c r="N13565" s="102"/>
      <c r="O13565" s="93"/>
      <c r="P13565" s="93"/>
    </row>
    <row r="13566" spans="14:16">
      <c r="N13566" s="102"/>
      <c r="O13566" s="93"/>
      <c r="P13566" s="93"/>
    </row>
    <row r="13567" spans="14:16">
      <c r="N13567" s="102"/>
      <c r="O13567" s="93"/>
      <c r="P13567" s="93"/>
    </row>
    <row r="13568" spans="14:16">
      <c r="N13568" s="102"/>
      <c r="O13568" s="93"/>
      <c r="P13568" s="93"/>
    </row>
    <row r="13569" spans="14:16">
      <c r="N13569" s="102"/>
      <c r="O13569" s="93"/>
      <c r="P13569" s="93"/>
    </row>
    <row r="13570" spans="14:16">
      <c r="N13570" s="102"/>
      <c r="O13570" s="93"/>
      <c r="P13570" s="93"/>
    </row>
    <row r="13571" spans="14:16">
      <c r="N13571" s="102"/>
      <c r="O13571" s="93"/>
      <c r="P13571" s="93"/>
    </row>
    <row r="13572" spans="14:16">
      <c r="N13572" s="102"/>
      <c r="O13572" s="93"/>
      <c r="P13572" s="93"/>
    </row>
    <row r="13573" spans="14:16">
      <c r="N13573" s="102"/>
      <c r="O13573" s="93"/>
      <c r="P13573" s="93"/>
    </row>
    <row r="13574" spans="14:16">
      <c r="N13574" s="102"/>
      <c r="O13574" s="93"/>
      <c r="P13574" s="93"/>
    </row>
    <row r="13575" spans="14:16">
      <c r="N13575" s="102"/>
      <c r="O13575" s="93"/>
      <c r="P13575" s="93"/>
    </row>
    <row r="13576" spans="14:16">
      <c r="N13576" s="102"/>
      <c r="O13576" s="93"/>
      <c r="P13576" s="93"/>
    </row>
    <row r="13577" spans="14:16">
      <c r="N13577" s="102"/>
      <c r="O13577" s="93"/>
      <c r="P13577" s="93"/>
    </row>
    <row r="13578" spans="14:16">
      <c r="N13578" s="102"/>
      <c r="O13578" s="93"/>
      <c r="P13578" s="93"/>
    </row>
    <row r="13579" spans="14:16">
      <c r="N13579" s="102"/>
      <c r="O13579" s="93"/>
      <c r="P13579" s="93"/>
    </row>
    <row r="13580" spans="14:16">
      <c r="N13580" s="102"/>
      <c r="O13580" s="93"/>
      <c r="P13580" s="93"/>
    </row>
    <row r="13581" spans="14:16">
      <c r="N13581" s="102"/>
      <c r="O13581" s="93"/>
      <c r="P13581" s="93"/>
    </row>
    <row r="13582" spans="14:16">
      <c r="N13582" s="102"/>
      <c r="O13582" s="93"/>
      <c r="P13582" s="93"/>
    </row>
    <row r="13583" spans="14:16">
      <c r="N13583" s="102"/>
      <c r="O13583" s="93"/>
      <c r="P13583" s="93"/>
    </row>
    <row r="13584" spans="14:16">
      <c r="N13584" s="102"/>
      <c r="O13584" s="93"/>
      <c r="P13584" s="93"/>
    </row>
    <row r="13585" spans="14:16">
      <c r="N13585" s="102"/>
      <c r="O13585" s="93"/>
      <c r="P13585" s="93"/>
    </row>
    <row r="13586" spans="14:16">
      <c r="N13586" s="102"/>
      <c r="O13586" s="93"/>
      <c r="P13586" s="93"/>
    </row>
    <row r="13587" spans="14:16">
      <c r="N13587" s="102"/>
      <c r="O13587" s="93"/>
      <c r="P13587" s="93"/>
    </row>
    <row r="13588" spans="14:16">
      <c r="N13588" s="102"/>
      <c r="O13588" s="93"/>
      <c r="P13588" s="93"/>
    </row>
    <row r="13589" spans="14:16">
      <c r="N13589" s="102"/>
      <c r="O13589" s="93"/>
      <c r="P13589" s="93"/>
    </row>
    <row r="13590" spans="14:16">
      <c r="N13590" s="102"/>
      <c r="O13590" s="93"/>
      <c r="P13590" s="93"/>
    </row>
    <row r="13591" spans="14:16">
      <c r="N13591" s="102"/>
      <c r="O13591" s="93"/>
      <c r="P13591" s="93"/>
    </row>
    <row r="13592" spans="14:16">
      <c r="N13592" s="102"/>
      <c r="O13592" s="93"/>
      <c r="P13592" s="93"/>
    </row>
    <row r="13593" spans="14:16">
      <c r="N13593" s="102"/>
      <c r="O13593" s="93"/>
      <c r="P13593" s="93"/>
    </row>
    <row r="13594" spans="14:16">
      <c r="N13594" s="102"/>
      <c r="O13594" s="93"/>
      <c r="P13594" s="93"/>
    </row>
    <row r="13595" spans="14:16">
      <c r="N13595" s="102"/>
      <c r="O13595" s="93"/>
      <c r="P13595" s="93"/>
    </row>
    <row r="13596" spans="14:16">
      <c r="N13596" s="102"/>
      <c r="O13596" s="93"/>
      <c r="P13596" s="93"/>
    </row>
    <row r="13597" spans="14:16">
      <c r="N13597" s="102"/>
      <c r="O13597" s="93"/>
      <c r="P13597" s="93"/>
    </row>
    <row r="13598" spans="14:16">
      <c r="N13598" s="102"/>
      <c r="O13598" s="93"/>
      <c r="P13598" s="93"/>
    </row>
    <row r="13599" spans="14:16">
      <c r="N13599" s="102"/>
      <c r="O13599" s="93"/>
      <c r="P13599" s="93"/>
    </row>
    <row r="13600" spans="14:16">
      <c r="N13600" s="102"/>
      <c r="O13600" s="93"/>
      <c r="P13600" s="93"/>
    </row>
    <row r="13601" spans="14:16">
      <c r="N13601" s="102"/>
      <c r="O13601" s="93"/>
      <c r="P13601" s="93"/>
    </row>
    <row r="13602" spans="14:16">
      <c r="N13602" s="102"/>
      <c r="O13602" s="93"/>
      <c r="P13602" s="93"/>
    </row>
    <row r="13603" spans="14:16">
      <c r="N13603" s="102"/>
      <c r="O13603" s="93"/>
      <c r="P13603" s="93"/>
    </row>
    <row r="13604" spans="14:16">
      <c r="N13604" s="102"/>
      <c r="O13604" s="93"/>
      <c r="P13604" s="93"/>
    </row>
    <row r="13605" spans="14:16">
      <c r="N13605" s="102"/>
      <c r="O13605" s="93"/>
      <c r="P13605" s="93"/>
    </row>
    <row r="13606" spans="14:16">
      <c r="N13606" s="102"/>
      <c r="O13606" s="93"/>
      <c r="P13606" s="93"/>
    </row>
    <row r="13607" spans="14:16">
      <c r="N13607" s="102"/>
      <c r="O13607" s="93"/>
      <c r="P13607" s="93"/>
    </row>
    <row r="13608" spans="14:16">
      <c r="N13608" s="102"/>
      <c r="O13608" s="93"/>
      <c r="P13608" s="93"/>
    </row>
    <row r="13609" spans="14:16">
      <c r="N13609" s="102"/>
      <c r="O13609" s="93"/>
      <c r="P13609" s="93"/>
    </row>
    <row r="13610" spans="14:16">
      <c r="N13610" s="102"/>
      <c r="O13610" s="93"/>
      <c r="P13610" s="93"/>
    </row>
    <row r="13611" spans="14:16">
      <c r="N13611" s="102"/>
      <c r="O13611" s="93"/>
      <c r="P13611" s="93"/>
    </row>
    <row r="13612" spans="14:16">
      <c r="N13612" s="102"/>
      <c r="O13612" s="93"/>
      <c r="P13612" s="93"/>
    </row>
    <row r="13613" spans="14:16">
      <c r="N13613" s="102"/>
      <c r="O13613" s="93"/>
      <c r="P13613" s="93"/>
    </row>
    <row r="13614" spans="14:16">
      <c r="N13614" s="102"/>
      <c r="O13614" s="93"/>
      <c r="P13614" s="93"/>
    </row>
    <row r="13615" spans="14:16">
      <c r="N13615" s="102"/>
      <c r="O13615" s="93"/>
      <c r="P13615" s="93"/>
    </row>
    <row r="13616" spans="14:16">
      <c r="N13616" s="102"/>
      <c r="O13616" s="93"/>
      <c r="P13616" s="93"/>
    </row>
    <row r="13617" spans="14:16">
      <c r="N13617" s="102"/>
      <c r="O13617" s="93"/>
      <c r="P13617" s="93"/>
    </row>
    <row r="13618" spans="14:16">
      <c r="N13618" s="102"/>
      <c r="O13618" s="93"/>
      <c r="P13618" s="93"/>
    </row>
    <row r="13619" spans="14:16">
      <c r="N13619" s="102"/>
      <c r="O13619" s="93"/>
      <c r="P13619" s="93"/>
    </row>
    <row r="13620" spans="14:16">
      <c r="N13620" s="102"/>
      <c r="O13620" s="93"/>
      <c r="P13620" s="93"/>
    </row>
    <row r="13621" spans="14:16">
      <c r="N13621" s="102"/>
      <c r="O13621" s="93"/>
      <c r="P13621" s="93"/>
    </row>
    <row r="13622" spans="14:16">
      <c r="N13622" s="102"/>
      <c r="O13622" s="93"/>
      <c r="P13622" s="93"/>
    </row>
    <row r="13623" spans="14:16">
      <c r="N13623" s="102"/>
      <c r="O13623" s="93"/>
      <c r="P13623" s="93"/>
    </row>
    <row r="13624" spans="14:16">
      <c r="N13624" s="102"/>
      <c r="O13624" s="93"/>
      <c r="P13624" s="93"/>
    </row>
    <row r="13625" spans="14:16">
      <c r="N13625" s="102"/>
      <c r="O13625" s="93"/>
      <c r="P13625" s="93"/>
    </row>
    <row r="13626" spans="14:16">
      <c r="N13626" s="102"/>
      <c r="O13626" s="93"/>
      <c r="P13626" s="93"/>
    </row>
    <row r="13627" spans="14:16">
      <c r="N13627" s="102"/>
      <c r="O13627" s="93"/>
      <c r="P13627" s="93"/>
    </row>
    <row r="13628" spans="14:16">
      <c r="N13628" s="102"/>
      <c r="O13628" s="93"/>
      <c r="P13628" s="93"/>
    </row>
    <row r="13629" spans="14:16">
      <c r="N13629" s="102"/>
      <c r="O13629" s="93"/>
      <c r="P13629" s="93"/>
    </row>
    <row r="13630" spans="14:16">
      <c r="N13630" s="102"/>
      <c r="O13630" s="93"/>
      <c r="P13630" s="93"/>
    </row>
    <row r="13631" spans="14:16">
      <c r="N13631" s="102"/>
      <c r="O13631" s="93"/>
      <c r="P13631" s="93"/>
    </row>
    <row r="13632" spans="14:16">
      <c r="N13632" s="102"/>
      <c r="O13632" s="93"/>
      <c r="P13632" s="93"/>
    </row>
    <row r="13633" spans="14:16">
      <c r="N13633" s="102"/>
      <c r="O13633" s="93"/>
      <c r="P13633" s="93"/>
    </row>
    <row r="13634" spans="14:16">
      <c r="N13634" s="102"/>
      <c r="O13634" s="93"/>
      <c r="P13634" s="93"/>
    </row>
    <row r="13635" spans="14:16">
      <c r="N13635" s="102"/>
      <c r="O13635" s="93"/>
      <c r="P13635" s="93"/>
    </row>
    <row r="13636" spans="14:16">
      <c r="N13636" s="102"/>
      <c r="O13636" s="93"/>
      <c r="P13636" s="93"/>
    </row>
    <row r="13637" spans="14:16">
      <c r="N13637" s="102"/>
      <c r="O13637" s="93"/>
      <c r="P13637" s="93"/>
    </row>
    <row r="13638" spans="14:16">
      <c r="N13638" s="102"/>
      <c r="O13638" s="93"/>
      <c r="P13638" s="93"/>
    </row>
    <row r="13639" spans="14:16">
      <c r="N13639" s="102"/>
      <c r="O13639" s="93"/>
      <c r="P13639" s="93"/>
    </row>
    <row r="13640" spans="14:16">
      <c r="N13640" s="102"/>
      <c r="O13640" s="93"/>
      <c r="P13640" s="93"/>
    </row>
    <row r="13641" spans="14:16">
      <c r="N13641" s="102"/>
      <c r="O13641" s="93"/>
      <c r="P13641" s="93"/>
    </row>
    <row r="13642" spans="14:16">
      <c r="N13642" s="102"/>
      <c r="O13642" s="93"/>
      <c r="P13642" s="93"/>
    </row>
    <row r="13643" spans="14:16">
      <c r="N13643" s="102"/>
      <c r="O13643" s="93"/>
      <c r="P13643" s="93"/>
    </row>
    <row r="13644" spans="14:16">
      <c r="N13644" s="102"/>
      <c r="O13644" s="93"/>
      <c r="P13644" s="93"/>
    </row>
    <row r="13645" spans="14:16">
      <c r="N13645" s="102"/>
      <c r="O13645" s="93"/>
      <c r="P13645" s="93"/>
    </row>
    <row r="13646" spans="14:16">
      <c r="N13646" s="102"/>
      <c r="O13646" s="93"/>
      <c r="P13646" s="93"/>
    </row>
    <row r="13647" spans="14:16">
      <c r="N13647" s="102"/>
      <c r="O13647" s="93"/>
      <c r="P13647" s="93"/>
    </row>
    <row r="13648" spans="14:16">
      <c r="N13648" s="102"/>
      <c r="O13648" s="93"/>
      <c r="P13648" s="93"/>
    </row>
    <row r="13649" spans="14:16">
      <c r="N13649" s="102"/>
      <c r="O13649" s="93"/>
      <c r="P13649" s="93"/>
    </row>
    <row r="13650" spans="14:16">
      <c r="N13650" s="102"/>
      <c r="O13650" s="93"/>
      <c r="P13650" s="93"/>
    </row>
    <row r="13651" spans="14:16">
      <c r="N13651" s="102"/>
      <c r="O13651" s="93"/>
      <c r="P13651" s="93"/>
    </row>
    <row r="13652" spans="14:16">
      <c r="N13652" s="102"/>
      <c r="O13652" s="93"/>
      <c r="P13652" s="93"/>
    </row>
    <row r="13653" spans="14:16">
      <c r="N13653" s="102"/>
      <c r="O13653" s="93"/>
      <c r="P13653" s="93"/>
    </row>
    <row r="13654" spans="14:16">
      <c r="N13654" s="102"/>
      <c r="O13654" s="93"/>
      <c r="P13654" s="93"/>
    </row>
    <row r="13655" spans="14:16">
      <c r="N13655" s="102"/>
      <c r="O13655" s="93"/>
      <c r="P13655" s="93"/>
    </row>
    <row r="13656" spans="14:16">
      <c r="N13656" s="102"/>
      <c r="O13656" s="93"/>
      <c r="P13656" s="93"/>
    </row>
    <row r="13657" spans="14:16">
      <c r="N13657" s="102"/>
      <c r="O13657" s="93"/>
      <c r="P13657" s="93"/>
    </row>
    <row r="13658" spans="14:16">
      <c r="N13658" s="102"/>
      <c r="O13658" s="93"/>
      <c r="P13658" s="93"/>
    </row>
    <row r="13659" spans="14:16">
      <c r="N13659" s="102"/>
      <c r="O13659" s="93"/>
      <c r="P13659" s="93"/>
    </row>
    <row r="13660" spans="14:16">
      <c r="N13660" s="102"/>
      <c r="O13660" s="93"/>
      <c r="P13660" s="93"/>
    </row>
    <row r="13661" spans="14:16">
      <c r="N13661" s="102"/>
      <c r="O13661" s="93"/>
      <c r="P13661" s="93"/>
    </row>
    <row r="13662" spans="14:16">
      <c r="N13662" s="102"/>
      <c r="O13662" s="93"/>
      <c r="P13662" s="93"/>
    </row>
    <row r="13663" spans="14:16">
      <c r="N13663" s="102"/>
      <c r="O13663" s="93"/>
      <c r="P13663" s="93"/>
    </row>
    <row r="13664" spans="14:16">
      <c r="N13664" s="102"/>
      <c r="O13664" s="93"/>
      <c r="P13664" s="93"/>
    </row>
    <row r="13665" spans="14:16">
      <c r="N13665" s="102"/>
      <c r="O13665" s="93"/>
      <c r="P13665" s="93"/>
    </row>
    <row r="13666" spans="14:16">
      <c r="N13666" s="102"/>
      <c r="O13666" s="93"/>
      <c r="P13666" s="93"/>
    </row>
    <row r="13667" spans="14:16">
      <c r="N13667" s="102"/>
      <c r="O13667" s="93"/>
      <c r="P13667" s="93"/>
    </row>
    <row r="13668" spans="14:16">
      <c r="N13668" s="102"/>
      <c r="O13668" s="93"/>
      <c r="P13668" s="93"/>
    </row>
    <row r="13669" spans="14:16">
      <c r="N13669" s="102"/>
      <c r="O13669" s="93"/>
      <c r="P13669" s="93"/>
    </row>
    <row r="13670" spans="14:16">
      <c r="N13670" s="102"/>
      <c r="O13670" s="93"/>
      <c r="P13670" s="93"/>
    </row>
    <row r="13671" spans="14:16">
      <c r="N13671" s="102"/>
      <c r="O13671" s="93"/>
      <c r="P13671" s="93"/>
    </row>
    <row r="13672" spans="14:16">
      <c r="N13672" s="102"/>
      <c r="O13672" s="93"/>
      <c r="P13672" s="93"/>
    </row>
    <row r="13673" spans="14:16">
      <c r="N13673" s="102"/>
      <c r="O13673" s="93"/>
      <c r="P13673" s="93"/>
    </row>
    <row r="13674" spans="14:16">
      <c r="N13674" s="102"/>
      <c r="O13674" s="93"/>
      <c r="P13674" s="93"/>
    </row>
    <row r="13675" spans="14:16">
      <c r="N13675" s="102"/>
      <c r="O13675" s="93"/>
      <c r="P13675" s="93"/>
    </row>
    <row r="13676" spans="14:16">
      <c r="N13676" s="102"/>
      <c r="O13676" s="93"/>
      <c r="P13676" s="93"/>
    </row>
    <row r="13677" spans="14:16">
      <c r="N13677" s="102"/>
      <c r="O13677" s="93"/>
      <c r="P13677" s="93"/>
    </row>
    <row r="13678" spans="14:16">
      <c r="N13678" s="102"/>
      <c r="O13678" s="93"/>
      <c r="P13678" s="93"/>
    </row>
    <row r="13679" spans="14:16">
      <c r="N13679" s="102"/>
      <c r="O13679" s="93"/>
      <c r="P13679" s="93"/>
    </row>
    <row r="13680" spans="14:16">
      <c r="N13680" s="102"/>
      <c r="O13680" s="93"/>
      <c r="P13680" s="93"/>
    </row>
    <row r="13681" spans="14:16">
      <c r="N13681" s="102"/>
      <c r="O13681" s="93"/>
      <c r="P13681" s="93"/>
    </row>
    <row r="13682" spans="14:16">
      <c r="N13682" s="102"/>
      <c r="O13682" s="93"/>
      <c r="P13682" s="93"/>
    </row>
    <row r="13683" spans="14:16">
      <c r="N13683" s="102"/>
      <c r="O13683" s="93"/>
      <c r="P13683" s="93"/>
    </row>
    <row r="13684" spans="14:16">
      <c r="N13684" s="102"/>
      <c r="O13684" s="93"/>
      <c r="P13684" s="93"/>
    </row>
    <row r="13685" spans="14:16">
      <c r="N13685" s="102"/>
      <c r="O13685" s="93"/>
      <c r="P13685" s="93"/>
    </row>
    <row r="13686" spans="14:16">
      <c r="N13686" s="102"/>
      <c r="O13686" s="93"/>
      <c r="P13686" s="93"/>
    </row>
    <row r="13687" spans="14:16">
      <c r="N13687" s="102"/>
      <c r="O13687" s="93"/>
      <c r="P13687" s="93"/>
    </row>
    <row r="13688" spans="14:16">
      <c r="N13688" s="102"/>
      <c r="O13688" s="93"/>
      <c r="P13688" s="93"/>
    </row>
    <row r="13689" spans="14:16">
      <c r="N13689" s="102"/>
      <c r="O13689" s="93"/>
      <c r="P13689" s="93"/>
    </row>
    <row r="13690" spans="14:16">
      <c r="N13690" s="102"/>
      <c r="O13690" s="93"/>
      <c r="P13690" s="93"/>
    </row>
    <row r="13691" spans="14:16">
      <c r="N13691" s="102"/>
      <c r="O13691" s="93"/>
      <c r="P13691" s="93"/>
    </row>
    <row r="13692" spans="14:16">
      <c r="N13692" s="102"/>
      <c r="O13692" s="93"/>
      <c r="P13692" s="93"/>
    </row>
    <row r="13693" spans="14:16">
      <c r="N13693" s="102"/>
      <c r="O13693" s="93"/>
      <c r="P13693" s="93"/>
    </row>
    <row r="13694" spans="14:16">
      <c r="N13694" s="102"/>
      <c r="O13694" s="93"/>
      <c r="P13694" s="93"/>
    </row>
    <row r="13695" spans="14:16">
      <c r="N13695" s="102"/>
      <c r="O13695" s="93"/>
      <c r="P13695" s="93"/>
    </row>
    <row r="13696" spans="14:16">
      <c r="N13696" s="102"/>
      <c r="O13696" s="93"/>
      <c r="P13696" s="93"/>
    </row>
    <row r="13697" spans="14:16">
      <c r="N13697" s="102"/>
      <c r="O13697" s="93"/>
      <c r="P13697" s="93"/>
    </row>
    <row r="13698" spans="14:16">
      <c r="N13698" s="102"/>
      <c r="O13698" s="93"/>
      <c r="P13698" s="93"/>
    </row>
    <row r="13699" spans="14:16">
      <c r="N13699" s="102"/>
      <c r="O13699" s="93"/>
      <c r="P13699" s="93"/>
    </row>
    <row r="13700" spans="14:16">
      <c r="N13700" s="102"/>
      <c r="O13700" s="93"/>
      <c r="P13700" s="93"/>
    </row>
    <row r="13701" spans="14:16">
      <c r="N13701" s="102"/>
      <c r="O13701" s="93"/>
      <c r="P13701" s="93"/>
    </row>
    <row r="13702" spans="14:16">
      <c r="N13702" s="102"/>
      <c r="O13702" s="93"/>
      <c r="P13702" s="93"/>
    </row>
    <row r="13703" spans="14:16">
      <c r="N13703" s="102"/>
      <c r="O13703" s="93"/>
      <c r="P13703" s="93"/>
    </row>
    <row r="13704" spans="14:16">
      <c r="N13704" s="102"/>
      <c r="O13704" s="93"/>
      <c r="P13704" s="93"/>
    </row>
    <row r="13705" spans="14:16">
      <c r="N13705" s="102"/>
      <c r="O13705" s="93"/>
      <c r="P13705" s="93"/>
    </row>
    <row r="13706" spans="14:16">
      <c r="N13706" s="102"/>
      <c r="O13706" s="93"/>
      <c r="P13706" s="93"/>
    </row>
    <row r="13707" spans="14:16">
      <c r="N13707" s="102"/>
      <c r="O13707" s="93"/>
      <c r="P13707" s="93"/>
    </row>
    <row r="13708" spans="14:16">
      <c r="N13708" s="102"/>
      <c r="O13708" s="93"/>
      <c r="P13708" s="93"/>
    </row>
    <row r="13709" spans="14:16">
      <c r="N13709" s="102"/>
      <c r="O13709" s="93"/>
      <c r="P13709" s="93"/>
    </row>
    <row r="13710" spans="14:16">
      <c r="N13710" s="102"/>
      <c r="O13710" s="93"/>
      <c r="P13710" s="93"/>
    </row>
    <row r="13711" spans="14:16">
      <c r="N13711" s="102"/>
      <c r="O13711" s="93"/>
      <c r="P13711" s="93"/>
    </row>
    <row r="13712" spans="14:16">
      <c r="N13712" s="102"/>
      <c r="O13712" s="93"/>
      <c r="P13712" s="93"/>
    </row>
    <row r="13713" spans="14:16">
      <c r="N13713" s="102"/>
      <c r="O13713" s="93"/>
      <c r="P13713" s="93"/>
    </row>
    <row r="13714" spans="14:16">
      <c r="N13714" s="102"/>
      <c r="O13714" s="93"/>
      <c r="P13714" s="93"/>
    </row>
    <row r="13715" spans="14:16">
      <c r="N13715" s="102"/>
      <c r="O13715" s="93"/>
      <c r="P13715" s="93"/>
    </row>
    <row r="13716" spans="14:16">
      <c r="N13716" s="102"/>
      <c r="O13716" s="93"/>
      <c r="P13716" s="93"/>
    </row>
    <row r="13717" spans="14:16">
      <c r="N13717" s="102"/>
      <c r="O13717" s="93"/>
      <c r="P13717" s="93"/>
    </row>
    <row r="13718" spans="14:16">
      <c r="N13718" s="102"/>
      <c r="O13718" s="93"/>
      <c r="P13718" s="93"/>
    </row>
    <row r="13719" spans="14:16">
      <c r="N13719" s="102"/>
      <c r="O13719" s="93"/>
      <c r="P13719" s="93"/>
    </row>
    <row r="13720" spans="14:16">
      <c r="N13720" s="102"/>
      <c r="O13720" s="93"/>
      <c r="P13720" s="93"/>
    </row>
    <row r="13721" spans="14:16">
      <c r="N13721" s="102"/>
      <c r="O13721" s="93"/>
      <c r="P13721" s="93"/>
    </row>
    <row r="13722" spans="14:16">
      <c r="N13722" s="102"/>
      <c r="O13722" s="93"/>
      <c r="P13722" s="93"/>
    </row>
    <row r="13723" spans="14:16">
      <c r="N13723" s="102"/>
      <c r="O13723" s="93"/>
      <c r="P13723" s="93"/>
    </row>
    <row r="13724" spans="14:16">
      <c r="N13724" s="102"/>
      <c r="O13724" s="93"/>
      <c r="P13724" s="93"/>
    </row>
    <row r="13725" spans="14:16">
      <c r="N13725" s="102"/>
      <c r="O13725" s="93"/>
      <c r="P13725" s="93"/>
    </row>
    <row r="13726" spans="14:16">
      <c r="N13726" s="102"/>
      <c r="O13726" s="93"/>
      <c r="P13726" s="93"/>
    </row>
    <row r="13727" spans="14:16">
      <c r="N13727" s="102"/>
      <c r="O13727" s="93"/>
      <c r="P13727" s="93"/>
    </row>
    <row r="13728" spans="14:16">
      <c r="N13728" s="102"/>
      <c r="O13728" s="93"/>
      <c r="P13728" s="93"/>
    </row>
    <row r="13729" spans="14:16">
      <c r="N13729" s="102"/>
      <c r="O13729" s="93"/>
      <c r="P13729" s="93"/>
    </row>
    <row r="13730" spans="14:16">
      <c r="N13730" s="102"/>
      <c r="O13730" s="93"/>
      <c r="P13730" s="93"/>
    </row>
    <row r="13731" spans="14:16">
      <c r="N13731" s="102"/>
      <c r="O13731" s="93"/>
      <c r="P13731" s="93"/>
    </row>
    <row r="13732" spans="14:16">
      <c r="N13732" s="102"/>
      <c r="O13732" s="93"/>
      <c r="P13732" s="93"/>
    </row>
    <row r="13733" spans="14:16">
      <c r="N13733" s="102"/>
      <c r="O13733" s="93"/>
      <c r="P13733" s="93"/>
    </row>
    <row r="13734" spans="14:16">
      <c r="N13734" s="102"/>
      <c r="O13734" s="93"/>
      <c r="P13734" s="93"/>
    </row>
    <row r="13735" spans="14:16">
      <c r="N13735" s="102"/>
      <c r="O13735" s="93"/>
      <c r="P13735" s="93"/>
    </row>
    <row r="13736" spans="14:16">
      <c r="N13736" s="102"/>
      <c r="O13736" s="93"/>
      <c r="P13736" s="93"/>
    </row>
    <row r="13737" spans="14:16">
      <c r="N13737" s="102"/>
      <c r="O13737" s="93"/>
      <c r="P13737" s="93"/>
    </row>
    <row r="13738" spans="14:16">
      <c r="N13738" s="102"/>
      <c r="O13738" s="93"/>
      <c r="P13738" s="93"/>
    </row>
    <row r="13739" spans="14:16">
      <c r="N13739" s="102"/>
      <c r="O13739" s="93"/>
      <c r="P13739" s="93"/>
    </row>
    <row r="13740" spans="14:16">
      <c r="N13740" s="102"/>
      <c r="O13740" s="93"/>
      <c r="P13740" s="93"/>
    </row>
    <row r="13741" spans="14:16">
      <c r="N13741" s="102"/>
      <c r="O13741" s="93"/>
      <c r="P13741" s="93"/>
    </row>
    <row r="13742" spans="14:16">
      <c r="N13742" s="102"/>
      <c r="O13742" s="93"/>
      <c r="P13742" s="93"/>
    </row>
    <row r="13743" spans="14:16">
      <c r="N13743" s="102"/>
      <c r="O13743" s="93"/>
      <c r="P13743" s="93"/>
    </row>
    <row r="13744" spans="14:16">
      <c r="N13744" s="102"/>
      <c r="O13744" s="93"/>
      <c r="P13744" s="93"/>
    </row>
    <row r="13745" spans="14:16">
      <c r="N13745" s="102"/>
      <c r="O13745" s="93"/>
      <c r="P13745" s="93"/>
    </row>
    <row r="13746" spans="14:16">
      <c r="N13746" s="102"/>
      <c r="O13746" s="93"/>
      <c r="P13746" s="93"/>
    </row>
    <row r="13747" spans="14:16">
      <c r="N13747" s="102"/>
      <c r="O13747" s="93"/>
      <c r="P13747" s="93"/>
    </row>
    <row r="13748" spans="14:16">
      <c r="N13748" s="102"/>
      <c r="O13748" s="93"/>
      <c r="P13748" s="93"/>
    </row>
    <row r="13749" spans="14:16">
      <c r="N13749" s="102"/>
      <c r="O13749" s="93"/>
      <c r="P13749" s="93"/>
    </row>
    <row r="13750" spans="14:16">
      <c r="N13750" s="102"/>
      <c r="O13750" s="93"/>
      <c r="P13750" s="93"/>
    </row>
    <row r="13751" spans="14:16">
      <c r="N13751" s="102"/>
      <c r="O13751" s="93"/>
      <c r="P13751" s="93"/>
    </row>
    <row r="13752" spans="14:16">
      <c r="N13752" s="102"/>
      <c r="O13752" s="93"/>
      <c r="P13752" s="93"/>
    </row>
    <row r="13753" spans="14:16">
      <c r="N13753" s="102"/>
      <c r="O13753" s="93"/>
      <c r="P13753" s="93"/>
    </row>
    <row r="13754" spans="14:16">
      <c r="N13754" s="102"/>
      <c r="O13754" s="93"/>
      <c r="P13754" s="93"/>
    </row>
    <row r="13755" spans="14:16">
      <c r="N13755" s="102"/>
      <c r="O13755" s="93"/>
      <c r="P13755" s="93"/>
    </row>
    <row r="13756" spans="14:16">
      <c r="N13756" s="102"/>
      <c r="O13756" s="93"/>
      <c r="P13756" s="93"/>
    </row>
    <row r="13757" spans="14:16">
      <c r="N13757" s="102"/>
      <c r="O13757" s="93"/>
      <c r="P13757" s="93"/>
    </row>
    <row r="13758" spans="14:16">
      <c r="N13758" s="102"/>
      <c r="O13758" s="93"/>
      <c r="P13758" s="93"/>
    </row>
    <row r="13759" spans="14:16">
      <c r="N13759" s="102"/>
      <c r="O13759" s="93"/>
      <c r="P13759" s="93"/>
    </row>
    <row r="13760" spans="14:16">
      <c r="N13760" s="102"/>
      <c r="O13760" s="93"/>
      <c r="P13760" s="93"/>
    </row>
    <row r="13761" spans="14:16">
      <c r="N13761" s="102"/>
      <c r="O13761" s="93"/>
      <c r="P13761" s="93"/>
    </row>
    <row r="13762" spans="14:16">
      <c r="N13762" s="102"/>
      <c r="O13762" s="93"/>
      <c r="P13762" s="93"/>
    </row>
    <row r="13763" spans="14:16">
      <c r="N13763" s="102"/>
      <c r="O13763" s="93"/>
      <c r="P13763" s="93"/>
    </row>
    <row r="13764" spans="14:16">
      <c r="N13764" s="102"/>
      <c r="O13764" s="93"/>
      <c r="P13764" s="93"/>
    </row>
    <row r="13765" spans="14:16">
      <c r="N13765" s="102"/>
      <c r="O13765" s="93"/>
      <c r="P13765" s="93"/>
    </row>
    <row r="13766" spans="14:16">
      <c r="N13766" s="102"/>
      <c r="O13766" s="93"/>
      <c r="P13766" s="93"/>
    </row>
    <row r="13767" spans="14:16">
      <c r="N13767" s="102"/>
      <c r="O13767" s="93"/>
      <c r="P13767" s="93"/>
    </row>
    <row r="13768" spans="14:16">
      <c r="N13768" s="102"/>
      <c r="O13768" s="93"/>
      <c r="P13768" s="93"/>
    </row>
    <row r="13769" spans="14:16">
      <c r="N13769" s="102"/>
      <c r="O13769" s="93"/>
      <c r="P13769" s="93"/>
    </row>
    <row r="13770" spans="14:16">
      <c r="N13770" s="102"/>
      <c r="O13770" s="93"/>
      <c r="P13770" s="93"/>
    </row>
    <row r="13771" spans="14:16">
      <c r="N13771" s="102"/>
      <c r="O13771" s="93"/>
      <c r="P13771" s="93"/>
    </row>
    <row r="13772" spans="14:16">
      <c r="N13772" s="102"/>
      <c r="O13772" s="93"/>
      <c r="P13772" s="93"/>
    </row>
    <row r="13773" spans="14:16">
      <c r="N13773" s="102"/>
      <c r="O13773" s="93"/>
      <c r="P13773" s="93"/>
    </row>
    <row r="13774" spans="14:16">
      <c r="N13774" s="102"/>
      <c r="O13774" s="93"/>
      <c r="P13774" s="93"/>
    </row>
    <row r="13775" spans="14:16">
      <c r="N13775" s="102"/>
      <c r="O13775" s="93"/>
      <c r="P13775" s="93"/>
    </row>
    <row r="13776" spans="14:16">
      <c r="N13776" s="102"/>
      <c r="O13776" s="93"/>
      <c r="P13776" s="93"/>
    </row>
    <row r="13777" spans="14:16">
      <c r="N13777" s="102"/>
      <c r="O13777" s="93"/>
      <c r="P13777" s="93"/>
    </row>
    <row r="13778" spans="14:16">
      <c r="N13778" s="102"/>
      <c r="O13778" s="93"/>
      <c r="P13778" s="93"/>
    </row>
    <row r="13779" spans="14:16">
      <c r="N13779" s="102"/>
      <c r="O13779" s="93"/>
      <c r="P13779" s="93"/>
    </row>
    <row r="13780" spans="14:16">
      <c r="N13780" s="102"/>
      <c r="O13780" s="93"/>
      <c r="P13780" s="93"/>
    </row>
    <row r="13781" spans="14:16">
      <c r="N13781" s="102"/>
      <c r="O13781" s="93"/>
      <c r="P13781" s="93"/>
    </row>
    <row r="13782" spans="14:16">
      <c r="N13782" s="102"/>
      <c r="O13782" s="93"/>
      <c r="P13782" s="93"/>
    </row>
    <row r="13783" spans="14:16">
      <c r="N13783" s="102"/>
      <c r="O13783" s="93"/>
      <c r="P13783" s="93"/>
    </row>
    <row r="13784" spans="14:16">
      <c r="N13784" s="102"/>
      <c r="O13784" s="93"/>
      <c r="P13784" s="93"/>
    </row>
    <row r="13785" spans="14:16">
      <c r="N13785" s="102"/>
      <c r="O13785" s="93"/>
      <c r="P13785" s="93"/>
    </row>
    <row r="13786" spans="14:16">
      <c r="N13786" s="102"/>
      <c r="O13786" s="93"/>
      <c r="P13786" s="93"/>
    </row>
    <row r="13787" spans="14:16">
      <c r="N13787" s="102"/>
      <c r="O13787" s="93"/>
      <c r="P13787" s="93"/>
    </row>
    <row r="13788" spans="14:16">
      <c r="N13788" s="102"/>
      <c r="O13788" s="93"/>
      <c r="P13788" s="93"/>
    </row>
    <row r="13789" spans="14:16">
      <c r="N13789" s="102"/>
      <c r="O13789" s="93"/>
      <c r="P13789" s="93"/>
    </row>
    <row r="13790" spans="14:16">
      <c r="N13790" s="102"/>
      <c r="O13790" s="93"/>
      <c r="P13790" s="93"/>
    </row>
    <row r="13791" spans="14:16">
      <c r="N13791" s="102"/>
      <c r="O13791" s="93"/>
      <c r="P13791" s="93"/>
    </row>
    <row r="13792" spans="14:16">
      <c r="N13792" s="102"/>
      <c r="O13792" s="93"/>
      <c r="P13792" s="93"/>
    </row>
    <row r="13793" spans="14:16">
      <c r="N13793" s="102"/>
      <c r="O13793" s="93"/>
      <c r="P13793" s="93"/>
    </row>
    <row r="13794" spans="14:16">
      <c r="N13794" s="102"/>
      <c r="O13794" s="93"/>
      <c r="P13794" s="93"/>
    </row>
    <row r="13795" spans="14:16">
      <c r="N13795" s="102"/>
      <c r="O13795" s="93"/>
      <c r="P13795" s="93"/>
    </row>
    <row r="13796" spans="14:16">
      <c r="N13796" s="102"/>
      <c r="O13796" s="93"/>
      <c r="P13796" s="93"/>
    </row>
    <row r="13797" spans="14:16">
      <c r="N13797" s="102"/>
      <c r="O13797" s="93"/>
      <c r="P13797" s="93"/>
    </row>
    <row r="13798" spans="14:16">
      <c r="N13798" s="102"/>
      <c r="O13798" s="93"/>
      <c r="P13798" s="93"/>
    </row>
    <row r="13799" spans="14:16">
      <c r="N13799" s="102"/>
      <c r="O13799" s="93"/>
      <c r="P13799" s="93"/>
    </row>
    <row r="13800" spans="14:16">
      <c r="N13800" s="102"/>
      <c r="O13800" s="93"/>
      <c r="P13800" s="93"/>
    </row>
    <row r="13801" spans="14:16">
      <c r="N13801" s="102"/>
      <c r="O13801" s="93"/>
      <c r="P13801" s="93"/>
    </row>
    <row r="13802" spans="14:16">
      <c r="N13802" s="102"/>
      <c r="O13802" s="93"/>
      <c r="P13802" s="93"/>
    </row>
    <row r="13803" spans="14:16">
      <c r="N13803" s="102"/>
      <c r="O13803" s="93"/>
      <c r="P13803" s="93"/>
    </row>
    <row r="13804" spans="14:16">
      <c r="N13804" s="102"/>
      <c r="O13804" s="93"/>
      <c r="P13804" s="93"/>
    </row>
    <row r="13805" spans="14:16">
      <c r="N13805" s="102"/>
      <c r="O13805" s="93"/>
      <c r="P13805" s="93"/>
    </row>
    <row r="13806" spans="14:16">
      <c r="N13806" s="102"/>
      <c r="O13806" s="93"/>
      <c r="P13806" s="93"/>
    </row>
    <row r="13807" spans="14:16">
      <c r="N13807" s="102"/>
      <c r="O13807" s="93"/>
      <c r="P13807" s="93"/>
    </row>
    <row r="13808" spans="14:16">
      <c r="N13808" s="102"/>
      <c r="O13808" s="93"/>
      <c r="P13808" s="93"/>
    </row>
    <row r="13809" spans="14:16">
      <c r="N13809" s="102"/>
      <c r="O13809" s="93"/>
      <c r="P13809" s="93"/>
    </row>
    <row r="13810" spans="14:16">
      <c r="N13810" s="102"/>
      <c r="O13810" s="93"/>
      <c r="P13810" s="93"/>
    </row>
    <row r="13811" spans="14:16">
      <c r="N13811" s="102"/>
      <c r="O13811" s="93"/>
      <c r="P13811" s="93"/>
    </row>
    <row r="13812" spans="14:16">
      <c r="N13812" s="102"/>
      <c r="O13812" s="93"/>
      <c r="P13812" s="93"/>
    </row>
    <row r="13813" spans="14:16">
      <c r="N13813" s="102"/>
      <c r="O13813" s="93"/>
      <c r="P13813" s="93"/>
    </row>
    <row r="13814" spans="14:16">
      <c r="N13814" s="102"/>
      <c r="O13814" s="93"/>
      <c r="P13814" s="93"/>
    </row>
    <row r="13815" spans="14:16">
      <c r="N13815" s="102"/>
      <c r="O13815" s="93"/>
      <c r="P13815" s="93"/>
    </row>
    <row r="13816" spans="14:16">
      <c r="N13816" s="102"/>
      <c r="O13816" s="93"/>
      <c r="P13816" s="93"/>
    </row>
    <row r="13817" spans="14:16">
      <c r="N13817" s="102"/>
      <c r="O13817" s="93"/>
      <c r="P13817" s="93"/>
    </row>
    <row r="13818" spans="14:16">
      <c r="N13818" s="102"/>
      <c r="O13818" s="93"/>
      <c r="P13818" s="93"/>
    </row>
    <row r="13819" spans="14:16">
      <c r="N13819" s="102"/>
      <c r="O13819" s="93"/>
      <c r="P13819" s="93"/>
    </row>
    <row r="13820" spans="14:16">
      <c r="N13820" s="102"/>
      <c r="O13820" s="93"/>
      <c r="P13820" s="93"/>
    </row>
    <row r="13821" spans="14:16">
      <c r="N13821" s="102"/>
      <c r="O13821" s="93"/>
      <c r="P13821" s="93"/>
    </row>
    <row r="13822" spans="14:16">
      <c r="N13822" s="102"/>
      <c r="O13822" s="93"/>
      <c r="P13822" s="93"/>
    </row>
    <row r="13823" spans="14:16">
      <c r="N13823" s="102"/>
      <c r="O13823" s="93"/>
      <c r="P13823" s="93"/>
    </row>
    <row r="13824" spans="14:16">
      <c r="N13824" s="102"/>
      <c r="O13824" s="93"/>
      <c r="P13824" s="93"/>
    </row>
    <row r="13825" spans="14:16">
      <c r="N13825" s="102"/>
      <c r="O13825" s="93"/>
      <c r="P13825" s="93"/>
    </row>
    <row r="13826" spans="14:16">
      <c r="N13826" s="102"/>
      <c r="O13826" s="93"/>
      <c r="P13826" s="93"/>
    </row>
    <row r="13827" spans="14:16">
      <c r="N13827" s="102"/>
      <c r="O13827" s="93"/>
      <c r="P13827" s="93"/>
    </row>
    <row r="13828" spans="14:16">
      <c r="N13828" s="102"/>
      <c r="O13828" s="93"/>
      <c r="P13828" s="93"/>
    </row>
    <row r="13829" spans="14:16">
      <c r="N13829" s="102"/>
      <c r="O13829" s="93"/>
      <c r="P13829" s="93"/>
    </row>
    <row r="13830" spans="14:16">
      <c r="N13830" s="102"/>
      <c r="O13830" s="93"/>
      <c r="P13830" s="93"/>
    </row>
    <row r="13831" spans="14:16">
      <c r="N13831" s="102"/>
      <c r="O13831" s="93"/>
      <c r="P13831" s="93"/>
    </row>
    <row r="13832" spans="14:16">
      <c r="N13832" s="102"/>
      <c r="O13832" s="93"/>
      <c r="P13832" s="93"/>
    </row>
    <row r="13833" spans="14:16">
      <c r="N13833" s="102"/>
      <c r="O13833" s="93"/>
      <c r="P13833" s="93"/>
    </row>
    <row r="13834" spans="14:16">
      <c r="N13834" s="102"/>
      <c r="O13834" s="93"/>
      <c r="P13834" s="93"/>
    </row>
    <row r="13835" spans="14:16">
      <c r="N13835" s="102"/>
      <c r="O13835" s="93"/>
      <c r="P13835" s="93"/>
    </row>
    <row r="13836" spans="14:16">
      <c r="N13836" s="102"/>
      <c r="O13836" s="93"/>
      <c r="P13836" s="93"/>
    </row>
    <row r="13837" spans="14:16">
      <c r="N13837" s="102"/>
      <c r="O13837" s="93"/>
      <c r="P13837" s="93"/>
    </row>
    <row r="13838" spans="14:16">
      <c r="N13838" s="102"/>
      <c r="O13838" s="93"/>
      <c r="P13838" s="93"/>
    </row>
    <row r="13839" spans="14:16">
      <c r="N13839" s="102"/>
      <c r="O13839" s="93"/>
      <c r="P13839" s="93"/>
    </row>
    <row r="13840" spans="14:16">
      <c r="N13840" s="102"/>
      <c r="O13840" s="93"/>
      <c r="P13840" s="93"/>
    </row>
    <row r="13841" spans="14:16">
      <c r="N13841" s="102"/>
      <c r="O13841" s="93"/>
      <c r="P13841" s="93"/>
    </row>
    <row r="13842" spans="14:16">
      <c r="N13842" s="102"/>
      <c r="O13842" s="93"/>
      <c r="P13842" s="93"/>
    </row>
    <row r="13843" spans="14:16">
      <c r="N13843" s="102"/>
      <c r="O13843" s="93"/>
      <c r="P13843" s="93"/>
    </row>
    <row r="13844" spans="14:16">
      <c r="N13844" s="102"/>
      <c r="O13844" s="93"/>
      <c r="P13844" s="93"/>
    </row>
    <row r="13845" spans="14:16">
      <c r="N13845" s="102"/>
      <c r="O13845" s="93"/>
      <c r="P13845" s="93"/>
    </row>
    <row r="13846" spans="14:16">
      <c r="N13846" s="102"/>
      <c r="O13846" s="93"/>
      <c r="P13846" s="93"/>
    </row>
    <row r="13847" spans="14:16">
      <c r="N13847" s="102"/>
      <c r="O13847" s="93"/>
      <c r="P13847" s="93"/>
    </row>
    <row r="13848" spans="14:16">
      <c r="N13848" s="102"/>
      <c r="O13848" s="93"/>
      <c r="P13848" s="93"/>
    </row>
    <row r="13849" spans="14:16">
      <c r="N13849" s="102"/>
      <c r="O13849" s="93"/>
      <c r="P13849" s="93"/>
    </row>
    <row r="13850" spans="14:16">
      <c r="N13850" s="102"/>
      <c r="O13850" s="93"/>
      <c r="P13850" s="93"/>
    </row>
    <row r="13851" spans="14:16">
      <c r="N13851" s="102"/>
      <c r="O13851" s="93"/>
      <c r="P13851" s="93"/>
    </row>
    <row r="13852" spans="14:16">
      <c r="N13852" s="102"/>
      <c r="O13852" s="93"/>
      <c r="P13852" s="93"/>
    </row>
    <row r="13853" spans="14:16">
      <c r="N13853" s="102"/>
      <c r="O13853" s="93"/>
      <c r="P13853" s="93"/>
    </row>
    <row r="13854" spans="14:16">
      <c r="N13854" s="102"/>
      <c r="O13854" s="93"/>
      <c r="P13854" s="93"/>
    </row>
    <row r="13855" spans="14:16">
      <c r="N13855" s="102"/>
      <c r="O13855" s="93"/>
      <c r="P13855" s="93"/>
    </row>
    <row r="13856" spans="14:16">
      <c r="N13856" s="102"/>
      <c r="O13856" s="93"/>
      <c r="P13856" s="93"/>
    </row>
    <row r="13857" spans="14:16">
      <c r="N13857" s="102"/>
      <c r="O13857" s="93"/>
      <c r="P13857" s="93"/>
    </row>
    <row r="13858" spans="14:16">
      <c r="N13858" s="102"/>
      <c r="O13858" s="93"/>
      <c r="P13858" s="93"/>
    </row>
    <row r="13859" spans="14:16">
      <c r="N13859" s="102"/>
      <c r="O13859" s="93"/>
      <c r="P13859" s="93"/>
    </row>
    <row r="13860" spans="14:16">
      <c r="N13860" s="102"/>
      <c r="O13860" s="93"/>
      <c r="P13860" s="93"/>
    </row>
    <row r="13861" spans="14:16">
      <c r="N13861" s="102"/>
      <c r="O13861" s="93"/>
      <c r="P13861" s="93"/>
    </row>
    <row r="13862" spans="14:16">
      <c r="N13862" s="102"/>
      <c r="O13862" s="93"/>
      <c r="P13862" s="93"/>
    </row>
    <row r="13863" spans="14:16">
      <c r="N13863" s="102"/>
      <c r="O13863" s="93"/>
      <c r="P13863" s="93"/>
    </row>
    <row r="13864" spans="14:16">
      <c r="N13864" s="102"/>
      <c r="O13864" s="93"/>
      <c r="P13864" s="93"/>
    </row>
    <row r="13865" spans="14:16">
      <c r="N13865" s="102"/>
      <c r="O13865" s="93"/>
      <c r="P13865" s="93"/>
    </row>
    <row r="13866" spans="14:16">
      <c r="N13866" s="102"/>
      <c r="O13866" s="93"/>
      <c r="P13866" s="93"/>
    </row>
    <row r="13867" spans="14:16">
      <c r="N13867" s="102"/>
      <c r="O13867" s="93"/>
      <c r="P13867" s="93"/>
    </row>
    <row r="13868" spans="14:16">
      <c r="N13868" s="102"/>
      <c r="O13868" s="93"/>
      <c r="P13868" s="93"/>
    </row>
    <row r="13869" spans="14:16">
      <c r="N13869" s="102"/>
      <c r="O13869" s="93"/>
      <c r="P13869" s="93"/>
    </row>
    <row r="13870" spans="14:16">
      <c r="N13870" s="102"/>
      <c r="O13870" s="93"/>
      <c r="P13870" s="93"/>
    </row>
    <row r="13871" spans="14:16">
      <c r="N13871" s="102"/>
      <c r="O13871" s="93"/>
      <c r="P13871" s="93"/>
    </row>
    <row r="13872" spans="14:16">
      <c r="N13872" s="102"/>
      <c r="O13872" s="93"/>
      <c r="P13872" s="93"/>
    </row>
    <row r="13873" spans="14:16">
      <c r="N13873" s="102"/>
      <c r="O13873" s="93"/>
      <c r="P13873" s="93"/>
    </row>
    <row r="13874" spans="14:16">
      <c r="N13874" s="102"/>
      <c r="O13874" s="93"/>
      <c r="P13874" s="93"/>
    </row>
    <row r="13875" spans="14:16">
      <c r="N13875" s="102"/>
      <c r="O13875" s="93"/>
      <c r="P13875" s="93"/>
    </row>
    <row r="13876" spans="14:16">
      <c r="N13876" s="102"/>
      <c r="O13876" s="93"/>
      <c r="P13876" s="93"/>
    </row>
    <row r="13877" spans="14:16">
      <c r="N13877" s="102"/>
      <c r="O13877" s="93"/>
      <c r="P13877" s="93"/>
    </row>
    <row r="13878" spans="14:16">
      <c r="N13878" s="102"/>
      <c r="O13878" s="93"/>
      <c r="P13878" s="93"/>
    </row>
    <row r="13879" spans="14:16">
      <c r="N13879" s="102"/>
      <c r="O13879" s="93"/>
      <c r="P13879" s="93"/>
    </row>
    <row r="13880" spans="14:16">
      <c r="N13880" s="102"/>
      <c r="O13880" s="93"/>
      <c r="P13880" s="93"/>
    </row>
    <row r="13881" spans="14:16">
      <c r="N13881" s="102"/>
      <c r="O13881" s="93"/>
      <c r="P13881" s="93"/>
    </row>
    <row r="13882" spans="14:16">
      <c r="N13882" s="102"/>
      <c r="O13882" s="93"/>
      <c r="P13882" s="93"/>
    </row>
    <row r="13883" spans="14:16">
      <c r="N13883" s="102"/>
      <c r="O13883" s="93"/>
      <c r="P13883" s="93"/>
    </row>
    <row r="13884" spans="14:16">
      <c r="N13884" s="102"/>
      <c r="O13884" s="93"/>
      <c r="P13884" s="93"/>
    </row>
    <row r="13885" spans="14:16">
      <c r="N13885" s="102"/>
      <c r="O13885" s="93"/>
      <c r="P13885" s="93"/>
    </row>
    <row r="13886" spans="14:16">
      <c r="N13886" s="102"/>
      <c r="O13886" s="93"/>
      <c r="P13886" s="93"/>
    </row>
    <row r="13887" spans="14:16">
      <c r="N13887" s="102"/>
      <c r="O13887" s="93"/>
      <c r="P13887" s="93"/>
    </row>
    <row r="13888" spans="14:16">
      <c r="N13888" s="102"/>
      <c r="O13888" s="93"/>
      <c r="P13888" s="93"/>
    </row>
    <row r="13889" spans="14:16">
      <c r="N13889" s="102"/>
      <c r="O13889" s="93"/>
      <c r="P13889" s="93"/>
    </row>
    <row r="13890" spans="14:16">
      <c r="N13890" s="102"/>
      <c r="O13890" s="93"/>
      <c r="P13890" s="93"/>
    </row>
    <row r="13891" spans="14:16">
      <c r="N13891" s="102"/>
      <c r="O13891" s="93"/>
      <c r="P13891" s="93"/>
    </row>
    <row r="13892" spans="14:16">
      <c r="N13892" s="102"/>
      <c r="O13892" s="93"/>
      <c r="P13892" s="93"/>
    </row>
    <row r="13893" spans="14:16">
      <c r="N13893" s="102"/>
      <c r="O13893" s="93"/>
      <c r="P13893" s="93"/>
    </row>
    <row r="13894" spans="14:16">
      <c r="N13894" s="102"/>
      <c r="O13894" s="93"/>
      <c r="P13894" s="93"/>
    </row>
    <row r="13895" spans="14:16">
      <c r="N13895" s="102"/>
      <c r="O13895" s="93"/>
      <c r="P13895" s="93"/>
    </row>
    <row r="13896" spans="14:16">
      <c r="N13896" s="102"/>
      <c r="O13896" s="93"/>
      <c r="P13896" s="93"/>
    </row>
    <row r="13897" spans="14:16">
      <c r="N13897" s="102"/>
      <c r="O13897" s="93"/>
      <c r="P13897" s="93"/>
    </row>
    <row r="13898" spans="14:16">
      <c r="N13898" s="102"/>
      <c r="O13898" s="93"/>
      <c r="P13898" s="93"/>
    </row>
    <row r="13899" spans="14:16">
      <c r="N13899" s="102"/>
      <c r="O13899" s="93"/>
      <c r="P13899" s="93"/>
    </row>
    <row r="13900" spans="14:16">
      <c r="N13900" s="102"/>
      <c r="O13900" s="93"/>
      <c r="P13900" s="93"/>
    </row>
    <row r="13901" spans="14:16">
      <c r="N13901" s="102"/>
      <c r="O13901" s="93"/>
      <c r="P13901" s="93"/>
    </row>
    <row r="13902" spans="14:16">
      <c r="N13902" s="102"/>
      <c r="O13902" s="93"/>
      <c r="P13902" s="93"/>
    </row>
    <row r="13903" spans="14:16">
      <c r="N13903" s="102"/>
      <c r="O13903" s="93"/>
      <c r="P13903" s="93"/>
    </row>
    <row r="13904" spans="14:16">
      <c r="N13904" s="102"/>
      <c r="O13904" s="93"/>
      <c r="P13904" s="93"/>
    </row>
    <row r="13905" spans="14:16">
      <c r="N13905" s="102"/>
      <c r="O13905" s="93"/>
      <c r="P13905" s="93"/>
    </row>
    <row r="13906" spans="14:16">
      <c r="N13906" s="102"/>
      <c r="O13906" s="93"/>
      <c r="P13906" s="93"/>
    </row>
    <row r="13907" spans="14:16">
      <c r="N13907" s="102"/>
      <c r="O13907" s="93"/>
      <c r="P13907" s="93"/>
    </row>
    <row r="13908" spans="14:16">
      <c r="N13908" s="102"/>
      <c r="O13908" s="93"/>
      <c r="P13908" s="93"/>
    </row>
    <row r="13909" spans="14:16">
      <c r="N13909" s="102"/>
      <c r="O13909" s="93"/>
      <c r="P13909" s="93"/>
    </row>
    <row r="13910" spans="14:16">
      <c r="N13910" s="102"/>
      <c r="O13910" s="93"/>
      <c r="P13910" s="93"/>
    </row>
    <row r="13911" spans="14:16">
      <c r="N13911" s="102"/>
      <c r="O13911" s="93"/>
      <c r="P13911" s="93"/>
    </row>
    <row r="13912" spans="14:16">
      <c r="N13912" s="102"/>
      <c r="O13912" s="93"/>
      <c r="P13912" s="93"/>
    </row>
    <row r="13913" spans="14:16">
      <c r="N13913" s="102"/>
      <c r="O13913" s="93"/>
      <c r="P13913" s="93"/>
    </row>
    <row r="13914" spans="14:16">
      <c r="N13914" s="102"/>
      <c r="O13914" s="93"/>
      <c r="P13914" s="93"/>
    </row>
    <row r="13915" spans="14:16">
      <c r="N13915" s="102"/>
      <c r="O13915" s="93"/>
      <c r="P13915" s="93"/>
    </row>
    <row r="13916" spans="14:16">
      <c r="N13916" s="102"/>
      <c r="O13916" s="93"/>
      <c r="P13916" s="93"/>
    </row>
    <row r="13917" spans="14:16">
      <c r="N13917" s="102"/>
      <c r="O13917" s="93"/>
      <c r="P13917" s="93"/>
    </row>
    <row r="13918" spans="14:16">
      <c r="N13918" s="102"/>
      <c r="O13918" s="93"/>
      <c r="P13918" s="93"/>
    </row>
    <row r="13919" spans="14:16">
      <c r="N13919" s="102"/>
      <c r="O13919" s="93"/>
      <c r="P13919" s="93"/>
    </row>
    <row r="13920" spans="14:16">
      <c r="N13920" s="102"/>
      <c r="O13920" s="93"/>
      <c r="P13920" s="93"/>
    </row>
    <row r="13921" spans="14:16">
      <c r="N13921" s="102"/>
      <c r="O13921" s="93"/>
      <c r="P13921" s="93"/>
    </row>
    <row r="13922" spans="14:16">
      <c r="N13922" s="102"/>
      <c r="O13922" s="93"/>
      <c r="P13922" s="93"/>
    </row>
    <row r="13923" spans="14:16">
      <c r="N13923" s="102"/>
      <c r="O13923" s="93"/>
      <c r="P13923" s="93"/>
    </row>
    <row r="13924" spans="14:16">
      <c r="N13924" s="102"/>
      <c r="O13924" s="93"/>
      <c r="P13924" s="93"/>
    </row>
    <row r="13925" spans="14:16">
      <c r="N13925" s="102"/>
      <c r="O13925" s="93"/>
      <c r="P13925" s="93"/>
    </row>
    <row r="13926" spans="14:16">
      <c r="N13926" s="102"/>
      <c r="O13926" s="93"/>
      <c r="P13926" s="93"/>
    </row>
    <row r="13927" spans="14:16">
      <c r="N13927" s="102"/>
      <c r="O13927" s="93"/>
      <c r="P13927" s="93"/>
    </row>
    <row r="13928" spans="14:16">
      <c r="N13928" s="102"/>
      <c r="O13928" s="93"/>
      <c r="P13928" s="93"/>
    </row>
    <row r="13929" spans="14:16">
      <c r="N13929" s="102"/>
      <c r="O13929" s="93"/>
      <c r="P13929" s="93"/>
    </row>
    <row r="13930" spans="14:16">
      <c r="N13930" s="102"/>
      <c r="O13930" s="93"/>
      <c r="P13930" s="93"/>
    </row>
    <row r="13931" spans="14:16">
      <c r="N13931" s="102"/>
      <c r="O13931" s="93"/>
      <c r="P13931" s="93"/>
    </row>
    <row r="13932" spans="14:16">
      <c r="N13932" s="102"/>
      <c r="O13932" s="93"/>
      <c r="P13932" s="93"/>
    </row>
    <row r="13933" spans="14:16">
      <c r="N13933" s="102"/>
      <c r="O13933" s="93"/>
      <c r="P13933" s="93"/>
    </row>
    <row r="13934" spans="14:16">
      <c r="N13934" s="102"/>
      <c r="O13934" s="93"/>
      <c r="P13934" s="93"/>
    </row>
    <row r="13935" spans="14:16">
      <c r="N13935" s="102"/>
      <c r="O13935" s="93"/>
      <c r="P13935" s="93"/>
    </row>
    <row r="13936" spans="14:16">
      <c r="N13936" s="102"/>
      <c r="O13936" s="93"/>
      <c r="P13936" s="93"/>
    </row>
    <row r="13937" spans="14:16">
      <c r="N13937" s="102"/>
      <c r="O13937" s="93"/>
      <c r="P13937" s="93"/>
    </row>
    <row r="13938" spans="14:16">
      <c r="N13938" s="102"/>
      <c r="O13938" s="93"/>
      <c r="P13938" s="93"/>
    </row>
    <row r="13939" spans="14:16">
      <c r="N13939" s="102"/>
      <c r="O13939" s="93"/>
      <c r="P13939" s="93"/>
    </row>
    <row r="13940" spans="14:16">
      <c r="N13940" s="102"/>
      <c r="O13940" s="93"/>
      <c r="P13940" s="93"/>
    </row>
    <row r="13941" spans="14:16">
      <c r="N13941" s="102"/>
      <c r="O13941" s="93"/>
      <c r="P13941" s="93"/>
    </row>
    <row r="13942" spans="14:16">
      <c r="N13942" s="102"/>
      <c r="O13942" s="93"/>
      <c r="P13942" s="93"/>
    </row>
    <row r="13943" spans="14:16">
      <c r="N13943" s="102"/>
      <c r="O13943" s="93"/>
      <c r="P13943" s="93"/>
    </row>
    <row r="13944" spans="14:16">
      <c r="N13944" s="102"/>
      <c r="O13944" s="93"/>
      <c r="P13944" s="93"/>
    </row>
    <row r="13945" spans="14:16">
      <c r="N13945" s="102"/>
      <c r="O13945" s="93"/>
      <c r="P13945" s="93"/>
    </row>
    <row r="13946" spans="14:16">
      <c r="N13946" s="102"/>
      <c r="O13946" s="93"/>
      <c r="P13946" s="93"/>
    </row>
    <row r="13947" spans="14:16">
      <c r="N13947" s="102"/>
      <c r="O13947" s="93"/>
      <c r="P13947" s="93"/>
    </row>
    <row r="13948" spans="14:16">
      <c r="N13948" s="102"/>
      <c r="O13948" s="93"/>
      <c r="P13948" s="93"/>
    </row>
    <row r="13949" spans="14:16">
      <c r="N13949" s="102"/>
      <c r="O13949" s="93"/>
      <c r="P13949" s="93"/>
    </row>
    <row r="13950" spans="14:16">
      <c r="N13950" s="102"/>
      <c r="O13950" s="93"/>
      <c r="P13950" s="93"/>
    </row>
    <row r="13951" spans="14:16">
      <c r="N13951" s="102"/>
      <c r="O13951" s="93"/>
      <c r="P13951" s="93"/>
    </row>
    <row r="13952" spans="14:16">
      <c r="N13952" s="102"/>
      <c r="O13952" s="93"/>
      <c r="P13952" s="93"/>
    </row>
    <row r="13953" spans="14:16">
      <c r="N13953" s="102"/>
      <c r="O13953" s="93"/>
      <c r="P13953" s="93"/>
    </row>
    <row r="13954" spans="14:16">
      <c r="N13954" s="102"/>
      <c r="O13954" s="93"/>
      <c r="P13954" s="93"/>
    </row>
    <row r="13955" spans="14:16">
      <c r="N13955" s="102"/>
      <c r="O13955" s="93"/>
      <c r="P13955" s="93"/>
    </row>
    <row r="13956" spans="14:16">
      <c r="N13956" s="102"/>
      <c r="O13956" s="93"/>
      <c r="P13956" s="93"/>
    </row>
    <row r="13957" spans="14:16">
      <c r="N13957" s="102"/>
      <c r="O13957" s="93"/>
      <c r="P13957" s="93"/>
    </row>
    <row r="13958" spans="14:16">
      <c r="N13958" s="102"/>
      <c r="O13958" s="93"/>
      <c r="P13958" s="93"/>
    </row>
    <row r="13959" spans="14:16">
      <c r="N13959" s="102"/>
      <c r="O13959" s="93"/>
      <c r="P13959" s="93"/>
    </row>
    <row r="13960" spans="14:16">
      <c r="N13960" s="102"/>
      <c r="O13960" s="93"/>
      <c r="P13960" s="93"/>
    </row>
    <row r="13961" spans="14:16">
      <c r="N13961" s="102"/>
      <c r="O13961" s="93"/>
      <c r="P13961" s="93"/>
    </row>
    <row r="13962" spans="14:16">
      <c r="N13962" s="102"/>
      <c r="O13962" s="93"/>
      <c r="P13962" s="93"/>
    </row>
    <row r="13963" spans="14:16">
      <c r="N13963" s="102"/>
      <c r="O13963" s="93"/>
      <c r="P13963" s="93"/>
    </row>
    <row r="13964" spans="14:16">
      <c r="N13964" s="102"/>
      <c r="O13964" s="93"/>
      <c r="P13964" s="93"/>
    </row>
    <row r="13965" spans="14:16">
      <c r="N13965" s="102"/>
      <c r="O13965" s="93"/>
      <c r="P13965" s="93"/>
    </row>
    <row r="13966" spans="14:16">
      <c r="N13966" s="102"/>
      <c r="O13966" s="93"/>
      <c r="P13966" s="93"/>
    </row>
    <row r="13967" spans="14:16">
      <c r="N13967" s="102"/>
      <c r="O13967" s="93"/>
      <c r="P13967" s="93"/>
    </row>
    <row r="13968" spans="14:16">
      <c r="N13968" s="102"/>
      <c r="O13968" s="93"/>
      <c r="P13968" s="93"/>
    </row>
    <row r="13969" spans="14:16">
      <c r="N13969" s="102"/>
      <c r="O13969" s="93"/>
      <c r="P13969" s="93"/>
    </row>
    <row r="13970" spans="14:16">
      <c r="N13970" s="102"/>
      <c r="O13970" s="93"/>
      <c r="P13970" s="93"/>
    </row>
    <row r="13971" spans="14:16">
      <c r="N13971" s="102"/>
      <c r="O13971" s="93"/>
      <c r="P13971" s="93"/>
    </row>
    <row r="13972" spans="14:16">
      <c r="N13972" s="102"/>
      <c r="O13972" s="93"/>
      <c r="P13972" s="93"/>
    </row>
    <row r="13973" spans="14:16">
      <c r="N13973" s="102"/>
      <c r="O13973" s="93"/>
      <c r="P13973" s="93"/>
    </row>
    <row r="13974" spans="14:16">
      <c r="N13974" s="102"/>
      <c r="O13974" s="93"/>
      <c r="P13974" s="93"/>
    </row>
    <row r="13975" spans="14:16">
      <c r="N13975" s="102"/>
      <c r="O13975" s="93"/>
      <c r="P13975" s="93"/>
    </row>
    <row r="13976" spans="14:16">
      <c r="N13976" s="102"/>
      <c r="O13976" s="93"/>
      <c r="P13976" s="93"/>
    </row>
    <row r="13977" spans="14:16">
      <c r="N13977" s="102"/>
      <c r="O13977" s="93"/>
      <c r="P13977" s="93"/>
    </row>
    <row r="13978" spans="14:16">
      <c r="N13978" s="102"/>
      <c r="O13978" s="93"/>
      <c r="P13978" s="93"/>
    </row>
    <row r="13979" spans="14:16">
      <c r="N13979" s="102"/>
      <c r="O13979" s="93"/>
      <c r="P13979" s="93"/>
    </row>
    <row r="13980" spans="14:16">
      <c r="N13980" s="102"/>
      <c r="O13980" s="93"/>
      <c r="P13980" s="93"/>
    </row>
    <row r="13981" spans="14:16">
      <c r="N13981" s="102"/>
      <c r="O13981" s="93"/>
      <c r="P13981" s="93"/>
    </row>
    <row r="13982" spans="14:16">
      <c r="N13982" s="102"/>
      <c r="O13982" s="93"/>
      <c r="P13982" s="93"/>
    </row>
    <row r="13983" spans="14:16">
      <c r="N13983" s="102"/>
      <c r="O13983" s="93"/>
      <c r="P13983" s="93"/>
    </row>
    <row r="13984" spans="14:16">
      <c r="N13984" s="102"/>
      <c r="O13984" s="93"/>
      <c r="P13984" s="93"/>
    </row>
    <row r="13985" spans="14:16">
      <c r="N13985" s="102"/>
      <c r="O13985" s="93"/>
      <c r="P13985" s="93"/>
    </row>
    <row r="13986" spans="14:16">
      <c r="N13986" s="102"/>
      <c r="O13986" s="93"/>
      <c r="P13986" s="93"/>
    </row>
    <row r="13987" spans="14:16">
      <c r="N13987" s="102"/>
      <c r="O13987" s="93"/>
      <c r="P13987" s="93"/>
    </row>
    <row r="13988" spans="14:16">
      <c r="N13988" s="102"/>
      <c r="O13988" s="93"/>
      <c r="P13988" s="93"/>
    </row>
    <row r="13989" spans="14:16">
      <c r="N13989" s="102"/>
      <c r="O13989" s="93"/>
      <c r="P13989" s="93"/>
    </row>
    <row r="13990" spans="14:16">
      <c r="N13990" s="102"/>
      <c r="O13990" s="93"/>
      <c r="P13990" s="93"/>
    </row>
    <row r="13991" spans="14:16">
      <c r="N13991" s="102"/>
      <c r="O13991" s="93"/>
      <c r="P13991" s="93"/>
    </row>
    <row r="13992" spans="14:16">
      <c r="N13992" s="102"/>
      <c r="O13992" s="93"/>
      <c r="P13992" s="93"/>
    </row>
    <row r="13993" spans="14:16">
      <c r="N13993" s="102"/>
      <c r="O13993" s="93"/>
      <c r="P13993" s="93"/>
    </row>
    <row r="13994" spans="14:16">
      <c r="N13994" s="102"/>
      <c r="O13994" s="93"/>
      <c r="P13994" s="93"/>
    </row>
    <row r="13995" spans="14:16">
      <c r="N13995" s="102"/>
      <c r="O13995" s="93"/>
      <c r="P13995" s="93"/>
    </row>
    <row r="13996" spans="14:16">
      <c r="N13996" s="102"/>
      <c r="O13996" s="93"/>
      <c r="P13996" s="93"/>
    </row>
    <row r="13997" spans="14:16">
      <c r="N13997" s="102"/>
      <c r="O13997" s="93"/>
      <c r="P13997" s="93"/>
    </row>
    <row r="13998" spans="14:16">
      <c r="N13998" s="102"/>
      <c r="O13998" s="93"/>
      <c r="P13998" s="93"/>
    </row>
    <row r="13999" spans="14:16">
      <c r="N13999" s="102"/>
      <c r="O13999" s="93"/>
      <c r="P13999" s="93"/>
    </row>
    <row r="14000" spans="14:16">
      <c r="N14000" s="102"/>
      <c r="O14000" s="93"/>
      <c r="P14000" s="93"/>
    </row>
    <row r="14001" spans="14:16">
      <c r="N14001" s="102"/>
      <c r="O14001" s="93"/>
      <c r="P14001" s="93"/>
    </row>
    <row r="14002" spans="14:16">
      <c r="N14002" s="102"/>
      <c r="O14002" s="93"/>
      <c r="P14002" s="93"/>
    </row>
    <row r="14003" spans="14:16">
      <c r="N14003" s="102"/>
      <c r="O14003" s="93"/>
      <c r="P14003" s="93"/>
    </row>
    <row r="14004" spans="14:16">
      <c r="N14004" s="102"/>
      <c r="O14004" s="93"/>
      <c r="P14004" s="93"/>
    </row>
    <row r="14005" spans="14:16">
      <c r="N14005" s="102"/>
      <c r="O14005" s="93"/>
      <c r="P14005" s="93"/>
    </row>
    <row r="14006" spans="14:16">
      <c r="N14006" s="102"/>
      <c r="O14006" s="93"/>
      <c r="P14006" s="93"/>
    </row>
    <row r="14007" spans="14:16">
      <c r="N14007" s="102"/>
      <c r="O14007" s="93"/>
      <c r="P14007" s="93"/>
    </row>
    <row r="14008" spans="14:16">
      <c r="N14008" s="102"/>
      <c r="O14008" s="93"/>
      <c r="P14008" s="93"/>
    </row>
    <row r="14009" spans="14:16">
      <c r="N14009" s="102"/>
      <c r="O14009" s="93"/>
      <c r="P14009" s="93"/>
    </row>
    <row r="14010" spans="14:16">
      <c r="N14010" s="102"/>
      <c r="O14010" s="93"/>
      <c r="P14010" s="93"/>
    </row>
    <row r="14011" spans="14:16">
      <c r="N14011" s="102"/>
      <c r="O14011" s="93"/>
      <c r="P14011" s="93"/>
    </row>
    <row r="14012" spans="14:16">
      <c r="N14012" s="102"/>
      <c r="O14012" s="93"/>
      <c r="P14012" s="93"/>
    </row>
    <row r="14013" spans="14:16">
      <c r="N14013" s="102"/>
      <c r="O14013" s="93"/>
      <c r="P14013" s="93"/>
    </row>
    <row r="14014" spans="14:16">
      <c r="N14014" s="102"/>
      <c r="O14014" s="93"/>
      <c r="P14014" s="93"/>
    </row>
    <row r="14015" spans="14:16">
      <c r="N14015" s="102"/>
      <c r="O14015" s="93"/>
      <c r="P14015" s="93"/>
    </row>
    <row r="14016" spans="14:16">
      <c r="N14016" s="102"/>
      <c r="O14016" s="93"/>
      <c r="P14016" s="93"/>
    </row>
    <row r="14017" spans="14:16">
      <c r="N14017" s="102"/>
      <c r="O14017" s="93"/>
      <c r="P14017" s="93"/>
    </row>
    <row r="14018" spans="14:16">
      <c r="N14018" s="102"/>
      <c r="O14018" s="93"/>
      <c r="P14018" s="93"/>
    </row>
    <row r="14019" spans="14:16">
      <c r="N14019" s="102"/>
      <c r="O14019" s="93"/>
      <c r="P14019" s="93"/>
    </row>
    <row r="14020" spans="14:16">
      <c r="N14020" s="102"/>
      <c r="O14020" s="93"/>
      <c r="P14020" s="93"/>
    </row>
    <row r="14021" spans="14:16">
      <c r="N14021" s="102"/>
      <c r="O14021" s="93"/>
      <c r="P14021" s="93"/>
    </row>
    <row r="14022" spans="14:16">
      <c r="N14022" s="102"/>
      <c r="O14022" s="93"/>
      <c r="P14022" s="93"/>
    </row>
    <row r="14023" spans="14:16">
      <c r="N14023" s="102"/>
      <c r="O14023" s="93"/>
      <c r="P14023" s="93"/>
    </row>
    <row r="14024" spans="14:16">
      <c r="N14024" s="102"/>
      <c r="O14024" s="93"/>
      <c r="P14024" s="93"/>
    </row>
    <row r="14025" spans="14:16">
      <c r="N14025" s="102"/>
      <c r="O14025" s="93"/>
      <c r="P14025" s="93"/>
    </row>
    <row r="14026" spans="14:16">
      <c r="N14026" s="102"/>
      <c r="O14026" s="93"/>
      <c r="P14026" s="93"/>
    </row>
    <row r="14027" spans="14:16">
      <c r="N14027" s="102"/>
      <c r="O14027" s="93"/>
      <c r="P14027" s="93"/>
    </row>
    <row r="14028" spans="14:16">
      <c r="N14028" s="102"/>
      <c r="O14028" s="93"/>
      <c r="P14028" s="93"/>
    </row>
    <row r="14029" spans="14:16">
      <c r="N14029" s="102"/>
      <c r="O14029" s="93"/>
      <c r="P14029" s="93"/>
    </row>
    <row r="14030" spans="14:16">
      <c r="N14030" s="102"/>
      <c r="O14030" s="93"/>
      <c r="P14030" s="93"/>
    </row>
    <row r="14031" spans="14:16">
      <c r="N14031" s="102"/>
      <c r="O14031" s="93"/>
      <c r="P14031" s="93"/>
    </row>
    <row r="14032" spans="14:16">
      <c r="N14032" s="102"/>
      <c r="O14032" s="93"/>
      <c r="P14032" s="93"/>
    </row>
    <row r="14033" spans="14:16">
      <c r="N14033" s="102"/>
      <c r="O14033" s="93"/>
      <c r="P14033" s="93"/>
    </row>
    <row r="14034" spans="14:16">
      <c r="N14034" s="102"/>
      <c r="O14034" s="93"/>
      <c r="P14034" s="93"/>
    </row>
    <row r="14035" spans="14:16">
      <c r="N14035" s="102"/>
      <c r="O14035" s="93"/>
      <c r="P14035" s="93"/>
    </row>
    <row r="14036" spans="14:16">
      <c r="N14036" s="102"/>
      <c r="O14036" s="93"/>
      <c r="P14036" s="93"/>
    </row>
    <row r="14037" spans="14:16">
      <c r="N14037" s="102"/>
      <c r="O14037" s="93"/>
      <c r="P14037" s="93"/>
    </row>
    <row r="14038" spans="14:16">
      <c r="N14038" s="102"/>
      <c r="O14038" s="93"/>
      <c r="P14038" s="93"/>
    </row>
    <row r="14039" spans="14:16">
      <c r="N14039" s="102"/>
      <c r="O14039" s="93"/>
      <c r="P14039" s="93"/>
    </row>
    <row r="14040" spans="14:16">
      <c r="N14040" s="102"/>
      <c r="O14040" s="93"/>
      <c r="P14040" s="93"/>
    </row>
    <row r="14041" spans="14:16">
      <c r="N14041" s="102"/>
      <c r="O14041" s="93"/>
      <c r="P14041" s="93"/>
    </row>
    <row r="14042" spans="14:16">
      <c r="N14042" s="102"/>
      <c r="O14042" s="93"/>
      <c r="P14042" s="93"/>
    </row>
    <row r="14043" spans="14:16">
      <c r="N14043" s="102"/>
      <c r="O14043" s="93"/>
      <c r="P14043" s="93"/>
    </row>
    <row r="14044" spans="14:16">
      <c r="N14044" s="102"/>
      <c r="O14044" s="93"/>
      <c r="P14044" s="93"/>
    </row>
    <row r="14045" spans="14:16">
      <c r="N14045" s="102"/>
      <c r="O14045" s="93"/>
      <c r="P14045" s="93"/>
    </row>
    <row r="14046" spans="14:16">
      <c r="N14046" s="102"/>
      <c r="O14046" s="93"/>
      <c r="P14046" s="93"/>
    </row>
    <row r="14047" spans="14:16">
      <c r="N14047" s="102"/>
      <c r="O14047" s="93"/>
      <c r="P14047" s="93"/>
    </row>
    <row r="14048" spans="14:16">
      <c r="N14048" s="102"/>
      <c r="O14048" s="93"/>
      <c r="P14048" s="93"/>
    </row>
    <row r="14049" spans="14:16">
      <c r="N14049" s="102"/>
      <c r="O14049" s="93"/>
      <c r="P14049" s="93"/>
    </row>
    <row r="14050" spans="14:16">
      <c r="N14050" s="102"/>
      <c r="O14050" s="93"/>
      <c r="P14050" s="93"/>
    </row>
    <row r="14051" spans="14:16">
      <c r="N14051" s="102"/>
      <c r="O14051" s="93"/>
      <c r="P14051" s="93"/>
    </row>
    <row r="14052" spans="14:16">
      <c r="N14052" s="102"/>
      <c r="O14052" s="93"/>
      <c r="P14052" s="93"/>
    </row>
    <row r="14053" spans="14:16">
      <c r="N14053" s="102"/>
      <c r="O14053" s="93"/>
      <c r="P14053" s="93"/>
    </row>
    <row r="14054" spans="14:16">
      <c r="N14054" s="102"/>
      <c r="O14054" s="93"/>
      <c r="P14054" s="93"/>
    </row>
    <row r="14055" spans="14:16">
      <c r="N14055" s="102"/>
      <c r="O14055" s="93"/>
      <c r="P14055" s="93"/>
    </row>
    <row r="14056" spans="14:16">
      <c r="N14056" s="102"/>
      <c r="O14056" s="93"/>
      <c r="P14056" s="93"/>
    </row>
    <row r="14057" spans="14:16">
      <c r="N14057" s="102"/>
      <c r="O14057" s="93"/>
      <c r="P14057" s="93"/>
    </row>
    <row r="14058" spans="14:16">
      <c r="N14058" s="102"/>
      <c r="O14058" s="93"/>
      <c r="P14058" s="93"/>
    </row>
    <row r="14059" spans="14:16">
      <c r="N14059" s="102"/>
      <c r="O14059" s="93"/>
      <c r="P14059" s="93"/>
    </row>
    <row r="14060" spans="14:16">
      <c r="N14060" s="102"/>
      <c r="O14060" s="93"/>
      <c r="P14060" s="93"/>
    </row>
    <row r="14061" spans="14:16">
      <c r="N14061" s="102"/>
      <c r="O14061" s="93"/>
      <c r="P14061" s="93"/>
    </row>
    <row r="14062" spans="14:16">
      <c r="N14062" s="102"/>
      <c r="O14062" s="93"/>
      <c r="P14062" s="93"/>
    </row>
    <row r="14063" spans="14:16">
      <c r="N14063" s="102"/>
      <c r="O14063" s="93"/>
      <c r="P14063" s="93"/>
    </row>
    <row r="14064" spans="14:16">
      <c r="N14064" s="102"/>
      <c r="O14064" s="93"/>
      <c r="P14064" s="93"/>
    </row>
    <row r="14065" spans="14:16">
      <c r="N14065" s="102"/>
      <c r="O14065" s="93"/>
      <c r="P14065" s="93"/>
    </row>
    <row r="14066" spans="14:16">
      <c r="N14066" s="102"/>
      <c r="O14066" s="93"/>
      <c r="P14066" s="93"/>
    </row>
    <row r="14067" spans="14:16">
      <c r="N14067" s="102"/>
      <c r="O14067" s="93"/>
      <c r="P14067" s="93"/>
    </row>
    <row r="14068" spans="14:16">
      <c r="N14068" s="102"/>
      <c r="O14068" s="93"/>
      <c r="P14068" s="93"/>
    </row>
    <row r="14069" spans="14:16">
      <c r="N14069" s="102"/>
      <c r="O14069" s="93"/>
      <c r="P14069" s="93"/>
    </row>
    <row r="14070" spans="14:16">
      <c r="N14070" s="102"/>
      <c r="O14070" s="93"/>
      <c r="P14070" s="93"/>
    </row>
    <row r="14071" spans="14:16">
      <c r="N14071" s="102"/>
      <c r="O14071" s="93"/>
      <c r="P14071" s="93"/>
    </row>
    <row r="14072" spans="14:16">
      <c r="N14072" s="102"/>
      <c r="O14072" s="93"/>
      <c r="P14072" s="93"/>
    </row>
    <row r="14073" spans="14:16">
      <c r="N14073" s="102"/>
      <c r="O14073" s="93"/>
      <c r="P14073" s="93"/>
    </row>
    <row r="14074" spans="14:16">
      <c r="N14074" s="102"/>
      <c r="O14074" s="93"/>
      <c r="P14074" s="93"/>
    </row>
    <row r="14075" spans="14:16">
      <c r="N14075" s="102"/>
      <c r="O14075" s="93"/>
      <c r="P14075" s="93"/>
    </row>
    <row r="14076" spans="14:16">
      <c r="N14076" s="102"/>
      <c r="O14076" s="93"/>
      <c r="P14076" s="93"/>
    </row>
    <row r="14077" spans="14:16">
      <c r="N14077" s="102"/>
      <c r="O14077" s="93"/>
      <c r="P14077" s="93"/>
    </row>
    <row r="14078" spans="14:16">
      <c r="N14078" s="102"/>
      <c r="O14078" s="93"/>
      <c r="P14078" s="93"/>
    </row>
    <row r="14079" spans="14:16">
      <c r="N14079" s="102"/>
      <c r="O14079" s="93"/>
      <c r="P14079" s="93"/>
    </row>
    <row r="14080" spans="14:16">
      <c r="N14080" s="102"/>
      <c r="O14080" s="93"/>
      <c r="P14080" s="93"/>
    </row>
    <row r="14081" spans="14:16">
      <c r="N14081" s="102"/>
      <c r="O14081" s="93"/>
      <c r="P14081" s="93"/>
    </row>
    <row r="14082" spans="14:16">
      <c r="N14082" s="102"/>
      <c r="O14082" s="93"/>
      <c r="P14082" s="93"/>
    </row>
    <row r="14083" spans="14:16">
      <c r="N14083" s="102"/>
      <c r="O14083" s="93"/>
      <c r="P14083" s="93"/>
    </row>
    <row r="14084" spans="14:16">
      <c r="N14084" s="102"/>
      <c r="O14084" s="93"/>
      <c r="P14084" s="93"/>
    </row>
    <row r="14085" spans="14:16">
      <c r="N14085" s="102"/>
      <c r="O14085" s="93"/>
      <c r="P14085" s="93"/>
    </row>
    <row r="14086" spans="14:16">
      <c r="N14086" s="102"/>
      <c r="O14086" s="93"/>
      <c r="P14086" s="93"/>
    </row>
    <row r="14087" spans="14:16">
      <c r="N14087" s="102"/>
      <c r="O14087" s="93"/>
      <c r="P14087" s="93"/>
    </row>
    <row r="14088" spans="14:16">
      <c r="N14088" s="102"/>
      <c r="O14088" s="93"/>
      <c r="P14088" s="93"/>
    </row>
    <row r="14089" spans="14:16">
      <c r="N14089" s="102"/>
      <c r="O14089" s="93"/>
      <c r="P14089" s="93"/>
    </row>
    <row r="14090" spans="14:16">
      <c r="N14090" s="102"/>
      <c r="O14090" s="93"/>
      <c r="P14090" s="93"/>
    </row>
    <row r="14091" spans="14:16">
      <c r="N14091" s="102"/>
      <c r="O14091" s="93"/>
      <c r="P14091" s="93"/>
    </row>
    <row r="14092" spans="14:16">
      <c r="N14092" s="102"/>
      <c r="O14092" s="93"/>
      <c r="P14092" s="93"/>
    </row>
    <row r="14093" spans="14:16">
      <c r="N14093" s="102"/>
      <c r="O14093" s="93"/>
      <c r="P14093" s="93"/>
    </row>
    <row r="14094" spans="14:16">
      <c r="N14094" s="102"/>
      <c r="O14094" s="93"/>
      <c r="P14094" s="93"/>
    </row>
    <row r="14095" spans="14:16">
      <c r="N14095" s="102"/>
      <c r="O14095" s="93"/>
      <c r="P14095" s="93"/>
    </row>
    <row r="14096" spans="14:16">
      <c r="N14096" s="102"/>
      <c r="O14096" s="93"/>
      <c r="P14096" s="93"/>
    </row>
    <row r="14097" spans="14:16">
      <c r="N14097" s="102"/>
      <c r="O14097" s="93"/>
      <c r="P14097" s="93"/>
    </row>
    <row r="14098" spans="14:16">
      <c r="N14098" s="102"/>
      <c r="O14098" s="93"/>
      <c r="P14098" s="93"/>
    </row>
    <row r="14099" spans="14:16">
      <c r="N14099" s="102"/>
      <c r="O14099" s="93"/>
      <c r="P14099" s="93"/>
    </row>
    <row r="14100" spans="14:16">
      <c r="N14100" s="102"/>
      <c r="O14100" s="93"/>
      <c r="P14100" s="93"/>
    </row>
    <row r="14101" spans="14:16">
      <c r="N14101" s="102"/>
      <c r="O14101" s="93"/>
      <c r="P14101" s="93"/>
    </row>
    <row r="14102" spans="14:16">
      <c r="N14102" s="102"/>
      <c r="O14102" s="93"/>
      <c r="P14102" s="93"/>
    </row>
    <row r="14103" spans="14:16">
      <c r="N14103" s="102"/>
      <c r="O14103" s="93"/>
      <c r="P14103" s="93"/>
    </row>
    <row r="14104" spans="14:16">
      <c r="N14104" s="102"/>
      <c r="O14104" s="93"/>
      <c r="P14104" s="93"/>
    </row>
    <row r="14105" spans="14:16">
      <c r="N14105" s="102"/>
      <c r="O14105" s="93"/>
      <c r="P14105" s="93"/>
    </row>
    <row r="14106" spans="14:16">
      <c r="N14106" s="102"/>
      <c r="O14106" s="93"/>
      <c r="P14106" s="93"/>
    </row>
    <row r="14107" spans="14:16">
      <c r="N14107" s="102"/>
      <c r="O14107" s="93"/>
      <c r="P14107" s="93"/>
    </row>
    <row r="14108" spans="14:16">
      <c r="N14108" s="102"/>
      <c r="O14108" s="93"/>
      <c r="P14108" s="93"/>
    </row>
    <row r="14109" spans="14:16">
      <c r="N14109" s="102"/>
      <c r="O14109" s="93"/>
      <c r="P14109" s="93"/>
    </row>
    <row r="14110" spans="14:16">
      <c r="N14110" s="102"/>
      <c r="O14110" s="93"/>
      <c r="P14110" s="93"/>
    </row>
    <row r="14111" spans="14:16">
      <c r="N14111" s="102"/>
      <c r="O14111" s="93"/>
      <c r="P14111" s="93"/>
    </row>
    <row r="14112" spans="14:16">
      <c r="N14112" s="102"/>
      <c r="O14112" s="93"/>
      <c r="P14112" s="93"/>
    </row>
    <row r="14113" spans="14:16">
      <c r="N14113" s="102"/>
      <c r="O14113" s="93"/>
      <c r="P14113" s="93"/>
    </row>
    <row r="14114" spans="14:16">
      <c r="N14114" s="102"/>
      <c r="O14114" s="93"/>
      <c r="P14114" s="93"/>
    </row>
    <row r="14115" spans="14:16">
      <c r="N14115" s="102"/>
      <c r="O14115" s="93"/>
      <c r="P14115" s="93"/>
    </row>
    <row r="14116" spans="14:16">
      <c r="N14116" s="102"/>
      <c r="O14116" s="93"/>
      <c r="P14116" s="93"/>
    </row>
    <row r="14117" spans="14:16">
      <c r="N14117" s="102"/>
      <c r="O14117" s="93"/>
      <c r="P14117" s="93"/>
    </row>
    <row r="14118" spans="14:16">
      <c r="N14118" s="102"/>
      <c r="O14118" s="93"/>
      <c r="P14118" s="93"/>
    </row>
    <row r="14119" spans="14:16">
      <c r="N14119" s="102"/>
      <c r="O14119" s="93"/>
      <c r="P14119" s="93"/>
    </row>
    <row r="14120" spans="14:16">
      <c r="N14120" s="102"/>
      <c r="O14120" s="93"/>
      <c r="P14120" s="93"/>
    </row>
    <row r="14121" spans="14:16">
      <c r="N14121" s="102"/>
      <c r="O14121" s="93"/>
      <c r="P14121" s="93"/>
    </row>
    <row r="14122" spans="14:16">
      <c r="N14122" s="102"/>
      <c r="O14122" s="93"/>
      <c r="P14122" s="93"/>
    </row>
    <row r="14123" spans="14:16">
      <c r="N14123" s="102"/>
      <c r="O14123" s="93"/>
      <c r="P14123" s="93"/>
    </row>
    <row r="14124" spans="14:16">
      <c r="N14124" s="102"/>
      <c r="O14124" s="93"/>
      <c r="P14124" s="93"/>
    </row>
    <row r="14125" spans="14:16">
      <c r="N14125" s="102"/>
      <c r="O14125" s="93"/>
      <c r="P14125" s="93"/>
    </row>
    <row r="14126" spans="14:16">
      <c r="N14126" s="102"/>
      <c r="O14126" s="93"/>
      <c r="P14126" s="93"/>
    </row>
    <row r="14127" spans="14:16">
      <c r="N14127" s="102"/>
      <c r="O14127" s="93"/>
      <c r="P14127" s="93"/>
    </row>
    <row r="14128" spans="14:16">
      <c r="N14128" s="102"/>
      <c r="O14128" s="93"/>
      <c r="P14128" s="93"/>
    </row>
    <row r="14129" spans="14:16">
      <c r="N14129" s="102"/>
      <c r="O14129" s="93"/>
      <c r="P14129" s="93"/>
    </row>
    <row r="14130" spans="14:16">
      <c r="N14130" s="102"/>
      <c r="O14130" s="93"/>
      <c r="P14130" s="93"/>
    </row>
    <row r="14131" spans="14:16">
      <c r="N14131" s="102"/>
      <c r="O14131" s="93"/>
      <c r="P14131" s="93"/>
    </row>
    <row r="14132" spans="14:16">
      <c r="N14132" s="102"/>
      <c r="O14132" s="93"/>
      <c r="P14132" s="93"/>
    </row>
    <row r="14133" spans="14:16">
      <c r="N14133" s="102"/>
      <c r="O14133" s="93"/>
      <c r="P14133" s="93"/>
    </row>
    <row r="14134" spans="14:16">
      <c r="N14134" s="102"/>
      <c r="O14134" s="93"/>
      <c r="P14134" s="93"/>
    </row>
    <row r="14135" spans="14:16">
      <c r="N14135" s="102"/>
      <c r="O14135" s="93"/>
      <c r="P14135" s="93"/>
    </row>
    <row r="14136" spans="14:16">
      <c r="N14136" s="102"/>
      <c r="O14136" s="93"/>
      <c r="P14136" s="93"/>
    </row>
    <row r="14137" spans="14:16">
      <c r="N14137" s="102"/>
      <c r="O14137" s="93"/>
      <c r="P14137" s="93"/>
    </row>
    <row r="14138" spans="14:16">
      <c r="N14138" s="102"/>
      <c r="O14138" s="93"/>
      <c r="P14138" s="93"/>
    </row>
    <row r="14139" spans="14:16">
      <c r="N14139" s="102"/>
      <c r="O14139" s="93"/>
      <c r="P14139" s="93"/>
    </row>
    <row r="14140" spans="14:16">
      <c r="N14140" s="102"/>
      <c r="O14140" s="93"/>
      <c r="P14140" s="93"/>
    </row>
    <row r="14141" spans="14:16">
      <c r="N14141" s="102"/>
      <c r="O14141" s="93"/>
      <c r="P14141" s="93"/>
    </row>
    <row r="14142" spans="14:16">
      <c r="N14142" s="102"/>
      <c r="O14142" s="93"/>
      <c r="P14142" s="93"/>
    </row>
    <row r="14143" spans="14:16">
      <c r="N14143" s="102"/>
      <c r="O14143" s="93"/>
      <c r="P14143" s="93"/>
    </row>
    <row r="14144" spans="14:16">
      <c r="N14144" s="102"/>
      <c r="O14144" s="93"/>
      <c r="P14144" s="93"/>
    </row>
    <row r="14145" spans="14:16">
      <c r="N14145" s="102"/>
      <c r="O14145" s="93"/>
      <c r="P14145" s="93"/>
    </row>
    <row r="14146" spans="14:16">
      <c r="N14146" s="102"/>
      <c r="O14146" s="93"/>
      <c r="P14146" s="93"/>
    </row>
    <row r="14147" spans="14:16">
      <c r="N14147" s="102"/>
      <c r="O14147" s="93"/>
      <c r="P14147" s="93"/>
    </row>
    <row r="14148" spans="14:16">
      <c r="N14148" s="102"/>
      <c r="O14148" s="93"/>
      <c r="P14148" s="93"/>
    </row>
    <row r="14149" spans="14:16">
      <c r="N14149" s="102"/>
      <c r="O14149" s="93"/>
      <c r="P14149" s="93"/>
    </row>
    <row r="14150" spans="14:16">
      <c r="N14150" s="102"/>
      <c r="O14150" s="93"/>
      <c r="P14150" s="93"/>
    </row>
    <row r="14151" spans="14:16">
      <c r="N14151" s="102"/>
      <c r="O14151" s="93"/>
      <c r="P14151" s="93"/>
    </row>
    <row r="14152" spans="14:16">
      <c r="N14152" s="102"/>
      <c r="O14152" s="93"/>
      <c r="P14152" s="93"/>
    </row>
    <row r="14153" spans="14:16">
      <c r="N14153" s="102"/>
      <c r="O14153" s="93"/>
      <c r="P14153" s="93"/>
    </row>
    <row r="14154" spans="14:16">
      <c r="N14154" s="102"/>
      <c r="O14154" s="93"/>
      <c r="P14154" s="93"/>
    </row>
    <row r="14155" spans="14:16">
      <c r="N14155" s="102"/>
      <c r="O14155" s="93"/>
      <c r="P14155" s="93"/>
    </row>
    <row r="14156" spans="14:16">
      <c r="N14156" s="102"/>
      <c r="O14156" s="93"/>
      <c r="P14156" s="93"/>
    </row>
    <row r="14157" spans="14:16">
      <c r="N14157" s="102"/>
      <c r="O14157" s="93"/>
      <c r="P14157" s="93"/>
    </row>
    <row r="14158" spans="14:16">
      <c r="N14158" s="102"/>
      <c r="O14158" s="93"/>
      <c r="P14158" s="93"/>
    </row>
    <row r="14159" spans="14:16">
      <c r="N14159" s="102"/>
      <c r="O14159" s="93"/>
      <c r="P14159" s="93"/>
    </row>
    <row r="14160" spans="14:16">
      <c r="N14160" s="102"/>
      <c r="O14160" s="93"/>
      <c r="P14160" s="93"/>
    </row>
    <row r="14161" spans="14:16">
      <c r="N14161" s="102"/>
      <c r="O14161" s="93"/>
      <c r="P14161" s="93"/>
    </row>
    <row r="14162" spans="14:16">
      <c r="N14162" s="102"/>
      <c r="O14162" s="93"/>
      <c r="P14162" s="93"/>
    </row>
    <row r="14163" spans="14:16">
      <c r="N14163" s="102"/>
      <c r="O14163" s="93"/>
      <c r="P14163" s="93"/>
    </row>
    <row r="14164" spans="14:16">
      <c r="N14164" s="102"/>
      <c r="O14164" s="93"/>
      <c r="P14164" s="93"/>
    </row>
    <row r="14165" spans="14:16">
      <c r="N14165" s="102"/>
      <c r="O14165" s="93"/>
      <c r="P14165" s="93"/>
    </row>
    <row r="14166" spans="14:16">
      <c r="N14166" s="102"/>
      <c r="O14166" s="93"/>
      <c r="P14166" s="93"/>
    </row>
    <row r="14167" spans="14:16">
      <c r="N14167" s="102"/>
      <c r="O14167" s="93"/>
      <c r="P14167" s="93"/>
    </row>
    <row r="14168" spans="14:16">
      <c r="N14168" s="102"/>
      <c r="O14168" s="93"/>
      <c r="P14168" s="93"/>
    </row>
    <row r="14169" spans="14:16">
      <c r="N14169" s="102"/>
      <c r="O14169" s="93"/>
      <c r="P14169" s="93"/>
    </row>
    <row r="14170" spans="14:16">
      <c r="N14170" s="102"/>
      <c r="O14170" s="93"/>
      <c r="P14170" s="93"/>
    </row>
    <row r="14171" spans="14:16">
      <c r="N14171" s="102"/>
      <c r="O14171" s="93"/>
      <c r="P14171" s="93"/>
    </row>
    <row r="14172" spans="14:16">
      <c r="N14172" s="102"/>
      <c r="O14172" s="93"/>
      <c r="P14172" s="93"/>
    </row>
    <row r="14173" spans="14:16">
      <c r="N14173" s="102"/>
      <c r="O14173" s="93"/>
      <c r="P14173" s="93"/>
    </row>
    <row r="14174" spans="14:16">
      <c r="N14174" s="102"/>
      <c r="O14174" s="93"/>
      <c r="P14174" s="93"/>
    </row>
    <row r="14175" spans="14:16">
      <c r="N14175" s="102"/>
      <c r="O14175" s="93"/>
      <c r="P14175" s="93"/>
    </row>
    <row r="14176" spans="14:16">
      <c r="N14176" s="102"/>
      <c r="O14176" s="93"/>
      <c r="P14176" s="93"/>
    </row>
    <row r="14177" spans="14:16">
      <c r="N14177" s="102"/>
      <c r="O14177" s="93"/>
      <c r="P14177" s="93"/>
    </row>
    <row r="14178" spans="14:16">
      <c r="N14178" s="102"/>
      <c r="O14178" s="93"/>
      <c r="P14178" s="93"/>
    </row>
    <row r="14179" spans="14:16">
      <c r="N14179" s="102"/>
      <c r="O14179" s="93"/>
      <c r="P14179" s="93"/>
    </row>
    <row r="14180" spans="14:16">
      <c r="N14180" s="102"/>
      <c r="O14180" s="93"/>
      <c r="P14180" s="93"/>
    </row>
    <row r="14181" spans="14:16">
      <c r="N14181" s="102"/>
      <c r="O14181" s="93"/>
      <c r="P14181" s="93"/>
    </row>
    <row r="14182" spans="14:16">
      <c r="N14182" s="102"/>
      <c r="O14182" s="93"/>
      <c r="P14182" s="93"/>
    </row>
    <row r="14183" spans="14:16">
      <c r="N14183" s="102"/>
      <c r="O14183" s="93"/>
      <c r="P14183" s="93"/>
    </row>
    <row r="14184" spans="14:16">
      <c r="N14184" s="102"/>
      <c r="O14184" s="93"/>
      <c r="P14184" s="93"/>
    </row>
    <row r="14185" spans="14:16">
      <c r="N14185" s="102"/>
      <c r="O14185" s="93"/>
      <c r="P14185" s="93"/>
    </row>
    <row r="14186" spans="14:16">
      <c r="N14186" s="102"/>
      <c r="O14186" s="93"/>
      <c r="P14186" s="93"/>
    </row>
    <row r="14187" spans="14:16">
      <c r="N14187" s="102"/>
      <c r="O14187" s="93"/>
      <c r="P14187" s="93"/>
    </row>
    <row r="14188" spans="14:16">
      <c r="N14188" s="102"/>
      <c r="O14188" s="93"/>
      <c r="P14188" s="93"/>
    </row>
    <row r="14189" spans="14:16">
      <c r="N14189" s="102"/>
      <c r="O14189" s="93"/>
      <c r="P14189" s="93"/>
    </row>
    <row r="14190" spans="14:16">
      <c r="N14190" s="102"/>
      <c r="O14190" s="93"/>
      <c r="P14190" s="93"/>
    </row>
    <row r="14191" spans="14:16">
      <c r="N14191" s="102"/>
      <c r="O14191" s="93"/>
      <c r="P14191" s="93"/>
    </row>
    <row r="14192" spans="14:16">
      <c r="N14192" s="102"/>
      <c r="O14192" s="93"/>
      <c r="P14192" s="93"/>
    </row>
    <row r="14193" spans="14:16">
      <c r="N14193" s="102"/>
      <c r="O14193" s="93"/>
      <c r="P14193" s="93"/>
    </row>
    <row r="14194" spans="14:16">
      <c r="N14194" s="102"/>
      <c r="O14194" s="93"/>
      <c r="P14194" s="93"/>
    </row>
    <row r="14195" spans="14:16">
      <c r="N14195" s="102"/>
      <c r="O14195" s="93"/>
      <c r="P14195" s="93"/>
    </row>
    <row r="14196" spans="14:16">
      <c r="N14196" s="102"/>
      <c r="O14196" s="93"/>
      <c r="P14196" s="93"/>
    </row>
    <row r="14197" spans="14:16">
      <c r="N14197" s="102"/>
      <c r="O14197" s="93"/>
      <c r="P14197" s="93"/>
    </row>
    <row r="14198" spans="14:16">
      <c r="N14198" s="102"/>
      <c r="O14198" s="93"/>
      <c r="P14198" s="93"/>
    </row>
    <row r="14199" spans="14:16">
      <c r="N14199" s="102"/>
      <c r="O14199" s="93"/>
      <c r="P14199" s="93"/>
    </row>
    <row r="14200" spans="14:16">
      <c r="N14200" s="102"/>
      <c r="O14200" s="93"/>
      <c r="P14200" s="93"/>
    </row>
    <row r="14201" spans="14:16">
      <c r="N14201" s="102"/>
      <c r="O14201" s="93"/>
      <c r="P14201" s="93"/>
    </row>
    <row r="14202" spans="14:16">
      <c r="N14202" s="102"/>
      <c r="O14202" s="93"/>
      <c r="P14202" s="93"/>
    </row>
    <row r="14203" spans="14:16">
      <c r="N14203" s="102"/>
      <c r="O14203" s="93"/>
      <c r="P14203" s="93"/>
    </row>
    <row r="14204" spans="14:16">
      <c r="N14204" s="102"/>
      <c r="O14204" s="93"/>
      <c r="P14204" s="93"/>
    </row>
    <row r="14205" spans="14:16">
      <c r="N14205" s="102"/>
      <c r="O14205" s="93"/>
      <c r="P14205" s="93"/>
    </row>
    <row r="14206" spans="14:16">
      <c r="N14206" s="102"/>
      <c r="O14206" s="93"/>
      <c r="P14206" s="93"/>
    </row>
    <row r="14207" spans="14:16">
      <c r="N14207" s="102"/>
      <c r="O14207" s="93"/>
      <c r="P14207" s="93"/>
    </row>
    <row r="14208" spans="14:16">
      <c r="N14208" s="102"/>
      <c r="O14208" s="93"/>
      <c r="P14208" s="93"/>
    </row>
    <row r="14209" spans="14:16">
      <c r="N14209" s="102"/>
      <c r="O14209" s="93"/>
      <c r="P14209" s="93"/>
    </row>
    <row r="14210" spans="14:16">
      <c r="N14210" s="102"/>
      <c r="O14210" s="93"/>
      <c r="P14210" s="93"/>
    </row>
    <row r="14211" spans="14:16">
      <c r="N14211" s="102"/>
      <c r="O14211" s="93"/>
      <c r="P14211" s="93"/>
    </row>
    <row r="14212" spans="14:16">
      <c r="N14212" s="102"/>
      <c r="O14212" s="93"/>
      <c r="P14212" s="93"/>
    </row>
    <row r="14213" spans="14:16">
      <c r="N14213" s="102"/>
      <c r="O14213" s="93"/>
      <c r="P14213" s="93"/>
    </row>
    <row r="14214" spans="14:16">
      <c r="N14214" s="102"/>
      <c r="O14214" s="93"/>
      <c r="P14214" s="93"/>
    </row>
    <row r="14215" spans="14:16">
      <c r="N14215" s="102"/>
      <c r="O14215" s="93"/>
      <c r="P14215" s="93"/>
    </row>
    <row r="14216" spans="14:16">
      <c r="N14216" s="102"/>
      <c r="O14216" s="93"/>
      <c r="P14216" s="93"/>
    </row>
    <row r="14217" spans="14:16">
      <c r="N14217" s="102"/>
      <c r="O14217" s="93"/>
      <c r="P14217" s="93"/>
    </row>
    <row r="14218" spans="14:16">
      <c r="N14218" s="102"/>
      <c r="O14218" s="93"/>
      <c r="P14218" s="93"/>
    </row>
    <row r="14219" spans="14:16">
      <c r="N14219" s="102"/>
      <c r="O14219" s="93"/>
      <c r="P14219" s="93"/>
    </row>
    <row r="14220" spans="14:16">
      <c r="N14220" s="102"/>
      <c r="O14220" s="93"/>
      <c r="P14220" s="93"/>
    </row>
    <row r="14221" spans="14:16">
      <c r="N14221" s="102"/>
      <c r="O14221" s="93"/>
      <c r="P14221" s="93"/>
    </row>
    <row r="14222" spans="14:16">
      <c r="N14222" s="102"/>
      <c r="O14222" s="93"/>
      <c r="P14222" s="93"/>
    </row>
    <row r="14223" spans="14:16">
      <c r="N14223" s="102"/>
      <c r="O14223" s="93"/>
      <c r="P14223" s="93"/>
    </row>
    <row r="14224" spans="14:16">
      <c r="N14224" s="102"/>
      <c r="O14224" s="93"/>
      <c r="P14224" s="93"/>
    </row>
    <row r="14225" spans="14:16">
      <c r="N14225" s="102"/>
      <c r="O14225" s="93"/>
      <c r="P14225" s="93"/>
    </row>
    <row r="14226" spans="14:16">
      <c r="N14226" s="102"/>
      <c r="O14226" s="93"/>
      <c r="P14226" s="93"/>
    </row>
    <row r="14227" spans="14:16">
      <c r="N14227" s="102"/>
      <c r="O14227" s="93"/>
      <c r="P14227" s="93"/>
    </row>
    <row r="14228" spans="14:16">
      <c r="N14228" s="102"/>
      <c r="O14228" s="93"/>
      <c r="P14228" s="93"/>
    </row>
    <row r="14229" spans="14:16">
      <c r="N14229" s="102"/>
      <c r="O14229" s="93"/>
      <c r="P14229" s="93"/>
    </row>
    <row r="14230" spans="14:16">
      <c r="N14230" s="102"/>
      <c r="O14230" s="93"/>
      <c r="P14230" s="93"/>
    </row>
    <row r="14231" spans="14:16">
      <c r="N14231" s="102"/>
      <c r="O14231" s="93"/>
      <c r="P14231" s="93"/>
    </row>
    <row r="14232" spans="14:16">
      <c r="N14232" s="102"/>
      <c r="O14232" s="93"/>
      <c r="P14232" s="93"/>
    </row>
    <row r="14233" spans="14:16">
      <c r="N14233" s="102"/>
      <c r="O14233" s="93"/>
      <c r="P14233" s="93"/>
    </row>
    <row r="14234" spans="14:16">
      <c r="N14234" s="102"/>
      <c r="O14234" s="93"/>
      <c r="P14234" s="93"/>
    </row>
    <row r="14235" spans="14:16">
      <c r="N14235" s="102"/>
      <c r="O14235" s="93"/>
      <c r="P14235" s="93"/>
    </row>
    <row r="14236" spans="14:16">
      <c r="N14236" s="102"/>
      <c r="O14236" s="93"/>
      <c r="P14236" s="93"/>
    </row>
    <row r="14237" spans="14:16">
      <c r="N14237" s="102"/>
      <c r="O14237" s="93"/>
      <c r="P14237" s="93"/>
    </row>
    <row r="14238" spans="14:16">
      <c r="N14238" s="102"/>
      <c r="O14238" s="93"/>
      <c r="P14238" s="93"/>
    </row>
    <row r="14239" spans="14:16">
      <c r="N14239" s="102"/>
      <c r="O14239" s="93"/>
      <c r="P14239" s="93"/>
    </row>
    <row r="14240" spans="14:16">
      <c r="N14240" s="102"/>
      <c r="O14240" s="93"/>
      <c r="P14240" s="93"/>
    </row>
    <row r="14241" spans="14:16">
      <c r="N14241" s="102"/>
      <c r="O14241" s="93"/>
      <c r="P14241" s="93"/>
    </row>
    <row r="14242" spans="14:16">
      <c r="N14242" s="102"/>
      <c r="O14242" s="93"/>
      <c r="P14242" s="93"/>
    </row>
    <row r="14243" spans="14:16">
      <c r="N14243" s="102"/>
      <c r="O14243" s="93"/>
      <c r="P14243" s="93"/>
    </row>
    <row r="14244" spans="14:16">
      <c r="N14244" s="102"/>
      <c r="O14244" s="93"/>
      <c r="P14244" s="93"/>
    </row>
    <row r="14245" spans="14:16">
      <c r="N14245" s="102"/>
      <c r="O14245" s="93"/>
      <c r="P14245" s="93"/>
    </row>
    <row r="14246" spans="14:16">
      <c r="N14246" s="102"/>
      <c r="O14246" s="93"/>
      <c r="P14246" s="93"/>
    </row>
    <row r="14247" spans="14:16">
      <c r="N14247" s="102"/>
      <c r="O14247" s="93"/>
      <c r="P14247" s="93"/>
    </row>
    <row r="14248" spans="14:16">
      <c r="N14248" s="102"/>
      <c r="O14248" s="93"/>
      <c r="P14248" s="93"/>
    </row>
    <row r="14249" spans="14:16">
      <c r="N14249" s="102"/>
      <c r="O14249" s="93"/>
      <c r="P14249" s="93"/>
    </row>
    <row r="14250" spans="14:16">
      <c r="N14250" s="102"/>
      <c r="O14250" s="93"/>
      <c r="P14250" s="93"/>
    </row>
    <row r="14251" spans="14:16">
      <c r="N14251" s="102"/>
      <c r="O14251" s="93"/>
      <c r="P14251" s="93"/>
    </row>
    <row r="14252" spans="14:16">
      <c r="N14252" s="102"/>
      <c r="O14252" s="93"/>
      <c r="P14252" s="93"/>
    </row>
    <row r="14253" spans="14:16">
      <c r="N14253" s="102"/>
      <c r="O14253" s="93"/>
      <c r="P14253" s="93"/>
    </row>
    <row r="14254" spans="14:16">
      <c r="N14254" s="102"/>
      <c r="O14254" s="93"/>
      <c r="P14254" s="93"/>
    </row>
    <row r="14255" spans="14:16">
      <c r="N14255" s="102"/>
      <c r="O14255" s="93"/>
      <c r="P14255" s="93"/>
    </row>
    <row r="14256" spans="14:16">
      <c r="N14256" s="102"/>
      <c r="O14256" s="93"/>
      <c r="P14256" s="93"/>
    </row>
    <row r="14257" spans="14:16">
      <c r="N14257" s="102"/>
      <c r="O14257" s="93"/>
      <c r="P14257" s="93"/>
    </row>
    <row r="14258" spans="14:16">
      <c r="N14258" s="102"/>
      <c r="O14258" s="93"/>
      <c r="P14258" s="93"/>
    </row>
    <row r="14259" spans="14:16">
      <c r="N14259" s="102"/>
      <c r="O14259" s="93"/>
      <c r="P14259" s="93"/>
    </row>
    <row r="14260" spans="14:16">
      <c r="N14260" s="102"/>
      <c r="O14260" s="93"/>
      <c r="P14260" s="93"/>
    </row>
    <row r="14261" spans="14:16">
      <c r="N14261" s="102"/>
      <c r="O14261" s="93"/>
      <c r="P14261" s="93"/>
    </row>
    <row r="14262" spans="14:16">
      <c r="N14262" s="102"/>
      <c r="O14262" s="93"/>
      <c r="P14262" s="93"/>
    </row>
    <row r="14263" spans="14:16">
      <c r="N14263" s="102"/>
      <c r="O14263" s="93"/>
      <c r="P14263" s="93"/>
    </row>
    <row r="14264" spans="14:16">
      <c r="N14264" s="102"/>
      <c r="O14264" s="93"/>
      <c r="P14264" s="93"/>
    </row>
    <row r="14265" spans="14:16">
      <c r="N14265" s="102"/>
      <c r="O14265" s="93"/>
      <c r="P14265" s="93"/>
    </row>
    <row r="14266" spans="14:16">
      <c r="N14266" s="102"/>
      <c r="O14266" s="93"/>
      <c r="P14266" s="93"/>
    </row>
    <row r="14267" spans="14:16">
      <c r="N14267" s="102"/>
      <c r="O14267" s="93"/>
      <c r="P14267" s="93"/>
    </row>
    <row r="14268" spans="14:16">
      <c r="N14268" s="102"/>
      <c r="O14268" s="93"/>
      <c r="P14268" s="93"/>
    </row>
    <row r="14269" spans="14:16">
      <c r="N14269" s="102"/>
      <c r="O14269" s="93"/>
      <c r="P14269" s="93"/>
    </row>
    <row r="14270" spans="14:16">
      <c r="N14270" s="102"/>
      <c r="O14270" s="93"/>
      <c r="P14270" s="93"/>
    </row>
    <row r="14271" spans="14:16">
      <c r="N14271" s="102"/>
      <c r="O14271" s="93"/>
      <c r="P14271" s="93"/>
    </row>
    <row r="14272" spans="14:16">
      <c r="N14272" s="102"/>
      <c r="O14272" s="93"/>
      <c r="P14272" s="93"/>
    </row>
    <row r="14273" spans="14:16">
      <c r="N14273" s="102"/>
      <c r="O14273" s="93"/>
      <c r="P14273" s="93"/>
    </row>
    <row r="14274" spans="14:16">
      <c r="N14274" s="102"/>
      <c r="O14274" s="93"/>
      <c r="P14274" s="93"/>
    </row>
    <row r="14275" spans="14:16">
      <c r="N14275" s="102"/>
      <c r="O14275" s="93"/>
      <c r="P14275" s="93"/>
    </row>
    <row r="14276" spans="14:16">
      <c r="N14276" s="102"/>
      <c r="O14276" s="93"/>
      <c r="P14276" s="93"/>
    </row>
    <row r="14277" spans="14:16">
      <c r="N14277" s="102"/>
      <c r="O14277" s="93"/>
      <c r="P14277" s="93"/>
    </row>
    <row r="14278" spans="14:16">
      <c r="N14278" s="102"/>
      <c r="O14278" s="93"/>
      <c r="P14278" s="93"/>
    </row>
    <row r="14279" spans="14:16">
      <c r="N14279" s="102"/>
      <c r="O14279" s="93"/>
      <c r="P14279" s="93"/>
    </row>
    <row r="14280" spans="14:16">
      <c r="N14280" s="102"/>
      <c r="O14280" s="93"/>
      <c r="P14280" s="93"/>
    </row>
    <row r="14281" spans="14:16">
      <c r="N14281" s="102"/>
      <c r="O14281" s="93"/>
      <c r="P14281" s="93"/>
    </row>
    <row r="14282" spans="14:16">
      <c r="N14282" s="102"/>
      <c r="O14282" s="93"/>
      <c r="P14282" s="93"/>
    </row>
    <row r="14283" spans="14:16">
      <c r="N14283" s="102"/>
      <c r="O14283" s="93"/>
      <c r="P14283" s="93"/>
    </row>
    <row r="14284" spans="14:16">
      <c r="N14284" s="102"/>
      <c r="O14284" s="93"/>
      <c r="P14284" s="93"/>
    </row>
    <row r="14285" spans="14:16">
      <c r="N14285" s="102"/>
      <c r="O14285" s="93"/>
      <c r="P14285" s="93"/>
    </row>
    <row r="14286" spans="14:16">
      <c r="N14286" s="102"/>
      <c r="O14286" s="93"/>
      <c r="P14286" s="93"/>
    </row>
    <row r="14287" spans="14:16">
      <c r="N14287" s="102"/>
      <c r="O14287" s="93"/>
      <c r="P14287" s="93"/>
    </row>
    <row r="14288" spans="14:16">
      <c r="N14288" s="102"/>
      <c r="O14288" s="93"/>
      <c r="P14288" s="93"/>
    </row>
    <row r="14289" spans="14:16">
      <c r="N14289" s="102"/>
      <c r="O14289" s="93"/>
      <c r="P14289" s="93"/>
    </row>
    <row r="14290" spans="14:16">
      <c r="N14290" s="102"/>
      <c r="O14290" s="93"/>
      <c r="P14290" s="93"/>
    </row>
    <row r="14291" spans="14:16">
      <c r="N14291" s="102"/>
      <c r="O14291" s="93"/>
      <c r="P14291" s="93"/>
    </row>
    <row r="14292" spans="14:16">
      <c r="N14292" s="102"/>
      <c r="O14292" s="93"/>
      <c r="P14292" s="93"/>
    </row>
    <row r="14293" spans="14:16">
      <c r="N14293" s="102"/>
      <c r="O14293" s="93"/>
      <c r="P14293" s="93"/>
    </row>
    <row r="14294" spans="14:16">
      <c r="N14294" s="102"/>
      <c r="O14294" s="93"/>
      <c r="P14294" s="93"/>
    </row>
    <row r="14295" spans="14:16">
      <c r="N14295" s="102"/>
      <c r="O14295" s="93"/>
      <c r="P14295" s="93"/>
    </row>
    <row r="14296" spans="14:16">
      <c r="N14296" s="102"/>
      <c r="O14296" s="93"/>
      <c r="P14296" s="93"/>
    </row>
    <row r="14297" spans="14:16">
      <c r="N14297" s="102"/>
      <c r="O14297" s="93"/>
      <c r="P14297" s="93"/>
    </row>
    <row r="14298" spans="14:16">
      <c r="N14298" s="102"/>
      <c r="O14298" s="93"/>
      <c r="P14298" s="93"/>
    </row>
    <row r="14299" spans="14:16">
      <c r="N14299" s="102"/>
      <c r="O14299" s="93"/>
      <c r="P14299" s="93"/>
    </row>
    <row r="14300" spans="14:16">
      <c r="N14300" s="102"/>
      <c r="O14300" s="93"/>
      <c r="P14300" s="93"/>
    </row>
    <row r="14301" spans="14:16">
      <c r="N14301" s="102"/>
      <c r="O14301" s="93"/>
      <c r="P14301" s="93"/>
    </row>
    <row r="14302" spans="14:16">
      <c r="N14302" s="102"/>
      <c r="O14302" s="93"/>
      <c r="P14302" s="93"/>
    </row>
    <row r="14303" spans="14:16">
      <c r="N14303" s="102"/>
      <c r="O14303" s="93"/>
      <c r="P14303" s="93"/>
    </row>
    <row r="14304" spans="14:16">
      <c r="N14304" s="102"/>
      <c r="O14304" s="93"/>
      <c r="P14304" s="93"/>
    </row>
    <row r="14305" spans="14:16">
      <c r="N14305" s="102"/>
      <c r="O14305" s="93"/>
      <c r="P14305" s="93"/>
    </row>
    <row r="14306" spans="14:16">
      <c r="N14306" s="102"/>
      <c r="O14306" s="93"/>
      <c r="P14306" s="93"/>
    </row>
    <row r="14307" spans="14:16">
      <c r="N14307" s="102"/>
      <c r="O14307" s="93"/>
      <c r="P14307" s="93"/>
    </row>
    <row r="14308" spans="14:16">
      <c r="N14308" s="102"/>
      <c r="O14308" s="93"/>
      <c r="P14308" s="93"/>
    </row>
    <row r="14309" spans="14:16">
      <c r="N14309" s="102"/>
      <c r="O14309" s="93"/>
      <c r="P14309" s="93"/>
    </row>
    <row r="14310" spans="14:16">
      <c r="N14310" s="102"/>
      <c r="O14310" s="93"/>
      <c r="P14310" s="93"/>
    </row>
    <row r="14311" spans="14:16">
      <c r="N14311" s="102"/>
      <c r="O14311" s="93"/>
      <c r="P14311" s="93"/>
    </row>
    <row r="14312" spans="14:16">
      <c r="N14312" s="102"/>
      <c r="O14312" s="93"/>
      <c r="P14312" s="93"/>
    </row>
    <row r="14313" spans="14:16">
      <c r="N14313" s="102"/>
      <c r="O14313" s="93"/>
      <c r="P14313" s="93"/>
    </row>
    <row r="14314" spans="14:16">
      <c r="N14314" s="102"/>
      <c r="O14314" s="93"/>
      <c r="P14314" s="93"/>
    </row>
    <row r="14315" spans="14:16">
      <c r="N14315" s="102"/>
      <c r="O14315" s="93"/>
      <c r="P14315" s="93"/>
    </row>
    <row r="14316" spans="14:16">
      <c r="N14316" s="102"/>
      <c r="O14316" s="93"/>
      <c r="P14316" s="93"/>
    </row>
    <row r="14317" spans="14:16">
      <c r="N14317" s="102"/>
      <c r="O14317" s="93"/>
      <c r="P14317" s="93"/>
    </row>
    <row r="14318" spans="14:16">
      <c r="N14318" s="102"/>
      <c r="O14318" s="93"/>
      <c r="P14318" s="93"/>
    </row>
    <row r="14319" spans="14:16">
      <c r="N14319" s="102"/>
      <c r="O14319" s="93"/>
      <c r="P14319" s="93"/>
    </row>
    <row r="14320" spans="14:16">
      <c r="N14320" s="102"/>
      <c r="O14320" s="93"/>
      <c r="P14320" s="93"/>
    </row>
    <row r="14321" spans="14:16">
      <c r="N14321" s="102"/>
      <c r="O14321" s="93"/>
      <c r="P14321" s="93"/>
    </row>
    <row r="14322" spans="14:16">
      <c r="N14322" s="102"/>
      <c r="O14322" s="93"/>
      <c r="P14322" s="93"/>
    </row>
    <row r="14323" spans="14:16">
      <c r="N14323" s="102"/>
      <c r="O14323" s="93"/>
      <c r="P14323" s="93"/>
    </row>
    <row r="14324" spans="14:16">
      <c r="N14324" s="102"/>
      <c r="O14324" s="93"/>
      <c r="P14324" s="93"/>
    </row>
    <row r="14325" spans="14:16">
      <c r="N14325" s="102"/>
      <c r="O14325" s="93"/>
      <c r="P14325" s="93"/>
    </row>
    <row r="14326" spans="14:16">
      <c r="N14326" s="102"/>
      <c r="O14326" s="93"/>
      <c r="P14326" s="93"/>
    </row>
    <row r="14327" spans="14:16">
      <c r="N14327" s="102"/>
      <c r="O14327" s="93"/>
      <c r="P14327" s="93"/>
    </row>
    <row r="14328" spans="14:16">
      <c r="N14328" s="102"/>
      <c r="O14328" s="93"/>
      <c r="P14328" s="93"/>
    </row>
    <row r="14329" spans="14:16">
      <c r="N14329" s="102"/>
      <c r="O14329" s="93"/>
      <c r="P14329" s="93"/>
    </row>
    <row r="14330" spans="14:16">
      <c r="N14330" s="102"/>
      <c r="O14330" s="93"/>
      <c r="P14330" s="93"/>
    </row>
    <row r="14331" spans="14:16">
      <c r="N14331" s="102"/>
      <c r="O14331" s="93"/>
      <c r="P14331" s="93"/>
    </row>
    <row r="14332" spans="14:16">
      <c r="N14332" s="102"/>
      <c r="O14332" s="93"/>
      <c r="P14332" s="93"/>
    </row>
    <row r="14333" spans="14:16">
      <c r="N14333" s="102"/>
      <c r="O14333" s="93"/>
      <c r="P14333" s="93"/>
    </row>
    <row r="14334" spans="14:16">
      <c r="N14334" s="102"/>
      <c r="O14334" s="93"/>
      <c r="P14334" s="93"/>
    </row>
    <row r="14335" spans="14:16">
      <c r="N14335" s="102"/>
      <c r="O14335" s="93"/>
      <c r="P14335" s="93"/>
    </row>
    <row r="14336" spans="14:16">
      <c r="N14336" s="102"/>
      <c r="O14336" s="93"/>
      <c r="P14336" s="93"/>
    </row>
    <row r="14337" spans="14:16">
      <c r="N14337" s="102"/>
      <c r="O14337" s="93"/>
      <c r="P14337" s="93"/>
    </row>
    <row r="14338" spans="14:16">
      <c r="N14338" s="102"/>
      <c r="O14338" s="93"/>
      <c r="P14338" s="93"/>
    </row>
    <row r="14339" spans="14:16">
      <c r="N14339" s="102"/>
      <c r="O14339" s="93"/>
      <c r="P14339" s="93"/>
    </row>
    <row r="14340" spans="14:16">
      <c r="N14340" s="102"/>
      <c r="O14340" s="93"/>
      <c r="P14340" s="93"/>
    </row>
    <row r="14341" spans="14:16">
      <c r="N14341" s="102"/>
      <c r="O14341" s="93"/>
      <c r="P14341" s="93"/>
    </row>
    <row r="14342" spans="14:16">
      <c r="N14342" s="102"/>
      <c r="O14342" s="93"/>
      <c r="P14342" s="93"/>
    </row>
    <row r="14343" spans="14:16">
      <c r="N14343" s="102"/>
      <c r="O14343" s="93"/>
      <c r="P14343" s="93"/>
    </row>
    <row r="14344" spans="14:16">
      <c r="N14344" s="102"/>
      <c r="O14344" s="93"/>
      <c r="P14344" s="93"/>
    </row>
    <row r="14345" spans="14:16">
      <c r="N14345" s="102"/>
      <c r="O14345" s="93"/>
      <c r="P14345" s="93"/>
    </row>
    <row r="14346" spans="14:16">
      <c r="N14346" s="102"/>
      <c r="O14346" s="93"/>
      <c r="P14346" s="93"/>
    </row>
    <row r="14347" spans="14:16">
      <c r="N14347" s="102"/>
      <c r="O14347" s="93"/>
      <c r="P14347" s="93"/>
    </row>
    <row r="14348" spans="14:16">
      <c r="N14348" s="102"/>
      <c r="O14348" s="93"/>
      <c r="P14348" s="93"/>
    </row>
    <row r="14349" spans="14:16">
      <c r="N14349" s="102"/>
      <c r="O14349" s="93"/>
      <c r="P14349" s="93"/>
    </row>
    <row r="14350" spans="14:16">
      <c r="N14350" s="102"/>
      <c r="O14350" s="93"/>
      <c r="P14350" s="93"/>
    </row>
    <row r="14351" spans="14:16">
      <c r="N14351" s="102"/>
      <c r="O14351" s="93"/>
      <c r="P14351" s="93"/>
    </row>
    <row r="14352" spans="14:16">
      <c r="N14352" s="102"/>
      <c r="O14352" s="93"/>
      <c r="P14352" s="93"/>
    </row>
    <row r="14353" spans="14:16">
      <c r="N14353" s="102"/>
      <c r="O14353" s="93"/>
      <c r="P14353" s="93"/>
    </row>
    <row r="14354" spans="14:16">
      <c r="N14354" s="102"/>
      <c r="O14354" s="93"/>
      <c r="P14354" s="93"/>
    </row>
    <row r="14355" spans="14:16">
      <c r="N14355" s="102"/>
      <c r="O14355" s="93"/>
      <c r="P14355" s="93"/>
    </row>
    <row r="14356" spans="14:16">
      <c r="N14356" s="102"/>
      <c r="O14356" s="93"/>
      <c r="P14356" s="93"/>
    </row>
    <row r="14357" spans="14:16">
      <c r="N14357" s="102"/>
      <c r="O14357" s="93"/>
      <c r="P14357" s="93"/>
    </row>
    <row r="14358" spans="14:16">
      <c r="N14358" s="102"/>
      <c r="O14358" s="93"/>
      <c r="P14358" s="93"/>
    </row>
    <row r="14359" spans="14:16">
      <c r="N14359" s="102"/>
      <c r="O14359" s="93"/>
      <c r="P14359" s="93"/>
    </row>
    <row r="14360" spans="14:16">
      <c r="N14360" s="102"/>
      <c r="O14360" s="93"/>
      <c r="P14360" s="93"/>
    </row>
    <row r="14361" spans="14:16">
      <c r="N14361" s="102"/>
      <c r="O14361" s="93"/>
      <c r="P14361" s="93"/>
    </row>
    <row r="14362" spans="14:16">
      <c r="N14362" s="102"/>
      <c r="O14362" s="93"/>
      <c r="P14362" s="93"/>
    </row>
    <row r="14363" spans="14:16">
      <c r="N14363" s="102"/>
      <c r="O14363" s="93"/>
      <c r="P14363" s="93"/>
    </row>
    <row r="14364" spans="14:16">
      <c r="N14364" s="102"/>
      <c r="O14364" s="93"/>
      <c r="P14364" s="93"/>
    </row>
    <row r="14365" spans="14:16">
      <c r="N14365" s="102"/>
      <c r="O14365" s="93"/>
      <c r="P14365" s="93"/>
    </row>
    <row r="14366" spans="14:16">
      <c r="N14366" s="102"/>
      <c r="O14366" s="93"/>
      <c r="P14366" s="93"/>
    </row>
    <row r="14367" spans="14:16">
      <c r="N14367" s="102"/>
      <c r="O14367" s="93"/>
      <c r="P14367" s="93"/>
    </row>
    <row r="14368" spans="14:16">
      <c r="N14368" s="102"/>
      <c r="O14368" s="93"/>
      <c r="P14368" s="93"/>
    </row>
    <row r="14369" spans="14:16">
      <c r="N14369" s="102"/>
      <c r="O14369" s="93"/>
      <c r="P14369" s="93"/>
    </row>
    <row r="14370" spans="14:16">
      <c r="N14370" s="102"/>
      <c r="O14370" s="93"/>
      <c r="P14370" s="93"/>
    </row>
    <row r="14371" spans="14:16">
      <c r="N14371" s="102"/>
      <c r="O14371" s="93"/>
      <c r="P14371" s="93"/>
    </row>
    <row r="14372" spans="14:16">
      <c r="N14372" s="102"/>
      <c r="O14372" s="93"/>
      <c r="P14372" s="93"/>
    </row>
    <row r="14373" spans="14:16">
      <c r="N14373" s="102"/>
      <c r="O14373" s="93"/>
      <c r="P14373" s="93"/>
    </row>
    <row r="14374" spans="14:16">
      <c r="N14374" s="102"/>
      <c r="O14374" s="93"/>
      <c r="P14374" s="93"/>
    </row>
    <row r="14375" spans="14:16">
      <c r="N14375" s="102"/>
      <c r="O14375" s="93"/>
      <c r="P14375" s="93"/>
    </row>
    <row r="14376" spans="14:16">
      <c r="N14376" s="102"/>
      <c r="O14376" s="93"/>
      <c r="P14376" s="93"/>
    </row>
    <row r="14377" spans="14:16">
      <c r="N14377" s="102"/>
      <c r="O14377" s="93"/>
      <c r="P14377" s="93"/>
    </row>
    <row r="14378" spans="14:16">
      <c r="N14378" s="102"/>
      <c r="O14378" s="93"/>
      <c r="P14378" s="93"/>
    </row>
    <row r="14379" spans="14:16">
      <c r="N14379" s="102"/>
      <c r="O14379" s="93"/>
      <c r="P14379" s="93"/>
    </row>
    <row r="14380" spans="14:16">
      <c r="N14380" s="102"/>
      <c r="O14380" s="93"/>
      <c r="P14380" s="93"/>
    </row>
    <row r="14381" spans="14:16">
      <c r="N14381" s="102"/>
      <c r="O14381" s="93"/>
      <c r="P14381" s="93"/>
    </row>
    <row r="14382" spans="14:16">
      <c r="N14382" s="102"/>
      <c r="O14382" s="93"/>
      <c r="P14382" s="93"/>
    </row>
    <row r="14383" spans="14:16">
      <c r="N14383" s="102"/>
      <c r="O14383" s="93"/>
      <c r="P14383" s="93"/>
    </row>
    <row r="14384" spans="14:16">
      <c r="N14384" s="102"/>
      <c r="O14384" s="93"/>
      <c r="P14384" s="93"/>
    </row>
    <row r="14385" spans="14:16">
      <c r="N14385" s="102"/>
      <c r="O14385" s="93"/>
      <c r="P14385" s="93"/>
    </row>
    <row r="14386" spans="14:16">
      <c r="N14386" s="102"/>
      <c r="O14386" s="93"/>
      <c r="P14386" s="93"/>
    </row>
    <row r="14387" spans="14:16">
      <c r="N14387" s="102"/>
      <c r="O14387" s="93"/>
      <c r="P14387" s="93"/>
    </row>
    <row r="14388" spans="14:16">
      <c r="N14388" s="102"/>
      <c r="O14388" s="93"/>
      <c r="P14388" s="93"/>
    </row>
    <row r="14389" spans="14:16">
      <c r="N14389" s="102"/>
      <c r="O14389" s="93"/>
      <c r="P14389" s="93"/>
    </row>
    <row r="14390" spans="14:16">
      <c r="N14390" s="102"/>
      <c r="O14390" s="93"/>
      <c r="P14390" s="93"/>
    </row>
    <row r="14391" spans="14:16">
      <c r="N14391" s="102"/>
      <c r="O14391" s="93"/>
      <c r="P14391" s="93"/>
    </row>
    <row r="14392" spans="14:16">
      <c r="N14392" s="102"/>
      <c r="O14392" s="93"/>
      <c r="P14392" s="93"/>
    </row>
    <row r="14393" spans="14:16">
      <c r="N14393" s="102"/>
      <c r="O14393" s="93"/>
      <c r="P14393" s="93"/>
    </row>
    <row r="14394" spans="14:16">
      <c r="N14394" s="102"/>
      <c r="O14394" s="93"/>
      <c r="P14394" s="93"/>
    </row>
    <row r="14395" spans="14:16">
      <c r="N14395" s="102"/>
      <c r="O14395" s="93"/>
      <c r="P14395" s="93"/>
    </row>
    <row r="14396" spans="14:16">
      <c r="N14396" s="102"/>
      <c r="O14396" s="93"/>
      <c r="P14396" s="93"/>
    </row>
    <row r="14397" spans="14:16">
      <c r="N14397" s="102"/>
      <c r="O14397" s="93"/>
      <c r="P14397" s="93"/>
    </row>
    <row r="14398" spans="14:16">
      <c r="N14398" s="102"/>
      <c r="O14398" s="93"/>
      <c r="P14398" s="93"/>
    </row>
    <row r="14399" spans="14:16">
      <c r="N14399" s="102"/>
      <c r="O14399" s="93"/>
      <c r="P14399" s="93"/>
    </row>
    <row r="14400" spans="14:16">
      <c r="N14400" s="102"/>
      <c r="O14400" s="93"/>
      <c r="P14400" s="93"/>
    </row>
    <row r="14401" spans="14:16">
      <c r="N14401" s="102"/>
      <c r="O14401" s="93"/>
      <c r="P14401" s="93"/>
    </row>
    <row r="14402" spans="14:16">
      <c r="N14402" s="102"/>
      <c r="O14402" s="93"/>
      <c r="P14402" s="93"/>
    </row>
    <row r="14403" spans="14:16">
      <c r="N14403" s="102"/>
      <c r="O14403" s="93"/>
      <c r="P14403" s="93"/>
    </row>
    <row r="14404" spans="14:16">
      <c r="N14404" s="102"/>
      <c r="O14404" s="93"/>
      <c r="P14404" s="93"/>
    </row>
    <row r="14405" spans="14:16">
      <c r="N14405" s="102"/>
      <c r="O14405" s="93"/>
      <c r="P14405" s="93"/>
    </row>
    <row r="14406" spans="14:16">
      <c r="N14406" s="102"/>
      <c r="O14406" s="93"/>
      <c r="P14406" s="93"/>
    </row>
    <row r="14407" spans="14:16">
      <c r="N14407" s="102"/>
      <c r="O14407" s="93"/>
      <c r="P14407" s="93"/>
    </row>
    <row r="14408" spans="14:16">
      <c r="N14408" s="102"/>
      <c r="O14408" s="93"/>
      <c r="P14408" s="93"/>
    </row>
    <row r="14409" spans="14:16">
      <c r="N14409" s="102"/>
      <c r="O14409" s="93"/>
      <c r="P14409" s="93"/>
    </row>
    <row r="14410" spans="14:16">
      <c r="N14410" s="102"/>
      <c r="O14410" s="93"/>
      <c r="P14410" s="93"/>
    </row>
    <row r="14411" spans="14:16">
      <c r="N14411" s="102"/>
      <c r="O14411" s="93"/>
      <c r="P14411" s="93"/>
    </row>
    <row r="14412" spans="14:16">
      <c r="N14412" s="102"/>
      <c r="O14412" s="93"/>
      <c r="P14412" s="93"/>
    </row>
    <row r="14413" spans="14:16">
      <c r="N14413" s="102"/>
      <c r="O14413" s="93"/>
      <c r="P14413" s="93"/>
    </row>
    <row r="14414" spans="14:16">
      <c r="N14414" s="102"/>
      <c r="O14414" s="93"/>
      <c r="P14414" s="93"/>
    </row>
    <row r="14415" spans="14:16">
      <c r="N14415" s="102"/>
      <c r="O14415" s="93"/>
      <c r="P14415" s="93"/>
    </row>
    <row r="14416" spans="14:16">
      <c r="N14416" s="102"/>
      <c r="O14416" s="93"/>
      <c r="P14416" s="93"/>
    </row>
    <row r="14417" spans="14:16">
      <c r="N14417" s="102"/>
      <c r="O14417" s="93"/>
      <c r="P14417" s="93"/>
    </row>
    <row r="14418" spans="14:16">
      <c r="N14418" s="102"/>
      <c r="O14418" s="93"/>
      <c r="P14418" s="93"/>
    </row>
    <row r="14419" spans="14:16">
      <c r="N14419" s="102"/>
      <c r="O14419" s="93"/>
      <c r="P14419" s="93"/>
    </row>
    <row r="14420" spans="14:16">
      <c r="N14420" s="102"/>
      <c r="O14420" s="93"/>
      <c r="P14420" s="93"/>
    </row>
    <row r="14421" spans="14:16">
      <c r="N14421" s="102"/>
      <c r="O14421" s="93"/>
      <c r="P14421" s="93"/>
    </row>
    <row r="14422" spans="14:16">
      <c r="N14422" s="102"/>
      <c r="O14422" s="93"/>
      <c r="P14422" s="93"/>
    </row>
    <row r="14423" spans="14:16">
      <c r="N14423" s="102"/>
      <c r="O14423" s="93"/>
      <c r="P14423" s="93"/>
    </row>
    <row r="14424" spans="14:16">
      <c r="N14424" s="102"/>
      <c r="O14424" s="93"/>
      <c r="P14424" s="93"/>
    </row>
    <row r="14425" spans="14:16">
      <c r="N14425" s="102"/>
      <c r="O14425" s="93"/>
      <c r="P14425" s="93"/>
    </row>
    <row r="14426" spans="14:16">
      <c r="N14426" s="102"/>
      <c r="O14426" s="93"/>
      <c r="P14426" s="93"/>
    </row>
    <row r="14427" spans="14:16">
      <c r="N14427" s="102"/>
      <c r="O14427" s="93"/>
      <c r="P14427" s="93"/>
    </row>
    <row r="14428" spans="14:16">
      <c r="N14428" s="102"/>
      <c r="O14428" s="93"/>
      <c r="P14428" s="93"/>
    </row>
    <row r="14429" spans="14:16">
      <c r="N14429" s="102"/>
      <c r="O14429" s="93"/>
      <c r="P14429" s="93"/>
    </row>
    <row r="14430" spans="14:16">
      <c r="N14430" s="102"/>
      <c r="O14430" s="93"/>
      <c r="P14430" s="93"/>
    </row>
    <row r="14431" spans="14:16">
      <c r="N14431" s="102"/>
      <c r="O14431" s="93"/>
      <c r="P14431" s="93"/>
    </row>
    <row r="14432" spans="14:16">
      <c r="N14432" s="102"/>
      <c r="O14432" s="93"/>
      <c r="P14432" s="93"/>
    </row>
    <row r="14433" spans="14:16">
      <c r="N14433" s="102"/>
      <c r="O14433" s="93"/>
      <c r="P14433" s="93"/>
    </row>
    <row r="14434" spans="14:16">
      <c r="N14434" s="102"/>
      <c r="O14434" s="93"/>
      <c r="P14434" s="93"/>
    </row>
    <row r="14435" spans="14:16">
      <c r="N14435" s="102"/>
      <c r="O14435" s="93"/>
      <c r="P14435" s="93"/>
    </row>
    <row r="14436" spans="14:16">
      <c r="N14436" s="102"/>
      <c r="O14436" s="93"/>
      <c r="P14436" s="93"/>
    </row>
    <row r="14437" spans="14:16">
      <c r="N14437" s="102"/>
      <c r="O14437" s="93"/>
      <c r="P14437" s="93"/>
    </row>
    <row r="14438" spans="14:16">
      <c r="N14438" s="102"/>
      <c r="O14438" s="93"/>
      <c r="P14438" s="93"/>
    </row>
    <row r="14439" spans="14:16">
      <c r="N14439" s="102"/>
      <c r="O14439" s="93"/>
      <c r="P14439" s="93"/>
    </row>
    <row r="14440" spans="14:16">
      <c r="N14440" s="102"/>
      <c r="O14440" s="93"/>
      <c r="P14440" s="93"/>
    </row>
    <row r="14441" spans="14:16">
      <c r="N14441" s="102"/>
      <c r="O14441" s="93"/>
      <c r="P14441" s="93"/>
    </row>
    <row r="14442" spans="14:16">
      <c r="N14442" s="102"/>
      <c r="O14442" s="93"/>
      <c r="P14442" s="93"/>
    </row>
    <row r="14443" spans="14:16">
      <c r="N14443" s="102"/>
      <c r="O14443" s="93"/>
      <c r="P14443" s="93"/>
    </row>
    <row r="14444" spans="14:16">
      <c r="N14444" s="102"/>
      <c r="O14444" s="93"/>
      <c r="P14444" s="93"/>
    </row>
    <row r="14445" spans="14:16">
      <c r="N14445" s="102"/>
      <c r="O14445" s="93"/>
      <c r="P14445" s="93"/>
    </row>
    <row r="14446" spans="14:16">
      <c r="N14446" s="102"/>
      <c r="O14446" s="93"/>
      <c r="P14446" s="93"/>
    </row>
    <row r="14447" spans="14:16">
      <c r="N14447" s="102"/>
      <c r="O14447" s="93"/>
      <c r="P14447" s="93"/>
    </row>
    <row r="14448" spans="14:16">
      <c r="N14448" s="102"/>
      <c r="O14448" s="93"/>
      <c r="P14448" s="93"/>
    </row>
    <row r="14449" spans="14:16">
      <c r="N14449" s="102"/>
      <c r="O14449" s="93"/>
      <c r="P14449" s="93"/>
    </row>
    <row r="14450" spans="14:16">
      <c r="N14450" s="102"/>
      <c r="O14450" s="93"/>
      <c r="P14450" s="93"/>
    </row>
    <row r="14451" spans="14:16">
      <c r="N14451" s="102"/>
      <c r="O14451" s="93"/>
      <c r="P14451" s="93"/>
    </row>
    <row r="14452" spans="14:16">
      <c r="N14452" s="102"/>
      <c r="O14452" s="93"/>
      <c r="P14452" s="93"/>
    </row>
    <row r="14453" spans="14:16">
      <c r="N14453" s="102"/>
      <c r="O14453" s="93"/>
      <c r="P14453" s="93"/>
    </row>
    <row r="14454" spans="14:16">
      <c r="N14454" s="102"/>
      <c r="O14454" s="93"/>
      <c r="P14454" s="93"/>
    </row>
    <row r="14455" spans="14:16">
      <c r="N14455" s="102"/>
      <c r="O14455" s="93"/>
      <c r="P14455" s="93"/>
    </row>
    <row r="14456" spans="14:16">
      <c r="N14456" s="102"/>
      <c r="O14456" s="93"/>
      <c r="P14456" s="93"/>
    </row>
    <row r="14457" spans="14:16">
      <c r="N14457" s="102"/>
      <c r="O14457" s="93"/>
      <c r="P14457" s="93"/>
    </row>
    <row r="14458" spans="14:16">
      <c r="N14458" s="102"/>
      <c r="O14458" s="93"/>
      <c r="P14458" s="93"/>
    </row>
    <row r="14459" spans="14:16">
      <c r="N14459" s="102"/>
      <c r="O14459" s="93"/>
      <c r="P14459" s="93"/>
    </row>
    <row r="14460" spans="14:16">
      <c r="N14460" s="102"/>
      <c r="O14460" s="93"/>
      <c r="P14460" s="93"/>
    </row>
    <row r="14461" spans="14:16">
      <c r="N14461" s="102"/>
      <c r="O14461" s="93"/>
      <c r="P14461" s="93"/>
    </row>
    <row r="14462" spans="14:16">
      <c r="N14462" s="102"/>
      <c r="O14462" s="93"/>
      <c r="P14462" s="93"/>
    </row>
    <row r="14463" spans="14:16">
      <c r="N14463" s="102"/>
      <c r="O14463" s="93"/>
      <c r="P14463" s="93"/>
    </row>
    <row r="14464" spans="14:16">
      <c r="N14464" s="102"/>
      <c r="O14464" s="93"/>
      <c r="P14464" s="93"/>
    </row>
    <row r="14465" spans="14:16">
      <c r="N14465" s="102"/>
      <c r="O14465" s="93"/>
      <c r="P14465" s="93"/>
    </row>
    <row r="14466" spans="14:16">
      <c r="N14466" s="102"/>
      <c r="O14466" s="93"/>
      <c r="P14466" s="93"/>
    </row>
    <row r="14467" spans="14:16">
      <c r="N14467" s="102"/>
      <c r="O14467" s="93"/>
      <c r="P14467" s="93"/>
    </row>
    <row r="14468" spans="14:16">
      <c r="N14468" s="102"/>
      <c r="O14468" s="93"/>
      <c r="P14468" s="93"/>
    </row>
    <row r="14469" spans="14:16">
      <c r="N14469" s="102"/>
      <c r="O14469" s="93"/>
      <c r="P14469" s="93"/>
    </row>
    <row r="14470" spans="14:16">
      <c r="N14470" s="102"/>
      <c r="O14470" s="93"/>
      <c r="P14470" s="93"/>
    </row>
    <row r="14471" spans="14:16">
      <c r="N14471" s="102"/>
      <c r="O14471" s="93"/>
      <c r="P14471" s="93"/>
    </row>
    <row r="14472" spans="14:16">
      <c r="N14472" s="102"/>
      <c r="O14472" s="93"/>
      <c r="P14472" s="93"/>
    </row>
    <row r="14473" spans="14:16">
      <c r="N14473" s="102"/>
      <c r="O14473" s="93"/>
      <c r="P14473" s="93"/>
    </row>
    <row r="14474" spans="14:16">
      <c r="N14474" s="102"/>
      <c r="O14474" s="93"/>
      <c r="P14474" s="93"/>
    </row>
    <row r="14475" spans="14:16">
      <c r="N14475" s="102"/>
      <c r="O14475" s="93"/>
      <c r="P14475" s="93"/>
    </row>
    <row r="14476" spans="14:16">
      <c r="N14476" s="102"/>
      <c r="O14476" s="93"/>
      <c r="P14476" s="93"/>
    </row>
    <row r="14477" spans="14:16">
      <c r="N14477" s="102"/>
      <c r="O14477" s="93"/>
      <c r="P14477" s="93"/>
    </row>
    <row r="14478" spans="14:16">
      <c r="N14478" s="102"/>
      <c r="O14478" s="93"/>
      <c r="P14478" s="93"/>
    </row>
    <row r="14479" spans="14:16">
      <c r="N14479" s="102"/>
      <c r="O14479" s="93"/>
      <c r="P14479" s="93"/>
    </row>
    <row r="14480" spans="14:16">
      <c r="N14480" s="102"/>
      <c r="O14480" s="93"/>
      <c r="P14480" s="93"/>
    </row>
    <row r="14481" spans="14:16">
      <c r="N14481" s="102"/>
      <c r="O14481" s="93"/>
      <c r="P14481" s="93"/>
    </row>
    <row r="14482" spans="14:16">
      <c r="N14482" s="102"/>
      <c r="O14482" s="93"/>
      <c r="P14482" s="93"/>
    </row>
    <row r="14483" spans="14:16">
      <c r="N14483" s="102"/>
      <c r="O14483" s="93"/>
      <c r="P14483" s="93"/>
    </row>
    <row r="14484" spans="14:16">
      <c r="N14484" s="102"/>
      <c r="O14484" s="93"/>
      <c r="P14484" s="93"/>
    </row>
    <row r="14485" spans="14:16">
      <c r="N14485" s="102"/>
      <c r="O14485" s="93"/>
      <c r="P14485" s="93"/>
    </row>
    <row r="14486" spans="14:16">
      <c r="N14486" s="102"/>
      <c r="O14486" s="93"/>
      <c r="P14486" s="93"/>
    </row>
    <row r="14487" spans="14:16">
      <c r="N14487" s="102"/>
      <c r="O14487" s="93"/>
      <c r="P14487" s="93"/>
    </row>
    <row r="14488" spans="14:16">
      <c r="N14488" s="102"/>
      <c r="O14488" s="93"/>
      <c r="P14488" s="93"/>
    </row>
    <row r="14489" spans="14:16">
      <c r="N14489" s="102"/>
      <c r="O14489" s="93"/>
      <c r="P14489" s="93"/>
    </row>
    <row r="14490" spans="14:16">
      <c r="N14490" s="102"/>
      <c r="O14490" s="93"/>
      <c r="P14490" s="93"/>
    </row>
    <row r="14491" spans="14:16">
      <c r="N14491" s="102"/>
      <c r="O14491" s="93"/>
      <c r="P14491" s="93"/>
    </row>
    <row r="14492" spans="14:16">
      <c r="N14492" s="102"/>
      <c r="O14492" s="93"/>
      <c r="P14492" s="93"/>
    </row>
    <row r="14493" spans="14:16">
      <c r="N14493" s="102"/>
      <c r="O14493" s="93"/>
      <c r="P14493" s="93"/>
    </row>
    <row r="14494" spans="14:16">
      <c r="N14494" s="102"/>
      <c r="O14494" s="93"/>
      <c r="P14494" s="93"/>
    </row>
    <row r="14495" spans="14:16">
      <c r="N14495" s="102"/>
      <c r="O14495" s="93"/>
      <c r="P14495" s="93"/>
    </row>
    <row r="14496" spans="14:16">
      <c r="N14496" s="102"/>
      <c r="O14496" s="93"/>
      <c r="P14496" s="93"/>
    </row>
    <row r="14497" spans="14:16">
      <c r="N14497" s="102"/>
      <c r="O14497" s="93"/>
      <c r="P14497" s="93"/>
    </row>
    <row r="14498" spans="14:16">
      <c r="N14498" s="102"/>
      <c r="O14498" s="93"/>
      <c r="P14498" s="93"/>
    </row>
    <row r="14499" spans="14:16">
      <c r="N14499" s="102"/>
      <c r="O14499" s="93"/>
      <c r="P14499" s="93"/>
    </row>
    <row r="14500" spans="14:16">
      <c r="N14500" s="102"/>
      <c r="O14500" s="93"/>
      <c r="P14500" s="93"/>
    </row>
    <row r="14501" spans="14:16">
      <c r="N14501" s="102"/>
      <c r="O14501" s="93"/>
      <c r="P14501" s="93"/>
    </row>
    <row r="14502" spans="14:16">
      <c r="N14502" s="102"/>
      <c r="O14502" s="93"/>
      <c r="P14502" s="93"/>
    </row>
    <row r="14503" spans="14:16">
      <c r="N14503" s="102"/>
      <c r="O14503" s="93"/>
      <c r="P14503" s="93"/>
    </row>
    <row r="14504" spans="14:16">
      <c r="N14504" s="102"/>
      <c r="O14504" s="93"/>
      <c r="P14504" s="93"/>
    </row>
    <row r="14505" spans="14:16">
      <c r="N14505" s="102"/>
      <c r="O14505" s="93"/>
      <c r="P14505" s="93"/>
    </row>
    <row r="14506" spans="14:16">
      <c r="N14506" s="102"/>
      <c r="O14506" s="93"/>
      <c r="P14506" s="93"/>
    </row>
    <row r="14507" spans="14:16">
      <c r="N14507" s="102"/>
      <c r="O14507" s="93"/>
      <c r="P14507" s="93"/>
    </row>
    <row r="14508" spans="14:16">
      <c r="N14508" s="102"/>
      <c r="O14508" s="93"/>
      <c r="P14508" s="93"/>
    </row>
    <row r="14509" spans="14:16">
      <c r="N14509" s="102"/>
      <c r="O14509" s="93"/>
      <c r="P14509" s="93"/>
    </row>
    <row r="14510" spans="14:16">
      <c r="N14510" s="102"/>
      <c r="O14510" s="93"/>
      <c r="P14510" s="93"/>
    </row>
    <row r="14511" spans="14:16">
      <c r="N14511" s="102"/>
      <c r="O14511" s="93"/>
      <c r="P14511" s="93"/>
    </row>
    <row r="14512" spans="14:16">
      <c r="N14512" s="102"/>
      <c r="O14512" s="93"/>
      <c r="P14512" s="93"/>
    </row>
    <row r="14513" spans="14:16">
      <c r="N14513" s="102"/>
      <c r="O14513" s="93"/>
      <c r="P14513" s="93"/>
    </row>
    <row r="14514" spans="14:16">
      <c r="N14514" s="102"/>
      <c r="O14514" s="93"/>
      <c r="P14514" s="93"/>
    </row>
    <row r="14515" spans="14:16">
      <c r="N14515" s="102"/>
      <c r="O14515" s="93"/>
      <c r="P14515" s="93"/>
    </row>
    <row r="14516" spans="14:16">
      <c r="N14516" s="102"/>
      <c r="O14516" s="93"/>
      <c r="P14516" s="93"/>
    </row>
    <row r="14517" spans="14:16">
      <c r="N14517" s="102"/>
      <c r="O14517" s="93"/>
      <c r="P14517" s="93"/>
    </row>
    <row r="14518" spans="14:16">
      <c r="N14518" s="102"/>
      <c r="O14518" s="93"/>
      <c r="P14518" s="93"/>
    </row>
    <row r="14519" spans="14:16">
      <c r="N14519" s="102"/>
      <c r="O14519" s="93"/>
      <c r="P14519" s="93"/>
    </row>
    <row r="14520" spans="14:16">
      <c r="N14520" s="102"/>
      <c r="O14520" s="93"/>
      <c r="P14520" s="93"/>
    </row>
    <row r="14521" spans="14:16">
      <c r="N14521" s="102"/>
      <c r="O14521" s="93"/>
      <c r="P14521" s="93"/>
    </row>
    <row r="14522" spans="14:16">
      <c r="N14522" s="102"/>
      <c r="O14522" s="93"/>
      <c r="P14522" s="93"/>
    </row>
    <row r="14523" spans="14:16">
      <c r="N14523" s="102"/>
      <c r="O14523" s="93"/>
      <c r="P14523" s="93"/>
    </row>
    <row r="14524" spans="14:16">
      <c r="N14524" s="102"/>
      <c r="O14524" s="93"/>
      <c r="P14524" s="93"/>
    </row>
    <row r="14525" spans="14:16">
      <c r="N14525" s="102"/>
      <c r="O14525" s="93"/>
      <c r="P14525" s="93"/>
    </row>
    <row r="14526" spans="14:16">
      <c r="N14526" s="102"/>
      <c r="O14526" s="93"/>
      <c r="P14526" s="93"/>
    </row>
    <row r="14527" spans="14:16">
      <c r="N14527" s="102"/>
      <c r="O14527" s="93"/>
      <c r="P14527" s="93"/>
    </row>
    <row r="14528" spans="14:16">
      <c r="N14528" s="102"/>
      <c r="O14528" s="93"/>
      <c r="P14528" s="93"/>
    </row>
    <row r="14529" spans="14:16">
      <c r="N14529" s="102"/>
      <c r="O14529" s="93"/>
      <c r="P14529" s="93"/>
    </row>
    <row r="14530" spans="14:16">
      <c r="N14530" s="102"/>
      <c r="O14530" s="93"/>
      <c r="P14530" s="93"/>
    </row>
    <row r="14531" spans="14:16">
      <c r="N14531" s="102"/>
      <c r="O14531" s="93"/>
      <c r="P14531" s="93"/>
    </row>
    <row r="14532" spans="14:16">
      <c r="N14532" s="102"/>
      <c r="O14532" s="93"/>
      <c r="P14532" s="93"/>
    </row>
    <row r="14533" spans="14:16">
      <c r="N14533" s="102"/>
      <c r="O14533" s="93"/>
      <c r="P14533" s="93"/>
    </row>
    <row r="14534" spans="14:16">
      <c r="N14534" s="102"/>
      <c r="O14534" s="93"/>
      <c r="P14534" s="93"/>
    </row>
    <row r="14535" spans="14:16">
      <c r="N14535" s="102"/>
      <c r="O14535" s="93"/>
      <c r="P14535" s="93"/>
    </row>
    <row r="14536" spans="14:16">
      <c r="N14536" s="102"/>
      <c r="O14536" s="93"/>
      <c r="P14536" s="93"/>
    </row>
    <row r="14537" spans="14:16">
      <c r="N14537" s="102"/>
      <c r="O14537" s="93"/>
      <c r="P14537" s="93"/>
    </row>
    <row r="14538" spans="14:16">
      <c r="N14538" s="102"/>
      <c r="O14538" s="93"/>
      <c r="P14538" s="93"/>
    </row>
    <row r="14539" spans="14:16">
      <c r="N14539" s="102"/>
      <c r="O14539" s="93"/>
      <c r="P14539" s="93"/>
    </row>
    <row r="14540" spans="14:16">
      <c r="N14540" s="102"/>
      <c r="O14540" s="93"/>
      <c r="P14540" s="93"/>
    </row>
    <row r="14541" spans="14:16">
      <c r="N14541" s="102"/>
      <c r="O14541" s="93"/>
      <c r="P14541" s="93"/>
    </row>
    <row r="14542" spans="14:16">
      <c r="N14542" s="102"/>
      <c r="O14542" s="93"/>
      <c r="P14542" s="93"/>
    </row>
    <row r="14543" spans="14:16">
      <c r="N14543" s="102"/>
      <c r="O14543" s="93"/>
      <c r="P14543" s="93"/>
    </row>
    <row r="14544" spans="14:16">
      <c r="N14544" s="102"/>
      <c r="O14544" s="93"/>
      <c r="P14544" s="93"/>
    </row>
    <row r="14545" spans="14:16">
      <c r="N14545" s="102"/>
      <c r="O14545" s="93"/>
      <c r="P14545" s="93"/>
    </row>
    <row r="14546" spans="14:16">
      <c r="N14546" s="102"/>
      <c r="O14546" s="93"/>
      <c r="P14546" s="93"/>
    </row>
    <row r="14547" spans="14:16">
      <c r="N14547" s="102"/>
      <c r="O14547" s="93"/>
      <c r="P14547" s="93"/>
    </row>
    <row r="14548" spans="14:16">
      <c r="N14548" s="102"/>
      <c r="O14548" s="93"/>
      <c r="P14548" s="93"/>
    </row>
    <row r="14549" spans="14:16">
      <c r="N14549" s="102"/>
      <c r="O14549" s="93"/>
      <c r="P14549" s="93"/>
    </row>
    <row r="14550" spans="14:16">
      <c r="N14550" s="102"/>
      <c r="O14550" s="93"/>
      <c r="P14550" s="93"/>
    </row>
    <row r="14551" spans="14:16">
      <c r="N14551" s="102"/>
      <c r="O14551" s="93"/>
      <c r="P14551" s="93"/>
    </row>
    <row r="14552" spans="14:16">
      <c r="N14552" s="102"/>
      <c r="O14552" s="93"/>
      <c r="P14552" s="93"/>
    </row>
    <row r="14553" spans="14:16">
      <c r="N14553" s="102"/>
      <c r="O14553" s="93"/>
      <c r="P14553" s="93"/>
    </row>
    <row r="14554" spans="14:16">
      <c r="N14554" s="102"/>
      <c r="O14554" s="93"/>
      <c r="P14554" s="93"/>
    </row>
    <row r="14555" spans="14:16">
      <c r="N14555" s="102"/>
      <c r="O14555" s="93"/>
      <c r="P14555" s="93"/>
    </row>
    <row r="14556" spans="14:16">
      <c r="N14556" s="102"/>
      <c r="O14556" s="93"/>
      <c r="P14556" s="93"/>
    </row>
    <row r="14557" spans="14:16">
      <c r="N14557" s="102"/>
      <c r="O14557" s="93"/>
      <c r="P14557" s="93"/>
    </row>
    <row r="14558" spans="14:16">
      <c r="N14558" s="102"/>
      <c r="O14558" s="93"/>
      <c r="P14558" s="93"/>
    </row>
    <row r="14559" spans="14:16">
      <c r="N14559" s="102"/>
      <c r="O14559" s="93"/>
      <c r="P14559" s="93"/>
    </row>
    <row r="14560" spans="14:16">
      <c r="N14560" s="102"/>
      <c r="O14560" s="93"/>
      <c r="P14560" s="93"/>
    </row>
    <row r="14561" spans="14:16">
      <c r="N14561" s="102"/>
      <c r="O14561" s="93"/>
      <c r="P14561" s="93"/>
    </row>
    <row r="14562" spans="14:16">
      <c r="N14562" s="102"/>
      <c r="O14562" s="93"/>
      <c r="P14562" s="93"/>
    </row>
    <row r="14563" spans="14:16">
      <c r="N14563" s="102"/>
      <c r="O14563" s="93"/>
      <c r="P14563" s="93"/>
    </row>
    <row r="14564" spans="14:16">
      <c r="N14564" s="102"/>
      <c r="O14564" s="93"/>
      <c r="P14564" s="93"/>
    </row>
    <row r="14565" spans="14:16">
      <c r="N14565" s="102"/>
      <c r="O14565" s="93"/>
      <c r="P14565" s="93"/>
    </row>
    <row r="14566" spans="14:16">
      <c r="N14566" s="102"/>
      <c r="O14566" s="93"/>
      <c r="P14566" s="93"/>
    </row>
    <row r="14567" spans="14:16">
      <c r="N14567" s="102"/>
      <c r="O14567" s="93"/>
      <c r="P14567" s="93"/>
    </row>
    <row r="14568" spans="14:16">
      <c r="N14568" s="102"/>
      <c r="O14568" s="93"/>
      <c r="P14568" s="93"/>
    </row>
    <row r="14569" spans="14:16">
      <c r="N14569" s="102"/>
      <c r="O14569" s="93"/>
      <c r="P14569" s="93"/>
    </row>
    <row r="14570" spans="14:16">
      <c r="N14570" s="102"/>
      <c r="O14570" s="93"/>
      <c r="P14570" s="93"/>
    </row>
    <row r="14571" spans="14:16">
      <c r="N14571" s="102"/>
      <c r="O14571" s="93"/>
      <c r="P14571" s="93"/>
    </row>
    <row r="14572" spans="14:16">
      <c r="N14572" s="102"/>
      <c r="O14572" s="93"/>
      <c r="P14572" s="93"/>
    </row>
    <row r="14573" spans="14:16">
      <c r="N14573" s="102"/>
      <c r="O14573" s="93"/>
      <c r="P14573" s="93"/>
    </row>
    <row r="14574" spans="14:16">
      <c r="N14574" s="102"/>
      <c r="O14574" s="93"/>
      <c r="P14574" s="93"/>
    </row>
    <row r="14575" spans="14:16">
      <c r="N14575" s="102"/>
      <c r="O14575" s="93"/>
      <c r="P14575" s="93"/>
    </row>
    <row r="14576" spans="14:16">
      <c r="N14576" s="102"/>
      <c r="O14576" s="93"/>
      <c r="P14576" s="93"/>
    </row>
    <row r="14577" spans="14:16">
      <c r="N14577" s="102"/>
      <c r="O14577" s="93"/>
      <c r="P14577" s="93"/>
    </row>
    <row r="14578" spans="14:16">
      <c r="N14578" s="102"/>
      <c r="O14578" s="93"/>
      <c r="P14578" s="93"/>
    </row>
    <row r="14579" spans="14:16">
      <c r="N14579" s="102"/>
      <c r="O14579" s="93"/>
      <c r="P14579" s="93"/>
    </row>
    <row r="14580" spans="14:16">
      <c r="N14580" s="102"/>
      <c r="O14580" s="93"/>
      <c r="P14580" s="93"/>
    </row>
    <row r="14581" spans="14:16">
      <c r="N14581" s="102"/>
      <c r="O14581" s="93"/>
      <c r="P14581" s="93"/>
    </row>
    <row r="14582" spans="14:16">
      <c r="N14582" s="102"/>
      <c r="O14582" s="93"/>
      <c r="P14582" s="93"/>
    </row>
    <row r="14583" spans="14:16">
      <c r="N14583" s="102"/>
      <c r="O14583" s="93"/>
      <c r="P14583" s="93"/>
    </row>
    <row r="14584" spans="14:16">
      <c r="N14584" s="102"/>
      <c r="O14584" s="93"/>
      <c r="P14584" s="93"/>
    </row>
    <row r="14585" spans="14:16">
      <c r="N14585" s="102"/>
      <c r="O14585" s="93"/>
      <c r="P14585" s="93"/>
    </row>
    <row r="14586" spans="14:16">
      <c r="N14586" s="102"/>
      <c r="O14586" s="93"/>
      <c r="P14586" s="93"/>
    </row>
    <row r="14587" spans="14:16">
      <c r="N14587" s="102"/>
      <c r="O14587" s="93"/>
      <c r="P14587" s="93"/>
    </row>
    <row r="14588" spans="14:16">
      <c r="N14588" s="102"/>
      <c r="O14588" s="93"/>
      <c r="P14588" s="93"/>
    </row>
    <row r="14589" spans="14:16">
      <c r="N14589" s="102"/>
      <c r="O14589" s="93"/>
      <c r="P14589" s="93"/>
    </row>
    <row r="14590" spans="14:16">
      <c r="N14590" s="102"/>
      <c r="O14590" s="93"/>
      <c r="P14590" s="93"/>
    </row>
    <row r="14591" spans="14:16">
      <c r="N14591" s="102"/>
      <c r="O14591" s="93"/>
      <c r="P14591" s="93"/>
    </row>
    <row r="14592" spans="14:16">
      <c r="N14592" s="102"/>
      <c r="O14592" s="93"/>
      <c r="P14592" s="93"/>
    </row>
    <row r="14593" spans="14:16">
      <c r="N14593" s="102"/>
      <c r="O14593" s="93"/>
      <c r="P14593" s="93"/>
    </row>
    <row r="14594" spans="14:16">
      <c r="N14594" s="102"/>
      <c r="O14594" s="93"/>
      <c r="P14594" s="93"/>
    </row>
    <row r="14595" spans="14:16">
      <c r="N14595" s="102"/>
      <c r="O14595" s="93"/>
      <c r="P14595" s="93"/>
    </row>
    <row r="14596" spans="14:16">
      <c r="N14596" s="102"/>
      <c r="O14596" s="93"/>
      <c r="P14596" s="93"/>
    </row>
    <row r="14597" spans="14:16">
      <c r="N14597" s="102"/>
      <c r="O14597" s="93"/>
      <c r="P14597" s="93"/>
    </row>
    <row r="14598" spans="14:16">
      <c r="N14598" s="102"/>
      <c r="O14598" s="93"/>
      <c r="P14598" s="93"/>
    </row>
    <row r="14599" spans="14:16">
      <c r="N14599" s="102"/>
      <c r="O14599" s="93"/>
      <c r="P14599" s="93"/>
    </row>
    <row r="14600" spans="14:16">
      <c r="N14600" s="102"/>
      <c r="O14600" s="93"/>
      <c r="P14600" s="93"/>
    </row>
    <row r="14601" spans="14:16">
      <c r="N14601" s="102"/>
      <c r="O14601" s="93"/>
      <c r="P14601" s="93"/>
    </row>
    <row r="14602" spans="14:16">
      <c r="N14602" s="102"/>
      <c r="O14602" s="93"/>
      <c r="P14602" s="93"/>
    </row>
    <row r="14603" spans="14:16">
      <c r="N14603" s="102"/>
      <c r="O14603" s="93"/>
      <c r="P14603" s="93"/>
    </row>
    <row r="14604" spans="14:16">
      <c r="N14604" s="102"/>
      <c r="O14604" s="93"/>
      <c r="P14604" s="93"/>
    </row>
    <row r="14605" spans="14:16">
      <c r="N14605" s="102"/>
      <c r="O14605" s="93"/>
      <c r="P14605" s="93"/>
    </row>
    <row r="14606" spans="14:16">
      <c r="N14606" s="102"/>
      <c r="O14606" s="93"/>
      <c r="P14606" s="93"/>
    </row>
    <row r="14607" spans="14:16">
      <c r="N14607" s="102"/>
      <c r="O14607" s="93"/>
      <c r="P14607" s="93"/>
    </row>
    <row r="14608" spans="14:16">
      <c r="N14608" s="102"/>
      <c r="O14608" s="93"/>
      <c r="P14608" s="93"/>
    </row>
    <row r="14609" spans="14:16">
      <c r="N14609" s="102"/>
      <c r="O14609" s="93"/>
      <c r="P14609" s="93"/>
    </row>
    <row r="14610" spans="14:16">
      <c r="N14610" s="102"/>
      <c r="O14610" s="93"/>
      <c r="P14610" s="93"/>
    </row>
    <row r="14611" spans="14:16">
      <c r="N14611" s="102"/>
      <c r="O14611" s="93"/>
      <c r="P14611" s="93"/>
    </row>
    <row r="14612" spans="14:16">
      <c r="N14612" s="102"/>
      <c r="O14612" s="93"/>
      <c r="P14612" s="93"/>
    </row>
    <row r="14613" spans="14:16">
      <c r="N14613" s="102"/>
      <c r="O14613" s="93"/>
      <c r="P14613" s="93"/>
    </row>
    <row r="14614" spans="14:16">
      <c r="N14614" s="102"/>
      <c r="O14614" s="93"/>
      <c r="P14614" s="93"/>
    </row>
    <row r="14615" spans="14:16">
      <c r="N14615" s="102"/>
      <c r="O14615" s="93"/>
      <c r="P14615" s="93"/>
    </row>
    <row r="14616" spans="14:16">
      <c r="N14616" s="102"/>
      <c r="O14616" s="93"/>
      <c r="P14616" s="93"/>
    </row>
    <row r="14617" spans="14:16">
      <c r="N14617" s="102"/>
      <c r="O14617" s="93"/>
      <c r="P14617" s="93"/>
    </row>
    <row r="14618" spans="14:16">
      <c r="N14618" s="102"/>
      <c r="O14618" s="93"/>
      <c r="P14618" s="93"/>
    </row>
    <row r="14619" spans="14:16">
      <c r="N14619" s="102"/>
      <c r="O14619" s="93"/>
      <c r="P14619" s="93"/>
    </row>
    <row r="14620" spans="14:16">
      <c r="N14620" s="102"/>
      <c r="O14620" s="93"/>
      <c r="P14620" s="93"/>
    </row>
    <row r="14621" spans="14:16">
      <c r="N14621" s="102"/>
      <c r="O14621" s="93"/>
      <c r="P14621" s="93"/>
    </row>
    <row r="14622" spans="14:16">
      <c r="N14622" s="102"/>
      <c r="O14622" s="93"/>
      <c r="P14622" s="93"/>
    </row>
    <row r="14623" spans="14:16">
      <c r="N14623" s="102"/>
      <c r="O14623" s="93"/>
      <c r="P14623" s="93"/>
    </row>
    <row r="14624" spans="14:16">
      <c r="N14624" s="102"/>
      <c r="O14624" s="93"/>
      <c r="P14624" s="93"/>
    </row>
    <row r="14625" spans="14:16">
      <c r="N14625" s="102"/>
      <c r="O14625" s="93"/>
      <c r="P14625" s="93"/>
    </row>
    <row r="14626" spans="14:16">
      <c r="N14626" s="102"/>
      <c r="O14626" s="93"/>
      <c r="P14626" s="93"/>
    </row>
    <row r="14627" spans="14:16">
      <c r="N14627" s="102"/>
      <c r="O14627" s="93"/>
      <c r="P14627" s="93"/>
    </row>
    <row r="14628" spans="14:16">
      <c r="N14628" s="102"/>
      <c r="O14628" s="93"/>
      <c r="P14628" s="93"/>
    </row>
    <row r="14629" spans="14:16">
      <c r="N14629" s="102"/>
      <c r="O14629" s="93"/>
      <c r="P14629" s="93"/>
    </row>
    <row r="14630" spans="14:16">
      <c r="N14630" s="102"/>
      <c r="O14630" s="93"/>
      <c r="P14630" s="93"/>
    </row>
    <row r="14631" spans="14:16">
      <c r="N14631" s="102"/>
      <c r="O14631" s="93"/>
      <c r="P14631" s="93"/>
    </row>
    <row r="14632" spans="14:16">
      <c r="N14632" s="102"/>
      <c r="O14632" s="93"/>
      <c r="P14632" s="93"/>
    </row>
    <row r="14633" spans="14:16">
      <c r="N14633" s="102"/>
      <c r="O14633" s="93"/>
      <c r="P14633" s="93"/>
    </row>
    <row r="14634" spans="14:16">
      <c r="N14634" s="102"/>
      <c r="O14634" s="93"/>
      <c r="P14634" s="93"/>
    </row>
    <row r="14635" spans="14:16">
      <c r="N14635" s="102"/>
      <c r="O14635" s="93"/>
      <c r="P14635" s="93"/>
    </row>
    <row r="14636" spans="14:16">
      <c r="N14636" s="102"/>
      <c r="O14636" s="93"/>
      <c r="P14636" s="93"/>
    </row>
    <row r="14637" spans="14:16">
      <c r="N14637" s="102"/>
      <c r="O14637" s="93"/>
      <c r="P14637" s="93"/>
    </row>
    <row r="14638" spans="14:16">
      <c r="N14638" s="102"/>
      <c r="O14638" s="93"/>
      <c r="P14638" s="93"/>
    </row>
    <row r="14639" spans="14:16">
      <c r="N14639" s="102"/>
      <c r="O14639" s="93"/>
      <c r="P14639" s="93"/>
    </row>
    <row r="14640" spans="14:16">
      <c r="N14640" s="102"/>
      <c r="O14640" s="93"/>
      <c r="P14640" s="93"/>
    </row>
    <row r="14641" spans="14:16">
      <c r="N14641" s="102"/>
      <c r="O14641" s="93"/>
      <c r="P14641" s="93"/>
    </row>
    <row r="14642" spans="14:16">
      <c r="N14642" s="102"/>
      <c r="O14642" s="93"/>
      <c r="P14642" s="93"/>
    </row>
    <row r="14643" spans="14:16">
      <c r="N14643" s="102"/>
      <c r="O14643" s="93"/>
      <c r="P14643" s="93"/>
    </row>
    <row r="14644" spans="14:16">
      <c r="N14644" s="102"/>
      <c r="O14644" s="93"/>
      <c r="P14644" s="93"/>
    </row>
    <row r="14645" spans="14:16">
      <c r="N14645" s="102"/>
      <c r="O14645" s="93"/>
      <c r="P14645" s="93"/>
    </row>
    <row r="14646" spans="14:16">
      <c r="N14646" s="102"/>
      <c r="O14646" s="93"/>
      <c r="P14646" s="93"/>
    </row>
    <row r="14647" spans="14:16">
      <c r="N14647" s="102"/>
      <c r="O14647" s="93"/>
      <c r="P14647" s="93"/>
    </row>
    <row r="14648" spans="14:16">
      <c r="N14648" s="102"/>
      <c r="O14648" s="93"/>
      <c r="P14648" s="93"/>
    </row>
    <row r="14649" spans="14:16">
      <c r="N14649" s="102"/>
      <c r="O14649" s="93"/>
      <c r="P14649" s="93"/>
    </row>
    <row r="14650" spans="14:16">
      <c r="N14650" s="102"/>
      <c r="O14650" s="93"/>
      <c r="P14650" s="93"/>
    </row>
    <row r="14651" spans="14:16">
      <c r="N14651" s="102"/>
      <c r="O14651" s="93"/>
      <c r="P14651" s="93"/>
    </row>
    <row r="14652" spans="14:16">
      <c r="N14652" s="102"/>
      <c r="O14652" s="93"/>
      <c r="P14652" s="93"/>
    </row>
    <row r="14653" spans="14:16">
      <c r="N14653" s="102"/>
      <c r="O14653" s="93"/>
      <c r="P14653" s="93"/>
    </row>
    <row r="14654" spans="14:16">
      <c r="N14654" s="102"/>
      <c r="O14654" s="93"/>
      <c r="P14654" s="93"/>
    </row>
    <row r="14655" spans="14:16">
      <c r="N14655" s="102"/>
      <c r="O14655" s="93"/>
      <c r="P14655" s="93"/>
    </row>
    <row r="14656" spans="14:16">
      <c r="N14656" s="102"/>
      <c r="O14656" s="93"/>
      <c r="P14656" s="93"/>
    </row>
    <row r="14657" spans="14:16">
      <c r="N14657" s="102"/>
      <c r="O14657" s="93"/>
      <c r="P14657" s="93"/>
    </row>
    <row r="14658" spans="14:16">
      <c r="N14658" s="102"/>
      <c r="O14658" s="93"/>
      <c r="P14658" s="93"/>
    </row>
    <row r="14659" spans="14:16">
      <c r="N14659" s="102"/>
      <c r="O14659" s="93"/>
      <c r="P14659" s="93"/>
    </row>
    <row r="14660" spans="14:16">
      <c r="N14660" s="102"/>
      <c r="O14660" s="93"/>
      <c r="P14660" s="93"/>
    </row>
    <row r="14661" spans="14:16">
      <c r="N14661" s="102"/>
      <c r="O14661" s="93"/>
      <c r="P14661" s="93"/>
    </row>
    <row r="14662" spans="14:16">
      <c r="N14662" s="102"/>
      <c r="O14662" s="93"/>
      <c r="P14662" s="93"/>
    </row>
    <row r="14663" spans="14:16">
      <c r="N14663" s="102"/>
      <c r="O14663" s="93"/>
      <c r="P14663" s="93"/>
    </row>
    <row r="14664" spans="14:16">
      <c r="N14664" s="102"/>
      <c r="O14664" s="93"/>
      <c r="P14664" s="93"/>
    </row>
    <row r="14665" spans="14:16">
      <c r="N14665" s="102"/>
      <c r="O14665" s="93"/>
      <c r="P14665" s="93"/>
    </row>
    <row r="14666" spans="14:16">
      <c r="N14666" s="102"/>
      <c r="O14666" s="93"/>
      <c r="P14666" s="93"/>
    </row>
    <row r="14667" spans="14:16">
      <c r="N14667" s="102"/>
      <c r="O14667" s="93"/>
      <c r="P14667" s="93"/>
    </row>
    <row r="14668" spans="14:16">
      <c r="N14668" s="102"/>
      <c r="O14668" s="93"/>
      <c r="P14668" s="93"/>
    </row>
    <row r="14669" spans="14:16">
      <c r="N14669" s="102"/>
      <c r="O14669" s="93"/>
      <c r="P14669" s="93"/>
    </row>
    <row r="14670" spans="14:16">
      <c r="N14670" s="102"/>
      <c r="O14670" s="93"/>
      <c r="P14670" s="93"/>
    </row>
    <row r="14671" spans="14:16">
      <c r="N14671" s="102"/>
      <c r="O14671" s="93"/>
      <c r="P14671" s="93"/>
    </row>
    <row r="14672" spans="14:16">
      <c r="N14672" s="102"/>
      <c r="O14672" s="93"/>
      <c r="P14672" s="93"/>
    </row>
    <row r="14673" spans="14:16">
      <c r="N14673" s="102"/>
      <c r="O14673" s="93"/>
      <c r="P14673" s="93"/>
    </row>
    <row r="14674" spans="14:16">
      <c r="N14674" s="102"/>
      <c r="O14674" s="93"/>
      <c r="P14674" s="93"/>
    </row>
    <row r="14675" spans="14:16">
      <c r="N14675" s="102"/>
      <c r="O14675" s="93"/>
      <c r="P14675" s="93"/>
    </row>
    <row r="14676" spans="14:16">
      <c r="N14676" s="102"/>
      <c r="O14676" s="93"/>
      <c r="P14676" s="93"/>
    </row>
    <row r="14677" spans="14:16">
      <c r="N14677" s="102"/>
      <c r="O14677" s="93"/>
      <c r="P14677" s="93"/>
    </row>
    <row r="14678" spans="14:16">
      <c r="N14678" s="102"/>
      <c r="O14678" s="93"/>
      <c r="P14678" s="93"/>
    </row>
    <row r="14679" spans="14:16">
      <c r="N14679" s="102"/>
      <c r="O14679" s="93"/>
      <c r="P14679" s="93"/>
    </row>
    <row r="14680" spans="14:16">
      <c r="N14680" s="102"/>
      <c r="O14680" s="93"/>
      <c r="P14680" s="93"/>
    </row>
    <row r="14681" spans="14:16">
      <c r="N14681" s="102"/>
      <c r="O14681" s="93"/>
      <c r="P14681" s="93"/>
    </row>
    <row r="14682" spans="14:16">
      <c r="N14682" s="102"/>
      <c r="O14682" s="93"/>
      <c r="P14682" s="93"/>
    </row>
    <row r="14683" spans="14:16">
      <c r="N14683" s="102"/>
      <c r="O14683" s="93"/>
      <c r="P14683" s="93"/>
    </row>
    <row r="14684" spans="14:16">
      <c r="N14684" s="102"/>
      <c r="O14684" s="93"/>
      <c r="P14684" s="93"/>
    </row>
    <row r="14685" spans="14:16">
      <c r="N14685" s="102"/>
      <c r="O14685" s="93"/>
      <c r="P14685" s="93"/>
    </row>
    <row r="14686" spans="14:16">
      <c r="N14686" s="102"/>
      <c r="O14686" s="93"/>
      <c r="P14686" s="93"/>
    </row>
    <row r="14687" spans="14:16">
      <c r="N14687" s="102"/>
      <c r="O14687" s="93"/>
      <c r="P14687" s="93"/>
    </row>
    <row r="14688" spans="14:16">
      <c r="N14688" s="102"/>
      <c r="O14688" s="93"/>
      <c r="P14688" s="93"/>
    </row>
    <row r="14689" spans="14:16">
      <c r="N14689" s="102"/>
      <c r="O14689" s="93"/>
      <c r="P14689" s="93"/>
    </row>
    <row r="14690" spans="14:16">
      <c r="N14690" s="102"/>
      <c r="O14690" s="93"/>
      <c r="P14690" s="93"/>
    </row>
    <row r="14691" spans="14:16">
      <c r="N14691" s="102"/>
      <c r="O14691" s="93"/>
      <c r="P14691" s="93"/>
    </row>
    <row r="14692" spans="14:16">
      <c r="N14692" s="102"/>
      <c r="O14692" s="93"/>
      <c r="P14692" s="93"/>
    </row>
    <row r="14693" spans="14:16">
      <c r="N14693" s="102"/>
      <c r="O14693" s="93"/>
      <c r="P14693" s="93"/>
    </row>
    <row r="14694" spans="14:16">
      <c r="N14694" s="102"/>
      <c r="O14694" s="93"/>
      <c r="P14694" s="93"/>
    </row>
    <row r="14695" spans="14:16">
      <c r="N14695" s="102"/>
      <c r="O14695" s="93"/>
      <c r="P14695" s="93"/>
    </row>
    <row r="14696" spans="14:16">
      <c r="N14696" s="102"/>
      <c r="O14696" s="93"/>
      <c r="P14696" s="93"/>
    </row>
    <row r="14697" spans="14:16">
      <c r="N14697" s="102"/>
      <c r="O14697" s="93"/>
      <c r="P14697" s="93"/>
    </row>
    <row r="14698" spans="14:16">
      <c r="N14698" s="102"/>
      <c r="O14698" s="93"/>
      <c r="P14698" s="93"/>
    </row>
    <row r="14699" spans="14:16">
      <c r="N14699" s="102"/>
      <c r="O14699" s="93"/>
      <c r="P14699" s="93"/>
    </row>
    <row r="14700" spans="14:16">
      <c r="N14700" s="102"/>
      <c r="O14700" s="93"/>
      <c r="P14700" s="93"/>
    </row>
    <row r="14701" spans="14:16">
      <c r="N14701" s="102"/>
      <c r="O14701" s="93"/>
      <c r="P14701" s="93"/>
    </row>
    <row r="14702" spans="14:16">
      <c r="N14702" s="102"/>
      <c r="O14702" s="93"/>
      <c r="P14702" s="93"/>
    </row>
    <row r="14703" spans="14:16">
      <c r="N14703" s="102"/>
      <c r="O14703" s="93"/>
      <c r="P14703" s="93"/>
    </row>
    <row r="14704" spans="14:16">
      <c r="N14704" s="102"/>
      <c r="O14704" s="93"/>
      <c r="P14704" s="93"/>
    </row>
    <row r="14705" spans="14:16">
      <c r="N14705" s="102"/>
      <c r="O14705" s="93"/>
      <c r="P14705" s="93"/>
    </row>
    <row r="14706" spans="14:16">
      <c r="N14706" s="102"/>
      <c r="O14706" s="93"/>
      <c r="P14706" s="93"/>
    </row>
    <row r="14707" spans="14:16">
      <c r="N14707" s="102"/>
      <c r="O14707" s="93"/>
      <c r="P14707" s="93"/>
    </row>
    <row r="14708" spans="14:16">
      <c r="N14708" s="102"/>
      <c r="O14708" s="93"/>
      <c r="P14708" s="93"/>
    </row>
    <row r="14709" spans="14:16">
      <c r="N14709" s="102"/>
      <c r="O14709" s="93"/>
      <c r="P14709" s="93"/>
    </row>
    <row r="14710" spans="14:16">
      <c r="N14710" s="102"/>
      <c r="O14710" s="93"/>
      <c r="P14710" s="93"/>
    </row>
    <row r="14711" spans="14:16">
      <c r="N14711" s="102"/>
      <c r="O14711" s="93"/>
      <c r="P14711" s="93"/>
    </row>
    <row r="14712" spans="14:16">
      <c r="N14712" s="102"/>
      <c r="O14712" s="93"/>
      <c r="P14712" s="93"/>
    </row>
    <row r="14713" spans="14:16">
      <c r="N14713" s="102"/>
      <c r="O14713" s="93"/>
      <c r="P14713" s="93"/>
    </row>
    <row r="14714" spans="14:16">
      <c r="N14714" s="102"/>
      <c r="O14714" s="93"/>
      <c r="P14714" s="93"/>
    </row>
    <row r="14715" spans="14:16">
      <c r="N14715" s="102"/>
      <c r="O14715" s="93"/>
      <c r="P14715" s="93"/>
    </row>
    <row r="14716" spans="14:16">
      <c r="N14716" s="102"/>
      <c r="O14716" s="93"/>
      <c r="P14716" s="93"/>
    </row>
    <row r="14717" spans="14:16">
      <c r="N14717" s="102"/>
      <c r="O14717" s="93"/>
      <c r="P14717" s="93"/>
    </row>
    <row r="14718" spans="14:16">
      <c r="N14718" s="102"/>
      <c r="O14718" s="93"/>
      <c r="P14718" s="93"/>
    </row>
    <row r="14719" spans="14:16">
      <c r="N14719" s="102"/>
      <c r="O14719" s="93"/>
      <c r="P14719" s="93"/>
    </row>
    <row r="14720" spans="14:16">
      <c r="N14720" s="102"/>
      <c r="O14720" s="93"/>
      <c r="P14720" s="93"/>
    </row>
    <row r="14721" spans="14:16">
      <c r="N14721" s="102"/>
      <c r="O14721" s="93"/>
      <c r="P14721" s="93"/>
    </row>
    <row r="14722" spans="14:16">
      <c r="N14722" s="102"/>
      <c r="O14722" s="93"/>
      <c r="P14722" s="93"/>
    </row>
    <row r="14723" spans="14:16">
      <c r="N14723" s="102"/>
      <c r="O14723" s="93"/>
      <c r="P14723" s="93"/>
    </row>
    <row r="14724" spans="14:16">
      <c r="N14724" s="102"/>
      <c r="O14724" s="93"/>
      <c r="P14724" s="93"/>
    </row>
    <row r="14725" spans="14:16">
      <c r="N14725" s="102"/>
      <c r="O14725" s="93"/>
      <c r="P14725" s="93"/>
    </row>
    <row r="14726" spans="14:16">
      <c r="N14726" s="102"/>
      <c r="O14726" s="93"/>
      <c r="P14726" s="93"/>
    </row>
    <row r="14727" spans="14:16">
      <c r="N14727" s="102"/>
      <c r="O14727" s="93"/>
      <c r="P14727" s="93"/>
    </row>
    <row r="14728" spans="14:16">
      <c r="N14728" s="102"/>
      <c r="O14728" s="93"/>
      <c r="P14728" s="93"/>
    </row>
    <row r="14729" spans="14:16">
      <c r="N14729" s="102"/>
      <c r="O14729" s="93"/>
      <c r="P14729" s="93"/>
    </row>
    <row r="14730" spans="14:16">
      <c r="N14730" s="102"/>
      <c r="O14730" s="93"/>
      <c r="P14730" s="93"/>
    </row>
    <row r="14731" spans="14:16">
      <c r="N14731" s="102"/>
      <c r="O14731" s="93"/>
      <c r="P14731" s="93"/>
    </row>
    <row r="14732" spans="14:16">
      <c r="N14732" s="102"/>
      <c r="O14732" s="93"/>
      <c r="P14732" s="93"/>
    </row>
    <row r="14733" spans="14:16">
      <c r="N14733" s="102"/>
      <c r="O14733" s="93"/>
      <c r="P14733" s="93"/>
    </row>
    <row r="14734" spans="14:16">
      <c r="N14734" s="102"/>
      <c r="O14734" s="93"/>
      <c r="P14734" s="93"/>
    </row>
    <row r="14735" spans="14:16">
      <c r="N14735" s="102"/>
      <c r="O14735" s="93"/>
      <c r="P14735" s="93"/>
    </row>
    <row r="14736" spans="14:16">
      <c r="N14736" s="102"/>
      <c r="O14736" s="93"/>
      <c r="P14736" s="93"/>
    </row>
    <row r="14737" spans="14:16">
      <c r="N14737" s="102"/>
      <c r="O14737" s="93"/>
      <c r="P14737" s="93"/>
    </row>
    <row r="14738" spans="14:16">
      <c r="N14738" s="102"/>
      <c r="O14738" s="93"/>
      <c r="P14738" s="93"/>
    </row>
    <row r="14739" spans="14:16">
      <c r="N14739" s="102"/>
      <c r="O14739" s="93"/>
      <c r="P14739" s="93"/>
    </row>
    <row r="14740" spans="14:16">
      <c r="N14740" s="102"/>
      <c r="O14740" s="93"/>
      <c r="P14740" s="93"/>
    </row>
    <row r="14741" spans="14:16">
      <c r="N14741" s="102"/>
      <c r="O14741" s="93"/>
      <c r="P14741" s="93"/>
    </row>
    <row r="14742" spans="14:16">
      <c r="N14742" s="102"/>
      <c r="O14742" s="93"/>
      <c r="P14742" s="93"/>
    </row>
    <row r="14743" spans="14:16">
      <c r="N14743" s="102"/>
      <c r="O14743" s="93"/>
      <c r="P14743" s="93"/>
    </row>
    <row r="14744" spans="14:16">
      <c r="N14744" s="102"/>
      <c r="O14744" s="93"/>
      <c r="P14744" s="93"/>
    </row>
    <row r="14745" spans="14:16">
      <c r="N14745" s="102"/>
      <c r="O14745" s="93"/>
      <c r="P14745" s="93"/>
    </row>
    <row r="14746" spans="14:16">
      <c r="N14746" s="102"/>
      <c r="O14746" s="93"/>
      <c r="P14746" s="93"/>
    </row>
    <row r="14747" spans="14:16">
      <c r="N14747" s="102"/>
      <c r="O14747" s="93"/>
      <c r="P14747" s="93"/>
    </row>
    <row r="14748" spans="14:16">
      <c r="N14748" s="102"/>
      <c r="O14748" s="93"/>
      <c r="P14748" s="93"/>
    </row>
    <row r="14749" spans="14:16">
      <c r="N14749" s="102"/>
      <c r="O14749" s="93"/>
      <c r="P14749" s="93"/>
    </row>
    <row r="14750" spans="14:16">
      <c r="N14750" s="102"/>
      <c r="O14750" s="93"/>
      <c r="P14750" s="93"/>
    </row>
    <row r="14751" spans="14:16">
      <c r="N14751" s="102"/>
      <c r="O14751" s="93"/>
      <c r="P14751" s="93"/>
    </row>
    <row r="14752" spans="14:16">
      <c r="N14752" s="102"/>
      <c r="O14752" s="93"/>
      <c r="P14752" s="93"/>
    </row>
    <row r="14753" spans="14:16">
      <c r="N14753" s="102"/>
      <c r="O14753" s="93"/>
      <c r="P14753" s="93"/>
    </row>
    <row r="14754" spans="14:16">
      <c r="N14754" s="102"/>
      <c r="O14754" s="93"/>
      <c r="P14754" s="93"/>
    </row>
    <row r="14755" spans="14:16">
      <c r="N14755" s="102"/>
      <c r="O14755" s="93"/>
      <c r="P14755" s="93"/>
    </row>
    <row r="14756" spans="14:16">
      <c r="N14756" s="102"/>
      <c r="O14756" s="93"/>
      <c r="P14756" s="93"/>
    </row>
    <row r="14757" spans="14:16">
      <c r="N14757" s="102"/>
      <c r="O14757" s="93"/>
      <c r="P14757" s="93"/>
    </row>
    <row r="14758" spans="14:16">
      <c r="N14758" s="102"/>
      <c r="O14758" s="93"/>
      <c r="P14758" s="93"/>
    </row>
    <row r="14759" spans="14:16">
      <c r="N14759" s="102"/>
      <c r="O14759" s="93"/>
      <c r="P14759" s="93"/>
    </row>
    <row r="14760" spans="14:16">
      <c r="N14760" s="102"/>
      <c r="O14760" s="93"/>
      <c r="P14760" s="93"/>
    </row>
    <row r="14761" spans="14:16">
      <c r="N14761" s="102"/>
      <c r="O14761" s="93"/>
      <c r="P14761" s="93"/>
    </row>
    <row r="14762" spans="14:16">
      <c r="N14762" s="102"/>
      <c r="O14762" s="93"/>
      <c r="P14762" s="93"/>
    </row>
    <row r="14763" spans="14:16">
      <c r="N14763" s="102"/>
      <c r="O14763" s="93"/>
      <c r="P14763" s="93"/>
    </row>
    <row r="14764" spans="14:16">
      <c r="N14764" s="102"/>
      <c r="O14764" s="93"/>
      <c r="P14764" s="93"/>
    </row>
    <row r="14765" spans="14:16">
      <c r="N14765" s="102"/>
      <c r="O14765" s="93"/>
      <c r="P14765" s="93"/>
    </row>
    <row r="14766" spans="14:16">
      <c r="N14766" s="102"/>
      <c r="O14766" s="93"/>
      <c r="P14766" s="93"/>
    </row>
    <row r="14767" spans="14:16">
      <c r="N14767" s="102"/>
      <c r="O14767" s="93"/>
      <c r="P14767" s="93"/>
    </row>
    <row r="14768" spans="14:16">
      <c r="N14768" s="102"/>
      <c r="O14768" s="93"/>
      <c r="P14768" s="93"/>
    </row>
    <row r="14769" spans="14:16">
      <c r="N14769" s="102"/>
      <c r="O14769" s="93"/>
      <c r="P14769" s="93"/>
    </row>
    <row r="14770" spans="14:16">
      <c r="N14770" s="102"/>
      <c r="O14770" s="93"/>
      <c r="P14770" s="93"/>
    </row>
    <row r="14771" spans="14:16">
      <c r="N14771" s="102"/>
      <c r="O14771" s="93"/>
      <c r="P14771" s="93"/>
    </row>
    <row r="14772" spans="14:16">
      <c r="N14772" s="102"/>
      <c r="O14772" s="93"/>
      <c r="P14772" s="93"/>
    </row>
    <row r="14773" spans="14:16">
      <c r="N14773" s="102"/>
      <c r="O14773" s="93"/>
      <c r="P14773" s="93"/>
    </row>
    <row r="14774" spans="14:16">
      <c r="N14774" s="102"/>
      <c r="O14774" s="93"/>
      <c r="P14774" s="93"/>
    </row>
    <row r="14775" spans="14:16">
      <c r="N14775" s="102"/>
      <c r="O14775" s="93"/>
      <c r="P14775" s="93"/>
    </row>
    <row r="14776" spans="14:16">
      <c r="N14776" s="102"/>
      <c r="O14776" s="93"/>
      <c r="P14776" s="93"/>
    </row>
    <row r="14777" spans="14:16">
      <c r="N14777" s="102"/>
      <c r="O14777" s="93"/>
      <c r="P14777" s="93"/>
    </row>
    <row r="14778" spans="14:16">
      <c r="N14778" s="102"/>
      <c r="O14778" s="93"/>
      <c r="P14778" s="93"/>
    </row>
    <row r="14779" spans="14:16">
      <c r="N14779" s="102"/>
      <c r="O14779" s="93"/>
      <c r="P14779" s="93"/>
    </row>
    <row r="14780" spans="14:16">
      <c r="N14780" s="102"/>
      <c r="O14780" s="93"/>
      <c r="P14780" s="93"/>
    </row>
    <row r="14781" spans="14:16">
      <c r="N14781" s="102"/>
      <c r="O14781" s="93"/>
      <c r="P14781" s="93"/>
    </row>
    <row r="14782" spans="14:16">
      <c r="N14782" s="102"/>
      <c r="O14782" s="93"/>
      <c r="P14782" s="93"/>
    </row>
    <row r="14783" spans="14:16">
      <c r="N14783" s="102"/>
      <c r="O14783" s="93"/>
      <c r="P14783" s="93"/>
    </row>
    <row r="14784" spans="14:16">
      <c r="N14784" s="102"/>
      <c r="O14784" s="93"/>
      <c r="P14784" s="93"/>
    </row>
    <row r="14785" spans="14:16">
      <c r="N14785" s="102"/>
      <c r="O14785" s="93"/>
      <c r="P14785" s="93"/>
    </row>
    <row r="14786" spans="14:16">
      <c r="N14786" s="102"/>
      <c r="O14786" s="93"/>
      <c r="P14786" s="93"/>
    </row>
    <row r="14787" spans="14:16">
      <c r="N14787" s="102"/>
      <c r="O14787" s="93"/>
      <c r="P14787" s="93"/>
    </row>
    <row r="14788" spans="14:16">
      <c r="N14788" s="102"/>
      <c r="O14788" s="93"/>
      <c r="P14788" s="93"/>
    </row>
    <row r="14789" spans="14:16">
      <c r="N14789" s="102"/>
      <c r="O14789" s="93"/>
      <c r="P14789" s="93"/>
    </row>
    <row r="14790" spans="14:16">
      <c r="N14790" s="102"/>
      <c r="O14790" s="93"/>
      <c r="P14790" s="93"/>
    </row>
    <row r="14791" spans="14:16">
      <c r="N14791" s="102"/>
      <c r="O14791" s="93"/>
      <c r="P14791" s="93"/>
    </row>
    <row r="14792" spans="14:16">
      <c r="N14792" s="102"/>
      <c r="O14792" s="93"/>
      <c r="P14792" s="93"/>
    </row>
    <row r="14793" spans="14:16">
      <c r="N14793" s="102"/>
      <c r="O14793" s="93"/>
      <c r="P14793" s="93"/>
    </row>
    <row r="14794" spans="14:16">
      <c r="N14794" s="102"/>
      <c r="O14794" s="93"/>
      <c r="P14794" s="93"/>
    </row>
    <row r="14795" spans="14:16">
      <c r="N14795" s="102"/>
      <c r="O14795" s="93"/>
      <c r="P14795" s="93"/>
    </row>
    <row r="14796" spans="14:16">
      <c r="N14796" s="102"/>
      <c r="O14796" s="93"/>
      <c r="P14796" s="93"/>
    </row>
    <row r="14797" spans="14:16">
      <c r="N14797" s="102"/>
      <c r="O14797" s="93"/>
      <c r="P14797" s="93"/>
    </row>
    <row r="14798" spans="14:16">
      <c r="N14798" s="102"/>
      <c r="O14798" s="93"/>
      <c r="P14798" s="93"/>
    </row>
    <row r="14799" spans="14:16">
      <c r="N14799" s="102"/>
      <c r="O14799" s="93"/>
      <c r="P14799" s="93"/>
    </row>
    <row r="14800" spans="14:16">
      <c r="N14800" s="102"/>
      <c r="O14800" s="93"/>
      <c r="P14800" s="93"/>
    </row>
    <row r="14801" spans="14:16">
      <c r="N14801" s="102"/>
      <c r="O14801" s="93"/>
      <c r="P14801" s="93"/>
    </row>
    <row r="14802" spans="14:16">
      <c r="N14802" s="102"/>
      <c r="O14802" s="93"/>
      <c r="P14802" s="93"/>
    </row>
    <row r="14803" spans="14:16">
      <c r="N14803" s="102"/>
      <c r="O14803" s="93"/>
      <c r="P14803" s="93"/>
    </row>
    <row r="14804" spans="14:16">
      <c r="N14804" s="102"/>
      <c r="O14804" s="93"/>
      <c r="P14804" s="93"/>
    </row>
    <row r="14805" spans="14:16">
      <c r="N14805" s="102"/>
      <c r="O14805" s="93"/>
      <c r="P14805" s="93"/>
    </row>
    <row r="14806" spans="14:16">
      <c r="N14806" s="102"/>
      <c r="O14806" s="93"/>
      <c r="P14806" s="93"/>
    </row>
    <row r="14807" spans="14:16">
      <c r="N14807" s="102"/>
      <c r="O14807" s="93"/>
      <c r="P14807" s="93"/>
    </row>
    <row r="14808" spans="14:16">
      <c r="N14808" s="102"/>
      <c r="O14808" s="93"/>
      <c r="P14808" s="93"/>
    </row>
    <row r="14809" spans="14:16">
      <c r="N14809" s="102"/>
      <c r="O14809" s="93"/>
      <c r="P14809" s="93"/>
    </row>
    <row r="14810" spans="14:16">
      <c r="N14810" s="102"/>
      <c r="O14810" s="93"/>
      <c r="P14810" s="93"/>
    </row>
    <row r="14811" spans="14:16">
      <c r="N14811" s="102"/>
      <c r="O14811" s="93"/>
      <c r="P14811" s="93"/>
    </row>
    <row r="14812" spans="14:16">
      <c r="N14812" s="102"/>
      <c r="O14812" s="93"/>
      <c r="P14812" s="93"/>
    </row>
    <row r="14813" spans="14:16">
      <c r="N14813" s="102"/>
      <c r="O14813" s="93"/>
      <c r="P14813" s="93"/>
    </row>
    <row r="14814" spans="14:16">
      <c r="N14814" s="102"/>
      <c r="O14814" s="93"/>
      <c r="P14814" s="93"/>
    </row>
    <row r="14815" spans="14:16">
      <c r="N14815" s="102"/>
      <c r="O14815" s="93"/>
      <c r="P14815" s="93"/>
    </row>
    <row r="14816" spans="14:16">
      <c r="N14816" s="102"/>
      <c r="O14816" s="93"/>
      <c r="P14816" s="93"/>
    </row>
    <row r="14817" spans="14:16">
      <c r="N14817" s="102"/>
      <c r="O14817" s="93"/>
      <c r="P14817" s="93"/>
    </row>
    <row r="14818" spans="14:16">
      <c r="N14818" s="102"/>
      <c r="O14818" s="93"/>
      <c r="P14818" s="93"/>
    </row>
    <row r="14819" spans="14:16">
      <c r="N14819" s="102"/>
      <c r="O14819" s="93"/>
      <c r="P14819" s="93"/>
    </row>
    <row r="14820" spans="14:16">
      <c r="N14820" s="102"/>
      <c r="O14820" s="93"/>
      <c r="P14820" s="93"/>
    </row>
    <row r="14821" spans="14:16">
      <c r="N14821" s="102"/>
      <c r="O14821" s="93"/>
      <c r="P14821" s="93"/>
    </row>
    <row r="14822" spans="14:16">
      <c r="N14822" s="102"/>
      <c r="O14822" s="93"/>
      <c r="P14822" s="93"/>
    </row>
    <row r="14823" spans="14:16">
      <c r="N14823" s="102"/>
      <c r="O14823" s="93"/>
      <c r="P14823" s="93"/>
    </row>
    <row r="14824" spans="14:16">
      <c r="N14824" s="102"/>
      <c r="O14824" s="93"/>
      <c r="P14824" s="93"/>
    </row>
    <row r="14825" spans="14:16">
      <c r="N14825" s="102"/>
      <c r="O14825" s="93"/>
      <c r="P14825" s="93"/>
    </row>
    <row r="14826" spans="14:16">
      <c r="N14826" s="102"/>
      <c r="O14826" s="93"/>
      <c r="P14826" s="93"/>
    </row>
    <row r="14827" spans="14:16">
      <c r="N14827" s="102"/>
      <c r="O14827" s="93"/>
      <c r="P14827" s="93"/>
    </row>
    <row r="14828" spans="14:16">
      <c r="N14828" s="102"/>
      <c r="O14828" s="93"/>
      <c r="P14828" s="93"/>
    </row>
    <row r="14829" spans="14:16">
      <c r="N14829" s="102"/>
      <c r="O14829" s="93"/>
      <c r="P14829" s="93"/>
    </row>
    <row r="14830" spans="14:16">
      <c r="N14830" s="102"/>
      <c r="O14830" s="93"/>
      <c r="P14830" s="93"/>
    </row>
    <row r="14831" spans="14:16">
      <c r="N14831" s="102"/>
      <c r="O14831" s="93"/>
      <c r="P14831" s="93"/>
    </row>
    <row r="14832" spans="14:16">
      <c r="N14832" s="102"/>
      <c r="O14832" s="93"/>
      <c r="P14832" s="93"/>
    </row>
    <row r="14833" spans="14:16">
      <c r="N14833" s="102"/>
      <c r="O14833" s="93"/>
      <c r="P14833" s="93"/>
    </row>
    <row r="14834" spans="14:16">
      <c r="N14834" s="102"/>
      <c r="O14834" s="93"/>
      <c r="P14834" s="93"/>
    </row>
    <row r="14835" spans="14:16">
      <c r="N14835" s="102"/>
      <c r="O14835" s="93"/>
      <c r="P14835" s="93"/>
    </row>
    <row r="14836" spans="14:16">
      <c r="N14836" s="102"/>
      <c r="O14836" s="93"/>
      <c r="P14836" s="93"/>
    </row>
    <row r="14837" spans="14:16">
      <c r="N14837" s="102"/>
      <c r="O14837" s="93"/>
      <c r="P14837" s="93"/>
    </row>
    <row r="14838" spans="14:16">
      <c r="N14838" s="102"/>
      <c r="O14838" s="93"/>
      <c r="P14838" s="93"/>
    </row>
    <row r="14839" spans="14:16">
      <c r="N14839" s="102"/>
      <c r="O14839" s="93"/>
      <c r="P14839" s="93"/>
    </row>
    <row r="14840" spans="14:16">
      <c r="N14840" s="102"/>
      <c r="O14840" s="93"/>
      <c r="P14840" s="93"/>
    </row>
    <row r="14841" spans="14:16">
      <c r="N14841" s="102"/>
      <c r="O14841" s="93"/>
      <c r="P14841" s="93"/>
    </row>
    <row r="14842" spans="14:16">
      <c r="N14842" s="102"/>
      <c r="O14842" s="93"/>
      <c r="P14842" s="93"/>
    </row>
    <row r="14843" spans="14:16">
      <c r="N14843" s="102"/>
      <c r="O14843" s="93"/>
      <c r="P14843" s="93"/>
    </row>
    <row r="14844" spans="14:16">
      <c r="N14844" s="102"/>
      <c r="O14844" s="93"/>
      <c r="P14844" s="93"/>
    </row>
    <row r="14845" spans="14:16">
      <c r="N14845" s="102"/>
      <c r="O14845" s="93"/>
      <c r="P14845" s="93"/>
    </row>
    <row r="14846" spans="14:16">
      <c r="N14846" s="102"/>
      <c r="O14846" s="93"/>
      <c r="P14846" s="93"/>
    </row>
    <row r="14847" spans="14:16">
      <c r="N14847" s="102"/>
      <c r="O14847" s="93"/>
      <c r="P14847" s="93"/>
    </row>
    <row r="14848" spans="14:16">
      <c r="N14848" s="102"/>
      <c r="O14848" s="93"/>
      <c r="P14848" s="93"/>
    </row>
    <row r="14849" spans="14:16">
      <c r="N14849" s="102"/>
      <c r="O14849" s="93"/>
      <c r="P14849" s="93"/>
    </row>
    <row r="14850" spans="14:16">
      <c r="N14850" s="102"/>
      <c r="O14850" s="93"/>
      <c r="P14850" s="93"/>
    </row>
    <row r="14851" spans="14:16">
      <c r="N14851" s="102"/>
      <c r="O14851" s="93"/>
      <c r="P14851" s="93"/>
    </row>
    <row r="14852" spans="14:16">
      <c r="N14852" s="102"/>
      <c r="O14852" s="93"/>
      <c r="P14852" s="93"/>
    </row>
    <row r="14853" spans="14:16">
      <c r="N14853" s="102"/>
      <c r="O14853" s="93"/>
      <c r="P14853" s="93"/>
    </row>
    <row r="14854" spans="14:16">
      <c r="N14854" s="102"/>
      <c r="O14854" s="93"/>
      <c r="P14854" s="93"/>
    </row>
    <row r="14855" spans="14:16">
      <c r="N14855" s="102"/>
      <c r="O14855" s="93"/>
      <c r="P14855" s="93"/>
    </row>
    <row r="14856" spans="14:16">
      <c r="N14856" s="102"/>
      <c r="O14856" s="93"/>
      <c r="P14856" s="93"/>
    </row>
    <row r="14857" spans="14:16">
      <c r="N14857" s="102"/>
      <c r="O14857" s="93"/>
      <c r="P14857" s="93"/>
    </row>
    <row r="14858" spans="14:16">
      <c r="N14858" s="102"/>
      <c r="O14858" s="93"/>
      <c r="P14858" s="93"/>
    </row>
    <row r="14859" spans="14:16">
      <c r="N14859" s="102"/>
      <c r="O14859" s="93"/>
      <c r="P14859" s="93"/>
    </row>
    <row r="14860" spans="14:16">
      <c r="N14860" s="102"/>
      <c r="O14860" s="93"/>
      <c r="P14860" s="93"/>
    </row>
    <row r="14861" spans="14:16">
      <c r="N14861" s="102"/>
      <c r="O14861" s="93"/>
      <c r="P14861" s="93"/>
    </row>
    <row r="14862" spans="14:16">
      <c r="N14862" s="102"/>
      <c r="O14862" s="93"/>
      <c r="P14862" s="93"/>
    </row>
    <row r="14863" spans="14:16">
      <c r="N14863" s="102"/>
      <c r="O14863" s="93"/>
      <c r="P14863" s="93"/>
    </row>
    <row r="14864" spans="14:16">
      <c r="N14864" s="102"/>
      <c r="O14864" s="93"/>
      <c r="P14864" s="93"/>
    </row>
    <row r="14865" spans="14:16">
      <c r="N14865" s="102"/>
      <c r="O14865" s="93"/>
      <c r="P14865" s="93"/>
    </row>
    <row r="14866" spans="14:16">
      <c r="N14866" s="102"/>
      <c r="O14866" s="93"/>
      <c r="P14866" s="93"/>
    </row>
    <row r="14867" spans="14:16">
      <c r="N14867" s="102"/>
      <c r="O14867" s="93"/>
      <c r="P14867" s="93"/>
    </row>
    <row r="14868" spans="14:16">
      <c r="N14868" s="102"/>
      <c r="O14868" s="93"/>
      <c r="P14868" s="93"/>
    </row>
    <row r="14869" spans="14:16">
      <c r="N14869" s="102"/>
      <c r="O14869" s="93"/>
      <c r="P14869" s="93"/>
    </row>
    <row r="14870" spans="14:16">
      <c r="N14870" s="102"/>
      <c r="O14870" s="93"/>
      <c r="P14870" s="93"/>
    </row>
    <row r="14871" spans="14:16">
      <c r="N14871" s="102"/>
      <c r="O14871" s="93"/>
      <c r="P14871" s="93"/>
    </row>
    <row r="14872" spans="14:16">
      <c r="N14872" s="102"/>
      <c r="O14872" s="93"/>
      <c r="P14872" s="93"/>
    </row>
    <row r="14873" spans="14:16">
      <c r="N14873" s="102"/>
      <c r="O14873" s="93"/>
      <c r="P14873" s="93"/>
    </row>
    <row r="14874" spans="14:16">
      <c r="N14874" s="102"/>
      <c r="O14874" s="93"/>
      <c r="P14874" s="93"/>
    </row>
    <row r="14875" spans="14:16">
      <c r="N14875" s="102"/>
      <c r="O14875" s="93"/>
      <c r="P14875" s="93"/>
    </row>
    <row r="14876" spans="14:16">
      <c r="N14876" s="102"/>
      <c r="O14876" s="93"/>
      <c r="P14876" s="93"/>
    </row>
    <row r="14877" spans="14:16">
      <c r="N14877" s="102"/>
      <c r="O14877" s="93"/>
      <c r="P14877" s="93"/>
    </row>
    <row r="14878" spans="14:16">
      <c r="N14878" s="102"/>
      <c r="O14878" s="93"/>
      <c r="P14878" s="93"/>
    </row>
    <row r="14879" spans="14:16">
      <c r="N14879" s="102"/>
      <c r="O14879" s="93"/>
      <c r="P14879" s="93"/>
    </row>
    <row r="14880" spans="14:16">
      <c r="N14880" s="102"/>
      <c r="O14880" s="93"/>
      <c r="P14880" s="93"/>
    </row>
    <row r="14881" spans="14:16">
      <c r="N14881" s="102"/>
      <c r="O14881" s="93"/>
      <c r="P14881" s="93"/>
    </row>
    <row r="14882" spans="14:16">
      <c r="N14882" s="102"/>
      <c r="O14882" s="93"/>
      <c r="P14882" s="93"/>
    </row>
    <row r="14883" spans="14:16">
      <c r="N14883" s="102"/>
      <c r="O14883" s="93"/>
      <c r="P14883" s="93"/>
    </row>
    <row r="14884" spans="14:16">
      <c r="N14884" s="102"/>
      <c r="O14884" s="93"/>
      <c r="P14884" s="93"/>
    </row>
    <row r="14885" spans="14:16">
      <c r="N14885" s="102"/>
      <c r="O14885" s="93"/>
      <c r="P14885" s="93"/>
    </row>
    <row r="14886" spans="14:16">
      <c r="N14886" s="102"/>
      <c r="O14886" s="93"/>
      <c r="P14886" s="93"/>
    </row>
    <row r="14887" spans="14:16">
      <c r="N14887" s="102"/>
      <c r="O14887" s="93"/>
      <c r="P14887" s="93"/>
    </row>
    <row r="14888" spans="14:16">
      <c r="N14888" s="102"/>
      <c r="O14888" s="93"/>
      <c r="P14888" s="93"/>
    </row>
    <row r="14889" spans="14:16">
      <c r="N14889" s="102"/>
      <c r="O14889" s="93"/>
      <c r="P14889" s="93"/>
    </row>
    <row r="14890" spans="14:16">
      <c r="N14890" s="102"/>
      <c r="O14890" s="93"/>
      <c r="P14890" s="93"/>
    </row>
    <row r="14891" spans="14:16">
      <c r="N14891" s="102"/>
      <c r="O14891" s="93"/>
      <c r="P14891" s="93"/>
    </row>
    <row r="14892" spans="14:16">
      <c r="N14892" s="102"/>
      <c r="O14892" s="93"/>
      <c r="P14892" s="93"/>
    </row>
    <row r="14893" spans="14:16">
      <c r="N14893" s="102"/>
      <c r="O14893" s="93"/>
      <c r="P14893" s="93"/>
    </row>
    <row r="14894" spans="14:16">
      <c r="N14894" s="102"/>
      <c r="O14894" s="93"/>
      <c r="P14894" s="93"/>
    </row>
    <row r="14895" spans="14:16">
      <c r="N14895" s="102"/>
      <c r="O14895" s="93"/>
      <c r="P14895" s="93"/>
    </row>
    <row r="14896" spans="14:16">
      <c r="N14896" s="102"/>
      <c r="O14896" s="93"/>
      <c r="P14896" s="93"/>
    </row>
    <row r="14897" spans="14:16">
      <c r="N14897" s="102"/>
      <c r="O14897" s="93"/>
      <c r="P14897" s="93"/>
    </row>
    <row r="14898" spans="14:16">
      <c r="N14898" s="102"/>
      <c r="O14898" s="93"/>
      <c r="P14898" s="93"/>
    </row>
    <row r="14899" spans="14:16">
      <c r="N14899" s="102"/>
      <c r="O14899" s="93"/>
      <c r="P14899" s="93"/>
    </row>
    <row r="14900" spans="14:16">
      <c r="N14900" s="102"/>
      <c r="O14900" s="93"/>
      <c r="P14900" s="93"/>
    </row>
    <row r="14901" spans="14:16">
      <c r="N14901" s="102"/>
      <c r="O14901" s="93"/>
      <c r="P14901" s="93"/>
    </row>
    <row r="14902" spans="14:16">
      <c r="N14902" s="102"/>
      <c r="O14902" s="93"/>
      <c r="P14902" s="93"/>
    </row>
    <row r="14903" spans="14:16">
      <c r="N14903" s="102"/>
      <c r="O14903" s="93"/>
      <c r="P14903" s="93"/>
    </row>
    <row r="14904" spans="14:16">
      <c r="N14904" s="102"/>
      <c r="O14904" s="93"/>
      <c r="P14904" s="93"/>
    </row>
    <row r="14905" spans="14:16">
      <c r="N14905" s="102"/>
      <c r="O14905" s="93"/>
      <c r="P14905" s="93"/>
    </row>
    <row r="14906" spans="14:16">
      <c r="N14906" s="102"/>
      <c r="O14906" s="93"/>
      <c r="P14906" s="93"/>
    </row>
    <row r="14907" spans="14:16">
      <c r="N14907" s="102"/>
      <c r="O14907" s="93"/>
      <c r="P14907" s="93"/>
    </row>
    <row r="14908" spans="14:16">
      <c r="N14908" s="102"/>
      <c r="O14908" s="93"/>
      <c r="P14908" s="93"/>
    </row>
    <row r="14909" spans="14:16">
      <c r="N14909" s="102"/>
      <c r="O14909" s="93"/>
      <c r="P14909" s="93"/>
    </row>
    <row r="14910" spans="14:16">
      <c r="N14910" s="102"/>
      <c r="O14910" s="93"/>
      <c r="P14910" s="93"/>
    </row>
    <row r="14911" spans="14:16">
      <c r="N14911" s="102"/>
      <c r="O14911" s="93"/>
      <c r="P14911" s="93"/>
    </row>
    <row r="14912" spans="14:16">
      <c r="N14912" s="102"/>
      <c r="O14912" s="93"/>
      <c r="P14912" s="93"/>
    </row>
    <row r="14913" spans="14:16">
      <c r="N14913" s="102"/>
      <c r="O14913" s="93"/>
      <c r="P14913" s="93"/>
    </row>
    <row r="14914" spans="14:16">
      <c r="N14914" s="102"/>
      <c r="O14914" s="93"/>
      <c r="P14914" s="93"/>
    </row>
    <row r="14915" spans="14:16">
      <c r="N14915" s="102"/>
      <c r="O14915" s="93"/>
      <c r="P14915" s="93"/>
    </row>
    <row r="14916" spans="14:16">
      <c r="N14916" s="102"/>
      <c r="O14916" s="93"/>
      <c r="P14916" s="93"/>
    </row>
    <row r="14917" spans="14:16">
      <c r="N14917" s="102"/>
      <c r="O14917" s="93"/>
      <c r="P14917" s="93"/>
    </row>
    <row r="14918" spans="14:16">
      <c r="N14918" s="102"/>
      <c r="O14918" s="93"/>
      <c r="P14918" s="93"/>
    </row>
    <row r="14919" spans="14:16">
      <c r="N14919" s="102"/>
      <c r="O14919" s="93"/>
      <c r="P14919" s="93"/>
    </row>
    <row r="14920" spans="14:16">
      <c r="N14920" s="102"/>
      <c r="O14920" s="93"/>
      <c r="P14920" s="93"/>
    </row>
    <row r="14921" spans="14:16">
      <c r="N14921" s="102"/>
      <c r="O14921" s="93"/>
      <c r="P14921" s="93"/>
    </row>
    <row r="14922" spans="14:16">
      <c r="N14922" s="102"/>
      <c r="O14922" s="93"/>
      <c r="P14922" s="93"/>
    </row>
    <row r="14923" spans="14:16">
      <c r="N14923" s="102"/>
      <c r="O14923" s="93"/>
      <c r="P14923" s="93"/>
    </row>
    <row r="14924" spans="14:16">
      <c r="N14924" s="102"/>
      <c r="O14924" s="93"/>
      <c r="P14924" s="93"/>
    </row>
    <row r="14925" spans="14:16">
      <c r="N14925" s="102"/>
      <c r="O14925" s="93"/>
      <c r="P14925" s="93"/>
    </row>
    <row r="14926" spans="14:16">
      <c r="N14926" s="102"/>
      <c r="O14926" s="93"/>
      <c r="P14926" s="93"/>
    </row>
    <row r="14927" spans="14:16">
      <c r="N14927" s="102"/>
      <c r="O14927" s="93"/>
      <c r="P14927" s="93"/>
    </row>
    <row r="14928" spans="14:16">
      <c r="N14928" s="102"/>
      <c r="O14928" s="93"/>
      <c r="P14928" s="93"/>
    </row>
    <row r="14929" spans="14:16">
      <c r="N14929" s="102"/>
      <c r="O14929" s="93"/>
      <c r="P14929" s="93"/>
    </row>
    <row r="14930" spans="14:16">
      <c r="N14930" s="102"/>
      <c r="O14930" s="93"/>
      <c r="P14930" s="93"/>
    </row>
    <row r="14931" spans="14:16">
      <c r="N14931" s="102"/>
      <c r="O14931" s="93"/>
      <c r="P14931" s="93"/>
    </row>
    <row r="14932" spans="14:16">
      <c r="N14932" s="102"/>
      <c r="O14932" s="93"/>
      <c r="P14932" s="93"/>
    </row>
    <row r="14933" spans="14:16">
      <c r="N14933" s="102"/>
      <c r="O14933" s="93"/>
      <c r="P14933" s="93"/>
    </row>
    <row r="14934" spans="14:16">
      <c r="N14934" s="102"/>
      <c r="O14934" s="93"/>
      <c r="P14934" s="93"/>
    </row>
    <row r="14935" spans="14:16">
      <c r="N14935" s="102"/>
      <c r="O14935" s="93"/>
      <c r="P14935" s="93"/>
    </row>
    <row r="14936" spans="14:16">
      <c r="N14936" s="102"/>
      <c r="O14936" s="93"/>
      <c r="P14936" s="93"/>
    </row>
    <row r="14937" spans="14:16">
      <c r="N14937" s="102"/>
      <c r="O14937" s="93"/>
      <c r="P14937" s="93"/>
    </row>
    <row r="14938" spans="14:16">
      <c r="N14938" s="102"/>
      <c r="O14938" s="93"/>
      <c r="P14938" s="93"/>
    </row>
    <row r="14939" spans="14:16">
      <c r="N14939" s="102"/>
      <c r="O14939" s="93"/>
      <c r="P14939" s="93"/>
    </row>
    <row r="14940" spans="14:16">
      <c r="N14940" s="102"/>
      <c r="O14940" s="93"/>
      <c r="P14940" s="93"/>
    </row>
    <row r="14941" spans="14:16">
      <c r="N14941" s="102"/>
      <c r="O14941" s="93"/>
      <c r="P14941" s="93"/>
    </row>
    <row r="14942" spans="14:16">
      <c r="N14942" s="102"/>
      <c r="O14942" s="93"/>
      <c r="P14942" s="93"/>
    </row>
    <row r="14943" spans="14:16">
      <c r="N14943" s="102"/>
      <c r="O14943" s="93"/>
      <c r="P14943" s="93"/>
    </row>
    <row r="14944" spans="14:16">
      <c r="N14944" s="102"/>
      <c r="O14944" s="93"/>
      <c r="P14944" s="93"/>
    </row>
    <row r="14945" spans="14:16">
      <c r="N14945" s="102"/>
      <c r="O14945" s="93"/>
      <c r="P14945" s="93"/>
    </row>
    <row r="14946" spans="14:16">
      <c r="N14946" s="102"/>
      <c r="O14946" s="93"/>
      <c r="P14946" s="93"/>
    </row>
    <row r="14947" spans="14:16">
      <c r="N14947" s="102"/>
      <c r="O14947" s="93"/>
      <c r="P14947" s="93"/>
    </row>
    <row r="14948" spans="14:16">
      <c r="N14948" s="102"/>
      <c r="O14948" s="93"/>
      <c r="P14948" s="93"/>
    </row>
    <row r="14949" spans="14:16">
      <c r="N14949" s="102"/>
      <c r="O14949" s="93"/>
      <c r="P14949" s="93"/>
    </row>
    <row r="14950" spans="14:16">
      <c r="N14950" s="102"/>
      <c r="O14950" s="93"/>
      <c r="P14950" s="93"/>
    </row>
    <row r="14951" spans="14:16">
      <c r="N14951" s="102"/>
      <c r="O14951" s="93"/>
      <c r="P14951" s="93"/>
    </row>
    <row r="14952" spans="14:16">
      <c r="N14952" s="102"/>
      <c r="O14952" s="93"/>
      <c r="P14952" s="93"/>
    </row>
    <row r="14953" spans="14:16">
      <c r="N14953" s="102"/>
      <c r="O14953" s="93"/>
      <c r="P14953" s="93"/>
    </row>
    <row r="14954" spans="14:16">
      <c r="N14954" s="102"/>
      <c r="O14954" s="93"/>
      <c r="P14954" s="93"/>
    </row>
    <row r="14955" spans="14:16">
      <c r="N14955" s="102"/>
      <c r="O14955" s="93"/>
      <c r="P14955" s="93"/>
    </row>
    <row r="14956" spans="14:16">
      <c r="N14956" s="102"/>
      <c r="O14956" s="93"/>
      <c r="P14956" s="93"/>
    </row>
    <row r="14957" spans="14:16">
      <c r="N14957" s="102"/>
      <c r="O14957" s="93"/>
      <c r="P14957" s="93"/>
    </row>
    <row r="14958" spans="14:16">
      <c r="N14958" s="102"/>
      <c r="O14958" s="93"/>
      <c r="P14958" s="93"/>
    </row>
    <row r="14959" spans="14:16">
      <c r="N14959" s="102"/>
      <c r="O14959" s="93"/>
      <c r="P14959" s="93"/>
    </row>
    <row r="14960" spans="14:16">
      <c r="N14960" s="102"/>
      <c r="O14960" s="93"/>
      <c r="P14960" s="93"/>
    </row>
    <row r="14961" spans="14:16">
      <c r="N14961" s="102"/>
      <c r="O14961" s="93"/>
      <c r="P14961" s="93"/>
    </row>
    <row r="14962" spans="14:16">
      <c r="N14962" s="102"/>
      <c r="O14962" s="93"/>
      <c r="P14962" s="93"/>
    </row>
    <row r="14963" spans="14:16">
      <c r="N14963" s="102"/>
      <c r="O14963" s="93"/>
      <c r="P14963" s="93"/>
    </row>
    <row r="14964" spans="14:16">
      <c r="N14964" s="102"/>
      <c r="O14964" s="93"/>
      <c r="P14964" s="93"/>
    </row>
    <row r="14965" spans="14:16">
      <c r="N14965" s="102"/>
      <c r="O14965" s="93"/>
      <c r="P14965" s="93"/>
    </row>
    <row r="14966" spans="14:16">
      <c r="N14966" s="102"/>
      <c r="O14966" s="93"/>
      <c r="P14966" s="93"/>
    </row>
    <row r="14967" spans="14:16">
      <c r="N14967" s="102"/>
      <c r="O14967" s="93"/>
      <c r="P14967" s="93"/>
    </row>
    <row r="14968" spans="14:16">
      <c r="N14968" s="102"/>
      <c r="O14968" s="93"/>
      <c r="P14968" s="93"/>
    </row>
    <row r="14969" spans="14:16">
      <c r="N14969" s="102"/>
      <c r="O14969" s="93"/>
      <c r="P14969" s="93"/>
    </row>
    <row r="14970" spans="14:16">
      <c r="N14970" s="102"/>
      <c r="O14970" s="93"/>
      <c r="P14970" s="93"/>
    </row>
    <row r="14971" spans="14:16">
      <c r="N14971" s="102"/>
      <c r="O14971" s="93"/>
      <c r="P14971" s="93"/>
    </row>
    <row r="14972" spans="14:16">
      <c r="N14972" s="102"/>
      <c r="O14972" s="93"/>
      <c r="P14972" s="93"/>
    </row>
    <row r="14973" spans="14:16">
      <c r="N14973" s="102"/>
      <c r="O14973" s="93"/>
      <c r="P14973" s="93"/>
    </row>
    <row r="14974" spans="14:16">
      <c r="N14974" s="102"/>
      <c r="O14974" s="93"/>
      <c r="P14974" s="93"/>
    </row>
    <row r="14975" spans="14:16">
      <c r="N14975" s="102"/>
      <c r="O14975" s="93"/>
      <c r="P14975" s="93"/>
    </row>
    <row r="14976" spans="14:16">
      <c r="N14976" s="102"/>
      <c r="O14976" s="93"/>
      <c r="P14976" s="93"/>
    </row>
    <row r="14977" spans="14:16">
      <c r="N14977" s="102"/>
      <c r="O14977" s="93"/>
      <c r="P14977" s="93"/>
    </row>
    <row r="14978" spans="14:16">
      <c r="N14978" s="102"/>
      <c r="O14978" s="93"/>
      <c r="P14978" s="93"/>
    </row>
    <row r="14979" spans="14:16">
      <c r="N14979" s="102"/>
      <c r="O14979" s="93"/>
      <c r="P14979" s="93"/>
    </row>
    <row r="14980" spans="14:16">
      <c r="N14980" s="102"/>
      <c r="O14980" s="93"/>
      <c r="P14980" s="93"/>
    </row>
    <row r="14981" spans="14:16">
      <c r="N14981" s="102"/>
      <c r="O14981" s="93"/>
      <c r="P14981" s="93"/>
    </row>
    <row r="14982" spans="14:16">
      <c r="N14982" s="102"/>
      <c r="O14982" s="93"/>
      <c r="P14982" s="93"/>
    </row>
    <row r="14983" spans="14:16">
      <c r="N14983" s="102"/>
      <c r="O14983" s="93"/>
      <c r="P14983" s="93"/>
    </row>
    <row r="14984" spans="14:16">
      <c r="N14984" s="102"/>
      <c r="O14984" s="93"/>
      <c r="P14984" s="93"/>
    </row>
    <row r="14985" spans="14:16">
      <c r="N14985" s="102"/>
      <c r="O14985" s="93"/>
      <c r="P14985" s="93"/>
    </row>
    <row r="14986" spans="14:16">
      <c r="N14986" s="102"/>
      <c r="O14986" s="93"/>
      <c r="P14986" s="93"/>
    </row>
    <row r="14987" spans="14:16">
      <c r="N14987" s="102"/>
      <c r="O14987" s="93"/>
      <c r="P14987" s="93"/>
    </row>
    <row r="14988" spans="14:16">
      <c r="N14988" s="102"/>
      <c r="O14988" s="93"/>
      <c r="P14988" s="93"/>
    </row>
    <row r="14989" spans="14:16">
      <c r="N14989" s="102"/>
      <c r="O14989" s="93"/>
      <c r="P14989" s="93"/>
    </row>
    <row r="14990" spans="14:16">
      <c r="N14990" s="102"/>
      <c r="O14990" s="93"/>
      <c r="P14990" s="93"/>
    </row>
    <row r="14991" spans="14:16">
      <c r="N14991" s="102"/>
      <c r="O14991" s="93"/>
      <c r="P14991" s="93"/>
    </row>
    <row r="14992" spans="14:16">
      <c r="N14992" s="102"/>
      <c r="O14992" s="93"/>
      <c r="P14992" s="93"/>
    </row>
    <row r="14993" spans="14:16">
      <c r="N14993" s="102"/>
      <c r="O14993" s="93"/>
      <c r="P14993" s="93"/>
    </row>
    <row r="14994" spans="14:16">
      <c r="N14994" s="102"/>
      <c r="O14994" s="93"/>
      <c r="P14994" s="93"/>
    </row>
    <row r="14995" spans="14:16">
      <c r="N14995" s="102"/>
      <c r="O14995" s="93"/>
      <c r="P14995" s="93"/>
    </row>
    <row r="14996" spans="14:16">
      <c r="N14996" s="102"/>
      <c r="O14996" s="93"/>
      <c r="P14996" s="93"/>
    </row>
    <row r="14997" spans="14:16">
      <c r="N14997" s="102"/>
      <c r="O14997" s="93"/>
      <c r="P14997" s="93"/>
    </row>
    <row r="14998" spans="14:16">
      <c r="N14998" s="102"/>
      <c r="O14998" s="93"/>
      <c r="P14998" s="93"/>
    </row>
    <row r="14999" spans="14:16">
      <c r="N14999" s="102"/>
      <c r="O14999" s="93"/>
      <c r="P14999" s="93"/>
    </row>
    <row r="15000" spans="14:16">
      <c r="N15000" s="102"/>
      <c r="O15000" s="93"/>
      <c r="P15000" s="93"/>
    </row>
    <row r="15001" spans="14:16">
      <c r="N15001" s="102"/>
      <c r="O15001" s="93"/>
      <c r="P15001" s="93"/>
    </row>
    <row r="15002" spans="14:16">
      <c r="N15002" s="102"/>
      <c r="O15002" s="93"/>
      <c r="P15002" s="93"/>
    </row>
    <row r="15003" spans="14:16">
      <c r="N15003" s="102"/>
      <c r="O15003" s="93"/>
      <c r="P15003" s="93"/>
    </row>
    <row r="15004" spans="14:16">
      <c r="N15004" s="102"/>
      <c r="O15004" s="93"/>
      <c r="P15004" s="93"/>
    </row>
    <row r="15005" spans="14:16">
      <c r="N15005" s="102"/>
      <c r="O15005" s="93"/>
      <c r="P15005" s="93"/>
    </row>
    <row r="15006" spans="14:16">
      <c r="N15006" s="102"/>
      <c r="O15006" s="93"/>
      <c r="P15006" s="93"/>
    </row>
    <row r="15007" spans="14:16">
      <c r="N15007" s="102"/>
      <c r="O15007" s="93"/>
      <c r="P15007" s="93"/>
    </row>
    <row r="15008" spans="14:16">
      <c r="N15008" s="102"/>
      <c r="O15008" s="93"/>
      <c r="P15008" s="93"/>
    </row>
    <row r="15009" spans="14:16">
      <c r="N15009" s="102"/>
      <c r="O15009" s="93"/>
      <c r="P15009" s="93"/>
    </row>
    <row r="15010" spans="14:16">
      <c r="N15010" s="102"/>
      <c r="O15010" s="93"/>
      <c r="P15010" s="93"/>
    </row>
    <row r="15011" spans="14:16">
      <c r="N15011" s="102"/>
      <c r="O15011" s="93"/>
      <c r="P15011" s="93"/>
    </row>
    <row r="15012" spans="14:16">
      <c r="N15012" s="102"/>
      <c r="O15012" s="93"/>
      <c r="P15012" s="93"/>
    </row>
    <row r="15013" spans="14:16">
      <c r="N15013" s="102"/>
      <c r="O15013" s="93"/>
      <c r="P15013" s="93"/>
    </row>
    <row r="15014" spans="14:16">
      <c r="N15014" s="102"/>
      <c r="O15014" s="93"/>
      <c r="P15014" s="93"/>
    </row>
    <row r="15015" spans="14:16">
      <c r="N15015" s="102"/>
      <c r="O15015" s="93"/>
      <c r="P15015" s="93"/>
    </row>
    <row r="15016" spans="14:16">
      <c r="N15016" s="102"/>
      <c r="O15016" s="93"/>
      <c r="P15016" s="93"/>
    </row>
    <row r="15017" spans="14:16">
      <c r="N15017" s="102"/>
      <c r="O15017" s="93"/>
      <c r="P15017" s="93"/>
    </row>
    <row r="15018" spans="14:16">
      <c r="N15018" s="102"/>
      <c r="O15018" s="93"/>
      <c r="P15018" s="93"/>
    </row>
    <row r="15019" spans="14:16">
      <c r="N15019" s="102"/>
      <c r="O15019" s="93"/>
      <c r="P15019" s="93"/>
    </row>
    <row r="15020" spans="14:16">
      <c r="N15020" s="102"/>
      <c r="O15020" s="93"/>
      <c r="P15020" s="93"/>
    </row>
    <row r="15021" spans="14:16">
      <c r="N15021" s="102"/>
      <c r="O15021" s="93"/>
      <c r="P15021" s="93"/>
    </row>
    <row r="15022" spans="14:16">
      <c r="N15022" s="102"/>
      <c r="O15022" s="93"/>
      <c r="P15022" s="93"/>
    </row>
    <row r="15023" spans="14:16">
      <c r="N15023" s="102"/>
      <c r="O15023" s="93"/>
      <c r="P15023" s="93"/>
    </row>
    <row r="15024" spans="14:16">
      <c r="N15024" s="102"/>
      <c r="O15024" s="93"/>
      <c r="P15024" s="93"/>
    </row>
    <row r="15025" spans="14:16">
      <c r="N15025" s="102"/>
      <c r="O15025" s="93"/>
      <c r="P15025" s="93"/>
    </row>
    <row r="15026" spans="14:16">
      <c r="N15026" s="102"/>
      <c r="O15026" s="93"/>
      <c r="P15026" s="93"/>
    </row>
    <row r="15027" spans="14:16">
      <c r="N15027" s="102"/>
      <c r="O15027" s="93"/>
      <c r="P15027" s="93"/>
    </row>
    <row r="15028" spans="14:16">
      <c r="N15028" s="102"/>
      <c r="O15028" s="93"/>
      <c r="P15028" s="93"/>
    </row>
    <row r="15029" spans="14:16">
      <c r="N15029" s="102"/>
      <c r="O15029" s="93"/>
      <c r="P15029" s="93"/>
    </row>
    <row r="15030" spans="14:16">
      <c r="N15030" s="102"/>
      <c r="O15030" s="93"/>
      <c r="P15030" s="93"/>
    </row>
    <row r="15031" spans="14:16">
      <c r="N15031" s="102"/>
      <c r="O15031" s="93"/>
      <c r="P15031" s="93"/>
    </row>
    <row r="15032" spans="14:16">
      <c r="N15032" s="102"/>
      <c r="O15032" s="93"/>
      <c r="P15032" s="93"/>
    </row>
    <row r="15033" spans="14:16">
      <c r="N15033" s="102"/>
      <c r="O15033" s="93"/>
      <c r="P15033" s="93"/>
    </row>
    <row r="15034" spans="14:16">
      <c r="N15034" s="102"/>
      <c r="O15034" s="93"/>
      <c r="P15034" s="93"/>
    </row>
    <row r="15035" spans="14:16">
      <c r="N15035" s="102"/>
      <c r="O15035" s="93"/>
      <c r="P15035" s="93"/>
    </row>
    <row r="15036" spans="14:16">
      <c r="N15036" s="102"/>
      <c r="O15036" s="93"/>
      <c r="P15036" s="93"/>
    </row>
    <row r="15037" spans="14:16">
      <c r="N15037" s="102"/>
      <c r="O15037" s="93"/>
      <c r="P15037" s="93"/>
    </row>
    <row r="15038" spans="14:16">
      <c r="N15038" s="102"/>
      <c r="O15038" s="93"/>
      <c r="P15038" s="93"/>
    </row>
    <row r="15039" spans="14:16">
      <c r="N15039" s="102"/>
      <c r="O15039" s="93"/>
      <c r="P15039" s="93"/>
    </row>
    <row r="15040" spans="14:16">
      <c r="N15040" s="102"/>
      <c r="O15040" s="93"/>
      <c r="P15040" s="93"/>
    </row>
    <row r="15041" spans="14:16">
      <c r="N15041" s="102"/>
      <c r="O15041" s="93"/>
      <c r="P15041" s="93"/>
    </row>
    <row r="15042" spans="14:16">
      <c r="N15042" s="102"/>
      <c r="O15042" s="93"/>
      <c r="P15042" s="93"/>
    </row>
    <row r="15043" spans="14:16">
      <c r="N15043" s="102"/>
      <c r="O15043" s="93"/>
      <c r="P15043" s="93"/>
    </row>
    <row r="15044" spans="14:16">
      <c r="N15044" s="102"/>
      <c r="O15044" s="93"/>
      <c r="P15044" s="93"/>
    </row>
    <row r="15045" spans="14:16">
      <c r="N15045" s="102"/>
      <c r="O15045" s="93"/>
      <c r="P15045" s="93"/>
    </row>
    <row r="15046" spans="14:16">
      <c r="N15046" s="102"/>
      <c r="O15046" s="93"/>
      <c r="P15046" s="93"/>
    </row>
    <row r="15047" spans="14:16">
      <c r="N15047" s="102"/>
      <c r="O15047" s="93"/>
      <c r="P15047" s="93"/>
    </row>
    <row r="15048" spans="14:16">
      <c r="N15048" s="102"/>
      <c r="O15048" s="93"/>
      <c r="P15048" s="93"/>
    </row>
    <row r="15049" spans="14:16">
      <c r="N15049" s="102"/>
      <c r="O15049" s="93"/>
      <c r="P15049" s="93"/>
    </row>
    <row r="15050" spans="14:16">
      <c r="N15050" s="102"/>
      <c r="O15050" s="93"/>
      <c r="P15050" s="93"/>
    </row>
    <row r="15051" spans="14:16">
      <c r="N15051" s="102"/>
      <c r="O15051" s="93"/>
      <c r="P15051" s="93"/>
    </row>
    <row r="15052" spans="14:16">
      <c r="N15052" s="102"/>
      <c r="O15052" s="93"/>
      <c r="P15052" s="93"/>
    </row>
    <row r="15053" spans="14:16">
      <c r="N15053" s="102"/>
      <c r="O15053" s="93"/>
      <c r="P15053" s="93"/>
    </row>
    <row r="15054" spans="14:16">
      <c r="N15054" s="102"/>
      <c r="O15054" s="93"/>
      <c r="P15054" s="93"/>
    </row>
    <row r="15055" spans="14:16">
      <c r="N15055" s="102"/>
      <c r="O15055" s="93"/>
      <c r="P15055" s="93"/>
    </row>
    <row r="15056" spans="14:16">
      <c r="N15056" s="102"/>
      <c r="O15056" s="93"/>
      <c r="P15056" s="93"/>
    </row>
    <row r="15057" spans="14:16">
      <c r="N15057" s="102"/>
      <c r="O15057" s="93"/>
      <c r="P15057" s="93"/>
    </row>
    <row r="15058" spans="14:16">
      <c r="N15058" s="102"/>
      <c r="O15058" s="93"/>
      <c r="P15058" s="93"/>
    </row>
    <row r="15059" spans="14:16">
      <c r="N15059" s="102"/>
      <c r="O15059" s="93"/>
      <c r="P15059" s="93"/>
    </row>
    <row r="15060" spans="14:16">
      <c r="N15060" s="102"/>
      <c r="O15060" s="93"/>
      <c r="P15060" s="93"/>
    </row>
    <row r="15061" spans="14:16">
      <c r="N15061" s="102"/>
      <c r="O15061" s="93"/>
      <c r="P15061" s="93"/>
    </row>
    <row r="15062" spans="14:16">
      <c r="N15062" s="102"/>
      <c r="O15062" s="93"/>
      <c r="P15062" s="93"/>
    </row>
    <row r="15063" spans="14:16">
      <c r="N15063" s="102"/>
      <c r="O15063" s="93"/>
      <c r="P15063" s="93"/>
    </row>
    <row r="15064" spans="14:16">
      <c r="N15064" s="102"/>
      <c r="O15064" s="93"/>
      <c r="P15064" s="93"/>
    </row>
    <row r="15065" spans="14:16">
      <c r="N15065" s="102"/>
      <c r="O15065" s="93"/>
      <c r="P15065" s="93"/>
    </row>
    <row r="15066" spans="14:16">
      <c r="N15066" s="102"/>
      <c r="O15066" s="93"/>
      <c r="P15066" s="93"/>
    </row>
    <row r="15067" spans="14:16">
      <c r="N15067" s="102"/>
      <c r="O15067" s="93"/>
      <c r="P15067" s="93"/>
    </row>
    <row r="15068" spans="14:16">
      <c r="N15068" s="102"/>
      <c r="O15068" s="93"/>
      <c r="P15068" s="93"/>
    </row>
    <row r="15069" spans="14:16">
      <c r="N15069" s="102"/>
      <c r="O15069" s="93"/>
      <c r="P15069" s="93"/>
    </row>
    <row r="15070" spans="14:16">
      <c r="N15070" s="102"/>
      <c r="O15070" s="93"/>
      <c r="P15070" s="93"/>
    </row>
    <row r="15071" spans="14:16">
      <c r="N15071" s="102"/>
      <c r="O15071" s="93"/>
      <c r="P15071" s="93"/>
    </row>
    <row r="15072" spans="14:16">
      <c r="N15072" s="102"/>
      <c r="O15072" s="93"/>
      <c r="P15072" s="93"/>
    </row>
    <row r="15073" spans="14:16">
      <c r="N15073" s="102"/>
      <c r="O15073" s="93"/>
      <c r="P15073" s="93"/>
    </row>
    <row r="15074" spans="14:16">
      <c r="N15074" s="102"/>
      <c r="O15074" s="93"/>
      <c r="P15074" s="93"/>
    </row>
    <row r="15075" spans="14:16">
      <c r="N15075" s="102"/>
      <c r="O15075" s="93"/>
      <c r="P15075" s="93"/>
    </row>
    <row r="15076" spans="14:16">
      <c r="N15076" s="102"/>
      <c r="O15076" s="93"/>
      <c r="P15076" s="93"/>
    </row>
    <row r="15077" spans="14:16">
      <c r="N15077" s="102"/>
      <c r="O15077" s="93"/>
      <c r="P15077" s="93"/>
    </row>
    <row r="15078" spans="14:16">
      <c r="N15078" s="102"/>
      <c r="O15078" s="93"/>
      <c r="P15078" s="93"/>
    </row>
    <row r="15079" spans="14:16">
      <c r="N15079" s="102"/>
      <c r="O15079" s="93"/>
      <c r="P15079" s="93"/>
    </row>
    <row r="15080" spans="14:16">
      <c r="N15080" s="102"/>
      <c r="O15080" s="93"/>
      <c r="P15080" s="93"/>
    </row>
    <row r="15081" spans="14:16">
      <c r="N15081" s="102"/>
      <c r="O15081" s="93"/>
      <c r="P15081" s="93"/>
    </row>
    <row r="15082" spans="14:16">
      <c r="N15082" s="102"/>
      <c r="O15082" s="93"/>
      <c r="P15082" s="93"/>
    </row>
    <row r="15083" spans="14:16">
      <c r="N15083" s="102"/>
      <c r="O15083" s="93"/>
      <c r="P15083" s="93"/>
    </row>
    <row r="15084" spans="14:16">
      <c r="N15084" s="102"/>
      <c r="O15084" s="93"/>
      <c r="P15084" s="93"/>
    </row>
    <row r="15085" spans="14:16">
      <c r="N15085" s="102"/>
      <c r="O15085" s="93"/>
      <c r="P15085" s="93"/>
    </row>
    <row r="15086" spans="14:16">
      <c r="N15086" s="102"/>
      <c r="O15086" s="93"/>
      <c r="P15086" s="93"/>
    </row>
    <row r="15087" spans="14:16">
      <c r="N15087" s="102"/>
      <c r="O15087" s="93"/>
      <c r="P15087" s="93"/>
    </row>
    <row r="15088" spans="14:16">
      <c r="N15088" s="102"/>
      <c r="O15088" s="93"/>
      <c r="P15088" s="93"/>
    </row>
    <row r="15089" spans="14:16">
      <c r="N15089" s="102"/>
      <c r="O15089" s="93"/>
      <c r="P15089" s="93"/>
    </row>
    <row r="15090" spans="14:16">
      <c r="N15090" s="102"/>
      <c r="O15090" s="93"/>
      <c r="P15090" s="93"/>
    </row>
    <row r="15091" spans="14:16">
      <c r="N15091" s="102"/>
      <c r="O15091" s="93"/>
      <c r="P15091" s="93"/>
    </row>
    <row r="15092" spans="14:16">
      <c r="N15092" s="102"/>
      <c r="O15092" s="93"/>
      <c r="P15092" s="93"/>
    </row>
    <row r="15093" spans="14:16">
      <c r="N15093" s="102"/>
      <c r="O15093" s="93"/>
      <c r="P15093" s="93"/>
    </row>
    <row r="15094" spans="14:16">
      <c r="N15094" s="102"/>
      <c r="O15094" s="93"/>
      <c r="P15094" s="93"/>
    </row>
    <row r="15095" spans="14:16">
      <c r="N15095" s="102"/>
      <c r="O15095" s="93"/>
      <c r="P15095" s="93"/>
    </row>
    <row r="15096" spans="14:16">
      <c r="N15096" s="102"/>
      <c r="O15096" s="93"/>
      <c r="P15096" s="93"/>
    </row>
    <row r="15097" spans="14:16">
      <c r="N15097" s="102"/>
      <c r="O15097" s="93"/>
      <c r="P15097" s="93"/>
    </row>
    <row r="15098" spans="14:16">
      <c r="N15098" s="102"/>
      <c r="O15098" s="93"/>
      <c r="P15098" s="93"/>
    </row>
    <row r="15099" spans="14:16">
      <c r="N15099" s="102"/>
      <c r="O15099" s="93"/>
      <c r="P15099" s="93"/>
    </row>
    <row r="15100" spans="14:16">
      <c r="N15100" s="102"/>
      <c r="O15100" s="93"/>
      <c r="P15100" s="93"/>
    </row>
    <row r="15101" spans="14:16">
      <c r="N15101" s="102"/>
      <c r="O15101" s="93"/>
      <c r="P15101" s="93"/>
    </row>
    <row r="15102" spans="14:16">
      <c r="N15102" s="102"/>
      <c r="O15102" s="93"/>
      <c r="P15102" s="93"/>
    </row>
    <row r="15103" spans="14:16">
      <c r="N15103" s="102"/>
      <c r="O15103" s="93"/>
      <c r="P15103" s="93"/>
    </row>
    <row r="15104" spans="14:16">
      <c r="N15104" s="102"/>
      <c r="O15104" s="93"/>
      <c r="P15104" s="93"/>
    </row>
    <row r="15105" spans="14:16">
      <c r="N15105" s="102"/>
      <c r="O15105" s="93"/>
      <c r="P15105" s="93"/>
    </row>
    <row r="15106" spans="14:16">
      <c r="N15106" s="102"/>
      <c r="O15106" s="93"/>
      <c r="P15106" s="93"/>
    </row>
    <row r="15107" spans="14:16">
      <c r="N15107" s="102"/>
      <c r="O15107" s="93"/>
      <c r="P15107" s="93"/>
    </row>
    <row r="15108" spans="14:16">
      <c r="N15108" s="102"/>
      <c r="O15108" s="93"/>
      <c r="P15108" s="93"/>
    </row>
    <row r="15109" spans="14:16">
      <c r="N15109" s="102"/>
      <c r="O15109" s="93"/>
      <c r="P15109" s="93"/>
    </row>
    <row r="15110" spans="14:16">
      <c r="N15110" s="102"/>
      <c r="O15110" s="93"/>
      <c r="P15110" s="93"/>
    </row>
    <row r="15111" spans="14:16">
      <c r="N15111" s="102"/>
      <c r="O15111" s="93"/>
      <c r="P15111" s="93"/>
    </row>
    <row r="15112" spans="14:16">
      <c r="N15112" s="102"/>
      <c r="O15112" s="93"/>
      <c r="P15112" s="93"/>
    </row>
    <row r="15113" spans="14:16">
      <c r="N15113" s="102"/>
      <c r="O15113" s="93"/>
      <c r="P15113" s="93"/>
    </row>
    <row r="15114" spans="14:16">
      <c r="N15114" s="102"/>
      <c r="O15114" s="93"/>
      <c r="P15114" s="93"/>
    </row>
    <row r="15115" spans="14:16">
      <c r="N15115" s="102"/>
      <c r="O15115" s="93"/>
      <c r="P15115" s="93"/>
    </row>
    <row r="15116" spans="14:16">
      <c r="N15116" s="102"/>
      <c r="O15116" s="93"/>
      <c r="P15116" s="93"/>
    </row>
    <row r="15117" spans="14:16">
      <c r="N15117" s="102"/>
      <c r="O15117" s="93"/>
      <c r="P15117" s="93"/>
    </row>
    <row r="15118" spans="14:16">
      <c r="N15118" s="102"/>
      <c r="O15118" s="93"/>
      <c r="P15118" s="93"/>
    </row>
    <row r="15119" spans="14:16">
      <c r="N15119" s="102"/>
      <c r="O15119" s="93"/>
      <c r="P15119" s="93"/>
    </row>
    <row r="15120" spans="14:16">
      <c r="N15120" s="102"/>
      <c r="O15120" s="93"/>
      <c r="P15120" s="93"/>
    </row>
    <row r="15121" spans="14:16">
      <c r="N15121" s="102"/>
      <c r="O15121" s="93"/>
      <c r="P15121" s="93"/>
    </row>
    <row r="15122" spans="14:16">
      <c r="N15122" s="102"/>
      <c r="O15122" s="93"/>
      <c r="P15122" s="93"/>
    </row>
    <row r="15123" spans="14:16">
      <c r="N15123" s="102"/>
      <c r="O15123" s="93"/>
      <c r="P15123" s="93"/>
    </row>
    <row r="15124" spans="14:16">
      <c r="N15124" s="102"/>
      <c r="O15124" s="93"/>
      <c r="P15124" s="93"/>
    </row>
    <row r="15125" spans="14:16">
      <c r="N15125" s="102"/>
      <c r="O15125" s="93"/>
      <c r="P15125" s="93"/>
    </row>
    <row r="15126" spans="14:16">
      <c r="N15126" s="102"/>
      <c r="O15126" s="93"/>
      <c r="P15126" s="93"/>
    </row>
    <row r="15127" spans="14:16">
      <c r="N15127" s="102"/>
      <c r="O15127" s="93"/>
      <c r="P15127" s="93"/>
    </row>
    <row r="15128" spans="14:16">
      <c r="N15128" s="102"/>
      <c r="O15128" s="93"/>
      <c r="P15128" s="93"/>
    </row>
    <row r="15129" spans="14:16">
      <c r="N15129" s="102"/>
      <c r="O15129" s="93"/>
      <c r="P15129" s="93"/>
    </row>
    <row r="15130" spans="14:16">
      <c r="N15130" s="102"/>
      <c r="O15130" s="93"/>
      <c r="P15130" s="93"/>
    </row>
    <row r="15131" spans="14:16">
      <c r="N15131" s="102"/>
      <c r="O15131" s="93"/>
      <c r="P15131" s="93"/>
    </row>
    <row r="15132" spans="14:16">
      <c r="N15132" s="102"/>
      <c r="O15132" s="93"/>
      <c r="P15132" s="93"/>
    </row>
    <row r="15133" spans="14:16">
      <c r="N15133" s="102"/>
      <c r="O15133" s="93"/>
      <c r="P15133" s="93"/>
    </row>
    <row r="15134" spans="14:16">
      <c r="N15134" s="102"/>
      <c r="O15134" s="93"/>
      <c r="P15134" s="93"/>
    </row>
    <row r="15135" spans="14:16">
      <c r="N15135" s="102"/>
      <c r="O15135" s="93"/>
      <c r="P15135" s="93"/>
    </row>
    <row r="15136" spans="14:16">
      <c r="N15136" s="102"/>
      <c r="O15136" s="93"/>
      <c r="P15136" s="93"/>
    </row>
    <row r="15137" spans="14:16">
      <c r="N15137" s="102"/>
      <c r="O15137" s="93"/>
      <c r="P15137" s="93"/>
    </row>
    <row r="15138" spans="14:16">
      <c r="N15138" s="102"/>
      <c r="O15138" s="93"/>
      <c r="P15138" s="93"/>
    </row>
    <row r="15139" spans="14:16">
      <c r="N15139" s="102"/>
      <c r="O15139" s="93"/>
      <c r="P15139" s="93"/>
    </row>
    <row r="15140" spans="14:16">
      <c r="N15140" s="102"/>
      <c r="O15140" s="93"/>
      <c r="P15140" s="93"/>
    </row>
    <row r="15141" spans="14:16">
      <c r="N15141" s="102"/>
      <c r="O15141" s="93"/>
      <c r="P15141" s="93"/>
    </row>
    <row r="15142" spans="14:16">
      <c r="N15142" s="102"/>
      <c r="O15142" s="93"/>
      <c r="P15142" s="93"/>
    </row>
    <row r="15143" spans="14:16">
      <c r="N15143" s="102"/>
      <c r="O15143" s="93"/>
      <c r="P15143" s="93"/>
    </row>
    <row r="15144" spans="14:16">
      <c r="N15144" s="102"/>
      <c r="O15144" s="93"/>
      <c r="P15144" s="93"/>
    </row>
    <row r="15145" spans="14:16">
      <c r="N15145" s="102"/>
      <c r="O15145" s="93"/>
      <c r="P15145" s="93"/>
    </row>
    <row r="15146" spans="14:16">
      <c r="N15146" s="102"/>
      <c r="O15146" s="93"/>
      <c r="P15146" s="93"/>
    </row>
    <row r="15147" spans="14:16">
      <c r="N15147" s="102"/>
      <c r="O15147" s="93"/>
      <c r="P15147" s="93"/>
    </row>
    <row r="15148" spans="14:16">
      <c r="N15148" s="102"/>
      <c r="O15148" s="93"/>
      <c r="P15148" s="93"/>
    </row>
    <row r="15149" spans="14:16">
      <c r="N15149" s="102"/>
      <c r="O15149" s="93"/>
      <c r="P15149" s="93"/>
    </row>
    <row r="15150" spans="14:16">
      <c r="N15150" s="102"/>
      <c r="O15150" s="93"/>
      <c r="P15150" s="93"/>
    </row>
    <row r="15151" spans="14:16">
      <c r="N15151" s="102"/>
      <c r="O15151" s="93"/>
      <c r="P15151" s="93"/>
    </row>
    <row r="15152" spans="14:16">
      <c r="N15152" s="102"/>
      <c r="O15152" s="93"/>
      <c r="P15152" s="93"/>
    </row>
    <row r="15153" spans="14:16">
      <c r="N15153" s="102"/>
      <c r="O15153" s="93"/>
      <c r="P15153" s="93"/>
    </row>
    <row r="15154" spans="14:16">
      <c r="N15154" s="102"/>
      <c r="O15154" s="93"/>
      <c r="P15154" s="93"/>
    </row>
    <row r="15155" spans="14:16">
      <c r="N15155" s="102"/>
      <c r="O15155" s="93"/>
      <c r="P15155" s="93"/>
    </row>
    <row r="15156" spans="14:16">
      <c r="N15156" s="102"/>
      <c r="O15156" s="93"/>
      <c r="P15156" s="93"/>
    </row>
    <row r="15157" spans="14:16">
      <c r="N15157" s="102"/>
      <c r="O15157" s="93"/>
      <c r="P15157" s="93"/>
    </row>
    <row r="15158" spans="14:16">
      <c r="N15158" s="102"/>
      <c r="O15158" s="93"/>
      <c r="P15158" s="93"/>
    </row>
    <row r="15159" spans="14:16">
      <c r="N15159" s="102"/>
      <c r="O15159" s="93"/>
      <c r="P15159" s="93"/>
    </row>
    <row r="15160" spans="14:16">
      <c r="N15160" s="102"/>
      <c r="O15160" s="93"/>
      <c r="P15160" s="93"/>
    </row>
    <row r="15161" spans="14:16">
      <c r="N15161" s="102"/>
      <c r="O15161" s="93"/>
      <c r="P15161" s="93"/>
    </row>
    <row r="15162" spans="14:16">
      <c r="N15162" s="102"/>
      <c r="O15162" s="93"/>
      <c r="P15162" s="93"/>
    </row>
    <row r="15163" spans="14:16">
      <c r="N15163" s="102"/>
      <c r="O15163" s="93"/>
      <c r="P15163" s="93"/>
    </row>
    <row r="15164" spans="14:16">
      <c r="N15164" s="102"/>
      <c r="O15164" s="93"/>
      <c r="P15164" s="93"/>
    </row>
    <row r="15165" spans="14:16">
      <c r="N15165" s="102"/>
      <c r="O15165" s="93"/>
      <c r="P15165" s="93"/>
    </row>
    <row r="15166" spans="14:16">
      <c r="N15166" s="102"/>
      <c r="O15166" s="93"/>
      <c r="P15166" s="93"/>
    </row>
    <row r="15167" spans="14:16">
      <c r="N15167" s="102"/>
      <c r="O15167" s="93"/>
      <c r="P15167" s="93"/>
    </row>
    <row r="15168" spans="14:16">
      <c r="N15168" s="102"/>
      <c r="O15168" s="93"/>
      <c r="P15168" s="93"/>
    </row>
    <row r="15169" spans="14:16">
      <c r="N15169" s="102"/>
      <c r="O15169" s="93"/>
      <c r="P15169" s="93"/>
    </row>
    <row r="15170" spans="14:16">
      <c r="N15170" s="102"/>
      <c r="O15170" s="93"/>
      <c r="P15170" s="93"/>
    </row>
    <row r="15171" spans="14:16">
      <c r="N15171" s="102"/>
      <c r="O15171" s="93"/>
      <c r="P15171" s="93"/>
    </row>
    <row r="15172" spans="14:16">
      <c r="N15172" s="102"/>
      <c r="O15172" s="93"/>
      <c r="P15172" s="93"/>
    </row>
    <row r="15173" spans="14:16">
      <c r="N15173" s="102"/>
      <c r="O15173" s="93"/>
      <c r="P15173" s="93"/>
    </row>
    <row r="15174" spans="14:16">
      <c r="N15174" s="102"/>
      <c r="O15174" s="93"/>
      <c r="P15174" s="93"/>
    </row>
    <row r="15175" spans="14:16">
      <c r="N15175" s="102"/>
      <c r="O15175" s="93"/>
      <c r="P15175" s="93"/>
    </row>
    <row r="15176" spans="14:16">
      <c r="N15176" s="102"/>
      <c r="O15176" s="93"/>
      <c r="P15176" s="93"/>
    </row>
    <row r="15177" spans="14:16">
      <c r="N15177" s="102"/>
      <c r="O15177" s="93"/>
      <c r="P15177" s="93"/>
    </row>
    <row r="15178" spans="14:16">
      <c r="N15178" s="102"/>
      <c r="O15178" s="93"/>
      <c r="P15178" s="93"/>
    </row>
    <row r="15179" spans="14:16">
      <c r="N15179" s="102"/>
      <c r="O15179" s="93"/>
      <c r="P15179" s="93"/>
    </row>
    <row r="15180" spans="14:16">
      <c r="N15180" s="102"/>
      <c r="O15180" s="93"/>
      <c r="P15180" s="93"/>
    </row>
    <row r="15181" spans="14:16">
      <c r="N15181" s="102"/>
      <c r="O15181" s="93"/>
      <c r="P15181" s="93"/>
    </row>
    <row r="15182" spans="14:16">
      <c r="N15182" s="102"/>
      <c r="O15182" s="93"/>
      <c r="P15182" s="93"/>
    </row>
    <row r="15183" spans="14:16">
      <c r="N15183" s="102"/>
      <c r="O15183" s="93"/>
      <c r="P15183" s="93"/>
    </row>
    <row r="15184" spans="14:16">
      <c r="N15184" s="102"/>
      <c r="O15184" s="93"/>
      <c r="P15184" s="93"/>
    </row>
    <row r="15185" spans="14:16">
      <c r="N15185" s="102"/>
      <c r="O15185" s="93"/>
      <c r="P15185" s="93"/>
    </row>
    <row r="15186" spans="14:16">
      <c r="N15186" s="102"/>
      <c r="O15186" s="93"/>
      <c r="P15186" s="93"/>
    </row>
    <row r="15187" spans="14:16">
      <c r="N15187" s="102"/>
      <c r="O15187" s="93"/>
      <c r="P15187" s="93"/>
    </row>
    <row r="15188" spans="14:16">
      <c r="N15188" s="102"/>
      <c r="O15188" s="93"/>
      <c r="P15188" s="93"/>
    </row>
    <row r="15189" spans="14:16">
      <c r="N15189" s="102"/>
      <c r="O15189" s="93"/>
      <c r="P15189" s="93"/>
    </row>
    <row r="15190" spans="14:16">
      <c r="N15190" s="102"/>
      <c r="O15190" s="93"/>
      <c r="P15190" s="93"/>
    </row>
    <row r="15191" spans="14:16">
      <c r="N15191" s="102"/>
      <c r="O15191" s="93"/>
      <c r="P15191" s="93"/>
    </row>
    <row r="15192" spans="14:16">
      <c r="N15192" s="102"/>
      <c r="O15192" s="93"/>
      <c r="P15192" s="93"/>
    </row>
    <row r="15193" spans="14:16">
      <c r="N15193" s="102"/>
      <c r="O15193" s="93"/>
      <c r="P15193" s="93"/>
    </row>
    <row r="15194" spans="14:16">
      <c r="N15194" s="102"/>
      <c r="O15194" s="93"/>
      <c r="P15194" s="93"/>
    </row>
    <row r="15195" spans="14:16">
      <c r="N15195" s="102"/>
      <c r="O15195" s="93"/>
      <c r="P15195" s="93"/>
    </row>
    <row r="15196" spans="14:16">
      <c r="N15196" s="102"/>
      <c r="O15196" s="93"/>
      <c r="P15196" s="93"/>
    </row>
    <row r="15197" spans="14:16">
      <c r="N15197" s="102"/>
      <c r="O15197" s="93"/>
      <c r="P15197" s="93"/>
    </row>
    <row r="15198" spans="14:16">
      <c r="N15198" s="102"/>
      <c r="O15198" s="93"/>
      <c r="P15198" s="93"/>
    </row>
    <row r="15199" spans="14:16">
      <c r="N15199" s="102"/>
      <c r="O15199" s="93"/>
      <c r="P15199" s="93"/>
    </row>
    <row r="15200" spans="14:16">
      <c r="N15200" s="102"/>
      <c r="O15200" s="93"/>
      <c r="P15200" s="93"/>
    </row>
    <row r="15201" spans="14:16">
      <c r="N15201" s="102"/>
      <c r="O15201" s="93"/>
      <c r="P15201" s="93"/>
    </row>
    <row r="15202" spans="14:16">
      <c r="N15202" s="102"/>
      <c r="O15202" s="93"/>
      <c r="P15202" s="93"/>
    </row>
    <row r="15203" spans="14:16">
      <c r="N15203" s="102"/>
      <c r="O15203" s="93"/>
      <c r="P15203" s="93"/>
    </row>
    <row r="15204" spans="14:16">
      <c r="N15204" s="102"/>
      <c r="O15204" s="93"/>
      <c r="P15204" s="93"/>
    </row>
    <row r="15205" spans="14:16">
      <c r="N15205" s="102"/>
      <c r="O15205" s="93"/>
      <c r="P15205" s="93"/>
    </row>
    <row r="15206" spans="14:16">
      <c r="N15206" s="102"/>
      <c r="O15206" s="93"/>
      <c r="P15206" s="93"/>
    </row>
    <row r="15207" spans="14:16">
      <c r="N15207" s="102"/>
      <c r="O15207" s="93"/>
      <c r="P15207" s="93"/>
    </row>
    <row r="15208" spans="14:16">
      <c r="N15208" s="102"/>
      <c r="O15208" s="93"/>
      <c r="P15208" s="93"/>
    </row>
    <row r="15209" spans="14:16">
      <c r="N15209" s="102"/>
      <c r="O15209" s="93"/>
      <c r="P15209" s="93"/>
    </row>
    <row r="15210" spans="14:16">
      <c r="N15210" s="102"/>
      <c r="O15210" s="93"/>
      <c r="P15210" s="93"/>
    </row>
    <row r="15211" spans="14:16">
      <c r="N15211" s="102"/>
      <c r="O15211" s="93"/>
      <c r="P15211" s="93"/>
    </row>
    <row r="15212" spans="14:16">
      <c r="N15212" s="102"/>
      <c r="O15212" s="93"/>
      <c r="P15212" s="93"/>
    </row>
    <row r="15213" spans="14:16">
      <c r="N15213" s="102"/>
      <c r="O15213" s="93"/>
      <c r="P15213" s="93"/>
    </row>
    <row r="15214" spans="14:16">
      <c r="N15214" s="102"/>
      <c r="O15214" s="93"/>
      <c r="P15214" s="93"/>
    </row>
    <row r="15215" spans="14:16">
      <c r="N15215" s="102"/>
      <c r="O15215" s="93"/>
      <c r="P15215" s="93"/>
    </row>
    <row r="15216" spans="14:16">
      <c r="N15216" s="102"/>
      <c r="O15216" s="93"/>
      <c r="P15216" s="93"/>
    </row>
    <row r="15217" spans="14:16">
      <c r="N15217" s="102"/>
      <c r="O15217" s="93"/>
      <c r="P15217" s="93"/>
    </row>
    <row r="15218" spans="14:16">
      <c r="N15218" s="102"/>
      <c r="O15218" s="93"/>
      <c r="P15218" s="93"/>
    </row>
    <row r="15219" spans="14:16">
      <c r="N15219" s="102"/>
      <c r="O15219" s="93"/>
      <c r="P15219" s="93"/>
    </row>
    <row r="15220" spans="14:16">
      <c r="N15220" s="102"/>
      <c r="O15220" s="93"/>
      <c r="P15220" s="93"/>
    </row>
    <row r="15221" spans="14:16">
      <c r="N15221" s="102"/>
      <c r="O15221" s="93"/>
      <c r="P15221" s="93"/>
    </row>
    <row r="15222" spans="14:16">
      <c r="N15222" s="102"/>
      <c r="O15222" s="93"/>
      <c r="P15222" s="93"/>
    </row>
    <row r="15223" spans="14:16">
      <c r="N15223" s="102"/>
      <c r="O15223" s="93"/>
      <c r="P15223" s="93"/>
    </row>
    <row r="15224" spans="14:16">
      <c r="N15224" s="102"/>
      <c r="O15224" s="93"/>
      <c r="P15224" s="93"/>
    </row>
    <row r="15225" spans="14:16">
      <c r="N15225" s="102"/>
      <c r="O15225" s="93"/>
      <c r="P15225" s="93"/>
    </row>
    <row r="15226" spans="14:16">
      <c r="N15226" s="102"/>
      <c r="O15226" s="93"/>
      <c r="P15226" s="93"/>
    </row>
    <row r="15227" spans="14:16">
      <c r="N15227" s="102"/>
      <c r="O15227" s="93"/>
      <c r="P15227" s="93"/>
    </row>
    <row r="15228" spans="14:16">
      <c r="N15228" s="102"/>
      <c r="O15228" s="93"/>
      <c r="P15228" s="93"/>
    </row>
    <row r="15229" spans="14:16">
      <c r="N15229" s="102"/>
      <c r="O15229" s="93"/>
      <c r="P15229" s="93"/>
    </row>
    <row r="15230" spans="14:16">
      <c r="N15230" s="102"/>
      <c r="O15230" s="93"/>
      <c r="P15230" s="93"/>
    </row>
    <row r="15231" spans="14:16">
      <c r="N15231" s="102"/>
      <c r="O15231" s="93"/>
      <c r="P15231" s="93"/>
    </row>
    <row r="15232" spans="14:16">
      <c r="N15232" s="102"/>
      <c r="O15232" s="93"/>
      <c r="P15232" s="93"/>
    </row>
    <row r="15233" spans="14:16">
      <c r="N15233" s="102"/>
      <c r="O15233" s="93"/>
      <c r="P15233" s="93"/>
    </row>
    <row r="15234" spans="14:16">
      <c r="N15234" s="102"/>
      <c r="O15234" s="93"/>
      <c r="P15234" s="93"/>
    </row>
    <row r="15235" spans="14:16">
      <c r="N15235" s="102"/>
      <c r="O15235" s="93"/>
      <c r="P15235" s="93"/>
    </row>
    <row r="15236" spans="14:16">
      <c r="N15236" s="102"/>
      <c r="O15236" s="93"/>
      <c r="P15236" s="93"/>
    </row>
    <row r="15237" spans="14:16">
      <c r="N15237" s="102"/>
      <c r="O15237" s="93"/>
      <c r="P15237" s="93"/>
    </row>
    <row r="15238" spans="14:16">
      <c r="N15238" s="102"/>
      <c r="O15238" s="93"/>
      <c r="P15238" s="93"/>
    </row>
    <row r="15239" spans="14:16">
      <c r="N15239" s="102"/>
      <c r="O15239" s="93"/>
      <c r="P15239" s="93"/>
    </row>
    <row r="15240" spans="14:16">
      <c r="N15240" s="102"/>
      <c r="O15240" s="93"/>
      <c r="P15240" s="93"/>
    </row>
    <row r="15241" spans="14:16">
      <c r="N15241" s="102"/>
      <c r="O15241" s="93"/>
      <c r="P15241" s="93"/>
    </row>
    <row r="15242" spans="14:16">
      <c r="N15242" s="102"/>
      <c r="O15242" s="93"/>
      <c r="P15242" s="93"/>
    </row>
    <row r="15243" spans="14:16">
      <c r="N15243" s="102"/>
      <c r="O15243" s="93"/>
      <c r="P15243" s="93"/>
    </row>
    <row r="15244" spans="14:16">
      <c r="N15244" s="102"/>
      <c r="O15244" s="93"/>
      <c r="P15244" s="93"/>
    </row>
    <row r="15245" spans="14:16">
      <c r="N15245" s="102"/>
      <c r="O15245" s="93"/>
      <c r="P15245" s="93"/>
    </row>
    <row r="15246" spans="14:16">
      <c r="N15246" s="102"/>
      <c r="O15246" s="93"/>
      <c r="P15246" s="93"/>
    </row>
    <row r="15247" spans="14:16">
      <c r="N15247" s="102"/>
      <c r="O15247" s="93"/>
      <c r="P15247" s="93"/>
    </row>
    <row r="15248" spans="14:16">
      <c r="N15248" s="102"/>
      <c r="O15248" s="93"/>
      <c r="P15248" s="93"/>
    </row>
    <row r="15249" spans="14:16">
      <c r="N15249" s="102"/>
      <c r="O15249" s="93"/>
      <c r="P15249" s="93"/>
    </row>
    <row r="15250" spans="14:16">
      <c r="N15250" s="102"/>
      <c r="O15250" s="93"/>
      <c r="P15250" s="93"/>
    </row>
    <row r="15251" spans="14:16">
      <c r="N15251" s="102"/>
      <c r="O15251" s="93"/>
      <c r="P15251" s="93"/>
    </row>
    <row r="15252" spans="14:16">
      <c r="N15252" s="102"/>
      <c r="O15252" s="93"/>
      <c r="P15252" s="93"/>
    </row>
    <row r="15253" spans="14:16">
      <c r="N15253" s="102"/>
      <c r="O15253" s="93"/>
      <c r="P15253" s="93"/>
    </row>
    <row r="15254" spans="14:16">
      <c r="N15254" s="102"/>
      <c r="O15254" s="93"/>
      <c r="P15254" s="93"/>
    </row>
    <row r="15255" spans="14:16">
      <c r="N15255" s="102"/>
      <c r="O15255" s="93"/>
      <c r="P15255" s="93"/>
    </row>
    <row r="15256" spans="14:16">
      <c r="N15256" s="102"/>
      <c r="O15256" s="93"/>
      <c r="P15256" s="93"/>
    </row>
    <row r="15257" spans="14:16">
      <c r="N15257" s="102"/>
      <c r="O15257" s="93"/>
      <c r="P15257" s="93"/>
    </row>
    <row r="15258" spans="14:16">
      <c r="N15258" s="102"/>
      <c r="O15258" s="93"/>
      <c r="P15258" s="93"/>
    </row>
    <row r="15259" spans="14:16">
      <c r="N15259" s="102"/>
      <c r="O15259" s="93"/>
      <c r="P15259" s="93"/>
    </row>
    <row r="15260" spans="14:16">
      <c r="N15260" s="102"/>
      <c r="O15260" s="93"/>
      <c r="P15260" s="93"/>
    </row>
    <row r="15261" spans="14:16">
      <c r="N15261" s="102"/>
      <c r="O15261" s="93"/>
      <c r="P15261" s="93"/>
    </row>
    <row r="15262" spans="14:16">
      <c r="N15262" s="102"/>
      <c r="O15262" s="93"/>
      <c r="P15262" s="93"/>
    </row>
    <row r="15263" spans="14:16">
      <c r="N15263" s="102"/>
      <c r="O15263" s="93"/>
      <c r="P15263" s="93"/>
    </row>
    <row r="15264" spans="14:16">
      <c r="N15264" s="102"/>
      <c r="O15264" s="93"/>
      <c r="P15264" s="93"/>
    </row>
    <row r="15265" spans="14:16">
      <c r="N15265" s="102"/>
      <c r="O15265" s="93"/>
      <c r="P15265" s="93"/>
    </row>
    <row r="15266" spans="14:16">
      <c r="N15266" s="102"/>
      <c r="O15266" s="93"/>
      <c r="P15266" s="93"/>
    </row>
    <row r="15267" spans="14:16">
      <c r="N15267" s="102"/>
      <c r="O15267" s="93"/>
      <c r="P15267" s="93"/>
    </row>
    <row r="15268" spans="14:16">
      <c r="N15268" s="102"/>
      <c r="O15268" s="93"/>
      <c r="P15268" s="93"/>
    </row>
    <row r="15269" spans="14:16">
      <c r="N15269" s="102"/>
      <c r="O15269" s="93"/>
      <c r="P15269" s="93"/>
    </row>
    <row r="15270" spans="14:16">
      <c r="N15270" s="102"/>
      <c r="O15270" s="93"/>
      <c r="P15270" s="93"/>
    </row>
    <row r="15271" spans="14:16">
      <c r="N15271" s="102"/>
      <c r="O15271" s="93"/>
      <c r="P15271" s="93"/>
    </row>
    <row r="15272" spans="14:16">
      <c r="N15272" s="102"/>
      <c r="O15272" s="93"/>
      <c r="P15272" s="93"/>
    </row>
    <row r="15273" spans="14:16">
      <c r="N15273" s="102"/>
      <c r="O15273" s="93"/>
      <c r="P15273" s="93"/>
    </row>
    <row r="15274" spans="14:16">
      <c r="N15274" s="102"/>
      <c r="O15274" s="93"/>
      <c r="P15274" s="93"/>
    </row>
    <row r="15275" spans="14:16">
      <c r="N15275" s="102"/>
      <c r="O15275" s="93"/>
      <c r="P15275" s="93"/>
    </row>
    <row r="15276" spans="14:16">
      <c r="N15276" s="102"/>
      <c r="O15276" s="93"/>
      <c r="P15276" s="93"/>
    </row>
    <row r="15277" spans="14:16">
      <c r="N15277" s="102"/>
      <c r="O15277" s="93"/>
      <c r="P15277" s="93"/>
    </row>
    <row r="15278" spans="14:16">
      <c r="N15278" s="102"/>
      <c r="O15278" s="93"/>
      <c r="P15278" s="93"/>
    </row>
    <row r="15279" spans="14:16">
      <c r="N15279" s="102"/>
      <c r="O15279" s="93"/>
      <c r="P15279" s="93"/>
    </row>
    <row r="15280" spans="14:16">
      <c r="N15280" s="102"/>
      <c r="O15280" s="93"/>
      <c r="P15280" s="93"/>
    </row>
    <row r="15281" spans="14:16">
      <c r="N15281" s="102"/>
      <c r="O15281" s="93"/>
      <c r="P15281" s="93"/>
    </row>
    <row r="15282" spans="14:16">
      <c r="N15282" s="102"/>
      <c r="O15282" s="93"/>
      <c r="P15282" s="93"/>
    </row>
    <row r="15283" spans="14:16">
      <c r="N15283" s="102"/>
      <c r="O15283" s="93"/>
      <c r="P15283" s="93"/>
    </row>
    <row r="15284" spans="14:16">
      <c r="N15284" s="102"/>
      <c r="O15284" s="93"/>
      <c r="P15284" s="93"/>
    </row>
    <row r="15285" spans="14:16">
      <c r="N15285" s="102"/>
      <c r="O15285" s="93"/>
      <c r="P15285" s="93"/>
    </row>
    <row r="15286" spans="14:16">
      <c r="N15286" s="102"/>
      <c r="O15286" s="93"/>
      <c r="P15286" s="93"/>
    </row>
    <row r="15287" spans="14:16">
      <c r="N15287" s="102"/>
      <c r="O15287" s="93"/>
      <c r="P15287" s="93"/>
    </row>
    <row r="15288" spans="14:16">
      <c r="N15288" s="102"/>
      <c r="O15288" s="93"/>
      <c r="P15288" s="93"/>
    </row>
    <row r="15289" spans="14:16">
      <c r="N15289" s="102"/>
      <c r="O15289" s="93"/>
      <c r="P15289" s="93"/>
    </row>
    <row r="15290" spans="14:16">
      <c r="N15290" s="102"/>
      <c r="O15290" s="93"/>
      <c r="P15290" s="93"/>
    </row>
    <row r="15291" spans="14:16">
      <c r="N15291" s="102"/>
      <c r="O15291" s="93"/>
      <c r="P15291" s="93"/>
    </row>
    <row r="15292" spans="14:16">
      <c r="N15292" s="102"/>
      <c r="O15292" s="93"/>
      <c r="P15292" s="93"/>
    </row>
    <row r="15293" spans="14:16">
      <c r="N15293" s="102"/>
      <c r="O15293" s="93"/>
      <c r="P15293" s="93"/>
    </row>
    <row r="15294" spans="14:16">
      <c r="N15294" s="102"/>
      <c r="O15294" s="93"/>
      <c r="P15294" s="93"/>
    </row>
    <row r="15295" spans="14:16">
      <c r="N15295" s="102"/>
      <c r="O15295" s="93"/>
      <c r="P15295" s="93"/>
    </row>
    <row r="15296" spans="14:16">
      <c r="N15296" s="102"/>
      <c r="O15296" s="93"/>
      <c r="P15296" s="93"/>
    </row>
    <row r="15297" spans="14:16">
      <c r="N15297" s="102"/>
      <c r="O15297" s="93"/>
      <c r="P15297" s="93"/>
    </row>
    <row r="15298" spans="14:16">
      <c r="N15298" s="102"/>
      <c r="O15298" s="93"/>
      <c r="P15298" s="93"/>
    </row>
    <row r="15299" spans="14:16">
      <c r="N15299" s="102"/>
      <c r="O15299" s="93"/>
      <c r="P15299" s="93"/>
    </row>
    <row r="15300" spans="14:16">
      <c r="N15300" s="102"/>
      <c r="O15300" s="93"/>
      <c r="P15300" s="93"/>
    </row>
    <row r="15301" spans="14:16">
      <c r="N15301" s="102"/>
      <c r="O15301" s="93"/>
      <c r="P15301" s="93"/>
    </row>
    <row r="15302" spans="14:16">
      <c r="N15302" s="102"/>
      <c r="O15302" s="93"/>
      <c r="P15302" s="93"/>
    </row>
    <row r="15303" spans="14:16">
      <c r="N15303" s="102"/>
      <c r="O15303" s="93"/>
      <c r="P15303" s="93"/>
    </row>
    <row r="15304" spans="14:16">
      <c r="N15304" s="102"/>
      <c r="O15304" s="93"/>
      <c r="P15304" s="93"/>
    </row>
    <row r="15305" spans="14:16">
      <c r="N15305" s="102"/>
      <c r="O15305" s="93"/>
      <c r="P15305" s="93"/>
    </row>
    <row r="15306" spans="14:16">
      <c r="N15306" s="102"/>
      <c r="O15306" s="93"/>
      <c r="P15306" s="93"/>
    </row>
    <row r="15307" spans="14:16">
      <c r="N15307" s="102"/>
      <c r="O15307" s="93"/>
      <c r="P15307" s="93"/>
    </row>
    <row r="15308" spans="14:16">
      <c r="N15308" s="102"/>
      <c r="O15308" s="93"/>
      <c r="P15308" s="93"/>
    </row>
    <row r="15309" spans="14:16">
      <c r="N15309" s="102"/>
      <c r="O15309" s="93"/>
      <c r="P15309" s="93"/>
    </row>
    <row r="15310" spans="14:16">
      <c r="N15310" s="102"/>
      <c r="O15310" s="93"/>
      <c r="P15310" s="93"/>
    </row>
    <row r="15311" spans="14:16">
      <c r="N15311" s="102"/>
      <c r="O15311" s="93"/>
      <c r="P15311" s="93"/>
    </row>
    <row r="15312" spans="14:16">
      <c r="N15312" s="102"/>
      <c r="O15312" s="93"/>
      <c r="P15312" s="93"/>
    </row>
    <row r="15313" spans="14:16">
      <c r="N15313" s="102"/>
      <c r="O15313" s="93"/>
      <c r="P15313" s="93"/>
    </row>
    <row r="15314" spans="14:16">
      <c r="N15314" s="102"/>
      <c r="O15314" s="93"/>
      <c r="P15314" s="93"/>
    </row>
    <row r="15315" spans="14:16">
      <c r="N15315" s="102"/>
      <c r="O15315" s="93"/>
      <c r="P15315" s="93"/>
    </row>
    <row r="15316" spans="14:16">
      <c r="N15316" s="102"/>
      <c r="O15316" s="93"/>
      <c r="P15316" s="93"/>
    </row>
    <row r="15317" spans="14:16">
      <c r="N15317" s="102"/>
      <c r="O15317" s="93"/>
      <c r="P15317" s="93"/>
    </row>
    <row r="15318" spans="14:16">
      <c r="N15318" s="102"/>
      <c r="O15318" s="93"/>
      <c r="P15318" s="93"/>
    </row>
    <row r="15319" spans="14:16">
      <c r="N15319" s="102"/>
      <c r="O15319" s="93"/>
      <c r="P15319" s="93"/>
    </row>
    <row r="15320" spans="14:16">
      <c r="N15320" s="102"/>
      <c r="O15320" s="93"/>
      <c r="P15320" s="93"/>
    </row>
    <row r="15321" spans="14:16">
      <c r="N15321" s="102"/>
      <c r="O15321" s="93"/>
      <c r="P15321" s="93"/>
    </row>
    <row r="15322" spans="14:16">
      <c r="N15322" s="102"/>
      <c r="O15322" s="93"/>
      <c r="P15322" s="93"/>
    </row>
    <row r="15323" spans="14:16">
      <c r="N15323" s="102"/>
      <c r="O15323" s="93"/>
      <c r="P15323" s="93"/>
    </row>
    <row r="15324" spans="14:16">
      <c r="N15324" s="102"/>
      <c r="O15324" s="93"/>
      <c r="P15324" s="93"/>
    </row>
    <row r="15325" spans="14:16">
      <c r="N15325" s="102"/>
      <c r="O15325" s="93"/>
      <c r="P15325" s="93"/>
    </row>
    <row r="15326" spans="14:16">
      <c r="N15326" s="102"/>
      <c r="O15326" s="93"/>
      <c r="P15326" s="93"/>
    </row>
    <row r="15327" spans="14:16">
      <c r="N15327" s="102"/>
      <c r="O15327" s="93"/>
      <c r="P15327" s="93"/>
    </row>
    <row r="15328" spans="14:16">
      <c r="N15328" s="102"/>
      <c r="O15328" s="93"/>
      <c r="P15328" s="93"/>
    </row>
    <row r="15329" spans="14:16">
      <c r="N15329" s="102"/>
      <c r="O15329" s="93"/>
      <c r="P15329" s="93"/>
    </row>
    <row r="15330" spans="14:16">
      <c r="N15330" s="102"/>
      <c r="O15330" s="93"/>
      <c r="P15330" s="93"/>
    </row>
    <row r="15331" spans="14:16">
      <c r="N15331" s="102"/>
      <c r="O15331" s="93"/>
      <c r="P15331" s="93"/>
    </row>
    <row r="15332" spans="14:16">
      <c r="N15332" s="102"/>
      <c r="O15332" s="93"/>
      <c r="P15332" s="93"/>
    </row>
    <row r="15333" spans="14:16">
      <c r="N15333" s="102"/>
      <c r="O15333" s="93"/>
      <c r="P15333" s="93"/>
    </row>
    <row r="15334" spans="14:16">
      <c r="N15334" s="102"/>
      <c r="O15334" s="93"/>
      <c r="P15334" s="93"/>
    </row>
    <row r="15335" spans="14:16">
      <c r="N15335" s="102"/>
      <c r="O15335" s="93"/>
      <c r="P15335" s="93"/>
    </row>
    <row r="15336" spans="14:16">
      <c r="N15336" s="102"/>
      <c r="O15336" s="93"/>
      <c r="P15336" s="93"/>
    </row>
    <row r="15337" spans="14:16">
      <c r="N15337" s="102"/>
      <c r="O15337" s="93"/>
      <c r="P15337" s="93"/>
    </row>
    <row r="15338" spans="14:16">
      <c r="N15338" s="102"/>
      <c r="O15338" s="93"/>
      <c r="P15338" s="93"/>
    </row>
    <row r="15339" spans="14:16">
      <c r="N15339" s="102"/>
      <c r="O15339" s="93"/>
      <c r="P15339" s="93"/>
    </row>
    <row r="15340" spans="14:16">
      <c r="N15340" s="102"/>
      <c r="O15340" s="93"/>
      <c r="P15340" s="93"/>
    </row>
    <row r="15341" spans="14:16">
      <c r="N15341" s="102"/>
      <c r="O15341" s="93"/>
      <c r="P15341" s="93"/>
    </row>
    <row r="15342" spans="14:16">
      <c r="N15342" s="102"/>
      <c r="O15342" s="93"/>
      <c r="P15342" s="93"/>
    </row>
    <row r="15343" spans="14:16">
      <c r="N15343" s="102"/>
      <c r="O15343" s="93"/>
      <c r="P15343" s="93"/>
    </row>
    <row r="15344" spans="14:16">
      <c r="N15344" s="102"/>
      <c r="O15344" s="93"/>
      <c r="P15344" s="93"/>
    </row>
    <row r="15345" spans="14:16">
      <c r="N15345" s="102"/>
      <c r="O15345" s="93"/>
      <c r="P15345" s="93"/>
    </row>
    <row r="15346" spans="14:16">
      <c r="N15346" s="102"/>
      <c r="O15346" s="93"/>
      <c r="P15346" s="93"/>
    </row>
    <row r="15347" spans="14:16">
      <c r="N15347" s="102"/>
      <c r="O15347" s="93"/>
      <c r="P15347" s="93"/>
    </row>
    <row r="15348" spans="14:16">
      <c r="N15348" s="102"/>
      <c r="O15348" s="93"/>
      <c r="P15348" s="93"/>
    </row>
    <row r="15349" spans="14:16">
      <c r="N15349" s="102"/>
      <c r="O15349" s="93"/>
      <c r="P15349" s="93"/>
    </row>
    <row r="15350" spans="14:16">
      <c r="N15350" s="102"/>
      <c r="O15350" s="93"/>
      <c r="P15350" s="93"/>
    </row>
    <row r="15351" spans="14:16">
      <c r="N15351" s="102"/>
      <c r="O15351" s="93"/>
      <c r="P15351" s="93"/>
    </row>
    <row r="15352" spans="14:16">
      <c r="N15352" s="102"/>
      <c r="O15352" s="93"/>
      <c r="P15352" s="93"/>
    </row>
    <row r="15353" spans="14:16">
      <c r="N15353" s="102"/>
      <c r="O15353" s="93"/>
      <c r="P15353" s="93"/>
    </row>
    <row r="15354" spans="14:16">
      <c r="N15354" s="102"/>
      <c r="O15354" s="93"/>
      <c r="P15354" s="93"/>
    </row>
    <row r="15355" spans="14:16">
      <c r="N15355" s="102"/>
      <c r="O15355" s="93"/>
      <c r="P15355" s="93"/>
    </row>
    <row r="15356" spans="14:16">
      <c r="N15356" s="102"/>
      <c r="O15356" s="93"/>
      <c r="P15356" s="93"/>
    </row>
    <row r="15357" spans="14:16">
      <c r="N15357" s="102"/>
      <c r="O15357" s="93"/>
      <c r="P15357" s="93"/>
    </row>
    <row r="15358" spans="14:16">
      <c r="N15358" s="102"/>
      <c r="O15358" s="93"/>
      <c r="P15358" s="93"/>
    </row>
    <row r="15359" spans="14:16">
      <c r="N15359" s="102"/>
      <c r="O15359" s="93"/>
      <c r="P15359" s="93"/>
    </row>
    <row r="15360" spans="14:16">
      <c r="N15360" s="102"/>
      <c r="O15360" s="93"/>
      <c r="P15360" s="93"/>
    </row>
    <row r="15361" spans="14:16">
      <c r="N15361" s="102"/>
      <c r="O15361" s="93"/>
      <c r="P15361" s="93"/>
    </row>
    <row r="15362" spans="14:16">
      <c r="N15362" s="102"/>
      <c r="O15362" s="93"/>
      <c r="P15362" s="93"/>
    </row>
    <row r="15363" spans="14:16">
      <c r="N15363" s="102"/>
      <c r="O15363" s="93"/>
      <c r="P15363" s="93"/>
    </row>
    <row r="15364" spans="14:16">
      <c r="N15364" s="102"/>
      <c r="O15364" s="93"/>
      <c r="P15364" s="93"/>
    </row>
    <row r="15365" spans="14:16">
      <c r="N15365" s="102"/>
      <c r="O15365" s="93"/>
      <c r="P15365" s="93"/>
    </row>
    <row r="15366" spans="14:16">
      <c r="N15366" s="102"/>
      <c r="O15366" s="93"/>
      <c r="P15366" s="93"/>
    </row>
    <row r="15367" spans="14:16">
      <c r="N15367" s="102"/>
      <c r="O15367" s="93"/>
      <c r="P15367" s="93"/>
    </row>
    <row r="15368" spans="14:16">
      <c r="N15368" s="102"/>
      <c r="O15368" s="93"/>
      <c r="P15368" s="93"/>
    </row>
    <row r="15369" spans="14:16">
      <c r="N15369" s="102"/>
      <c r="O15369" s="93"/>
      <c r="P15369" s="93"/>
    </row>
    <row r="15370" spans="14:16">
      <c r="N15370" s="102"/>
      <c r="O15370" s="93"/>
      <c r="P15370" s="93"/>
    </row>
    <row r="15371" spans="14:16">
      <c r="N15371" s="102"/>
      <c r="O15371" s="93"/>
      <c r="P15371" s="93"/>
    </row>
    <row r="15372" spans="14:16">
      <c r="N15372" s="102"/>
      <c r="O15372" s="93"/>
      <c r="P15372" s="93"/>
    </row>
    <row r="15373" spans="14:16">
      <c r="N15373" s="102"/>
      <c r="O15373" s="93"/>
      <c r="P15373" s="93"/>
    </row>
    <row r="15374" spans="14:16">
      <c r="N15374" s="102"/>
      <c r="O15374" s="93"/>
      <c r="P15374" s="93"/>
    </row>
    <row r="15375" spans="14:16">
      <c r="N15375" s="102"/>
      <c r="O15375" s="93"/>
      <c r="P15375" s="93"/>
    </row>
    <row r="15376" spans="14:16">
      <c r="N15376" s="102"/>
      <c r="O15376" s="93"/>
      <c r="P15376" s="93"/>
    </row>
    <row r="15377" spans="14:16">
      <c r="N15377" s="102"/>
      <c r="O15377" s="93"/>
      <c r="P15377" s="93"/>
    </row>
    <row r="15378" spans="14:16">
      <c r="N15378" s="102"/>
      <c r="O15378" s="93"/>
      <c r="P15378" s="93"/>
    </row>
    <row r="15379" spans="14:16">
      <c r="N15379" s="102"/>
      <c r="O15379" s="93"/>
      <c r="P15379" s="93"/>
    </row>
    <row r="15380" spans="14:16">
      <c r="N15380" s="102"/>
      <c r="O15380" s="93"/>
      <c r="P15380" s="93"/>
    </row>
    <row r="15381" spans="14:16">
      <c r="N15381" s="102"/>
      <c r="O15381" s="93"/>
      <c r="P15381" s="93"/>
    </row>
    <row r="15382" spans="14:16">
      <c r="N15382" s="102"/>
      <c r="O15382" s="93"/>
      <c r="P15382" s="93"/>
    </row>
    <row r="15383" spans="14:16">
      <c r="N15383" s="102"/>
      <c r="O15383" s="93"/>
      <c r="P15383" s="93"/>
    </row>
    <row r="15384" spans="14:16">
      <c r="N15384" s="102"/>
      <c r="O15384" s="93"/>
      <c r="P15384" s="93"/>
    </row>
    <row r="15385" spans="14:16">
      <c r="N15385" s="102"/>
      <c r="O15385" s="93"/>
      <c r="P15385" s="93"/>
    </row>
    <row r="15386" spans="14:16">
      <c r="N15386" s="102"/>
      <c r="O15386" s="93"/>
      <c r="P15386" s="93"/>
    </row>
    <row r="15387" spans="14:16">
      <c r="N15387" s="102"/>
      <c r="O15387" s="93"/>
      <c r="P15387" s="93"/>
    </row>
    <row r="15388" spans="14:16">
      <c r="N15388" s="102"/>
      <c r="O15388" s="93"/>
      <c r="P15388" s="93"/>
    </row>
    <row r="15389" spans="14:16">
      <c r="N15389" s="102"/>
      <c r="O15389" s="93"/>
      <c r="P15389" s="93"/>
    </row>
    <row r="15390" spans="14:16">
      <c r="N15390" s="102"/>
      <c r="O15390" s="93"/>
      <c r="P15390" s="93"/>
    </row>
    <row r="15391" spans="14:16">
      <c r="N15391" s="102"/>
      <c r="O15391" s="93"/>
      <c r="P15391" s="93"/>
    </row>
    <row r="15392" spans="14:16">
      <c r="N15392" s="102"/>
      <c r="O15392" s="93"/>
      <c r="P15392" s="93"/>
    </row>
    <row r="15393" spans="14:16">
      <c r="N15393" s="102"/>
      <c r="O15393" s="93"/>
      <c r="P15393" s="93"/>
    </row>
    <row r="15394" spans="14:16">
      <c r="N15394" s="102"/>
      <c r="O15394" s="93"/>
      <c r="P15394" s="93"/>
    </row>
    <row r="15395" spans="14:16">
      <c r="N15395" s="102"/>
      <c r="O15395" s="93"/>
      <c r="P15395" s="93"/>
    </row>
    <row r="15396" spans="14:16">
      <c r="N15396" s="102"/>
      <c r="O15396" s="93"/>
      <c r="P15396" s="93"/>
    </row>
    <row r="15397" spans="14:16">
      <c r="N15397" s="102"/>
      <c r="O15397" s="93"/>
      <c r="P15397" s="93"/>
    </row>
    <row r="15398" spans="14:16">
      <c r="N15398" s="102"/>
      <c r="O15398" s="93"/>
      <c r="P15398" s="93"/>
    </row>
    <row r="15399" spans="14:16">
      <c r="N15399" s="102"/>
      <c r="O15399" s="93"/>
      <c r="P15399" s="93"/>
    </row>
    <row r="15400" spans="14:16">
      <c r="N15400" s="102"/>
      <c r="O15400" s="93"/>
      <c r="P15400" s="93"/>
    </row>
    <row r="15401" spans="14:16">
      <c r="N15401" s="102"/>
      <c r="O15401" s="93"/>
      <c r="P15401" s="93"/>
    </row>
    <row r="15402" spans="14:16">
      <c r="N15402" s="102"/>
      <c r="O15402" s="93"/>
      <c r="P15402" s="93"/>
    </row>
    <row r="15403" spans="14:16">
      <c r="N15403" s="102"/>
      <c r="O15403" s="93"/>
      <c r="P15403" s="93"/>
    </row>
    <row r="15404" spans="14:16">
      <c r="N15404" s="102"/>
      <c r="O15404" s="93"/>
      <c r="P15404" s="93"/>
    </row>
    <row r="15405" spans="14:16">
      <c r="N15405" s="102"/>
      <c r="O15405" s="93"/>
      <c r="P15405" s="93"/>
    </row>
    <row r="15406" spans="14:16">
      <c r="N15406" s="102"/>
      <c r="O15406" s="93"/>
      <c r="P15406" s="93"/>
    </row>
    <row r="15407" spans="14:16">
      <c r="N15407" s="102"/>
      <c r="O15407" s="93"/>
      <c r="P15407" s="93"/>
    </row>
    <row r="15408" spans="14:16">
      <c r="N15408" s="102"/>
      <c r="O15408" s="93"/>
      <c r="P15408" s="93"/>
    </row>
    <row r="15409" spans="14:16">
      <c r="N15409" s="102"/>
      <c r="O15409" s="93"/>
      <c r="P15409" s="93"/>
    </row>
    <row r="15410" spans="14:16">
      <c r="N15410" s="102"/>
      <c r="O15410" s="93"/>
      <c r="P15410" s="93"/>
    </row>
    <row r="15411" spans="14:16">
      <c r="N15411" s="102"/>
      <c r="O15411" s="93"/>
      <c r="P15411" s="93"/>
    </row>
    <row r="15412" spans="14:16">
      <c r="N15412" s="102"/>
      <c r="O15412" s="93"/>
      <c r="P15412" s="93"/>
    </row>
    <row r="15413" spans="14:16">
      <c r="N15413" s="102"/>
      <c r="O15413" s="93"/>
      <c r="P15413" s="93"/>
    </row>
    <row r="15414" spans="14:16">
      <c r="N15414" s="102"/>
      <c r="O15414" s="93"/>
      <c r="P15414" s="93"/>
    </row>
    <row r="15415" spans="14:16">
      <c r="N15415" s="102"/>
      <c r="O15415" s="93"/>
      <c r="P15415" s="93"/>
    </row>
    <row r="15416" spans="14:16">
      <c r="N15416" s="102"/>
      <c r="O15416" s="93"/>
      <c r="P15416" s="93"/>
    </row>
    <row r="15417" spans="14:16">
      <c r="N15417" s="102"/>
      <c r="O15417" s="93"/>
      <c r="P15417" s="93"/>
    </row>
    <row r="15418" spans="14:16">
      <c r="N15418" s="102"/>
      <c r="O15418" s="93"/>
      <c r="P15418" s="93"/>
    </row>
    <row r="15419" spans="14:16">
      <c r="N15419" s="102"/>
      <c r="O15419" s="93"/>
      <c r="P15419" s="93"/>
    </row>
    <row r="15420" spans="14:16">
      <c r="N15420" s="102"/>
      <c r="O15420" s="93"/>
      <c r="P15420" s="93"/>
    </row>
    <row r="15421" spans="14:16">
      <c r="N15421" s="102"/>
      <c r="O15421" s="93"/>
      <c r="P15421" s="93"/>
    </row>
    <row r="15422" spans="14:16">
      <c r="N15422" s="102"/>
      <c r="O15422" s="93"/>
      <c r="P15422" s="93"/>
    </row>
    <row r="15423" spans="14:16">
      <c r="N15423" s="102"/>
      <c r="O15423" s="93"/>
      <c r="P15423" s="93"/>
    </row>
    <row r="15424" spans="14:16">
      <c r="N15424" s="102"/>
      <c r="O15424" s="93"/>
      <c r="P15424" s="93"/>
    </row>
    <row r="15425" spans="14:16">
      <c r="N15425" s="102"/>
      <c r="O15425" s="93"/>
      <c r="P15425" s="93"/>
    </row>
    <row r="15426" spans="14:16">
      <c r="N15426" s="102"/>
      <c r="O15426" s="93"/>
      <c r="P15426" s="93"/>
    </row>
    <row r="15427" spans="14:16">
      <c r="N15427" s="102"/>
      <c r="O15427" s="93"/>
      <c r="P15427" s="93"/>
    </row>
    <row r="15428" spans="14:16">
      <c r="N15428" s="102"/>
      <c r="O15428" s="93"/>
      <c r="P15428" s="93"/>
    </row>
    <row r="15429" spans="14:16">
      <c r="N15429" s="102"/>
      <c r="O15429" s="93"/>
      <c r="P15429" s="93"/>
    </row>
    <row r="15430" spans="14:16">
      <c r="N15430" s="102"/>
      <c r="O15430" s="93"/>
      <c r="P15430" s="93"/>
    </row>
    <row r="15431" spans="14:16">
      <c r="N15431" s="102"/>
      <c r="O15431" s="93"/>
      <c r="P15431" s="93"/>
    </row>
    <row r="15432" spans="14:16">
      <c r="N15432" s="102"/>
      <c r="O15432" s="93"/>
      <c r="P15432" s="93"/>
    </row>
    <row r="15433" spans="14:16">
      <c r="N15433" s="102"/>
      <c r="O15433" s="93"/>
      <c r="P15433" s="93"/>
    </row>
    <row r="15434" spans="14:16">
      <c r="N15434" s="102"/>
      <c r="O15434" s="93"/>
      <c r="P15434" s="93"/>
    </row>
    <row r="15435" spans="14:16">
      <c r="N15435" s="102"/>
      <c r="O15435" s="93"/>
      <c r="P15435" s="93"/>
    </row>
    <row r="15436" spans="14:16">
      <c r="N15436" s="102"/>
      <c r="O15436" s="93"/>
      <c r="P15436" s="93"/>
    </row>
    <row r="15437" spans="14:16">
      <c r="N15437" s="102"/>
      <c r="O15437" s="93"/>
      <c r="P15437" s="93"/>
    </row>
    <row r="15438" spans="14:16">
      <c r="N15438" s="102"/>
      <c r="O15438" s="93"/>
      <c r="P15438" s="93"/>
    </row>
    <row r="15439" spans="14:16">
      <c r="N15439" s="102"/>
      <c r="O15439" s="93"/>
      <c r="P15439" s="93"/>
    </row>
    <row r="15440" spans="14:16">
      <c r="N15440" s="102"/>
      <c r="O15440" s="93"/>
      <c r="P15440" s="93"/>
    </row>
    <row r="15441" spans="14:16">
      <c r="N15441" s="102"/>
      <c r="O15441" s="93"/>
      <c r="P15441" s="93"/>
    </row>
    <row r="15442" spans="14:16">
      <c r="N15442" s="102"/>
      <c r="O15442" s="93"/>
      <c r="P15442" s="93"/>
    </row>
    <row r="15443" spans="14:16">
      <c r="N15443" s="102"/>
      <c r="O15443" s="93"/>
      <c r="P15443" s="93"/>
    </row>
    <row r="15444" spans="14:16">
      <c r="N15444" s="102"/>
      <c r="O15444" s="93"/>
      <c r="P15444" s="93"/>
    </row>
    <row r="15445" spans="14:16">
      <c r="N15445" s="102"/>
      <c r="O15445" s="93"/>
      <c r="P15445" s="93"/>
    </row>
    <row r="15446" spans="14:16">
      <c r="N15446" s="102"/>
      <c r="O15446" s="93"/>
      <c r="P15446" s="93"/>
    </row>
    <row r="15447" spans="14:16">
      <c r="N15447" s="102"/>
      <c r="O15447" s="93"/>
      <c r="P15447" s="93"/>
    </row>
    <row r="15448" spans="14:16">
      <c r="N15448" s="102"/>
      <c r="O15448" s="93"/>
      <c r="P15448" s="93"/>
    </row>
    <row r="15449" spans="14:16">
      <c r="N15449" s="102"/>
      <c r="O15449" s="93"/>
      <c r="P15449" s="93"/>
    </row>
    <row r="15450" spans="14:16">
      <c r="N15450" s="102"/>
      <c r="O15450" s="93"/>
      <c r="P15450" s="93"/>
    </row>
    <row r="15451" spans="14:16">
      <c r="N15451" s="102"/>
      <c r="O15451" s="93"/>
      <c r="P15451" s="93"/>
    </row>
    <row r="15452" spans="14:16">
      <c r="N15452" s="102"/>
      <c r="O15452" s="93"/>
      <c r="P15452" s="93"/>
    </row>
    <row r="15453" spans="14:16">
      <c r="N15453" s="102"/>
      <c r="O15453" s="93"/>
      <c r="P15453" s="93"/>
    </row>
    <row r="15454" spans="14:16">
      <c r="N15454" s="102"/>
      <c r="O15454" s="93"/>
      <c r="P15454" s="93"/>
    </row>
    <row r="15455" spans="14:16">
      <c r="N15455" s="102"/>
      <c r="O15455" s="93"/>
      <c r="P15455" s="93"/>
    </row>
    <row r="15456" spans="14:16">
      <c r="N15456" s="102"/>
      <c r="O15456" s="93"/>
      <c r="P15456" s="93"/>
    </row>
    <row r="15457" spans="14:16">
      <c r="N15457" s="102"/>
      <c r="O15457" s="93"/>
      <c r="P15457" s="93"/>
    </row>
    <row r="15458" spans="14:16">
      <c r="N15458" s="102"/>
      <c r="O15458" s="93"/>
      <c r="P15458" s="93"/>
    </row>
    <row r="15459" spans="14:16">
      <c r="N15459" s="102"/>
      <c r="O15459" s="93"/>
      <c r="P15459" s="93"/>
    </row>
    <row r="15460" spans="14:16">
      <c r="N15460" s="102"/>
      <c r="O15460" s="93"/>
      <c r="P15460" s="93"/>
    </row>
    <row r="15461" spans="14:16">
      <c r="N15461" s="102"/>
      <c r="O15461" s="93"/>
      <c r="P15461" s="93"/>
    </row>
    <row r="15462" spans="14:16">
      <c r="N15462" s="102"/>
      <c r="O15462" s="93"/>
      <c r="P15462" s="93"/>
    </row>
    <row r="15463" spans="14:16">
      <c r="N15463" s="102"/>
      <c r="O15463" s="93"/>
      <c r="P15463" s="93"/>
    </row>
    <row r="15464" spans="14:16">
      <c r="N15464" s="102"/>
      <c r="O15464" s="93"/>
      <c r="P15464" s="93"/>
    </row>
    <row r="15465" spans="14:16">
      <c r="N15465" s="102"/>
      <c r="O15465" s="93"/>
      <c r="P15465" s="93"/>
    </row>
    <row r="15466" spans="14:16">
      <c r="N15466" s="102"/>
      <c r="O15466" s="93"/>
      <c r="P15466" s="93"/>
    </row>
    <row r="15467" spans="14:16">
      <c r="N15467" s="102"/>
      <c r="O15467" s="93"/>
      <c r="P15467" s="93"/>
    </row>
    <row r="15468" spans="14:16">
      <c r="N15468" s="102"/>
      <c r="O15468" s="93"/>
      <c r="P15468" s="93"/>
    </row>
    <row r="15469" spans="14:16">
      <c r="N15469" s="102"/>
      <c r="O15469" s="93"/>
      <c r="P15469" s="93"/>
    </row>
    <row r="15470" spans="14:16">
      <c r="N15470" s="102"/>
      <c r="O15470" s="93"/>
      <c r="P15470" s="93"/>
    </row>
    <row r="15471" spans="14:16">
      <c r="N15471" s="102"/>
      <c r="O15471" s="93"/>
      <c r="P15471" s="93"/>
    </row>
    <row r="15472" spans="14:16">
      <c r="N15472" s="102"/>
      <c r="O15472" s="93"/>
      <c r="P15472" s="93"/>
    </row>
    <row r="15473" spans="14:16">
      <c r="N15473" s="102"/>
      <c r="O15473" s="93"/>
      <c r="P15473" s="93"/>
    </row>
    <row r="15474" spans="14:16">
      <c r="N15474" s="102"/>
      <c r="O15474" s="93"/>
      <c r="P15474" s="93"/>
    </row>
    <row r="15475" spans="14:16">
      <c r="N15475" s="102"/>
      <c r="O15475" s="93"/>
      <c r="P15475" s="93"/>
    </row>
    <row r="15476" spans="14:16">
      <c r="N15476" s="102"/>
      <c r="O15476" s="93"/>
      <c r="P15476" s="93"/>
    </row>
    <row r="15477" spans="14:16">
      <c r="N15477" s="102"/>
      <c r="O15477" s="93"/>
      <c r="P15477" s="93"/>
    </row>
    <row r="15478" spans="14:16">
      <c r="N15478" s="102"/>
      <c r="O15478" s="93"/>
      <c r="P15478" s="93"/>
    </row>
    <row r="15479" spans="14:16">
      <c r="N15479" s="102"/>
      <c r="O15479" s="93"/>
      <c r="P15479" s="93"/>
    </row>
    <row r="15480" spans="14:16">
      <c r="N15480" s="102"/>
      <c r="O15480" s="93"/>
      <c r="P15480" s="93"/>
    </row>
    <row r="15481" spans="14:16">
      <c r="N15481" s="102"/>
      <c r="O15481" s="93"/>
      <c r="P15481" s="93"/>
    </row>
    <row r="15482" spans="14:16">
      <c r="N15482" s="102"/>
      <c r="O15482" s="93"/>
      <c r="P15482" s="93"/>
    </row>
    <row r="15483" spans="14:16">
      <c r="N15483" s="102"/>
      <c r="O15483" s="93"/>
      <c r="P15483" s="93"/>
    </row>
    <row r="15484" spans="14:16">
      <c r="N15484" s="102"/>
      <c r="O15484" s="93"/>
      <c r="P15484" s="93"/>
    </row>
    <row r="15485" spans="14:16">
      <c r="N15485" s="102"/>
      <c r="O15485" s="93"/>
      <c r="P15485" s="93"/>
    </row>
    <row r="15486" spans="14:16">
      <c r="N15486" s="102"/>
      <c r="O15486" s="93"/>
      <c r="P15486" s="93"/>
    </row>
    <row r="15487" spans="14:16">
      <c r="N15487" s="102"/>
      <c r="O15487" s="93"/>
      <c r="P15487" s="93"/>
    </row>
    <row r="15488" spans="14:16">
      <c r="N15488" s="102"/>
      <c r="O15488" s="93"/>
      <c r="P15488" s="93"/>
    </row>
    <row r="15489" spans="14:16">
      <c r="N15489" s="102"/>
      <c r="O15489" s="93"/>
      <c r="P15489" s="93"/>
    </row>
    <row r="15490" spans="14:16">
      <c r="N15490" s="102"/>
      <c r="O15490" s="93"/>
      <c r="P15490" s="93"/>
    </row>
    <row r="15491" spans="14:16">
      <c r="N15491" s="102"/>
      <c r="O15491" s="93"/>
      <c r="P15491" s="93"/>
    </row>
    <row r="15492" spans="14:16">
      <c r="N15492" s="102"/>
      <c r="O15492" s="93"/>
      <c r="P15492" s="93"/>
    </row>
    <row r="15493" spans="14:16">
      <c r="N15493" s="102"/>
      <c r="O15493" s="93"/>
      <c r="P15493" s="93"/>
    </row>
    <row r="15494" spans="14:16">
      <c r="N15494" s="102"/>
      <c r="O15494" s="93"/>
      <c r="P15494" s="93"/>
    </row>
    <row r="15495" spans="14:16">
      <c r="N15495" s="102"/>
      <c r="O15495" s="93"/>
      <c r="P15495" s="93"/>
    </row>
    <row r="15496" spans="14:16">
      <c r="N15496" s="102"/>
      <c r="O15496" s="93"/>
      <c r="P15496" s="93"/>
    </row>
    <row r="15497" spans="14:16">
      <c r="N15497" s="102"/>
      <c r="O15497" s="93"/>
      <c r="P15497" s="93"/>
    </row>
    <row r="15498" spans="14:16">
      <c r="N15498" s="102"/>
      <c r="O15498" s="93"/>
      <c r="P15498" s="93"/>
    </row>
    <row r="15499" spans="14:16">
      <c r="N15499" s="102"/>
      <c r="O15499" s="93"/>
      <c r="P15499" s="93"/>
    </row>
    <row r="15500" spans="14:16">
      <c r="N15500" s="102"/>
      <c r="O15500" s="93"/>
      <c r="P15500" s="93"/>
    </row>
    <row r="15501" spans="14:16">
      <c r="N15501" s="102"/>
      <c r="O15501" s="93"/>
      <c r="P15501" s="93"/>
    </row>
    <row r="15502" spans="14:16">
      <c r="N15502" s="102"/>
      <c r="O15502" s="93"/>
      <c r="P15502" s="93"/>
    </row>
    <row r="15503" spans="14:16">
      <c r="N15503" s="102"/>
      <c r="O15503" s="93"/>
      <c r="P15503" s="93"/>
    </row>
    <row r="15504" spans="14:16">
      <c r="N15504" s="102"/>
      <c r="O15504" s="93"/>
      <c r="P15504" s="93"/>
    </row>
    <row r="15505" spans="14:16">
      <c r="N15505" s="102"/>
      <c r="O15505" s="93"/>
      <c r="P15505" s="93"/>
    </row>
    <row r="15506" spans="14:16">
      <c r="N15506" s="102"/>
      <c r="O15506" s="93"/>
      <c r="P15506" s="93"/>
    </row>
    <row r="15507" spans="14:16">
      <c r="N15507" s="102"/>
      <c r="O15507" s="93"/>
      <c r="P15507" s="93"/>
    </row>
    <row r="15508" spans="14:16">
      <c r="N15508" s="102"/>
      <c r="O15508" s="93"/>
      <c r="P15508" s="93"/>
    </row>
    <row r="15509" spans="14:16">
      <c r="N15509" s="102"/>
      <c r="O15509" s="93"/>
      <c r="P15509" s="93"/>
    </row>
    <row r="15510" spans="14:16">
      <c r="N15510" s="102"/>
      <c r="O15510" s="93"/>
      <c r="P15510" s="93"/>
    </row>
    <row r="15511" spans="14:16">
      <c r="N15511" s="102"/>
      <c r="O15511" s="93"/>
      <c r="P15511" s="93"/>
    </row>
    <row r="15512" spans="14:16">
      <c r="N15512" s="102"/>
      <c r="O15512" s="93"/>
      <c r="P15512" s="93"/>
    </row>
    <row r="15513" spans="14:16">
      <c r="N15513" s="102"/>
      <c r="O15513" s="93"/>
      <c r="P15513" s="93"/>
    </row>
    <row r="15514" spans="14:16">
      <c r="N15514" s="102"/>
      <c r="O15514" s="93"/>
      <c r="P15514" s="93"/>
    </row>
    <row r="15515" spans="14:16">
      <c r="N15515" s="102"/>
      <c r="O15515" s="93"/>
      <c r="P15515" s="93"/>
    </row>
    <row r="15516" spans="14:16">
      <c r="N15516" s="102"/>
      <c r="O15516" s="93"/>
      <c r="P15516" s="93"/>
    </row>
    <row r="15517" spans="14:16">
      <c r="N15517" s="102"/>
      <c r="O15517" s="93"/>
      <c r="P15517" s="93"/>
    </row>
    <row r="15518" spans="14:16">
      <c r="N15518" s="102"/>
      <c r="O15518" s="93"/>
      <c r="P15518" s="93"/>
    </row>
    <row r="15519" spans="14:16">
      <c r="N15519" s="102"/>
      <c r="O15519" s="93"/>
      <c r="P15519" s="93"/>
    </row>
    <row r="15520" spans="14:16">
      <c r="N15520" s="102"/>
      <c r="O15520" s="93"/>
      <c r="P15520" s="93"/>
    </row>
    <row r="15521" spans="14:16">
      <c r="N15521" s="102"/>
      <c r="O15521" s="93"/>
      <c r="P15521" s="93"/>
    </row>
    <row r="15522" spans="14:16">
      <c r="N15522" s="102"/>
      <c r="O15522" s="93"/>
      <c r="P15522" s="93"/>
    </row>
    <row r="15523" spans="14:16">
      <c r="N15523" s="102"/>
      <c r="O15523" s="93"/>
      <c r="P15523" s="93"/>
    </row>
    <row r="15524" spans="14:16">
      <c r="N15524" s="102"/>
      <c r="O15524" s="93"/>
      <c r="P15524" s="93"/>
    </row>
    <row r="15525" spans="14:16">
      <c r="N15525" s="102"/>
      <c r="O15525" s="93"/>
      <c r="P15525" s="93"/>
    </row>
    <row r="15526" spans="14:16">
      <c r="N15526" s="102"/>
      <c r="O15526" s="93"/>
      <c r="P15526" s="93"/>
    </row>
    <row r="15527" spans="14:16">
      <c r="N15527" s="102"/>
      <c r="O15527" s="93"/>
      <c r="P15527" s="93"/>
    </row>
    <row r="15528" spans="14:16">
      <c r="N15528" s="102"/>
      <c r="O15528" s="93"/>
      <c r="P15528" s="93"/>
    </row>
    <row r="15529" spans="14:16">
      <c r="N15529" s="102"/>
      <c r="O15529" s="93"/>
      <c r="P15529" s="93"/>
    </row>
    <row r="15530" spans="14:16">
      <c r="N15530" s="102"/>
      <c r="O15530" s="93"/>
      <c r="P15530" s="93"/>
    </row>
    <row r="15531" spans="14:16">
      <c r="N15531" s="102"/>
      <c r="O15531" s="93"/>
      <c r="P15531" s="93"/>
    </row>
    <row r="15532" spans="14:16">
      <c r="N15532" s="102"/>
      <c r="O15532" s="93"/>
      <c r="P15532" s="93"/>
    </row>
    <row r="15533" spans="14:16">
      <c r="N15533" s="102"/>
      <c r="O15533" s="93"/>
      <c r="P15533" s="93"/>
    </row>
    <row r="15534" spans="14:16">
      <c r="N15534" s="102"/>
      <c r="O15534" s="93"/>
      <c r="P15534" s="93"/>
    </row>
    <row r="15535" spans="14:16">
      <c r="N15535" s="102"/>
      <c r="O15535" s="93"/>
      <c r="P15535" s="93"/>
    </row>
    <row r="15536" spans="14:16">
      <c r="N15536" s="102"/>
      <c r="O15536" s="93"/>
      <c r="P15536" s="93"/>
    </row>
    <row r="15537" spans="14:16">
      <c r="N15537" s="102"/>
      <c r="O15537" s="93"/>
      <c r="P15537" s="93"/>
    </row>
    <row r="15538" spans="14:16">
      <c r="N15538" s="102"/>
      <c r="O15538" s="93"/>
      <c r="P15538" s="93"/>
    </row>
    <row r="15539" spans="14:16">
      <c r="N15539" s="102"/>
      <c r="O15539" s="93"/>
      <c r="P15539" s="93"/>
    </row>
    <row r="15540" spans="14:16">
      <c r="N15540" s="102"/>
      <c r="O15540" s="93"/>
      <c r="P15540" s="93"/>
    </row>
    <row r="15541" spans="14:16">
      <c r="N15541" s="102"/>
      <c r="O15541" s="93"/>
      <c r="P15541" s="93"/>
    </row>
    <row r="15542" spans="14:16">
      <c r="N15542" s="102"/>
      <c r="O15542" s="93"/>
      <c r="P15542" s="93"/>
    </row>
    <row r="15543" spans="14:16">
      <c r="N15543" s="102"/>
      <c r="O15543" s="93"/>
      <c r="P15543" s="93"/>
    </row>
    <row r="15544" spans="14:16">
      <c r="N15544" s="102"/>
      <c r="O15544" s="93"/>
      <c r="P15544" s="93"/>
    </row>
    <row r="15545" spans="14:16">
      <c r="N15545" s="102"/>
      <c r="O15545" s="93"/>
      <c r="P15545" s="93"/>
    </row>
    <row r="15546" spans="14:16">
      <c r="N15546" s="102"/>
      <c r="O15546" s="93"/>
      <c r="P15546" s="93"/>
    </row>
    <row r="15547" spans="14:16">
      <c r="N15547" s="102"/>
      <c r="O15547" s="93"/>
      <c r="P15547" s="93"/>
    </row>
    <row r="15548" spans="14:16">
      <c r="N15548" s="102"/>
      <c r="O15548" s="93"/>
      <c r="P15548" s="93"/>
    </row>
    <row r="15549" spans="14:16">
      <c r="N15549" s="102"/>
      <c r="O15549" s="93"/>
      <c r="P15549" s="93"/>
    </row>
    <row r="15550" spans="14:16">
      <c r="N15550" s="102"/>
      <c r="O15550" s="93"/>
      <c r="P15550" s="93"/>
    </row>
    <row r="15551" spans="14:16">
      <c r="N15551" s="102"/>
      <c r="O15551" s="93"/>
      <c r="P15551" s="93"/>
    </row>
    <row r="15552" spans="14:16">
      <c r="N15552" s="102"/>
      <c r="O15552" s="93"/>
      <c r="P15552" s="93"/>
    </row>
    <row r="15553" spans="14:16">
      <c r="N15553" s="102"/>
      <c r="O15553" s="93"/>
      <c r="P15553" s="93"/>
    </row>
    <row r="15554" spans="14:16">
      <c r="N15554" s="102"/>
      <c r="O15554" s="93"/>
      <c r="P15554" s="93"/>
    </row>
    <row r="15555" spans="14:16">
      <c r="N15555" s="102"/>
      <c r="O15555" s="93"/>
      <c r="P15555" s="93"/>
    </row>
    <row r="15556" spans="14:16">
      <c r="N15556" s="102"/>
      <c r="O15556" s="93"/>
      <c r="P15556" s="93"/>
    </row>
    <row r="15557" spans="14:16">
      <c r="N15557" s="102"/>
      <c r="O15557" s="93"/>
      <c r="P15557" s="93"/>
    </row>
    <row r="15558" spans="14:16">
      <c r="N15558" s="102"/>
      <c r="O15558" s="93"/>
      <c r="P15558" s="93"/>
    </row>
    <row r="15559" spans="14:16">
      <c r="N15559" s="102"/>
      <c r="O15559" s="93"/>
      <c r="P15559" s="93"/>
    </row>
    <row r="15560" spans="14:16">
      <c r="N15560" s="102"/>
      <c r="O15560" s="93"/>
      <c r="P15560" s="93"/>
    </row>
    <row r="15561" spans="14:16">
      <c r="N15561" s="102"/>
      <c r="O15561" s="93"/>
      <c r="P15561" s="93"/>
    </row>
    <row r="15562" spans="14:16">
      <c r="N15562" s="102"/>
      <c r="O15562" s="93"/>
      <c r="P15562" s="93"/>
    </row>
    <row r="15563" spans="14:16">
      <c r="N15563" s="102"/>
      <c r="O15563" s="93"/>
      <c r="P15563" s="93"/>
    </row>
    <row r="15564" spans="14:16">
      <c r="N15564" s="102"/>
      <c r="O15564" s="93"/>
      <c r="P15564" s="93"/>
    </row>
    <row r="15565" spans="14:16">
      <c r="N15565" s="102"/>
      <c r="O15565" s="93"/>
      <c r="P15565" s="93"/>
    </row>
    <row r="15566" spans="14:16">
      <c r="N15566" s="102"/>
      <c r="O15566" s="93"/>
      <c r="P15566" s="93"/>
    </row>
    <row r="15567" spans="14:16">
      <c r="N15567" s="102"/>
      <c r="O15567" s="93"/>
      <c r="P15567" s="93"/>
    </row>
    <row r="15568" spans="14:16">
      <c r="N15568" s="102"/>
      <c r="O15568" s="93"/>
      <c r="P15568" s="93"/>
    </row>
    <row r="15569" spans="14:16">
      <c r="N15569" s="102"/>
      <c r="O15569" s="93"/>
      <c r="P15569" s="93"/>
    </row>
    <row r="15570" spans="14:16">
      <c r="N15570" s="102"/>
      <c r="O15570" s="93"/>
      <c r="P15570" s="93"/>
    </row>
    <row r="15571" spans="14:16">
      <c r="N15571" s="102"/>
      <c r="O15571" s="93"/>
      <c r="P15571" s="93"/>
    </row>
    <row r="15572" spans="14:16">
      <c r="N15572" s="102"/>
      <c r="O15572" s="93"/>
      <c r="P15572" s="93"/>
    </row>
    <row r="15573" spans="14:16">
      <c r="N15573" s="102"/>
      <c r="O15573" s="93"/>
      <c r="P15573" s="93"/>
    </row>
    <row r="15574" spans="14:16">
      <c r="N15574" s="102"/>
      <c r="O15574" s="93"/>
      <c r="P15574" s="93"/>
    </row>
    <row r="15575" spans="14:16">
      <c r="N15575" s="102"/>
      <c r="O15575" s="93"/>
      <c r="P15575" s="93"/>
    </row>
    <row r="15576" spans="14:16">
      <c r="N15576" s="102"/>
      <c r="O15576" s="93"/>
      <c r="P15576" s="93"/>
    </row>
    <row r="15577" spans="14:16">
      <c r="N15577" s="102"/>
      <c r="O15577" s="93"/>
      <c r="P15577" s="93"/>
    </row>
    <row r="15578" spans="14:16">
      <c r="N15578" s="102"/>
      <c r="O15578" s="93"/>
      <c r="P15578" s="93"/>
    </row>
    <row r="15579" spans="14:16">
      <c r="N15579" s="102"/>
      <c r="O15579" s="93"/>
      <c r="P15579" s="93"/>
    </row>
    <row r="15580" spans="14:16">
      <c r="N15580" s="102"/>
      <c r="O15580" s="93"/>
      <c r="P15580" s="93"/>
    </row>
    <row r="15581" spans="14:16">
      <c r="N15581" s="102"/>
      <c r="O15581" s="93"/>
      <c r="P15581" s="93"/>
    </row>
    <row r="15582" spans="14:16">
      <c r="N15582" s="102"/>
      <c r="O15582" s="93"/>
      <c r="P15582" s="93"/>
    </row>
    <row r="15583" spans="14:16">
      <c r="N15583" s="102"/>
      <c r="O15583" s="93"/>
      <c r="P15583" s="93"/>
    </row>
    <row r="15584" spans="14:16">
      <c r="N15584" s="102"/>
      <c r="O15584" s="93"/>
      <c r="P15584" s="93"/>
    </row>
    <row r="15585" spans="14:16">
      <c r="N15585" s="102"/>
      <c r="O15585" s="93"/>
      <c r="P15585" s="93"/>
    </row>
    <row r="15586" spans="14:16">
      <c r="N15586" s="102"/>
      <c r="O15586" s="93"/>
      <c r="P15586" s="93"/>
    </row>
    <row r="15587" spans="14:16">
      <c r="N15587" s="102"/>
      <c r="O15587" s="93"/>
      <c r="P15587" s="93"/>
    </row>
    <row r="15588" spans="14:16">
      <c r="N15588" s="102"/>
      <c r="O15588" s="93"/>
      <c r="P15588" s="93"/>
    </row>
    <row r="15589" spans="14:16">
      <c r="N15589" s="102"/>
      <c r="O15589" s="93"/>
      <c r="P15589" s="93"/>
    </row>
    <row r="15590" spans="14:16">
      <c r="N15590" s="102"/>
      <c r="O15590" s="93"/>
      <c r="P15590" s="93"/>
    </row>
    <row r="15591" spans="14:16">
      <c r="N15591" s="102"/>
      <c r="O15591" s="93"/>
      <c r="P15591" s="93"/>
    </row>
    <row r="15592" spans="14:16">
      <c r="N15592" s="102"/>
      <c r="O15592" s="93"/>
      <c r="P15592" s="93"/>
    </row>
    <row r="15593" spans="14:16">
      <c r="N15593" s="102"/>
      <c r="O15593" s="93"/>
      <c r="P15593" s="93"/>
    </row>
    <row r="15594" spans="14:16">
      <c r="N15594" s="102"/>
      <c r="O15594" s="93"/>
      <c r="P15594" s="93"/>
    </row>
    <row r="15595" spans="14:16">
      <c r="N15595" s="102"/>
      <c r="O15595" s="93"/>
      <c r="P15595" s="93"/>
    </row>
    <row r="15596" spans="14:16">
      <c r="N15596" s="102"/>
      <c r="O15596" s="93"/>
      <c r="P15596" s="93"/>
    </row>
    <row r="15597" spans="14:16">
      <c r="N15597" s="102"/>
      <c r="O15597" s="93"/>
      <c r="P15597" s="93"/>
    </row>
    <row r="15598" spans="14:16">
      <c r="N15598" s="102"/>
      <c r="O15598" s="93"/>
      <c r="P15598" s="93"/>
    </row>
    <row r="15599" spans="14:16">
      <c r="N15599" s="102"/>
      <c r="O15599" s="93"/>
      <c r="P15599" s="93"/>
    </row>
    <row r="15600" spans="14:16">
      <c r="N15600" s="102"/>
      <c r="O15600" s="93"/>
      <c r="P15600" s="93"/>
    </row>
    <row r="15601" spans="14:16">
      <c r="N15601" s="102"/>
      <c r="O15601" s="93"/>
      <c r="P15601" s="93"/>
    </row>
    <row r="15602" spans="14:16">
      <c r="N15602" s="102"/>
      <c r="O15602" s="93"/>
      <c r="P15602" s="93"/>
    </row>
    <row r="15603" spans="14:16">
      <c r="N15603" s="102"/>
      <c r="O15603" s="93"/>
      <c r="P15603" s="93"/>
    </row>
    <row r="15604" spans="14:16">
      <c r="N15604" s="102"/>
      <c r="O15604" s="93"/>
      <c r="P15604" s="93"/>
    </row>
    <row r="15605" spans="14:16">
      <c r="N15605" s="102"/>
      <c r="O15605" s="93"/>
      <c r="P15605" s="93"/>
    </row>
    <row r="15606" spans="14:16">
      <c r="N15606" s="102"/>
      <c r="O15606" s="93"/>
      <c r="P15606" s="93"/>
    </row>
    <row r="15607" spans="14:16">
      <c r="N15607" s="102"/>
      <c r="O15607" s="93"/>
      <c r="P15607" s="93"/>
    </row>
    <row r="15608" spans="14:16">
      <c r="N15608" s="102"/>
      <c r="O15608" s="93"/>
      <c r="P15608" s="93"/>
    </row>
    <row r="15609" spans="14:16">
      <c r="N15609" s="102"/>
      <c r="O15609" s="93"/>
      <c r="P15609" s="93"/>
    </row>
    <row r="15610" spans="14:16">
      <c r="N15610" s="102"/>
      <c r="O15610" s="93"/>
      <c r="P15610" s="93"/>
    </row>
    <row r="15611" spans="14:16">
      <c r="N15611" s="102"/>
      <c r="O15611" s="93"/>
      <c r="P15611" s="93"/>
    </row>
    <row r="15612" spans="14:16">
      <c r="N15612" s="102"/>
      <c r="O15612" s="93"/>
      <c r="P15612" s="93"/>
    </row>
    <row r="15613" spans="14:16">
      <c r="N15613" s="102"/>
      <c r="O15613" s="93"/>
      <c r="P15613" s="93"/>
    </row>
    <row r="15614" spans="14:16">
      <c r="N15614" s="102"/>
      <c r="O15614" s="93"/>
      <c r="P15614" s="93"/>
    </row>
    <row r="15615" spans="14:16">
      <c r="N15615" s="102"/>
      <c r="O15615" s="93"/>
      <c r="P15615" s="93"/>
    </row>
    <row r="15616" spans="14:16">
      <c r="N15616" s="102"/>
      <c r="O15616" s="93"/>
      <c r="P15616" s="93"/>
    </row>
    <row r="15617" spans="14:16">
      <c r="N15617" s="102"/>
      <c r="O15617" s="93"/>
      <c r="P15617" s="93"/>
    </row>
    <row r="15618" spans="14:16">
      <c r="N15618" s="102"/>
      <c r="O15618" s="93"/>
      <c r="P15618" s="93"/>
    </row>
    <row r="15619" spans="14:16">
      <c r="N15619" s="102"/>
      <c r="O15619" s="93"/>
      <c r="P15619" s="93"/>
    </row>
    <row r="15620" spans="14:16">
      <c r="N15620" s="102"/>
      <c r="O15620" s="93"/>
      <c r="P15620" s="93"/>
    </row>
    <row r="15621" spans="14:16">
      <c r="N15621" s="102"/>
      <c r="O15621" s="93"/>
      <c r="P15621" s="93"/>
    </row>
    <row r="15622" spans="14:16">
      <c r="N15622" s="102"/>
      <c r="O15622" s="93"/>
      <c r="P15622" s="93"/>
    </row>
    <row r="15623" spans="14:16">
      <c r="N15623" s="102"/>
      <c r="O15623" s="93"/>
      <c r="P15623" s="93"/>
    </row>
    <row r="15624" spans="14:16">
      <c r="N15624" s="102"/>
      <c r="O15624" s="93"/>
      <c r="P15624" s="93"/>
    </row>
    <row r="15625" spans="14:16">
      <c r="N15625" s="102"/>
      <c r="O15625" s="93"/>
      <c r="P15625" s="93"/>
    </row>
    <row r="15626" spans="14:16">
      <c r="N15626" s="102"/>
      <c r="O15626" s="93"/>
      <c r="P15626" s="93"/>
    </row>
    <row r="15627" spans="14:16">
      <c r="N15627" s="102"/>
      <c r="O15627" s="93"/>
      <c r="P15627" s="93"/>
    </row>
    <row r="15628" spans="14:16">
      <c r="N15628" s="102"/>
      <c r="O15628" s="93"/>
      <c r="P15628" s="93"/>
    </row>
    <row r="15629" spans="14:16">
      <c r="N15629" s="102"/>
      <c r="O15629" s="93"/>
      <c r="P15629" s="93"/>
    </row>
    <row r="15630" spans="14:16">
      <c r="N15630" s="102"/>
      <c r="O15630" s="93"/>
      <c r="P15630" s="93"/>
    </row>
    <row r="15631" spans="14:16">
      <c r="N15631" s="102"/>
      <c r="O15631" s="93"/>
      <c r="P15631" s="93"/>
    </row>
    <row r="15632" spans="14:16">
      <c r="N15632" s="102"/>
      <c r="O15632" s="93"/>
      <c r="P15632" s="93"/>
    </row>
    <row r="15633" spans="14:16">
      <c r="N15633" s="102"/>
      <c r="O15633" s="93"/>
      <c r="P15633" s="93"/>
    </row>
    <row r="15634" spans="14:16">
      <c r="N15634" s="102"/>
      <c r="O15634" s="93"/>
      <c r="P15634" s="93"/>
    </row>
    <row r="15635" spans="14:16">
      <c r="N15635" s="102"/>
      <c r="O15635" s="93"/>
      <c r="P15635" s="93"/>
    </row>
    <row r="15636" spans="14:16">
      <c r="N15636" s="102"/>
      <c r="O15636" s="93"/>
      <c r="P15636" s="93"/>
    </row>
    <row r="15637" spans="14:16">
      <c r="N15637" s="102"/>
      <c r="O15637" s="93"/>
      <c r="P15637" s="93"/>
    </row>
    <row r="15638" spans="14:16">
      <c r="N15638" s="102"/>
      <c r="O15638" s="93"/>
      <c r="P15638" s="93"/>
    </row>
    <row r="15639" spans="14:16">
      <c r="N15639" s="102"/>
      <c r="O15639" s="93"/>
      <c r="P15639" s="93"/>
    </row>
    <row r="15640" spans="14:16">
      <c r="N15640" s="102"/>
      <c r="O15640" s="93"/>
      <c r="P15640" s="93"/>
    </row>
    <row r="15641" spans="14:16">
      <c r="N15641" s="102"/>
      <c r="O15641" s="93"/>
      <c r="P15641" s="93"/>
    </row>
    <row r="15642" spans="14:16">
      <c r="N15642" s="102"/>
      <c r="O15642" s="93"/>
      <c r="P15642" s="93"/>
    </row>
    <row r="15643" spans="14:16">
      <c r="N15643" s="102"/>
      <c r="O15643" s="93"/>
      <c r="P15643" s="93"/>
    </row>
    <row r="15644" spans="14:16">
      <c r="N15644" s="102"/>
      <c r="O15644" s="93"/>
      <c r="P15644" s="93"/>
    </row>
    <row r="15645" spans="14:16">
      <c r="N15645" s="102"/>
      <c r="O15645" s="93"/>
      <c r="P15645" s="93"/>
    </row>
    <row r="15646" spans="14:16">
      <c r="N15646" s="102"/>
      <c r="O15646" s="93"/>
      <c r="P15646" s="93"/>
    </row>
    <row r="15647" spans="14:16">
      <c r="N15647" s="102"/>
      <c r="O15647" s="93"/>
      <c r="P15647" s="93"/>
    </row>
    <row r="15648" spans="14:16">
      <c r="N15648" s="102"/>
      <c r="O15648" s="93"/>
      <c r="P15648" s="93"/>
    </row>
    <row r="15649" spans="14:16">
      <c r="N15649" s="102"/>
      <c r="O15649" s="93"/>
      <c r="P15649" s="93"/>
    </row>
    <row r="15650" spans="14:16">
      <c r="N15650" s="102"/>
      <c r="O15650" s="93"/>
      <c r="P15650" s="93"/>
    </row>
    <row r="15651" spans="14:16">
      <c r="N15651" s="102"/>
      <c r="O15651" s="93"/>
      <c r="P15651" s="93"/>
    </row>
    <row r="15652" spans="14:16">
      <c r="N15652" s="102"/>
      <c r="O15652" s="93"/>
      <c r="P15652" s="93"/>
    </row>
    <row r="15653" spans="14:16">
      <c r="N15653" s="102"/>
      <c r="O15653" s="93"/>
      <c r="P15653" s="93"/>
    </row>
    <row r="15654" spans="14:16">
      <c r="N15654" s="102"/>
      <c r="O15654" s="93"/>
      <c r="P15654" s="93"/>
    </row>
    <row r="15655" spans="14:16">
      <c r="N15655" s="102"/>
      <c r="O15655" s="93"/>
      <c r="P15655" s="93"/>
    </row>
    <row r="15656" spans="14:16">
      <c r="N15656" s="102"/>
      <c r="O15656" s="93"/>
      <c r="P15656" s="93"/>
    </row>
    <row r="15657" spans="14:16">
      <c r="N15657" s="102"/>
      <c r="O15657" s="93"/>
      <c r="P15657" s="93"/>
    </row>
    <row r="15658" spans="14:16">
      <c r="N15658" s="102"/>
      <c r="O15658" s="93"/>
      <c r="P15658" s="93"/>
    </row>
    <row r="15659" spans="14:16">
      <c r="N15659" s="102"/>
      <c r="O15659" s="93"/>
      <c r="P15659" s="93"/>
    </row>
    <row r="15660" spans="14:16">
      <c r="N15660" s="102"/>
      <c r="O15660" s="93"/>
      <c r="P15660" s="93"/>
    </row>
    <row r="15661" spans="14:16">
      <c r="N15661" s="102"/>
      <c r="O15661" s="93"/>
      <c r="P15661" s="93"/>
    </row>
    <row r="15662" spans="14:16">
      <c r="N15662" s="102"/>
      <c r="O15662" s="93"/>
      <c r="P15662" s="93"/>
    </row>
    <row r="15663" spans="14:16">
      <c r="N15663" s="102"/>
      <c r="O15663" s="93"/>
      <c r="P15663" s="93"/>
    </row>
    <row r="15664" spans="14:16">
      <c r="N15664" s="102"/>
      <c r="O15664" s="93"/>
      <c r="P15664" s="93"/>
    </row>
    <row r="15665" spans="14:16">
      <c r="N15665" s="102"/>
      <c r="O15665" s="93"/>
      <c r="P15665" s="93"/>
    </row>
    <row r="15666" spans="14:16">
      <c r="N15666" s="102"/>
      <c r="O15666" s="93"/>
      <c r="P15666" s="93"/>
    </row>
    <row r="15667" spans="14:16">
      <c r="N15667" s="102"/>
      <c r="O15667" s="93"/>
      <c r="P15667" s="93"/>
    </row>
    <row r="15668" spans="14:16">
      <c r="N15668" s="102"/>
      <c r="O15668" s="93"/>
      <c r="P15668" s="93"/>
    </row>
    <row r="15669" spans="14:16">
      <c r="N15669" s="102"/>
      <c r="O15669" s="93"/>
      <c r="P15669" s="93"/>
    </row>
    <row r="15670" spans="14:16">
      <c r="N15670" s="102"/>
      <c r="O15670" s="93"/>
      <c r="P15670" s="93"/>
    </row>
    <row r="15671" spans="14:16">
      <c r="N15671" s="102"/>
      <c r="O15671" s="93"/>
      <c r="P15671" s="93"/>
    </row>
    <row r="15672" spans="14:16">
      <c r="N15672" s="102"/>
      <c r="O15672" s="93"/>
      <c r="P15672" s="93"/>
    </row>
    <row r="15673" spans="14:16">
      <c r="N15673" s="102"/>
      <c r="O15673" s="93"/>
      <c r="P15673" s="93"/>
    </row>
    <row r="15674" spans="14:16">
      <c r="N15674" s="102"/>
      <c r="O15674" s="93"/>
      <c r="P15674" s="93"/>
    </row>
    <row r="15675" spans="14:16">
      <c r="N15675" s="102"/>
      <c r="O15675" s="93"/>
      <c r="P15675" s="93"/>
    </row>
    <row r="15676" spans="14:16">
      <c r="N15676" s="102"/>
      <c r="O15676" s="93"/>
      <c r="P15676" s="93"/>
    </row>
    <row r="15677" spans="14:16">
      <c r="N15677" s="102"/>
      <c r="O15677" s="93"/>
      <c r="P15677" s="93"/>
    </row>
    <row r="15678" spans="14:16">
      <c r="N15678" s="102"/>
      <c r="O15678" s="93"/>
      <c r="P15678" s="93"/>
    </row>
    <row r="15679" spans="14:16">
      <c r="N15679" s="102"/>
      <c r="O15679" s="93"/>
      <c r="P15679" s="93"/>
    </row>
    <row r="15680" spans="14:16">
      <c r="N15680" s="102"/>
      <c r="O15680" s="93"/>
      <c r="P15680" s="93"/>
    </row>
    <row r="15681" spans="14:16">
      <c r="N15681" s="102"/>
      <c r="O15681" s="93"/>
      <c r="P15681" s="93"/>
    </row>
    <row r="15682" spans="14:16">
      <c r="N15682" s="102"/>
      <c r="O15682" s="93"/>
      <c r="P15682" s="93"/>
    </row>
    <row r="15683" spans="14:16">
      <c r="N15683" s="102"/>
      <c r="O15683" s="93"/>
      <c r="P15683" s="93"/>
    </row>
    <row r="15684" spans="14:16">
      <c r="N15684" s="102"/>
      <c r="O15684" s="93"/>
      <c r="P15684" s="93"/>
    </row>
    <row r="15685" spans="14:16">
      <c r="N15685" s="102"/>
      <c r="O15685" s="93"/>
      <c r="P15685" s="93"/>
    </row>
    <row r="15686" spans="14:16">
      <c r="N15686" s="102"/>
      <c r="O15686" s="93"/>
      <c r="P15686" s="93"/>
    </row>
    <row r="15687" spans="14:16">
      <c r="N15687" s="102"/>
      <c r="O15687" s="93"/>
      <c r="P15687" s="93"/>
    </row>
    <row r="15688" spans="14:16">
      <c r="N15688" s="102"/>
      <c r="O15688" s="93"/>
      <c r="P15688" s="93"/>
    </row>
    <row r="15689" spans="14:16">
      <c r="N15689" s="102"/>
      <c r="O15689" s="93"/>
      <c r="P15689" s="93"/>
    </row>
    <row r="15690" spans="14:16">
      <c r="N15690" s="102"/>
      <c r="O15690" s="93"/>
      <c r="P15690" s="93"/>
    </row>
    <row r="15691" spans="14:16">
      <c r="N15691" s="102"/>
      <c r="O15691" s="93"/>
      <c r="P15691" s="93"/>
    </row>
    <row r="15692" spans="14:16">
      <c r="N15692" s="102"/>
      <c r="O15692" s="93"/>
      <c r="P15692" s="93"/>
    </row>
    <row r="15693" spans="14:16">
      <c r="N15693" s="102"/>
      <c r="O15693" s="93"/>
      <c r="P15693" s="93"/>
    </row>
    <row r="15694" spans="14:16">
      <c r="N15694" s="102"/>
      <c r="O15694" s="93"/>
      <c r="P15694" s="93"/>
    </row>
    <row r="15695" spans="14:16">
      <c r="N15695" s="102"/>
      <c r="O15695" s="93"/>
      <c r="P15695" s="93"/>
    </row>
    <row r="15696" spans="14:16">
      <c r="N15696" s="102"/>
      <c r="O15696" s="93"/>
      <c r="P15696" s="93"/>
    </row>
    <row r="15697" spans="14:16">
      <c r="N15697" s="102"/>
      <c r="O15697" s="93"/>
      <c r="P15697" s="93"/>
    </row>
    <row r="15698" spans="14:16">
      <c r="N15698" s="102"/>
      <c r="O15698" s="93"/>
      <c r="P15698" s="93"/>
    </row>
    <row r="15699" spans="14:16">
      <c r="N15699" s="102"/>
      <c r="O15699" s="93"/>
      <c r="P15699" s="93"/>
    </row>
    <row r="15700" spans="14:16">
      <c r="N15700" s="102"/>
      <c r="O15700" s="93"/>
      <c r="P15700" s="93"/>
    </row>
    <row r="15701" spans="14:16">
      <c r="N15701" s="102"/>
      <c r="O15701" s="93"/>
      <c r="P15701" s="93"/>
    </row>
    <row r="15702" spans="14:16">
      <c r="N15702" s="102"/>
      <c r="O15702" s="93"/>
      <c r="P15702" s="93"/>
    </row>
    <row r="15703" spans="14:16">
      <c r="N15703" s="102"/>
      <c r="O15703" s="93"/>
      <c r="P15703" s="93"/>
    </row>
    <row r="15704" spans="14:16">
      <c r="N15704" s="102"/>
      <c r="O15704" s="93"/>
      <c r="P15704" s="93"/>
    </row>
    <row r="15705" spans="14:16">
      <c r="N15705" s="102"/>
      <c r="O15705" s="93"/>
      <c r="P15705" s="93"/>
    </row>
    <row r="15706" spans="14:16">
      <c r="N15706" s="102"/>
      <c r="O15706" s="93"/>
      <c r="P15706" s="93"/>
    </row>
    <row r="15707" spans="14:16">
      <c r="N15707" s="102"/>
      <c r="O15707" s="93"/>
      <c r="P15707" s="93"/>
    </row>
    <row r="15708" spans="14:16">
      <c r="N15708" s="102"/>
      <c r="O15708" s="93"/>
      <c r="P15708" s="93"/>
    </row>
    <row r="15709" spans="14:16">
      <c r="N15709" s="102"/>
      <c r="O15709" s="93"/>
      <c r="P15709" s="93"/>
    </row>
    <row r="15710" spans="14:16">
      <c r="N15710" s="102"/>
      <c r="O15710" s="93"/>
      <c r="P15710" s="93"/>
    </row>
    <row r="15711" spans="14:16">
      <c r="N15711" s="102"/>
      <c r="O15711" s="93"/>
      <c r="P15711" s="93"/>
    </row>
    <row r="15712" spans="14:16">
      <c r="N15712" s="102"/>
      <c r="O15712" s="93"/>
      <c r="P15712" s="93"/>
    </row>
    <row r="15713" spans="14:16">
      <c r="N15713" s="102"/>
      <c r="O15713" s="93"/>
      <c r="P15713" s="93"/>
    </row>
    <row r="15714" spans="14:16">
      <c r="N15714" s="102"/>
      <c r="O15714" s="93"/>
      <c r="P15714" s="93"/>
    </row>
    <row r="15715" spans="14:16">
      <c r="N15715" s="102"/>
      <c r="O15715" s="93"/>
      <c r="P15715" s="93"/>
    </row>
    <row r="15716" spans="14:16">
      <c r="N15716" s="102"/>
      <c r="O15716" s="93"/>
      <c r="P15716" s="93"/>
    </row>
    <row r="15717" spans="14:16">
      <c r="N15717" s="102"/>
      <c r="O15717" s="93"/>
      <c r="P15717" s="93"/>
    </row>
    <row r="15718" spans="14:16">
      <c r="N15718" s="102"/>
      <c r="O15718" s="93"/>
      <c r="P15718" s="93"/>
    </row>
    <row r="15719" spans="14:16">
      <c r="N15719" s="102"/>
      <c r="O15719" s="93"/>
      <c r="P15719" s="93"/>
    </row>
    <row r="15720" spans="14:16">
      <c r="N15720" s="102"/>
      <c r="O15720" s="93"/>
      <c r="P15720" s="93"/>
    </row>
    <row r="15721" spans="14:16">
      <c r="N15721" s="102"/>
      <c r="O15721" s="93"/>
      <c r="P15721" s="93"/>
    </row>
    <row r="15722" spans="14:16">
      <c r="N15722" s="102"/>
      <c r="O15722" s="93"/>
      <c r="P15722" s="93"/>
    </row>
    <row r="15723" spans="14:16">
      <c r="N15723" s="102"/>
      <c r="O15723" s="93"/>
      <c r="P15723" s="93"/>
    </row>
    <row r="15724" spans="14:16">
      <c r="N15724" s="102"/>
      <c r="O15724" s="93"/>
      <c r="P15724" s="93"/>
    </row>
    <row r="15725" spans="14:16">
      <c r="N15725" s="102"/>
      <c r="O15725" s="93"/>
      <c r="P15725" s="93"/>
    </row>
    <row r="15726" spans="14:16">
      <c r="N15726" s="102"/>
      <c r="O15726" s="93"/>
      <c r="P15726" s="93"/>
    </row>
    <row r="15727" spans="14:16">
      <c r="N15727" s="102"/>
      <c r="O15727" s="93"/>
      <c r="P15727" s="93"/>
    </row>
    <row r="15728" spans="14:16">
      <c r="N15728" s="102"/>
      <c r="O15728" s="93"/>
      <c r="P15728" s="93"/>
    </row>
    <row r="15729" spans="14:16">
      <c r="N15729" s="102"/>
      <c r="O15729" s="93"/>
      <c r="P15729" s="93"/>
    </row>
    <row r="15730" spans="14:16">
      <c r="N15730" s="102"/>
      <c r="O15730" s="93"/>
      <c r="P15730" s="93"/>
    </row>
    <row r="15731" spans="14:16">
      <c r="N15731" s="102"/>
      <c r="O15731" s="93"/>
      <c r="P15731" s="93"/>
    </row>
    <row r="15732" spans="14:16">
      <c r="N15732" s="102"/>
      <c r="O15732" s="93"/>
      <c r="P15732" s="93"/>
    </row>
    <row r="15733" spans="14:16">
      <c r="N15733" s="102"/>
      <c r="O15733" s="93"/>
      <c r="P15733" s="93"/>
    </row>
    <row r="15734" spans="14:16">
      <c r="N15734" s="102"/>
      <c r="O15734" s="93"/>
      <c r="P15734" s="93"/>
    </row>
    <row r="15735" spans="14:16">
      <c r="N15735" s="102"/>
      <c r="O15735" s="93"/>
      <c r="P15735" s="93"/>
    </row>
    <row r="15736" spans="14:16">
      <c r="N15736" s="102"/>
      <c r="O15736" s="93"/>
      <c r="P15736" s="93"/>
    </row>
    <row r="15737" spans="14:16">
      <c r="N15737" s="102"/>
      <c r="O15737" s="93"/>
      <c r="P15737" s="93"/>
    </row>
    <row r="15738" spans="14:16">
      <c r="N15738" s="102"/>
      <c r="O15738" s="93"/>
      <c r="P15738" s="93"/>
    </row>
    <row r="15739" spans="14:16">
      <c r="N15739" s="102"/>
      <c r="O15739" s="93"/>
      <c r="P15739" s="93"/>
    </row>
    <row r="15740" spans="14:16">
      <c r="N15740" s="102"/>
      <c r="O15740" s="93"/>
      <c r="P15740" s="93"/>
    </row>
    <row r="15741" spans="14:16">
      <c r="N15741" s="102"/>
      <c r="O15741" s="93"/>
      <c r="P15741" s="93"/>
    </row>
    <row r="15742" spans="14:16">
      <c r="N15742" s="102"/>
      <c r="O15742" s="93"/>
      <c r="P15742" s="93"/>
    </row>
    <row r="15743" spans="14:16">
      <c r="N15743" s="102"/>
      <c r="O15743" s="93"/>
      <c r="P15743" s="93"/>
    </row>
    <row r="15744" spans="14:16">
      <c r="N15744" s="102"/>
      <c r="O15744" s="93"/>
      <c r="P15744" s="93"/>
    </row>
    <row r="15745" spans="14:16">
      <c r="N15745" s="102"/>
      <c r="O15745" s="93"/>
      <c r="P15745" s="93"/>
    </row>
    <row r="15746" spans="14:16">
      <c r="N15746" s="102"/>
      <c r="O15746" s="93"/>
      <c r="P15746" s="93"/>
    </row>
    <row r="15747" spans="14:16">
      <c r="N15747" s="102"/>
      <c r="O15747" s="93"/>
      <c r="P15747" s="93"/>
    </row>
    <row r="15748" spans="14:16">
      <c r="N15748" s="102"/>
      <c r="O15748" s="93"/>
      <c r="P15748" s="93"/>
    </row>
    <row r="15749" spans="14:16">
      <c r="N15749" s="102"/>
      <c r="O15749" s="93"/>
      <c r="P15749" s="93"/>
    </row>
    <row r="15750" spans="14:16">
      <c r="N15750" s="102"/>
      <c r="O15750" s="93"/>
      <c r="P15750" s="93"/>
    </row>
    <row r="15751" spans="14:16">
      <c r="N15751" s="102"/>
      <c r="O15751" s="93"/>
      <c r="P15751" s="93"/>
    </row>
    <row r="15752" spans="14:16">
      <c r="N15752" s="102"/>
      <c r="O15752" s="93"/>
      <c r="P15752" s="93"/>
    </row>
    <row r="15753" spans="14:16">
      <c r="N15753" s="102"/>
      <c r="O15753" s="93"/>
      <c r="P15753" s="93"/>
    </row>
    <row r="15754" spans="14:16">
      <c r="N15754" s="102"/>
      <c r="O15754" s="93"/>
      <c r="P15754" s="93"/>
    </row>
    <row r="15755" spans="14:16">
      <c r="N15755" s="102"/>
      <c r="O15755" s="93"/>
      <c r="P15755" s="93"/>
    </row>
    <row r="15756" spans="14:16">
      <c r="N15756" s="102"/>
      <c r="O15756" s="93"/>
      <c r="P15756" s="93"/>
    </row>
    <row r="15757" spans="14:16">
      <c r="N15757" s="102"/>
      <c r="O15757" s="93"/>
      <c r="P15757" s="93"/>
    </row>
    <row r="15758" spans="14:16">
      <c r="N15758" s="102"/>
      <c r="O15758" s="93"/>
      <c r="P15758" s="93"/>
    </row>
    <row r="15759" spans="14:16">
      <c r="N15759" s="102"/>
      <c r="O15759" s="93"/>
      <c r="P15759" s="93"/>
    </row>
    <row r="15760" spans="14:16">
      <c r="N15760" s="102"/>
      <c r="O15760" s="93"/>
      <c r="P15760" s="93"/>
    </row>
    <row r="15761" spans="14:16">
      <c r="N15761" s="102"/>
      <c r="O15761" s="93"/>
      <c r="P15761" s="93"/>
    </row>
    <row r="15762" spans="14:16">
      <c r="N15762" s="102"/>
      <c r="O15762" s="93"/>
      <c r="P15762" s="93"/>
    </row>
    <row r="15763" spans="14:16">
      <c r="N15763" s="102"/>
      <c r="O15763" s="93"/>
      <c r="P15763" s="93"/>
    </row>
    <row r="15764" spans="14:16">
      <c r="N15764" s="102"/>
      <c r="O15764" s="93"/>
      <c r="P15764" s="93"/>
    </row>
    <row r="15765" spans="14:16">
      <c r="N15765" s="102"/>
      <c r="O15765" s="93"/>
      <c r="P15765" s="93"/>
    </row>
    <row r="15766" spans="14:16">
      <c r="N15766" s="102"/>
      <c r="O15766" s="93"/>
      <c r="P15766" s="93"/>
    </row>
    <row r="15767" spans="14:16">
      <c r="N15767" s="102"/>
      <c r="O15767" s="93"/>
      <c r="P15767" s="93"/>
    </row>
    <row r="15768" spans="14:16">
      <c r="N15768" s="102"/>
      <c r="O15768" s="93"/>
      <c r="P15768" s="93"/>
    </row>
    <row r="15769" spans="14:16">
      <c r="N15769" s="102"/>
      <c r="O15769" s="93"/>
      <c r="P15769" s="93"/>
    </row>
    <row r="15770" spans="14:16">
      <c r="N15770" s="102"/>
      <c r="O15770" s="93"/>
      <c r="P15770" s="93"/>
    </row>
    <row r="15771" spans="14:16">
      <c r="N15771" s="102"/>
      <c r="O15771" s="93"/>
      <c r="P15771" s="93"/>
    </row>
    <row r="15772" spans="14:16">
      <c r="N15772" s="102"/>
      <c r="O15772" s="93"/>
      <c r="P15772" s="93"/>
    </row>
    <row r="15773" spans="14:16">
      <c r="N15773" s="102"/>
      <c r="O15773" s="93"/>
      <c r="P15773" s="93"/>
    </row>
    <row r="15774" spans="14:16">
      <c r="N15774" s="102"/>
      <c r="O15774" s="93"/>
      <c r="P15774" s="93"/>
    </row>
    <row r="15775" spans="14:16">
      <c r="N15775" s="102"/>
      <c r="O15775" s="93"/>
      <c r="P15775" s="93"/>
    </row>
    <row r="15776" spans="14:16">
      <c r="N15776" s="102"/>
      <c r="O15776" s="93"/>
      <c r="P15776" s="93"/>
    </row>
    <row r="15777" spans="14:16">
      <c r="N15777" s="102"/>
      <c r="O15777" s="93"/>
      <c r="P15777" s="93"/>
    </row>
    <row r="15778" spans="14:16">
      <c r="N15778" s="102"/>
      <c r="O15778" s="93"/>
      <c r="P15778" s="93"/>
    </row>
    <row r="15779" spans="14:16">
      <c r="N15779" s="102"/>
      <c r="O15779" s="93"/>
      <c r="P15779" s="93"/>
    </row>
    <row r="15780" spans="14:16">
      <c r="N15780" s="102"/>
      <c r="O15780" s="93"/>
      <c r="P15780" s="93"/>
    </row>
    <row r="15781" spans="14:16">
      <c r="N15781" s="102"/>
      <c r="O15781" s="93"/>
      <c r="P15781" s="93"/>
    </row>
    <row r="15782" spans="14:16">
      <c r="N15782" s="102"/>
      <c r="O15782" s="93"/>
      <c r="P15782" s="93"/>
    </row>
    <row r="15783" spans="14:16">
      <c r="N15783" s="102"/>
      <c r="O15783" s="93"/>
      <c r="P15783" s="93"/>
    </row>
    <row r="15784" spans="14:16">
      <c r="N15784" s="102"/>
      <c r="O15784" s="93"/>
      <c r="P15784" s="93"/>
    </row>
    <row r="15785" spans="14:16">
      <c r="N15785" s="102"/>
      <c r="O15785" s="93"/>
      <c r="P15785" s="93"/>
    </row>
    <row r="15786" spans="14:16">
      <c r="N15786" s="102"/>
      <c r="O15786" s="93"/>
      <c r="P15786" s="93"/>
    </row>
    <row r="15787" spans="14:16">
      <c r="N15787" s="102"/>
      <c r="O15787" s="93"/>
      <c r="P15787" s="93"/>
    </row>
    <row r="15788" spans="14:16">
      <c r="N15788" s="102"/>
      <c r="O15788" s="93"/>
      <c r="P15788" s="93"/>
    </row>
    <row r="15789" spans="14:16">
      <c r="N15789" s="102"/>
      <c r="O15789" s="93"/>
      <c r="P15789" s="93"/>
    </row>
    <row r="15790" spans="14:16">
      <c r="N15790" s="102"/>
      <c r="O15790" s="93"/>
      <c r="P15790" s="93"/>
    </row>
    <row r="15791" spans="14:16">
      <c r="N15791" s="102"/>
      <c r="O15791" s="93"/>
      <c r="P15791" s="93"/>
    </row>
    <row r="15792" spans="14:16">
      <c r="N15792" s="102"/>
      <c r="O15792" s="93"/>
      <c r="P15792" s="93"/>
    </row>
    <row r="15793" spans="14:16">
      <c r="N15793" s="102"/>
      <c r="O15793" s="93"/>
      <c r="P15793" s="93"/>
    </row>
    <row r="15794" spans="14:16">
      <c r="N15794" s="102"/>
      <c r="O15794" s="93"/>
      <c r="P15794" s="93"/>
    </row>
    <row r="15795" spans="14:16">
      <c r="N15795" s="102"/>
      <c r="O15795" s="93"/>
      <c r="P15795" s="93"/>
    </row>
    <row r="15796" spans="14:16">
      <c r="N15796" s="102"/>
      <c r="O15796" s="93"/>
      <c r="P15796" s="93"/>
    </row>
    <row r="15797" spans="14:16">
      <c r="N15797" s="102"/>
      <c r="O15797" s="93"/>
      <c r="P15797" s="93"/>
    </row>
    <row r="15798" spans="14:16">
      <c r="N15798" s="102"/>
      <c r="O15798" s="93"/>
      <c r="P15798" s="93"/>
    </row>
    <row r="15799" spans="14:16">
      <c r="N15799" s="102"/>
      <c r="O15799" s="93"/>
      <c r="P15799" s="93"/>
    </row>
    <row r="15800" spans="14:16">
      <c r="N15800" s="102"/>
      <c r="O15800" s="93"/>
      <c r="P15800" s="93"/>
    </row>
    <row r="15801" spans="14:16">
      <c r="N15801" s="102"/>
      <c r="O15801" s="93"/>
      <c r="P15801" s="93"/>
    </row>
    <row r="15802" spans="14:16">
      <c r="N15802" s="102"/>
      <c r="O15802" s="93"/>
      <c r="P15802" s="93"/>
    </row>
    <row r="15803" spans="14:16">
      <c r="N15803" s="102"/>
      <c r="O15803" s="93"/>
      <c r="P15803" s="93"/>
    </row>
    <row r="15804" spans="14:16">
      <c r="N15804" s="102"/>
      <c r="O15804" s="93"/>
      <c r="P15804" s="93"/>
    </row>
    <row r="15805" spans="14:16">
      <c r="N15805" s="102"/>
      <c r="O15805" s="93"/>
      <c r="P15805" s="93"/>
    </row>
    <row r="15806" spans="14:16">
      <c r="N15806" s="102"/>
      <c r="O15806" s="93"/>
      <c r="P15806" s="93"/>
    </row>
    <row r="15807" spans="14:16">
      <c r="N15807" s="102"/>
      <c r="O15807" s="93"/>
      <c r="P15807" s="93"/>
    </row>
    <row r="15808" spans="14:16">
      <c r="N15808" s="102"/>
      <c r="O15808" s="93"/>
      <c r="P15808" s="93"/>
    </row>
    <row r="15809" spans="14:16">
      <c r="N15809" s="102"/>
      <c r="O15809" s="93"/>
      <c r="P15809" s="93"/>
    </row>
    <row r="15810" spans="14:16">
      <c r="N15810" s="102"/>
      <c r="O15810" s="93"/>
      <c r="P15810" s="93"/>
    </row>
    <row r="15811" spans="14:16">
      <c r="N15811" s="102"/>
      <c r="O15811" s="93"/>
      <c r="P15811" s="93"/>
    </row>
    <row r="15812" spans="14:16">
      <c r="N15812" s="102"/>
      <c r="O15812" s="93"/>
      <c r="P15812" s="93"/>
    </row>
    <row r="15813" spans="14:16">
      <c r="N15813" s="102"/>
      <c r="O15813" s="93"/>
      <c r="P15813" s="93"/>
    </row>
    <row r="15814" spans="14:16">
      <c r="N15814" s="102"/>
      <c r="O15814" s="93"/>
      <c r="P15814" s="93"/>
    </row>
    <row r="15815" spans="14:16">
      <c r="N15815" s="102"/>
      <c r="O15815" s="93"/>
      <c r="P15815" s="93"/>
    </row>
    <row r="15816" spans="14:16">
      <c r="N15816" s="102"/>
      <c r="O15816" s="93"/>
      <c r="P15816" s="93"/>
    </row>
    <row r="15817" spans="14:16">
      <c r="N15817" s="102"/>
      <c r="O15817" s="93"/>
      <c r="P15817" s="93"/>
    </row>
    <row r="15818" spans="14:16">
      <c r="N15818" s="102"/>
      <c r="O15818" s="93"/>
      <c r="P15818" s="93"/>
    </row>
    <row r="15819" spans="14:16">
      <c r="N15819" s="102"/>
      <c r="O15819" s="93"/>
      <c r="P15819" s="93"/>
    </row>
    <row r="15820" spans="14:16">
      <c r="N15820" s="102"/>
      <c r="O15820" s="93"/>
      <c r="P15820" s="93"/>
    </row>
    <row r="15821" spans="14:16">
      <c r="N15821" s="102"/>
      <c r="O15821" s="93"/>
      <c r="P15821" s="93"/>
    </row>
    <row r="15822" spans="14:16">
      <c r="N15822" s="102"/>
      <c r="O15822" s="93"/>
      <c r="P15822" s="93"/>
    </row>
    <row r="15823" spans="14:16">
      <c r="N15823" s="102"/>
      <c r="O15823" s="93"/>
      <c r="P15823" s="93"/>
    </row>
    <row r="15824" spans="14:16">
      <c r="N15824" s="102"/>
      <c r="O15824" s="93"/>
      <c r="P15824" s="93"/>
    </row>
    <row r="15825" spans="14:16">
      <c r="N15825" s="102"/>
      <c r="O15825" s="93"/>
      <c r="P15825" s="93"/>
    </row>
    <row r="15826" spans="14:16">
      <c r="N15826" s="102"/>
      <c r="O15826" s="93"/>
      <c r="P15826" s="93"/>
    </row>
    <row r="15827" spans="14:16">
      <c r="N15827" s="102"/>
      <c r="O15827" s="93"/>
      <c r="P15827" s="93"/>
    </row>
    <row r="15828" spans="14:16">
      <c r="N15828" s="102"/>
      <c r="O15828" s="93"/>
      <c r="P15828" s="93"/>
    </row>
    <row r="15829" spans="14:16">
      <c r="N15829" s="102"/>
      <c r="O15829" s="93"/>
      <c r="P15829" s="93"/>
    </row>
    <row r="15830" spans="14:16">
      <c r="N15830" s="102"/>
      <c r="O15830" s="93"/>
      <c r="P15830" s="93"/>
    </row>
    <row r="15831" spans="14:16">
      <c r="N15831" s="102"/>
      <c r="O15831" s="93"/>
      <c r="P15831" s="93"/>
    </row>
    <row r="15832" spans="14:16">
      <c r="N15832" s="102"/>
      <c r="O15832" s="93"/>
      <c r="P15832" s="93"/>
    </row>
    <row r="15833" spans="14:16">
      <c r="N15833" s="102"/>
      <c r="O15833" s="93"/>
      <c r="P15833" s="93"/>
    </row>
    <row r="15834" spans="14:16">
      <c r="N15834" s="102"/>
      <c r="O15834" s="93"/>
      <c r="P15834" s="93"/>
    </row>
    <row r="15835" spans="14:16">
      <c r="N15835" s="102"/>
      <c r="O15835" s="93"/>
      <c r="P15835" s="93"/>
    </row>
    <row r="15836" spans="14:16">
      <c r="N15836" s="102"/>
      <c r="O15836" s="93"/>
      <c r="P15836" s="93"/>
    </row>
    <row r="15837" spans="14:16">
      <c r="N15837" s="102"/>
      <c r="O15837" s="93"/>
      <c r="P15837" s="93"/>
    </row>
    <row r="15838" spans="14:16">
      <c r="N15838" s="102"/>
      <c r="O15838" s="93"/>
      <c r="P15838" s="93"/>
    </row>
    <row r="15839" spans="14:16">
      <c r="N15839" s="102"/>
      <c r="O15839" s="93"/>
      <c r="P15839" s="93"/>
    </row>
    <row r="15840" spans="14:16">
      <c r="N15840" s="102"/>
      <c r="O15840" s="93"/>
      <c r="P15840" s="93"/>
    </row>
    <row r="15841" spans="14:16">
      <c r="N15841" s="102"/>
      <c r="O15841" s="93"/>
      <c r="P15841" s="93"/>
    </row>
    <row r="15842" spans="14:16">
      <c r="N15842" s="102"/>
      <c r="O15842" s="93"/>
      <c r="P15842" s="93"/>
    </row>
    <row r="15843" spans="14:16">
      <c r="N15843" s="102"/>
      <c r="O15843" s="93"/>
      <c r="P15843" s="93"/>
    </row>
    <row r="15844" spans="14:16">
      <c r="N15844" s="102"/>
      <c r="O15844" s="93"/>
      <c r="P15844" s="93"/>
    </row>
    <row r="15845" spans="14:16">
      <c r="N15845" s="102"/>
      <c r="O15845" s="93"/>
      <c r="P15845" s="93"/>
    </row>
    <row r="15846" spans="14:16">
      <c r="N15846" s="102"/>
      <c r="O15846" s="93"/>
      <c r="P15846" s="93"/>
    </row>
    <row r="15847" spans="14:16">
      <c r="N15847" s="102"/>
      <c r="O15847" s="93"/>
      <c r="P15847" s="93"/>
    </row>
    <row r="15848" spans="14:16">
      <c r="N15848" s="102"/>
      <c r="O15848" s="93"/>
      <c r="P15848" s="93"/>
    </row>
    <row r="15849" spans="14:16">
      <c r="N15849" s="102"/>
      <c r="O15849" s="93"/>
      <c r="P15849" s="93"/>
    </row>
    <row r="15850" spans="14:16">
      <c r="N15850" s="102"/>
      <c r="O15850" s="93"/>
      <c r="P15850" s="93"/>
    </row>
    <row r="15851" spans="14:16">
      <c r="N15851" s="102"/>
      <c r="O15851" s="93"/>
      <c r="P15851" s="93"/>
    </row>
    <row r="15852" spans="14:16">
      <c r="N15852" s="102"/>
      <c r="O15852" s="93"/>
      <c r="P15852" s="93"/>
    </row>
    <row r="15853" spans="14:16">
      <c r="N15853" s="102"/>
      <c r="O15853" s="93"/>
      <c r="P15853" s="93"/>
    </row>
    <row r="15854" spans="14:16">
      <c r="N15854" s="102"/>
      <c r="O15854" s="93"/>
      <c r="P15854" s="93"/>
    </row>
    <row r="15855" spans="14:16">
      <c r="N15855" s="102"/>
      <c r="O15855" s="93"/>
      <c r="P15855" s="93"/>
    </row>
    <row r="15856" spans="14:16">
      <c r="N15856" s="102"/>
      <c r="O15856" s="93"/>
      <c r="P15856" s="93"/>
    </row>
    <row r="15857" spans="14:16">
      <c r="N15857" s="102"/>
      <c r="O15857" s="93"/>
      <c r="P15857" s="93"/>
    </row>
    <row r="15858" spans="14:16">
      <c r="N15858" s="102"/>
      <c r="O15858" s="93"/>
      <c r="P15858" s="93"/>
    </row>
    <row r="15859" spans="14:16">
      <c r="N15859" s="102"/>
      <c r="O15859" s="93"/>
      <c r="P15859" s="93"/>
    </row>
    <row r="15860" spans="14:16">
      <c r="N15860" s="102"/>
      <c r="O15860" s="93"/>
      <c r="P15860" s="93"/>
    </row>
    <row r="15861" spans="14:16">
      <c r="N15861" s="102"/>
      <c r="O15861" s="93"/>
      <c r="P15861" s="93"/>
    </row>
    <row r="15862" spans="14:16">
      <c r="N15862" s="102"/>
      <c r="O15862" s="93"/>
      <c r="P15862" s="93"/>
    </row>
    <row r="15863" spans="14:16">
      <c r="N15863" s="102"/>
      <c r="O15863" s="93"/>
      <c r="P15863" s="93"/>
    </row>
    <row r="15864" spans="14:16">
      <c r="N15864" s="102"/>
      <c r="O15864" s="93"/>
      <c r="P15864" s="93"/>
    </row>
    <row r="15865" spans="14:16">
      <c r="N15865" s="102"/>
      <c r="O15865" s="93"/>
      <c r="P15865" s="93"/>
    </row>
    <row r="15866" spans="14:16">
      <c r="N15866" s="102"/>
      <c r="O15866" s="93"/>
      <c r="P15866" s="93"/>
    </row>
    <row r="15867" spans="14:16">
      <c r="N15867" s="102"/>
      <c r="O15867" s="93"/>
      <c r="P15867" s="93"/>
    </row>
    <row r="15868" spans="14:16">
      <c r="N15868" s="102"/>
      <c r="O15868" s="93"/>
      <c r="P15868" s="93"/>
    </row>
    <row r="15869" spans="14:16">
      <c r="N15869" s="102"/>
      <c r="O15869" s="93"/>
      <c r="P15869" s="93"/>
    </row>
    <row r="15870" spans="14:16">
      <c r="N15870" s="102"/>
      <c r="O15870" s="93"/>
      <c r="P15870" s="93"/>
    </row>
    <row r="15871" spans="14:16">
      <c r="N15871" s="102"/>
      <c r="O15871" s="93"/>
      <c r="P15871" s="93"/>
    </row>
    <row r="15872" spans="14:16">
      <c r="N15872" s="102"/>
      <c r="O15872" s="93"/>
      <c r="P15872" s="93"/>
    </row>
    <row r="15873" spans="14:16">
      <c r="N15873" s="102"/>
      <c r="O15873" s="93"/>
      <c r="P15873" s="93"/>
    </row>
    <row r="15874" spans="14:16">
      <c r="N15874" s="102"/>
      <c r="O15874" s="93"/>
      <c r="P15874" s="93"/>
    </row>
    <row r="15875" spans="14:16">
      <c r="N15875" s="102"/>
      <c r="O15875" s="93"/>
      <c r="P15875" s="93"/>
    </row>
    <row r="15876" spans="14:16">
      <c r="N15876" s="102"/>
      <c r="O15876" s="93"/>
      <c r="P15876" s="93"/>
    </row>
    <row r="15877" spans="14:16">
      <c r="N15877" s="102"/>
      <c r="O15877" s="93"/>
      <c r="P15877" s="93"/>
    </row>
    <row r="15878" spans="14:16">
      <c r="N15878" s="102"/>
      <c r="O15878" s="93"/>
      <c r="P15878" s="93"/>
    </row>
    <row r="15879" spans="14:16">
      <c r="N15879" s="102"/>
      <c r="O15879" s="93"/>
      <c r="P15879" s="93"/>
    </row>
    <row r="15880" spans="14:16">
      <c r="N15880" s="102"/>
      <c r="O15880" s="93"/>
      <c r="P15880" s="93"/>
    </row>
    <row r="15881" spans="14:16">
      <c r="N15881" s="102"/>
      <c r="O15881" s="93"/>
      <c r="P15881" s="93"/>
    </row>
    <row r="15882" spans="14:16">
      <c r="N15882" s="102"/>
      <c r="O15882" s="93"/>
      <c r="P15882" s="93"/>
    </row>
    <row r="15883" spans="14:16">
      <c r="N15883" s="102"/>
      <c r="O15883" s="93"/>
      <c r="P15883" s="93"/>
    </row>
    <row r="15884" spans="14:16">
      <c r="N15884" s="102"/>
      <c r="O15884" s="93"/>
      <c r="P15884" s="93"/>
    </row>
    <row r="15885" spans="14:16">
      <c r="N15885" s="102"/>
      <c r="O15885" s="93"/>
      <c r="P15885" s="93"/>
    </row>
    <row r="15886" spans="14:16">
      <c r="N15886" s="102"/>
      <c r="O15886" s="93"/>
      <c r="P15886" s="93"/>
    </row>
    <row r="15887" spans="14:16">
      <c r="N15887" s="102"/>
      <c r="O15887" s="93"/>
      <c r="P15887" s="93"/>
    </row>
    <row r="15888" spans="14:16">
      <c r="N15888" s="102"/>
      <c r="O15888" s="93"/>
      <c r="P15888" s="93"/>
    </row>
    <row r="15889" spans="14:16">
      <c r="N15889" s="102"/>
      <c r="O15889" s="93"/>
      <c r="P15889" s="93"/>
    </row>
    <row r="15890" spans="14:16">
      <c r="N15890" s="102"/>
      <c r="O15890" s="93"/>
      <c r="P15890" s="93"/>
    </row>
    <row r="15891" spans="14:16">
      <c r="N15891" s="102"/>
      <c r="O15891" s="93"/>
      <c r="P15891" s="93"/>
    </row>
    <row r="15892" spans="14:16">
      <c r="N15892" s="102"/>
      <c r="O15892" s="93"/>
      <c r="P15892" s="93"/>
    </row>
    <row r="15893" spans="14:16">
      <c r="N15893" s="102"/>
      <c r="O15893" s="93"/>
      <c r="P15893" s="93"/>
    </row>
    <row r="15894" spans="14:16">
      <c r="N15894" s="102"/>
      <c r="O15894" s="93"/>
      <c r="P15894" s="93"/>
    </row>
    <row r="15895" spans="14:16">
      <c r="N15895" s="102"/>
      <c r="O15895" s="93"/>
      <c r="P15895" s="93"/>
    </row>
    <row r="15896" spans="14:16">
      <c r="N15896" s="102"/>
      <c r="O15896" s="93"/>
      <c r="P15896" s="93"/>
    </row>
    <row r="15897" spans="14:16">
      <c r="N15897" s="102"/>
      <c r="O15897" s="93"/>
      <c r="P15897" s="93"/>
    </row>
    <row r="15898" spans="14:16">
      <c r="N15898" s="102"/>
      <c r="O15898" s="93"/>
      <c r="P15898" s="93"/>
    </row>
    <row r="15899" spans="14:16">
      <c r="N15899" s="102"/>
      <c r="O15899" s="93"/>
      <c r="P15899" s="93"/>
    </row>
    <row r="15900" spans="14:16">
      <c r="N15900" s="102"/>
      <c r="O15900" s="93"/>
      <c r="P15900" s="93"/>
    </row>
    <row r="15901" spans="14:16">
      <c r="N15901" s="102"/>
      <c r="O15901" s="93"/>
      <c r="P15901" s="93"/>
    </row>
    <row r="15902" spans="14:16">
      <c r="N15902" s="102"/>
      <c r="O15902" s="93"/>
      <c r="P15902" s="93"/>
    </row>
    <row r="15903" spans="14:16">
      <c r="N15903" s="102"/>
      <c r="O15903" s="93"/>
      <c r="P15903" s="93"/>
    </row>
    <row r="15904" spans="14:16">
      <c r="N15904" s="102"/>
      <c r="O15904" s="93"/>
      <c r="P15904" s="93"/>
    </row>
    <row r="15905" spans="14:16">
      <c r="N15905" s="102"/>
      <c r="O15905" s="93"/>
      <c r="P15905" s="93"/>
    </row>
    <row r="15906" spans="14:16">
      <c r="N15906" s="102"/>
      <c r="O15906" s="93"/>
      <c r="P15906" s="93"/>
    </row>
    <row r="15907" spans="14:16">
      <c r="N15907" s="102"/>
      <c r="O15907" s="93"/>
      <c r="P15907" s="93"/>
    </row>
    <row r="15908" spans="14:16">
      <c r="N15908" s="102"/>
      <c r="O15908" s="93"/>
      <c r="P15908" s="93"/>
    </row>
    <row r="15909" spans="14:16">
      <c r="N15909" s="102"/>
      <c r="O15909" s="93"/>
      <c r="P15909" s="93"/>
    </row>
    <row r="15910" spans="14:16">
      <c r="N15910" s="102"/>
      <c r="O15910" s="93"/>
      <c r="P15910" s="93"/>
    </row>
    <row r="15911" spans="14:16">
      <c r="N15911" s="102"/>
      <c r="O15911" s="93"/>
      <c r="P15911" s="93"/>
    </row>
    <row r="15912" spans="14:16">
      <c r="N15912" s="102"/>
      <c r="O15912" s="93"/>
      <c r="P15912" s="93"/>
    </row>
    <row r="15913" spans="14:16">
      <c r="N15913" s="102"/>
      <c r="O15913" s="93"/>
      <c r="P15913" s="93"/>
    </row>
    <row r="15914" spans="14:16">
      <c r="N15914" s="102"/>
      <c r="O15914" s="93"/>
      <c r="P15914" s="93"/>
    </row>
    <row r="15915" spans="14:16">
      <c r="N15915" s="102"/>
      <c r="O15915" s="93"/>
      <c r="P15915" s="93"/>
    </row>
    <row r="15916" spans="14:16">
      <c r="N15916" s="102"/>
      <c r="O15916" s="93"/>
      <c r="P15916" s="93"/>
    </row>
    <row r="15917" spans="14:16">
      <c r="N15917" s="102"/>
      <c r="O15917" s="93"/>
      <c r="P15917" s="93"/>
    </row>
    <row r="15918" spans="14:16">
      <c r="N15918" s="102"/>
      <c r="O15918" s="93"/>
      <c r="P15918" s="93"/>
    </row>
    <row r="15919" spans="14:16">
      <c r="N15919" s="102"/>
      <c r="O15919" s="93"/>
      <c r="P15919" s="93"/>
    </row>
    <row r="15920" spans="14:16">
      <c r="N15920" s="102"/>
      <c r="O15920" s="93"/>
      <c r="P15920" s="93"/>
    </row>
    <row r="15921" spans="14:16">
      <c r="N15921" s="102"/>
      <c r="O15921" s="93"/>
      <c r="P15921" s="93"/>
    </row>
    <row r="15922" spans="14:16">
      <c r="N15922" s="102"/>
      <c r="O15922" s="93"/>
      <c r="P15922" s="93"/>
    </row>
    <row r="15923" spans="14:16">
      <c r="N15923" s="102"/>
      <c r="O15923" s="93"/>
      <c r="P15923" s="93"/>
    </row>
    <row r="15924" spans="14:16">
      <c r="N15924" s="102"/>
      <c r="O15924" s="93"/>
      <c r="P15924" s="93"/>
    </row>
    <row r="15925" spans="14:16">
      <c r="N15925" s="102"/>
      <c r="O15925" s="93"/>
      <c r="P15925" s="93"/>
    </row>
    <row r="15926" spans="14:16">
      <c r="N15926" s="102"/>
      <c r="O15926" s="93"/>
      <c r="P15926" s="93"/>
    </row>
    <row r="15927" spans="14:16">
      <c r="N15927" s="102"/>
      <c r="O15927" s="93"/>
      <c r="P15927" s="93"/>
    </row>
    <row r="15928" spans="14:16">
      <c r="N15928" s="102"/>
      <c r="O15928" s="93"/>
      <c r="P15928" s="93"/>
    </row>
    <row r="15929" spans="14:16">
      <c r="N15929" s="102"/>
      <c r="O15929" s="93"/>
      <c r="P15929" s="93"/>
    </row>
    <row r="15930" spans="14:16">
      <c r="N15930" s="102"/>
      <c r="O15930" s="93"/>
      <c r="P15930" s="93"/>
    </row>
    <row r="15931" spans="14:16">
      <c r="N15931" s="102"/>
      <c r="O15931" s="93"/>
      <c r="P15931" s="93"/>
    </row>
    <row r="15932" spans="14:16">
      <c r="N15932" s="102"/>
      <c r="O15932" s="93"/>
      <c r="P15932" s="93"/>
    </row>
    <row r="15933" spans="14:16">
      <c r="N15933" s="102"/>
      <c r="O15933" s="93"/>
      <c r="P15933" s="93"/>
    </row>
    <row r="15934" spans="14:16">
      <c r="N15934" s="102"/>
      <c r="O15934" s="93"/>
      <c r="P15934" s="93"/>
    </row>
    <row r="15935" spans="14:16">
      <c r="N15935" s="102"/>
      <c r="O15935" s="93"/>
      <c r="P15935" s="93"/>
    </row>
    <row r="15936" spans="14:16">
      <c r="N15936" s="102"/>
      <c r="O15936" s="93"/>
      <c r="P15936" s="93"/>
    </row>
    <row r="15937" spans="14:16">
      <c r="N15937" s="102"/>
      <c r="O15937" s="93"/>
      <c r="P15937" s="93"/>
    </row>
    <row r="15938" spans="14:16">
      <c r="N15938" s="102"/>
      <c r="O15938" s="93"/>
      <c r="P15938" s="93"/>
    </row>
    <row r="15939" spans="14:16">
      <c r="N15939" s="102"/>
      <c r="O15939" s="93"/>
      <c r="P15939" s="93"/>
    </row>
    <row r="15940" spans="14:16">
      <c r="N15940" s="102"/>
      <c r="O15940" s="93"/>
      <c r="P15940" s="93"/>
    </row>
    <row r="15941" spans="14:16">
      <c r="N15941" s="102"/>
      <c r="O15941" s="93"/>
      <c r="P15941" s="93"/>
    </row>
    <row r="15942" spans="14:16">
      <c r="N15942" s="102"/>
      <c r="O15942" s="93"/>
      <c r="P15942" s="93"/>
    </row>
    <row r="15943" spans="14:16">
      <c r="N15943" s="102"/>
      <c r="O15943" s="93"/>
      <c r="P15943" s="93"/>
    </row>
    <row r="15944" spans="14:16">
      <c r="N15944" s="102"/>
      <c r="O15944" s="93"/>
      <c r="P15944" s="93"/>
    </row>
    <row r="15945" spans="14:16">
      <c r="N15945" s="102"/>
      <c r="O15945" s="93"/>
      <c r="P15945" s="93"/>
    </row>
    <row r="15946" spans="14:16">
      <c r="N15946" s="102"/>
      <c r="O15946" s="93"/>
      <c r="P15946" s="93"/>
    </row>
    <row r="15947" spans="14:16">
      <c r="N15947" s="102"/>
      <c r="O15947" s="93"/>
      <c r="P15947" s="93"/>
    </row>
    <row r="15948" spans="14:16">
      <c r="N15948" s="102"/>
      <c r="O15948" s="93"/>
      <c r="P15948" s="93"/>
    </row>
    <row r="15949" spans="14:16">
      <c r="N15949" s="102"/>
      <c r="O15949" s="93"/>
      <c r="P15949" s="93"/>
    </row>
    <row r="15950" spans="14:16">
      <c r="N15950" s="102"/>
      <c r="O15950" s="93"/>
      <c r="P15950" s="93"/>
    </row>
    <row r="15951" spans="14:16">
      <c r="N15951" s="102"/>
      <c r="O15951" s="93"/>
      <c r="P15951" s="93"/>
    </row>
    <row r="15952" spans="14:16">
      <c r="N15952" s="102"/>
      <c r="O15952" s="93"/>
      <c r="P15952" s="93"/>
    </row>
    <row r="15953" spans="14:16">
      <c r="N15953" s="102"/>
      <c r="O15953" s="93"/>
      <c r="P15953" s="93"/>
    </row>
    <row r="15954" spans="14:16">
      <c r="N15954" s="102"/>
      <c r="O15954" s="93"/>
      <c r="P15954" s="93"/>
    </row>
    <row r="15955" spans="14:16">
      <c r="N15955" s="102"/>
      <c r="O15955" s="93"/>
      <c r="P15955" s="93"/>
    </row>
    <row r="15956" spans="14:16">
      <c r="N15956" s="102"/>
      <c r="O15956" s="93"/>
      <c r="P15956" s="93"/>
    </row>
    <row r="15957" spans="14:16">
      <c r="N15957" s="102"/>
      <c r="O15957" s="93"/>
      <c r="P15957" s="93"/>
    </row>
    <row r="15958" spans="14:16">
      <c r="N15958" s="102"/>
      <c r="O15958" s="93"/>
      <c r="P15958" s="93"/>
    </row>
    <row r="15959" spans="14:16">
      <c r="N15959" s="102"/>
      <c r="O15959" s="93"/>
      <c r="P15959" s="93"/>
    </row>
    <row r="15960" spans="14:16">
      <c r="N15960" s="102"/>
      <c r="O15960" s="93"/>
      <c r="P15960" s="93"/>
    </row>
    <row r="15961" spans="14:16">
      <c r="N15961" s="102"/>
      <c r="O15961" s="93"/>
      <c r="P15961" s="93"/>
    </row>
    <row r="15962" spans="14:16">
      <c r="N15962" s="102"/>
      <c r="O15962" s="93"/>
      <c r="P15962" s="93"/>
    </row>
    <row r="15963" spans="14:16">
      <c r="N15963" s="102"/>
      <c r="O15963" s="93"/>
      <c r="P15963" s="93"/>
    </row>
    <row r="15964" spans="14:16">
      <c r="N15964" s="102"/>
      <c r="O15964" s="93"/>
      <c r="P15964" s="93"/>
    </row>
    <row r="15965" spans="14:16">
      <c r="N15965" s="102"/>
      <c r="O15965" s="93"/>
      <c r="P15965" s="93"/>
    </row>
    <row r="15966" spans="14:16">
      <c r="N15966" s="102"/>
      <c r="O15966" s="93"/>
      <c r="P15966" s="93"/>
    </row>
    <row r="15967" spans="14:16">
      <c r="N15967" s="102"/>
      <c r="O15967" s="93"/>
      <c r="P15967" s="93"/>
    </row>
    <row r="15968" spans="14:16">
      <c r="N15968" s="102"/>
      <c r="O15968" s="93"/>
      <c r="P15968" s="93"/>
    </row>
    <row r="15969" spans="14:16">
      <c r="N15969" s="102"/>
      <c r="O15969" s="93"/>
      <c r="P15969" s="93"/>
    </row>
    <row r="15970" spans="14:16">
      <c r="N15970" s="102"/>
      <c r="O15970" s="93"/>
      <c r="P15970" s="93"/>
    </row>
    <row r="15971" spans="14:16">
      <c r="N15971" s="102"/>
      <c r="O15971" s="93"/>
      <c r="P15971" s="93"/>
    </row>
    <row r="15972" spans="14:16">
      <c r="N15972" s="102"/>
      <c r="O15972" s="93"/>
      <c r="P15972" s="93"/>
    </row>
    <row r="15973" spans="14:16">
      <c r="N15973" s="102"/>
      <c r="O15973" s="93"/>
      <c r="P15973" s="93"/>
    </row>
    <row r="15974" spans="14:16">
      <c r="N15974" s="102"/>
      <c r="O15974" s="93"/>
      <c r="P15974" s="93"/>
    </row>
    <row r="15975" spans="14:16">
      <c r="N15975" s="102"/>
      <c r="O15975" s="93"/>
      <c r="P15975" s="93"/>
    </row>
    <row r="15976" spans="14:16">
      <c r="N15976" s="102"/>
      <c r="O15976" s="93"/>
      <c r="P15976" s="93"/>
    </row>
    <row r="15977" spans="14:16">
      <c r="N15977" s="102"/>
      <c r="O15977" s="93"/>
      <c r="P15977" s="93"/>
    </row>
    <row r="15978" spans="14:16">
      <c r="N15978" s="102"/>
      <c r="O15978" s="93"/>
      <c r="P15978" s="93"/>
    </row>
    <row r="15979" spans="14:16">
      <c r="N15979" s="102"/>
      <c r="O15979" s="93"/>
      <c r="P15979" s="93"/>
    </row>
    <row r="15980" spans="14:16">
      <c r="N15980" s="102"/>
      <c r="O15980" s="93"/>
      <c r="P15980" s="93"/>
    </row>
    <row r="15981" spans="14:16">
      <c r="N15981" s="102"/>
      <c r="O15981" s="93"/>
      <c r="P15981" s="93"/>
    </row>
    <row r="15982" spans="14:16">
      <c r="N15982" s="102"/>
      <c r="O15982" s="93"/>
      <c r="P15982" s="93"/>
    </row>
    <row r="15983" spans="14:16">
      <c r="N15983" s="102"/>
      <c r="O15983" s="93"/>
      <c r="P15983" s="93"/>
    </row>
    <row r="15984" spans="14:16">
      <c r="N15984" s="102"/>
      <c r="O15984" s="93"/>
      <c r="P15984" s="93"/>
    </row>
    <row r="15985" spans="14:16">
      <c r="N15985" s="102"/>
      <c r="O15985" s="93"/>
      <c r="P15985" s="93"/>
    </row>
    <row r="15986" spans="14:16">
      <c r="N15986" s="102"/>
      <c r="O15986" s="93"/>
      <c r="P15986" s="93"/>
    </row>
    <row r="15987" spans="14:16">
      <c r="N15987" s="102"/>
      <c r="O15987" s="93"/>
      <c r="P15987" s="93"/>
    </row>
    <row r="15988" spans="14:16">
      <c r="N15988" s="102"/>
      <c r="O15988" s="93"/>
      <c r="P15988" s="93"/>
    </row>
    <row r="15989" spans="14:16">
      <c r="N15989" s="102"/>
      <c r="O15989" s="93"/>
      <c r="P15989" s="93"/>
    </row>
    <row r="15990" spans="14:16">
      <c r="N15990" s="102"/>
      <c r="O15990" s="93"/>
      <c r="P15990" s="93"/>
    </row>
    <row r="15991" spans="14:16">
      <c r="N15991" s="102"/>
      <c r="O15991" s="93"/>
      <c r="P15991" s="93"/>
    </row>
    <row r="15992" spans="14:16">
      <c r="N15992" s="102"/>
      <c r="O15992" s="93"/>
      <c r="P15992" s="93"/>
    </row>
    <row r="15993" spans="14:16">
      <c r="N15993" s="102"/>
      <c r="O15993" s="93"/>
      <c r="P15993" s="93"/>
    </row>
    <row r="15994" spans="14:16">
      <c r="N15994" s="102"/>
      <c r="O15994" s="93"/>
      <c r="P15994" s="93"/>
    </row>
    <row r="15995" spans="14:16">
      <c r="N15995" s="102"/>
      <c r="O15995" s="93"/>
      <c r="P15995" s="93"/>
    </row>
    <row r="15996" spans="14:16">
      <c r="N15996" s="102"/>
      <c r="O15996" s="93"/>
      <c r="P15996" s="93"/>
    </row>
    <row r="15997" spans="14:16">
      <c r="N15997" s="102"/>
      <c r="O15997" s="93"/>
      <c r="P15997" s="93"/>
    </row>
    <row r="15998" spans="14:16">
      <c r="N15998" s="102"/>
      <c r="O15998" s="93"/>
      <c r="P15998" s="93"/>
    </row>
    <row r="15999" spans="14:16">
      <c r="N15999" s="102"/>
      <c r="O15999" s="93"/>
      <c r="P15999" s="93"/>
    </row>
    <row r="16000" spans="14:16">
      <c r="N16000" s="102"/>
      <c r="O16000" s="93"/>
      <c r="P16000" s="93"/>
    </row>
    <row r="16001" spans="14:16">
      <c r="N16001" s="102"/>
      <c r="O16001" s="93"/>
      <c r="P16001" s="93"/>
    </row>
    <row r="16002" spans="14:16">
      <c r="N16002" s="102"/>
      <c r="O16002" s="93"/>
      <c r="P16002" s="93"/>
    </row>
    <row r="16003" spans="14:16">
      <c r="N16003" s="102"/>
      <c r="O16003" s="93"/>
      <c r="P16003" s="93"/>
    </row>
    <row r="16004" spans="14:16">
      <c r="N16004" s="102"/>
      <c r="O16004" s="93"/>
      <c r="P16004" s="93"/>
    </row>
    <row r="16005" spans="14:16">
      <c r="N16005" s="102"/>
      <c r="O16005" s="93"/>
      <c r="P16005" s="93"/>
    </row>
    <row r="16006" spans="14:16">
      <c r="N16006" s="102"/>
      <c r="O16006" s="93"/>
      <c r="P16006" s="93"/>
    </row>
    <row r="16007" spans="14:16">
      <c r="N16007" s="102"/>
      <c r="O16007" s="93"/>
      <c r="P16007" s="93"/>
    </row>
    <row r="16008" spans="14:16">
      <c r="N16008" s="102"/>
      <c r="O16008" s="93"/>
      <c r="P16008" s="93"/>
    </row>
    <row r="16009" spans="14:16">
      <c r="N16009" s="102"/>
      <c r="O16009" s="93"/>
      <c r="P16009" s="93"/>
    </row>
    <row r="16010" spans="14:16">
      <c r="N16010" s="102"/>
      <c r="O16010" s="93"/>
      <c r="P16010" s="93"/>
    </row>
    <row r="16011" spans="14:16">
      <c r="N16011" s="102"/>
      <c r="O16011" s="93"/>
      <c r="P16011" s="93"/>
    </row>
    <row r="16012" spans="14:16">
      <c r="N16012" s="102"/>
      <c r="O16012" s="93"/>
      <c r="P16012" s="93"/>
    </row>
    <row r="16013" spans="14:16">
      <c r="N16013" s="102"/>
      <c r="O16013" s="93"/>
      <c r="P16013" s="93"/>
    </row>
    <row r="16014" spans="14:16">
      <c r="N16014" s="102"/>
      <c r="O16014" s="93"/>
      <c r="P16014" s="93"/>
    </row>
    <row r="16015" spans="14:16">
      <c r="N16015" s="102"/>
      <c r="O16015" s="93"/>
      <c r="P16015" s="93"/>
    </row>
    <row r="16016" spans="14:16">
      <c r="N16016" s="102"/>
      <c r="O16016" s="93"/>
      <c r="P16016" s="93"/>
    </row>
    <row r="16017" spans="14:16">
      <c r="N16017" s="102"/>
      <c r="O16017" s="93"/>
      <c r="P16017" s="93"/>
    </row>
    <row r="16018" spans="14:16">
      <c r="N16018" s="102"/>
      <c r="O16018" s="93"/>
      <c r="P16018" s="93"/>
    </row>
    <row r="16019" spans="14:16">
      <c r="N16019" s="102"/>
      <c r="O16019" s="93"/>
      <c r="P16019" s="93"/>
    </row>
    <row r="16020" spans="14:16">
      <c r="N16020" s="102"/>
      <c r="O16020" s="93"/>
      <c r="P16020" s="93"/>
    </row>
    <row r="16021" spans="14:16">
      <c r="N16021" s="102"/>
      <c r="O16021" s="93"/>
      <c r="P16021" s="93"/>
    </row>
    <row r="16022" spans="14:16">
      <c r="N16022" s="102"/>
      <c r="O16022" s="93"/>
      <c r="P16022" s="93"/>
    </row>
    <row r="16023" spans="14:16">
      <c r="N16023" s="102"/>
      <c r="O16023" s="93"/>
      <c r="P16023" s="93"/>
    </row>
    <row r="16024" spans="14:16">
      <c r="N16024" s="102"/>
      <c r="O16024" s="93"/>
      <c r="P16024" s="93"/>
    </row>
    <row r="16025" spans="14:16">
      <c r="N16025" s="102"/>
      <c r="O16025" s="93"/>
      <c r="P16025" s="93"/>
    </row>
    <row r="16026" spans="14:16">
      <c r="N16026" s="102"/>
      <c r="O16026" s="93"/>
      <c r="P16026" s="93"/>
    </row>
    <row r="16027" spans="14:16">
      <c r="N16027" s="102"/>
      <c r="O16027" s="93"/>
      <c r="P16027" s="93"/>
    </row>
    <row r="16028" spans="14:16">
      <c r="N16028" s="102"/>
      <c r="O16028" s="93"/>
      <c r="P16028" s="93"/>
    </row>
    <row r="16029" spans="14:16">
      <c r="N16029" s="102"/>
      <c r="O16029" s="93"/>
      <c r="P16029" s="93"/>
    </row>
    <row r="16030" spans="14:16">
      <c r="N16030" s="102"/>
      <c r="O16030" s="93"/>
      <c r="P16030" s="93"/>
    </row>
    <row r="16031" spans="14:16">
      <c r="N16031" s="102"/>
      <c r="O16031" s="93"/>
      <c r="P16031" s="93"/>
    </row>
    <row r="16032" spans="14:16">
      <c r="N16032" s="102"/>
      <c r="O16032" s="93"/>
      <c r="P16032" s="93"/>
    </row>
    <row r="16033" spans="14:16">
      <c r="N16033" s="102"/>
      <c r="O16033" s="93"/>
      <c r="P16033" s="93"/>
    </row>
    <row r="16034" spans="14:16">
      <c r="N16034" s="102"/>
      <c r="O16034" s="93"/>
      <c r="P16034" s="93"/>
    </row>
    <row r="16035" spans="14:16">
      <c r="N16035" s="102"/>
      <c r="O16035" s="93"/>
      <c r="P16035" s="93"/>
    </row>
    <row r="16036" spans="14:16">
      <c r="N16036" s="102"/>
      <c r="O16036" s="93"/>
      <c r="P16036" s="93"/>
    </row>
    <row r="16037" spans="14:16">
      <c r="N16037" s="102"/>
      <c r="O16037" s="93"/>
      <c r="P16037" s="93"/>
    </row>
    <row r="16038" spans="14:16">
      <c r="N16038" s="102"/>
      <c r="O16038" s="93"/>
      <c r="P16038" s="93"/>
    </row>
    <row r="16039" spans="14:16">
      <c r="N16039" s="102"/>
      <c r="O16039" s="93"/>
      <c r="P16039" s="93"/>
    </row>
    <row r="16040" spans="14:16">
      <c r="N16040" s="102"/>
      <c r="O16040" s="93"/>
      <c r="P16040" s="93"/>
    </row>
    <row r="16041" spans="14:16">
      <c r="N16041" s="102"/>
      <c r="O16041" s="93"/>
      <c r="P16041" s="93"/>
    </row>
    <row r="16042" spans="14:16">
      <c r="N16042" s="102"/>
      <c r="O16042" s="93"/>
      <c r="P16042" s="93"/>
    </row>
    <row r="16043" spans="14:16">
      <c r="N16043" s="102"/>
      <c r="O16043" s="93"/>
      <c r="P16043" s="93"/>
    </row>
    <row r="16044" spans="14:16">
      <c r="N16044" s="102"/>
      <c r="O16044" s="93"/>
      <c r="P16044" s="93"/>
    </row>
    <row r="16045" spans="14:16">
      <c r="N16045" s="102"/>
      <c r="O16045" s="93"/>
      <c r="P16045" s="93"/>
    </row>
    <row r="16046" spans="14:16">
      <c r="N16046" s="102"/>
      <c r="O16046" s="93"/>
      <c r="P16046" s="93"/>
    </row>
    <row r="16047" spans="14:16">
      <c r="N16047" s="102"/>
      <c r="O16047" s="93"/>
      <c r="P16047" s="93"/>
    </row>
    <row r="16048" spans="14:16">
      <c r="N16048" s="102"/>
      <c r="O16048" s="93"/>
      <c r="P16048" s="93"/>
    </row>
    <row r="16049" spans="14:16">
      <c r="N16049" s="102"/>
      <c r="O16049" s="93"/>
      <c r="P16049" s="93"/>
    </row>
    <row r="16050" spans="14:16">
      <c r="N16050" s="102"/>
      <c r="O16050" s="93"/>
      <c r="P16050" s="93"/>
    </row>
    <row r="16051" spans="14:16">
      <c r="N16051" s="102"/>
      <c r="O16051" s="93"/>
      <c r="P16051" s="93"/>
    </row>
    <row r="16052" spans="14:16">
      <c r="N16052" s="102"/>
      <c r="O16052" s="93"/>
      <c r="P16052" s="93"/>
    </row>
    <row r="16053" spans="14:16">
      <c r="N16053" s="102"/>
      <c r="O16053" s="93"/>
      <c r="P16053" s="93"/>
    </row>
    <row r="16054" spans="14:16">
      <c r="N16054" s="102"/>
      <c r="O16054" s="93"/>
      <c r="P16054" s="93"/>
    </row>
    <row r="16055" spans="14:16">
      <c r="N16055" s="102"/>
      <c r="O16055" s="93"/>
      <c r="P16055" s="93"/>
    </row>
    <row r="16056" spans="14:16">
      <c r="N16056" s="102"/>
      <c r="O16056" s="93"/>
      <c r="P16056" s="93"/>
    </row>
    <row r="16057" spans="14:16">
      <c r="N16057" s="102"/>
      <c r="O16057" s="93"/>
      <c r="P16057" s="93"/>
    </row>
    <row r="16058" spans="14:16">
      <c r="N16058" s="102"/>
      <c r="O16058" s="93"/>
      <c r="P16058" s="93"/>
    </row>
    <row r="16059" spans="14:16">
      <c r="N16059" s="102"/>
      <c r="O16059" s="93"/>
      <c r="P16059" s="93"/>
    </row>
    <row r="16060" spans="14:16">
      <c r="N16060" s="102"/>
      <c r="O16060" s="93"/>
      <c r="P16060" s="93"/>
    </row>
    <row r="16061" spans="14:16">
      <c r="N16061" s="102"/>
      <c r="O16061" s="93"/>
      <c r="P16061" s="93"/>
    </row>
    <row r="16062" spans="14:16">
      <c r="N16062" s="102"/>
      <c r="O16062" s="93"/>
      <c r="P16062" s="93"/>
    </row>
    <row r="16063" spans="14:16">
      <c r="N16063" s="102"/>
      <c r="O16063" s="93"/>
      <c r="P16063" s="93"/>
    </row>
    <row r="16064" spans="14:16">
      <c r="N16064" s="102"/>
      <c r="O16064" s="93"/>
      <c r="P16064" s="93"/>
    </row>
    <row r="16065" spans="14:16">
      <c r="N16065" s="102"/>
      <c r="O16065" s="93"/>
      <c r="P16065" s="93"/>
    </row>
    <row r="16066" spans="14:16">
      <c r="N16066" s="102"/>
      <c r="O16066" s="93"/>
      <c r="P16066" s="93"/>
    </row>
    <row r="16067" spans="14:16">
      <c r="N16067" s="102"/>
      <c r="O16067" s="93"/>
      <c r="P16067" s="93"/>
    </row>
    <row r="16068" spans="14:16">
      <c r="N16068" s="102"/>
      <c r="O16068" s="93"/>
      <c r="P16068" s="93"/>
    </row>
    <row r="16069" spans="14:16">
      <c r="N16069" s="102"/>
      <c r="O16069" s="93"/>
      <c r="P16069" s="93"/>
    </row>
    <row r="16070" spans="14:16">
      <c r="N16070" s="102"/>
      <c r="O16070" s="93"/>
      <c r="P16070" s="93"/>
    </row>
    <row r="16071" spans="14:16">
      <c r="N16071" s="102"/>
      <c r="O16071" s="93"/>
      <c r="P16071" s="93"/>
    </row>
    <row r="16072" spans="14:16">
      <c r="N16072" s="102"/>
      <c r="O16072" s="93"/>
      <c r="P16072" s="93"/>
    </row>
    <row r="16073" spans="14:16">
      <c r="N16073" s="102"/>
      <c r="O16073" s="93"/>
      <c r="P16073" s="93"/>
    </row>
    <row r="16074" spans="14:16">
      <c r="N16074" s="102"/>
      <c r="O16074" s="93"/>
      <c r="P16074" s="93"/>
    </row>
    <row r="16075" spans="14:16">
      <c r="N16075" s="102"/>
      <c r="O16075" s="93"/>
      <c r="P16075" s="93"/>
    </row>
    <row r="16076" spans="14:16">
      <c r="N16076" s="102"/>
      <c r="O16076" s="93"/>
      <c r="P16076" s="93"/>
    </row>
    <row r="16077" spans="14:16">
      <c r="N16077" s="102"/>
      <c r="O16077" s="93"/>
      <c r="P16077" s="93"/>
    </row>
    <row r="16078" spans="14:16">
      <c r="N16078" s="102"/>
      <c r="O16078" s="93"/>
      <c r="P16078" s="93"/>
    </row>
    <row r="16079" spans="14:16">
      <c r="N16079" s="102"/>
      <c r="O16079" s="93"/>
      <c r="P16079" s="93"/>
    </row>
    <row r="16080" spans="14:16">
      <c r="N16080" s="102"/>
      <c r="O16080" s="93"/>
      <c r="P16080" s="93"/>
    </row>
    <row r="16081" spans="14:16">
      <c r="N16081" s="102"/>
      <c r="O16081" s="93"/>
      <c r="P16081" s="93"/>
    </row>
    <row r="16082" spans="14:16">
      <c r="N16082" s="102"/>
      <c r="O16082" s="93"/>
      <c r="P16082" s="93"/>
    </row>
    <row r="16083" spans="14:16">
      <c r="N16083" s="102"/>
      <c r="O16083" s="93"/>
      <c r="P16083" s="93"/>
    </row>
    <row r="16084" spans="14:16">
      <c r="N16084" s="102"/>
      <c r="O16084" s="93"/>
      <c r="P16084" s="93"/>
    </row>
    <row r="16085" spans="14:16">
      <c r="N16085" s="102"/>
      <c r="O16085" s="93"/>
      <c r="P16085" s="93"/>
    </row>
    <row r="16086" spans="14:16">
      <c r="N16086" s="102"/>
      <c r="O16086" s="93"/>
      <c r="P16086" s="93"/>
    </row>
    <row r="16087" spans="14:16">
      <c r="N16087" s="102"/>
      <c r="O16087" s="93"/>
      <c r="P16087" s="93"/>
    </row>
    <row r="16088" spans="14:16">
      <c r="N16088" s="102"/>
      <c r="O16088" s="93"/>
      <c r="P16088" s="93"/>
    </row>
    <row r="16089" spans="14:16">
      <c r="N16089" s="102"/>
      <c r="O16089" s="93"/>
      <c r="P16089" s="93"/>
    </row>
    <row r="16090" spans="14:16">
      <c r="N16090" s="102"/>
      <c r="O16090" s="93"/>
      <c r="P16090" s="93"/>
    </row>
    <row r="16091" spans="14:16">
      <c r="N16091" s="102"/>
      <c r="O16091" s="93"/>
      <c r="P16091" s="93"/>
    </row>
    <row r="16092" spans="14:16">
      <c r="N16092" s="102"/>
      <c r="O16092" s="93"/>
      <c r="P16092" s="93"/>
    </row>
    <row r="16093" spans="14:16">
      <c r="N16093" s="102"/>
      <c r="O16093" s="93"/>
      <c r="P16093" s="93"/>
    </row>
    <row r="16094" spans="14:16">
      <c r="N16094" s="102"/>
      <c r="O16094" s="93"/>
      <c r="P16094" s="93"/>
    </row>
    <row r="16095" spans="14:16">
      <c r="N16095" s="102"/>
      <c r="O16095" s="93"/>
      <c r="P16095" s="93"/>
    </row>
    <row r="16096" spans="14:16">
      <c r="N16096" s="102"/>
      <c r="O16096" s="93"/>
      <c r="P16096" s="93"/>
    </row>
    <row r="16097" spans="14:16">
      <c r="N16097" s="102"/>
      <c r="O16097" s="93"/>
      <c r="P16097" s="93"/>
    </row>
    <row r="16098" spans="14:16">
      <c r="N16098" s="102"/>
      <c r="O16098" s="93"/>
      <c r="P16098" s="93"/>
    </row>
    <row r="16099" spans="14:16">
      <c r="N16099" s="102"/>
      <c r="O16099" s="93"/>
      <c r="P16099" s="93"/>
    </row>
    <row r="16100" spans="14:16">
      <c r="N16100" s="102"/>
      <c r="O16100" s="93"/>
      <c r="P16100" s="93"/>
    </row>
    <row r="16101" spans="14:16">
      <c r="N16101" s="102"/>
      <c r="O16101" s="93"/>
      <c r="P16101" s="93"/>
    </row>
    <row r="16102" spans="14:16">
      <c r="N16102" s="102"/>
      <c r="O16102" s="93"/>
      <c r="P16102" s="93"/>
    </row>
    <row r="16103" spans="14:16">
      <c r="N16103" s="102"/>
      <c r="O16103" s="93"/>
      <c r="P16103" s="93"/>
    </row>
    <row r="16104" spans="14:16">
      <c r="N16104" s="102"/>
      <c r="O16104" s="93"/>
      <c r="P16104" s="93"/>
    </row>
    <row r="16105" spans="14:16">
      <c r="N16105" s="102"/>
      <c r="O16105" s="93"/>
      <c r="P16105" s="93"/>
    </row>
    <row r="16106" spans="14:16">
      <c r="N16106" s="102"/>
      <c r="O16106" s="93"/>
      <c r="P16106" s="93"/>
    </row>
    <row r="16107" spans="14:16">
      <c r="N16107" s="102"/>
      <c r="O16107" s="93"/>
      <c r="P16107" s="93"/>
    </row>
    <row r="16108" spans="14:16">
      <c r="N16108" s="102"/>
      <c r="O16108" s="93"/>
      <c r="P16108" s="93"/>
    </row>
    <row r="16109" spans="14:16">
      <c r="N16109" s="102"/>
      <c r="O16109" s="93"/>
      <c r="P16109" s="93"/>
    </row>
    <row r="16110" spans="14:16">
      <c r="N16110" s="102"/>
      <c r="O16110" s="93"/>
      <c r="P16110" s="93"/>
    </row>
    <row r="16111" spans="14:16">
      <c r="N16111" s="102"/>
      <c r="O16111" s="93"/>
      <c r="P16111" s="93"/>
    </row>
    <row r="16112" spans="14:16">
      <c r="N16112" s="102"/>
      <c r="O16112" s="93"/>
      <c r="P16112" s="93"/>
    </row>
    <row r="16113" spans="14:16">
      <c r="N16113" s="102"/>
      <c r="O16113" s="93"/>
      <c r="P16113" s="93"/>
    </row>
    <row r="16114" spans="14:16">
      <c r="N16114" s="102"/>
      <c r="O16114" s="93"/>
      <c r="P16114" s="93"/>
    </row>
    <row r="16115" spans="14:16">
      <c r="N16115" s="102"/>
      <c r="O16115" s="93"/>
      <c r="P16115" s="93"/>
    </row>
    <row r="16116" spans="14:16">
      <c r="N16116" s="102"/>
      <c r="O16116" s="93"/>
      <c r="P16116" s="93"/>
    </row>
    <row r="16117" spans="14:16">
      <c r="N16117" s="102"/>
      <c r="O16117" s="93"/>
      <c r="P16117" s="93"/>
    </row>
    <row r="16118" spans="14:16">
      <c r="N16118" s="102"/>
      <c r="O16118" s="93"/>
      <c r="P16118" s="93"/>
    </row>
    <row r="16119" spans="14:16">
      <c r="N16119" s="102"/>
      <c r="O16119" s="93"/>
      <c r="P16119" s="93"/>
    </row>
    <row r="16120" spans="14:16">
      <c r="N16120" s="102"/>
      <c r="O16120" s="93"/>
      <c r="P16120" s="93"/>
    </row>
    <row r="16121" spans="14:16">
      <c r="N16121" s="102"/>
      <c r="O16121" s="93"/>
      <c r="P16121" s="93"/>
    </row>
    <row r="16122" spans="14:16">
      <c r="N16122" s="102"/>
      <c r="O16122" s="93"/>
      <c r="P16122" s="93"/>
    </row>
    <row r="16123" spans="14:16">
      <c r="N16123" s="102"/>
      <c r="O16123" s="93"/>
      <c r="P16123" s="93"/>
    </row>
    <row r="16124" spans="14:16">
      <c r="N16124" s="102"/>
      <c r="O16124" s="93"/>
      <c r="P16124" s="93"/>
    </row>
    <row r="16125" spans="14:16">
      <c r="N16125" s="102"/>
      <c r="O16125" s="93"/>
      <c r="P16125" s="93"/>
    </row>
    <row r="16126" spans="14:16">
      <c r="N16126" s="102"/>
      <c r="O16126" s="93"/>
      <c r="P16126" s="93"/>
    </row>
    <row r="16127" spans="14:16">
      <c r="N16127" s="102"/>
      <c r="O16127" s="93"/>
      <c r="P16127" s="93"/>
    </row>
    <row r="16128" spans="14:16">
      <c r="N16128" s="102"/>
      <c r="O16128" s="93"/>
      <c r="P16128" s="93"/>
    </row>
    <row r="16129" spans="14:16">
      <c r="N16129" s="102"/>
      <c r="O16129" s="93"/>
      <c r="P16129" s="93"/>
    </row>
    <row r="16130" spans="14:16">
      <c r="N16130" s="102"/>
      <c r="O16130" s="93"/>
      <c r="P16130" s="93"/>
    </row>
    <row r="16131" spans="14:16">
      <c r="N16131" s="102"/>
      <c r="O16131" s="93"/>
      <c r="P16131" s="93"/>
    </row>
    <row r="16132" spans="14:16">
      <c r="N16132" s="102"/>
      <c r="O16132" s="93"/>
      <c r="P16132" s="93"/>
    </row>
    <row r="16133" spans="14:16">
      <c r="N16133" s="102"/>
      <c r="O16133" s="93"/>
      <c r="P16133" s="93"/>
    </row>
    <row r="16134" spans="14:16">
      <c r="N16134" s="102"/>
      <c r="O16134" s="93"/>
      <c r="P16134" s="93"/>
    </row>
    <row r="16135" spans="14:16">
      <c r="N16135" s="102"/>
      <c r="O16135" s="93"/>
      <c r="P16135" s="93"/>
    </row>
    <row r="16136" spans="14:16">
      <c r="N16136" s="102"/>
      <c r="O16136" s="93"/>
      <c r="P16136" s="93"/>
    </row>
    <row r="16137" spans="14:16">
      <c r="N16137" s="102"/>
      <c r="O16137" s="93"/>
      <c r="P16137" s="93"/>
    </row>
    <row r="16138" spans="14:16">
      <c r="N16138" s="102"/>
      <c r="O16138" s="93"/>
      <c r="P16138" s="93"/>
    </row>
    <row r="16139" spans="14:16">
      <c r="N16139" s="102"/>
      <c r="O16139" s="93"/>
      <c r="P16139" s="93"/>
    </row>
    <row r="16140" spans="14:16">
      <c r="N16140" s="102"/>
      <c r="O16140" s="93"/>
      <c r="P16140" s="93"/>
    </row>
    <row r="16141" spans="14:16">
      <c r="N16141" s="102"/>
      <c r="O16141" s="93"/>
      <c r="P16141" s="93"/>
    </row>
    <row r="16142" spans="14:16">
      <c r="N16142" s="102"/>
      <c r="O16142" s="93"/>
      <c r="P16142" s="93"/>
    </row>
    <row r="16143" spans="14:16">
      <c r="N16143" s="102"/>
      <c r="O16143" s="93"/>
      <c r="P16143" s="93"/>
    </row>
    <row r="16144" spans="14:16">
      <c r="N16144" s="102"/>
      <c r="O16144" s="93"/>
      <c r="P16144" s="93"/>
    </row>
    <row r="16145" spans="14:16">
      <c r="N16145" s="102"/>
      <c r="O16145" s="93"/>
      <c r="P16145" s="93"/>
    </row>
    <row r="16146" spans="14:16">
      <c r="N16146" s="102"/>
      <c r="O16146" s="93"/>
      <c r="P16146" s="93"/>
    </row>
    <row r="16147" spans="14:16">
      <c r="N16147" s="102"/>
      <c r="O16147" s="93"/>
      <c r="P16147" s="93"/>
    </row>
    <row r="16148" spans="14:16">
      <c r="N16148" s="102"/>
      <c r="O16148" s="93"/>
      <c r="P16148" s="93"/>
    </row>
    <row r="16149" spans="14:16">
      <c r="N16149" s="102"/>
      <c r="O16149" s="93"/>
      <c r="P16149" s="93"/>
    </row>
    <row r="16150" spans="14:16">
      <c r="N16150" s="102"/>
      <c r="O16150" s="93"/>
      <c r="P16150" s="93"/>
    </row>
    <row r="16151" spans="14:16">
      <c r="N16151" s="102"/>
      <c r="O16151" s="93"/>
      <c r="P16151" s="93"/>
    </row>
    <row r="16152" spans="14:16">
      <c r="N16152" s="102"/>
      <c r="O16152" s="93"/>
      <c r="P16152" s="93"/>
    </row>
    <row r="16153" spans="14:16">
      <c r="N16153" s="102"/>
      <c r="O16153" s="93"/>
      <c r="P16153" s="93"/>
    </row>
    <row r="16154" spans="14:16">
      <c r="N16154" s="102"/>
      <c r="O16154" s="93"/>
      <c r="P16154" s="93"/>
    </row>
    <row r="16155" spans="14:16">
      <c r="N16155" s="102"/>
      <c r="O16155" s="93"/>
      <c r="P16155" s="93"/>
    </row>
    <row r="16156" spans="14:16">
      <c r="N16156" s="102"/>
      <c r="O16156" s="93"/>
      <c r="P16156" s="93"/>
    </row>
    <row r="16157" spans="14:16">
      <c r="N16157" s="102"/>
      <c r="O16157" s="93"/>
      <c r="P16157" s="93"/>
    </row>
    <row r="16158" spans="14:16">
      <c r="N16158" s="102"/>
      <c r="O16158" s="93"/>
      <c r="P16158" s="93"/>
    </row>
    <row r="16159" spans="14:16">
      <c r="N16159" s="102"/>
      <c r="O16159" s="93"/>
      <c r="P16159" s="93"/>
    </row>
    <row r="16160" spans="14:16">
      <c r="N16160" s="102"/>
      <c r="O16160" s="93"/>
      <c r="P16160" s="93"/>
    </row>
    <row r="16161" spans="14:16">
      <c r="N16161" s="102"/>
      <c r="O16161" s="93"/>
      <c r="P16161" s="93"/>
    </row>
    <row r="16162" spans="14:16">
      <c r="N16162" s="102"/>
      <c r="O16162" s="93"/>
      <c r="P16162" s="93"/>
    </row>
    <row r="16163" spans="14:16">
      <c r="N16163" s="102"/>
      <c r="O16163" s="93"/>
      <c r="P16163" s="93"/>
    </row>
    <row r="16164" spans="14:16">
      <c r="N16164" s="102"/>
      <c r="O16164" s="93"/>
      <c r="P16164" s="93"/>
    </row>
    <row r="16165" spans="14:16">
      <c r="N16165" s="102"/>
      <c r="O16165" s="93"/>
      <c r="P16165" s="93"/>
    </row>
    <row r="16166" spans="14:16">
      <c r="N16166" s="102"/>
      <c r="O16166" s="93"/>
      <c r="P16166" s="93"/>
    </row>
    <row r="16167" spans="14:16">
      <c r="N16167" s="102"/>
      <c r="O16167" s="93"/>
      <c r="P16167" s="93"/>
    </row>
    <row r="16168" spans="14:16">
      <c r="N16168" s="102"/>
      <c r="O16168" s="93"/>
      <c r="P16168" s="93"/>
    </row>
    <row r="16169" spans="14:16">
      <c r="N16169" s="102"/>
      <c r="O16169" s="93"/>
      <c r="P16169" s="93"/>
    </row>
    <row r="16170" spans="14:16">
      <c r="N16170" s="102"/>
      <c r="O16170" s="93"/>
      <c r="P16170" s="93"/>
    </row>
    <row r="16171" spans="14:16">
      <c r="N16171" s="102"/>
      <c r="O16171" s="93"/>
      <c r="P16171" s="93"/>
    </row>
    <row r="16172" spans="14:16">
      <c r="N16172" s="102"/>
      <c r="O16172" s="93"/>
      <c r="P16172" s="93"/>
    </row>
    <row r="16173" spans="14:16">
      <c r="N16173" s="102"/>
      <c r="O16173" s="93"/>
      <c r="P16173" s="93"/>
    </row>
    <row r="16174" spans="14:16">
      <c r="N16174" s="102"/>
      <c r="O16174" s="93"/>
      <c r="P16174" s="93"/>
    </row>
    <row r="16175" spans="14:16">
      <c r="N16175" s="102"/>
      <c r="O16175" s="93"/>
      <c r="P16175" s="93"/>
    </row>
    <row r="16176" spans="14:16">
      <c r="N16176" s="102"/>
      <c r="O16176" s="93"/>
      <c r="P16176" s="93"/>
    </row>
    <row r="16177" spans="14:16">
      <c r="N16177" s="102"/>
      <c r="O16177" s="93"/>
      <c r="P16177" s="93"/>
    </row>
    <row r="16178" spans="14:16">
      <c r="N16178" s="102"/>
      <c r="O16178" s="93"/>
      <c r="P16178" s="93"/>
    </row>
    <row r="16179" spans="14:16">
      <c r="N16179" s="102"/>
      <c r="O16179" s="93"/>
      <c r="P16179" s="93"/>
    </row>
    <row r="16180" spans="14:16">
      <c r="N16180" s="102"/>
      <c r="O16180" s="93"/>
      <c r="P16180" s="93"/>
    </row>
    <row r="16181" spans="14:16">
      <c r="N16181" s="102"/>
      <c r="O16181" s="93"/>
      <c r="P16181" s="93"/>
    </row>
    <row r="16182" spans="14:16">
      <c r="N16182" s="102"/>
      <c r="O16182" s="93"/>
      <c r="P16182" s="93"/>
    </row>
    <row r="16183" spans="14:16">
      <c r="N16183" s="102"/>
      <c r="O16183" s="93"/>
      <c r="P16183" s="93"/>
    </row>
    <row r="16184" spans="14:16">
      <c r="N16184" s="102"/>
      <c r="O16184" s="93"/>
      <c r="P16184" s="93"/>
    </row>
    <row r="16185" spans="14:16">
      <c r="N16185" s="102"/>
      <c r="O16185" s="93"/>
      <c r="P16185" s="93"/>
    </row>
    <row r="16186" spans="14:16">
      <c r="N16186" s="102"/>
      <c r="O16186" s="93"/>
      <c r="P16186" s="93"/>
    </row>
    <row r="16187" spans="14:16">
      <c r="N16187" s="102"/>
      <c r="O16187" s="93"/>
      <c r="P16187" s="93"/>
    </row>
    <row r="16188" spans="14:16">
      <c r="N16188" s="102"/>
      <c r="O16188" s="93"/>
      <c r="P16188" s="93"/>
    </row>
    <row r="16189" spans="14:16">
      <c r="N16189" s="102"/>
      <c r="O16189" s="93"/>
      <c r="P16189" s="93"/>
    </row>
    <row r="16190" spans="14:16">
      <c r="N16190" s="102"/>
      <c r="O16190" s="93"/>
      <c r="P16190" s="93"/>
    </row>
    <row r="16191" spans="14:16">
      <c r="N16191" s="102"/>
      <c r="O16191" s="93"/>
      <c r="P16191" s="93"/>
    </row>
    <row r="16192" spans="14:16">
      <c r="N16192" s="102"/>
      <c r="O16192" s="93"/>
      <c r="P16192" s="93"/>
    </row>
    <row r="16193" spans="14:16">
      <c r="N16193" s="102"/>
      <c r="O16193" s="93"/>
      <c r="P16193" s="93"/>
    </row>
    <row r="16194" spans="14:16">
      <c r="N16194" s="102"/>
      <c r="O16194" s="93"/>
      <c r="P16194" s="93"/>
    </row>
    <row r="16195" spans="14:16">
      <c r="N16195" s="102"/>
      <c r="O16195" s="93"/>
      <c r="P16195" s="93"/>
    </row>
    <row r="16196" spans="14:16">
      <c r="N16196" s="102"/>
      <c r="O16196" s="93"/>
      <c r="P16196" s="93"/>
    </row>
    <row r="16197" spans="14:16">
      <c r="N16197" s="102"/>
      <c r="O16197" s="93"/>
      <c r="P16197" s="93"/>
    </row>
    <row r="16198" spans="14:16">
      <c r="N16198" s="102"/>
      <c r="O16198" s="93"/>
      <c r="P16198" s="93"/>
    </row>
    <row r="16199" spans="14:16">
      <c r="N16199" s="102"/>
      <c r="O16199" s="93"/>
      <c r="P16199" s="93"/>
    </row>
    <row r="16200" spans="14:16">
      <c r="N16200" s="102"/>
      <c r="O16200" s="93"/>
      <c r="P16200" s="93"/>
    </row>
    <row r="16201" spans="14:16">
      <c r="N16201" s="102"/>
      <c r="O16201" s="93"/>
      <c r="P16201" s="93"/>
    </row>
    <row r="16202" spans="14:16">
      <c r="N16202" s="102"/>
      <c r="O16202" s="93"/>
      <c r="P16202" s="93"/>
    </row>
    <row r="16203" spans="14:16">
      <c r="N16203" s="102"/>
      <c r="O16203" s="93"/>
      <c r="P16203" s="93"/>
    </row>
    <row r="16204" spans="14:16">
      <c r="N16204" s="102"/>
      <c r="O16204" s="93"/>
      <c r="P16204" s="93"/>
    </row>
    <row r="16205" spans="14:16">
      <c r="N16205" s="102"/>
      <c r="O16205" s="93"/>
      <c r="P16205" s="93"/>
    </row>
    <row r="16206" spans="14:16">
      <c r="N16206" s="102"/>
      <c r="O16206" s="93"/>
      <c r="P16206" s="93"/>
    </row>
    <row r="16207" spans="14:16">
      <c r="N16207" s="102"/>
      <c r="O16207" s="93"/>
      <c r="P16207" s="93"/>
    </row>
    <row r="16208" spans="14:16">
      <c r="N16208" s="102"/>
      <c r="O16208" s="93"/>
      <c r="P16208" s="93"/>
    </row>
    <row r="16209" spans="14:16">
      <c r="N16209" s="102"/>
      <c r="O16209" s="93"/>
      <c r="P16209" s="93"/>
    </row>
    <row r="16210" spans="14:16">
      <c r="N16210" s="102"/>
      <c r="O16210" s="93"/>
      <c r="P16210" s="93"/>
    </row>
    <row r="16211" spans="14:16">
      <c r="N16211" s="102"/>
      <c r="O16211" s="93"/>
      <c r="P16211" s="93"/>
    </row>
    <row r="16212" spans="14:16">
      <c r="N16212" s="102"/>
      <c r="O16212" s="93"/>
      <c r="P16212" s="93"/>
    </row>
    <row r="16213" spans="14:16">
      <c r="N16213" s="102"/>
      <c r="O16213" s="93"/>
      <c r="P16213" s="93"/>
    </row>
    <row r="16214" spans="14:16">
      <c r="N16214" s="102"/>
      <c r="O16214" s="93"/>
      <c r="P16214" s="93"/>
    </row>
    <row r="16215" spans="14:16">
      <c r="N16215" s="102"/>
      <c r="O16215" s="93"/>
      <c r="P16215" s="93"/>
    </row>
    <row r="16216" spans="14:16">
      <c r="N16216" s="102"/>
      <c r="O16216" s="93"/>
      <c r="P16216" s="93"/>
    </row>
    <row r="16217" spans="14:16">
      <c r="N16217" s="102"/>
      <c r="O16217" s="93"/>
      <c r="P16217" s="93"/>
    </row>
    <row r="16218" spans="14:16">
      <c r="N16218" s="102"/>
      <c r="O16218" s="93"/>
      <c r="P16218" s="93"/>
    </row>
    <row r="16219" spans="14:16">
      <c r="N16219" s="102"/>
      <c r="O16219" s="93"/>
      <c r="P16219" s="93"/>
    </row>
    <row r="16220" spans="14:16">
      <c r="N16220" s="102"/>
      <c r="O16220" s="93"/>
      <c r="P16220" s="93"/>
    </row>
    <row r="16221" spans="14:16">
      <c r="N16221" s="102"/>
      <c r="O16221" s="93"/>
      <c r="P16221" s="93"/>
    </row>
    <row r="16222" spans="14:16">
      <c r="N16222" s="102"/>
      <c r="O16222" s="93"/>
      <c r="P16222" s="93"/>
    </row>
    <row r="16223" spans="14:16">
      <c r="N16223" s="102"/>
      <c r="O16223" s="93"/>
      <c r="P16223" s="93"/>
    </row>
    <row r="16224" spans="14:16">
      <c r="N16224" s="102"/>
      <c r="O16224" s="93"/>
      <c r="P16224" s="93"/>
    </row>
    <row r="16225" spans="14:16">
      <c r="N16225" s="102"/>
      <c r="O16225" s="93"/>
      <c r="P16225" s="93"/>
    </row>
    <row r="16226" spans="14:16">
      <c r="N16226" s="102"/>
      <c r="O16226" s="93"/>
      <c r="P16226" s="93"/>
    </row>
    <row r="16227" spans="14:16">
      <c r="N16227" s="102"/>
      <c r="O16227" s="93"/>
      <c r="P16227" s="93"/>
    </row>
    <row r="16228" spans="14:16">
      <c r="N16228" s="102"/>
      <c r="O16228" s="93"/>
      <c r="P16228" s="93"/>
    </row>
    <row r="16229" spans="14:16">
      <c r="N16229" s="102"/>
      <c r="O16229" s="93"/>
      <c r="P16229" s="93"/>
    </row>
    <row r="16230" spans="14:16">
      <c r="N16230" s="102"/>
      <c r="O16230" s="93"/>
      <c r="P16230" s="93"/>
    </row>
    <row r="16231" spans="14:16">
      <c r="N16231" s="102"/>
      <c r="O16231" s="93"/>
      <c r="P16231" s="93"/>
    </row>
    <row r="16232" spans="14:16">
      <c r="N16232" s="102"/>
      <c r="O16232" s="93"/>
      <c r="P16232" s="93"/>
    </row>
    <row r="16233" spans="14:16">
      <c r="N16233" s="102"/>
      <c r="O16233" s="93"/>
      <c r="P16233" s="93"/>
    </row>
    <row r="16234" spans="14:16">
      <c r="N16234" s="102"/>
      <c r="O16234" s="93"/>
      <c r="P16234" s="93"/>
    </row>
    <row r="16235" spans="14:16">
      <c r="N16235" s="102"/>
      <c r="O16235" s="93"/>
      <c r="P16235" s="93"/>
    </row>
    <row r="16236" spans="14:16">
      <c r="N16236" s="102"/>
      <c r="O16236" s="93"/>
      <c r="P16236" s="93"/>
    </row>
    <row r="16237" spans="14:16">
      <c r="N16237" s="102"/>
      <c r="O16237" s="93"/>
      <c r="P16237" s="93"/>
    </row>
    <row r="16238" spans="14:16">
      <c r="N16238" s="102"/>
      <c r="O16238" s="93"/>
      <c r="P16238" s="93"/>
    </row>
    <row r="16239" spans="14:16">
      <c r="N16239" s="102"/>
      <c r="O16239" s="93"/>
      <c r="P16239" s="93"/>
    </row>
    <row r="16240" spans="14:16">
      <c r="N16240" s="102"/>
      <c r="O16240" s="93"/>
      <c r="P16240" s="93"/>
    </row>
    <row r="16241" spans="14:16">
      <c r="N16241" s="102"/>
      <c r="O16241" s="93"/>
      <c r="P16241" s="93"/>
    </row>
    <row r="16242" spans="14:16">
      <c r="N16242" s="102"/>
      <c r="O16242" s="93"/>
      <c r="P16242" s="93"/>
    </row>
    <row r="16243" spans="14:16">
      <c r="N16243" s="102"/>
      <c r="O16243" s="93"/>
      <c r="P16243" s="93"/>
    </row>
    <row r="16244" spans="14:16">
      <c r="N16244" s="102"/>
      <c r="O16244" s="93"/>
      <c r="P16244" s="93"/>
    </row>
    <row r="16245" spans="14:16">
      <c r="N16245" s="102"/>
      <c r="O16245" s="93"/>
      <c r="P16245" s="93"/>
    </row>
    <row r="16246" spans="14:16">
      <c r="N16246" s="102"/>
      <c r="O16246" s="93"/>
      <c r="P16246" s="93"/>
    </row>
    <row r="16247" spans="14:16">
      <c r="N16247" s="102"/>
      <c r="O16247" s="93"/>
      <c r="P16247" s="93"/>
    </row>
    <row r="16248" spans="14:16">
      <c r="N16248" s="102"/>
      <c r="O16248" s="93"/>
      <c r="P16248" s="93"/>
    </row>
    <row r="16249" spans="14:16">
      <c r="N16249" s="102"/>
      <c r="O16249" s="93"/>
      <c r="P16249" s="93"/>
    </row>
    <row r="16250" spans="14:16">
      <c r="N16250" s="102"/>
      <c r="O16250" s="93"/>
      <c r="P16250" s="93"/>
    </row>
    <row r="16251" spans="14:16">
      <c r="N16251" s="102"/>
      <c r="O16251" s="93"/>
      <c r="P16251" s="93"/>
    </row>
    <row r="16252" spans="14:16">
      <c r="N16252" s="102"/>
      <c r="O16252" s="93"/>
      <c r="P16252" s="93"/>
    </row>
    <row r="16253" spans="14:16">
      <c r="N16253" s="102"/>
      <c r="O16253" s="93"/>
      <c r="P16253" s="93"/>
    </row>
    <row r="16254" spans="14:16">
      <c r="N16254" s="102"/>
      <c r="O16254" s="93"/>
      <c r="P16254" s="93"/>
    </row>
    <row r="16255" spans="14:16">
      <c r="N16255" s="102"/>
      <c r="O16255" s="93"/>
      <c r="P16255" s="93"/>
    </row>
    <row r="16256" spans="14:16">
      <c r="N16256" s="102"/>
      <c r="O16256" s="93"/>
      <c r="P16256" s="93"/>
    </row>
    <row r="16257" spans="14:16">
      <c r="N16257" s="102"/>
      <c r="O16257" s="93"/>
      <c r="P16257" s="93"/>
    </row>
    <row r="16258" spans="14:16">
      <c r="N16258" s="102"/>
      <c r="O16258" s="93"/>
      <c r="P16258" s="93"/>
    </row>
    <row r="16259" spans="14:16">
      <c r="N16259" s="102"/>
      <c r="O16259" s="93"/>
      <c r="P16259" s="93"/>
    </row>
    <row r="16260" spans="14:16">
      <c r="N16260" s="102"/>
      <c r="O16260" s="93"/>
      <c r="P16260" s="93"/>
    </row>
    <row r="16261" spans="14:16">
      <c r="N16261" s="102"/>
      <c r="O16261" s="93"/>
      <c r="P16261" s="93"/>
    </row>
    <row r="16262" spans="14:16">
      <c r="N16262" s="102"/>
      <c r="O16262" s="93"/>
      <c r="P16262" s="93"/>
    </row>
    <row r="16263" spans="14:16">
      <c r="N16263" s="102"/>
      <c r="O16263" s="93"/>
      <c r="P16263" s="93"/>
    </row>
    <row r="16264" spans="14:16">
      <c r="N16264" s="102"/>
      <c r="O16264" s="93"/>
      <c r="P16264" s="93"/>
    </row>
    <row r="16265" spans="14:16">
      <c r="N16265" s="102"/>
      <c r="O16265" s="93"/>
      <c r="P16265" s="93"/>
    </row>
    <row r="16266" spans="14:16">
      <c r="N16266" s="102"/>
      <c r="O16266" s="93"/>
      <c r="P16266" s="93"/>
    </row>
    <row r="16267" spans="14:16">
      <c r="N16267" s="102"/>
      <c r="O16267" s="93"/>
      <c r="P16267" s="93"/>
    </row>
    <row r="16268" spans="14:16">
      <c r="N16268" s="102"/>
      <c r="O16268" s="93"/>
      <c r="P16268" s="93"/>
    </row>
    <row r="16269" spans="14:16">
      <c r="N16269" s="102"/>
      <c r="O16269" s="93"/>
      <c r="P16269" s="93"/>
    </row>
    <row r="16270" spans="14:16">
      <c r="N16270" s="102"/>
      <c r="O16270" s="93"/>
      <c r="P16270" s="93"/>
    </row>
    <row r="16271" spans="14:16">
      <c r="N16271" s="102"/>
      <c r="O16271" s="93"/>
      <c r="P16271" s="93"/>
    </row>
    <row r="16272" spans="14:16">
      <c r="N16272" s="102"/>
      <c r="O16272" s="93"/>
      <c r="P16272" s="93"/>
    </row>
    <row r="16273" spans="14:16">
      <c r="N16273" s="102"/>
      <c r="O16273" s="93"/>
      <c r="P16273" s="93"/>
    </row>
    <row r="16274" spans="14:16">
      <c r="N16274" s="102"/>
      <c r="O16274" s="93"/>
      <c r="P16274" s="93"/>
    </row>
    <row r="16275" spans="14:16">
      <c r="N16275" s="102"/>
      <c r="O16275" s="93"/>
      <c r="P16275" s="93"/>
    </row>
    <row r="16276" spans="14:16">
      <c r="N16276" s="102"/>
      <c r="O16276" s="93"/>
      <c r="P16276" s="93"/>
    </row>
    <row r="16277" spans="14:16">
      <c r="N16277" s="102"/>
      <c r="O16277" s="93"/>
      <c r="P16277" s="93"/>
    </row>
    <row r="16278" spans="14:16">
      <c r="N16278" s="102"/>
      <c r="O16278" s="93"/>
      <c r="P16278" s="93"/>
    </row>
    <row r="16279" spans="14:16">
      <c r="N16279" s="102"/>
      <c r="O16279" s="93"/>
      <c r="P16279" s="93"/>
    </row>
    <row r="16280" spans="14:16">
      <c r="N16280" s="102"/>
      <c r="O16280" s="93"/>
      <c r="P16280" s="93"/>
    </row>
    <row r="16281" spans="14:16">
      <c r="N16281" s="102"/>
      <c r="O16281" s="93"/>
      <c r="P16281" s="93"/>
    </row>
    <row r="16282" spans="14:16">
      <c r="N16282" s="102"/>
      <c r="O16282" s="93"/>
      <c r="P16282" s="93"/>
    </row>
    <row r="16283" spans="14:16">
      <c r="N16283" s="102"/>
      <c r="O16283" s="93"/>
      <c r="P16283" s="93"/>
    </row>
    <row r="16284" spans="14:16">
      <c r="N16284" s="102"/>
      <c r="O16284" s="93"/>
      <c r="P16284" s="93"/>
    </row>
    <row r="16285" spans="14:16">
      <c r="N16285" s="102"/>
      <c r="O16285" s="93"/>
      <c r="P16285" s="93"/>
    </row>
    <row r="16286" spans="14:16">
      <c r="N16286" s="102"/>
      <c r="O16286" s="93"/>
      <c r="P16286" s="93"/>
    </row>
    <row r="16287" spans="14:16">
      <c r="N16287" s="102"/>
      <c r="O16287" s="93"/>
      <c r="P16287" s="93"/>
    </row>
    <row r="16288" spans="14:16">
      <c r="N16288" s="102"/>
      <c r="O16288" s="93"/>
      <c r="P16288" s="93"/>
    </row>
    <row r="16289" spans="14:16">
      <c r="N16289" s="102"/>
      <c r="O16289" s="93"/>
      <c r="P16289" s="93"/>
    </row>
    <row r="16290" spans="14:16">
      <c r="N16290" s="102"/>
      <c r="O16290" s="93"/>
      <c r="P16290" s="93"/>
    </row>
    <row r="16291" spans="14:16">
      <c r="N16291" s="102"/>
      <c r="O16291" s="93"/>
      <c r="P16291" s="93"/>
    </row>
    <row r="16292" spans="14:16">
      <c r="N16292" s="102"/>
      <c r="O16292" s="93"/>
      <c r="P16292" s="93"/>
    </row>
    <row r="16293" spans="14:16">
      <c r="N16293" s="102"/>
      <c r="O16293" s="93"/>
      <c r="P16293" s="93"/>
    </row>
    <row r="16294" spans="14:16">
      <c r="N16294" s="102"/>
      <c r="O16294" s="93"/>
      <c r="P16294" s="93"/>
    </row>
    <row r="16295" spans="14:16">
      <c r="N16295" s="102"/>
      <c r="O16295" s="93"/>
      <c r="P16295" s="93"/>
    </row>
    <row r="16296" spans="14:16">
      <c r="N16296" s="102"/>
      <c r="O16296" s="93"/>
      <c r="P16296" s="93"/>
    </row>
    <row r="16297" spans="14:16">
      <c r="N16297" s="102"/>
      <c r="O16297" s="93"/>
      <c r="P16297" s="93"/>
    </row>
    <row r="16298" spans="14:16">
      <c r="N16298" s="102"/>
      <c r="O16298" s="93"/>
      <c r="P16298" s="93"/>
    </row>
    <row r="16299" spans="14:16">
      <c r="N16299" s="102"/>
      <c r="O16299" s="93"/>
      <c r="P16299" s="93"/>
    </row>
    <row r="16300" spans="14:16">
      <c r="N16300" s="102"/>
      <c r="O16300" s="93"/>
      <c r="P16300" s="93"/>
    </row>
    <row r="16301" spans="14:16">
      <c r="N16301" s="102"/>
      <c r="O16301" s="93"/>
      <c r="P16301" s="93"/>
    </row>
    <row r="16302" spans="14:16">
      <c r="N16302" s="102"/>
      <c r="O16302" s="93"/>
      <c r="P16302" s="93"/>
    </row>
    <row r="16303" spans="14:16">
      <c r="N16303" s="102"/>
      <c r="O16303" s="93"/>
      <c r="P16303" s="93"/>
    </row>
    <row r="16304" spans="14:16">
      <c r="N16304" s="102"/>
      <c r="O16304" s="93"/>
      <c r="P16304" s="93"/>
    </row>
    <row r="16305" spans="14:16">
      <c r="N16305" s="102"/>
      <c r="O16305" s="93"/>
      <c r="P16305" s="93"/>
    </row>
    <row r="16306" spans="14:16">
      <c r="N16306" s="102"/>
      <c r="O16306" s="93"/>
      <c r="P16306" s="93"/>
    </row>
    <row r="16307" spans="14:16">
      <c r="N16307" s="102"/>
      <c r="O16307" s="93"/>
      <c r="P16307" s="93"/>
    </row>
    <row r="16308" spans="14:16">
      <c r="N16308" s="102"/>
      <c r="O16308" s="93"/>
      <c r="P16308" s="93"/>
    </row>
    <row r="16309" spans="14:16">
      <c r="N16309" s="102"/>
      <c r="O16309" s="93"/>
      <c r="P16309" s="93"/>
    </row>
    <row r="16310" spans="14:16">
      <c r="N16310" s="102"/>
      <c r="O16310" s="93"/>
      <c r="P16310" s="93"/>
    </row>
    <row r="16311" spans="14:16">
      <c r="N16311" s="102"/>
      <c r="O16311" s="93"/>
      <c r="P16311" s="93"/>
    </row>
    <row r="16312" spans="14:16">
      <c r="N16312" s="102"/>
      <c r="O16312" s="93"/>
      <c r="P16312" s="93"/>
    </row>
    <row r="16313" spans="14:16">
      <c r="N16313" s="102"/>
      <c r="O16313" s="93"/>
      <c r="P16313" s="93"/>
    </row>
    <row r="16314" spans="14:16">
      <c r="N16314" s="102"/>
      <c r="O16314" s="93"/>
      <c r="P16314" s="93"/>
    </row>
    <row r="16315" spans="14:16">
      <c r="N16315" s="102"/>
      <c r="O16315" s="93"/>
      <c r="P16315" s="93"/>
    </row>
    <row r="16316" spans="14:16">
      <c r="N16316" s="102"/>
      <c r="O16316" s="93"/>
      <c r="P16316" s="93"/>
    </row>
    <row r="16317" spans="14:16">
      <c r="N16317" s="102"/>
      <c r="O16317" s="93"/>
      <c r="P16317" s="93"/>
    </row>
    <row r="16318" spans="14:16">
      <c r="N16318" s="102"/>
      <c r="O16318" s="93"/>
      <c r="P16318" s="93"/>
    </row>
    <row r="16319" spans="14:16">
      <c r="N16319" s="102"/>
      <c r="O16319" s="93"/>
      <c r="P16319" s="93"/>
    </row>
    <row r="16320" spans="14:16">
      <c r="N16320" s="102"/>
      <c r="O16320" s="93"/>
      <c r="P16320" s="93"/>
    </row>
    <row r="16321" spans="14:16">
      <c r="N16321" s="102"/>
      <c r="O16321" s="93"/>
      <c r="P16321" s="93"/>
    </row>
    <row r="16322" spans="14:16">
      <c r="N16322" s="102"/>
      <c r="O16322" s="93"/>
      <c r="P16322" s="93"/>
    </row>
    <row r="16323" spans="14:16">
      <c r="N16323" s="102"/>
      <c r="O16323" s="93"/>
      <c r="P16323" s="93"/>
    </row>
    <row r="16324" spans="14:16">
      <c r="N16324" s="102"/>
      <c r="O16324" s="93"/>
      <c r="P16324" s="93"/>
    </row>
    <row r="16325" spans="14:16">
      <c r="N16325" s="102"/>
      <c r="O16325" s="93"/>
      <c r="P16325" s="93"/>
    </row>
    <row r="16326" spans="14:16">
      <c r="N16326" s="102"/>
      <c r="O16326" s="93"/>
      <c r="P16326" s="93"/>
    </row>
    <row r="16327" spans="14:16">
      <c r="N16327" s="102"/>
      <c r="O16327" s="93"/>
      <c r="P16327" s="93"/>
    </row>
    <row r="16328" spans="14:16">
      <c r="N16328" s="102"/>
      <c r="O16328" s="93"/>
      <c r="P16328" s="93"/>
    </row>
    <row r="16329" spans="14:16">
      <c r="N16329" s="102"/>
      <c r="O16329" s="93"/>
      <c r="P16329" s="93"/>
    </row>
    <row r="16330" spans="14:16">
      <c r="N16330" s="102"/>
      <c r="O16330" s="93"/>
      <c r="P16330" s="93"/>
    </row>
    <row r="16331" spans="14:16">
      <c r="N16331" s="102"/>
      <c r="O16331" s="93"/>
      <c r="P16331" s="93"/>
    </row>
    <row r="16332" spans="14:16">
      <c r="N16332" s="102"/>
      <c r="O16332" s="93"/>
      <c r="P16332" s="93"/>
    </row>
    <row r="16333" spans="14:16">
      <c r="N16333" s="102"/>
      <c r="O16333" s="93"/>
      <c r="P16333" s="93"/>
    </row>
    <row r="16334" spans="14:16">
      <c r="N16334" s="102"/>
      <c r="O16334" s="93"/>
      <c r="P16334" s="93"/>
    </row>
    <row r="16335" spans="14:16">
      <c r="N16335" s="102"/>
      <c r="O16335" s="93"/>
      <c r="P16335" s="93"/>
    </row>
    <row r="16336" spans="14:16">
      <c r="N16336" s="102"/>
      <c r="O16336" s="93"/>
      <c r="P16336" s="93"/>
    </row>
    <row r="16337" spans="14:16">
      <c r="N16337" s="102"/>
      <c r="O16337" s="93"/>
      <c r="P16337" s="93"/>
    </row>
    <row r="16338" spans="14:16">
      <c r="N16338" s="102"/>
      <c r="O16338" s="93"/>
      <c r="P16338" s="93"/>
    </row>
    <row r="16339" spans="14:16">
      <c r="N16339" s="102"/>
      <c r="O16339" s="93"/>
      <c r="P16339" s="93"/>
    </row>
    <row r="16340" spans="14:16">
      <c r="N16340" s="102"/>
      <c r="O16340" s="93"/>
      <c r="P16340" s="93"/>
    </row>
    <row r="16341" spans="14:16">
      <c r="N16341" s="102"/>
      <c r="O16341" s="93"/>
      <c r="P16341" s="93"/>
    </row>
    <row r="16342" spans="14:16">
      <c r="N16342" s="102"/>
      <c r="O16342" s="93"/>
      <c r="P16342" s="93"/>
    </row>
    <row r="16343" spans="14:16">
      <c r="N16343" s="102"/>
      <c r="O16343" s="93"/>
      <c r="P16343" s="93"/>
    </row>
    <row r="16344" spans="14:16">
      <c r="N16344" s="102"/>
      <c r="O16344" s="93"/>
      <c r="P16344" s="93"/>
    </row>
    <row r="16345" spans="14:16">
      <c r="N16345" s="102"/>
      <c r="O16345" s="93"/>
      <c r="P16345" s="93"/>
    </row>
    <row r="16346" spans="14:16">
      <c r="N16346" s="102"/>
      <c r="O16346" s="93"/>
      <c r="P16346" s="93"/>
    </row>
    <row r="16347" spans="14:16">
      <c r="N16347" s="102"/>
      <c r="O16347" s="93"/>
      <c r="P16347" s="93"/>
    </row>
    <row r="16348" spans="14:16">
      <c r="N16348" s="102"/>
      <c r="O16348" s="93"/>
      <c r="P16348" s="93"/>
    </row>
    <row r="16349" spans="14:16">
      <c r="N16349" s="102"/>
      <c r="O16349" s="93"/>
      <c r="P16349" s="93"/>
    </row>
    <row r="16350" spans="14:16">
      <c r="N16350" s="102"/>
      <c r="O16350" s="93"/>
      <c r="P16350" s="93"/>
    </row>
    <row r="16351" spans="14:16">
      <c r="N16351" s="102"/>
      <c r="O16351" s="93"/>
      <c r="P16351" s="93"/>
    </row>
    <row r="16352" spans="14:16">
      <c r="N16352" s="102"/>
      <c r="O16352" s="93"/>
      <c r="P16352" s="93"/>
    </row>
    <row r="16353" spans="14:16">
      <c r="N16353" s="102"/>
      <c r="O16353" s="93"/>
      <c r="P16353" s="93"/>
    </row>
    <row r="16354" spans="14:16">
      <c r="N16354" s="102"/>
      <c r="O16354" s="93"/>
      <c r="P16354" s="93"/>
    </row>
    <row r="16355" spans="14:16">
      <c r="N16355" s="102"/>
      <c r="O16355" s="93"/>
      <c r="P16355" s="93"/>
    </row>
    <row r="16356" spans="14:16">
      <c r="N16356" s="102"/>
      <c r="O16356" s="93"/>
      <c r="P16356" s="93"/>
    </row>
    <row r="16357" spans="14:16">
      <c r="N16357" s="102"/>
      <c r="O16357" s="93"/>
      <c r="P16357" s="93"/>
    </row>
    <row r="16358" spans="14:16">
      <c r="N16358" s="102"/>
      <c r="O16358" s="93"/>
      <c r="P16358" s="93"/>
    </row>
    <row r="16359" spans="14:16">
      <c r="N16359" s="102"/>
      <c r="O16359" s="93"/>
      <c r="P16359" s="93"/>
    </row>
    <row r="16360" spans="14:16">
      <c r="N16360" s="102"/>
      <c r="O16360" s="93"/>
      <c r="P16360" s="93"/>
    </row>
    <row r="16361" spans="14:16">
      <c r="N16361" s="102"/>
      <c r="O16361" s="93"/>
      <c r="P16361" s="93"/>
    </row>
    <row r="16362" spans="14:16">
      <c r="N16362" s="102"/>
      <c r="O16362" s="93"/>
      <c r="P16362" s="93"/>
    </row>
    <row r="16363" spans="14:16">
      <c r="N16363" s="102"/>
      <c r="O16363" s="93"/>
      <c r="P16363" s="93"/>
    </row>
    <row r="16364" spans="14:16">
      <c r="N16364" s="102"/>
      <c r="O16364" s="93"/>
      <c r="P16364" s="93"/>
    </row>
    <row r="16365" spans="14:16">
      <c r="N16365" s="102"/>
      <c r="O16365" s="93"/>
      <c r="P16365" s="93"/>
    </row>
    <row r="16366" spans="14:16">
      <c r="N16366" s="102"/>
      <c r="O16366" s="93"/>
      <c r="P16366" s="93"/>
    </row>
    <row r="16367" spans="14:16">
      <c r="N16367" s="102"/>
      <c r="O16367" s="93"/>
      <c r="P16367" s="93"/>
    </row>
    <row r="16368" spans="14:16">
      <c r="N16368" s="102"/>
      <c r="O16368" s="93"/>
      <c r="P16368" s="93"/>
    </row>
    <row r="16369" spans="14:16">
      <c r="N16369" s="102"/>
      <c r="O16369" s="93"/>
      <c r="P16369" s="93"/>
    </row>
    <row r="16370" spans="14:16">
      <c r="N16370" s="102"/>
      <c r="O16370" s="93"/>
      <c r="P16370" s="93"/>
    </row>
    <row r="16371" spans="14:16">
      <c r="N16371" s="102"/>
      <c r="O16371" s="93"/>
      <c r="P16371" s="93"/>
    </row>
    <row r="16372" spans="14:16">
      <c r="N16372" s="102"/>
      <c r="O16372" s="93"/>
      <c r="P16372" s="93"/>
    </row>
    <row r="16373" spans="14:16">
      <c r="N16373" s="102"/>
      <c r="O16373" s="93"/>
      <c r="P16373" s="93"/>
    </row>
    <row r="16374" spans="14:16">
      <c r="N16374" s="102"/>
      <c r="O16374" s="93"/>
      <c r="P16374" s="93"/>
    </row>
    <row r="16375" spans="14:16">
      <c r="N16375" s="102"/>
      <c r="O16375" s="93"/>
      <c r="P16375" s="93"/>
    </row>
    <row r="16376" spans="14:16">
      <c r="N16376" s="102"/>
      <c r="O16376" s="93"/>
      <c r="P16376" s="93"/>
    </row>
    <row r="16377" spans="14:16">
      <c r="N16377" s="102"/>
      <c r="O16377" s="93"/>
      <c r="P16377" s="93"/>
    </row>
    <row r="16378" spans="14:16">
      <c r="N16378" s="102"/>
      <c r="O16378" s="93"/>
      <c r="P16378" s="93"/>
    </row>
    <row r="16379" spans="14:16">
      <c r="N16379" s="102"/>
      <c r="O16379" s="93"/>
      <c r="P16379" s="93"/>
    </row>
    <row r="16380" spans="14:16">
      <c r="N16380" s="102"/>
      <c r="O16380" s="93"/>
      <c r="P16380" s="93"/>
    </row>
    <row r="16381" spans="14:16">
      <c r="N16381" s="102"/>
      <c r="O16381" s="93"/>
      <c r="P16381" s="93"/>
    </row>
    <row r="16382" spans="14:16">
      <c r="N16382" s="102"/>
      <c r="O16382" s="93"/>
      <c r="P16382" s="93"/>
    </row>
    <row r="16383" spans="14:16">
      <c r="N16383" s="102"/>
      <c r="O16383" s="93"/>
      <c r="P16383" s="93"/>
    </row>
    <row r="16384" spans="14:16">
      <c r="N16384" s="102"/>
      <c r="O16384" s="93"/>
      <c r="P16384" s="93"/>
    </row>
    <row r="16385" spans="14:16">
      <c r="N16385" s="102"/>
      <c r="O16385" s="93"/>
      <c r="P16385" s="93"/>
    </row>
    <row r="16386" spans="14:16">
      <c r="N16386" s="102"/>
      <c r="O16386" s="93"/>
      <c r="P16386" s="93"/>
    </row>
    <row r="16387" spans="14:16">
      <c r="N16387" s="102"/>
      <c r="O16387" s="93"/>
      <c r="P16387" s="93"/>
    </row>
    <row r="16388" spans="14:16">
      <c r="N16388" s="102"/>
      <c r="O16388" s="93"/>
      <c r="P16388" s="93"/>
    </row>
    <row r="16389" spans="14:16">
      <c r="N16389" s="102"/>
      <c r="O16389" s="93"/>
      <c r="P16389" s="93"/>
    </row>
    <row r="16390" spans="14:16">
      <c r="N16390" s="102"/>
      <c r="O16390" s="93"/>
      <c r="P16390" s="93"/>
    </row>
    <row r="16391" spans="14:16">
      <c r="N16391" s="102"/>
      <c r="O16391" s="93"/>
      <c r="P16391" s="93"/>
    </row>
    <row r="16392" spans="14:16">
      <c r="N16392" s="102"/>
      <c r="O16392" s="93"/>
      <c r="P16392" s="93"/>
    </row>
    <row r="16393" spans="14:16">
      <c r="N16393" s="102"/>
      <c r="O16393" s="93"/>
      <c r="P16393" s="93"/>
    </row>
    <row r="16394" spans="14:16">
      <c r="N16394" s="102"/>
      <c r="O16394" s="93"/>
      <c r="P16394" s="93"/>
    </row>
    <row r="16395" spans="14:16">
      <c r="N16395" s="102"/>
      <c r="O16395" s="93"/>
      <c r="P16395" s="93"/>
    </row>
    <row r="16396" spans="14:16">
      <c r="N16396" s="102"/>
      <c r="O16396" s="93"/>
      <c r="P16396" s="93"/>
    </row>
    <row r="16397" spans="14:16">
      <c r="N16397" s="102"/>
      <c r="O16397" s="93"/>
      <c r="P16397" s="93"/>
    </row>
    <row r="16398" spans="14:16">
      <c r="N16398" s="102"/>
      <c r="O16398" s="93"/>
      <c r="P16398" s="93"/>
    </row>
    <row r="16399" spans="14:16">
      <c r="N16399" s="102"/>
      <c r="O16399" s="93"/>
      <c r="P16399" s="93"/>
    </row>
    <row r="16400" spans="14:16">
      <c r="N16400" s="102"/>
      <c r="O16400" s="93"/>
      <c r="P16400" s="93"/>
    </row>
    <row r="16401" spans="14:16">
      <c r="N16401" s="102"/>
      <c r="O16401" s="93"/>
      <c r="P16401" s="93"/>
    </row>
    <row r="16402" spans="14:16">
      <c r="N16402" s="102"/>
      <c r="O16402" s="93"/>
      <c r="P16402" s="93"/>
    </row>
    <row r="16403" spans="14:16">
      <c r="N16403" s="102"/>
      <c r="O16403" s="93"/>
      <c r="P16403" s="93"/>
    </row>
    <row r="16404" spans="14:16">
      <c r="N16404" s="102"/>
      <c r="O16404" s="93"/>
      <c r="P16404" s="93"/>
    </row>
    <row r="16405" spans="14:16">
      <c r="N16405" s="102"/>
      <c r="O16405" s="93"/>
      <c r="P16405" s="93"/>
    </row>
    <row r="16406" spans="14:16">
      <c r="N16406" s="102"/>
      <c r="O16406" s="93"/>
      <c r="P16406" s="93"/>
    </row>
    <row r="16407" spans="14:16">
      <c r="N16407" s="102"/>
      <c r="O16407" s="93"/>
      <c r="P16407" s="93"/>
    </row>
    <row r="16408" spans="14:16">
      <c r="N16408" s="102"/>
      <c r="O16408" s="93"/>
      <c r="P16408" s="93"/>
    </row>
    <row r="16409" spans="14:16">
      <c r="N16409" s="102"/>
      <c r="O16409" s="93"/>
      <c r="P16409" s="93"/>
    </row>
    <row r="16410" spans="14:16">
      <c r="N16410" s="102"/>
      <c r="O16410" s="93"/>
      <c r="P16410" s="93"/>
    </row>
    <row r="16411" spans="14:16">
      <c r="N16411" s="102"/>
      <c r="O16411" s="93"/>
      <c r="P16411" s="93"/>
    </row>
    <row r="16412" spans="14:16">
      <c r="N16412" s="102"/>
      <c r="O16412" s="93"/>
      <c r="P16412" s="93"/>
    </row>
    <row r="16413" spans="14:16">
      <c r="N16413" s="102"/>
      <c r="O16413" s="93"/>
      <c r="P16413" s="93"/>
    </row>
    <row r="16414" spans="14:16">
      <c r="N16414" s="102"/>
      <c r="O16414" s="93"/>
      <c r="P16414" s="93"/>
    </row>
    <row r="16415" spans="14:16">
      <c r="N16415" s="102"/>
      <c r="O16415" s="93"/>
      <c r="P16415" s="93"/>
    </row>
    <row r="16416" spans="14:16">
      <c r="N16416" s="102"/>
      <c r="O16416" s="93"/>
      <c r="P16416" s="93"/>
    </row>
    <row r="16417" spans="14:16">
      <c r="N16417" s="102"/>
      <c r="O16417" s="93"/>
      <c r="P16417" s="93"/>
    </row>
    <row r="16418" spans="14:16">
      <c r="N16418" s="102"/>
      <c r="O16418" s="93"/>
      <c r="P16418" s="93"/>
    </row>
    <row r="16419" spans="14:16">
      <c r="N16419" s="102"/>
      <c r="O16419" s="93"/>
      <c r="P16419" s="93"/>
    </row>
    <row r="16420" spans="14:16">
      <c r="N16420" s="102"/>
      <c r="O16420" s="93"/>
      <c r="P16420" s="93"/>
    </row>
    <row r="16421" spans="14:16">
      <c r="N16421" s="102"/>
      <c r="O16421" s="93"/>
      <c r="P16421" s="93"/>
    </row>
    <row r="16422" spans="14:16">
      <c r="N16422" s="102"/>
      <c r="O16422" s="93"/>
      <c r="P16422" s="93"/>
    </row>
    <row r="16423" spans="14:16">
      <c r="N16423" s="102"/>
      <c r="O16423" s="93"/>
      <c r="P16423" s="93"/>
    </row>
    <row r="16424" spans="14:16">
      <c r="N16424" s="102"/>
      <c r="O16424" s="93"/>
      <c r="P16424" s="93"/>
    </row>
    <row r="16425" spans="14:16">
      <c r="N16425" s="102"/>
      <c r="O16425" s="93"/>
      <c r="P16425" s="93"/>
    </row>
    <row r="16426" spans="14:16">
      <c r="N16426" s="102"/>
      <c r="O16426" s="93"/>
      <c r="P16426" s="93"/>
    </row>
    <row r="16427" spans="14:16">
      <c r="N16427" s="102"/>
      <c r="O16427" s="93"/>
      <c r="P16427" s="93"/>
    </row>
    <row r="16428" spans="14:16">
      <c r="N16428" s="102"/>
      <c r="O16428" s="93"/>
      <c r="P16428" s="93"/>
    </row>
    <row r="16429" spans="14:16">
      <c r="N16429" s="102"/>
      <c r="O16429" s="93"/>
      <c r="P16429" s="93"/>
    </row>
    <row r="16430" spans="14:16">
      <c r="N16430" s="102"/>
      <c r="O16430" s="93"/>
      <c r="P16430" s="93"/>
    </row>
    <row r="16431" spans="14:16">
      <c r="N16431" s="102"/>
      <c r="O16431" s="93"/>
      <c r="P16431" s="93"/>
    </row>
    <row r="16432" spans="14:16">
      <c r="N16432" s="102"/>
      <c r="O16432" s="93"/>
      <c r="P16432" s="93"/>
    </row>
    <row r="16433" spans="14:16">
      <c r="N16433" s="102"/>
      <c r="O16433" s="93"/>
      <c r="P16433" s="93"/>
    </row>
    <row r="16434" spans="14:16">
      <c r="N16434" s="102"/>
      <c r="O16434" s="93"/>
      <c r="P16434" s="93"/>
    </row>
    <row r="16435" spans="14:16">
      <c r="N16435" s="102"/>
      <c r="O16435" s="93"/>
      <c r="P16435" s="93"/>
    </row>
    <row r="16436" spans="14:16">
      <c r="N16436" s="102"/>
      <c r="O16436" s="93"/>
      <c r="P16436" s="93"/>
    </row>
    <row r="16437" spans="14:16">
      <c r="N16437" s="102"/>
      <c r="O16437" s="93"/>
      <c r="P16437" s="93"/>
    </row>
    <row r="16438" spans="14:16">
      <c r="N16438" s="102"/>
      <c r="O16438" s="93"/>
      <c r="P16438" s="93"/>
    </row>
    <row r="16439" spans="14:16">
      <c r="N16439" s="102"/>
      <c r="O16439" s="93"/>
      <c r="P16439" s="93"/>
    </row>
    <row r="16440" spans="14:16">
      <c r="N16440" s="102"/>
      <c r="O16440" s="93"/>
      <c r="P16440" s="93"/>
    </row>
    <row r="16441" spans="14:16">
      <c r="N16441" s="102"/>
      <c r="O16441" s="93"/>
      <c r="P16441" s="93"/>
    </row>
    <row r="16442" spans="14:16">
      <c r="N16442" s="102"/>
      <c r="O16442" s="93"/>
      <c r="P16442" s="93"/>
    </row>
    <row r="16443" spans="14:16">
      <c r="N16443" s="102"/>
      <c r="O16443" s="93"/>
      <c r="P16443" s="93"/>
    </row>
    <row r="16444" spans="14:16">
      <c r="N16444" s="102"/>
      <c r="O16444" s="93"/>
      <c r="P16444" s="93"/>
    </row>
    <row r="16445" spans="14:16">
      <c r="N16445" s="102"/>
      <c r="O16445" s="93"/>
      <c r="P16445" s="93"/>
    </row>
    <row r="16446" spans="14:16">
      <c r="N16446" s="102"/>
      <c r="O16446" s="93"/>
      <c r="P16446" s="93"/>
    </row>
    <row r="16447" spans="14:16">
      <c r="N16447" s="102"/>
      <c r="O16447" s="93"/>
      <c r="P16447" s="93"/>
    </row>
    <row r="16448" spans="14:16">
      <c r="N16448" s="102"/>
      <c r="O16448" s="93"/>
      <c r="P16448" s="93"/>
    </row>
    <row r="16449" spans="14:16">
      <c r="N16449" s="102"/>
      <c r="O16449" s="93"/>
      <c r="P16449" s="93"/>
    </row>
    <row r="16450" spans="14:16">
      <c r="N16450" s="102"/>
      <c r="O16450" s="93"/>
      <c r="P16450" s="93"/>
    </row>
    <row r="16451" spans="14:16">
      <c r="N16451" s="102"/>
      <c r="O16451" s="93"/>
      <c r="P16451" s="93"/>
    </row>
    <row r="16452" spans="14:16">
      <c r="N16452" s="102"/>
      <c r="O16452" s="93"/>
      <c r="P16452" s="93"/>
    </row>
    <row r="16453" spans="14:16">
      <c r="N16453" s="102"/>
      <c r="O16453" s="93"/>
      <c r="P16453" s="93"/>
    </row>
    <row r="16454" spans="14:16">
      <c r="N16454" s="102"/>
      <c r="O16454" s="93"/>
      <c r="P16454" s="93"/>
    </row>
    <row r="16455" spans="14:16">
      <c r="N16455" s="102"/>
      <c r="O16455" s="93"/>
      <c r="P16455" s="93"/>
    </row>
    <row r="16456" spans="14:16">
      <c r="N16456" s="102"/>
      <c r="O16456" s="93"/>
      <c r="P16456" s="93"/>
    </row>
    <row r="16457" spans="14:16">
      <c r="N16457" s="102"/>
      <c r="O16457" s="93"/>
      <c r="P16457" s="93"/>
    </row>
    <row r="16458" spans="14:16">
      <c r="N16458" s="102"/>
      <c r="O16458" s="93"/>
      <c r="P16458" s="93"/>
    </row>
    <row r="16459" spans="14:16">
      <c r="N16459" s="102"/>
      <c r="O16459" s="93"/>
      <c r="P16459" s="93"/>
    </row>
    <row r="16460" spans="14:16">
      <c r="N16460" s="102"/>
      <c r="O16460" s="93"/>
      <c r="P16460" s="93"/>
    </row>
    <row r="16461" spans="14:16">
      <c r="N16461" s="102"/>
      <c r="O16461" s="93"/>
      <c r="P16461" s="93"/>
    </row>
    <row r="16462" spans="14:16">
      <c r="N16462" s="102"/>
      <c r="O16462" s="93"/>
      <c r="P16462" s="93"/>
    </row>
    <row r="16463" spans="14:16">
      <c r="N16463" s="102"/>
      <c r="O16463" s="93"/>
      <c r="P16463" s="93"/>
    </row>
    <row r="16464" spans="14:16">
      <c r="N16464" s="102"/>
      <c r="O16464" s="93"/>
      <c r="P16464" s="93"/>
    </row>
    <row r="16465" spans="14:16">
      <c r="N16465" s="102"/>
      <c r="O16465" s="93"/>
      <c r="P16465" s="93"/>
    </row>
    <row r="16466" spans="14:16">
      <c r="N16466" s="102"/>
      <c r="O16466" s="93"/>
      <c r="P16466" s="93"/>
    </row>
    <row r="16467" spans="14:16">
      <c r="N16467" s="102"/>
      <c r="O16467" s="93"/>
      <c r="P16467" s="93"/>
    </row>
    <row r="16468" spans="14:16">
      <c r="N16468" s="102"/>
      <c r="O16468" s="93"/>
      <c r="P16468" s="93"/>
    </row>
    <row r="16469" spans="14:16">
      <c r="N16469" s="102"/>
      <c r="O16469" s="93"/>
      <c r="P16469" s="93"/>
    </row>
    <row r="16470" spans="14:16">
      <c r="N16470" s="102"/>
      <c r="O16470" s="93"/>
      <c r="P16470" s="93"/>
    </row>
    <row r="16471" spans="14:16">
      <c r="N16471" s="102"/>
      <c r="O16471" s="93"/>
      <c r="P16471" s="93"/>
    </row>
    <row r="16472" spans="14:16">
      <c r="N16472" s="102"/>
      <c r="O16472" s="93"/>
      <c r="P16472" s="93"/>
    </row>
    <row r="16473" spans="14:16">
      <c r="N16473" s="102"/>
      <c r="O16473" s="93"/>
      <c r="P16473" s="93"/>
    </row>
    <row r="16474" spans="14:16">
      <c r="N16474" s="102"/>
      <c r="O16474" s="93"/>
      <c r="P16474" s="93"/>
    </row>
    <row r="16475" spans="14:16">
      <c r="N16475" s="102"/>
      <c r="O16475" s="93"/>
      <c r="P16475" s="93"/>
    </row>
    <row r="16476" spans="14:16">
      <c r="N16476" s="102"/>
      <c r="O16476" s="93"/>
      <c r="P16476" s="93"/>
    </row>
    <row r="16477" spans="14:16">
      <c r="N16477" s="102"/>
      <c r="O16477" s="93"/>
      <c r="P16477" s="93"/>
    </row>
    <row r="16478" spans="14:16">
      <c r="N16478" s="102"/>
      <c r="O16478" s="93"/>
      <c r="P16478" s="93"/>
    </row>
    <row r="16479" spans="14:16">
      <c r="N16479" s="102"/>
      <c r="O16479" s="93"/>
      <c r="P16479" s="93"/>
    </row>
    <row r="16480" spans="14:16">
      <c r="N16480" s="102"/>
      <c r="O16480" s="93"/>
      <c r="P16480" s="93"/>
    </row>
    <row r="16481" spans="14:16">
      <c r="N16481" s="102"/>
      <c r="O16481" s="93"/>
      <c r="P16481" s="93"/>
    </row>
    <row r="16482" spans="14:16">
      <c r="N16482" s="102"/>
      <c r="O16482" s="93"/>
      <c r="P16482" s="93"/>
    </row>
    <row r="16483" spans="14:16">
      <c r="N16483" s="102"/>
      <c r="O16483" s="93"/>
      <c r="P16483" s="93"/>
    </row>
    <row r="16484" spans="14:16">
      <c r="N16484" s="102"/>
      <c r="O16484" s="93"/>
      <c r="P16484" s="93"/>
    </row>
    <row r="16485" spans="14:16">
      <c r="N16485" s="102"/>
      <c r="O16485" s="93"/>
      <c r="P16485" s="93"/>
    </row>
    <row r="16486" spans="14:16">
      <c r="N16486" s="102"/>
      <c r="O16486" s="93"/>
      <c r="P16486" s="93"/>
    </row>
    <row r="16487" spans="14:16">
      <c r="N16487" s="102"/>
      <c r="O16487" s="93"/>
      <c r="P16487" s="93"/>
    </row>
    <row r="16488" spans="14:16">
      <c r="N16488" s="102"/>
      <c r="O16488" s="93"/>
      <c r="P16488" s="93"/>
    </row>
    <row r="16489" spans="14:16">
      <c r="N16489" s="102"/>
      <c r="O16489" s="93"/>
      <c r="P16489" s="93"/>
    </row>
    <row r="16490" spans="14:16">
      <c r="N16490" s="102"/>
      <c r="O16490" s="93"/>
      <c r="P16490" s="93"/>
    </row>
    <row r="16491" spans="14:16">
      <c r="N16491" s="102"/>
      <c r="O16491" s="93"/>
      <c r="P16491" s="93"/>
    </row>
    <row r="16492" spans="14:16">
      <c r="N16492" s="102"/>
      <c r="O16492" s="93"/>
      <c r="P16492" s="93"/>
    </row>
    <row r="16493" spans="14:16">
      <c r="N16493" s="102"/>
      <c r="O16493" s="93"/>
      <c r="P16493" s="93"/>
    </row>
    <row r="16494" spans="14:16">
      <c r="N16494" s="102"/>
      <c r="O16494" s="93"/>
      <c r="P16494" s="93"/>
    </row>
    <row r="16495" spans="14:16">
      <c r="N16495" s="102"/>
      <c r="O16495" s="93"/>
      <c r="P16495" s="93"/>
    </row>
    <row r="16496" spans="14:16">
      <c r="N16496" s="102"/>
      <c r="O16496" s="93"/>
      <c r="P16496" s="93"/>
    </row>
    <row r="16497" spans="14:16">
      <c r="N16497" s="102"/>
      <c r="O16497" s="93"/>
      <c r="P16497" s="93"/>
    </row>
    <row r="16498" spans="14:16">
      <c r="N16498" s="102"/>
      <c r="O16498" s="93"/>
      <c r="P16498" s="93"/>
    </row>
    <row r="16499" spans="14:16">
      <c r="N16499" s="102"/>
      <c r="O16499" s="93"/>
      <c r="P16499" s="93"/>
    </row>
    <row r="16500" spans="14:16">
      <c r="N16500" s="102"/>
      <c r="O16500" s="93"/>
      <c r="P16500" s="93"/>
    </row>
    <row r="16501" spans="14:16">
      <c r="N16501" s="102"/>
      <c r="O16501" s="93"/>
      <c r="P16501" s="93"/>
    </row>
    <row r="16502" spans="14:16">
      <c r="N16502" s="102"/>
      <c r="O16502" s="93"/>
      <c r="P16502" s="93"/>
    </row>
    <row r="16503" spans="14:16">
      <c r="N16503" s="102"/>
      <c r="O16503" s="93"/>
      <c r="P16503" s="93"/>
    </row>
    <row r="16504" spans="14:16">
      <c r="N16504" s="102"/>
      <c r="O16504" s="93"/>
      <c r="P16504" s="93"/>
    </row>
    <row r="16505" spans="14:16">
      <c r="N16505" s="102"/>
      <c r="O16505" s="93"/>
      <c r="P16505" s="93"/>
    </row>
    <row r="16506" spans="14:16">
      <c r="N16506" s="102"/>
      <c r="O16506" s="93"/>
      <c r="P16506" s="93"/>
    </row>
    <row r="16507" spans="14:16">
      <c r="N16507" s="102"/>
      <c r="O16507" s="93"/>
      <c r="P16507" s="93"/>
    </row>
    <row r="16508" spans="14:16">
      <c r="N16508" s="102"/>
      <c r="O16508" s="93"/>
      <c r="P16508" s="93"/>
    </row>
    <row r="16509" spans="14:16">
      <c r="N16509" s="102"/>
      <c r="O16509" s="93"/>
      <c r="P16509" s="93"/>
    </row>
    <row r="16510" spans="14:16">
      <c r="N16510" s="102"/>
      <c r="O16510" s="93"/>
      <c r="P16510" s="93"/>
    </row>
    <row r="16511" spans="14:16">
      <c r="N16511" s="102"/>
      <c r="O16511" s="93"/>
      <c r="P16511" s="93"/>
    </row>
    <row r="16512" spans="14:16">
      <c r="N16512" s="102"/>
      <c r="O16512" s="93"/>
      <c r="P16512" s="93"/>
    </row>
    <row r="16513" spans="14:16">
      <c r="N16513" s="102"/>
      <c r="O16513" s="93"/>
      <c r="P16513" s="93"/>
    </row>
    <row r="16514" spans="14:16">
      <c r="N16514" s="102"/>
      <c r="O16514" s="93"/>
      <c r="P16514" s="93"/>
    </row>
    <row r="16515" spans="14:16">
      <c r="N16515" s="102"/>
      <c r="O16515" s="93"/>
      <c r="P16515" s="93"/>
    </row>
    <row r="16516" spans="14:16">
      <c r="N16516" s="102"/>
      <c r="O16516" s="93"/>
      <c r="P16516" s="93"/>
    </row>
    <row r="16517" spans="14:16">
      <c r="N16517" s="102"/>
      <c r="O16517" s="93"/>
      <c r="P16517" s="93"/>
    </row>
    <row r="16518" spans="14:16">
      <c r="N16518" s="102"/>
      <c r="O16518" s="93"/>
      <c r="P16518" s="93"/>
    </row>
    <row r="16519" spans="14:16">
      <c r="N16519" s="102"/>
      <c r="O16519" s="93"/>
      <c r="P16519" s="93"/>
    </row>
    <row r="16520" spans="14:16">
      <c r="N16520" s="102"/>
      <c r="O16520" s="93"/>
      <c r="P16520" s="93"/>
    </row>
    <row r="16521" spans="14:16">
      <c r="N16521" s="102"/>
      <c r="O16521" s="93"/>
      <c r="P16521" s="93"/>
    </row>
    <row r="16522" spans="14:16">
      <c r="N16522" s="102"/>
      <c r="O16522" s="93"/>
      <c r="P16522" s="93"/>
    </row>
    <row r="16523" spans="14:16">
      <c r="N16523" s="102"/>
      <c r="O16523" s="93"/>
      <c r="P16523" s="93"/>
    </row>
    <row r="16524" spans="14:16">
      <c r="N16524" s="102"/>
      <c r="O16524" s="93"/>
      <c r="P16524" s="93"/>
    </row>
    <row r="16525" spans="14:16">
      <c r="N16525" s="102"/>
      <c r="O16525" s="93"/>
      <c r="P16525" s="93"/>
    </row>
    <row r="16526" spans="14:16">
      <c r="N16526" s="102"/>
      <c r="O16526" s="93"/>
      <c r="P16526" s="93"/>
    </row>
    <row r="16527" spans="14:16">
      <c r="N16527" s="102"/>
      <c r="O16527" s="93"/>
      <c r="P16527" s="93"/>
    </row>
    <row r="16528" spans="14:16">
      <c r="N16528" s="102"/>
      <c r="O16528" s="93"/>
      <c r="P16528" s="93"/>
    </row>
    <row r="16529" spans="14:16">
      <c r="N16529" s="102"/>
      <c r="O16529" s="93"/>
      <c r="P16529" s="93"/>
    </row>
    <row r="16530" spans="14:16">
      <c r="N16530" s="102"/>
      <c r="O16530" s="93"/>
      <c r="P16530" s="93"/>
    </row>
    <row r="16531" spans="14:16">
      <c r="N16531" s="102"/>
      <c r="O16531" s="93"/>
      <c r="P16531" s="93"/>
    </row>
    <row r="16532" spans="14:16">
      <c r="N16532" s="102"/>
      <c r="O16532" s="93"/>
      <c r="P16532" s="93"/>
    </row>
    <row r="16533" spans="14:16">
      <c r="N16533" s="102"/>
      <c r="O16533" s="93"/>
      <c r="P16533" s="93"/>
    </row>
    <row r="16534" spans="14:16">
      <c r="N16534" s="102"/>
      <c r="O16534" s="93"/>
      <c r="P16534" s="93"/>
    </row>
    <row r="16535" spans="14:16">
      <c r="N16535" s="102"/>
      <c r="O16535" s="93"/>
      <c r="P16535" s="93"/>
    </row>
    <row r="16536" spans="14:16">
      <c r="N16536" s="102"/>
      <c r="O16536" s="93"/>
      <c r="P16536" s="93"/>
    </row>
    <row r="16537" spans="14:16">
      <c r="N16537" s="102"/>
      <c r="O16537" s="93"/>
      <c r="P16537" s="93"/>
    </row>
    <row r="16538" spans="14:16">
      <c r="N16538" s="102"/>
      <c r="O16538" s="93"/>
      <c r="P16538" s="93"/>
    </row>
    <row r="16539" spans="14:16">
      <c r="N16539" s="102"/>
      <c r="O16539" s="93"/>
      <c r="P16539" s="93"/>
    </row>
    <row r="16540" spans="14:16">
      <c r="N16540" s="102"/>
      <c r="O16540" s="93"/>
      <c r="P16540" s="93"/>
    </row>
    <row r="16541" spans="14:16">
      <c r="N16541" s="102"/>
      <c r="O16541" s="93"/>
      <c r="P16541" s="93"/>
    </row>
    <row r="16542" spans="14:16">
      <c r="N16542" s="102"/>
      <c r="O16542" s="93"/>
      <c r="P16542" s="93"/>
    </row>
    <row r="16543" spans="14:16">
      <c r="N16543" s="102"/>
      <c r="O16543" s="93"/>
      <c r="P16543" s="93"/>
    </row>
    <row r="16544" spans="14:16">
      <c r="N16544" s="102"/>
      <c r="O16544" s="93"/>
      <c r="P16544" s="93"/>
    </row>
    <row r="16545" spans="14:16">
      <c r="N16545" s="102"/>
      <c r="O16545" s="93"/>
      <c r="P16545" s="93"/>
    </row>
    <row r="16546" spans="14:16">
      <c r="N16546" s="102"/>
      <c r="O16546" s="93"/>
      <c r="P16546" s="93"/>
    </row>
    <row r="16547" spans="14:16">
      <c r="N16547" s="102"/>
      <c r="O16547" s="93"/>
      <c r="P16547" s="93"/>
    </row>
    <row r="16548" spans="14:16">
      <c r="N16548" s="102"/>
      <c r="O16548" s="93"/>
      <c r="P16548" s="93"/>
    </row>
    <row r="16549" spans="14:16">
      <c r="N16549" s="102"/>
      <c r="O16549" s="93"/>
      <c r="P16549" s="93"/>
    </row>
    <row r="16550" spans="14:16">
      <c r="N16550" s="102"/>
      <c r="O16550" s="93"/>
      <c r="P16550" s="93"/>
    </row>
    <row r="16551" spans="14:16">
      <c r="N16551" s="102"/>
      <c r="O16551" s="93"/>
      <c r="P16551" s="93"/>
    </row>
    <row r="16552" spans="14:16">
      <c r="N16552" s="102"/>
      <c r="O16552" s="93"/>
      <c r="P16552" s="93"/>
    </row>
    <row r="16553" spans="14:16">
      <c r="N16553" s="102"/>
      <c r="O16553" s="93"/>
      <c r="P16553" s="93"/>
    </row>
    <row r="16554" spans="14:16">
      <c r="N16554" s="102"/>
      <c r="O16554" s="93"/>
      <c r="P16554" s="93"/>
    </row>
    <row r="16555" spans="14:16">
      <c r="N16555" s="102"/>
      <c r="O16555" s="93"/>
      <c r="P16555" s="93"/>
    </row>
    <row r="16556" spans="14:16">
      <c r="N16556" s="102"/>
      <c r="O16556" s="93"/>
      <c r="P16556" s="93"/>
    </row>
    <row r="16557" spans="14:16">
      <c r="N16557" s="102"/>
      <c r="O16557" s="93"/>
      <c r="P16557" s="93"/>
    </row>
    <row r="16558" spans="14:16">
      <c r="N16558" s="102"/>
      <c r="O16558" s="93"/>
      <c r="P16558" s="93"/>
    </row>
    <row r="16559" spans="14:16">
      <c r="N16559" s="102"/>
      <c r="O16559" s="93"/>
      <c r="P16559" s="93"/>
    </row>
    <row r="16560" spans="14:16">
      <c r="N16560" s="102"/>
      <c r="O16560" s="93"/>
      <c r="P16560" s="93"/>
    </row>
    <row r="16561" spans="14:16">
      <c r="N16561" s="102"/>
      <c r="O16561" s="93"/>
      <c r="P16561" s="93"/>
    </row>
    <row r="16562" spans="14:16">
      <c r="N16562" s="102"/>
      <c r="O16562" s="93"/>
      <c r="P16562" s="93"/>
    </row>
    <row r="16563" spans="14:16">
      <c r="N16563" s="102"/>
      <c r="O16563" s="93"/>
      <c r="P16563" s="93"/>
    </row>
    <row r="16564" spans="14:16">
      <c r="N16564" s="102"/>
      <c r="O16564" s="93"/>
      <c r="P16564" s="93"/>
    </row>
    <row r="16565" spans="14:16">
      <c r="N16565" s="102"/>
      <c r="O16565" s="93"/>
      <c r="P16565" s="93"/>
    </row>
    <row r="16566" spans="14:16">
      <c r="N16566" s="102"/>
      <c r="O16566" s="93"/>
      <c r="P16566" s="93"/>
    </row>
    <row r="16567" spans="14:16">
      <c r="N16567" s="102"/>
      <c r="O16567" s="93"/>
      <c r="P16567" s="93"/>
    </row>
    <row r="16568" spans="14:16">
      <c r="N16568" s="102"/>
      <c r="O16568" s="93"/>
      <c r="P16568" s="93"/>
    </row>
    <row r="16569" spans="14:16">
      <c r="N16569" s="102"/>
      <c r="O16569" s="93"/>
      <c r="P16569" s="93"/>
    </row>
    <row r="16570" spans="14:16">
      <c r="N16570" s="102"/>
      <c r="O16570" s="93"/>
      <c r="P16570" s="93"/>
    </row>
    <row r="16571" spans="14:16">
      <c r="N16571" s="102"/>
      <c r="O16571" s="93"/>
      <c r="P16571" s="93"/>
    </row>
    <row r="16572" spans="14:16">
      <c r="N16572" s="102"/>
      <c r="O16572" s="93"/>
      <c r="P16572" s="93"/>
    </row>
    <row r="16573" spans="14:16">
      <c r="N16573" s="102"/>
      <c r="O16573" s="93"/>
      <c r="P16573" s="93"/>
    </row>
    <row r="16574" spans="14:16">
      <c r="N16574" s="102"/>
      <c r="O16574" s="93"/>
      <c r="P16574" s="93"/>
    </row>
    <row r="16575" spans="14:16">
      <c r="N16575" s="102"/>
      <c r="O16575" s="93"/>
      <c r="P16575" s="93"/>
    </row>
    <row r="16576" spans="14:16">
      <c r="N16576" s="102"/>
      <c r="O16576" s="93"/>
      <c r="P16576" s="93"/>
    </row>
    <row r="16577" spans="14:16">
      <c r="N16577" s="102"/>
      <c r="O16577" s="93"/>
      <c r="P16577" s="93"/>
    </row>
    <row r="16578" spans="14:16">
      <c r="N16578" s="102"/>
      <c r="O16578" s="93"/>
      <c r="P16578" s="93"/>
    </row>
    <row r="16579" spans="14:16">
      <c r="N16579" s="102"/>
      <c r="O16579" s="93"/>
      <c r="P16579" s="93"/>
    </row>
    <row r="16580" spans="14:16">
      <c r="N16580" s="102"/>
      <c r="O16580" s="93"/>
      <c r="P16580" s="93"/>
    </row>
    <row r="16581" spans="14:16">
      <c r="N16581" s="102"/>
      <c r="O16581" s="93"/>
      <c r="P16581" s="93"/>
    </row>
    <row r="16582" spans="14:16">
      <c r="N16582" s="102"/>
      <c r="O16582" s="93"/>
      <c r="P16582" s="93"/>
    </row>
    <row r="16583" spans="14:16">
      <c r="N16583" s="102"/>
      <c r="O16583" s="93"/>
      <c r="P16583" s="93"/>
    </row>
    <row r="16584" spans="14:16">
      <c r="N16584" s="102"/>
      <c r="O16584" s="93"/>
      <c r="P16584" s="93"/>
    </row>
    <row r="16585" spans="14:16">
      <c r="N16585" s="102"/>
      <c r="O16585" s="93"/>
      <c r="P16585" s="93"/>
    </row>
    <row r="16586" spans="14:16">
      <c r="N16586" s="102"/>
      <c r="O16586" s="93"/>
      <c r="P16586" s="93"/>
    </row>
    <row r="16587" spans="14:16">
      <c r="N16587" s="102"/>
      <c r="O16587" s="93"/>
      <c r="P16587" s="93"/>
    </row>
    <row r="16588" spans="14:16">
      <c r="N16588" s="102"/>
      <c r="O16588" s="93"/>
      <c r="P16588" s="93"/>
    </row>
    <row r="16589" spans="14:16">
      <c r="N16589" s="102"/>
      <c r="O16589" s="93"/>
      <c r="P16589" s="93"/>
    </row>
    <row r="16590" spans="14:16">
      <c r="N16590" s="102"/>
      <c r="O16590" s="93"/>
      <c r="P16590" s="93"/>
    </row>
    <row r="16591" spans="14:16">
      <c r="N16591" s="102"/>
      <c r="O16591" s="93"/>
      <c r="P16591" s="93"/>
    </row>
    <row r="16592" spans="14:16">
      <c r="N16592" s="102"/>
      <c r="O16592" s="93"/>
      <c r="P16592" s="93"/>
    </row>
    <row r="16593" spans="14:16">
      <c r="N16593" s="102"/>
      <c r="O16593" s="93"/>
      <c r="P16593" s="93"/>
    </row>
    <row r="16594" spans="14:16">
      <c r="N16594" s="102"/>
      <c r="O16594" s="93"/>
      <c r="P16594" s="93"/>
    </row>
    <row r="16595" spans="14:16">
      <c r="N16595" s="102"/>
      <c r="O16595" s="93"/>
      <c r="P16595" s="93"/>
    </row>
    <row r="16596" spans="14:16">
      <c r="N16596" s="102"/>
      <c r="O16596" s="93"/>
      <c r="P16596" s="93"/>
    </row>
    <row r="16597" spans="14:16">
      <c r="N16597" s="102"/>
      <c r="O16597" s="93"/>
      <c r="P16597" s="93"/>
    </row>
    <row r="16598" spans="14:16">
      <c r="N16598" s="102"/>
      <c r="O16598" s="93"/>
      <c r="P16598" s="93"/>
    </row>
    <row r="16599" spans="14:16">
      <c r="N16599" s="102"/>
      <c r="O16599" s="93"/>
      <c r="P16599" s="93"/>
    </row>
    <row r="16600" spans="14:16">
      <c r="N16600" s="102"/>
      <c r="O16600" s="93"/>
      <c r="P16600" s="93"/>
    </row>
    <row r="16601" spans="14:16">
      <c r="N16601" s="102"/>
      <c r="O16601" s="93"/>
      <c r="P16601" s="93"/>
    </row>
    <row r="16602" spans="14:16">
      <c r="N16602" s="102"/>
      <c r="O16602" s="93"/>
      <c r="P16602" s="93"/>
    </row>
    <row r="16603" spans="14:16">
      <c r="N16603" s="102"/>
      <c r="O16603" s="93"/>
      <c r="P16603" s="93"/>
    </row>
    <row r="16604" spans="14:16">
      <c r="N16604" s="102"/>
      <c r="O16604" s="93"/>
      <c r="P16604" s="93"/>
    </row>
    <row r="16605" spans="14:16">
      <c r="N16605" s="102"/>
      <c r="O16605" s="93"/>
      <c r="P16605" s="93"/>
    </row>
    <row r="16606" spans="14:16">
      <c r="N16606" s="102"/>
      <c r="O16606" s="93"/>
      <c r="P16606" s="93"/>
    </row>
    <row r="16607" spans="14:16">
      <c r="N16607" s="102"/>
      <c r="O16607" s="93"/>
      <c r="P16607" s="93"/>
    </row>
    <row r="16608" spans="14:16">
      <c r="N16608" s="102"/>
      <c r="O16608" s="93"/>
      <c r="P16608" s="93"/>
    </row>
    <row r="16609" spans="14:16">
      <c r="N16609" s="102"/>
      <c r="O16609" s="93"/>
      <c r="P16609" s="93"/>
    </row>
    <row r="16610" spans="14:16">
      <c r="N16610" s="102"/>
      <c r="O16610" s="93"/>
      <c r="P16610" s="93"/>
    </row>
    <row r="16611" spans="14:16">
      <c r="N16611" s="102"/>
      <c r="O16611" s="93"/>
      <c r="P16611" s="93"/>
    </row>
    <row r="16612" spans="14:16">
      <c r="N16612" s="102"/>
      <c r="O16612" s="93"/>
      <c r="P16612" s="93"/>
    </row>
    <row r="16613" spans="14:16">
      <c r="N16613" s="102"/>
      <c r="O16613" s="93"/>
      <c r="P16613" s="93"/>
    </row>
    <row r="16614" spans="14:16">
      <c r="N16614" s="102"/>
      <c r="O16614" s="93"/>
      <c r="P16614" s="93"/>
    </row>
    <row r="16615" spans="14:16">
      <c r="N16615" s="102"/>
      <c r="O16615" s="93"/>
      <c r="P16615" s="93"/>
    </row>
    <row r="16616" spans="14:16">
      <c r="N16616" s="102"/>
      <c r="O16616" s="93"/>
      <c r="P16616" s="93"/>
    </row>
    <row r="16617" spans="14:16">
      <c r="N16617" s="102"/>
      <c r="O16617" s="93"/>
      <c r="P16617" s="93"/>
    </row>
    <row r="16618" spans="14:16">
      <c r="N16618" s="102"/>
      <c r="O16618" s="93"/>
      <c r="P16618" s="93"/>
    </row>
    <row r="16619" spans="14:16">
      <c r="N16619" s="102"/>
      <c r="O16619" s="93"/>
      <c r="P16619" s="93"/>
    </row>
    <row r="16620" spans="14:16">
      <c r="N16620" s="102"/>
      <c r="O16620" s="93"/>
      <c r="P16620" s="93"/>
    </row>
    <row r="16621" spans="14:16">
      <c r="N16621" s="102"/>
      <c r="O16621" s="93"/>
      <c r="P16621" s="93"/>
    </row>
    <row r="16622" spans="14:16">
      <c r="N16622" s="102"/>
      <c r="O16622" s="93"/>
      <c r="P16622" s="93"/>
    </row>
    <row r="16623" spans="14:16">
      <c r="N16623" s="102"/>
      <c r="O16623" s="93"/>
      <c r="P16623" s="93"/>
    </row>
    <row r="16624" spans="14:16">
      <c r="N16624" s="102"/>
      <c r="O16624" s="93"/>
      <c r="P16624" s="93"/>
    </row>
    <row r="16625" spans="14:16">
      <c r="N16625" s="102"/>
      <c r="O16625" s="93"/>
      <c r="P16625" s="93"/>
    </row>
    <row r="16626" spans="14:16">
      <c r="N16626" s="102"/>
      <c r="O16626" s="93"/>
      <c r="P16626" s="93"/>
    </row>
    <row r="16627" spans="14:16">
      <c r="N16627" s="102"/>
      <c r="O16627" s="93"/>
      <c r="P16627" s="93"/>
    </row>
    <row r="16628" spans="14:16">
      <c r="N16628" s="102"/>
      <c r="O16628" s="93"/>
      <c r="P16628" s="93"/>
    </row>
    <row r="16629" spans="14:16">
      <c r="N16629" s="102"/>
      <c r="O16629" s="93"/>
      <c r="P16629" s="93"/>
    </row>
    <row r="16630" spans="14:16">
      <c r="N16630" s="102"/>
      <c r="O16630" s="93"/>
      <c r="P16630" s="93"/>
    </row>
    <row r="16631" spans="14:16">
      <c r="N16631" s="102"/>
      <c r="O16631" s="93"/>
      <c r="P16631" s="93"/>
    </row>
    <row r="16632" spans="14:16">
      <c r="N16632" s="102"/>
      <c r="O16632" s="93"/>
      <c r="P16632" s="93"/>
    </row>
    <row r="16633" spans="14:16">
      <c r="N16633" s="102"/>
      <c r="O16633" s="93"/>
      <c r="P16633" s="93"/>
    </row>
    <row r="16634" spans="14:16">
      <c r="N16634" s="102"/>
      <c r="O16634" s="93"/>
      <c r="P16634" s="93"/>
    </row>
    <row r="16635" spans="14:16">
      <c r="N16635" s="102"/>
      <c r="O16635" s="93"/>
      <c r="P16635" s="93"/>
    </row>
    <row r="16636" spans="14:16">
      <c r="N16636" s="102"/>
      <c r="O16636" s="93"/>
      <c r="P16636" s="93"/>
    </row>
    <row r="16637" spans="14:16">
      <c r="N16637" s="102"/>
      <c r="O16637" s="93"/>
      <c r="P16637" s="93"/>
    </row>
    <row r="16638" spans="14:16">
      <c r="N16638" s="102"/>
      <c r="O16638" s="93"/>
      <c r="P16638" s="93"/>
    </row>
    <row r="16639" spans="14:16">
      <c r="N16639" s="102"/>
      <c r="O16639" s="93"/>
      <c r="P16639" s="93"/>
    </row>
    <row r="16640" spans="14:16">
      <c r="N16640" s="102"/>
      <c r="O16640" s="93"/>
      <c r="P16640" s="93"/>
    </row>
    <row r="16641" spans="14:16">
      <c r="N16641" s="102"/>
      <c r="O16641" s="93"/>
      <c r="P16641" s="93"/>
    </row>
    <row r="16642" spans="14:16">
      <c r="N16642" s="102"/>
      <c r="O16642" s="93"/>
      <c r="P16642" s="93"/>
    </row>
    <row r="16643" spans="14:16">
      <c r="N16643" s="102"/>
      <c r="O16643" s="93"/>
      <c r="P16643" s="93"/>
    </row>
    <row r="16644" spans="14:16">
      <c r="N16644" s="102"/>
      <c r="O16644" s="93"/>
      <c r="P16644" s="93"/>
    </row>
    <row r="16645" spans="14:16">
      <c r="N16645" s="102"/>
      <c r="O16645" s="93"/>
      <c r="P16645" s="93"/>
    </row>
    <row r="16646" spans="14:16">
      <c r="N16646" s="102"/>
      <c r="O16646" s="93"/>
      <c r="P16646" s="93"/>
    </row>
    <row r="16647" spans="14:16">
      <c r="N16647" s="102"/>
      <c r="O16647" s="93"/>
      <c r="P16647" s="93"/>
    </row>
    <row r="16648" spans="14:16">
      <c r="N16648" s="102"/>
      <c r="O16648" s="93"/>
      <c r="P16648" s="93"/>
    </row>
    <row r="16649" spans="14:16">
      <c r="N16649" s="102"/>
      <c r="O16649" s="93"/>
      <c r="P16649" s="93"/>
    </row>
    <row r="16650" spans="14:16">
      <c r="N16650" s="102"/>
      <c r="O16650" s="93"/>
      <c r="P16650" s="93"/>
    </row>
    <row r="16651" spans="14:16">
      <c r="N16651" s="102"/>
      <c r="O16651" s="93"/>
      <c r="P16651" s="93"/>
    </row>
    <row r="16652" spans="14:16">
      <c r="N16652" s="102"/>
      <c r="O16652" s="93"/>
      <c r="P16652" s="93"/>
    </row>
    <row r="16653" spans="14:16">
      <c r="N16653" s="102"/>
      <c r="O16653" s="93"/>
      <c r="P16653" s="93"/>
    </row>
    <row r="16654" spans="14:16">
      <c r="N16654" s="102"/>
      <c r="O16654" s="93"/>
      <c r="P16654" s="93"/>
    </row>
    <row r="16655" spans="14:16">
      <c r="N16655" s="102"/>
      <c r="O16655" s="93"/>
      <c r="P16655" s="93"/>
    </row>
    <row r="16656" spans="14:16">
      <c r="N16656" s="102"/>
      <c r="O16656" s="93"/>
      <c r="P16656" s="93"/>
    </row>
    <row r="16657" spans="14:16">
      <c r="N16657" s="102"/>
      <c r="O16657" s="93"/>
      <c r="P16657" s="93"/>
    </row>
    <row r="16658" spans="14:16">
      <c r="N16658" s="102"/>
      <c r="O16658" s="93"/>
      <c r="P16658" s="93"/>
    </row>
    <row r="16659" spans="14:16">
      <c r="N16659" s="102"/>
      <c r="O16659" s="93"/>
      <c r="P16659" s="93"/>
    </row>
    <row r="16660" spans="14:16">
      <c r="N16660" s="102"/>
      <c r="O16660" s="93"/>
      <c r="P16660" s="93"/>
    </row>
    <row r="16661" spans="14:16">
      <c r="N16661" s="102"/>
      <c r="O16661" s="93"/>
      <c r="P16661" s="93"/>
    </row>
    <row r="16662" spans="14:16">
      <c r="N16662" s="102"/>
      <c r="O16662" s="93"/>
      <c r="P16662" s="93"/>
    </row>
    <row r="16663" spans="14:16">
      <c r="N16663" s="102"/>
      <c r="O16663" s="93"/>
      <c r="P16663" s="93"/>
    </row>
    <row r="16664" spans="14:16">
      <c r="N16664" s="102"/>
      <c r="O16664" s="93"/>
      <c r="P16664" s="93"/>
    </row>
    <row r="16665" spans="14:16">
      <c r="N16665" s="102"/>
      <c r="O16665" s="93"/>
      <c r="P16665" s="93"/>
    </row>
    <row r="16666" spans="14:16">
      <c r="N16666" s="102"/>
      <c r="O16666" s="93"/>
      <c r="P16666" s="93"/>
    </row>
    <row r="16667" spans="14:16">
      <c r="N16667" s="102"/>
      <c r="O16667" s="93"/>
      <c r="P16667" s="93"/>
    </row>
    <row r="16668" spans="14:16">
      <c r="N16668" s="102"/>
      <c r="O16668" s="93"/>
      <c r="P16668" s="93"/>
    </row>
    <row r="16669" spans="14:16">
      <c r="N16669" s="102"/>
      <c r="O16669" s="93"/>
      <c r="P16669" s="93"/>
    </row>
    <row r="16670" spans="14:16">
      <c r="N16670" s="102"/>
      <c r="O16670" s="93"/>
      <c r="P16670" s="93"/>
    </row>
    <row r="16671" spans="14:16">
      <c r="N16671" s="102"/>
      <c r="O16671" s="93"/>
      <c r="P16671" s="93"/>
    </row>
    <row r="16672" spans="14:16">
      <c r="N16672" s="102"/>
      <c r="O16672" s="93"/>
      <c r="P16672" s="93"/>
    </row>
    <row r="16673" spans="14:16">
      <c r="N16673" s="102"/>
      <c r="O16673" s="93"/>
      <c r="P16673" s="93"/>
    </row>
    <row r="16674" spans="14:16">
      <c r="N16674" s="102"/>
      <c r="O16674" s="93"/>
      <c r="P16674" s="93"/>
    </row>
    <row r="16675" spans="14:16">
      <c r="N16675" s="102"/>
      <c r="O16675" s="93"/>
      <c r="P16675" s="93"/>
    </row>
    <row r="16676" spans="14:16">
      <c r="N16676" s="102"/>
      <c r="O16676" s="93"/>
      <c r="P16676" s="93"/>
    </row>
    <row r="16677" spans="14:16">
      <c r="N16677" s="102"/>
      <c r="O16677" s="93"/>
      <c r="P16677" s="93"/>
    </row>
    <row r="16678" spans="14:16">
      <c r="N16678" s="102"/>
      <c r="O16678" s="93"/>
      <c r="P16678" s="93"/>
    </row>
    <row r="16679" spans="14:16">
      <c r="N16679" s="102"/>
      <c r="O16679" s="93"/>
      <c r="P16679" s="93"/>
    </row>
    <row r="16680" spans="14:16">
      <c r="N16680" s="102"/>
      <c r="O16680" s="93"/>
      <c r="P16680" s="93"/>
    </row>
    <row r="16681" spans="14:16">
      <c r="N16681" s="102"/>
      <c r="O16681" s="93"/>
      <c r="P16681" s="93"/>
    </row>
    <row r="16682" spans="14:16">
      <c r="N16682" s="102"/>
      <c r="O16682" s="93"/>
      <c r="P16682" s="93"/>
    </row>
    <row r="16683" spans="14:16">
      <c r="N16683" s="102"/>
      <c r="O16683" s="93"/>
      <c r="P16683" s="93"/>
    </row>
    <row r="16684" spans="14:16">
      <c r="N16684" s="102"/>
      <c r="O16684" s="93"/>
      <c r="P16684" s="93"/>
    </row>
    <row r="16685" spans="14:16">
      <c r="N16685" s="102"/>
      <c r="O16685" s="93"/>
      <c r="P16685" s="93"/>
    </row>
    <row r="16686" spans="14:16">
      <c r="N16686" s="102"/>
      <c r="O16686" s="93"/>
      <c r="P16686" s="93"/>
    </row>
    <row r="16687" spans="14:16">
      <c r="N16687" s="102"/>
      <c r="O16687" s="93"/>
      <c r="P16687" s="93"/>
    </row>
    <row r="16688" spans="14:16">
      <c r="N16688" s="102"/>
      <c r="O16688" s="93"/>
      <c r="P16688" s="93"/>
    </row>
    <row r="16689" spans="14:16">
      <c r="N16689" s="102"/>
      <c r="O16689" s="93"/>
      <c r="P16689" s="93"/>
    </row>
    <row r="16690" spans="14:16">
      <c r="N16690" s="102"/>
      <c r="O16690" s="93"/>
      <c r="P16690" s="93"/>
    </row>
    <row r="16691" spans="14:16">
      <c r="N16691" s="102"/>
      <c r="O16691" s="93"/>
      <c r="P16691" s="93"/>
    </row>
    <row r="16692" spans="14:16">
      <c r="N16692" s="102"/>
      <c r="O16692" s="93"/>
      <c r="P16692" s="93"/>
    </row>
    <row r="16693" spans="14:16">
      <c r="N16693" s="102"/>
      <c r="O16693" s="93"/>
      <c r="P16693" s="93"/>
    </row>
    <row r="16694" spans="14:16">
      <c r="N16694" s="102"/>
      <c r="O16694" s="93"/>
      <c r="P16694" s="93"/>
    </row>
    <row r="16695" spans="14:16">
      <c r="N16695" s="102"/>
      <c r="O16695" s="93"/>
      <c r="P16695" s="93"/>
    </row>
    <row r="16696" spans="14:16">
      <c r="N16696" s="102"/>
      <c r="O16696" s="93"/>
      <c r="P16696" s="93"/>
    </row>
    <row r="16697" spans="14:16">
      <c r="N16697" s="102"/>
      <c r="O16697" s="93"/>
      <c r="P16697" s="93"/>
    </row>
    <row r="16698" spans="14:16">
      <c r="N16698" s="102"/>
      <c r="O16698" s="93"/>
      <c r="P16698" s="93"/>
    </row>
    <row r="16699" spans="14:16">
      <c r="N16699" s="102"/>
      <c r="O16699" s="93"/>
      <c r="P16699" s="93"/>
    </row>
    <row r="16700" spans="14:16">
      <c r="N16700" s="102"/>
      <c r="O16700" s="93"/>
      <c r="P16700" s="93"/>
    </row>
    <row r="16701" spans="14:16">
      <c r="N16701" s="102"/>
      <c r="O16701" s="93"/>
      <c r="P16701" s="93"/>
    </row>
    <row r="16702" spans="14:16">
      <c r="N16702" s="102"/>
      <c r="O16702" s="93"/>
      <c r="P16702" s="93"/>
    </row>
    <row r="16703" spans="14:16">
      <c r="N16703" s="102"/>
      <c r="O16703" s="93"/>
      <c r="P16703" s="93"/>
    </row>
    <row r="16704" spans="14:16">
      <c r="N16704" s="102"/>
      <c r="O16704" s="93"/>
      <c r="P16704" s="93"/>
    </row>
    <row r="16705" spans="14:16">
      <c r="N16705" s="102"/>
      <c r="O16705" s="93"/>
      <c r="P16705" s="93"/>
    </row>
    <row r="16706" spans="14:16">
      <c r="N16706" s="102"/>
      <c r="O16706" s="93"/>
      <c r="P16706" s="93"/>
    </row>
    <row r="16707" spans="14:16">
      <c r="N16707" s="102"/>
      <c r="O16707" s="93"/>
      <c r="P16707" s="93"/>
    </row>
    <row r="16708" spans="14:16">
      <c r="N16708" s="102"/>
      <c r="O16708" s="93"/>
      <c r="P16708" s="93"/>
    </row>
    <row r="16709" spans="14:16">
      <c r="N16709" s="102"/>
      <c r="O16709" s="93"/>
      <c r="P16709" s="93"/>
    </row>
    <row r="16710" spans="14:16">
      <c r="N16710" s="102"/>
      <c r="O16710" s="93"/>
      <c r="P16710" s="93"/>
    </row>
    <row r="16711" spans="14:16">
      <c r="N16711" s="102"/>
      <c r="O16711" s="93"/>
      <c r="P16711" s="93"/>
    </row>
    <row r="16712" spans="14:16">
      <c r="N16712" s="102"/>
      <c r="O16712" s="93"/>
      <c r="P16712" s="93"/>
    </row>
    <row r="16713" spans="14:16">
      <c r="N16713" s="102"/>
      <c r="O16713" s="93"/>
      <c r="P16713" s="93"/>
    </row>
    <row r="16714" spans="14:16">
      <c r="N16714" s="102"/>
      <c r="O16714" s="93"/>
      <c r="P16714" s="93"/>
    </row>
    <row r="16715" spans="14:16">
      <c r="N16715" s="102"/>
      <c r="O16715" s="93"/>
      <c r="P16715" s="93"/>
    </row>
    <row r="16716" spans="14:16">
      <c r="N16716" s="102"/>
      <c r="O16716" s="93"/>
      <c r="P16716" s="93"/>
    </row>
    <row r="16717" spans="14:16">
      <c r="N16717" s="102"/>
      <c r="O16717" s="93"/>
      <c r="P16717" s="93"/>
    </row>
    <row r="16718" spans="14:16">
      <c r="N16718" s="102"/>
      <c r="O16718" s="93"/>
      <c r="P16718" s="93"/>
    </row>
    <row r="16719" spans="14:16">
      <c r="N16719" s="102"/>
      <c r="O16719" s="93"/>
      <c r="P16719" s="93"/>
    </row>
    <row r="16720" spans="14:16">
      <c r="N16720" s="102"/>
      <c r="O16720" s="93"/>
      <c r="P16720" s="93"/>
    </row>
    <row r="16721" spans="14:16">
      <c r="N16721" s="102"/>
      <c r="O16721" s="93"/>
      <c r="P16721" s="93"/>
    </row>
    <row r="16722" spans="14:16">
      <c r="N16722" s="102"/>
      <c r="O16722" s="93"/>
      <c r="P16722" s="93"/>
    </row>
    <row r="16723" spans="14:16">
      <c r="N16723" s="102"/>
      <c r="O16723" s="93"/>
      <c r="P16723" s="93"/>
    </row>
    <row r="16724" spans="14:16">
      <c r="N16724" s="102"/>
      <c r="O16724" s="93"/>
      <c r="P16724" s="93"/>
    </row>
    <row r="16725" spans="14:16">
      <c r="N16725" s="102"/>
      <c r="O16725" s="93"/>
      <c r="P16725" s="93"/>
    </row>
    <row r="16726" spans="14:16">
      <c r="N16726" s="102"/>
      <c r="O16726" s="93"/>
      <c r="P16726" s="93"/>
    </row>
    <row r="16727" spans="14:16">
      <c r="N16727" s="102"/>
      <c r="O16727" s="93"/>
      <c r="P16727" s="93"/>
    </row>
    <row r="16728" spans="14:16">
      <c r="N16728" s="102"/>
      <c r="O16728" s="93"/>
      <c r="P16728" s="93"/>
    </row>
    <row r="16729" spans="14:16">
      <c r="N16729" s="102"/>
      <c r="O16729" s="93"/>
      <c r="P16729" s="93"/>
    </row>
    <row r="16730" spans="14:16">
      <c r="N16730" s="102"/>
      <c r="O16730" s="93"/>
      <c r="P16730" s="93"/>
    </row>
    <row r="16731" spans="14:16">
      <c r="N16731" s="102"/>
      <c r="O16731" s="93"/>
      <c r="P16731" s="93"/>
    </row>
    <row r="16732" spans="14:16">
      <c r="N16732" s="102"/>
      <c r="O16732" s="93"/>
      <c r="P16732" s="93"/>
    </row>
    <row r="16733" spans="14:16">
      <c r="N16733" s="102"/>
      <c r="O16733" s="93"/>
      <c r="P16733" s="93"/>
    </row>
    <row r="16734" spans="14:16">
      <c r="N16734" s="102"/>
      <c r="O16734" s="93"/>
      <c r="P16734" s="93"/>
    </row>
    <row r="16735" spans="14:16">
      <c r="N16735" s="102"/>
      <c r="O16735" s="93"/>
      <c r="P16735" s="93"/>
    </row>
    <row r="16736" spans="14:16">
      <c r="N16736" s="102"/>
      <c r="O16736" s="93"/>
      <c r="P16736" s="93"/>
    </row>
    <row r="16737" spans="14:16">
      <c r="N16737" s="102"/>
      <c r="O16737" s="93"/>
      <c r="P16737" s="93"/>
    </row>
    <row r="16738" spans="14:16">
      <c r="N16738" s="102"/>
      <c r="O16738" s="93"/>
      <c r="P16738" s="93"/>
    </row>
    <row r="16739" spans="14:16">
      <c r="N16739" s="102"/>
      <c r="O16739" s="93"/>
      <c r="P16739" s="93"/>
    </row>
    <row r="16740" spans="14:16">
      <c r="N16740" s="102"/>
      <c r="O16740" s="93"/>
      <c r="P16740" s="93"/>
    </row>
    <row r="16741" spans="14:16">
      <c r="N16741" s="102"/>
      <c r="O16741" s="93"/>
      <c r="P16741" s="93"/>
    </row>
    <row r="16742" spans="14:16">
      <c r="N16742" s="102"/>
      <c r="O16742" s="93"/>
      <c r="P16742" s="93"/>
    </row>
    <row r="16743" spans="14:16">
      <c r="N16743" s="102"/>
      <c r="O16743" s="93"/>
      <c r="P16743" s="93"/>
    </row>
    <row r="16744" spans="14:16">
      <c r="N16744" s="102"/>
      <c r="O16744" s="93"/>
      <c r="P16744" s="93"/>
    </row>
    <row r="16745" spans="14:16">
      <c r="N16745" s="102"/>
      <c r="O16745" s="93"/>
      <c r="P16745" s="93"/>
    </row>
    <row r="16746" spans="14:16">
      <c r="N16746" s="102"/>
      <c r="O16746" s="93"/>
      <c r="P16746" s="93"/>
    </row>
    <row r="16747" spans="14:16">
      <c r="N16747" s="102"/>
      <c r="O16747" s="93"/>
      <c r="P16747" s="93"/>
    </row>
    <row r="16748" spans="14:16">
      <c r="N16748" s="102"/>
      <c r="O16748" s="93"/>
      <c r="P16748" s="93"/>
    </row>
    <row r="16749" spans="14:16">
      <c r="N16749" s="102"/>
      <c r="O16749" s="93"/>
      <c r="P16749" s="93"/>
    </row>
    <row r="16750" spans="14:16">
      <c r="N16750" s="102"/>
      <c r="O16750" s="93"/>
      <c r="P16750" s="93"/>
    </row>
    <row r="16751" spans="14:16">
      <c r="N16751" s="102"/>
      <c r="O16751" s="93"/>
      <c r="P16751" s="93"/>
    </row>
    <row r="16752" spans="14:16">
      <c r="N16752" s="102"/>
      <c r="O16752" s="93"/>
      <c r="P16752" s="93"/>
    </row>
    <row r="16753" spans="14:16">
      <c r="N16753" s="102"/>
      <c r="O16753" s="93"/>
      <c r="P16753" s="93"/>
    </row>
    <row r="16754" spans="14:16">
      <c r="N16754" s="102"/>
      <c r="O16754" s="93"/>
      <c r="P16754" s="93"/>
    </row>
    <row r="16755" spans="14:16">
      <c r="N16755" s="102"/>
      <c r="O16755" s="93"/>
      <c r="P16755" s="93"/>
    </row>
    <row r="16756" spans="14:16">
      <c r="N16756" s="102"/>
      <c r="O16756" s="93"/>
      <c r="P16756" s="93"/>
    </row>
    <row r="16757" spans="14:16">
      <c r="N16757" s="102"/>
      <c r="O16757" s="93"/>
      <c r="P16757" s="93"/>
    </row>
    <row r="16758" spans="14:16">
      <c r="N16758" s="102"/>
      <c r="O16758" s="93"/>
      <c r="P16758" s="93"/>
    </row>
    <row r="16759" spans="14:16">
      <c r="N16759" s="102"/>
      <c r="O16759" s="93"/>
      <c r="P16759" s="93"/>
    </row>
    <row r="16760" spans="14:16">
      <c r="N16760" s="102"/>
      <c r="O16760" s="93"/>
      <c r="P16760" s="93"/>
    </row>
    <row r="16761" spans="14:16">
      <c r="N16761" s="102"/>
      <c r="O16761" s="93"/>
      <c r="P16761" s="93"/>
    </row>
    <row r="16762" spans="14:16">
      <c r="N16762" s="102"/>
      <c r="O16762" s="93"/>
      <c r="P16762" s="93"/>
    </row>
    <row r="16763" spans="14:16">
      <c r="N16763" s="102"/>
      <c r="O16763" s="93"/>
      <c r="P16763" s="93"/>
    </row>
    <row r="16764" spans="14:16">
      <c r="N16764" s="102"/>
      <c r="O16764" s="93"/>
      <c r="P16764" s="93"/>
    </row>
    <row r="16765" spans="14:16">
      <c r="N16765" s="102"/>
      <c r="O16765" s="93"/>
      <c r="P16765" s="93"/>
    </row>
    <row r="16766" spans="14:16">
      <c r="N16766" s="102"/>
      <c r="O16766" s="93"/>
      <c r="P16766" s="93"/>
    </row>
    <row r="16767" spans="14:16">
      <c r="N16767" s="102"/>
      <c r="O16767" s="93"/>
      <c r="P16767" s="93"/>
    </row>
    <row r="16768" spans="14:16">
      <c r="N16768" s="102"/>
      <c r="O16768" s="93"/>
      <c r="P16768" s="93"/>
    </row>
    <row r="16769" spans="14:16">
      <c r="N16769" s="102"/>
      <c r="O16769" s="93"/>
      <c r="P16769" s="93"/>
    </row>
    <row r="16770" spans="14:16">
      <c r="N16770" s="102"/>
      <c r="O16770" s="93"/>
      <c r="P16770" s="93"/>
    </row>
    <row r="16771" spans="14:16">
      <c r="N16771" s="102"/>
      <c r="O16771" s="93"/>
      <c r="P16771" s="93"/>
    </row>
    <row r="16772" spans="14:16">
      <c r="N16772" s="102"/>
      <c r="O16772" s="93"/>
      <c r="P16772" s="93"/>
    </row>
    <row r="16773" spans="14:16">
      <c r="N16773" s="102"/>
      <c r="O16773" s="93"/>
      <c r="P16773" s="93"/>
    </row>
    <row r="16774" spans="14:16">
      <c r="N16774" s="102"/>
      <c r="O16774" s="93"/>
      <c r="P16774" s="93"/>
    </row>
    <row r="16775" spans="14:16">
      <c r="N16775" s="102"/>
      <c r="O16775" s="93"/>
      <c r="P16775" s="93"/>
    </row>
    <row r="16776" spans="14:16">
      <c r="N16776" s="102"/>
      <c r="O16776" s="93"/>
      <c r="P16776" s="93"/>
    </row>
    <row r="16777" spans="14:16">
      <c r="N16777" s="102"/>
      <c r="O16777" s="93"/>
      <c r="P16777" s="93"/>
    </row>
    <row r="16778" spans="14:16">
      <c r="N16778" s="102"/>
      <c r="O16778" s="93"/>
      <c r="P16778" s="93"/>
    </row>
    <row r="16779" spans="14:16">
      <c r="N16779" s="102"/>
      <c r="O16779" s="93"/>
      <c r="P16779" s="93"/>
    </row>
    <row r="16780" spans="14:16">
      <c r="N16780" s="102"/>
      <c r="O16780" s="93"/>
      <c r="P16780" s="93"/>
    </row>
    <row r="16781" spans="14:16">
      <c r="N16781" s="102"/>
      <c r="O16781" s="93"/>
      <c r="P16781" s="93"/>
    </row>
    <row r="16782" spans="14:16">
      <c r="N16782" s="102"/>
      <c r="O16782" s="93"/>
      <c r="P16782" s="93"/>
    </row>
    <row r="16783" spans="14:16">
      <c r="N16783" s="102"/>
      <c r="O16783" s="93"/>
      <c r="P16783" s="93"/>
    </row>
    <row r="16784" spans="14:16">
      <c r="N16784" s="102"/>
      <c r="O16784" s="93"/>
      <c r="P16784" s="93"/>
    </row>
    <row r="16785" spans="14:16">
      <c r="N16785" s="102"/>
      <c r="O16785" s="93"/>
      <c r="P16785" s="93"/>
    </row>
    <row r="16786" spans="14:16">
      <c r="N16786" s="102"/>
      <c r="O16786" s="93"/>
      <c r="P16786" s="93"/>
    </row>
    <row r="16787" spans="14:16">
      <c r="N16787" s="102"/>
      <c r="O16787" s="93"/>
      <c r="P16787" s="93"/>
    </row>
    <row r="16788" spans="14:16">
      <c r="N16788" s="102"/>
      <c r="O16788" s="93"/>
      <c r="P16788" s="93"/>
    </row>
    <row r="16789" spans="14:16">
      <c r="N16789" s="102"/>
      <c r="O16789" s="93"/>
      <c r="P16789" s="93"/>
    </row>
    <row r="16790" spans="14:16">
      <c r="N16790" s="102"/>
      <c r="O16790" s="93"/>
      <c r="P16790" s="93"/>
    </row>
    <row r="16791" spans="14:16">
      <c r="N16791" s="102"/>
      <c r="O16791" s="93"/>
      <c r="P16791" s="93"/>
    </row>
    <row r="16792" spans="14:16">
      <c r="N16792" s="102"/>
      <c r="O16792" s="93"/>
      <c r="P16792" s="93"/>
    </row>
    <row r="16793" spans="14:16">
      <c r="N16793" s="102"/>
      <c r="O16793" s="93"/>
      <c r="P16793" s="93"/>
    </row>
    <row r="16794" spans="14:16">
      <c r="N16794" s="102"/>
      <c r="O16794" s="93"/>
      <c r="P16794" s="93"/>
    </row>
    <row r="16795" spans="14:16">
      <c r="N16795" s="102"/>
      <c r="O16795" s="93"/>
      <c r="P16795" s="93"/>
    </row>
    <row r="16796" spans="14:16">
      <c r="N16796" s="102"/>
      <c r="O16796" s="93"/>
      <c r="P16796" s="93"/>
    </row>
    <row r="16797" spans="14:16">
      <c r="N16797" s="102"/>
      <c r="O16797" s="93"/>
      <c r="P16797" s="93"/>
    </row>
    <row r="16798" spans="14:16">
      <c r="N16798" s="102"/>
      <c r="O16798" s="93"/>
      <c r="P16798" s="93"/>
    </row>
    <row r="16799" spans="14:16">
      <c r="N16799" s="102"/>
      <c r="O16799" s="93"/>
      <c r="P16799" s="93"/>
    </row>
    <row r="16800" spans="14:16">
      <c r="N16800" s="102"/>
      <c r="O16800" s="93"/>
      <c r="P16800" s="93"/>
    </row>
    <row r="16801" spans="14:16">
      <c r="N16801" s="102"/>
      <c r="O16801" s="93"/>
      <c r="P16801" s="93"/>
    </row>
    <row r="16802" spans="14:16">
      <c r="N16802" s="102"/>
      <c r="O16802" s="93"/>
      <c r="P16802" s="93"/>
    </row>
    <row r="16803" spans="14:16">
      <c r="N16803" s="102"/>
      <c r="O16803" s="93"/>
      <c r="P16803" s="93"/>
    </row>
    <row r="16804" spans="14:16">
      <c r="N16804" s="102"/>
      <c r="O16804" s="93"/>
      <c r="P16804" s="93"/>
    </row>
    <row r="16805" spans="14:16">
      <c r="N16805" s="102"/>
      <c r="O16805" s="93"/>
      <c r="P16805" s="93"/>
    </row>
    <row r="16806" spans="14:16">
      <c r="N16806" s="102"/>
      <c r="O16806" s="93"/>
      <c r="P16806" s="93"/>
    </row>
    <row r="16807" spans="14:16">
      <c r="N16807" s="102"/>
      <c r="O16807" s="93"/>
      <c r="P16807" s="93"/>
    </row>
    <row r="16808" spans="14:16">
      <c r="N16808" s="102"/>
      <c r="O16808" s="93"/>
      <c r="P16808" s="93"/>
    </row>
    <row r="16809" spans="14:16">
      <c r="N16809" s="102"/>
      <c r="O16809" s="93"/>
      <c r="P16809" s="93"/>
    </row>
    <row r="16810" spans="14:16">
      <c r="N16810" s="102"/>
      <c r="O16810" s="93"/>
      <c r="P16810" s="93"/>
    </row>
    <row r="16811" spans="14:16">
      <c r="N16811" s="102"/>
      <c r="O16811" s="93"/>
      <c r="P16811" s="93"/>
    </row>
    <row r="16812" spans="14:16">
      <c r="N16812" s="102"/>
      <c r="O16812" s="93"/>
      <c r="P16812" s="93"/>
    </row>
    <row r="16813" spans="14:16">
      <c r="N16813" s="102"/>
      <c r="O16813" s="93"/>
      <c r="P16813" s="93"/>
    </row>
    <row r="16814" spans="14:16">
      <c r="N16814" s="102"/>
      <c r="O16814" s="93"/>
      <c r="P16814" s="93"/>
    </row>
    <row r="16815" spans="14:16">
      <c r="N16815" s="102"/>
      <c r="O16815" s="93"/>
      <c r="P16815" s="93"/>
    </row>
    <row r="16816" spans="14:16">
      <c r="N16816" s="102"/>
      <c r="O16816" s="93"/>
      <c r="P16816" s="93"/>
    </row>
    <row r="16817" spans="14:16">
      <c r="N16817" s="102"/>
      <c r="O16817" s="93"/>
      <c r="P16817" s="93"/>
    </row>
    <row r="16818" spans="14:16">
      <c r="N16818" s="102"/>
      <c r="O16818" s="93"/>
      <c r="P16818" s="93"/>
    </row>
    <row r="16819" spans="14:16">
      <c r="N16819" s="102"/>
      <c r="O16819" s="93"/>
      <c r="P16819" s="93"/>
    </row>
    <row r="16820" spans="14:16">
      <c r="N16820" s="102"/>
      <c r="O16820" s="93"/>
      <c r="P16820" s="93"/>
    </row>
    <row r="16821" spans="14:16">
      <c r="N16821" s="102"/>
      <c r="O16821" s="93"/>
      <c r="P16821" s="93"/>
    </row>
    <row r="16822" spans="14:16">
      <c r="N16822" s="102"/>
      <c r="O16822" s="93"/>
      <c r="P16822" s="93"/>
    </row>
    <row r="16823" spans="14:16">
      <c r="N16823" s="102"/>
      <c r="O16823" s="93"/>
      <c r="P16823" s="93"/>
    </row>
    <row r="16824" spans="14:16">
      <c r="N16824" s="102"/>
      <c r="O16824" s="93"/>
      <c r="P16824" s="93"/>
    </row>
    <row r="16825" spans="14:16">
      <c r="N16825" s="102"/>
      <c r="O16825" s="93"/>
      <c r="P16825" s="93"/>
    </row>
    <row r="16826" spans="14:16">
      <c r="N16826" s="102"/>
      <c r="O16826" s="93"/>
      <c r="P16826" s="93"/>
    </row>
    <row r="16827" spans="14:16">
      <c r="N16827" s="102"/>
      <c r="O16827" s="93"/>
      <c r="P16827" s="93"/>
    </row>
    <row r="16828" spans="14:16">
      <c r="N16828" s="102"/>
      <c r="O16828" s="93"/>
      <c r="P16828" s="93"/>
    </row>
    <row r="16829" spans="14:16">
      <c r="N16829" s="102"/>
      <c r="O16829" s="93"/>
      <c r="P16829" s="93"/>
    </row>
    <row r="16830" spans="14:16">
      <c r="N16830" s="102"/>
      <c r="O16830" s="93"/>
      <c r="P16830" s="93"/>
    </row>
    <row r="16831" spans="14:16">
      <c r="N16831" s="102"/>
      <c r="O16831" s="93"/>
      <c r="P16831" s="93"/>
    </row>
    <row r="16832" spans="14:16">
      <c r="N16832" s="102"/>
      <c r="O16832" s="93"/>
      <c r="P16832" s="93"/>
    </row>
    <row r="16833" spans="14:16">
      <c r="N16833" s="102"/>
      <c r="O16833" s="93"/>
      <c r="P16833" s="93"/>
    </row>
    <row r="16834" spans="14:16">
      <c r="N16834" s="102"/>
      <c r="O16834" s="93"/>
      <c r="P16834" s="93"/>
    </row>
    <row r="16835" spans="14:16">
      <c r="N16835" s="102"/>
      <c r="O16835" s="93"/>
      <c r="P16835" s="93"/>
    </row>
    <row r="16836" spans="14:16">
      <c r="N16836" s="102"/>
      <c r="O16836" s="93"/>
      <c r="P16836" s="93"/>
    </row>
    <row r="16837" spans="14:16">
      <c r="N16837" s="102"/>
      <c r="O16837" s="93"/>
      <c r="P16837" s="93"/>
    </row>
    <row r="16838" spans="14:16">
      <c r="N16838" s="102"/>
      <c r="O16838" s="93"/>
      <c r="P16838" s="93"/>
    </row>
    <row r="16839" spans="14:16">
      <c r="N16839" s="102"/>
      <c r="O16839" s="93"/>
      <c r="P16839" s="93"/>
    </row>
    <row r="16840" spans="14:16">
      <c r="N16840" s="102"/>
      <c r="O16840" s="93"/>
      <c r="P16840" s="93"/>
    </row>
    <row r="16841" spans="14:16">
      <c r="N16841" s="102"/>
      <c r="O16841" s="93"/>
      <c r="P16841" s="93"/>
    </row>
    <row r="16842" spans="14:16">
      <c r="N16842" s="102"/>
      <c r="O16842" s="93"/>
      <c r="P16842" s="93"/>
    </row>
    <row r="16843" spans="14:16">
      <c r="N16843" s="102"/>
      <c r="O16843" s="93"/>
      <c r="P16843" s="93"/>
    </row>
    <row r="16844" spans="14:16">
      <c r="N16844" s="102"/>
      <c r="O16844" s="93"/>
      <c r="P16844" s="93"/>
    </row>
    <row r="16845" spans="14:16">
      <c r="N16845" s="102"/>
      <c r="O16845" s="93"/>
      <c r="P16845" s="93"/>
    </row>
    <row r="16846" spans="14:16">
      <c r="N16846" s="102"/>
      <c r="O16846" s="93"/>
      <c r="P16846" s="93"/>
    </row>
    <row r="16847" spans="14:16">
      <c r="N16847" s="102"/>
      <c r="O16847" s="93"/>
      <c r="P16847" s="93"/>
    </row>
    <row r="16848" spans="14:16">
      <c r="N16848" s="102"/>
      <c r="O16848" s="93"/>
      <c r="P16848" s="93"/>
    </row>
    <row r="16849" spans="14:16">
      <c r="N16849" s="102"/>
      <c r="O16849" s="93"/>
      <c r="P16849" s="93"/>
    </row>
    <row r="16850" spans="14:16">
      <c r="N16850" s="102"/>
      <c r="O16850" s="93"/>
      <c r="P16850" s="93"/>
    </row>
    <row r="16851" spans="14:16">
      <c r="N16851" s="102"/>
      <c r="O16851" s="93"/>
      <c r="P16851" s="93"/>
    </row>
    <row r="16852" spans="14:16">
      <c r="N16852" s="102"/>
      <c r="O16852" s="93"/>
      <c r="P16852" s="93"/>
    </row>
    <row r="16853" spans="14:16">
      <c r="N16853" s="102"/>
      <c r="O16853" s="93"/>
      <c r="P16853" s="93"/>
    </row>
    <row r="16854" spans="14:16">
      <c r="N16854" s="102"/>
      <c r="O16854" s="93"/>
      <c r="P16854" s="93"/>
    </row>
    <row r="16855" spans="14:16">
      <c r="N16855" s="102"/>
      <c r="O16855" s="93"/>
      <c r="P16855" s="93"/>
    </row>
    <row r="16856" spans="14:16">
      <c r="N16856" s="102"/>
      <c r="O16856" s="93"/>
      <c r="P16856" s="93"/>
    </row>
    <row r="16857" spans="14:16">
      <c r="N16857" s="102"/>
      <c r="O16857" s="93"/>
      <c r="P16857" s="93"/>
    </row>
    <row r="16858" spans="14:16">
      <c r="N16858" s="102"/>
      <c r="O16858" s="93"/>
      <c r="P16858" s="93"/>
    </row>
    <row r="16859" spans="14:16">
      <c r="N16859" s="102"/>
      <c r="O16859" s="93"/>
      <c r="P16859" s="93"/>
    </row>
    <row r="16860" spans="14:16">
      <c r="N16860" s="102"/>
      <c r="O16860" s="93"/>
      <c r="P16860" s="93"/>
    </row>
    <row r="16861" spans="14:16">
      <c r="N16861" s="102"/>
      <c r="O16861" s="93"/>
      <c r="P16861" s="93"/>
    </row>
    <row r="16862" spans="14:16">
      <c r="N16862" s="102"/>
      <c r="O16862" s="93"/>
      <c r="P16862" s="93"/>
    </row>
    <row r="16863" spans="14:16">
      <c r="N16863" s="102"/>
      <c r="O16863" s="93"/>
      <c r="P16863" s="93"/>
    </row>
    <row r="16864" spans="14:16">
      <c r="N16864" s="102"/>
      <c r="O16864" s="93"/>
      <c r="P16864" s="93"/>
    </row>
    <row r="16865" spans="14:16">
      <c r="N16865" s="102"/>
      <c r="O16865" s="93"/>
      <c r="P16865" s="93"/>
    </row>
    <row r="16866" spans="14:16">
      <c r="N16866" s="102"/>
      <c r="O16866" s="93"/>
      <c r="P16866" s="93"/>
    </row>
    <row r="16867" spans="14:16">
      <c r="N16867" s="102"/>
      <c r="O16867" s="93"/>
      <c r="P16867" s="93"/>
    </row>
    <row r="16868" spans="14:16">
      <c r="N16868" s="102"/>
      <c r="O16868" s="93"/>
      <c r="P16868" s="93"/>
    </row>
    <row r="16869" spans="14:16">
      <c r="N16869" s="102"/>
      <c r="O16869" s="93"/>
      <c r="P16869" s="93"/>
    </row>
    <row r="16870" spans="14:16">
      <c r="N16870" s="102"/>
      <c r="O16870" s="93"/>
      <c r="P16870" s="93"/>
    </row>
    <row r="16871" spans="14:16">
      <c r="N16871" s="102"/>
      <c r="O16871" s="93"/>
      <c r="P16871" s="93"/>
    </row>
    <row r="16872" spans="14:16">
      <c r="N16872" s="102"/>
      <c r="O16872" s="93"/>
      <c r="P16872" s="93"/>
    </row>
    <row r="16873" spans="14:16">
      <c r="N16873" s="102"/>
      <c r="O16873" s="93"/>
      <c r="P16873" s="93"/>
    </row>
    <row r="16874" spans="14:16">
      <c r="N16874" s="102"/>
      <c r="O16874" s="93"/>
      <c r="P16874" s="93"/>
    </row>
    <row r="16875" spans="14:16">
      <c r="N16875" s="102"/>
      <c r="O16875" s="93"/>
      <c r="P16875" s="93"/>
    </row>
    <row r="16876" spans="14:16">
      <c r="N16876" s="102"/>
      <c r="O16876" s="93"/>
      <c r="P16876" s="93"/>
    </row>
    <row r="16877" spans="14:16">
      <c r="N16877" s="102"/>
      <c r="O16877" s="93"/>
      <c r="P16877" s="93"/>
    </row>
    <row r="16878" spans="14:16">
      <c r="N16878" s="102"/>
      <c r="O16878" s="93"/>
      <c r="P16878" s="93"/>
    </row>
    <row r="16879" spans="14:16">
      <c r="N16879" s="102"/>
      <c r="O16879" s="93"/>
      <c r="P16879" s="93"/>
    </row>
    <row r="16880" spans="14:16">
      <c r="N16880" s="102"/>
      <c r="O16880" s="93"/>
      <c r="P16880" s="93"/>
    </row>
    <row r="16881" spans="14:16">
      <c r="N16881" s="102"/>
      <c r="O16881" s="93"/>
      <c r="P16881" s="93"/>
    </row>
    <row r="16882" spans="14:16">
      <c r="N16882" s="102"/>
      <c r="O16882" s="93"/>
      <c r="P16882" s="93"/>
    </row>
    <row r="16883" spans="14:16">
      <c r="N16883" s="102"/>
      <c r="O16883" s="93"/>
      <c r="P16883" s="93"/>
    </row>
    <row r="16884" spans="14:16">
      <c r="N16884" s="102"/>
      <c r="O16884" s="93"/>
      <c r="P16884" s="93"/>
    </row>
    <row r="16885" spans="14:16">
      <c r="N16885" s="102"/>
      <c r="O16885" s="93"/>
      <c r="P16885" s="93"/>
    </row>
    <row r="16886" spans="14:16">
      <c r="N16886" s="102"/>
      <c r="O16886" s="93"/>
      <c r="P16886" s="93"/>
    </row>
    <row r="16887" spans="14:16">
      <c r="N16887" s="102"/>
      <c r="O16887" s="93"/>
      <c r="P16887" s="93"/>
    </row>
    <row r="16888" spans="14:16">
      <c r="N16888" s="102"/>
      <c r="O16888" s="93"/>
      <c r="P16888" s="93"/>
    </row>
    <row r="16889" spans="14:16">
      <c r="N16889" s="102"/>
      <c r="O16889" s="93"/>
      <c r="P16889" s="93"/>
    </row>
    <row r="16890" spans="14:16">
      <c r="N16890" s="102"/>
      <c r="O16890" s="93"/>
      <c r="P16890" s="93"/>
    </row>
    <row r="16891" spans="14:16">
      <c r="N16891" s="102"/>
      <c r="O16891" s="93"/>
      <c r="P16891" s="93"/>
    </row>
    <row r="16892" spans="14:16">
      <c r="N16892" s="102"/>
      <c r="O16892" s="93"/>
      <c r="P16892" s="93"/>
    </row>
    <row r="16893" spans="14:16">
      <c r="N16893" s="102"/>
      <c r="O16893" s="93"/>
      <c r="P16893" s="93"/>
    </row>
    <row r="16894" spans="14:16">
      <c r="N16894" s="102"/>
      <c r="O16894" s="93"/>
      <c r="P16894" s="93"/>
    </row>
    <row r="16895" spans="14:16">
      <c r="N16895" s="102"/>
      <c r="O16895" s="93"/>
      <c r="P16895" s="93"/>
    </row>
    <row r="16896" spans="14:16">
      <c r="N16896" s="102"/>
      <c r="O16896" s="93"/>
      <c r="P16896" s="93"/>
    </row>
    <row r="16897" spans="14:16">
      <c r="N16897" s="102"/>
      <c r="O16897" s="93"/>
      <c r="P16897" s="93"/>
    </row>
    <row r="16898" spans="14:16">
      <c r="N16898" s="102"/>
      <c r="O16898" s="93"/>
      <c r="P16898" s="93"/>
    </row>
    <row r="16899" spans="14:16">
      <c r="N16899" s="102"/>
      <c r="O16899" s="93"/>
      <c r="P16899" s="93"/>
    </row>
    <row r="16900" spans="14:16">
      <c r="N16900" s="102"/>
      <c r="O16900" s="93"/>
      <c r="P16900" s="93"/>
    </row>
    <row r="16901" spans="14:16">
      <c r="N16901" s="102"/>
      <c r="O16901" s="93"/>
      <c r="P16901" s="93"/>
    </row>
    <row r="16902" spans="14:16">
      <c r="N16902" s="102"/>
      <c r="O16902" s="93"/>
      <c r="P16902" s="93"/>
    </row>
    <row r="16903" spans="14:16">
      <c r="N16903" s="102"/>
      <c r="O16903" s="93"/>
      <c r="P16903" s="93"/>
    </row>
    <row r="16904" spans="14:16">
      <c r="N16904" s="102"/>
      <c r="O16904" s="93"/>
      <c r="P16904" s="93"/>
    </row>
    <row r="16905" spans="14:16">
      <c r="N16905" s="102"/>
      <c r="O16905" s="93"/>
      <c r="P16905" s="93"/>
    </row>
    <row r="16906" spans="14:16">
      <c r="N16906" s="102"/>
      <c r="O16906" s="93"/>
      <c r="P16906" s="93"/>
    </row>
    <row r="16907" spans="14:16">
      <c r="N16907" s="102"/>
      <c r="O16907" s="93"/>
      <c r="P16907" s="93"/>
    </row>
    <row r="16908" spans="14:16">
      <c r="N16908" s="102"/>
      <c r="O16908" s="93"/>
      <c r="P16908" s="93"/>
    </row>
    <row r="16909" spans="14:16">
      <c r="N16909" s="102"/>
      <c r="O16909" s="93"/>
      <c r="P16909" s="93"/>
    </row>
    <row r="16910" spans="14:16">
      <c r="N16910" s="102"/>
      <c r="O16910" s="93"/>
      <c r="P16910" s="93"/>
    </row>
    <row r="16911" spans="14:16">
      <c r="N16911" s="102"/>
      <c r="O16911" s="93"/>
      <c r="P16911" s="93"/>
    </row>
    <row r="16912" spans="14:16">
      <c r="N16912" s="102"/>
      <c r="O16912" s="93"/>
      <c r="P16912" s="93"/>
    </row>
    <row r="16913" spans="14:16">
      <c r="N16913" s="102"/>
      <c r="O16913" s="93"/>
      <c r="P16913" s="93"/>
    </row>
    <row r="16914" spans="14:16">
      <c r="N16914" s="102"/>
      <c r="O16914" s="93"/>
      <c r="P16914" s="93"/>
    </row>
    <row r="16915" spans="14:16">
      <c r="N16915" s="102"/>
      <c r="O16915" s="93"/>
      <c r="P16915" s="93"/>
    </row>
    <row r="16916" spans="14:16">
      <c r="N16916" s="102"/>
      <c r="O16916" s="93"/>
      <c r="P16916" s="93"/>
    </row>
    <row r="16917" spans="14:16">
      <c r="N16917" s="102"/>
      <c r="O16917" s="93"/>
      <c r="P16917" s="93"/>
    </row>
    <row r="16918" spans="14:16">
      <c r="N16918" s="102"/>
      <c r="O16918" s="93"/>
      <c r="P16918" s="93"/>
    </row>
    <row r="16919" spans="14:16">
      <c r="N16919" s="102"/>
      <c r="O16919" s="93"/>
      <c r="P16919" s="93"/>
    </row>
    <row r="16920" spans="14:16">
      <c r="N16920" s="102"/>
      <c r="O16920" s="93"/>
      <c r="P16920" s="93"/>
    </row>
    <row r="16921" spans="14:16">
      <c r="N16921" s="102"/>
      <c r="O16921" s="93"/>
      <c r="P16921" s="93"/>
    </row>
    <row r="16922" spans="14:16">
      <c r="N16922" s="102"/>
      <c r="O16922" s="93"/>
      <c r="P16922" s="93"/>
    </row>
    <row r="16923" spans="14:16">
      <c r="N16923" s="102"/>
      <c r="O16923" s="93"/>
      <c r="P16923" s="93"/>
    </row>
    <row r="16924" spans="14:16">
      <c r="N16924" s="102"/>
      <c r="O16924" s="93"/>
      <c r="P16924" s="93"/>
    </row>
    <row r="16925" spans="14:16">
      <c r="N16925" s="102"/>
      <c r="O16925" s="93"/>
      <c r="P16925" s="93"/>
    </row>
    <row r="16926" spans="14:16">
      <c r="N16926" s="102"/>
      <c r="O16926" s="93"/>
      <c r="P16926" s="93"/>
    </row>
    <row r="16927" spans="14:16">
      <c r="N16927" s="102"/>
      <c r="O16927" s="93"/>
      <c r="P16927" s="93"/>
    </row>
    <row r="16928" spans="14:16">
      <c r="N16928" s="102"/>
      <c r="O16928" s="93"/>
      <c r="P16928" s="93"/>
    </row>
    <row r="16929" spans="14:16">
      <c r="N16929" s="102"/>
      <c r="O16929" s="93"/>
      <c r="P16929" s="93"/>
    </row>
    <row r="16930" spans="14:16">
      <c r="N16930" s="102"/>
      <c r="O16930" s="93"/>
      <c r="P16930" s="93"/>
    </row>
    <row r="16931" spans="14:16">
      <c r="N16931" s="102"/>
      <c r="O16931" s="93"/>
      <c r="P16931" s="93"/>
    </row>
    <row r="16932" spans="14:16">
      <c r="N16932" s="102"/>
      <c r="O16932" s="93"/>
      <c r="P16932" s="93"/>
    </row>
    <row r="16933" spans="14:16">
      <c r="N16933" s="102"/>
      <c r="O16933" s="93"/>
      <c r="P16933" s="93"/>
    </row>
    <row r="16934" spans="14:16">
      <c r="N16934" s="102"/>
      <c r="O16934" s="93"/>
      <c r="P16934" s="93"/>
    </row>
    <row r="16935" spans="14:16">
      <c r="N16935" s="102"/>
      <c r="O16935" s="93"/>
      <c r="P16935" s="93"/>
    </row>
    <row r="16936" spans="14:16">
      <c r="N16936" s="102"/>
      <c r="O16936" s="93"/>
      <c r="P16936" s="93"/>
    </row>
    <row r="16937" spans="14:16">
      <c r="N16937" s="102"/>
      <c r="O16937" s="93"/>
      <c r="P16937" s="93"/>
    </row>
    <row r="16938" spans="14:16">
      <c r="N16938" s="102"/>
      <c r="O16938" s="93"/>
      <c r="P16938" s="93"/>
    </row>
    <row r="16939" spans="14:16">
      <c r="N16939" s="102"/>
      <c r="O16939" s="93"/>
      <c r="P16939" s="93"/>
    </row>
    <row r="16940" spans="14:16">
      <c r="N16940" s="102"/>
      <c r="O16940" s="93"/>
      <c r="P16940" s="93"/>
    </row>
    <row r="16941" spans="14:16">
      <c r="N16941" s="102"/>
      <c r="O16941" s="93"/>
      <c r="P16941" s="93"/>
    </row>
    <row r="16942" spans="14:16">
      <c r="N16942" s="102"/>
      <c r="O16942" s="93"/>
      <c r="P16942" s="93"/>
    </row>
    <row r="16943" spans="14:16">
      <c r="N16943" s="102"/>
      <c r="O16943" s="93"/>
      <c r="P16943" s="93"/>
    </row>
    <row r="16944" spans="14:16">
      <c r="N16944" s="102"/>
      <c r="O16944" s="93"/>
      <c r="P16944" s="93"/>
    </row>
    <row r="16945" spans="14:16">
      <c r="N16945" s="102"/>
      <c r="O16945" s="93"/>
      <c r="P16945" s="93"/>
    </row>
    <row r="16946" spans="14:16">
      <c r="N16946" s="102"/>
      <c r="O16946" s="93"/>
      <c r="P16946" s="93"/>
    </row>
    <row r="16947" spans="14:16">
      <c r="N16947" s="102"/>
      <c r="O16947" s="93"/>
      <c r="P16947" s="93"/>
    </row>
    <row r="16948" spans="14:16">
      <c r="N16948" s="102"/>
      <c r="O16948" s="93"/>
      <c r="P16948" s="93"/>
    </row>
    <row r="16949" spans="14:16">
      <c r="N16949" s="102"/>
      <c r="O16949" s="93"/>
      <c r="P16949" s="93"/>
    </row>
    <row r="16950" spans="14:16">
      <c r="N16950" s="102"/>
      <c r="O16950" s="93"/>
      <c r="P16950" s="93"/>
    </row>
    <row r="16951" spans="14:16">
      <c r="N16951" s="102"/>
      <c r="O16951" s="93"/>
      <c r="P16951" s="93"/>
    </row>
    <row r="16952" spans="14:16">
      <c r="N16952" s="102"/>
      <c r="O16952" s="93"/>
      <c r="P16952" s="93"/>
    </row>
    <row r="16953" spans="14:16">
      <c r="N16953" s="102"/>
      <c r="O16953" s="93"/>
      <c r="P16953" s="93"/>
    </row>
    <row r="16954" spans="14:16">
      <c r="N16954" s="102"/>
      <c r="O16954" s="93"/>
      <c r="P16954" s="93"/>
    </row>
    <row r="16955" spans="14:16">
      <c r="N16955" s="102"/>
      <c r="O16955" s="93"/>
      <c r="P16955" s="93"/>
    </row>
    <row r="16956" spans="14:16">
      <c r="N16956" s="102"/>
      <c r="O16956" s="93"/>
      <c r="P16956" s="93"/>
    </row>
    <row r="16957" spans="14:16">
      <c r="N16957" s="102"/>
      <c r="O16957" s="93"/>
      <c r="P16957" s="93"/>
    </row>
    <row r="16958" spans="14:16">
      <c r="N16958" s="102"/>
      <c r="O16958" s="93"/>
      <c r="P16958" s="93"/>
    </row>
    <row r="16959" spans="14:16">
      <c r="N16959" s="102"/>
      <c r="O16959" s="93"/>
      <c r="P16959" s="93"/>
    </row>
    <row r="16960" spans="14:16">
      <c r="N16960" s="102"/>
      <c r="O16960" s="93"/>
      <c r="P16960" s="93"/>
    </row>
    <row r="16961" spans="14:16">
      <c r="N16961" s="102"/>
      <c r="O16961" s="93"/>
      <c r="P16961" s="93"/>
    </row>
    <row r="16962" spans="14:16">
      <c r="N16962" s="102"/>
      <c r="O16962" s="93"/>
      <c r="P16962" s="93"/>
    </row>
    <row r="16963" spans="14:16">
      <c r="N16963" s="102"/>
      <c r="O16963" s="93"/>
      <c r="P16963" s="93"/>
    </row>
    <row r="16964" spans="14:16">
      <c r="N16964" s="102"/>
      <c r="O16964" s="93"/>
      <c r="P16964" s="93"/>
    </row>
    <row r="16965" spans="14:16">
      <c r="N16965" s="102"/>
      <c r="O16965" s="93"/>
      <c r="P16965" s="93"/>
    </row>
    <row r="16966" spans="14:16">
      <c r="N16966" s="102"/>
      <c r="O16966" s="93"/>
      <c r="P16966" s="93"/>
    </row>
    <row r="16967" spans="14:16">
      <c r="N16967" s="102"/>
      <c r="O16967" s="93"/>
      <c r="P16967" s="93"/>
    </row>
    <row r="16968" spans="14:16">
      <c r="N16968" s="102"/>
      <c r="O16968" s="93"/>
      <c r="P16968" s="93"/>
    </row>
    <row r="16969" spans="14:16">
      <c r="N16969" s="102"/>
      <c r="O16969" s="93"/>
      <c r="P16969" s="93"/>
    </row>
    <row r="16970" spans="14:16">
      <c r="N16970" s="102"/>
      <c r="O16970" s="93"/>
      <c r="P16970" s="93"/>
    </row>
    <row r="16971" spans="14:16">
      <c r="N16971" s="102"/>
      <c r="O16971" s="93"/>
      <c r="P16971" s="93"/>
    </row>
    <row r="16972" spans="14:16">
      <c r="N16972" s="102"/>
      <c r="O16972" s="93"/>
      <c r="P16972" s="93"/>
    </row>
    <row r="16973" spans="14:16">
      <c r="N16973" s="102"/>
      <c r="O16973" s="93"/>
      <c r="P16973" s="93"/>
    </row>
    <row r="16974" spans="14:16">
      <c r="N16974" s="102"/>
      <c r="O16974" s="93"/>
      <c r="P16974" s="93"/>
    </row>
    <row r="16975" spans="14:16">
      <c r="N16975" s="102"/>
      <c r="O16975" s="93"/>
      <c r="P16975" s="93"/>
    </row>
    <row r="16976" spans="14:16">
      <c r="N16976" s="102"/>
      <c r="O16976" s="93"/>
      <c r="P16976" s="93"/>
    </row>
    <row r="16977" spans="14:16">
      <c r="N16977" s="102"/>
      <c r="O16977" s="93"/>
      <c r="P16977" s="93"/>
    </row>
    <row r="16978" spans="14:16">
      <c r="N16978" s="102"/>
      <c r="O16978" s="93"/>
      <c r="P16978" s="93"/>
    </row>
    <row r="16979" spans="14:16">
      <c r="N16979" s="102"/>
      <c r="O16979" s="93"/>
      <c r="P16979" s="93"/>
    </row>
    <row r="16980" spans="14:16">
      <c r="N16980" s="102"/>
      <c r="O16980" s="93"/>
      <c r="P16980" s="93"/>
    </row>
    <row r="16981" spans="14:16">
      <c r="N16981" s="102"/>
      <c r="O16981" s="93"/>
      <c r="P16981" s="93"/>
    </row>
    <row r="16982" spans="14:16">
      <c r="N16982" s="102"/>
      <c r="O16982" s="93"/>
      <c r="P16982" s="93"/>
    </row>
    <row r="16983" spans="14:16">
      <c r="N16983" s="102"/>
      <c r="O16983" s="93"/>
      <c r="P16983" s="93"/>
    </row>
    <row r="16984" spans="14:16">
      <c r="N16984" s="102"/>
      <c r="O16984" s="93"/>
      <c r="P16984" s="93"/>
    </row>
    <row r="16985" spans="14:16">
      <c r="N16985" s="102"/>
      <c r="O16985" s="93"/>
      <c r="P16985" s="93"/>
    </row>
    <row r="16986" spans="14:16">
      <c r="N16986" s="102"/>
      <c r="O16986" s="93"/>
      <c r="P16986" s="93"/>
    </row>
    <row r="16987" spans="14:16">
      <c r="N16987" s="102"/>
      <c r="O16987" s="93"/>
      <c r="P16987" s="93"/>
    </row>
    <row r="16988" spans="14:16">
      <c r="N16988" s="102"/>
      <c r="O16988" s="93"/>
      <c r="P16988" s="93"/>
    </row>
    <row r="16989" spans="14:16">
      <c r="N16989" s="102"/>
      <c r="O16989" s="93"/>
      <c r="P16989" s="93"/>
    </row>
    <row r="16990" spans="14:16">
      <c r="N16990" s="102"/>
      <c r="O16990" s="93"/>
      <c r="P16990" s="93"/>
    </row>
    <row r="16991" spans="14:16">
      <c r="N16991" s="102"/>
      <c r="O16991" s="93"/>
      <c r="P16991" s="93"/>
    </row>
    <row r="16992" spans="14:16">
      <c r="N16992" s="102"/>
      <c r="O16992" s="93"/>
      <c r="P16992" s="93"/>
    </row>
    <row r="16993" spans="14:16">
      <c r="N16993" s="102"/>
      <c r="O16993" s="93"/>
      <c r="P16993" s="93"/>
    </row>
    <row r="16994" spans="14:16">
      <c r="N16994" s="102"/>
      <c r="O16994" s="93"/>
      <c r="P16994" s="93"/>
    </row>
    <row r="16995" spans="14:16">
      <c r="N16995" s="102"/>
      <c r="O16995" s="93"/>
      <c r="P16995" s="93"/>
    </row>
    <row r="16996" spans="14:16">
      <c r="N16996" s="102"/>
      <c r="O16996" s="93"/>
      <c r="P16996" s="93"/>
    </row>
    <row r="16997" spans="14:16">
      <c r="N16997" s="102"/>
      <c r="O16997" s="93"/>
      <c r="P16997" s="93"/>
    </row>
    <row r="16998" spans="14:16">
      <c r="N16998" s="102"/>
      <c r="O16998" s="93"/>
      <c r="P16998" s="93"/>
    </row>
    <row r="16999" spans="14:16">
      <c r="N16999" s="102"/>
      <c r="O16999" s="93"/>
      <c r="P16999" s="93"/>
    </row>
    <row r="17000" spans="14:16">
      <c r="N17000" s="102"/>
      <c r="O17000" s="93"/>
      <c r="P17000" s="93"/>
    </row>
    <row r="17001" spans="14:16">
      <c r="N17001" s="102"/>
      <c r="O17001" s="93"/>
      <c r="P17001" s="93"/>
    </row>
    <row r="17002" spans="14:16">
      <c r="N17002" s="102"/>
      <c r="O17002" s="93"/>
      <c r="P17002" s="93"/>
    </row>
    <row r="17003" spans="14:16">
      <c r="N17003" s="102"/>
      <c r="O17003" s="93"/>
      <c r="P17003" s="93"/>
    </row>
    <row r="17004" spans="14:16">
      <c r="N17004" s="102"/>
      <c r="O17004" s="93"/>
      <c r="P17004" s="93"/>
    </row>
    <row r="17005" spans="14:16">
      <c r="N17005" s="102"/>
      <c r="O17005" s="93"/>
      <c r="P17005" s="93"/>
    </row>
    <row r="17006" spans="14:16">
      <c r="N17006" s="102"/>
      <c r="O17006" s="93"/>
      <c r="P17006" s="93"/>
    </row>
    <row r="17007" spans="14:16">
      <c r="N17007" s="102"/>
      <c r="O17007" s="93"/>
      <c r="P17007" s="93"/>
    </row>
    <row r="17008" spans="14:16">
      <c r="N17008" s="102"/>
      <c r="O17008" s="93"/>
      <c r="P17008" s="93"/>
    </row>
    <row r="17009" spans="14:16">
      <c r="N17009" s="102"/>
      <c r="O17009" s="93"/>
      <c r="P17009" s="93"/>
    </row>
    <row r="17010" spans="14:16">
      <c r="N17010" s="102"/>
      <c r="O17010" s="93"/>
      <c r="P17010" s="93"/>
    </row>
    <row r="17011" spans="14:16">
      <c r="N17011" s="102"/>
      <c r="O17011" s="93"/>
      <c r="P17011" s="93"/>
    </row>
    <row r="17012" spans="14:16">
      <c r="N17012" s="102"/>
      <c r="O17012" s="93"/>
      <c r="P17012" s="93"/>
    </row>
    <row r="17013" spans="14:16">
      <c r="N17013" s="102"/>
      <c r="O17013" s="93"/>
      <c r="P17013" s="93"/>
    </row>
    <row r="17014" spans="14:16">
      <c r="N17014" s="102"/>
      <c r="O17014" s="93"/>
      <c r="P17014" s="93"/>
    </row>
    <row r="17015" spans="14:16">
      <c r="N17015" s="102"/>
      <c r="O17015" s="93"/>
      <c r="P17015" s="93"/>
    </row>
    <row r="17016" spans="14:16">
      <c r="N17016" s="102"/>
      <c r="O17016" s="93"/>
      <c r="P17016" s="93"/>
    </row>
    <row r="17017" spans="14:16">
      <c r="N17017" s="102"/>
      <c r="O17017" s="93"/>
      <c r="P17017" s="93"/>
    </row>
    <row r="17018" spans="14:16">
      <c r="N17018" s="102"/>
      <c r="O17018" s="93"/>
      <c r="P17018" s="93"/>
    </row>
    <row r="17019" spans="14:16">
      <c r="N17019" s="102"/>
      <c r="O17019" s="93"/>
      <c r="P17019" s="93"/>
    </row>
    <row r="17020" spans="14:16">
      <c r="N17020" s="102"/>
      <c r="O17020" s="93"/>
      <c r="P17020" s="93"/>
    </row>
    <row r="17021" spans="14:16">
      <c r="N17021" s="102"/>
      <c r="O17021" s="93"/>
      <c r="P17021" s="93"/>
    </row>
    <row r="17022" spans="14:16">
      <c r="N17022" s="102"/>
      <c r="O17022" s="93"/>
      <c r="P17022" s="93"/>
    </row>
    <row r="17023" spans="14:16">
      <c r="N17023" s="102"/>
      <c r="O17023" s="93"/>
      <c r="P17023" s="93"/>
    </row>
    <row r="17024" spans="14:16">
      <c r="N17024" s="102"/>
      <c r="O17024" s="93"/>
      <c r="P17024" s="93"/>
    </row>
    <row r="17025" spans="14:16">
      <c r="N17025" s="102"/>
      <c r="O17025" s="93"/>
      <c r="P17025" s="93"/>
    </row>
    <row r="17026" spans="14:16">
      <c r="N17026" s="102"/>
      <c r="O17026" s="93"/>
      <c r="P17026" s="93"/>
    </row>
    <row r="17027" spans="14:16">
      <c r="N17027" s="102"/>
      <c r="O17027" s="93"/>
      <c r="P17027" s="93"/>
    </row>
    <row r="17028" spans="14:16">
      <c r="N17028" s="102"/>
      <c r="O17028" s="93"/>
      <c r="P17028" s="93"/>
    </row>
    <row r="17029" spans="14:16">
      <c r="N17029" s="102"/>
      <c r="O17029" s="93"/>
      <c r="P17029" s="93"/>
    </row>
    <row r="17030" spans="14:16">
      <c r="N17030" s="102"/>
      <c r="O17030" s="93"/>
      <c r="P17030" s="93"/>
    </row>
    <row r="17031" spans="14:16">
      <c r="N17031" s="102"/>
      <c r="O17031" s="93"/>
      <c r="P17031" s="93"/>
    </row>
    <row r="17032" spans="14:16">
      <c r="N17032" s="102"/>
      <c r="O17032" s="93"/>
      <c r="P17032" s="93"/>
    </row>
    <row r="17033" spans="14:16">
      <c r="N17033" s="102"/>
      <c r="O17033" s="93"/>
      <c r="P17033" s="93"/>
    </row>
    <row r="17034" spans="14:16">
      <c r="N17034" s="102"/>
      <c r="O17034" s="93"/>
      <c r="P17034" s="93"/>
    </row>
    <row r="17035" spans="14:16">
      <c r="N17035" s="102"/>
      <c r="O17035" s="93"/>
      <c r="P17035" s="93"/>
    </row>
    <row r="17036" spans="14:16">
      <c r="N17036" s="102"/>
      <c r="O17036" s="93"/>
      <c r="P17036" s="93"/>
    </row>
    <row r="17037" spans="14:16">
      <c r="N17037" s="102"/>
      <c r="O17037" s="93"/>
      <c r="P17037" s="93"/>
    </row>
    <row r="17038" spans="14:16">
      <c r="N17038" s="102"/>
      <c r="O17038" s="93"/>
      <c r="P17038" s="93"/>
    </row>
    <row r="17039" spans="14:16">
      <c r="N17039" s="102"/>
      <c r="O17039" s="93"/>
      <c r="P17039" s="93"/>
    </row>
    <row r="17040" spans="14:16">
      <c r="N17040" s="102"/>
      <c r="O17040" s="93"/>
      <c r="P17040" s="93"/>
    </row>
    <row r="17041" spans="14:16">
      <c r="N17041" s="102"/>
      <c r="O17041" s="93"/>
      <c r="P17041" s="93"/>
    </row>
    <row r="17042" spans="14:16">
      <c r="N17042" s="102"/>
      <c r="O17042" s="93"/>
      <c r="P17042" s="93"/>
    </row>
    <row r="17043" spans="14:16">
      <c r="N17043" s="102"/>
      <c r="O17043" s="93"/>
      <c r="P17043" s="93"/>
    </row>
    <row r="17044" spans="14:16">
      <c r="N17044" s="102"/>
      <c r="O17044" s="93"/>
      <c r="P17044" s="93"/>
    </row>
    <row r="17045" spans="14:16">
      <c r="N17045" s="102"/>
      <c r="O17045" s="93"/>
      <c r="P17045" s="93"/>
    </row>
    <row r="17046" spans="14:16">
      <c r="N17046" s="102"/>
      <c r="O17046" s="93"/>
      <c r="P17046" s="93"/>
    </row>
    <row r="17047" spans="14:16">
      <c r="N17047" s="102"/>
      <c r="O17047" s="93"/>
      <c r="P17047" s="93"/>
    </row>
    <row r="17048" spans="14:16">
      <c r="N17048" s="102"/>
      <c r="O17048" s="93"/>
      <c r="P17048" s="93"/>
    </row>
    <row r="17049" spans="14:16">
      <c r="N17049" s="102"/>
      <c r="O17049" s="93"/>
      <c r="P17049" s="93"/>
    </row>
    <row r="17050" spans="14:16">
      <c r="N17050" s="102"/>
      <c r="O17050" s="93"/>
      <c r="P17050" s="93"/>
    </row>
    <row r="17051" spans="14:16">
      <c r="N17051" s="102"/>
      <c r="O17051" s="93"/>
      <c r="P17051" s="93"/>
    </row>
    <row r="17052" spans="14:16">
      <c r="N17052" s="102"/>
      <c r="O17052" s="93"/>
      <c r="P17052" s="93"/>
    </row>
    <row r="17053" spans="14:16">
      <c r="N17053" s="102"/>
      <c r="O17053" s="93"/>
      <c r="P17053" s="93"/>
    </row>
    <row r="17054" spans="14:16">
      <c r="N17054" s="102"/>
      <c r="O17054" s="93"/>
      <c r="P17054" s="93"/>
    </row>
    <row r="17055" spans="14:16">
      <c r="N17055" s="102"/>
      <c r="O17055" s="93"/>
      <c r="P17055" s="93"/>
    </row>
    <row r="17056" spans="14:16">
      <c r="N17056" s="102"/>
      <c r="O17056" s="93"/>
      <c r="P17056" s="93"/>
    </row>
    <row r="17057" spans="14:16">
      <c r="N17057" s="102"/>
      <c r="O17057" s="93"/>
      <c r="P17057" s="93"/>
    </row>
    <row r="17058" spans="14:16">
      <c r="N17058" s="102"/>
      <c r="O17058" s="93"/>
      <c r="P17058" s="93"/>
    </row>
    <row r="17059" spans="14:16">
      <c r="N17059" s="102"/>
      <c r="O17059" s="93"/>
      <c r="P17059" s="93"/>
    </row>
    <row r="17060" spans="14:16">
      <c r="N17060" s="102"/>
      <c r="O17060" s="93"/>
      <c r="P17060" s="93"/>
    </row>
    <row r="17061" spans="14:16">
      <c r="N17061" s="102"/>
      <c r="O17061" s="93"/>
      <c r="P17061" s="93"/>
    </row>
    <row r="17062" spans="14:16">
      <c r="N17062" s="102"/>
      <c r="O17062" s="93"/>
      <c r="P17062" s="93"/>
    </row>
    <row r="17063" spans="14:16">
      <c r="N17063" s="102"/>
      <c r="O17063" s="93"/>
      <c r="P17063" s="93"/>
    </row>
    <row r="17064" spans="14:16">
      <c r="N17064" s="102"/>
      <c r="O17064" s="93"/>
      <c r="P17064" s="93"/>
    </row>
    <row r="17065" spans="14:16">
      <c r="N17065" s="102"/>
      <c r="O17065" s="93"/>
      <c r="P17065" s="93"/>
    </row>
    <row r="17066" spans="14:16">
      <c r="N17066" s="102"/>
      <c r="O17066" s="93"/>
      <c r="P17066" s="93"/>
    </row>
    <row r="17067" spans="14:16">
      <c r="N17067" s="102"/>
      <c r="O17067" s="93"/>
      <c r="P17067" s="93"/>
    </row>
    <row r="17068" spans="14:16">
      <c r="N17068" s="102"/>
      <c r="O17068" s="93"/>
      <c r="P17068" s="93"/>
    </row>
    <row r="17069" spans="14:16">
      <c r="N17069" s="102"/>
      <c r="O17069" s="93"/>
      <c r="P17069" s="93"/>
    </row>
    <row r="17070" spans="14:16">
      <c r="N17070" s="102"/>
      <c r="O17070" s="93"/>
      <c r="P17070" s="93"/>
    </row>
    <row r="17071" spans="14:16">
      <c r="N17071" s="102"/>
      <c r="O17071" s="93"/>
      <c r="P17071" s="93"/>
    </row>
    <row r="17072" spans="14:16">
      <c r="N17072" s="102"/>
      <c r="O17072" s="93"/>
      <c r="P17072" s="93"/>
    </row>
    <row r="17073" spans="14:16">
      <c r="N17073" s="102"/>
      <c r="O17073" s="93"/>
      <c r="P17073" s="93"/>
    </row>
    <row r="17074" spans="14:16">
      <c r="N17074" s="102"/>
      <c r="O17074" s="93"/>
      <c r="P17074" s="93"/>
    </row>
    <row r="17075" spans="14:16">
      <c r="N17075" s="102"/>
      <c r="O17075" s="93"/>
      <c r="P17075" s="93"/>
    </row>
    <row r="17076" spans="14:16">
      <c r="N17076" s="102"/>
      <c r="O17076" s="93"/>
      <c r="P17076" s="93"/>
    </row>
    <row r="17077" spans="14:16">
      <c r="N17077" s="102"/>
      <c r="O17077" s="93"/>
      <c r="P17077" s="93"/>
    </row>
    <row r="17078" spans="14:16">
      <c r="N17078" s="102"/>
      <c r="O17078" s="93"/>
      <c r="P17078" s="93"/>
    </row>
    <row r="17079" spans="14:16">
      <c r="N17079" s="102"/>
      <c r="O17079" s="93"/>
      <c r="P17079" s="93"/>
    </row>
    <row r="17080" spans="14:16">
      <c r="N17080" s="102"/>
      <c r="O17080" s="93"/>
      <c r="P17080" s="93"/>
    </row>
    <row r="17081" spans="14:16">
      <c r="N17081" s="102"/>
      <c r="O17081" s="93"/>
      <c r="P17081" s="93"/>
    </row>
    <row r="17082" spans="14:16">
      <c r="N17082" s="102"/>
      <c r="O17082" s="93"/>
      <c r="P17082" s="93"/>
    </row>
    <row r="17083" spans="14:16">
      <c r="N17083" s="102"/>
      <c r="O17083" s="93"/>
      <c r="P17083" s="93"/>
    </row>
    <row r="17084" spans="14:16">
      <c r="N17084" s="102"/>
      <c r="O17084" s="93"/>
      <c r="P17084" s="93"/>
    </row>
    <row r="17085" spans="14:16">
      <c r="N17085" s="102"/>
      <c r="O17085" s="93"/>
      <c r="P17085" s="93"/>
    </row>
    <row r="17086" spans="14:16">
      <c r="N17086" s="102"/>
      <c r="O17086" s="93"/>
      <c r="P17086" s="93"/>
    </row>
    <row r="17087" spans="14:16">
      <c r="N17087" s="102"/>
      <c r="O17087" s="93"/>
      <c r="P17087" s="93"/>
    </row>
    <row r="17088" spans="14:16">
      <c r="N17088" s="102"/>
      <c r="O17088" s="93"/>
      <c r="P17088" s="93"/>
    </row>
    <row r="17089" spans="14:16">
      <c r="N17089" s="102"/>
      <c r="O17089" s="93"/>
      <c r="P17089" s="93"/>
    </row>
    <row r="17090" spans="14:16">
      <c r="N17090" s="102"/>
      <c r="O17090" s="93"/>
      <c r="P17090" s="93"/>
    </row>
    <row r="17091" spans="14:16">
      <c r="N17091" s="102"/>
      <c r="O17091" s="93"/>
      <c r="P17091" s="93"/>
    </row>
    <row r="17092" spans="14:16">
      <c r="N17092" s="102"/>
      <c r="O17092" s="93"/>
      <c r="P17092" s="93"/>
    </row>
    <row r="17093" spans="14:16">
      <c r="N17093" s="102"/>
      <c r="O17093" s="93"/>
      <c r="P17093" s="93"/>
    </row>
    <row r="17094" spans="14:16">
      <c r="N17094" s="102"/>
      <c r="O17094" s="93"/>
      <c r="P17094" s="93"/>
    </row>
    <row r="17095" spans="14:16">
      <c r="N17095" s="102"/>
      <c r="O17095" s="93"/>
      <c r="P17095" s="93"/>
    </row>
    <row r="17096" spans="14:16">
      <c r="N17096" s="102"/>
      <c r="O17096" s="93"/>
      <c r="P17096" s="93"/>
    </row>
    <row r="17097" spans="14:16">
      <c r="N17097" s="102"/>
      <c r="O17097" s="93"/>
      <c r="P17097" s="93"/>
    </row>
    <row r="17098" spans="14:16">
      <c r="N17098" s="102"/>
      <c r="O17098" s="93"/>
      <c r="P17098" s="93"/>
    </row>
    <row r="17099" spans="14:16">
      <c r="N17099" s="102"/>
      <c r="O17099" s="93"/>
      <c r="P17099" s="93"/>
    </row>
    <row r="17100" spans="14:16">
      <c r="N17100" s="102"/>
      <c r="O17100" s="93"/>
      <c r="P17100" s="93"/>
    </row>
    <row r="17101" spans="14:16">
      <c r="N17101" s="102"/>
      <c r="O17101" s="93"/>
      <c r="P17101" s="93"/>
    </row>
    <row r="17102" spans="14:16">
      <c r="N17102" s="102"/>
      <c r="O17102" s="93"/>
      <c r="P17102" s="93"/>
    </row>
    <row r="17103" spans="14:16">
      <c r="N17103" s="102"/>
      <c r="O17103" s="93"/>
      <c r="P17103" s="93"/>
    </row>
    <row r="17104" spans="14:16">
      <c r="N17104" s="102"/>
      <c r="O17104" s="93"/>
      <c r="P17104" s="93"/>
    </row>
    <row r="17105" spans="14:16">
      <c r="N17105" s="102"/>
      <c r="O17105" s="93"/>
      <c r="P17105" s="93"/>
    </row>
    <row r="17106" spans="14:16">
      <c r="N17106" s="102"/>
      <c r="O17106" s="93"/>
      <c r="P17106" s="93"/>
    </row>
    <row r="17107" spans="14:16">
      <c r="N17107" s="102"/>
      <c r="O17107" s="93"/>
      <c r="P17107" s="93"/>
    </row>
    <row r="17108" spans="14:16">
      <c r="N17108" s="102"/>
      <c r="O17108" s="93"/>
      <c r="P17108" s="93"/>
    </row>
    <row r="17109" spans="14:16">
      <c r="N17109" s="102"/>
      <c r="O17109" s="93"/>
      <c r="P17109" s="93"/>
    </row>
    <row r="17110" spans="14:16">
      <c r="N17110" s="102"/>
      <c r="O17110" s="93"/>
      <c r="P17110" s="93"/>
    </row>
    <row r="17111" spans="14:16">
      <c r="N17111" s="102"/>
      <c r="O17111" s="93"/>
      <c r="P17111" s="93"/>
    </row>
    <row r="17112" spans="14:16">
      <c r="N17112" s="102"/>
      <c r="O17112" s="93"/>
      <c r="P17112" s="93"/>
    </row>
    <row r="17113" spans="14:16">
      <c r="N17113" s="102"/>
      <c r="O17113" s="93"/>
      <c r="P17113" s="93"/>
    </row>
    <row r="17114" spans="14:16">
      <c r="N17114" s="102"/>
      <c r="O17114" s="93"/>
      <c r="P17114" s="93"/>
    </row>
    <row r="17115" spans="14:16">
      <c r="N17115" s="102"/>
      <c r="O17115" s="93"/>
      <c r="P17115" s="93"/>
    </row>
    <row r="17116" spans="14:16">
      <c r="N17116" s="102"/>
      <c r="O17116" s="93"/>
      <c r="P17116" s="93"/>
    </row>
    <row r="17117" spans="14:16">
      <c r="N17117" s="102"/>
      <c r="O17117" s="93"/>
      <c r="P17117" s="93"/>
    </row>
    <row r="17118" spans="14:16">
      <c r="N17118" s="102"/>
      <c r="O17118" s="93"/>
      <c r="P17118" s="93"/>
    </row>
    <row r="17119" spans="14:16">
      <c r="N17119" s="102"/>
      <c r="O17119" s="93"/>
      <c r="P17119" s="93"/>
    </row>
    <row r="17120" spans="14:16">
      <c r="N17120" s="102"/>
      <c r="O17120" s="93"/>
      <c r="P17120" s="93"/>
    </row>
    <row r="17121" spans="14:16">
      <c r="N17121" s="102"/>
      <c r="O17121" s="93"/>
      <c r="P17121" s="93"/>
    </row>
    <row r="17122" spans="14:16">
      <c r="N17122" s="102"/>
      <c r="O17122" s="93"/>
      <c r="P17122" s="93"/>
    </row>
    <row r="17123" spans="14:16">
      <c r="N17123" s="102"/>
      <c r="O17123" s="93"/>
      <c r="P17123" s="93"/>
    </row>
    <row r="17124" spans="14:16">
      <c r="N17124" s="102"/>
      <c r="O17124" s="93"/>
      <c r="P17124" s="93"/>
    </row>
    <row r="17125" spans="14:16">
      <c r="N17125" s="102"/>
      <c r="O17125" s="93"/>
      <c r="P17125" s="93"/>
    </row>
    <row r="17126" spans="14:16">
      <c r="N17126" s="102"/>
      <c r="O17126" s="93"/>
      <c r="P17126" s="93"/>
    </row>
    <row r="17127" spans="14:16">
      <c r="N17127" s="102"/>
      <c r="O17127" s="93"/>
      <c r="P17127" s="93"/>
    </row>
    <row r="17128" spans="14:16">
      <c r="N17128" s="102"/>
      <c r="O17128" s="93"/>
      <c r="P17128" s="93"/>
    </row>
    <row r="17129" spans="14:16">
      <c r="N17129" s="102"/>
      <c r="O17129" s="93"/>
      <c r="P17129" s="93"/>
    </row>
    <row r="17130" spans="14:16">
      <c r="N17130" s="102"/>
      <c r="O17130" s="93"/>
      <c r="P17130" s="93"/>
    </row>
    <row r="17131" spans="14:16">
      <c r="N17131" s="102"/>
      <c r="O17131" s="93"/>
      <c r="P17131" s="93"/>
    </row>
    <row r="17132" spans="14:16">
      <c r="N17132" s="102"/>
      <c r="O17132" s="93"/>
      <c r="P17132" s="93"/>
    </row>
    <row r="17133" spans="14:16">
      <c r="N17133" s="102"/>
      <c r="O17133" s="93"/>
      <c r="P17133" s="93"/>
    </row>
    <row r="17134" spans="14:16">
      <c r="N17134" s="102"/>
      <c r="O17134" s="93"/>
      <c r="P17134" s="93"/>
    </row>
    <row r="17135" spans="14:16">
      <c r="N17135" s="102"/>
      <c r="O17135" s="93"/>
      <c r="P17135" s="93"/>
    </row>
    <row r="17136" spans="14:16">
      <c r="N17136" s="102"/>
      <c r="O17136" s="93"/>
      <c r="P17136" s="93"/>
    </row>
    <row r="17137" spans="14:16">
      <c r="N17137" s="102"/>
      <c r="O17137" s="93"/>
      <c r="P17137" s="93"/>
    </row>
    <row r="17138" spans="14:16">
      <c r="N17138" s="102"/>
      <c r="O17138" s="93"/>
      <c r="P17138" s="93"/>
    </row>
    <row r="17139" spans="14:16">
      <c r="N17139" s="102"/>
      <c r="O17139" s="93"/>
      <c r="P17139" s="93"/>
    </row>
    <row r="17140" spans="14:16">
      <c r="N17140" s="102"/>
      <c r="O17140" s="93"/>
      <c r="P17140" s="93"/>
    </row>
    <row r="17141" spans="14:16">
      <c r="N17141" s="102"/>
      <c r="O17141" s="93"/>
      <c r="P17141" s="93"/>
    </row>
    <row r="17142" spans="14:16">
      <c r="N17142" s="102"/>
      <c r="O17142" s="93"/>
      <c r="P17142" s="93"/>
    </row>
    <row r="17143" spans="14:16">
      <c r="N17143" s="102"/>
      <c r="O17143" s="93"/>
      <c r="P17143" s="93"/>
    </row>
    <row r="17144" spans="14:16">
      <c r="N17144" s="102"/>
      <c r="O17144" s="93"/>
      <c r="P17144" s="93"/>
    </row>
    <row r="17145" spans="14:16">
      <c r="N17145" s="102"/>
      <c r="O17145" s="93"/>
      <c r="P17145" s="93"/>
    </row>
    <row r="17146" spans="14:16">
      <c r="N17146" s="102"/>
      <c r="O17146" s="93"/>
      <c r="P17146" s="93"/>
    </row>
    <row r="17147" spans="14:16">
      <c r="N17147" s="102"/>
      <c r="O17147" s="93"/>
      <c r="P17147" s="93"/>
    </row>
    <row r="17148" spans="14:16">
      <c r="N17148" s="102"/>
      <c r="O17148" s="93"/>
      <c r="P17148" s="93"/>
    </row>
    <row r="17149" spans="14:16">
      <c r="N17149" s="102"/>
      <c r="O17149" s="93"/>
      <c r="P17149" s="93"/>
    </row>
    <row r="17150" spans="14:16">
      <c r="N17150" s="102"/>
      <c r="O17150" s="93"/>
      <c r="P17150" s="93"/>
    </row>
    <row r="17151" spans="14:16">
      <c r="N17151" s="102"/>
      <c r="O17151" s="93"/>
      <c r="P17151" s="93"/>
    </row>
    <row r="17152" spans="14:16">
      <c r="N17152" s="102"/>
      <c r="O17152" s="93"/>
      <c r="P17152" s="93"/>
    </row>
    <row r="17153" spans="14:16">
      <c r="N17153" s="102"/>
      <c r="O17153" s="93"/>
      <c r="P17153" s="93"/>
    </row>
    <row r="17154" spans="14:16">
      <c r="N17154" s="102"/>
      <c r="O17154" s="93"/>
      <c r="P17154" s="93"/>
    </row>
    <row r="17155" spans="14:16">
      <c r="N17155" s="102"/>
      <c r="O17155" s="93"/>
      <c r="P17155" s="93"/>
    </row>
    <row r="17156" spans="14:16">
      <c r="N17156" s="102"/>
      <c r="O17156" s="93"/>
      <c r="P17156" s="93"/>
    </row>
    <row r="17157" spans="14:16">
      <c r="N17157" s="102"/>
      <c r="O17157" s="93"/>
      <c r="P17157" s="93"/>
    </row>
    <row r="17158" spans="14:16">
      <c r="N17158" s="102"/>
      <c r="O17158" s="93"/>
      <c r="P17158" s="93"/>
    </row>
    <row r="17159" spans="14:16">
      <c r="N17159" s="102"/>
      <c r="O17159" s="93"/>
      <c r="P17159" s="93"/>
    </row>
    <row r="17160" spans="14:16">
      <c r="N17160" s="102"/>
      <c r="O17160" s="93"/>
      <c r="P17160" s="93"/>
    </row>
    <row r="17161" spans="14:16">
      <c r="N17161" s="102"/>
      <c r="O17161" s="93"/>
      <c r="P17161" s="93"/>
    </row>
    <row r="17162" spans="14:16">
      <c r="N17162" s="102"/>
      <c r="O17162" s="93"/>
      <c r="P17162" s="93"/>
    </row>
    <row r="17163" spans="14:16">
      <c r="N17163" s="102"/>
      <c r="O17163" s="93"/>
      <c r="P17163" s="93"/>
    </row>
    <row r="17164" spans="14:16">
      <c r="N17164" s="102"/>
      <c r="O17164" s="93"/>
      <c r="P17164" s="93"/>
    </row>
    <row r="17165" spans="14:16">
      <c r="N17165" s="102"/>
      <c r="O17165" s="93"/>
      <c r="P17165" s="93"/>
    </row>
    <row r="17166" spans="14:16">
      <c r="N17166" s="102"/>
      <c r="O17166" s="93"/>
      <c r="P17166" s="93"/>
    </row>
    <row r="17167" spans="14:16">
      <c r="N17167" s="102"/>
      <c r="O17167" s="93"/>
      <c r="P17167" s="93"/>
    </row>
    <row r="17168" spans="14:16">
      <c r="N17168" s="102"/>
      <c r="O17168" s="93"/>
      <c r="P17168" s="93"/>
    </row>
    <row r="17169" spans="14:16">
      <c r="N17169" s="102"/>
      <c r="O17169" s="93"/>
      <c r="P17169" s="93"/>
    </row>
    <row r="17170" spans="14:16">
      <c r="N17170" s="102"/>
      <c r="O17170" s="93"/>
      <c r="P17170" s="93"/>
    </row>
    <row r="17171" spans="14:16">
      <c r="N17171" s="102"/>
      <c r="O17171" s="93"/>
      <c r="P17171" s="93"/>
    </row>
    <row r="17172" spans="14:16">
      <c r="N17172" s="102"/>
      <c r="O17172" s="93"/>
      <c r="P17172" s="93"/>
    </row>
    <row r="17173" spans="14:16">
      <c r="N17173" s="102"/>
      <c r="O17173" s="93"/>
      <c r="P17173" s="93"/>
    </row>
    <row r="17174" spans="14:16">
      <c r="N17174" s="102"/>
      <c r="O17174" s="93"/>
      <c r="P17174" s="93"/>
    </row>
    <row r="17175" spans="14:16">
      <c r="N17175" s="102"/>
      <c r="O17175" s="93"/>
      <c r="P17175" s="93"/>
    </row>
    <row r="17176" spans="14:16">
      <c r="N17176" s="102"/>
      <c r="O17176" s="93"/>
      <c r="P17176" s="93"/>
    </row>
    <row r="17177" spans="14:16">
      <c r="N17177" s="102"/>
      <c r="O17177" s="93"/>
      <c r="P17177" s="93"/>
    </row>
    <row r="17178" spans="14:16">
      <c r="N17178" s="102"/>
      <c r="O17178" s="93"/>
      <c r="P17178" s="93"/>
    </row>
    <row r="17179" spans="14:16">
      <c r="N17179" s="102"/>
      <c r="O17179" s="93"/>
      <c r="P17179" s="93"/>
    </row>
    <row r="17180" spans="14:16">
      <c r="N17180" s="102"/>
      <c r="O17180" s="93"/>
      <c r="P17180" s="93"/>
    </row>
    <row r="17181" spans="14:16">
      <c r="N17181" s="102"/>
      <c r="O17181" s="93"/>
      <c r="P17181" s="93"/>
    </row>
    <row r="17182" spans="14:16">
      <c r="N17182" s="102"/>
      <c r="O17182" s="93"/>
      <c r="P17182" s="93"/>
    </row>
    <row r="17183" spans="14:16">
      <c r="N17183" s="102"/>
      <c r="O17183" s="93"/>
      <c r="P17183" s="93"/>
    </row>
    <row r="17184" spans="14:16">
      <c r="N17184" s="102"/>
      <c r="O17184" s="93"/>
      <c r="P17184" s="93"/>
    </row>
    <row r="17185" spans="14:16">
      <c r="N17185" s="102"/>
      <c r="O17185" s="93"/>
      <c r="P17185" s="93"/>
    </row>
    <row r="17186" spans="14:16">
      <c r="N17186" s="102"/>
      <c r="O17186" s="93"/>
      <c r="P17186" s="93"/>
    </row>
    <row r="17187" spans="14:16">
      <c r="N17187" s="102"/>
      <c r="O17187" s="93"/>
      <c r="P17187" s="93"/>
    </row>
    <row r="17188" spans="14:16">
      <c r="N17188" s="102"/>
      <c r="O17188" s="93"/>
      <c r="P17188" s="93"/>
    </row>
    <row r="17189" spans="14:16">
      <c r="N17189" s="102"/>
      <c r="O17189" s="93"/>
      <c r="P17189" s="93"/>
    </row>
    <row r="17190" spans="14:16">
      <c r="N17190" s="102"/>
      <c r="O17190" s="93"/>
      <c r="P17190" s="93"/>
    </row>
    <row r="17191" spans="14:16">
      <c r="N17191" s="102"/>
      <c r="O17191" s="93"/>
      <c r="P17191" s="93"/>
    </row>
    <row r="17192" spans="14:16">
      <c r="N17192" s="102"/>
      <c r="O17192" s="93"/>
      <c r="P17192" s="93"/>
    </row>
    <row r="17193" spans="14:16">
      <c r="N17193" s="102"/>
      <c r="O17193" s="93"/>
      <c r="P17193" s="93"/>
    </row>
    <row r="17194" spans="14:16">
      <c r="N17194" s="102"/>
      <c r="O17194" s="93"/>
      <c r="P17194" s="93"/>
    </row>
    <row r="17195" spans="14:16">
      <c r="N17195" s="102"/>
      <c r="O17195" s="93"/>
      <c r="P17195" s="93"/>
    </row>
    <row r="17196" spans="14:16">
      <c r="N17196" s="102"/>
      <c r="O17196" s="93"/>
      <c r="P17196" s="93"/>
    </row>
    <row r="17197" spans="14:16">
      <c r="N17197" s="102"/>
      <c r="O17197" s="93"/>
      <c r="P17197" s="93"/>
    </row>
    <row r="17198" spans="14:16">
      <c r="N17198" s="102"/>
      <c r="O17198" s="93"/>
      <c r="P17198" s="93"/>
    </row>
    <row r="17199" spans="14:16">
      <c r="N17199" s="102"/>
      <c r="O17199" s="93"/>
      <c r="P17199" s="93"/>
    </row>
    <row r="17200" spans="14:16">
      <c r="N17200" s="102"/>
      <c r="O17200" s="93"/>
      <c r="P17200" s="93"/>
    </row>
    <row r="17201" spans="14:16">
      <c r="N17201" s="102"/>
      <c r="O17201" s="93"/>
      <c r="P17201" s="93"/>
    </row>
    <row r="17202" spans="14:16">
      <c r="N17202" s="102"/>
      <c r="O17202" s="93"/>
      <c r="P17202" s="93"/>
    </row>
    <row r="17203" spans="14:16">
      <c r="N17203" s="102"/>
      <c r="O17203" s="93"/>
      <c r="P17203" s="93"/>
    </row>
    <row r="17204" spans="14:16">
      <c r="N17204" s="102"/>
      <c r="O17204" s="93"/>
      <c r="P17204" s="93"/>
    </row>
    <row r="17205" spans="14:16">
      <c r="N17205" s="102"/>
      <c r="O17205" s="93"/>
      <c r="P17205" s="93"/>
    </row>
    <row r="17206" spans="14:16">
      <c r="N17206" s="102"/>
      <c r="O17206" s="93"/>
      <c r="P17206" s="93"/>
    </row>
    <row r="17207" spans="14:16">
      <c r="N17207" s="102"/>
      <c r="O17207" s="93"/>
      <c r="P17207" s="93"/>
    </row>
    <row r="17208" spans="14:16">
      <c r="N17208" s="102"/>
      <c r="O17208" s="93"/>
      <c r="P17208" s="93"/>
    </row>
    <row r="17209" spans="14:16">
      <c r="N17209" s="102"/>
      <c r="O17209" s="93"/>
      <c r="P17209" s="93"/>
    </row>
    <row r="17210" spans="14:16">
      <c r="N17210" s="102"/>
      <c r="O17210" s="93"/>
      <c r="P17210" s="93"/>
    </row>
    <row r="17211" spans="14:16">
      <c r="N17211" s="102"/>
      <c r="O17211" s="93"/>
      <c r="P17211" s="93"/>
    </row>
    <row r="17212" spans="14:16">
      <c r="N17212" s="102"/>
      <c r="O17212" s="93"/>
      <c r="P17212" s="93"/>
    </row>
    <row r="17213" spans="14:16">
      <c r="N17213" s="102"/>
      <c r="O17213" s="93"/>
      <c r="P17213" s="93"/>
    </row>
    <row r="17214" spans="14:16">
      <c r="N17214" s="102"/>
      <c r="O17214" s="93"/>
      <c r="P17214" s="93"/>
    </row>
    <row r="17215" spans="14:16">
      <c r="N17215" s="102"/>
      <c r="O17215" s="93"/>
      <c r="P17215" s="93"/>
    </row>
    <row r="17216" spans="14:16">
      <c r="N17216" s="102"/>
      <c r="O17216" s="93"/>
      <c r="P17216" s="93"/>
    </row>
    <row r="17217" spans="14:16">
      <c r="N17217" s="102"/>
      <c r="O17217" s="93"/>
      <c r="P17217" s="93"/>
    </row>
    <row r="17218" spans="14:16">
      <c r="N17218" s="102"/>
      <c r="O17218" s="93"/>
      <c r="P17218" s="93"/>
    </row>
    <row r="17219" spans="14:16">
      <c r="N17219" s="102"/>
      <c r="O17219" s="93"/>
      <c r="P17219" s="93"/>
    </row>
    <row r="17220" spans="14:16">
      <c r="N17220" s="102"/>
      <c r="O17220" s="93"/>
      <c r="P17220" s="93"/>
    </row>
    <row r="17221" spans="14:16">
      <c r="N17221" s="102"/>
      <c r="O17221" s="93"/>
      <c r="P17221" s="93"/>
    </row>
    <row r="17222" spans="14:16">
      <c r="N17222" s="102"/>
      <c r="O17222" s="93"/>
      <c r="P17222" s="93"/>
    </row>
    <row r="17223" spans="14:16">
      <c r="N17223" s="102"/>
      <c r="O17223" s="93"/>
      <c r="P17223" s="93"/>
    </row>
    <row r="17224" spans="14:16">
      <c r="N17224" s="102"/>
      <c r="O17224" s="93"/>
      <c r="P17224" s="93"/>
    </row>
    <row r="17225" spans="14:16">
      <c r="N17225" s="102"/>
      <c r="O17225" s="93"/>
      <c r="P17225" s="93"/>
    </row>
    <row r="17226" spans="14:16">
      <c r="N17226" s="102"/>
      <c r="O17226" s="93"/>
      <c r="P17226" s="93"/>
    </row>
    <row r="17227" spans="14:16">
      <c r="N17227" s="102"/>
      <c r="O17227" s="93"/>
      <c r="P17227" s="93"/>
    </row>
    <row r="17228" spans="14:16">
      <c r="N17228" s="102"/>
      <c r="O17228" s="93"/>
      <c r="P17228" s="93"/>
    </row>
    <row r="17229" spans="14:16">
      <c r="N17229" s="102"/>
      <c r="O17229" s="93"/>
      <c r="P17229" s="93"/>
    </row>
    <row r="17230" spans="14:16">
      <c r="N17230" s="102"/>
      <c r="O17230" s="93"/>
      <c r="P17230" s="93"/>
    </row>
    <row r="17231" spans="14:16">
      <c r="N17231" s="102"/>
      <c r="O17231" s="93"/>
      <c r="P17231" s="93"/>
    </row>
    <row r="17232" spans="14:16">
      <c r="N17232" s="102"/>
      <c r="O17232" s="93"/>
      <c r="P17232" s="93"/>
    </row>
    <row r="17233" spans="14:16">
      <c r="N17233" s="102"/>
      <c r="O17233" s="93"/>
      <c r="P17233" s="93"/>
    </row>
    <row r="17234" spans="14:16">
      <c r="N17234" s="102"/>
      <c r="O17234" s="93"/>
      <c r="P17234" s="93"/>
    </row>
    <row r="17235" spans="14:16">
      <c r="N17235" s="102"/>
      <c r="O17235" s="93"/>
      <c r="P17235" s="93"/>
    </row>
    <row r="17236" spans="14:16">
      <c r="N17236" s="102"/>
      <c r="O17236" s="93"/>
      <c r="P17236" s="93"/>
    </row>
    <row r="17237" spans="14:16">
      <c r="N17237" s="102"/>
      <c r="O17237" s="93"/>
      <c r="P17237" s="93"/>
    </row>
    <row r="17238" spans="14:16">
      <c r="N17238" s="102"/>
      <c r="O17238" s="93"/>
      <c r="P17238" s="93"/>
    </row>
    <row r="17239" spans="14:16">
      <c r="N17239" s="102"/>
      <c r="O17239" s="93"/>
      <c r="P17239" s="93"/>
    </row>
    <row r="17240" spans="14:16">
      <c r="N17240" s="102"/>
      <c r="O17240" s="93"/>
      <c r="P17240" s="93"/>
    </row>
    <row r="17241" spans="14:16">
      <c r="N17241" s="102"/>
      <c r="O17241" s="93"/>
      <c r="P17241" s="93"/>
    </row>
    <row r="17242" spans="14:16">
      <c r="N17242" s="102"/>
      <c r="O17242" s="93"/>
      <c r="P17242" s="93"/>
    </row>
    <row r="17243" spans="14:16">
      <c r="N17243" s="102"/>
      <c r="O17243" s="93"/>
      <c r="P17243" s="93"/>
    </row>
    <row r="17244" spans="14:16">
      <c r="N17244" s="102"/>
      <c r="O17244" s="93"/>
      <c r="P17244" s="93"/>
    </row>
    <row r="17245" spans="14:16">
      <c r="N17245" s="102"/>
      <c r="O17245" s="93"/>
      <c r="P17245" s="93"/>
    </row>
    <row r="17246" spans="14:16">
      <c r="N17246" s="102"/>
      <c r="O17246" s="93"/>
      <c r="P17246" s="93"/>
    </row>
    <row r="17247" spans="14:16">
      <c r="N17247" s="102"/>
      <c r="O17247" s="93"/>
      <c r="P17247" s="93"/>
    </row>
    <row r="17248" spans="14:16">
      <c r="N17248" s="102"/>
      <c r="O17248" s="93"/>
      <c r="P17248" s="93"/>
    </row>
    <row r="17249" spans="14:16">
      <c r="N17249" s="102"/>
      <c r="O17249" s="93"/>
      <c r="P17249" s="93"/>
    </row>
    <row r="17250" spans="14:16">
      <c r="N17250" s="102"/>
      <c r="O17250" s="93"/>
      <c r="P17250" s="93"/>
    </row>
    <row r="17251" spans="14:16">
      <c r="N17251" s="102"/>
      <c r="O17251" s="93"/>
      <c r="P17251" s="93"/>
    </row>
    <row r="17252" spans="14:16">
      <c r="N17252" s="102"/>
      <c r="O17252" s="93"/>
      <c r="P17252" s="93"/>
    </row>
    <row r="17253" spans="14:16">
      <c r="N17253" s="102"/>
      <c r="O17253" s="93"/>
      <c r="P17253" s="93"/>
    </row>
    <row r="17254" spans="14:16">
      <c r="N17254" s="102"/>
      <c r="O17254" s="93"/>
      <c r="P17254" s="93"/>
    </row>
    <row r="17255" spans="14:16">
      <c r="N17255" s="102"/>
      <c r="O17255" s="93"/>
      <c r="P17255" s="93"/>
    </row>
    <row r="17256" spans="14:16">
      <c r="N17256" s="102"/>
      <c r="O17256" s="93"/>
      <c r="P17256" s="93"/>
    </row>
    <row r="17257" spans="14:16">
      <c r="N17257" s="102"/>
      <c r="O17257" s="93"/>
      <c r="P17257" s="93"/>
    </row>
    <row r="17258" spans="14:16">
      <c r="N17258" s="102"/>
      <c r="O17258" s="93"/>
      <c r="P17258" s="93"/>
    </row>
    <row r="17259" spans="14:16">
      <c r="N17259" s="102"/>
      <c r="O17259" s="93"/>
      <c r="P17259" s="93"/>
    </row>
    <row r="17260" spans="14:16">
      <c r="N17260" s="102"/>
      <c r="O17260" s="93"/>
      <c r="P17260" s="93"/>
    </row>
    <row r="17261" spans="14:16">
      <c r="N17261" s="102"/>
      <c r="O17261" s="93"/>
      <c r="P17261" s="93"/>
    </row>
    <row r="17262" spans="14:16">
      <c r="N17262" s="102"/>
      <c r="O17262" s="93"/>
      <c r="P17262" s="93"/>
    </row>
    <row r="17263" spans="14:16">
      <c r="N17263" s="102"/>
      <c r="O17263" s="93"/>
      <c r="P17263" s="93"/>
    </row>
    <row r="17264" spans="14:16">
      <c r="N17264" s="102"/>
      <c r="O17264" s="93"/>
      <c r="P17264" s="93"/>
    </row>
    <row r="17265" spans="14:16">
      <c r="N17265" s="102"/>
      <c r="O17265" s="93"/>
      <c r="P17265" s="93"/>
    </row>
    <row r="17266" spans="14:16">
      <c r="N17266" s="102"/>
      <c r="O17266" s="93"/>
      <c r="P17266" s="93"/>
    </row>
    <row r="17267" spans="14:16">
      <c r="N17267" s="102"/>
      <c r="O17267" s="93"/>
      <c r="P17267" s="93"/>
    </row>
    <row r="17268" spans="14:16">
      <c r="N17268" s="102"/>
      <c r="O17268" s="93"/>
      <c r="P17268" s="93"/>
    </row>
    <row r="17269" spans="14:16">
      <c r="N17269" s="102"/>
      <c r="O17269" s="93"/>
      <c r="P17269" s="93"/>
    </row>
    <row r="17270" spans="14:16">
      <c r="N17270" s="102"/>
      <c r="O17270" s="93"/>
      <c r="P17270" s="93"/>
    </row>
    <row r="17271" spans="14:16">
      <c r="N17271" s="102"/>
      <c r="O17271" s="93"/>
      <c r="P17271" s="93"/>
    </row>
    <row r="17272" spans="14:16">
      <c r="N17272" s="102"/>
      <c r="O17272" s="93"/>
      <c r="P17272" s="93"/>
    </row>
    <row r="17273" spans="14:16">
      <c r="N17273" s="102"/>
      <c r="O17273" s="93"/>
      <c r="P17273" s="93"/>
    </row>
    <row r="17274" spans="14:16">
      <c r="N17274" s="102"/>
      <c r="O17274" s="93"/>
      <c r="P17274" s="93"/>
    </row>
    <row r="17275" spans="14:16">
      <c r="N17275" s="102"/>
      <c r="O17275" s="93"/>
      <c r="P17275" s="93"/>
    </row>
    <row r="17276" spans="14:16">
      <c r="N17276" s="102"/>
      <c r="O17276" s="93"/>
      <c r="P17276" s="93"/>
    </row>
    <row r="17277" spans="14:16">
      <c r="N17277" s="102"/>
      <c r="O17277" s="93"/>
      <c r="P17277" s="93"/>
    </row>
    <row r="17278" spans="14:16">
      <c r="N17278" s="102"/>
      <c r="O17278" s="93"/>
      <c r="P17278" s="93"/>
    </row>
    <row r="17279" spans="14:16">
      <c r="N17279" s="102"/>
      <c r="O17279" s="93"/>
      <c r="P17279" s="93"/>
    </row>
    <row r="17280" spans="14:16">
      <c r="N17280" s="102"/>
      <c r="O17280" s="93"/>
      <c r="P17280" s="93"/>
    </row>
    <row r="17281" spans="14:16">
      <c r="N17281" s="102"/>
      <c r="O17281" s="93"/>
      <c r="P17281" s="93"/>
    </row>
    <row r="17282" spans="14:16">
      <c r="N17282" s="102"/>
      <c r="O17282" s="93"/>
      <c r="P17282" s="93"/>
    </row>
    <row r="17283" spans="14:16">
      <c r="N17283" s="102"/>
      <c r="O17283" s="93"/>
      <c r="P17283" s="93"/>
    </row>
    <row r="17284" spans="14:16">
      <c r="N17284" s="102"/>
      <c r="O17284" s="93"/>
      <c r="P17284" s="93"/>
    </row>
    <row r="17285" spans="14:16">
      <c r="N17285" s="102"/>
      <c r="O17285" s="93"/>
      <c r="P17285" s="93"/>
    </row>
    <row r="17286" spans="14:16">
      <c r="N17286" s="102"/>
      <c r="O17286" s="93"/>
      <c r="P17286" s="93"/>
    </row>
    <row r="17287" spans="14:16">
      <c r="N17287" s="102"/>
      <c r="O17287" s="93"/>
      <c r="P17287" s="93"/>
    </row>
    <row r="17288" spans="14:16">
      <c r="N17288" s="102"/>
      <c r="O17288" s="93"/>
      <c r="P17288" s="93"/>
    </row>
    <row r="17289" spans="14:16">
      <c r="N17289" s="102"/>
      <c r="O17289" s="93"/>
      <c r="P17289" s="93"/>
    </row>
    <row r="17290" spans="14:16">
      <c r="N17290" s="102"/>
      <c r="O17290" s="93"/>
      <c r="P17290" s="93"/>
    </row>
    <row r="17291" spans="14:16">
      <c r="N17291" s="102"/>
      <c r="O17291" s="93"/>
      <c r="P17291" s="93"/>
    </row>
    <row r="17292" spans="14:16">
      <c r="N17292" s="102"/>
      <c r="O17292" s="93"/>
      <c r="P17292" s="93"/>
    </row>
    <row r="17293" spans="14:16">
      <c r="N17293" s="102"/>
      <c r="O17293" s="93"/>
      <c r="P17293" s="93"/>
    </row>
    <row r="17294" spans="14:16">
      <c r="N17294" s="102"/>
      <c r="O17294" s="93"/>
      <c r="P17294" s="93"/>
    </row>
    <row r="17295" spans="14:16">
      <c r="N17295" s="102"/>
      <c r="O17295" s="93"/>
      <c r="P17295" s="93"/>
    </row>
    <row r="17296" spans="14:16">
      <c r="N17296" s="102"/>
      <c r="O17296" s="93"/>
      <c r="P17296" s="93"/>
    </row>
    <row r="17297" spans="14:16">
      <c r="N17297" s="102"/>
      <c r="O17297" s="93"/>
      <c r="P17297" s="93"/>
    </row>
    <row r="17298" spans="14:16">
      <c r="N17298" s="102"/>
      <c r="O17298" s="93"/>
      <c r="P17298" s="93"/>
    </row>
    <row r="17299" spans="14:16">
      <c r="N17299" s="102"/>
      <c r="O17299" s="93"/>
      <c r="P17299" s="93"/>
    </row>
    <row r="17300" spans="14:16">
      <c r="N17300" s="102"/>
      <c r="O17300" s="93"/>
      <c r="P17300" s="93"/>
    </row>
    <row r="17301" spans="14:16">
      <c r="N17301" s="102"/>
      <c r="O17301" s="93"/>
      <c r="P17301" s="93"/>
    </row>
    <row r="17302" spans="14:16">
      <c r="N17302" s="102"/>
      <c r="O17302" s="93"/>
      <c r="P17302" s="93"/>
    </row>
    <row r="17303" spans="14:16">
      <c r="N17303" s="102"/>
      <c r="O17303" s="93"/>
      <c r="P17303" s="93"/>
    </row>
    <row r="17304" spans="14:16">
      <c r="N17304" s="102"/>
      <c r="O17304" s="93"/>
      <c r="P17304" s="93"/>
    </row>
    <row r="17305" spans="14:16">
      <c r="N17305" s="102"/>
      <c r="O17305" s="93"/>
      <c r="P17305" s="93"/>
    </row>
    <row r="17306" spans="14:16">
      <c r="N17306" s="102"/>
      <c r="O17306" s="93"/>
      <c r="P17306" s="93"/>
    </row>
    <row r="17307" spans="14:16">
      <c r="N17307" s="102"/>
      <c r="O17307" s="93"/>
      <c r="P17307" s="93"/>
    </row>
    <row r="17308" spans="14:16">
      <c r="N17308" s="102"/>
      <c r="O17308" s="93"/>
      <c r="P17308" s="93"/>
    </row>
    <row r="17309" spans="14:16">
      <c r="N17309" s="102"/>
      <c r="O17309" s="93"/>
      <c r="P17309" s="93"/>
    </row>
    <row r="17310" spans="14:16">
      <c r="N17310" s="102"/>
      <c r="O17310" s="93"/>
      <c r="P17310" s="93"/>
    </row>
    <row r="17311" spans="14:16">
      <c r="N17311" s="102"/>
      <c r="O17311" s="93"/>
      <c r="P17311" s="93"/>
    </row>
    <row r="17312" spans="14:16">
      <c r="N17312" s="102"/>
      <c r="O17312" s="93"/>
      <c r="P17312" s="93"/>
    </row>
    <row r="17313" spans="14:16">
      <c r="N17313" s="102"/>
      <c r="O17313" s="93"/>
      <c r="P17313" s="93"/>
    </row>
    <row r="17314" spans="14:16">
      <c r="N17314" s="102"/>
      <c r="O17314" s="93"/>
      <c r="P17314" s="93"/>
    </row>
    <row r="17315" spans="14:16">
      <c r="N17315" s="102"/>
      <c r="O17315" s="93"/>
      <c r="P17315" s="93"/>
    </row>
    <row r="17316" spans="14:16">
      <c r="N17316" s="102"/>
      <c r="O17316" s="93"/>
      <c r="P17316" s="93"/>
    </row>
    <row r="17317" spans="14:16">
      <c r="N17317" s="102"/>
      <c r="O17317" s="93"/>
      <c r="P17317" s="93"/>
    </row>
    <row r="17318" spans="14:16">
      <c r="N17318" s="102"/>
      <c r="O17318" s="93"/>
      <c r="P17318" s="93"/>
    </row>
    <row r="17319" spans="14:16">
      <c r="N17319" s="102"/>
      <c r="O17319" s="93"/>
      <c r="P17319" s="93"/>
    </row>
    <row r="17320" spans="14:16">
      <c r="N17320" s="102"/>
      <c r="O17320" s="93"/>
      <c r="P17320" s="93"/>
    </row>
    <row r="17321" spans="14:16">
      <c r="N17321" s="102"/>
      <c r="O17321" s="93"/>
      <c r="P17321" s="93"/>
    </row>
    <row r="17322" spans="14:16">
      <c r="N17322" s="102"/>
      <c r="O17322" s="93"/>
      <c r="P17322" s="93"/>
    </row>
    <row r="17323" spans="14:16">
      <c r="N17323" s="102"/>
      <c r="O17323" s="93"/>
      <c r="P17323" s="93"/>
    </row>
    <row r="17324" spans="14:16">
      <c r="N17324" s="102"/>
      <c r="O17324" s="93"/>
      <c r="P17324" s="93"/>
    </row>
    <row r="17325" spans="14:16">
      <c r="N17325" s="102"/>
      <c r="O17325" s="93"/>
      <c r="P17325" s="93"/>
    </row>
    <row r="17326" spans="14:16">
      <c r="N17326" s="102"/>
      <c r="O17326" s="93"/>
      <c r="P17326" s="93"/>
    </row>
    <row r="17327" spans="14:16">
      <c r="N17327" s="102"/>
      <c r="O17327" s="93"/>
      <c r="P17327" s="93"/>
    </row>
    <row r="17328" spans="14:16">
      <c r="N17328" s="102"/>
      <c r="O17328" s="93"/>
      <c r="P17328" s="93"/>
    </row>
    <row r="17329" spans="14:16">
      <c r="N17329" s="102"/>
      <c r="O17329" s="93"/>
      <c r="P17329" s="93"/>
    </row>
    <row r="17330" spans="14:16">
      <c r="N17330" s="102"/>
      <c r="O17330" s="93"/>
      <c r="P17330" s="93"/>
    </row>
    <row r="17331" spans="14:16">
      <c r="N17331" s="102"/>
      <c r="O17331" s="93"/>
      <c r="P17331" s="93"/>
    </row>
    <row r="17332" spans="14:16">
      <c r="N17332" s="102"/>
      <c r="O17332" s="93"/>
      <c r="P17332" s="93"/>
    </row>
    <row r="17333" spans="14:16">
      <c r="N17333" s="102"/>
      <c r="O17333" s="93"/>
      <c r="P17333" s="93"/>
    </row>
    <row r="17334" spans="14:16">
      <c r="N17334" s="102"/>
      <c r="O17334" s="93"/>
      <c r="P17334" s="93"/>
    </row>
    <row r="17335" spans="14:16">
      <c r="N17335" s="102"/>
      <c r="O17335" s="93"/>
      <c r="P17335" s="93"/>
    </row>
    <row r="17336" spans="14:16">
      <c r="N17336" s="102"/>
      <c r="O17336" s="93"/>
      <c r="P17336" s="93"/>
    </row>
    <row r="17337" spans="14:16">
      <c r="N17337" s="102"/>
      <c r="O17337" s="93"/>
      <c r="P17337" s="93"/>
    </row>
    <row r="17338" spans="14:16">
      <c r="N17338" s="102"/>
      <c r="O17338" s="93"/>
      <c r="P17338" s="93"/>
    </row>
    <row r="17339" spans="14:16">
      <c r="N17339" s="102"/>
      <c r="O17339" s="93"/>
      <c r="P17339" s="93"/>
    </row>
    <row r="17340" spans="14:16">
      <c r="N17340" s="102"/>
      <c r="O17340" s="93"/>
      <c r="P17340" s="93"/>
    </row>
    <row r="17341" spans="14:16">
      <c r="N17341" s="102"/>
      <c r="O17341" s="93"/>
      <c r="P17341" s="93"/>
    </row>
    <row r="17342" spans="14:16">
      <c r="N17342" s="102"/>
      <c r="O17342" s="93"/>
      <c r="P17342" s="93"/>
    </row>
    <row r="17343" spans="14:16">
      <c r="N17343" s="102"/>
      <c r="O17343" s="93"/>
      <c r="P17343" s="93"/>
    </row>
    <row r="17344" spans="14:16">
      <c r="N17344" s="102"/>
      <c r="O17344" s="93"/>
      <c r="P17344" s="93"/>
    </row>
    <row r="17345" spans="14:16">
      <c r="N17345" s="102"/>
      <c r="O17345" s="93"/>
      <c r="P17345" s="93"/>
    </row>
    <row r="17346" spans="14:16">
      <c r="N17346" s="102"/>
      <c r="O17346" s="93"/>
      <c r="P17346" s="93"/>
    </row>
    <row r="17347" spans="14:16">
      <c r="N17347" s="102"/>
      <c r="O17347" s="93"/>
      <c r="P17347" s="93"/>
    </row>
    <row r="17348" spans="14:16">
      <c r="N17348" s="102"/>
      <c r="O17348" s="93"/>
      <c r="P17348" s="93"/>
    </row>
    <row r="17349" spans="14:16">
      <c r="N17349" s="102"/>
      <c r="O17349" s="93"/>
      <c r="P17349" s="93"/>
    </row>
    <row r="17350" spans="14:16">
      <c r="N17350" s="102"/>
      <c r="O17350" s="93"/>
      <c r="P17350" s="93"/>
    </row>
    <row r="17351" spans="14:16">
      <c r="N17351" s="102"/>
      <c r="O17351" s="93"/>
      <c r="P17351" s="93"/>
    </row>
    <row r="17352" spans="14:16">
      <c r="N17352" s="102"/>
      <c r="O17352" s="93"/>
      <c r="P17352" s="93"/>
    </row>
    <row r="17353" spans="14:16">
      <c r="N17353" s="102"/>
      <c r="O17353" s="93"/>
      <c r="P17353" s="93"/>
    </row>
    <row r="17354" spans="14:16">
      <c r="N17354" s="102"/>
      <c r="O17354" s="93"/>
      <c r="P17354" s="93"/>
    </row>
    <row r="17355" spans="14:16">
      <c r="N17355" s="102"/>
      <c r="O17355" s="93"/>
      <c r="P17355" s="93"/>
    </row>
    <row r="17356" spans="14:16">
      <c r="N17356" s="102"/>
      <c r="O17356" s="93"/>
      <c r="P17356" s="93"/>
    </row>
    <row r="17357" spans="14:16">
      <c r="N17357" s="102"/>
      <c r="O17357" s="93"/>
      <c r="P17357" s="93"/>
    </row>
    <row r="17358" spans="14:16">
      <c r="N17358" s="102"/>
      <c r="O17358" s="93"/>
      <c r="P17358" s="93"/>
    </row>
    <row r="17359" spans="14:16">
      <c r="N17359" s="102"/>
      <c r="O17359" s="93"/>
      <c r="P17359" s="93"/>
    </row>
    <row r="17360" spans="14:16">
      <c r="N17360" s="102"/>
      <c r="O17360" s="93"/>
      <c r="P17360" s="93"/>
    </row>
    <row r="17361" spans="14:16">
      <c r="N17361" s="102"/>
      <c r="O17361" s="93"/>
      <c r="P17361" s="93"/>
    </row>
    <row r="17362" spans="14:16">
      <c r="N17362" s="102"/>
      <c r="O17362" s="93"/>
      <c r="P17362" s="93"/>
    </row>
    <row r="17363" spans="14:16">
      <c r="N17363" s="102"/>
      <c r="O17363" s="93"/>
      <c r="P17363" s="93"/>
    </row>
    <row r="17364" spans="14:16">
      <c r="N17364" s="102"/>
      <c r="O17364" s="93"/>
      <c r="P17364" s="93"/>
    </row>
    <row r="17365" spans="14:16">
      <c r="N17365" s="102"/>
      <c r="O17365" s="93"/>
      <c r="P17365" s="93"/>
    </row>
    <row r="17366" spans="14:16">
      <c r="N17366" s="102"/>
      <c r="O17366" s="93"/>
      <c r="P17366" s="93"/>
    </row>
    <row r="17367" spans="14:16">
      <c r="N17367" s="102"/>
      <c r="O17367" s="93"/>
      <c r="P17367" s="93"/>
    </row>
    <row r="17368" spans="14:16">
      <c r="N17368" s="102"/>
      <c r="O17368" s="93"/>
      <c r="P17368" s="93"/>
    </row>
    <row r="17369" spans="14:16">
      <c r="N17369" s="102"/>
      <c r="O17369" s="93"/>
      <c r="P17369" s="93"/>
    </row>
    <row r="17370" spans="14:16">
      <c r="N17370" s="102"/>
      <c r="O17370" s="93"/>
      <c r="P17370" s="93"/>
    </row>
    <row r="17371" spans="14:16">
      <c r="N17371" s="102"/>
      <c r="O17371" s="93"/>
      <c r="P17371" s="93"/>
    </row>
    <row r="17372" spans="14:16">
      <c r="N17372" s="102"/>
      <c r="O17372" s="93"/>
      <c r="P17372" s="93"/>
    </row>
    <row r="17373" spans="14:16">
      <c r="N17373" s="102"/>
      <c r="O17373" s="93"/>
      <c r="P17373" s="93"/>
    </row>
    <row r="17374" spans="14:16">
      <c r="N17374" s="102"/>
      <c r="O17374" s="93"/>
      <c r="P17374" s="93"/>
    </row>
    <row r="17375" spans="14:16">
      <c r="N17375" s="102"/>
      <c r="O17375" s="93"/>
      <c r="P17375" s="93"/>
    </row>
    <row r="17376" spans="14:16">
      <c r="N17376" s="102"/>
      <c r="O17376" s="93"/>
      <c r="P17376" s="93"/>
    </row>
    <row r="17377" spans="14:16">
      <c r="N17377" s="102"/>
      <c r="O17377" s="93"/>
      <c r="P17377" s="93"/>
    </row>
    <row r="17378" spans="14:16">
      <c r="N17378" s="102"/>
      <c r="O17378" s="93"/>
      <c r="P17378" s="93"/>
    </row>
    <row r="17379" spans="14:16">
      <c r="N17379" s="102"/>
      <c r="O17379" s="93"/>
      <c r="P17379" s="93"/>
    </row>
    <row r="17380" spans="14:16">
      <c r="N17380" s="102"/>
      <c r="O17380" s="93"/>
      <c r="P17380" s="93"/>
    </row>
    <row r="17381" spans="14:16">
      <c r="N17381" s="102"/>
      <c r="O17381" s="93"/>
      <c r="P17381" s="93"/>
    </row>
    <row r="17382" spans="14:16">
      <c r="N17382" s="102"/>
      <c r="O17382" s="93"/>
      <c r="P17382" s="93"/>
    </row>
    <row r="17383" spans="14:16">
      <c r="N17383" s="102"/>
      <c r="O17383" s="93"/>
      <c r="P17383" s="93"/>
    </row>
    <row r="17384" spans="14:16">
      <c r="N17384" s="102"/>
      <c r="O17384" s="93"/>
      <c r="P17384" s="93"/>
    </row>
    <row r="17385" spans="14:16">
      <c r="N17385" s="102"/>
      <c r="O17385" s="93"/>
      <c r="P17385" s="93"/>
    </row>
    <row r="17386" spans="14:16">
      <c r="N17386" s="102"/>
      <c r="O17386" s="93"/>
      <c r="P17386" s="93"/>
    </row>
    <row r="17387" spans="14:16">
      <c r="N17387" s="102"/>
      <c r="O17387" s="93"/>
      <c r="P17387" s="93"/>
    </row>
    <row r="17388" spans="14:16">
      <c r="N17388" s="102"/>
      <c r="O17388" s="93"/>
      <c r="P17388" s="93"/>
    </row>
    <row r="17389" spans="14:16">
      <c r="N17389" s="102"/>
      <c r="O17389" s="93"/>
      <c r="P17389" s="93"/>
    </row>
    <row r="17390" spans="14:16">
      <c r="N17390" s="102"/>
      <c r="O17390" s="93"/>
      <c r="P17390" s="93"/>
    </row>
    <row r="17391" spans="14:16">
      <c r="N17391" s="102"/>
      <c r="O17391" s="93"/>
      <c r="P17391" s="93"/>
    </row>
    <row r="17392" spans="14:16">
      <c r="N17392" s="102"/>
      <c r="O17392" s="93"/>
      <c r="P17392" s="93"/>
    </row>
    <row r="17393" spans="14:16">
      <c r="N17393" s="102"/>
      <c r="O17393" s="93"/>
      <c r="P17393" s="93"/>
    </row>
    <row r="17394" spans="14:16">
      <c r="N17394" s="102"/>
      <c r="O17394" s="93"/>
      <c r="P17394" s="93"/>
    </row>
    <row r="17395" spans="14:16">
      <c r="N17395" s="102"/>
      <c r="O17395" s="93"/>
      <c r="P17395" s="93"/>
    </row>
    <row r="17396" spans="14:16">
      <c r="N17396" s="102"/>
      <c r="O17396" s="93"/>
      <c r="P17396" s="93"/>
    </row>
    <row r="17397" spans="14:16">
      <c r="N17397" s="102"/>
      <c r="O17397" s="93"/>
      <c r="P17397" s="93"/>
    </row>
    <row r="17398" spans="14:16">
      <c r="N17398" s="102"/>
      <c r="O17398" s="93"/>
      <c r="P17398" s="93"/>
    </row>
    <row r="17399" spans="14:16">
      <c r="N17399" s="102"/>
      <c r="O17399" s="93"/>
      <c r="P17399" s="93"/>
    </row>
    <row r="17400" spans="14:16">
      <c r="N17400" s="102"/>
      <c r="O17400" s="93"/>
      <c r="P17400" s="93"/>
    </row>
    <row r="17401" spans="14:16">
      <c r="N17401" s="102"/>
      <c r="O17401" s="93"/>
      <c r="P17401" s="93"/>
    </row>
    <row r="17402" spans="14:16">
      <c r="N17402" s="102"/>
      <c r="O17402" s="93"/>
      <c r="P17402" s="93"/>
    </row>
    <row r="17403" spans="14:16">
      <c r="N17403" s="102"/>
      <c r="O17403" s="93"/>
      <c r="P17403" s="93"/>
    </row>
    <row r="17404" spans="14:16">
      <c r="N17404" s="102"/>
      <c r="O17404" s="93"/>
      <c r="P17404" s="93"/>
    </row>
    <row r="17405" spans="14:16">
      <c r="N17405" s="102"/>
      <c r="O17405" s="93"/>
      <c r="P17405" s="93"/>
    </row>
    <row r="17406" spans="14:16">
      <c r="N17406" s="102"/>
      <c r="O17406" s="93"/>
      <c r="P17406" s="93"/>
    </row>
    <row r="17407" spans="14:16">
      <c r="N17407" s="102"/>
      <c r="O17407" s="93"/>
      <c r="P17407" s="93"/>
    </row>
    <row r="17408" spans="14:16">
      <c r="N17408" s="102"/>
      <c r="O17408" s="93"/>
      <c r="P17408" s="93"/>
    </row>
    <row r="17409" spans="14:16">
      <c r="N17409" s="102"/>
      <c r="O17409" s="93"/>
      <c r="P17409" s="93"/>
    </row>
    <row r="17410" spans="14:16">
      <c r="N17410" s="102"/>
      <c r="O17410" s="93"/>
      <c r="P17410" s="93"/>
    </row>
    <row r="17411" spans="14:16">
      <c r="N17411" s="102"/>
      <c r="O17411" s="93"/>
      <c r="P17411" s="93"/>
    </row>
    <row r="17412" spans="14:16">
      <c r="N17412" s="102"/>
      <c r="O17412" s="93"/>
      <c r="P17412" s="93"/>
    </row>
    <row r="17413" spans="14:16">
      <c r="N17413" s="102"/>
      <c r="O17413" s="93"/>
      <c r="P17413" s="93"/>
    </row>
    <row r="17414" spans="14:16">
      <c r="N17414" s="102"/>
      <c r="O17414" s="93"/>
      <c r="P17414" s="93"/>
    </row>
    <row r="17415" spans="14:16">
      <c r="N17415" s="102"/>
      <c r="O17415" s="93"/>
      <c r="P17415" s="93"/>
    </row>
    <row r="17416" spans="14:16">
      <c r="N17416" s="102"/>
      <c r="O17416" s="93"/>
      <c r="P17416" s="93"/>
    </row>
    <row r="17417" spans="14:16">
      <c r="N17417" s="102"/>
      <c r="O17417" s="93"/>
      <c r="P17417" s="93"/>
    </row>
    <row r="17418" spans="14:16">
      <c r="N17418" s="102"/>
      <c r="O17418" s="93"/>
      <c r="P17418" s="93"/>
    </row>
    <row r="17419" spans="14:16">
      <c r="N17419" s="102"/>
      <c r="O17419" s="93"/>
      <c r="P17419" s="93"/>
    </row>
    <row r="17420" spans="14:16">
      <c r="N17420" s="102"/>
      <c r="O17420" s="93"/>
      <c r="P17420" s="93"/>
    </row>
    <row r="17421" spans="14:16">
      <c r="N17421" s="102"/>
      <c r="O17421" s="93"/>
      <c r="P17421" s="93"/>
    </row>
    <row r="17422" spans="14:16">
      <c r="N17422" s="102"/>
      <c r="O17422" s="93"/>
      <c r="P17422" s="93"/>
    </row>
    <row r="17423" spans="14:16">
      <c r="N17423" s="102"/>
      <c r="O17423" s="93"/>
      <c r="P17423" s="93"/>
    </row>
    <row r="17424" spans="14:16">
      <c r="N17424" s="102"/>
      <c r="O17424" s="93"/>
      <c r="P17424" s="93"/>
    </row>
    <row r="17425" spans="14:16">
      <c r="N17425" s="102"/>
      <c r="O17425" s="93"/>
      <c r="P17425" s="93"/>
    </row>
    <row r="17426" spans="14:16">
      <c r="N17426" s="102"/>
      <c r="O17426" s="93"/>
      <c r="P17426" s="93"/>
    </row>
    <row r="17427" spans="14:16">
      <c r="N17427" s="102"/>
      <c r="O17427" s="93"/>
      <c r="P17427" s="93"/>
    </row>
    <row r="17428" spans="14:16">
      <c r="N17428" s="102"/>
      <c r="O17428" s="93"/>
      <c r="P17428" s="93"/>
    </row>
    <row r="17429" spans="14:16">
      <c r="N17429" s="102"/>
      <c r="O17429" s="93"/>
      <c r="P17429" s="93"/>
    </row>
    <row r="17430" spans="14:16">
      <c r="N17430" s="102"/>
      <c r="O17430" s="93"/>
      <c r="P17430" s="93"/>
    </row>
    <row r="17431" spans="14:16">
      <c r="N17431" s="102"/>
      <c r="O17431" s="93"/>
      <c r="P17431" s="93"/>
    </row>
    <row r="17432" spans="14:16">
      <c r="N17432" s="102"/>
      <c r="O17432" s="93"/>
      <c r="P17432" s="93"/>
    </row>
    <row r="17433" spans="14:16">
      <c r="N17433" s="102"/>
      <c r="O17433" s="93"/>
      <c r="P17433" s="93"/>
    </row>
    <row r="17434" spans="14:16">
      <c r="N17434" s="102"/>
      <c r="O17434" s="93"/>
      <c r="P17434" s="93"/>
    </row>
    <row r="17435" spans="14:16">
      <c r="N17435" s="102"/>
      <c r="O17435" s="93"/>
      <c r="P17435" s="93"/>
    </row>
    <row r="17436" spans="14:16">
      <c r="N17436" s="102"/>
      <c r="O17436" s="93"/>
      <c r="P17436" s="93"/>
    </row>
    <row r="17437" spans="14:16">
      <c r="N17437" s="102"/>
      <c r="O17437" s="93"/>
      <c r="P17437" s="93"/>
    </row>
    <row r="17438" spans="14:16">
      <c r="N17438" s="102"/>
      <c r="O17438" s="93"/>
      <c r="P17438" s="93"/>
    </row>
    <row r="17439" spans="14:16">
      <c r="N17439" s="102"/>
      <c r="O17439" s="93"/>
      <c r="P17439" s="93"/>
    </row>
    <row r="17440" spans="14:16">
      <c r="N17440" s="102"/>
      <c r="O17440" s="93"/>
      <c r="P17440" s="93"/>
    </row>
    <row r="17441" spans="14:16">
      <c r="N17441" s="102"/>
      <c r="O17441" s="93"/>
      <c r="P17441" s="93"/>
    </row>
    <row r="17442" spans="14:16">
      <c r="N17442" s="102"/>
      <c r="O17442" s="93"/>
      <c r="P17442" s="93"/>
    </row>
    <row r="17443" spans="14:16">
      <c r="N17443" s="102"/>
      <c r="O17443" s="93"/>
      <c r="P17443" s="93"/>
    </row>
    <row r="17444" spans="14:16">
      <c r="N17444" s="102"/>
      <c r="O17444" s="93"/>
      <c r="P17444" s="93"/>
    </row>
    <row r="17445" spans="14:16">
      <c r="N17445" s="102"/>
      <c r="O17445" s="93"/>
      <c r="P17445" s="93"/>
    </row>
    <row r="17446" spans="14:16">
      <c r="N17446" s="102"/>
      <c r="O17446" s="93"/>
      <c r="P17446" s="93"/>
    </row>
    <row r="17447" spans="14:16">
      <c r="N17447" s="102"/>
      <c r="O17447" s="93"/>
      <c r="P17447" s="93"/>
    </row>
    <row r="17448" spans="14:16">
      <c r="N17448" s="102"/>
      <c r="O17448" s="93"/>
      <c r="P17448" s="93"/>
    </row>
    <row r="17449" spans="14:16">
      <c r="N17449" s="102"/>
      <c r="O17449" s="93"/>
      <c r="P17449" s="93"/>
    </row>
    <row r="17450" spans="14:16">
      <c r="N17450" s="102"/>
      <c r="O17450" s="93"/>
      <c r="P17450" s="93"/>
    </row>
    <row r="17451" spans="14:16">
      <c r="N17451" s="102"/>
      <c r="O17451" s="93"/>
      <c r="P17451" s="93"/>
    </row>
    <row r="17452" spans="14:16">
      <c r="N17452" s="102"/>
      <c r="O17452" s="93"/>
      <c r="P17452" s="93"/>
    </row>
    <row r="17453" spans="14:16">
      <c r="N17453" s="102"/>
      <c r="O17453" s="93"/>
      <c r="P17453" s="93"/>
    </row>
    <row r="17454" spans="14:16">
      <c r="N17454" s="102"/>
      <c r="O17454" s="93"/>
      <c r="P17454" s="93"/>
    </row>
    <row r="17455" spans="14:16">
      <c r="N17455" s="102"/>
      <c r="O17455" s="93"/>
      <c r="P17455" s="93"/>
    </row>
    <row r="17456" spans="14:16">
      <c r="N17456" s="102"/>
      <c r="O17456" s="93"/>
      <c r="P17456" s="93"/>
    </row>
    <row r="17457" spans="14:16">
      <c r="N17457" s="102"/>
      <c r="O17457" s="93"/>
      <c r="P17457" s="93"/>
    </row>
    <row r="17458" spans="14:16">
      <c r="N17458" s="102"/>
      <c r="O17458" s="93"/>
      <c r="P17458" s="93"/>
    </row>
    <row r="17459" spans="14:16">
      <c r="N17459" s="102"/>
      <c r="O17459" s="93"/>
      <c r="P17459" s="93"/>
    </row>
    <row r="17460" spans="14:16">
      <c r="N17460" s="102"/>
      <c r="O17460" s="93"/>
      <c r="P17460" s="93"/>
    </row>
    <row r="17461" spans="14:16">
      <c r="N17461" s="102"/>
      <c r="O17461" s="93"/>
      <c r="P17461" s="93"/>
    </row>
    <row r="17462" spans="14:16">
      <c r="N17462" s="102"/>
      <c r="O17462" s="93"/>
      <c r="P17462" s="93"/>
    </row>
    <row r="17463" spans="14:16">
      <c r="N17463" s="102"/>
      <c r="O17463" s="93"/>
      <c r="P17463" s="93"/>
    </row>
    <row r="17464" spans="14:16">
      <c r="N17464" s="102"/>
      <c r="O17464" s="93"/>
      <c r="P17464" s="93"/>
    </row>
    <row r="17465" spans="14:16">
      <c r="N17465" s="102"/>
      <c r="O17465" s="93"/>
      <c r="P17465" s="93"/>
    </row>
    <row r="17466" spans="14:16">
      <c r="N17466" s="102"/>
      <c r="O17466" s="93"/>
      <c r="P17466" s="93"/>
    </row>
    <row r="17467" spans="14:16">
      <c r="N17467" s="102"/>
      <c r="O17467" s="93"/>
      <c r="P17467" s="93"/>
    </row>
    <row r="17468" spans="14:16">
      <c r="N17468" s="102"/>
      <c r="O17468" s="93"/>
      <c r="P17468" s="93"/>
    </row>
    <row r="17469" spans="14:16">
      <c r="N17469" s="102"/>
      <c r="O17469" s="93"/>
      <c r="P17469" s="93"/>
    </row>
    <row r="17470" spans="14:16">
      <c r="N17470" s="102"/>
      <c r="O17470" s="93"/>
      <c r="P17470" s="93"/>
    </row>
    <row r="17471" spans="14:16">
      <c r="N17471" s="102"/>
      <c r="O17471" s="93"/>
      <c r="P17471" s="93"/>
    </row>
    <row r="17472" spans="14:16">
      <c r="N17472" s="102"/>
      <c r="O17472" s="93"/>
      <c r="P17472" s="93"/>
    </row>
    <row r="17473" spans="14:16">
      <c r="N17473" s="102"/>
      <c r="O17473" s="93"/>
      <c r="P17473" s="93"/>
    </row>
    <row r="17474" spans="14:16">
      <c r="N17474" s="102"/>
      <c r="O17474" s="93"/>
      <c r="P17474" s="93"/>
    </row>
    <row r="17475" spans="14:16">
      <c r="N17475" s="102"/>
      <c r="O17475" s="93"/>
      <c r="P17475" s="93"/>
    </row>
    <row r="17476" spans="14:16">
      <c r="N17476" s="102"/>
      <c r="O17476" s="93"/>
      <c r="P17476" s="93"/>
    </row>
    <row r="17477" spans="14:16">
      <c r="N17477" s="102"/>
      <c r="O17477" s="93"/>
      <c r="P17477" s="93"/>
    </row>
    <row r="17478" spans="14:16">
      <c r="N17478" s="102"/>
      <c r="O17478" s="93"/>
      <c r="P17478" s="93"/>
    </row>
    <row r="17479" spans="14:16">
      <c r="N17479" s="102"/>
      <c r="O17479" s="93"/>
      <c r="P17479" s="93"/>
    </row>
    <row r="17480" spans="14:16">
      <c r="N17480" s="102"/>
      <c r="O17480" s="93"/>
      <c r="P17480" s="93"/>
    </row>
    <row r="17481" spans="14:16">
      <c r="N17481" s="102"/>
      <c r="O17481" s="93"/>
      <c r="P17481" s="93"/>
    </row>
    <row r="17482" spans="14:16">
      <c r="N17482" s="102"/>
      <c r="O17482" s="93"/>
      <c r="P17482" s="93"/>
    </row>
    <row r="17483" spans="14:16">
      <c r="N17483" s="102"/>
      <c r="O17483" s="93"/>
      <c r="P17483" s="93"/>
    </row>
    <row r="17484" spans="14:16">
      <c r="N17484" s="102"/>
      <c r="O17484" s="93"/>
      <c r="P17484" s="93"/>
    </row>
    <row r="17485" spans="14:16">
      <c r="N17485" s="102"/>
      <c r="O17485" s="93"/>
      <c r="P17485" s="93"/>
    </row>
    <row r="17486" spans="14:16">
      <c r="N17486" s="102"/>
      <c r="O17486" s="93"/>
      <c r="P17486" s="93"/>
    </row>
    <row r="17487" spans="14:16">
      <c r="N17487" s="102"/>
      <c r="O17487" s="93"/>
      <c r="P17487" s="93"/>
    </row>
    <row r="17488" spans="14:16">
      <c r="N17488" s="102"/>
      <c r="O17488" s="93"/>
      <c r="P17488" s="93"/>
    </row>
    <row r="17489" spans="14:16">
      <c r="N17489" s="102"/>
      <c r="O17489" s="93"/>
      <c r="P17489" s="93"/>
    </row>
    <row r="17490" spans="14:16">
      <c r="N17490" s="102"/>
      <c r="O17490" s="93"/>
      <c r="P17490" s="93"/>
    </row>
    <row r="17491" spans="14:16">
      <c r="N17491" s="102"/>
      <c r="O17491" s="93"/>
      <c r="P17491" s="93"/>
    </row>
    <row r="17492" spans="14:16">
      <c r="N17492" s="102"/>
      <c r="O17492" s="93"/>
      <c r="P17492" s="93"/>
    </row>
    <row r="17493" spans="14:16">
      <c r="N17493" s="102"/>
      <c r="O17493" s="93"/>
      <c r="P17493" s="93"/>
    </row>
    <row r="17494" spans="14:16">
      <c r="N17494" s="102"/>
      <c r="O17494" s="93"/>
      <c r="P17494" s="93"/>
    </row>
    <row r="17495" spans="14:16">
      <c r="N17495" s="102"/>
      <c r="O17495" s="93"/>
      <c r="P17495" s="93"/>
    </row>
    <row r="17496" spans="14:16">
      <c r="N17496" s="102"/>
      <c r="O17496" s="93"/>
      <c r="P17496" s="93"/>
    </row>
    <row r="17497" spans="14:16">
      <c r="N17497" s="102"/>
      <c r="O17497" s="93"/>
      <c r="P17497" s="93"/>
    </row>
    <row r="17498" spans="14:16">
      <c r="N17498" s="102"/>
      <c r="O17498" s="93"/>
      <c r="P17498" s="93"/>
    </row>
    <row r="17499" spans="14:16">
      <c r="N17499" s="102"/>
      <c r="O17499" s="93"/>
      <c r="P17499" s="93"/>
    </row>
    <row r="17500" spans="14:16">
      <c r="N17500" s="102"/>
      <c r="O17500" s="93"/>
      <c r="P17500" s="93"/>
    </row>
    <row r="17501" spans="14:16">
      <c r="N17501" s="102"/>
      <c r="O17501" s="93"/>
      <c r="P17501" s="93"/>
    </row>
    <row r="17502" spans="14:16">
      <c r="N17502" s="102"/>
      <c r="O17502" s="93"/>
      <c r="P17502" s="93"/>
    </row>
    <row r="17503" spans="14:16">
      <c r="N17503" s="102"/>
      <c r="O17503" s="93"/>
      <c r="P17503" s="93"/>
    </row>
    <row r="17504" spans="14:16">
      <c r="N17504" s="102"/>
      <c r="O17504" s="93"/>
      <c r="P17504" s="93"/>
    </row>
    <row r="17505" spans="14:16">
      <c r="N17505" s="102"/>
      <c r="O17505" s="93"/>
      <c r="P17505" s="93"/>
    </row>
    <row r="17506" spans="14:16">
      <c r="N17506" s="102"/>
      <c r="O17506" s="93"/>
      <c r="P17506" s="93"/>
    </row>
    <row r="17507" spans="14:16">
      <c r="N17507" s="102"/>
      <c r="O17507" s="93"/>
      <c r="P17507" s="93"/>
    </row>
    <row r="17508" spans="14:16">
      <c r="N17508" s="102"/>
      <c r="O17508" s="93"/>
      <c r="P17508" s="93"/>
    </row>
    <row r="17509" spans="14:16">
      <c r="N17509" s="102"/>
      <c r="O17509" s="93"/>
      <c r="P17509" s="93"/>
    </row>
    <row r="17510" spans="14:16">
      <c r="N17510" s="102"/>
      <c r="O17510" s="93"/>
      <c r="P17510" s="93"/>
    </row>
    <row r="17511" spans="14:16">
      <c r="N17511" s="102"/>
      <c r="O17511" s="93"/>
      <c r="P17511" s="93"/>
    </row>
    <row r="17512" spans="14:16">
      <c r="N17512" s="102"/>
      <c r="O17512" s="93"/>
      <c r="P17512" s="93"/>
    </row>
    <row r="17513" spans="14:16">
      <c r="N17513" s="102"/>
      <c r="O17513" s="93"/>
      <c r="P17513" s="93"/>
    </row>
    <row r="17514" spans="14:16">
      <c r="N17514" s="102"/>
      <c r="O17514" s="93"/>
      <c r="P17514" s="93"/>
    </row>
    <row r="17515" spans="14:16">
      <c r="N17515" s="102"/>
      <c r="O17515" s="93"/>
      <c r="P17515" s="93"/>
    </row>
    <row r="17516" spans="14:16">
      <c r="N17516" s="102"/>
      <c r="O17516" s="93"/>
      <c r="P17516" s="93"/>
    </row>
    <row r="17517" spans="14:16">
      <c r="N17517" s="102"/>
      <c r="O17517" s="93"/>
      <c r="P17517" s="93"/>
    </row>
    <row r="17518" spans="14:16">
      <c r="N17518" s="102"/>
      <c r="O17518" s="93"/>
      <c r="P17518" s="93"/>
    </row>
    <row r="17519" spans="14:16">
      <c r="N17519" s="102"/>
      <c r="O17519" s="93"/>
      <c r="P17519" s="93"/>
    </row>
    <row r="17520" spans="14:16">
      <c r="N17520" s="102"/>
      <c r="O17520" s="93"/>
      <c r="P17520" s="93"/>
    </row>
    <row r="17521" spans="14:16">
      <c r="N17521" s="102"/>
      <c r="O17521" s="93"/>
      <c r="P17521" s="93"/>
    </row>
    <row r="17522" spans="14:16">
      <c r="N17522" s="102"/>
      <c r="O17522" s="93"/>
      <c r="P17522" s="93"/>
    </row>
    <row r="17523" spans="14:16">
      <c r="N17523" s="102"/>
      <c r="O17523" s="93"/>
      <c r="P17523" s="93"/>
    </row>
    <row r="17524" spans="14:16">
      <c r="N17524" s="102"/>
      <c r="O17524" s="93"/>
      <c r="P17524" s="93"/>
    </row>
    <row r="17525" spans="14:16">
      <c r="N17525" s="102"/>
      <c r="O17525" s="93"/>
      <c r="P17525" s="93"/>
    </row>
    <row r="17526" spans="14:16">
      <c r="N17526" s="102"/>
      <c r="O17526" s="93"/>
      <c r="P17526" s="93"/>
    </row>
    <row r="17527" spans="14:16">
      <c r="N17527" s="102"/>
      <c r="O17527" s="93"/>
      <c r="P17527" s="93"/>
    </row>
    <row r="17528" spans="14:16">
      <c r="N17528" s="102"/>
      <c r="O17528" s="93"/>
      <c r="P17528" s="93"/>
    </row>
    <row r="17529" spans="14:16">
      <c r="N17529" s="102"/>
      <c r="O17529" s="93"/>
      <c r="P17529" s="93"/>
    </row>
    <row r="17530" spans="14:16">
      <c r="N17530" s="102"/>
      <c r="O17530" s="93"/>
      <c r="P17530" s="93"/>
    </row>
    <row r="17531" spans="14:16">
      <c r="N17531" s="102"/>
      <c r="O17531" s="93"/>
      <c r="P17531" s="93"/>
    </row>
    <row r="17532" spans="14:16">
      <c r="N17532" s="102"/>
      <c r="O17532" s="93"/>
      <c r="P17532" s="93"/>
    </row>
    <row r="17533" spans="14:16">
      <c r="N17533" s="102"/>
      <c r="O17533" s="93"/>
      <c r="P17533" s="93"/>
    </row>
    <row r="17534" spans="14:16">
      <c r="N17534" s="102"/>
      <c r="O17534" s="93"/>
      <c r="P17534" s="93"/>
    </row>
    <row r="17535" spans="14:16">
      <c r="N17535" s="102"/>
      <c r="O17535" s="93"/>
      <c r="P17535" s="93"/>
    </row>
    <row r="17536" spans="14:16">
      <c r="N17536" s="102"/>
      <c r="O17536" s="93"/>
      <c r="P17536" s="93"/>
    </row>
    <row r="17537" spans="14:16">
      <c r="N17537" s="102"/>
      <c r="O17537" s="93"/>
      <c r="P17537" s="93"/>
    </row>
    <row r="17538" spans="14:16">
      <c r="N17538" s="102"/>
      <c r="O17538" s="93"/>
      <c r="P17538" s="93"/>
    </row>
    <row r="17539" spans="14:16">
      <c r="N17539" s="102"/>
      <c r="O17539" s="93"/>
      <c r="P17539" s="93"/>
    </row>
    <row r="17540" spans="14:16">
      <c r="N17540" s="102"/>
      <c r="O17540" s="93"/>
      <c r="P17540" s="93"/>
    </row>
    <row r="17541" spans="14:16">
      <c r="N17541" s="102"/>
      <c r="O17541" s="93"/>
      <c r="P17541" s="93"/>
    </row>
    <row r="17542" spans="14:16">
      <c r="N17542" s="102"/>
      <c r="O17542" s="93"/>
      <c r="P17542" s="93"/>
    </row>
    <row r="17543" spans="14:16">
      <c r="N17543" s="102"/>
      <c r="O17543" s="93"/>
      <c r="P17543" s="93"/>
    </row>
    <row r="17544" spans="14:16">
      <c r="N17544" s="102"/>
      <c r="O17544" s="93"/>
      <c r="P17544" s="93"/>
    </row>
    <row r="17545" spans="14:16">
      <c r="N17545" s="102"/>
      <c r="O17545" s="93"/>
      <c r="P17545" s="93"/>
    </row>
    <row r="17546" spans="14:16">
      <c r="N17546" s="102"/>
      <c r="O17546" s="93"/>
      <c r="P17546" s="93"/>
    </row>
    <row r="17547" spans="14:16">
      <c r="N17547" s="102"/>
      <c r="O17547" s="93"/>
      <c r="P17547" s="93"/>
    </row>
    <row r="17548" spans="14:16">
      <c r="N17548" s="102"/>
      <c r="O17548" s="93"/>
      <c r="P17548" s="93"/>
    </row>
    <row r="17549" spans="14:16">
      <c r="N17549" s="102"/>
      <c r="O17549" s="93"/>
      <c r="P17549" s="93"/>
    </row>
    <row r="17550" spans="14:16">
      <c r="N17550" s="102"/>
      <c r="O17550" s="93"/>
      <c r="P17550" s="93"/>
    </row>
    <row r="17551" spans="14:16">
      <c r="N17551" s="102"/>
      <c r="O17551" s="93"/>
      <c r="P17551" s="93"/>
    </row>
    <row r="17552" spans="14:16">
      <c r="N17552" s="102"/>
      <c r="O17552" s="93"/>
      <c r="P17552" s="93"/>
    </row>
    <row r="17553" spans="14:16">
      <c r="N17553" s="102"/>
      <c r="O17553" s="93"/>
      <c r="P17553" s="93"/>
    </row>
    <row r="17554" spans="14:16">
      <c r="N17554" s="102"/>
      <c r="O17554" s="93"/>
      <c r="P17554" s="93"/>
    </row>
    <row r="17555" spans="14:16">
      <c r="N17555" s="102"/>
      <c r="O17555" s="93"/>
      <c r="P17555" s="93"/>
    </row>
    <row r="17556" spans="14:16">
      <c r="N17556" s="102"/>
      <c r="O17556" s="93"/>
      <c r="P17556" s="93"/>
    </row>
    <row r="17557" spans="14:16">
      <c r="N17557" s="102"/>
      <c r="O17557" s="93"/>
      <c r="P17557" s="93"/>
    </row>
    <row r="17558" spans="14:16">
      <c r="N17558" s="102"/>
      <c r="O17558" s="93"/>
      <c r="P17558" s="93"/>
    </row>
    <row r="17559" spans="14:16">
      <c r="N17559" s="102"/>
      <c r="O17559" s="93"/>
      <c r="P17559" s="93"/>
    </row>
    <row r="17560" spans="14:16">
      <c r="N17560" s="102"/>
      <c r="O17560" s="93"/>
      <c r="P17560" s="93"/>
    </row>
    <row r="17561" spans="14:16">
      <c r="N17561" s="102"/>
      <c r="O17561" s="93"/>
      <c r="P17561" s="93"/>
    </row>
    <row r="17562" spans="14:16">
      <c r="N17562" s="102"/>
      <c r="O17562" s="93"/>
      <c r="P17562" s="93"/>
    </row>
    <row r="17563" spans="14:16">
      <c r="N17563" s="102"/>
      <c r="O17563" s="93"/>
      <c r="P17563" s="93"/>
    </row>
    <row r="17564" spans="14:16">
      <c r="N17564" s="102"/>
      <c r="O17564" s="93"/>
      <c r="P17564" s="93"/>
    </row>
    <row r="17565" spans="14:16">
      <c r="N17565" s="102"/>
      <c r="O17565" s="93"/>
      <c r="P17565" s="93"/>
    </row>
    <row r="17566" spans="14:16">
      <c r="N17566" s="102"/>
      <c r="O17566" s="93"/>
      <c r="P17566" s="93"/>
    </row>
    <row r="17567" spans="14:16">
      <c r="N17567" s="102"/>
      <c r="O17567" s="93"/>
      <c r="P17567" s="93"/>
    </row>
    <row r="17568" spans="14:16">
      <c r="N17568" s="102"/>
      <c r="O17568" s="93"/>
      <c r="P17568" s="93"/>
    </row>
    <row r="17569" spans="14:16">
      <c r="N17569" s="102"/>
      <c r="O17569" s="93"/>
      <c r="P17569" s="93"/>
    </row>
    <row r="17570" spans="14:16">
      <c r="N17570" s="102"/>
      <c r="O17570" s="93"/>
      <c r="P17570" s="93"/>
    </row>
    <row r="17571" spans="14:16">
      <c r="N17571" s="102"/>
      <c r="O17571" s="93"/>
      <c r="P17571" s="93"/>
    </row>
    <row r="17572" spans="14:16">
      <c r="N17572" s="102"/>
      <c r="O17572" s="93"/>
      <c r="P17572" s="93"/>
    </row>
    <row r="17573" spans="14:16">
      <c r="N17573" s="102"/>
      <c r="O17573" s="93"/>
      <c r="P17573" s="93"/>
    </row>
    <row r="17574" spans="14:16">
      <c r="N17574" s="102"/>
      <c r="O17574" s="93"/>
      <c r="P17574" s="93"/>
    </row>
    <row r="17575" spans="14:16">
      <c r="N17575" s="102"/>
      <c r="O17575" s="93"/>
      <c r="P17575" s="93"/>
    </row>
    <row r="17576" spans="14:16">
      <c r="N17576" s="102"/>
      <c r="O17576" s="93"/>
      <c r="P17576" s="93"/>
    </row>
    <row r="17577" spans="14:16">
      <c r="N17577" s="102"/>
      <c r="O17577" s="93"/>
      <c r="P17577" s="93"/>
    </row>
    <row r="17578" spans="14:16">
      <c r="N17578" s="102"/>
      <c r="O17578" s="93"/>
      <c r="P17578" s="93"/>
    </row>
    <row r="17579" spans="14:16">
      <c r="N17579" s="102"/>
      <c r="O17579" s="93"/>
      <c r="P17579" s="93"/>
    </row>
    <row r="17580" spans="14:16">
      <c r="N17580" s="102"/>
      <c r="O17580" s="93"/>
      <c r="P17580" s="93"/>
    </row>
    <row r="17581" spans="14:16">
      <c r="N17581" s="102"/>
      <c r="O17581" s="93"/>
      <c r="P17581" s="93"/>
    </row>
    <row r="17582" spans="14:16">
      <c r="N17582" s="102"/>
      <c r="O17582" s="93"/>
      <c r="P17582" s="93"/>
    </row>
    <row r="17583" spans="14:16">
      <c r="N17583" s="102"/>
      <c r="O17583" s="93"/>
      <c r="P17583" s="93"/>
    </row>
    <row r="17584" spans="14:16">
      <c r="N17584" s="102"/>
      <c r="O17584" s="93"/>
      <c r="P17584" s="93"/>
    </row>
    <row r="17585" spans="14:16">
      <c r="N17585" s="102"/>
      <c r="O17585" s="93"/>
      <c r="P17585" s="93"/>
    </row>
    <row r="17586" spans="14:16">
      <c r="N17586" s="102"/>
      <c r="O17586" s="93"/>
      <c r="P17586" s="93"/>
    </row>
    <row r="17587" spans="14:16">
      <c r="N17587" s="102"/>
      <c r="O17587" s="93"/>
      <c r="P17587" s="93"/>
    </row>
    <row r="17588" spans="14:16">
      <c r="N17588" s="102"/>
      <c r="O17588" s="93"/>
      <c r="P17588" s="93"/>
    </row>
    <row r="17589" spans="14:16">
      <c r="N17589" s="102"/>
      <c r="O17589" s="93"/>
      <c r="P17589" s="93"/>
    </row>
    <row r="17590" spans="14:16">
      <c r="N17590" s="102"/>
      <c r="O17590" s="93"/>
      <c r="P17590" s="93"/>
    </row>
    <row r="17591" spans="14:16">
      <c r="N17591" s="102"/>
      <c r="O17591" s="93"/>
      <c r="P17591" s="93"/>
    </row>
    <row r="17592" spans="14:16">
      <c r="N17592" s="102"/>
      <c r="O17592" s="93"/>
      <c r="P17592" s="93"/>
    </row>
    <row r="17593" spans="14:16">
      <c r="N17593" s="102"/>
      <c r="O17593" s="93"/>
      <c r="P17593" s="93"/>
    </row>
    <row r="17594" spans="14:16">
      <c r="N17594" s="102"/>
      <c r="O17594" s="93"/>
      <c r="P17594" s="93"/>
    </row>
    <row r="17595" spans="14:16">
      <c r="N17595" s="102"/>
      <c r="O17595" s="93"/>
      <c r="P17595" s="93"/>
    </row>
    <row r="17596" spans="14:16">
      <c r="N17596" s="102"/>
      <c r="O17596" s="93"/>
      <c r="P17596" s="93"/>
    </row>
    <row r="17597" spans="14:16">
      <c r="N17597" s="102"/>
      <c r="O17597" s="93"/>
      <c r="P17597" s="93"/>
    </row>
    <row r="17598" spans="14:16">
      <c r="N17598" s="102"/>
      <c r="O17598" s="93"/>
      <c r="P17598" s="93"/>
    </row>
    <row r="17599" spans="14:16">
      <c r="N17599" s="102"/>
      <c r="O17599" s="93"/>
      <c r="P17599" s="93"/>
    </row>
    <row r="17600" spans="14:16">
      <c r="N17600" s="102"/>
      <c r="O17600" s="93"/>
      <c r="P17600" s="93"/>
    </row>
    <row r="17601" spans="14:16">
      <c r="N17601" s="102"/>
      <c r="O17601" s="93"/>
      <c r="P17601" s="93"/>
    </row>
    <row r="17602" spans="14:16">
      <c r="N17602" s="102"/>
      <c r="O17602" s="93"/>
      <c r="P17602" s="93"/>
    </row>
    <row r="17603" spans="14:16">
      <c r="N17603" s="102"/>
      <c r="O17603" s="93"/>
      <c r="P17603" s="93"/>
    </row>
    <row r="17604" spans="14:16">
      <c r="N17604" s="102"/>
      <c r="O17604" s="93"/>
      <c r="P17604" s="93"/>
    </row>
    <row r="17605" spans="14:16">
      <c r="N17605" s="102"/>
      <c r="O17605" s="93"/>
      <c r="P17605" s="93"/>
    </row>
    <row r="17606" spans="14:16">
      <c r="N17606" s="102"/>
      <c r="O17606" s="93"/>
      <c r="P17606" s="93"/>
    </row>
    <row r="17607" spans="14:16">
      <c r="N17607" s="102"/>
      <c r="O17607" s="93"/>
      <c r="P17607" s="93"/>
    </row>
    <row r="17608" spans="14:16">
      <c r="N17608" s="102"/>
      <c r="O17608" s="93"/>
      <c r="P17608" s="93"/>
    </row>
    <row r="17609" spans="14:16">
      <c r="N17609" s="102"/>
      <c r="O17609" s="93"/>
      <c r="P17609" s="93"/>
    </row>
    <row r="17610" spans="14:16">
      <c r="N17610" s="102"/>
      <c r="O17610" s="93"/>
      <c r="P17610" s="93"/>
    </row>
    <row r="17611" spans="14:16">
      <c r="N17611" s="102"/>
      <c r="O17611" s="93"/>
      <c r="P17611" s="93"/>
    </row>
    <row r="17612" spans="14:16">
      <c r="N17612" s="102"/>
      <c r="O17612" s="93"/>
      <c r="P17612" s="93"/>
    </row>
    <row r="17613" spans="14:16">
      <c r="N17613" s="102"/>
      <c r="O17613" s="93"/>
      <c r="P17613" s="93"/>
    </row>
    <row r="17614" spans="14:16">
      <c r="N17614" s="102"/>
      <c r="O17614" s="93"/>
      <c r="P17614" s="93"/>
    </row>
    <row r="17615" spans="14:16">
      <c r="N17615" s="102"/>
      <c r="O17615" s="93"/>
      <c r="P17615" s="93"/>
    </row>
    <row r="17616" spans="14:16">
      <c r="N17616" s="102"/>
      <c r="O17616" s="93"/>
      <c r="P17616" s="93"/>
    </row>
    <row r="17617" spans="14:16">
      <c r="N17617" s="102"/>
      <c r="O17617" s="93"/>
      <c r="P17617" s="93"/>
    </row>
    <row r="17618" spans="14:16">
      <c r="N17618" s="102"/>
      <c r="O17618" s="93"/>
      <c r="P17618" s="93"/>
    </row>
    <row r="17619" spans="14:16">
      <c r="N17619" s="102"/>
      <c r="O17619" s="93"/>
      <c r="P17619" s="93"/>
    </row>
    <row r="17620" spans="14:16">
      <c r="N17620" s="102"/>
      <c r="O17620" s="93"/>
      <c r="P17620" s="93"/>
    </row>
    <row r="17621" spans="14:16">
      <c r="N17621" s="102"/>
      <c r="O17621" s="93"/>
      <c r="P17621" s="93"/>
    </row>
    <row r="17622" spans="14:16">
      <c r="N17622" s="102"/>
      <c r="O17622" s="93"/>
      <c r="P17622" s="93"/>
    </row>
    <row r="17623" spans="14:16">
      <c r="N17623" s="102"/>
      <c r="O17623" s="93"/>
      <c r="P17623" s="93"/>
    </row>
    <row r="17624" spans="14:16">
      <c r="N17624" s="102"/>
      <c r="O17624" s="93"/>
      <c r="P17624" s="93"/>
    </row>
    <row r="17625" spans="14:16">
      <c r="N17625" s="102"/>
      <c r="O17625" s="93"/>
      <c r="P17625" s="93"/>
    </row>
    <row r="17626" spans="14:16">
      <c r="N17626" s="102"/>
      <c r="O17626" s="93"/>
      <c r="P17626" s="93"/>
    </row>
    <row r="17627" spans="14:16">
      <c r="N17627" s="102"/>
      <c r="O17627" s="93"/>
      <c r="P17627" s="93"/>
    </row>
    <row r="17628" spans="14:16">
      <c r="N17628" s="102"/>
      <c r="O17628" s="93"/>
      <c r="P17628" s="93"/>
    </row>
    <row r="17629" spans="14:16">
      <c r="N17629" s="102"/>
      <c r="O17629" s="93"/>
      <c r="P17629" s="93"/>
    </row>
    <row r="17630" spans="14:16">
      <c r="N17630" s="102"/>
      <c r="O17630" s="93"/>
      <c r="P17630" s="93"/>
    </row>
    <row r="17631" spans="14:16">
      <c r="N17631" s="102"/>
      <c r="O17631" s="93"/>
      <c r="P17631" s="93"/>
    </row>
    <row r="17632" spans="14:16">
      <c r="N17632" s="102"/>
      <c r="O17632" s="93"/>
      <c r="P17632" s="93"/>
    </row>
    <row r="17633" spans="14:16">
      <c r="N17633" s="102"/>
      <c r="O17633" s="93"/>
      <c r="P17633" s="93"/>
    </row>
    <row r="17634" spans="14:16">
      <c r="N17634" s="102"/>
      <c r="O17634" s="93"/>
      <c r="P17634" s="93"/>
    </row>
    <row r="17635" spans="14:16">
      <c r="N17635" s="102"/>
      <c r="O17635" s="93"/>
      <c r="P17635" s="93"/>
    </row>
    <row r="17636" spans="14:16">
      <c r="N17636" s="102"/>
      <c r="O17636" s="93"/>
      <c r="P17636" s="93"/>
    </row>
    <row r="17637" spans="14:16">
      <c r="N17637" s="102"/>
      <c r="O17637" s="93"/>
      <c r="P17637" s="93"/>
    </row>
    <row r="17638" spans="14:16">
      <c r="N17638" s="102"/>
      <c r="O17638" s="93"/>
      <c r="P17638" s="93"/>
    </row>
    <row r="17639" spans="14:16">
      <c r="N17639" s="102"/>
      <c r="O17639" s="93"/>
      <c r="P17639" s="93"/>
    </row>
    <row r="17640" spans="14:16">
      <c r="N17640" s="102"/>
      <c r="O17640" s="93"/>
      <c r="P17640" s="93"/>
    </row>
    <row r="17641" spans="14:16">
      <c r="N17641" s="102"/>
      <c r="O17641" s="93"/>
      <c r="P17641" s="93"/>
    </row>
    <row r="17642" spans="14:16">
      <c r="N17642" s="102"/>
      <c r="O17642" s="93"/>
      <c r="P17642" s="93"/>
    </row>
    <row r="17643" spans="14:16">
      <c r="N17643" s="102"/>
      <c r="O17643" s="93"/>
      <c r="P17643" s="93"/>
    </row>
    <row r="17644" spans="14:16">
      <c r="N17644" s="102"/>
      <c r="O17644" s="93"/>
      <c r="P17644" s="93"/>
    </row>
    <row r="17645" spans="14:16">
      <c r="N17645" s="102"/>
      <c r="O17645" s="93"/>
      <c r="P17645" s="93"/>
    </row>
    <row r="17646" spans="14:16">
      <c r="N17646" s="102"/>
      <c r="O17646" s="93"/>
      <c r="P17646" s="93"/>
    </row>
    <row r="17647" spans="14:16">
      <c r="N17647" s="102"/>
      <c r="O17647" s="93"/>
      <c r="P17647" s="93"/>
    </row>
    <row r="17648" spans="14:16">
      <c r="N17648" s="102"/>
      <c r="O17648" s="93"/>
      <c r="P17648" s="93"/>
    </row>
    <row r="17649" spans="14:16">
      <c r="N17649" s="102"/>
      <c r="O17649" s="93"/>
      <c r="P17649" s="93"/>
    </row>
    <row r="17650" spans="14:16">
      <c r="N17650" s="102"/>
      <c r="O17650" s="93"/>
      <c r="P17650" s="93"/>
    </row>
    <row r="17651" spans="14:16">
      <c r="N17651" s="102"/>
      <c r="O17651" s="93"/>
      <c r="P17651" s="93"/>
    </row>
    <row r="17652" spans="14:16">
      <c r="N17652" s="102"/>
      <c r="O17652" s="93"/>
      <c r="P17652" s="93"/>
    </row>
    <row r="17653" spans="14:16">
      <c r="N17653" s="102"/>
      <c r="O17653" s="93"/>
      <c r="P17653" s="93"/>
    </row>
    <row r="17654" spans="14:16">
      <c r="N17654" s="102"/>
      <c r="O17654" s="93"/>
      <c r="P17654" s="93"/>
    </row>
    <row r="17655" spans="14:16">
      <c r="N17655" s="102"/>
      <c r="O17655" s="93"/>
      <c r="P17655" s="93"/>
    </row>
    <row r="17656" spans="14:16">
      <c r="N17656" s="102"/>
      <c r="O17656" s="93"/>
      <c r="P17656" s="93"/>
    </row>
    <row r="17657" spans="14:16">
      <c r="N17657" s="102"/>
      <c r="O17657" s="93"/>
      <c r="P17657" s="93"/>
    </row>
    <row r="17658" spans="14:16">
      <c r="N17658" s="102"/>
      <c r="O17658" s="93"/>
      <c r="P17658" s="93"/>
    </row>
    <row r="17659" spans="14:16">
      <c r="N17659" s="102"/>
      <c r="O17659" s="93"/>
      <c r="P17659" s="93"/>
    </row>
    <row r="17660" spans="14:16">
      <c r="N17660" s="102"/>
      <c r="O17660" s="93"/>
      <c r="P17660" s="93"/>
    </row>
    <row r="17661" spans="14:16">
      <c r="N17661" s="102"/>
      <c r="O17661" s="93"/>
      <c r="P17661" s="93"/>
    </row>
    <row r="17662" spans="14:16">
      <c r="N17662" s="102"/>
      <c r="O17662" s="93"/>
      <c r="P17662" s="93"/>
    </row>
    <row r="17663" spans="14:16">
      <c r="N17663" s="102"/>
      <c r="O17663" s="93"/>
      <c r="P17663" s="93"/>
    </row>
    <row r="17664" spans="14:16">
      <c r="N17664" s="102"/>
      <c r="O17664" s="93"/>
      <c r="P17664" s="93"/>
    </row>
    <row r="17665" spans="14:16">
      <c r="N17665" s="102"/>
      <c r="O17665" s="93"/>
      <c r="P17665" s="93"/>
    </row>
    <row r="17666" spans="14:16">
      <c r="N17666" s="102"/>
      <c r="O17666" s="93"/>
      <c r="P17666" s="93"/>
    </row>
    <row r="17667" spans="14:16">
      <c r="N17667" s="102"/>
      <c r="O17667" s="93"/>
      <c r="P17667" s="93"/>
    </row>
    <row r="17668" spans="14:16">
      <c r="N17668" s="102"/>
      <c r="O17668" s="93"/>
      <c r="P17668" s="93"/>
    </row>
    <row r="17669" spans="14:16">
      <c r="N17669" s="102"/>
      <c r="O17669" s="93"/>
      <c r="P17669" s="93"/>
    </row>
    <row r="17670" spans="14:16">
      <c r="N17670" s="102"/>
      <c r="O17670" s="93"/>
      <c r="P17670" s="93"/>
    </row>
    <row r="17671" spans="14:16">
      <c r="N17671" s="102"/>
      <c r="O17671" s="93"/>
      <c r="P17671" s="93"/>
    </row>
    <row r="17672" spans="14:16">
      <c r="N17672" s="102"/>
      <c r="O17672" s="93"/>
      <c r="P17672" s="93"/>
    </row>
    <row r="17673" spans="14:16">
      <c r="N17673" s="102"/>
      <c r="O17673" s="93"/>
      <c r="P17673" s="93"/>
    </row>
    <row r="17674" spans="14:16">
      <c r="N17674" s="102"/>
      <c r="O17674" s="93"/>
      <c r="P17674" s="93"/>
    </row>
    <row r="17675" spans="14:16">
      <c r="N17675" s="102"/>
      <c r="O17675" s="93"/>
      <c r="P17675" s="93"/>
    </row>
    <row r="17676" spans="14:16">
      <c r="N17676" s="102"/>
      <c r="O17676" s="93"/>
      <c r="P17676" s="93"/>
    </row>
    <row r="17677" spans="14:16">
      <c r="N17677" s="102"/>
      <c r="O17677" s="93"/>
      <c r="P17677" s="93"/>
    </row>
    <row r="17678" spans="14:16">
      <c r="N17678" s="102"/>
      <c r="O17678" s="93"/>
      <c r="P17678" s="93"/>
    </row>
    <row r="17679" spans="14:16">
      <c r="N17679" s="102"/>
      <c r="O17679" s="93"/>
      <c r="P17679" s="93"/>
    </row>
    <row r="17680" spans="14:16">
      <c r="N17680" s="102"/>
      <c r="O17680" s="93"/>
      <c r="P17680" s="93"/>
    </row>
    <row r="17681" spans="14:16">
      <c r="N17681" s="102"/>
      <c r="O17681" s="93"/>
      <c r="P17681" s="93"/>
    </row>
    <row r="17682" spans="14:16">
      <c r="N17682" s="102"/>
      <c r="O17682" s="93"/>
      <c r="P17682" s="93"/>
    </row>
    <row r="17683" spans="14:16">
      <c r="N17683" s="102"/>
      <c r="O17683" s="93"/>
      <c r="P17683" s="93"/>
    </row>
    <row r="17684" spans="14:16">
      <c r="N17684" s="102"/>
      <c r="O17684" s="93"/>
      <c r="P17684" s="93"/>
    </row>
    <row r="17685" spans="14:16">
      <c r="N17685" s="102"/>
      <c r="O17685" s="93"/>
      <c r="P17685" s="93"/>
    </row>
    <row r="17686" spans="14:16">
      <c r="N17686" s="102"/>
      <c r="O17686" s="93"/>
      <c r="P17686" s="93"/>
    </row>
    <row r="17687" spans="14:16">
      <c r="N17687" s="102"/>
      <c r="O17687" s="93"/>
      <c r="P17687" s="93"/>
    </row>
    <row r="17688" spans="14:16">
      <c r="N17688" s="102"/>
      <c r="O17688" s="93"/>
      <c r="P17688" s="93"/>
    </row>
    <row r="17689" spans="14:16">
      <c r="N17689" s="102"/>
      <c r="O17689" s="93"/>
      <c r="P17689" s="93"/>
    </row>
    <row r="17690" spans="14:16">
      <c r="N17690" s="102"/>
      <c r="O17690" s="93"/>
      <c r="P17690" s="93"/>
    </row>
    <row r="17691" spans="14:16">
      <c r="N17691" s="102"/>
      <c r="O17691" s="93"/>
      <c r="P17691" s="93"/>
    </row>
    <row r="17692" spans="14:16">
      <c r="N17692" s="102"/>
      <c r="O17692" s="93"/>
      <c r="P17692" s="93"/>
    </row>
    <row r="17693" spans="14:16">
      <c r="N17693" s="102"/>
      <c r="O17693" s="93"/>
      <c r="P17693" s="93"/>
    </row>
    <row r="17694" spans="14:16">
      <c r="N17694" s="102"/>
      <c r="O17694" s="93"/>
      <c r="P17694" s="93"/>
    </row>
    <row r="17695" spans="14:16">
      <c r="N17695" s="102"/>
      <c r="O17695" s="93"/>
      <c r="P17695" s="93"/>
    </row>
    <row r="17696" spans="14:16">
      <c r="N17696" s="102"/>
      <c r="O17696" s="93"/>
      <c r="P17696" s="93"/>
    </row>
    <row r="17697" spans="14:16">
      <c r="N17697" s="102"/>
      <c r="O17697" s="93"/>
      <c r="P17697" s="93"/>
    </row>
    <row r="17698" spans="14:16">
      <c r="N17698" s="102"/>
      <c r="O17698" s="93"/>
      <c r="P17698" s="93"/>
    </row>
    <row r="17699" spans="14:16">
      <c r="N17699" s="102"/>
      <c r="O17699" s="93"/>
      <c r="P17699" s="93"/>
    </row>
    <row r="17700" spans="14:16">
      <c r="N17700" s="102"/>
      <c r="O17700" s="93"/>
      <c r="P17700" s="93"/>
    </row>
    <row r="17701" spans="14:16">
      <c r="N17701" s="102"/>
      <c r="O17701" s="93"/>
      <c r="P17701" s="93"/>
    </row>
    <row r="17702" spans="14:16">
      <c r="N17702" s="102"/>
      <c r="O17702" s="93"/>
      <c r="P17702" s="93"/>
    </row>
    <row r="17703" spans="14:16">
      <c r="N17703" s="102"/>
      <c r="O17703" s="93"/>
      <c r="P17703" s="93"/>
    </row>
    <row r="17704" spans="14:16">
      <c r="N17704" s="102"/>
      <c r="O17704" s="93"/>
      <c r="P17704" s="93"/>
    </row>
    <row r="17705" spans="14:16">
      <c r="N17705" s="102"/>
      <c r="O17705" s="93"/>
      <c r="P17705" s="93"/>
    </row>
    <row r="17706" spans="14:16">
      <c r="N17706" s="102"/>
      <c r="O17706" s="93"/>
      <c r="P17706" s="93"/>
    </row>
    <row r="17707" spans="14:16">
      <c r="N17707" s="102"/>
      <c r="O17707" s="93"/>
      <c r="P17707" s="93"/>
    </row>
    <row r="17708" spans="14:16">
      <c r="N17708" s="102"/>
      <c r="O17708" s="93"/>
      <c r="P17708" s="93"/>
    </row>
    <row r="17709" spans="14:16">
      <c r="N17709" s="102"/>
      <c r="O17709" s="93"/>
      <c r="P17709" s="93"/>
    </row>
    <row r="17710" spans="14:16">
      <c r="N17710" s="102"/>
      <c r="O17710" s="93"/>
      <c r="P17710" s="93"/>
    </row>
    <row r="17711" spans="14:16">
      <c r="N17711" s="102"/>
      <c r="O17711" s="93"/>
      <c r="P17711" s="93"/>
    </row>
    <row r="17712" spans="14:16">
      <c r="N17712" s="102"/>
      <c r="O17712" s="93"/>
      <c r="P17712" s="93"/>
    </row>
    <row r="17713" spans="14:16">
      <c r="N17713" s="102"/>
      <c r="O17713" s="93"/>
      <c r="P17713" s="93"/>
    </row>
    <row r="17714" spans="14:16">
      <c r="N17714" s="102"/>
      <c r="O17714" s="93"/>
      <c r="P17714" s="93"/>
    </row>
    <row r="17715" spans="14:16">
      <c r="N17715" s="102"/>
      <c r="O17715" s="93"/>
      <c r="P17715" s="93"/>
    </row>
    <row r="17716" spans="14:16">
      <c r="N17716" s="102"/>
      <c r="O17716" s="93"/>
      <c r="P17716" s="93"/>
    </row>
    <row r="17717" spans="14:16">
      <c r="N17717" s="102"/>
      <c r="O17717" s="93"/>
      <c r="P17717" s="93"/>
    </row>
    <row r="17718" spans="14:16">
      <c r="N17718" s="102"/>
      <c r="O17718" s="93"/>
      <c r="P17718" s="93"/>
    </row>
    <row r="17719" spans="14:16">
      <c r="N17719" s="102"/>
      <c r="O17719" s="93"/>
      <c r="P17719" s="93"/>
    </row>
    <row r="17720" spans="14:16">
      <c r="N17720" s="102"/>
      <c r="O17720" s="93"/>
      <c r="P17720" s="93"/>
    </row>
    <row r="17721" spans="14:16">
      <c r="N17721" s="102"/>
      <c r="O17721" s="93"/>
      <c r="P17721" s="93"/>
    </row>
    <row r="17722" spans="14:16">
      <c r="N17722" s="102"/>
      <c r="O17722" s="93"/>
      <c r="P17722" s="93"/>
    </row>
    <row r="17723" spans="14:16">
      <c r="N17723" s="102"/>
      <c r="O17723" s="93"/>
      <c r="P17723" s="93"/>
    </row>
    <row r="17724" spans="14:16">
      <c r="N17724" s="102"/>
      <c r="O17724" s="93"/>
      <c r="P17724" s="93"/>
    </row>
    <row r="17725" spans="14:16">
      <c r="N17725" s="102"/>
      <c r="O17725" s="93"/>
      <c r="P17725" s="93"/>
    </row>
    <row r="17726" spans="14:16">
      <c r="N17726" s="102"/>
      <c r="O17726" s="93"/>
      <c r="P17726" s="93"/>
    </row>
    <row r="17727" spans="14:16">
      <c r="N17727" s="102"/>
      <c r="O17727" s="93"/>
      <c r="P17727" s="93"/>
    </row>
    <row r="17728" spans="14:16">
      <c r="N17728" s="102"/>
      <c r="O17728" s="93"/>
      <c r="P17728" s="93"/>
    </row>
    <row r="17729" spans="14:16">
      <c r="N17729" s="102"/>
      <c r="O17729" s="93"/>
      <c r="P17729" s="93"/>
    </row>
    <row r="17730" spans="14:16">
      <c r="N17730" s="102"/>
      <c r="O17730" s="93"/>
      <c r="P17730" s="93"/>
    </row>
    <row r="17731" spans="14:16">
      <c r="N17731" s="102"/>
      <c r="O17731" s="93"/>
      <c r="P17731" s="93"/>
    </row>
    <row r="17732" spans="14:16">
      <c r="N17732" s="102"/>
      <c r="O17732" s="93"/>
      <c r="P17732" s="93"/>
    </row>
    <row r="17733" spans="14:16">
      <c r="N17733" s="102"/>
      <c r="O17733" s="93"/>
      <c r="P17733" s="93"/>
    </row>
    <row r="17734" spans="14:16">
      <c r="N17734" s="102"/>
      <c r="O17734" s="93"/>
      <c r="P17734" s="93"/>
    </row>
    <row r="17735" spans="14:16">
      <c r="N17735" s="102"/>
      <c r="O17735" s="93"/>
      <c r="P17735" s="93"/>
    </row>
    <row r="17736" spans="14:16">
      <c r="N17736" s="102"/>
      <c r="O17736" s="93"/>
      <c r="P17736" s="93"/>
    </row>
    <row r="17737" spans="14:16">
      <c r="N17737" s="102"/>
      <c r="O17737" s="93"/>
      <c r="P17737" s="93"/>
    </row>
    <row r="17738" spans="14:16">
      <c r="N17738" s="102"/>
      <c r="O17738" s="93"/>
      <c r="P17738" s="93"/>
    </row>
    <row r="17739" spans="14:16">
      <c r="N17739" s="102"/>
      <c r="O17739" s="93"/>
      <c r="P17739" s="93"/>
    </row>
    <row r="17740" spans="14:16">
      <c r="N17740" s="102"/>
      <c r="O17740" s="93"/>
      <c r="P17740" s="93"/>
    </row>
    <row r="17741" spans="14:16">
      <c r="N17741" s="102"/>
      <c r="O17741" s="93"/>
      <c r="P17741" s="93"/>
    </row>
    <row r="17742" spans="14:16">
      <c r="N17742" s="102"/>
      <c r="O17742" s="93"/>
      <c r="P17742" s="93"/>
    </row>
    <row r="17743" spans="14:16">
      <c r="N17743" s="102"/>
      <c r="O17743" s="93"/>
      <c r="P17743" s="93"/>
    </row>
    <row r="17744" spans="14:16">
      <c r="N17744" s="102"/>
      <c r="O17744" s="93"/>
      <c r="P17744" s="93"/>
    </row>
    <row r="17745" spans="14:16">
      <c r="N17745" s="102"/>
      <c r="O17745" s="93"/>
      <c r="P17745" s="93"/>
    </row>
    <row r="17746" spans="14:16">
      <c r="N17746" s="102"/>
      <c r="O17746" s="93"/>
      <c r="P17746" s="93"/>
    </row>
    <row r="17747" spans="14:16">
      <c r="N17747" s="102"/>
      <c r="O17747" s="93"/>
      <c r="P17747" s="93"/>
    </row>
    <row r="17748" spans="14:16">
      <c r="N17748" s="102"/>
      <c r="O17748" s="93"/>
      <c r="P17748" s="93"/>
    </row>
    <row r="17749" spans="14:16">
      <c r="N17749" s="102"/>
      <c r="O17749" s="93"/>
      <c r="P17749" s="93"/>
    </row>
    <row r="17750" spans="14:16">
      <c r="N17750" s="102"/>
      <c r="O17750" s="93"/>
      <c r="P17750" s="93"/>
    </row>
    <row r="17751" spans="14:16">
      <c r="N17751" s="102"/>
      <c r="O17751" s="93"/>
      <c r="P17751" s="93"/>
    </row>
    <row r="17752" spans="14:16">
      <c r="N17752" s="102"/>
      <c r="O17752" s="93"/>
      <c r="P17752" s="93"/>
    </row>
    <row r="17753" spans="14:16">
      <c r="N17753" s="102"/>
      <c r="O17753" s="93"/>
      <c r="P17753" s="93"/>
    </row>
    <row r="17754" spans="14:16">
      <c r="N17754" s="102"/>
      <c r="O17754" s="93"/>
      <c r="P17754" s="93"/>
    </row>
    <row r="17755" spans="14:16">
      <c r="N17755" s="102"/>
      <c r="O17755" s="93"/>
      <c r="P17755" s="93"/>
    </row>
    <row r="17756" spans="14:16">
      <c r="N17756" s="102"/>
      <c r="O17756" s="93"/>
      <c r="P17756" s="93"/>
    </row>
    <row r="17757" spans="14:16">
      <c r="N17757" s="102"/>
      <c r="O17757" s="93"/>
      <c r="P17757" s="93"/>
    </row>
    <row r="17758" spans="14:16">
      <c r="N17758" s="102"/>
      <c r="O17758" s="93"/>
      <c r="P17758" s="93"/>
    </row>
    <row r="17759" spans="14:16">
      <c r="N17759" s="102"/>
      <c r="O17759" s="93"/>
      <c r="P17759" s="93"/>
    </row>
    <row r="17760" spans="14:16">
      <c r="N17760" s="102"/>
      <c r="O17760" s="93"/>
      <c r="P17760" s="93"/>
    </row>
    <row r="17761" spans="14:16">
      <c r="N17761" s="102"/>
      <c r="O17761" s="93"/>
      <c r="P17761" s="93"/>
    </row>
    <row r="17762" spans="14:16">
      <c r="N17762" s="102"/>
      <c r="O17762" s="93"/>
      <c r="P17762" s="93"/>
    </row>
    <row r="17763" spans="14:16">
      <c r="N17763" s="102"/>
      <c r="O17763" s="93"/>
      <c r="P17763" s="93"/>
    </row>
    <row r="17764" spans="14:16">
      <c r="N17764" s="102"/>
      <c r="O17764" s="93"/>
      <c r="P17764" s="93"/>
    </row>
    <row r="17765" spans="14:16">
      <c r="N17765" s="102"/>
      <c r="O17765" s="93"/>
      <c r="P17765" s="93"/>
    </row>
    <row r="17766" spans="14:16">
      <c r="N17766" s="102"/>
      <c r="O17766" s="93"/>
      <c r="P17766" s="93"/>
    </row>
    <row r="17767" spans="14:16">
      <c r="N17767" s="102"/>
      <c r="O17767" s="93"/>
      <c r="P17767" s="93"/>
    </row>
    <row r="17768" spans="14:16">
      <c r="N17768" s="102"/>
      <c r="O17768" s="93"/>
      <c r="P17768" s="93"/>
    </row>
    <row r="17769" spans="14:16">
      <c r="N17769" s="102"/>
      <c r="O17769" s="93"/>
      <c r="P17769" s="93"/>
    </row>
    <row r="17770" spans="14:16">
      <c r="N17770" s="102"/>
      <c r="O17770" s="93"/>
      <c r="P17770" s="93"/>
    </row>
    <row r="17771" spans="14:16">
      <c r="N17771" s="102"/>
      <c r="O17771" s="93"/>
      <c r="P17771" s="93"/>
    </row>
    <row r="17772" spans="14:16">
      <c r="N17772" s="102"/>
      <c r="O17772" s="93"/>
      <c r="P17772" s="93"/>
    </row>
    <row r="17773" spans="14:16">
      <c r="N17773" s="102"/>
      <c r="O17773" s="93"/>
      <c r="P17773" s="93"/>
    </row>
    <row r="17774" spans="14:16">
      <c r="N17774" s="102"/>
      <c r="O17774" s="93"/>
      <c r="P17774" s="93"/>
    </row>
    <row r="17775" spans="14:16">
      <c r="N17775" s="102"/>
      <c r="O17775" s="93"/>
      <c r="P17775" s="93"/>
    </row>
    <row r="17776" spans="14:16">
      <c r="N17776" s="102"/>
      <c r="O17776" s="93"/>
      <c r="P17776" s="93"/>
    </row>
    <row r="17777" spans="14:16">
      <c r="N17777" s="102"/>
      <c r="O17777" s="93"/>
      <c r="P17777" s="93"/>
    </row>
    <row r="17778" spans="14:16">
      <c r="N17778" s="102"/>
      <c r="O17778" s="93"/>
      <c r="P17778" s="93"/>
    </row>
    <row r="17779" spans="14:16">
      <c r="N17779" s="102"/>
      <c r="O17779" s="93"/>
      <c r="P17779" s="93"/>
    </row>
    <row r="17780" spans="14:16">
      <c r="N17780" s="102"/>
      <c r="O17780" s="93"/>
      <c r="P17780" s="93"/>
    </row>
    <row r="17781" spans="14:16">
      <c r="N17781" s="102"/>
      <c r="O17781" s="93"/>
      <c r="P17781" s="93"/>
    </row>
    <row r="17782" spans="14:16">
      <c r="N17782" s="102"/>
      <c r="O17782" s="93"/>
      <c r="P17782" s="93"/>
    </row>
    <row r="17783" spans="14:16">
      <c r="N17783" s="102"/>
      <c r="O17783" s="93"/>
      <c r="P17783" s="93"/>
    </row>
    <row r="17784" spans="14:16">
      <c r="N17784" s="102"/>
      <c r="O17784" s="93"/>
      <c r="P17784" s="93"/>
    </row>
    <row r="17785" spans="14:16">
      <c r="N17785" s="102"/>
      <c r="O17785" s="93"/>
      <c r="P17785" s="93"/>
    </row>
    <row r="17786" spans="14:16">
      <c r="N17786" s="102"/>
      <c r="O17786" s="93"/>
      <c r="P17786" s="93"/>
    </row>
    <row r="17787" spans="14:16">
      <c r="N17787" s="102"/>
      <c r="O17787" s="93"/>
      <c r="P17787" s="93"/>
    </row>
    <row r="17788" spans="14:16">
      <c r="N17788" s="102"/>
      <c r="O17788" s="93"/>
      <c r="P17788" s="93"/>
    </row>
    <row r="17789" spans="14:16">
      <c r="N17789" s="102"/>
      <c r="O17789" s="93"/>
      <c r="P17789" s="93"/>
    </row>
    <row r="17790" spans="14:16">
      <c r="N17790" s="102"/>
      <c r="O17790" s="93"/>
      <c r="P17790" s="93"/>
    </row>
    <row r="17791" spans="14:16">
      <c r="N17791" s="102"/>
      <c r="O17791" s="93"/>
      <c r="P17791" s="93"/>
    </row>
    <row r="17792" spans="14:16">
      <c r="N17792" s="102"/>
      <c r="O17792" s="93"/>
      <c r="P17792" s="93"/>
    </row>
    <row r="17793" spans="14:16">
      <c r="N17793" s="102"/>
      <c r="O17793" s="93"/>
      <c r="P17793" s="93"/>
    </row>
    <row r="17794" spans="14:16">
      <c r="N17794" s="102"/>
      <c r="O17794" s="93"/>
      <c r="P17794" s="93"/>
    </row>
    <row r="17795" spans="14:16">
      <c r="N17795" s="102"/>
      <c r="O17795" s="93"/>
      <c r="P17795" s="93"/>
    </row>
    <row r="17796" spans="14:16">
      <c r="N17796" s="102"/>
      <c r="O17796" s="93"/>
      <c r="P17796" s="93"/>
    </row>
    <row r="17797" spans="14:16">
      <c r="N17797" s="102"/>
      <c r="O17797" s="93"/>
      <c r="P17797" s="93"/>
    </row>
    <row r="17798" spans="14:16">
      <c r="N17798" s="102"/>
      <c r="O17798" s="93"/>
      <c r="P17798" s="93"/>
    </row>
    <row r="17799" spans="14:16">
      <c r="N17799" s="102"/>
      <c r="O17799" s="93"/>
      <c r="P17799" s="93"/>
    </row>
    <row r="17800" spans="14:16">
      <c r="N17800" s="102"/>
      <c r="O17800" s="93"/>
      <c r="P17800" s="93"/>
    </row>
    <row r="17801" spans="14:16">
      <c r="N17801" s="102"/>
      <c r="O17801" s="93"/>
      <c r="P17801" s="93"/>
    </row>
    <row r="17802" spans="14:16">
      <c r="N17802" s="102"/>
      <c r="O17802" s="93"/>
      <c r="P17802" s="93"/>
    </row>
    <row r="17803" spans="14:16">
      <c r="N17803" s="102"/>
      <c r="O17803" s="93"/>
      <c r="P17803" s="93"/>
    </row>
    <row r="17804" spans="14:16">
      <c r="N17804" s="102"/>
      <c r="O17804" s="93"/>
      <c r="P17804" s="93"/>
    </row>
    <row r="17805" spans="14:16">
      <c r="N17805" s="102"/>
      <c r="O17805" s="93"/>
      <c r="P17805" s="93"/>
    </row>
    <row r="17806" spans="14:16">
      <c r="N17806" s="102"/>
      <c r="O17806" s="93"/>
      <c r="P17806" s="93"/>
    </row>
    <row r="17807" spans="14:16">
      <c r="N17807" s="102"/>
      <c r="O17807" s="93"/>
      <c r="P17807" s="93"/>
    </row>
    <row r="17808" spans="14:16">
      <c r="N17808" s="102"/>
      <c r="O17808" s="93"/>
      <c r="P17808" s="93"/>
    </row>
    <row r="17809" spans="14:16">
      <c r="N17809" s="102"/>
      <c r="O17809" s="93"/>
      <c r="P17809" s="93"/>
    </row>
    <row r="17810" spans="14:16">
      <c r="N17810" s="102"/>
      <c r="O17810" s="93"/>
      <c r="P17810" s="93"/>
    </row>
    <row r="17811" spans="14:16">
      <c r="N17811" s="102"/>
      <c r="O17811" s="93"/>
      <c r="P17811" s="93"/>
    </row>
    <row r="17812" spans="14:16">
      <c r="N17812" s="102"/>
      <c r="O17812" s="93"/>
      <c r="P17812" s="93"/>
    </row>
    <row r="17813" spans="14:16">
      <c r="N17813" s="102"/>
      <c r="O17813" s="93"/>
      <c r="P17813" s="93"/>
    </row>
    <row r="17814" spans="14:16">
      <c r="N17814" s="102"/>
      <c r="O17814" s="93"/>
      <c r="P17814" s="93"/>
    </row>
    <row r="17815" spans="14:16">
      <c r="N17815" s="102"/>
      <c r="O17815" s="93"/>
      <c r="P17815" s="93"/>
    </row>
    <row r="17816" spans="14:16">
      <c r="N17816" s="102"/>
      <c r="O17816" s="93"/>
      <c r="P17816" s="93"/>
    </row>
    <row r="17817" spans="14:16">
      <c r="N17817" s="102"/>
      <c r="O17817" s="93"/>
      <c r="P17817" s="93"/>
    </row>
    <row r="17818" spans="14:16">
      <c r="N17818" s="102"/>
      <c r="O17818" s="93"/>
      <c r="P17818" s="93"/>
    </row>
    <row r="17819" spans="14:16">
      <c r="N17819" s="102"/>
      <c r="O17819" s="93"/>
      <c r="P17819" s="93"/>
    </row>
    <row r="17820" spans="14:16">
      <c r="N17820" s="102"/>
      <c r="O17820" s="93"/>
      <c r="P17820" s="93"/>
    </row>
    <row r="17821" spans="14:16">
      <c r="N17821" s="102"/>
      <c r="O17821" s="93"/>
      <c r="P17821" s="93"/>
    </row>
    <row r="17822" spans="14:16">
      <c r="N17822" s="102"/>
      <c r="O17822" s="93"/>
      <c r="P17822" s="93"/>
    </row>
    <row r="17823" spans="14:16">
      <c r="N17823" s="102"/>
      <c r="O17823" s="93"/>
      <c r="P17823" s="93"/>
    </row>
    <row r="17824" spans="14:16">
      <c r="N17824" s="102"/>
      <c r="O17824" s="93"/>
      <c r="P17824" s="93"/>
    </row>
    <row r="17825" spans="14:16">
      <c r="N17825" s="102"/>
      <c r="O17825" s="93"/>
      <c r="P17825" s="93"/>
    </row>
    <row r="17826" spans="14:16">
      <c r="N17826" s="102"/>
      <c r="O17826" s="93"/>
      <c r="P17826" s="93"/>
    </row>
    <row r="17827" spans="14:16">
      <c r="N17827" s="102"/>
      <c r="O17827" s="93"/>
      <c r="P17827" s="93"/>
    </row>
    <row r="17828" spans="14:16">
      <c r="N17828" s="102"/>
      <c r="O17828" s="93"/>
      <c r="P17828" s="93"/>
    </row>
    <row r="17829" spans="14:16">
      <c r="N17829" s="102"/>
      <c r="O17829" s="93"/>
      <c r="P17829" s="93"/>
    </row>
    <row r="17830" spans="14:16">
      <c r="N17830" s="102"/>
      <c r="O17830" s="93"/>
      <c r="P17830" s="93"/>
    </row>
    <row r="17831" spans="14:16">
      <c r="N17831" s="102"/>
      <c r="O17831" s="93"/>
      <c r="P17831" s="93"/>
    </row>
    <row r="17832" spans="14:16">
      <c r="N17832" s="102"/>
      <c r="O17832" s="93"/>
      <c r="P17832" s="93"/>
    </row>
    <row r="17833" spans="14:16">
      <c r="N17833" s="102"/>
      <c r="O17833" s="93"/>
      <c r="P17833" s="93"/>
    </row>
    <row r="17834" spans="14:16">
      <c r="N17834" s="102"/>
      <c r="O17834" s="93"/>
      <c r="P17834" s="93"/>
    </row>
    <row r="17835" spans="14:16">
      <c r="N17835" s="102"/>
      <c r="O17835" s="93"/>
      <c r="P17835" s="93"/>
    </row>
    <row r="17836" spans="14:16">
      <c r="N17836" s="102"/>
      <c r="O17836" s="93"/>
      <c r="P17836" s="93"/>
    </row>
    <row r="17837" spans="14:16">
      <c r="N17837" s="102"/>
      <c r="O17837" s="93"/>
      <c r="P17837" s="93"/>
    </row>
    <row r="17838" spans="14:16">
      <c r="N17838" s="102"/>
      <c r="O17838" s="93"/>
      <c r="P17838" s="93"/>
    </row>
    <row r="17839" spans="14:16">
      <c r="N17839" s="102"/>
      <c r="O17839" s="93"/>
      <c r="P17839" s="93"/>
    </row>
    <row r="17840" spans="14:16">
      <c r="N17840" s="102"/>
      <c r="O17840" s="93"/>
      <c r="P17840" s="93"/>
    </row>
    <row r="17841" spans="14:16">
      <c r="N17841" s="102"/>
      <c r="O17841" s="93"/>
      <c r="P17841" s="93"/>
    </row>
    <row r="17842" spans="14:16">
      <c r="N17842" s="102"/>
      <c r="O17842" s="93"/>
      <c r="P17842" s="93"/>
    </row>
    <row r="17843" spans="14:16">
      <c r="N17843" s="102"/>
      <c r="O17843" s="93"/>
      <c r="P17843" s="93"/>
    </row>
    <row r="17844" spans="14:16">
      <c r="N17844" s="102"/>
      <c r="O17844" s="93"/>
      <c r="P17844" s="93"/>
    </row>
    <row r="17845" spans="14:16">
      <c r="N17845" s="102"/>
      <c r="O17845" s="93"/>
      <c r="P17845" s="93"/>
    </row>
    <row r="17846" spans="14:16">
      <c r="N17846" s="102"/>
      <c r="O17846" s="93"/>
      <c r="P17846" s="93"/>
    </row>
    <row r="17847" spans="14:16">
      <c r="N17847" s="102"/>
      <c r="O17847" s="93"/>
      <c r="P17847" s="93"/>
    </row>
    <row r="17848" spans="14:16">
      <c r="N17848" s="102"/>
      <c r="O17848" s="93"/>
      <c r="P17848" s="93"/>
    </row>
    <row r="17849" spans="14:16">
      <c r="N17849" s="102"/>
      <c r="O17849" s="93"/>
      <c r="P17849" s="93"/>
    </row>
    <row r="17850" spans="14:16">
      <c r="N17850" s="102"/>
      <c r="O17850" s="93"/>
      <c r="P17850" s="93"/>
    </row>
    <row r="17851" spans="14:16">
      <c r="N17851" s="102"/>
      <c r="O17851" s="93"/>
      <c r="P17851" s="93"/>
    </row>
    <row r="17852" spans="14:16">
      <c r="N17852" s="102"/>
      <c r="O17852" s="93"/>
      <c r="P17852" s="93"/>
    </row>
    <row r="17853" spans="14:16">
      <c r="N17853" s="102"/>
      <c r="O17853" s="93"/>
      <c r="P17853" s="93"/>
    </row>
    <row r="17854" spans="14:16">
      <c r="N17854" s="102"/>
      <c r="O17854" s="93"/>
      <c r="P17854" s="93"/>
    </row>
    <row r="17855" spans="14:16">
      <c r="N17855" s="102"/>
      <c r="O17855" s="93"/>
      <c r="P17855" s="93"/>
    </row>
    <row r="17856" spans="14:16">
      <c r="N17856" s="102"/>
      <c r="O17856" s="93"/>
      <c r="P17856" s="93"/>
    </row>
    <row r="17857" spans="14:16">
      <c r="N17857" s="102"/>
      <c r="O17857" s="93"/>
      <c r="P17857" s="93"/>
    </row>
    <row r="17858" spans="14:16">
      <c r="N17858" s="102"/>
      <c r="O17858" s="93"/>
      <c r="P17858" s="93"/>
    </row>
    <row r="17859" spans="14:16">
      <c r="N17859" s="102"/>
      <c r="O17859" s="93"/>
      <c r="P17859" s="93"/>
    </row>
    <row r="17860" spans="14:16">
      <c r="N17860" s="102"/>
      <c r="O17860" s="93"/>
      <c r="P17860" s="93"/>
    </row>
    <row r="17861" spans="14:16">
      <c r="N17861" s="102"/>
      <c r="O17861" s="93"/>
      <c r="P17861" s="93"/>
    </row>
    <row r="17862" spans="14:16">
      <c r="N17862" s="102"/>
      <c r="O17862" s="93"/>
      <c r="P17862" s="93"/>
    </row>
    <row r="17863" spans="14:16">
      <c r="N17863" s="102"/>
      <c r="O17863" s="93"/>
      <c r="P17863" s="93"/>
    </row>
    <row r="17864" spans="14:16">
      <c r="N17864" s="102"/>
      <c r="O17864" s="93"/>
      <c r="P17864" s="93"/>
    </row>
    <row r="17865" spans="14:16">
      <c r="N17865" s="102"/>
      <c r="O17865" s="93"/>
      <c r="P17865" s="93"/>
    </row>
    <row r="17866" spans="14:16">
      <c r="N17866" s="102"/>
      <c r="O17866" s="93"/>
      <c r="P17866" s="93"/>
    </row>
    <row r="17867" spans="14:16">
      <c r="N17867" s="102"/>
      <c r="O17867" s="93"/>
      <c r="P17867" s="93"/>
    </row>
    <row r="17868" spans="14:16">
      <c r="N17868" s="102"/>
      <c r="O17868" s="93"/>
      <c r="P17868" s="93"/>
    </row>
    <row r="17869" spans="14:16">
      <c r="N17869" s="102"/>
      <c r="O17869" s="93"/>
      <c r="P17869" s="93"/>
    </row>
    <row r="17870" spans="14:16">
      <c r="N17870" s="102"/>
      <c r="O17870" s="93"/>
      <c r="P17870" s="93"/>
    </row>
    <row r="17871" spans="14:16">
      <c r="N17871" s="102"/>
      <c r="O17871" s="93"/>
      <c r="P17871" s="93"/>
    </row>
    <row r="17872" spans="14:16">
      <c r="N17872" s="102"/>
      <c r="O17872" s="93"/>
      <c r="P17872" s="93"/>
    </row>
    <row r="17873" spans="14:16">
      <c r="N17873" s="102"/>
      <c r="O17873" s="93"/>
      <c r="P17873" s="93"/>
    </row>
    <row r="17874" spans="14:16">
      <c r="N17874" s="102"/>
      <c r="O17874" s="93"/>
      <c r="P17874" s="93"/>
    </row>
    <row r="17875" spans="14:16">
      <c r="N17875" s="102"/>
      <c r="O17875" s="93"/>
      <c r="P17875" s="93"/>
    </row>
    <row r="17876" spans="14:16">
      <c r="N17876" s="102"/>
      <c r="O17876" s="93"/>
      <c r="P17876" s="93"/>
    </row>
    <row r="17877" spans="14:16">
      <c r="N17877" s="102"/>
      <c r="O17877" s="93"/>
      <c r="P17877" s="93"/>
    </row>
    <row r="17878" spans="14:16">
      <c r="N17878" s="102"/>
      <c r="O17878" s="93"/>
      <c r="P17878" s="93"/>
    </row>
    <row r="17879" spans="14:16">
      <c r="N17879" s="102"/>
      <c r="O17879" s="93"/>
      <c r="P17879" s="93"/>
    </row>
    <row r="17880" spans="14:16">
      <c r="N17880" s="102"/>
      <c r="O17880" s="93"/>
      <c r="P17880" s="93"/>
    </row>
    <row r="17881" spans="14:16">
      <c r="N17881" s="102"/>
      <c r="O17881" s="93"/>
      <c r="P17881" s="93"/>
    </row>
    <row r="17882" spans="14:16">
      <c r="N17882" s="102"/>
      <c r="O17882" s="93"/>
      <c r="P17882" s="93"/>
    </row>
    <row r="17883" spans="14:16">
      <c r="N17883" s="102"/>
      <c r="O17883" s="93"/>
      <c r="P17883" s="93"/>
    </row>
    <row r="17884" spans="14:16">
      <c r="N17884" s="102"/>
      <c r="O17884" s="93"/>
      <c r="P17884" s="93"/>
    </row>
    <row r="17885" spans="14:16">
      <c r="N17885" s="102"/>
      <c r="O17885" s="93"/>
      <c r="P17885" s="93"/>
    </row>
    <row r="17886" spans="14:16">
      <c r="N17886" s="102"/>
      <c r="O17886" s="93"/>
      <c r="P17886" s="93"/>
    </row>
    <row r="17887" spans="14:16">
      <c r="N17887" s="102"/>
      <c r="O17887" s="93"/>
      <c r="P17887" s="93"/>
    </row>
    <row r="17888" spans="14:16">
      <c r="N17888" s="102"/>
      <c r="O17888" s="93"/>
      <c r="P17888" s="93"/>
    </row>
    <row r="17889" spans="14:16">
      <c r="N17889" s="102"/>
      <c r="O17889" s="93"/>
      <c r="P17889" s="93"/>
    </row>
    <row r="17890" spans="14:16">
      <c r="N17890" s="102"/>
      <c r="O17890" s="93"/>
      <c r="P17890" s="93"/>
    </row>
    <row r="17891" spans="14:16">
      <c r="N17891" s="102"/>
      <c r="O17891" s="93"/>
      <c r="P17891" s="93"/>
    </row>
    <row r="17892" spans="14:16">
      <c r="N17892" s="102"/>
      <c r="O17892" s="93"/>
      <c r="P17892" s="93"/>
    </row>
    <row r="17893" spans="14:16">
      <c r="N17893" s="102"/>
      <c r="O17893" s="93"/>
      <c r="P17893" s="93"/>
    </row>
    <row r="17894" spans="14:16">
      <c r="N17894" s="102"/>
      <c r="O17894" s="93"/>
      <c r="P17894" s="93"/>
    </row>
    <row r="17895" spans="14:16">
      <c r="N17895" s="102"/>
      <c r="O17895" s="93"/>
      <c r="P17895" s="93"/>
    </row>
    <row r="17896" spans="14:16">
      <c r="N17896" s="102"/>
      <c r="O17896" s="93"/>
      <c r="P17896" s="93"/>
    </row>
    <row r="17897" spans="14:16">
      <c r="N17897" s="102"/>
      <c r="O17897" s="93"/>
      <c r="P17897" s="93"/>
    </row>
    <row r="17898" spans="14:16">
      <c r="N17898" s="102"/>
      <c r="O17898" s="93"/>
      <c r="P17898" s="93"/>
    </row>
    <row r="17899" spans="14:16">
      <c r="N17899" s="102"/>
      <c r="O17899" s="93"/>
      <c r="P17899" s="93"/>
    </row>
    <row r="17900" spans="14:16">
      <c r="N17900" s="102"/>
      <c r="O17900" s="93"/>
      <c r="P17900" s="93"/>
    </row>
    <row r="17901" spans="14:16">
      <c r="N17901" s="102"/>
      <c r="O17901" s="93"/>
      <c r="P17901" s="93"/>
    </row>
    <row r="17902" spans="14:16">
      <c r="N17902" s="102"/>
      <c r="O17902" s="93"/>
      <c r="P17902" s="93"/>
    </row>
    <row r="17903" spans="14:16">
      <c r="N17903" s="102"/>
      <c r="O17903" s="93"/>
      <c r="P17903" s="93"/>
    </row>
    <row r="17904" spans="14:16">
      <c r="N17904" s="102"/>
      <c r="O17904" s="93"/>
      <c r="P17904" s="93"/>
    </row>
    <row r="17905" spans="14:16">
      <c r="N17905" s="102"/>
      <c r="O17905" s="93"/>
      <c r="P17905" s="93"/>
    </row>
    <row r="17906" spans="14:16">
      <c r="N17906" s="102"/>
      <c r="O17906" s="93"/>
      <c r="P17906" s="93"/>
    </row>
    <row r="17907" spans="14:16">
      <c r="N17907" s="102"/>
      <c r="O17907" s="93"/>
      <c r="P17907" s="93"/>
    </row>
    <row r="17908" spans="14:16">
      <c r="N17908" s="102"/>
      <c r="O17908" s="93"/>
      <c r="P17908" s="93"/>
    </row>
    <row r="17909" spans="14:16">
      <c r="N17909" s="102"/>
      <c r="O17909" s="93"/>
      <c r="P17909" s="93"/>
    </row>
    <row r="17910" spans="14:16">
      <c r="N17910" s="102"/>
      <c r="O17910" s="93"/>
      <c r="P17910" s="93"/>
    </row>
    <row r="17911" spans="14:16">
      <c r="N17911" s="102"/>
      <c r="O17911" s="93"/>
      <c r="P17911" s="93"/>
    </row>
    <row r="17912" spans="14:16">
      <c r="N17912" s="102"/>
      <c r="O17912" s="93"/>
      <c r="P17912" s="93"/>
    </row>
    <row r="17913" spans="14:16">
      <c r="N17913" s="102"/>
      <c r="O17913" s="93"/>
      <c r="P17913" s="93"/>
    </row>
    <row r="17914" spans="14:16">
      <c r="N17914" s="102"/>
      <c r="O17914" s="93"/>
      <c r="P17914" s="93"/>
    </row>
    <row r="17915" spans="14:16">
      <c r="N17915" s="102"/>
      <c r="O17915" s="93"/>
      <c r="P17915" s="93"/>
    </row>
    <row r="17916" spans="14:16">
      <c r="N17916" s="102"/>
      <c r="O17916" s="93"/>
      <c r="P17916" s="93"/>
    </row>
    <row r="17917" spans="14:16">
      <c r="N17917" s="102"/>
      <c r="O17917" s="93"/>
      <c r="P17917" s="93"/>
    </row>
    <row r="17918" spans="14:16">
      <c r="N17918" s="102"/>
      <c r="O17918" s="93"/>
      <c r="P17918" s="93"/>
    </row>
    <row r="17919" spans="14:16">
      <c r="N17919" s="102"/>
      <c r="O17919" s="93"/>
      <c r="P17919" s="93"/>
    </row>
    <row r="17920" spans="14:16">
      <c r="N17920" s="102"/>
      <c r="O17920" s="93"/>
      <c r="P17920" s="93"/>
    </row>
    <row r="17921" spans="14:16">
      <c r="N17921" s="102"/>
      <c r="O17921" s="93"/>
      <c r="P17921" s="93"/>
    </row>
    <row r="17922" spans="14:16">
      <c r="N17922" s="102"/>
      <c r="O17922" s="93"/>
      <c r="P17922" s="93"/>
    </row>
    <row r="17923" spans="14:16">
      <c r="N17923" s="102"/>
      <c r="O17923" s="93"/>
      <c r="P17923" s="93"/>
    </row>
    <row r="17924" spans="14:16">
      <c r="N17924" s="102"/>
      <c r="O17924" s="93"/>
      <c r="P17924" s="93"/>
    </row>
    <row r="17925" spans="14:16">
      <c r="N17925" s="102"/>
      <c r="O17925" s="93"/>
      <c r="P17925" s="93"/>
    </row>
    <row r="17926" spans="14:16">
      <c r="N17926" s="102"/>
      <c r="O17926" s="93"/>
      <c r="P17926" s="93"/>
    </row>
    <row r="17927" spans="14:16">
      <c r="N17927" s="102"/>
      <c r="O17927" s="93"/>
      <c r="P17927" s="93"/>
    </row>
    <row r="17928" spans="14:16">
      <c r="N17928" s="102"/>
      <c r="O17928" s="93"/>
      <c r="P17928" s="93"/>
    </row>
    <row r="17929" spans="14:16">
      <c r="N17929" s="102"/>
      <c r="O17929" s="93"/>
      <c r="P17929" s="93"/>
    </row>
    <row r="17930" spans="14:16">
      <c r="N17930" s="102"/>
      <c r="O17930" s="93"/>
      <c r="P17930" s="93"/>
    </row>
    <row r="17931" spans="14:16">
      <c r="N17931" s="102"/>
      <c r="O17931" s="93"/>
      <c r="P17931" s="93"/>
    </row>
    <row r="17932" spans="14:16">
      <c r="N17932" s="102"/>
      <c r="O17932" s="93"/>
      <c r="P17932" s="93"/>
    </row>
    <row r="17933" spans="14:16">
      <c r="N17933" s="102"/>
      <c r="O17933" s="93"/>
      <c r="P17933" s="93"/>
    </row>
    <row r="17934" spans="14:16">
      <c r="N17934" s="102"/>
      <c r="O17934" s="93"/>
      <c r="P17934" s="93"/>
    </row>
    <row r="17935" spans="14:16">
      <c r="N17935" s="102"/>
      <c r="O17935" s="93"/>
      <c r="P17935" s="93"/>
    </row>
    <row r="17936" spans="14:16">
      <c r="N17936" s="102"/>
      <c r="O17936" s="93"/>
      <c r="P17936" s="93"/>
    </row>
    <row r="17937" spans="14:16">
      <c r="N17937" s="102"/>
      <c r="O17937" s="93"/>
      <c r="P17937" s="93"/>
    </row>
    <row r="17938" spans="14:16">
      <c r="N17938" s="102"/>
      <c r="O17938" s="93"/>
      <c r="P17938" s="93"/>
    </row>
    <row r="17939" spans="14:16">
      <c r="N17939" s="102"/>
      <c r="O17939" s="93"/>
      <c r="P17939" s="93"/>
    </row>
    <row r="17940" spans="14:16">
      <c r="N17940" s="102"/>
      <c r="O17940" s="93"/>
      <c r="P17940" s="93"/>
    </row>
    <row r="17941" spans="14:16">
      <c r="N17941" s="102"/>
      <c r="O17941" s="93"/>
      <c r="P17941" s="93"/>
    </row>
    <row r="17942" spans="14:16">
      <c r="N17942" s="102"/>
      <c r="O17942" s="93"/>
      <c r="P17942" s="93"/>
    </row>
    <row r="17943" spans="14:16">
      <c r="N17943" s="102"/>
      <c r="O17943" s="93"/>
      <c r="P17943" s="93"/>
    </row>
    <row r="17944" spans="14:16">
      <c r="N17944" s="102"/>
      <c r="O17944" s="93"/>
      <c r="P17944" s="93"/>
    </row>
    <row r="17945" spans="14:16">
      <c r="N17945" s="102"/>
      <c r="O17945" s="93"/>
      <c r="P17945" s="93"/>
    </row>
    <row r="17946" spans="14:16">
      <c r="N17946" s="102"/>
      <c r="O17946" s="93"/>
      <c r="P17946" s="93"/>
    </row>
    <row r="17947" spans="14:16">
      <c r="N17947" s="102"/>
      <c r="O17947" s="93"/>
      <c r="P17947" s="93"/>
    </row>
    <row r="17948" spans="14:16">
      <c r="N17948" s="102"/>
      <c r="O17948" s="93"/>
      <c r="P17948" s="93"/>
    </row>
    <row r="17949" spans="14:16">
      <c r="N17949" s="102"/>
      <c r="O17949" s="93"/>
      <c r="P17949" s="93"/>
    </row>
    <row r="17950" spans="14:16">
      <c r="N17950" s="102"/>
      <c r="O17950" s="93"/>
      <c r="P17950" s="93"/>
    </row>
    <row r="17951" spans="14:16">
      <c r="N17951" s="102"/>
      <c r="O17951" s="93"/>
      <c r="P17951" s="93"/>
    </row>
    <row r="17952" spans="14:16">
      <c r="N17952" s="102"/>
      <c r="O17952" s="93"/>
      <c r="P17952" s="93"/>
    </row>
    <row r="17953" spans="14:16">
      <c r="N17953" s="102"/>
      <c r="O17953" s="93"/>
      <c r="P17953" s="93"/>
    </row>
    <row r="17954" spans="14:16">
      <c r="N17954" s="102"/>
      <c r="O17954" s="93"/>
      <c r="P17954" s="93"/>
    </row>
    <row r="17955" spans="14:16">
      <c r="N17955" s="102"/>
      <c r="O17955" s="93"/>
      <c r="P17955" s="93"/>
    </row>
    <row r="17956" spans="14:16">
      <c r="N17956" s="102"/>
      <c r="O17956" s="93"/>
      <c r="P17956" s="93"/>
    </row>
    <row r="17957" spans="14:16">
      <c r="N17957" s="102"/>
      <c r="O17957" s="93"/>
      <c r="P17957" s="93"/>
    </row>
    <row r="17958" spans="14:16">
      <c r="N17958" s="102"/>
      <c r="O17958" s="93"/>
      <c r="P17958" s="93"/>
    </row>
    <row r="17959" spans="14:16">
      <c r="N17959" s="102"/>
      <c r="O17959" s="93"/>
      <c r="P17959" s="93"/>
    </row>
    <row r="17960" spans="14:16">
      <c r="N17960" s="102"/>
      <c r="O17960" s="93"/>
      <c r="P17960" s="93"/>
    </row>
    <row r="17961" spans="14:16">
      <c r="N17961" s="102"/>
      <c r="O17961" s="93"/>
      <c r="P17961" s="93"/>
    </row>
    <row r="17962" spans="14:16">
      <c r="N17962" s="102"/>
      <c r="O17962" s="93"/>
      <c r="P17962" s="93"/>
    </row>
    <row r="17963" spans="14:16">
      <c r="N17963" s="102"/>
      <c r="O17963" s="93"/>
      <c r="P17963" s="93"/>
    </row>
    <row r="17964" spans="14:16">
      <c r="N17964" s="102"/>
      <c r="O17964" s="93"/>
      <c r="P17964" s="93"/>
    </row>
    <row r="17965" spans="14:16">
      <c r="N17965" s="102"/>
      <c r="O17965" s="93"/>
      <c r="P17965" s="93"/>
    </row>
    <row r="17966" spans="14:16">
      <c r="N17966" s="102"/>
      <c r="O17966" s="93"/>
      <c r="P17966" s="93"/>
    </row>
    <row r="17967" spans="14:16">
      <c r="N17967" s="102"/>
      <c r="O17967" s="93"/>
      <c r="P17967" s="93"/>
    </row>
    <row r="17968" spans="14:16">
      <c r="N17968" s="102"/>
      <c r="O17968" s="93"/>
      <c r="P17968" s="93"/>
    </row>
    <row r="17969" spans="14:16">
      <c r="N17969" s="102"/>
      <c r="O17969" s="93"/>
      <c r="P17969" s="93"/>
    </row>
    <row r="17970" spans="14:16">
      <c r="N17970" s="102"/>
      <c r="O17970" s="93"/>
      <c r="P17970" s="93"/>
    </row>
    <row r="17971" spans="14:16">
      <c r="N17971" s="102"/>
      <c r="O17971" s="93"/>
      <c r="P17971" s="93"/>
    </row>
    <row r="17972" spans="14:16">
      <c r="N17972" s="102"/>
      <c r="O17972" s="93"/>
      <c r="P17972" s="93"/>
    </row>
    <row r="17973" spans="14:16">
      <c r="N17973" s="102"/>
      <c r="O17973" s="93"/>
      <c r="P17973" s="93"/>
    </row>
    <row r="17974" spans="14:16">
      <c r="N17974" s="102"/>
      <c r="O17974" s="93"/>
      <c r="P17974" s="93"/>
    </row>
    <row r="17975" spans="14:16">
      <c r="N17975" s="102"/>
      <c r="O17975" s="93"/>
      <c r="P17975" s="93"/>
    </row>
    <row r="17976" spans="14:16">
      <c r="N17976" s="102"/>
      <c r="O17976" s="93"/>
      <c r="P17976" s="93"/>
    </row>
    <row r="17977" spans="14:16">
      <c r="N17977" s="102"/>
      <c r="O17977" s="93"/>
      <c r="P17977" s="93"/>
    </row>
    <row r="17978" spans="14:16">
      <c r="N17978" s="102"/>
      <c r="O17978" s="93"/>
      <c r="P17978" s="93"/>
    </row>
    <row r="17979" spans="14:16">
      <c r="N17979" s="102"/>
      <c r="O17979" s="93"/>
      <c r="P17979" s="93"/>
    </row>
    <row r="17980" spans="14:16">
      <c r="N17980" s="102"/>
      <c r="O17980" s="93"/>
      <c r="P17980" s="93"/>
    </row>
    <row r="17981" spans="14:16">
      <c r="N17981" s="102"/>
      <c r="O17981" s="93"/>
      <c r="P17981" s="93"/>
    </row>
    <row r="17982" spans="14:16">
      <c r="N17982" s="102"/>
      <c r="O17982" s="93"/>
      <c r="P17982" s="93"/>
    </row>
    <row r="17983" spans="14:16">
      <c r="N17983" s="102"/>
      <c r="O17983" s="93"/>
      <c r="P17983" s="93"/>
    </row>
    <row r="17984" spans="14:16">
      <c r="N17984" s="102"/>
      <c r="O17984" s="93"/>
      <c r="P17984" s="93"/>
    </row>
    <row r="17985" spans="14:16">
      <c r="N17985" s="102"/>
      <c r="O17985" s="93"/>
      <c r="P17985" s="93"/>
    </row>
    <row r="17986" spans="14:16">
      <c r="N17986" s="102"/>
      <c r="O17986" s="93"/>
      <c r="P17986" s="93"/>
    </row>
    <row r="17987" spans="14:16">
      <c r="N17987" s="102"/>
      <c r="O17987" s="93"/>
      <c r="P17987" s="93"/>
    </row>
    <row r="17988" spans="14:16">
      <c r="N17988" s="102"/>
      <c r="O17988" s="93"/>
      <c r="P17988" s="93"/>
    </row>
    <row r="17989" spans="14:16">
      <c r="N17989" s="102"/>
      <c r="O17989" s="93"/>
      <c r="P17989" s="93"/>
    </row>
    <row r="17990" spans="14:16">
      <c r="N17990" s="102"/>
      <c r="O17990" s="93"/>
      <c r="P17990" s="93"/>
    </row>
    <row r="17991" spans="14:16">
      <c r="N17991" s="102"/>
      <c r="O17991" s="93"/>
      <c r="P17991" s="93"/>
    </row>
    <row r="17992" spans="14:16">
      <c r="N17992" s="102"/>
      <c r="O17992" s="93"/>
      <c r="P17992" s="93"/>
    </row>
    <row r="17993" spans="14:16">
      <c r="N17993" s="102"/>
      <c r="O17993" s="93"/>
      <c r="P17993" s="93"/>
    </row>
    <row r="17994" spans="14:16">
      <c r="N17994" s="102"/>
      <c r="O17994" s="93"/>
      <c r="P17994" s="93"/>
    </row>
    <row r="17995" spans="14:16">
      <c r="N17995" s="102"/>
      <c r="O17995" s="93"/>
      <c r="P17995" s="93"/>
    </row>
    <row r="17996" spans="14:16">
      <c r="N17996" s="102"/>
      <c r="O17996" s="93"/>
      <c r="P17996" s="93"/>
    </row>
    <row r="17997" spans="14:16">
      <c r="N17997" s="102"/>
      <c r="O17997" s="93"/>
      <c r="P17997" s="93"/>
    </row>
    <row r="17998" spans="14:16">
      <c r="N17998" s="102"/>
      <c r="O17998" s="93"/>
      <c r="P17998" s="93"/>
    </row>
    <row r="17999" spans="14:16">
      <c r="N17999" s="102"/>
      <c r="O17999" s="93"/>
      <c r="P17999" s="93"/>
    </row>
    <row r="18000" spans="14:16">
      <c r="N18000" s="102"/>
      <c r="O18000" s="93"/>
      <c r="P18000" s="93"/>
    </row>
    <row r="18001" spans="14:16">
      <c r="N18001" s="102"/>
      <c r="O18001" s="93"/>
      <c r="P18001" s="93"/>
    </row>
    <row r="18002" spans="14:16">
      <c r="N18002" s="102"/>
      <c r="O18002" s="93"/>
      <c r="P18002" s="93"/>
    </row>
    <row r="18003" spans="14:16">
      <c r="N18003" s="102"/>
      <c r="O18003" s="93"/>
      <c r="P18003" s="93"/>
    </row>
    <row r="18004" spans="14:16">
      <c r="N18004" s="102"/>
      <c r="O18004" s="93"/>
      <c r="P18004" s="93"/>
    </row>
    <row r="18005" spans="14:16">
      <c r="N18005" s="102"/>
      <c r="O18005" s="93"/>
      <c r="P18005" s="93"/>
    </row>
    <row r="18006" spans="14:16">
      <c r="N18006" s="102"/>
      <c r="O18006" s="93"/>
      <c r="P18006" s="93"/>
    </row>
    <row r="18007" spans="14:16">
      <c r="N18007" s="102"/>
      <c r="O18007" s="93"/>
      <c r="P18007" s="93"/>
    </row>
    <row r="18008" spans="14:16">
      <c r="N18008" s="102"/>
      <c r="O18008" s="93"/>
      <c r="P18008" s="93"/>
    </row>
    <row r="18009" spans="14:16">
      <c r="N18009" s="102"/>
      <c r="O18009" s="93"/>
      <c r="P18009" s="93"/>
    </row>
    <row r="18010" spans="14:16">
      <c r="N18010" s="102"/>
      <c r="O18010" s="93"/>
      <c r="P18010" s="93"/>
    </row>
    <row r="18011" spans="14:16">
      <c r="N18011" s="102"/>
      <c r="O18011" s="93"/>
      <c r="P18011" s="93"/>
    </row>
    <row r="18012" spans="14:16">
      <c r="N18012" s="102"/>
      <c r="O18012" s="93"/>
      <c r="P18012" s="93"/>
    </row>
    <row r="18013" spans="14:16">
      <c r="N18013" s="102"/>
      <c r="O18013" s="93"/>
      <c r="P18013" s="93"/>
    </row>
    <row r="18014" spans="14:16">
      <c r="N18014" s="102"/>
      <c r="O18014" s="93"/>
      <c r="P18014" s="93"/>
    </row>
    <row r="18015" spans="14:16">
      <c r="N18015" s="102"/>
      <c r="O18015" s="93"/>
      <c r="P18015" s="93"/>
    </row>
    <row r="18016" spans="14:16">
      <c r="N18016" s="102"/>
      <c r="O18016" s="93"/>
      <c r="P18016" s="93"/>
    </row>
    <row r="18017" spans="14:16">
      <c r="N18017" s="102"/>
      <c r="O18017" s="93"/>
      <c r="P18017" s="93"/>
    </row>
    <row r="18018" spans="14:16">
      <c r="N18018" s="102"/>
      <c r="O18018" s="93"/>
      <c r="P18018" s="93"/>
    </row>
    <row r="18019" spans="14:16">
      <c r="N18019" s="102"/>
      <c r="O18019" s="93"/>
      <c r="P18019" s="93"/>
    </row>
    <row r="18020" spans="14:16">
      <c r="N18020" s="102"/>
      <c r="O18020" s="93"/>
      <c r="P18020" s="93"/>
    </row>
    <row r="18021" spans="14:16">
      <c r="N18021" s="102"/>
      <c r="O18021" s="93"/>
      <c r="P18021" s="93"/>
    </row>
    <row r="18022" spans="14:16">
      <c r="N18022" s="102"/>
      <c r="O18022" s="93"/>
      <c r="P18022" s="93"/>
    </row>
    <row r="18023" spans="14:16">
      <c r="N18023" s="102"/>
      <c r="O18023" s="93"/>
      <c r="P18023" s="93"/>
    </row>
    <row r="18024" spans="14:16">
      <c r="N18024" s="102"/>
      <c r="O18024" s="93"/>
      <c r="P18024" s="93"/>
    </row>
    <row r="18025" spans="14:16">
      <c r="N18025" s="102"/>
      <c r="O18025" s="93"/>
      <c r="P18025" s="93"/>
    </row>
    <row r="18026" spans="14:16">
      <c r="N18026" s="102"/>
      <c r="O18026" s="93"/>
      <c r="P18026" s="93"/>
    </row>
    <row r="18027" spans="14:16">
      <c r="N18027" s="102"/>
      <c r="O18027" s="93"/>
      <c r="P18027" s="93"/>
    </row>
    <row r="18028" spans="14:16">
      <c r="N18028" s="102"/>
      <c r="O18028" s="93"/>
      <c r="P18028" s="93"/>
    </row>
    <row r="18029" spans="14:16">
      <c r="N18029" s="102"/>
      <c r="O18029" s="93"/>
      <c r="P18029" s="93"/>
    </row>
    <row r="18030" spans="14:16">
      <c r="N18030" s="102"/>
      <c r="O18030" s="93"/>
      <c r="P18030" s="93"/>
    </row>
    <row r="18031" spans="14:16">
      <c r="N18031" s="102"/>
      <c r="O18031" s="93"/>
      <c r="P18031" s="93"/>
    </row>
    <row r="18032" spans="14:16">
      <c r="N18032" s="102"/>
      <c r="O18032" s="93"/>
      <c r="P18032" s="93"/>
    </row>
    <row r="18033" spans="14:16">
      <c r="N18033" s="102"/>
      <c r="O18033" s="93"/>
      <c r="P18033" s="93"/>
    </row>
    <row r="18034" spans="14:16">
      <c r="N18034" s="102"/>
      <c r="O18034" s="93"/>
      <c r="P18034" s="93"/>
    </row>
    <row r="18035" spans="14:16">
      <c r="N18035" s="102"/>
      <c r="O18035" s="93"/>
      <c r="P18035" s="93"/>
    </row>
    <row r="18036" spans="14:16">
      <c r="N18036" s="102"/>
      <c r="O18036" s="93"/>
      <c r="P18036" s="93"/>
    </row>
    <row r="18037" spans="14:16">
      <c r="N18037" s="102"/>
      <c r="O18037" s="93"/>
      <c r="P18037" s="93"/>
    </row>
    <row r="18038" spans="14:16">
      <c r="N18038" s="102"/>
      <c r="O18038" s="93"/>
      <c r="P18038" s="93"/>
    </row>
    <row r="18039" spans="14:16">
      <c r="N18039" s="102"/>
      <c r="O18039" s="93"/>
      <c r="P18039" s="93"/>
    </row>
    <row r="18040" spans="14:16">
      <c r="N18040" s="102"/>
      <c r="O18040" s="93"/>
      <c r="P18040" s="93"/>
    </row>
    <row r="18041" spans="14:16">
      <c r="N18041" s="102"/>
      <c r="O18041" s="93"/>
      <c r="P18041" s="93"/>
    </row>
    <row r="18042" spans="14:16">
      <c r="N18042" s="102"/>
      <c r="O18042" s="93"/>
      <c r="P18042" s="93"/>
    </row>
    <row r="18043" spans="14:16">
      <c r="N18043" s="102"/>
      <c r="O18043" s="93"/>
      <c r="P18043" s="93"/>
    </row>
    <row r="18044" spans="14:16">
      <c r="N18044" s="102"/>
      <c r="O18044" s="93"/>
      <c r="P18044" s="93"/>
    </row>
    <row r="18045" spans="14:16">
      <c r="N18045" s="102"/>
      <c r="O18045" s="93"/>
      <c r="P18045" s="93"/>
    </row>
    <row r="18046" spans="14:16">
      <c r="N18046" s="102"/>
      <c r="O18046" s="93"/>
      <c r="P18046" s="93"/>
    </row>
    <row r="18047" spans="14:16">
      <c r="N18047" s="102"/>
      <c r="O18047" s="93"/>
      <c r="P18047" s="93"/>
    </row>
    <row r="18048" spans="14:16">
      <c r="N18048" s="102"/>
      <c r="O18048" s="93"/>
      <c r="P18048" s="93"/>
    </row>
    <row r="18049" spans="14:16">
      <c r="N18049" s="102"/>
      <c r="O18049" s="93"/>
      <c r="P18049" s="93"/>
    </row>
    <row r="18050" spans="14:16">
      <c r="N18050" s="102"/>
      <c r="O18050" s="93"/>
      <c r="P18050" s="93"/>
    </row>
    <row r="18051" spans="14:16">
      <c r="N18051" s="102"/>
      <c r="O18051" s="93"/>
      <c r="P18051" s="93"/>
    </row>
    <row r="18052" spans="14:16">
      <c r="N18052" s="102"/>
      <c r="O18052" s="93"/>
      <c r="P18052" s="93"/>
    </row>
    <row r="18053" spans="14:16">
      <c r="N18053" s="102"/>
      <c r="O18053" s="93"/>
      <c r="P18053" s="93"/>
    </row>
    <row r="18054" spans="14:16">
      <c r="N18054" s="102"/>
      <c r="O18054" s="93"/>
      <c r="P18054" s="93"/>
    </row>
    <row r="18055" spans="14:16">
      <c r="N18055" s="102"/>
      <c r="O18055" s="93"/>
      <c r="P18055" s="93"/>
    </row>
    <row r="18056" spans="14:16">
      <c r="N18056" s="102"/>
      <c r="O18056" s="93"/>
      <c r="P18056" s="93"/>
    </row>
    <row r="18057" spans="14:16">
      <c r="N18057" s="102"/>
      <c r="O18057" s="93"/>
      <c r="P18057" s="93"/>
    </row>
    <row r="18058" spans="14:16">
      <c r="N18058" s="102"/>
      <c r="O18058" s="93"/>
      <c r="P18058" s="93"/>
    </row>
    <row r="18059" spans="14:16">
      <c r="N18059" s="102"/>
      <c r="O18059" s="93"/>
      <c r="P18059" s="93"/>
    </row>
    <row r="18060" spans="14:16">
      <c r="N18060" s="102"/>
      <c r="O18060" s="93"/>
      <c r="P18060" s="93"/>
    </row>
    <row r="18061" spans="14:16">
      <c r="N18061" s="102"/>
      <c r="O18061" s="93"/>
      <c r="P18061" s="93"/>
    </row>
    <row r="18062" spans="14:16">
      <c r="N18062" s="102"/>
      <c r="O18062" s="93"/>
      <c r="P18062" s="93"/>
    </row>
    <row r="18063" spans="14:16">
      <c r="N18063" s="102"/>
      <c r="O18063" s="93"/>
      <c r="P18063" s="93"/>
    </row>
    <row r="18064" spans="14:16">
      <c r="N18064" s="102"/>
      <c r="O18064" s="93"/>
      <c r="P18064" s="93"/>
    </row>
    <row r="18065" spans="14:16">
      <c r="N18065" s="102"/>
      <c r="O18065" s="93"/>
      <c r="P18065" s="93"/>
    </row>
    <row r="18066" spans="14:16">
      <c r="N18066" s="102"/>
      <c r="O18066" s="93"/>
      <c r="P18066" s="93"/>
    </row>
    <row r="18067" spans="14:16">
      <c r="N18067" s="102"/>
      <c r="O18067" s="93"/>
      <c r="P18067" s="93"/>
    </row>
    <row r="18068" spans="14:16">
      <c r="N18068" s="102"/>
      <c r="O18068" s="93"/>
      <c r="P18068" s="93"/>
    </row>
    <row r="18069" spans="14:16">
      <c r="N18069" s="102"/>
      <c r="O18069" s="93"/>
      <c r="P18069" s="93"/>
    </row>
    <row r="18070" spans="14:16">
      <c r="N18070" s="102"/>
      <c r="O18070" s="93"/>
      <c r="P18070" s="93"/>
    </row>
    <row r="18071" spans="14:16">
      <c r="N18071" s="102"/>
      <c r="O18071" s="93"/>
      <c r="P18071" s="93"/>
    </row>
    <row r="18072" spans="14:16">
      <c r="N18072" s="102"/>
      <c r="O18072" s="93"/>
      <c r="P18072" s="93"/>
    </row>
    <row r="18073" spans="14:16">
      <c r="N18073" s="102"/>
      <c r="O18073" s="93"/>
      <c r="P18073" s="93"/>
    </row>
    <row r="18074" spans="14:16">
      <c r="N18074" s="102"/>
      <c r="O18074" s="93"/>
      <c r="P18074" s="93"/>
    </row>
    <row r="18075" spans="14:16">
      <c r="N18075" s="102"/>
      <c r="O18075" s="93"/>
      <c r="P18075" s="93"/>
    </row>
    <row r="18076" spans="14:16">
      <c r="N18076" s="102"/>
      <c r="O18076" s="93"/>
      <c r="P18076" s="93"/>
    </row>
    <row r="18077" spans="14:16">
      <c r="N18077" s="102"/>
      <c r="O18077" s="93"/>
      <c r="P18077" s="93"/>
    </row>
    <row r="18078" spans="14:16">
      <c r="N18078" s="102"/>
      <c r="O18078" s="93"/>
      <c r="P18078" s="93"/>
    </row>
    <row r="18079" spans="14:16">
      <c r="N18079" s="102"/>
      <c r="O18079" s="93"/>
      <c r="P18079" s="93"/>
    </row>
    <row r="18080" spans="14:16">
      <c r="N18080" s="102"/>
      <c r="O18080" s="93"/>
      <c r="P18080" s="93"/>
    </row>
    <row r="18081" spans="14:16">
      <c r="N18081" s="102"/>
      <c r="O18081" s="93"/>
      <c r="P18081" s="93"/>
    </row>
    <row r="18082" spans="14:16">
      <c r="N18082" s="102"/>
      <c r="O18082" s="93"/>
      <c r="P18082" s="93"/>
    </row>
    <row r="18083" spans="14:16">
      <c r="N18083" s="102"/>
      <c r="O18083" s="93"/>
      <c r="P18083" s="93"/>
    </row>
    <row r="18084" spans="14:16">
      <c r="N18084" s="102"/>
      <c r="O18084" s="93"/>
      <c r="P18084" s="93"/>
    </row>
    <row r="18085" spans="14:16">
      <c r="N18085" s="102"/>
      <c r="O18085" s="93"/>
      <c r="P18085" s="93"/>
    </row>
    <row r="18086" spans="14:16">
      <c r="N18086" s="102"/>
      <c r="O18086" s="93"/>
      <c r="P18086" s="93"/>
    </row>
    <row r="18087" spans="14:16">
      <c r="N18087" s="102"/>
      <c r="O18087" s="93"/>
      <c r="P18087" s="93"/>
    </row>
    <row r="18088" spans="14:16">
      <c r="N18088" s="102"/>
      <c r="O18088" s="93"/>
      <c r="P18088" s="93"/>
    </row>
    <row r="18089" spans="14:16">
      <c r="N18089" s="102"/>
      <c r="O18089" s="93"/>
      <c r="P18089" s="93"/>
    </row>
    <row r="18090" spans="14:16">
      <c r="N18090" s="102"/>
      <c r="O18090" s="93"/>
      <c r="P18090" s="93"/>
    </row>
    <row r="18091" spans="14:16">
      <c r="N18091" s="102"/>
      <c r="O18091" s="93"/>
      <c r="P18091" s="93"/>
    </row>
    <row r="18092" spans="14:16">
      <c r="N18092" s="102"/>
      <c r="O18092" s="93"/>
      <c r="P18092" s="93"/>
    </row>
    <row r="18093" spans="14:16">
      <c r="N18093" s="102"/>
      <c r="O18093" s="93"/>
      <c r="P18093" s="93"/>
    </row>
    <row r="18094" spans="14:16">
      <c r="N18094" s="102"/>
      <c r="O18094" s="93"/>
      <c r="P18094" s="93"/>
    </row>
    <row r="18095" spans="14:16">
      <c r="N18095" s="102"/>
      <c r="O18095" s="93"/>
      <c r="P18095" s="93"/>
    </row>
    <row r="18096" spans="14:16">
      <c r="N18096" s="102"/>
      <c r="O18096" s="93"/>
      <c r="P18096" s="93"/>
    </row>
    <row r="18097" spans="14:16">
      <c r="N18097" s="102"/>
      <c r="O18097" s="93"/>
      <c r="P18097" s="93"/>
    </row>
    <row r="18098" spans="14:16">
      <c r="N18098" s="102"/>
      <c r="O18098" s="93"/>
      <c r="P18098" s="93"/>
    </row>
    <row r="18099" spans="14:16">
      <c r="N18099" s="102"/>
      <c r="O18099" s="93"/>
      <c r="P18099" s="93"/>
    </row>
    <row r="18100" spans="14:16">
      <c r="N18100" s="102"/>
      <c r="O18100" s="93"/>
      <c r="P18100" s="93"/>
    </row>
    <row r="18101" spans="14:16">
      <c r="N18101" s="102"/>
      <c r="O18101" s="93"/>
      <c r="P18101" s="93"/>
    </row>
    <row r="18102" spans="14:16">
      <c r="N18102" s="102"/>
      <c r="O18102" s="93"/>
      <c r="P18102" s="93"/>
    </row>
    <row r="18103" spans="14:16">
      <c r="N18103" s="102"/>
      <c r="O18103" s="93"/>
      <c r="P18103" s="93"/>
    </row>
    <row r="18104" spans="14:16">
      <c r="N18104" s="102"/>
      <c r="O18104" s="93"/>
      <c r="P18104" s="93"/>
    </row>
    <row r="18105" spans="14:16">
      <c r="N18105" s="102"/>
      <c r="O18105" s="93"/>
      <c r="P18105" s="93"/>
    </row>
    <row r="18106" spans="14:16">
      <c r="N18106" s="102"/>
      <c r="O18106" s="93"/>
      <c r="P18106" s="93"/>
    </row>
    <row r="18107" spans="14:16">
      <c r="N18107" s="102"/>
      <c r="O18107" s="93"/>
      <c r="P18107" s="93"/>
    </row>
    <row r="18108" spans="14:16">
      <c r="N18108" s="102"/>
      <c r="O18108" s="93"/>
      <c r="P18108" s="93"/>
    </row>
    <row r="18109" spans="14:16">
      <c r="N18109" s="102"/>
      <c r="O18109" s="93"/>
      <c r="P18109" s="93"/>
    </row>
    <row r="18110" spans="14:16">
      <c r="N18110" s="102"/>
      <c r="O18110" s="93"/>
      <c r="P18110" s="93"/>
    </row>
    <row r="18111" spans="14:16">
      <c r="N18111" s="102"/>
      <c r="O18111" s="93"/>
      <c r="P18111" s="93"/>
    </row>
    <row r="18112" spans="14:16">
      <c r="N18112" s="102"/>
      <c r="O18112" s="93"/>
      <c r="P18112" s="93"/>
    </row>
    <row r="18113" spans="14:16">
      <c r="N18113" s="102"/>
      <c r="O18113" s="93"/>
      <c r="P18113" s="93"/>
    </row>
    <row r="18114" spans="14:16">
      <c r="N18114" s="102"/>
      <c r="O18114" s="93"/>
      <c r="P18114" s="93"/>
    </row>
    <row r="18115" spans="14:16">
      <c r="N18115" s="102"/>
      <c r="O18115" s="93"/>
      <c r="P18115" s="93"/>
    </row>
    <row r="18116" spans="14:16">
      <c r="N18116" s="102"/>
      <c r="O18116" s="93"/>
      <c r="P18116" s="93"/>
    </row>
    <row r="18117" spans="14:16">
      <c r="N18117" s="102"/>
      <c r="O18117" s="93"/>
      <c r="P18117" s="93"/>
    </row>
    <row r="18118" spans="14:16">
      <c r="N18118" s="102"/>
      <c r="O18118" s="93"/>
      <c r="P18118" s="93"/>
    </row>
    <row r="18119" spans="14:16">
      <c r="N18119" s="102"/>
      <c r="O18119" s="93"/>
      <c r="P18119" s="93"/>
    </row>
    <row r="18120" spans="14:16">
      <c r="N18120" s="102"/>
      <c r="O18120" s="93"/>
      <c r="P18120" s="93"/>
    </row>
    <row r="18121" spans="14:16">
      <c r="N18121" s="102"/>
      <c r="O18121" s="93"/>
      <c r="P18121" s="93"/>
    </row>
    <row r="18122" spans="14:16">
      <c r="N18122" s="102"/>
      <c r="O18122" s="93"/>
      <c r="P18122" s="93"/>
    </row>
    <row r="18123" spans="14:16">
      <c r="N18123" s="102"/>
      <c r="O18123" s="93"/>
      <c r="P18123" s="93"/>
    </row>
    <row r="18124" spans="14:16">
      <c r="N18124" s="102"/>
      <c r="O18124" s="93"/>
      <c r="P18124" s="93"/>
    </row>
    <row r="18125" spans="14:16">
      <c r="N18125" s="102"/>
      <c r="O18125" s="93"/>
      <c r="P18125" s="93"/>
    </row>
    <row r="18126" spans="14:16">
      <c r="N18126" s="102"/>
      <c r="O18126" s="93"/>
      <c r="P18126" s="93"/>
    </row>
    <row r="18127" spans="14:16">
      <c r="N18127" s="102"/>
      <c r="O18127" s="93"/>
      <c r="P18127" s="93"/>
    </row>
    <row r="18128" spans="14:16">
      <c r="N18128" s="102"/>
      <c r="O18128" s="93"/>
      <c r="P18128" s="93"/>
    </row>
    <row r="18129" spans="14:16">
      <c r="N18129" s="102"/>
      <c r="O18129" s="93"/>
      <c r="P18129" s="93"/>
    </row>
    <row r="18130" spans="14:16">
      <c r="N18130" s="102"/>
      <c r="O18130" s="93"/>
      <c r="P18130" s="93"/>
    </row>
    <row r="18131" spans="14:16">
      <c r="N18131" s="102"/>
      <c r="O18131" s="93"/>
      <c r="P18131" s="93"/>
    </row>
    <row r="18132" spans="14:16">
      <c r="N18132" s="102"/>
      <c r="O18132" s="93"/>
      <c r="P18132" s="93"/>
    </row>
    <row r="18133" spans="14:16">
      <c r="N18133" s="102"/>
      <c r="O18133" s="93"/>
      <c r="P18133" s="93"/>
    </row>
    <row r="18134" spans="14:16">
      <c r="N18134" s="102"/>
      <c r="O18134" s="93"/>
      <c r="P18134" s="93"/>
    </row>
    <row r="18135" spans="14:16">
      <c r="N18135" s="102"/>
      <c r="O18135" s="93"/>
      <c r="P18135" s="93"/>
    </row>
    <row r="18136" spans="14:16">
      <c r="N18136" s="102"/>
      <c r="O18136" s="93"/>
      <c r="P18136" s="93"/>
    </row>
    <row r="18137" spans="14:16">
      <c r="N18137" s="102"/>
      <c r="O18137" s="93"/>
      <c r="P18137" s="93"/>
    </row>
    <row r="18138" spans="14:16">
      <c r="N18138" s="102"/>
      <c r="O18138" s="93"/>
      <c r="P18138" s="93"/>
    </row>
    <row r="18139" spans="14:16">
      <c r="N18139" s="102"/>
      <c r="O18139" s="93"/>
      <c r="P18139" s="93"/>
    </row>
    <row r="18140" spans="14:16">
      <c r="N18140" s="102"/>
      <c r="O18140" s="93"/>
      <c r="P18140" s="93"/>
    </row>
    <row r="18141" spans="14:16">
      <c r="N18141" s="102"/>
      <c r="O18141" s="93"/>
      <c r="P18141" s="93"/>
    </row>
    <row r="18142" spans="14:16">
      <c r="N18142" s="102"/>
      <c r="O18142" s="93"/>
      <c r="P18142" s="93"/>
    </row>
    <row r="18143" spans="14:16">
      <c r="N18143" s="102"/>
      <c r="O18143" s="93"/>
      <c r="P18143" s="93"/>
    </row>
    <row r="18144" spans="14:16">
      <c r="N18144" s="102"/>
      <c r="O18144" s="93"/>
      <c r="P18144" s="93"/>
    </row>
    <row r="18145" spans="14:16">
      <c r="N18145" s="102"/>
      <c r="O18145" s="93"/>
      <c r="P18145" s="93"/>
    </row>
    <row r="18146" spans="14:16">
      <c r="N18146" s="102"/>
      <c r="O18146" s="93"/>
      <c r="P18146" s="93"/>
    </row>
    <row r="18147" spans="14:16">
      <c r="N18147" s="102"/>
      <c r="O18147" s="93"/>
      <c r="P18147" s="93"/>
    </row>
    <row r="18148" spans="14:16">
      <c r="N18148" s="102"/>
      <c r="O18148" s="93"/>
      <c r="P18148" s="93"/>
    </row>
    <row r="18149" spans="14:16">
      <c r="N18149" s="102"/>
      <c r="O18149" s="93"/>
      <c r="P18149" s="93"/>
    </row>
    <row r="18150" spans="14:16">
      <c r="N18150" s="102"/>
      <c r="O18150" s="93"/>
      <c r="P18150" s="93"/>
    </row>
    <row r="18151" spans="14:16">
      <c r="N18151" s="102"/>
      <c r="O18151" s="93"/>
      <c r="P18151" s="93"/>
    </row>
    <row r="18152" spans="14:16">
      <c r="N18152" s="102"/>
      <c r="O18152" s="93"/>
      <c r="P18152" s="93"/>
    </row>
    <row r="18153" spans="14:16">
      <c r="N18153" s="102"/>
      <c r="O18153" s="93"/>
      <c r="P18153" s="93"/>
    </row>
    <row r="18154" spans="14:16">
      <c r="N18154" s="102"/>
      <c r="O18154" s="93"/>
      <c r="P18154" s="93"/>
    </row>
    <row r="18155" spans="14:16">
      <c r="N18155" s="102"/>
      <c r="O18155" s="93"/>
      <c r="P18155" s="93"/>
    </row>
    <row r="18156" spans="14:16">
      <c r="N18156" s="102"/>
      <c r="O18156" s="93"/>
      <c r="P18156" s="93"/>
    </row>
    <row r="18157" spans="14:16">
      <c r="N18157" s="102"/>
      <c r="O18157" s="93"/>
      <c r="P18157" s="93"/>
    </row>
    <row r="18158" spans="14:16">
      <c r="N18158" s="102"/>
      <c r="O18158" s="93"/>
      <c r="P18158" s="93"/>
    </row>
    <row r="18159" spans="14:16">
      <c r="N18159" s="102"/>
      <c r="O18159" s="93"/>
      <c r="P18159" s="93"/>
    </row>
    <row r="18160" spans="14:16">
      <c r="N18160" s="102"/>
      <c r="O18160" s="93"/>
      <c r="P18160" s="93"/>
    </row>
    <row r="18161" spans="14:16">
      <c r="N18161" s="102"/>
      <c r="O18161" s="93"/>
      <c r="P18161" s="93"/>
    </row>
    <row r="18162" spans="14:16">
      <c r="N18162" s="102"/>
      <c r="O18162" s="93"/>
      <c r="P18162" s="93"/>
    </row>
    <row r="18163" spans="14:16">
      <c r="N18163" s="102"/>
      <c r="O18163" s="93"/>
      <c r="P18163" s="93"/>
    </row>
    <row r="18164" spans="14:16">
      <c r="N18164" s="102"/>
      <c r="O18164" s="93"/>
      <c r="P18164" s="93"/>
    </row>
    <row r="18165" spans="14:16">
      <c r="N18165" s="102"/>
      <c r="O18165" s="93"/>
      <c r="P18165" s="93"/>
    </row>
    <row r="18166" spans="14:16">
      <c r="N18166" s="102"/>
      <c r="O18166" s="93"/>
      <c r="P18166" s="93"/>
    </row>
    <row r="18167" spans="14:16">
      <c r="N18167" s="102"/>
      <c r="O18167" s="93"/>
      <c r="P18167" s="93"/>
    </row>
    <row r="18168" spans="14:16">
      <c r="N18168" s="102"/>
      <c r="O18168" s="93"/>
      <c r="P18168" s="93"/>
    </row>
    <row r="18169" spans="14:16">
      <c r="N18169" s="102"/>
      <c r="O18169" s="93"/>
      <c r="P18169" s="93"/>
    </row>
    <row r="18170" spans="14:16">
      <c r="N18170" s="102"/>
      <c r="O18170" s="93"/>
      <c r="P18170" s="93"/>
    </row>
    <row r="18171" spans="14:16">
      <c r="N18171" s="102"/>
      <c r="O18171" s="93"/>
      <c r="P18171" s="93"/>
    </row>
    <row r="18172" spans="14:16">
      <c r="N18172" s="102"/>
      <c r="O18172" s="93"/>
      <c r="P18172" s="93"/>
    </row>
    <row r="18173" spans="14:16">
      <c r="N18173" s="102"/>
      <c r="O18173" s="93"/>
      <c r="P18173" s="93"/>
    </row>
    <row r="18174" spans="14:16">
      <c r="N18174" s="102"/>
      <c r="O18174" s="93"/>
      <c r="P18174" s="93"/>
    </row>
    <row r="18175" spans="14:16">
      <c r="N18175" s="102"/>
      <c r="O18175" s="93"/>
      <c r="P18175" s="93"/>
    </row>
    <row r="18176" spans="14:16">
      <c r="N18176" s="102"/>
      <c r="O18176" s="93"/>
      <c r="P18176" s="93"/>
    </row>
    <row r="18177" spans="14:16">
      <c r="N18177" s="102"/>
      <c r="O18177" s="93"/>
      <c r="P18177" s="93"/>
    </row>
    <row r="18178" spans="14:16">
      <c r="N18178" s="102"/>
      <c r="O18178" s="93"/>
      <c r="P18178" s="93"/>
    </row>
    <row r="18179" spans="14:16">
      <c r="N18179" s="102"/>
      <c r="O18179" s="93"/>
      <c r="P18179" s="93"/>
    </row>
    <row r="18180" spans="14:16">
      <c r="N18180" s="102"/>
      <c r="O18180" s="93"/>
      <c r="P18180" s="93"/>
    </row>
    <row r="18181" spans="14:16">
      <c r="N18181" s="102"/>
      <c r="O18181" s="93"/>
      <c r="P18181" s="93"/>
    </row>
    <row r="18182" spans="14:16">
      <c r="N18182" s="102"/>
      <c r="O18182" s="93"/>
      <c r="P18182" s="93"/>
    </row>
    <row r="18183" spans="14:16">
      <c r="N18183" s="102"/>
      <c r="O18183" s="93"/>
      <c r="P18183" s="93"/>
    </row>
    <row r="18184" spans="14:16">
      <c r="N18184" s="102"/>
      <c r="O18184" s="93"/>
      <c r="P18184" s="93"/>
    </row>
    <row r="18185" spans="14:16">
      <c r="N18185" s="102"/>
      <c r="O18185" s="93"/>
      <c r="P18185" s="93"/>
    </row>
    <row r="18186" spans="14:16">
      <c r="N18186" s="102"/>
      <c r="O18186" s="93"/>
      <c r="P18186" s="93"/>
    </row>
    <row r="18187" spans="14:16">
      <c r="N18187" s="102"/>
      <c r="O18187" s="93"/>
      <c r="P18187" s="93"/>
    </row>
    <row r="18188" spans="14:16">
      <c r="N18188" s="102"/>
      <c r="O18188" s="93"/>
      <c r="P18188" s="93"/>
    </row>
    <row r="18189" spans="14:16">
      <c r="N18189" s="102"/>
      <c r="O18189" s="93"/>
      <c r="P18189" s="93"/>
    </row>
    <row r="18190" spans="14:16">
      <c r="N18190" s="102"/>
      <c r="O18190" s="93"/>
      <c r="P18190" s="93"/>
    </row>
    <row r="18191" spans="14:16">
      <c r="N18191" s="102"/>
      <c r="O18191" s="93"/>
      <c r="P18191" s="93"/>
    </row>
    <row r="18192" spans="14:16">
      <c r="N18192" s="102"/>
      <c r="O18192" s="93"/>
      <c r="P18192" s="93"/>
    </row>
    <row r="18193" spans="14:16">
      <c r="N18193" s="102"/>
      <c r="O18193" s="93"/>
      <c r="P18193" s="93"/>
    </row>
    <row r="18194" spans="14:16">
      <c r="N18194" s="102"/>
      <c r="O18194" s="93"/>
      <c r="P18194" s="93"/>
    </row>
    <row r="18195" spans="14:16">
      <c r="N18195" s="102"/>
      <c r="O18195" s="93"/>
      <c r="P18195" s="93"/>
    </row>
    <row r="18196" spans="14:16">
      <c r="N18196" s="102"/>
      <c r="O18196" s="93"/>
      <c r="P18196" s="93"/>
    </row>
    <row r="18197" spans="14:16">
      <c r="N18197" s="102"/>
      <c r="O18197" s="93"/>
      <c r="P18197" s="93"/>
    </row>
    <row r="18198" spans="14:16">
      <c r="N18198" s="102"/>
      <c r="O18198" s="93"/>
      <c r="P18198" s="93"/>
    </row>
    <row r="18199" spans="14:16">
      <c r="N18199" s="102"/>
      <c r="O18199" s="93"/>
      <c r="P18199" s="93"/>
    </row>
    <row r="18200" spans="14:16">
      <c r="N18200" s="102"/>
      <c r="O18200" s="93"/>
      <c r="P18200" s="93"/>
    </row>
    <row r="18201" spans="14:16">
      <c r="N18201" s="102"/>
      <c r="O18201" s="93"/>
      <c r="P18201" s="93"/>
    </row>
    <row r="18202" spans="14:16">
      <c r="N18202" s="102"/>
      <c r="O18202" s="93"/>
      <c r="P18202" s="93"/>
    </row>
    <row r="18203" spans="14:16">
      <c r="N18203" s="102"/>
      <c r="O18203" s="93"/>
      <c r="P18203" s="93"/>
    </row>
    <row r="18204" spans="14:16">
      <c r="N18204" s="102"/>
      <c r="O18204" s="93"/>
      <c r="P18204" s="93"/>
    </row>
    <row r="18205" spans="14:16">
      <c r="N18205" s="102"/>
      <c r="O18205" s="93"/>
      <c r="P18205" s="93"/>
    </row>
    <row r="18206" spans="14:16">
      <c r="N18206" s="102"/>
      <c r="O18206" s="93"/>
      <c r="P18206" s="93"/>
    </row>
    <row r="18207" spans="14:16">
      <c r="N18207" s="102"/>
      <c r="O18207" s="93"/>
      <c r="P18207" s="93"/>
    </row>
    <row r="18208" spans="14:16">
      <c r="N18208" s="102"/>
      <c r="O18208" s="93"/>
      <c r="P18208" s="93"/>
    </row>
    <row r="18209" spans="14:16">
      <c r="N18209" s="102"/>
      <c r="O18209" s="93"/>
      <c r="P18209" s="93"/>
    </row>
    <row r="18210" spans="14:16">
      <c r="N18210" s="102"/>
      <c r="O18210" s="93"/>
      <c r="P18210" s="93"/>
    </row>
    <row r="18211" spans="14:16">
      <c r="N18211" s="102"/>
      <c r="O18211" s="93"/>
      <c r="P18211" s="93"/>
    </row>
    <row r="18212" spans="14:16">
      <c r="N18212" s="102"/>
      <c r="O18212" s="93"/>
      <c r="P18212" s="93"/>
    </row>
    <row r="18213" spans="14:16">
      <c r="N18213" s="102"/>
      <c r="O18213" s="93"/>
      <c r="P18213" s="93"/>
    </row>
    <row r="18214" spans="14:16">
      <c r="N18214" s="102"/>
      <c r="O18214" s="93"/>
      <c r="P18214" s="93"/>
    </row>
    <row r="18215" spans="14:16">
      <c r="N18215" s="102"/>
      <c r="O18215" s="93"/>
      <c r="P18215" s="93"/>
    </row>
    <row r="18216" spans="14:16">
      <c r="N18216" s="102"/>
      <c r="O18216" s="93"/>
      <c r="P18216" s="93"/>
    </row>
    <row r="18217" spans="14:16">
      <c r="N18217" s="102"/>
      <c r="O18217" s="93"/>
      <c r="P18217" s="93"/>
    </row>
    <row r="18218" spans="14:16">
      <c r="N18218" s="102"/>
      <c r="O18218" s="93"/>
      <c r="P18218" s="93"/>
    </row>
    <row r="18219" spans="14:16">
      <c r="N18219" s="102"/>
      <c r="O18219" s="93"/>
      <c r="P18219" s="93"/>
    </row>
    <row r="18220" spans="14:16">
      <c r="N18220" s="102"/>
      <c r="O18220" s="93"/>
      <c r="P18220" s="93"/>
    </row>
    <row r="18221" spans="14:16">
      <c r="N18221" s="102"/>
      <c r="O18221" s="93"/>
      <c r="P18221" s="93"/>
    </row>
    <row r="18222" spans="14:16">
      <c r="N18222" s="102"/>
      <c r="O18222" s="93"/>
      <c r="P18222" s="93"/>
    </row>
    <row r="18223" spans="14:16">
      <c r="N18223" s="102"/>
      <c r="O18223" s="93"/>
      <c r="P18223" s="93"/>
    </row>
    <row r="18224" spans="14:16">
      <c r="N18224" s="102"/>
      <c r="O18224" s="93"/>
      <c r="P18224" s="93"/>
    </row>
    <row r="18225" spans="14:16">
      <c r="N18225" s="102"/>
      <c r="O18225" s="93"/>
      <c r="P18225" s="93"/>
    </row>
    <row r="18226" spans="14:16">
      <c r="N18226" s="102"/>
      <c r="O18226" s="93"/>
      <c r="P18226" s="93"/>
    </row>
    <row r="18227" spans="14:16">
      <c r="N18227" s="102"/>
      <c r="O18227" s="93"/>
      <c r="P18227" s="93"/>
    </row>
    <row r="18228" spans="14:16">
      <c r="N18228" s="102"/>
      <c r="O18228" s="93"/>
      <c r="P18228" s="93"/>
    </row>
    <row r="18229" spans="14:16">
      <c r="N18229" s="102"/>
      <c r="O18229" s="93"/>
      <c r="P18229" s="93"/>
    </row>
    <row r="18230" spans="14:16">
      <c r="N18230" s="102"/>
      <c r="O18230" s="93"/>
      <c r="P18230" s="93"/>
    </row>
    <row r="18231" spans="14:16">
      <c r="N18231" s="102"/>
      <c r="O18231" s="93"/>
      <c r="P18231" s="93"/>
    </row>
    <row r="18232" spans="14:16">
      <c r="N18232" s="102"/>
      <c r="O18232" s="93"/>
      <c r="P18232" s="93"/>
    </row>
    <row r="18233" spans="14:16">
      <c r="N18233" s="102"/>
      <c r="O18233" s="93"/>
      <c r="P18233" s="93"/>
    </row>
    <row r="18234" spans="14:16">
      <c r="N18234" s="102"/>
      <c r="O18234" s="93"/>
      <c r="P18234" s="93"/>
    </row>
    <row r="18235" spans="14:16">
      <c r="N18235" s="102"/>
      <c r="O18235" s="93"/>
      <c r="P18235" s="93"/>
    </row>
    <row r="18236" spans="14:16">
      <c r="N18236" s="102"/>
      <c r="O18236" s="93"/>
      <c r="P18236" s="93"/>
    </row>
    <row r="18237" spans="14:16">
      <c r="N18237" s="102"/>
      <c r="O18237" s="93"/>
      <c r="P18237" s="93"/>
    </row>
    <row r="18238" spans="14:16">
      <c r="N18238" s="102"/>
      <c r="O18238" s="93"/>
      <c r="P18238" s="93"/>
    </row>
    <row r="18239" spans="14:16">
      <c r="N18239" s="102"/>
      <c r="O18239" s="93"/>
      <c r="P18239" s="93"/>
    </row>
    <row r="18240" spans="14:16">
      <c r="N18240" s="102"/>
      <c r="O18240" s="93"/>
      <c r="P18240" s="93"/>
    </row>
    <row r="18241" spans="14:16">
      <c r="N18241" s="102"/>
      <c r="O18241" s="93"/>
      <c r="P18241" s="93"/>
    </row>
    <row r="18242" spans="14:16">
      <c r="N18242" s="102"/>
      <c r="O18242" s="93"/>
      <c r="P18242" s="93"/>
    </row>
    <row r="18243" spans="14:16">
      <c r="N18243" s="102"/>
      <c r="O18243" s="93"/>
      <c r="P18243" s="93"/>
    </row>
    <row r="18244" spans="14:16">
      <c r="N18244" s="102"/>
      <c r="O18244" s="93"/>
      <c r="P18244" s="93"/>
    </row>
    <row r="18245" spans="14:16">
      <c r="N18245" s="102"/>
      <c r="O18245" s="93"/>
      <c r="P18245" s="93"/>
    </row>
    <row r="18246" spans="14:16">
      <c r="N18246" s="102"/>
      <c r="O18246" s="93"/>
      <c r="P18246" s="93"/>
    </row>
    <row r="18247" spans="14:16">
      <c r="N18247" s="102"/>
      <c r="O18247" s="93"/>
      <c r="P18247" s="93"/>
    </row>
    <row r="18248" spans="14:16">
      <c r="N18248" s="102"/>
      <c r="O18248" s="93"/>
      <c r="P18248" s="93"/>
    </row>
    <row r="18249" spans="14:16">
      <c r="N18249" s="102"/>
      <c r="O18249" s="93"/>
      <c r="P18249" s="93"/>
    </row>
    <row r="18250" spans="14:16">
      <c r="N18250" s="102"/>
      <c r="O18250" s="93"/>
      <c r="P18250" s="93"/>
    </row>
    <row r="18251" spans="14:16">
      <c r="N18251" s="102"/>
      <c r="O18251" s="93"/>
      <c r="P18251" s="93"/>
    </row>
    <row r="18252" spans="14:16">
      <c r="N18252" s="102"/>
      <c r="O18252" s="93"/>
      <c r="P18252" s="93"/>
    </row>
    <row r="18253" spans="14:16">
      <c r="N18253" s="102"/>
      <c r="O18253" s="93"/>
      <c r="P18253" s="93"/>
    </row>
    <row r="18254" spans="14:16">
      <c r="N18254" s="102"/>
      <c r="O18254" s="93"/>
      <c r="P18254" s="93"/>
    </row>
    <row r="18255" spans="14:16">
      <c r="N18255" s="102"/>
      <c r="O18255" s="93"/>
      <c r="P18255" s="93"/>
    </row>
    <row r="18256" spans="14:16">
      <c r="N18256" s="102"/>
      <c r="O18256" s="93"/>
      <c r="P18256" s="93"/>
    </row>
    <row r="18257" spans="14:16">
      <c r="N18257" s="102"/>
      <c r="O18257" s="93"/>
      <c r="P18257" s="93"/>
    </row>
    <row r="18258" spans="14:16">
      <c r="N18258" s="102"/>
      <c r="O18258" s="93"/>
      <c r="P18258" s="93"/>
    </row>
    <row r="18259" spans="14:16">
      <c r="N18259" s="102"/>
      <c r="O18259" s="93"/>
      <c r="P18259" s="93"/>
    </row>
    <row r="18260" spans="14:16">
      <c r="N18260" s="102"/>
      <c r="O18260" s="93"/>
      <c r="P18260" s="93"/>
    </row>
    <row r="18261" spans="14:16">
      <c r="N18261" s="102"/>
      <c r="O18261" s="93"/>
      <c r="P18261" s="93"/>
    </row>
    <row r="18262" spans="14:16">
      <c r="N18262" s="102"/>
      <c r="O18262" s="93"/>
      <c r="P18262" s="93"/>
    </row>
    <row r="18263" spans="14:16">
      <c r="N18263" s="102"/>
      <c r="O18263" s="93"/>
      <c r="P18263" s="93"/>
    </row>
    <row r="18264" spans="14:16">
      <c r="N18264" s="102"/>
      <c r="O18264" s="93"/>
      <c r="P18264" s="93"/>
    </row>
    <row r="18265" spans="14:16">
      <c r="N18265" s="102"/>
      <c r="O18265" s="93"/>
      <c r="P18265" s="93"/>
    </row>
    <row r="18266" spans="14:16">
      <c r="N18266" s="102"/>
      <c r="O18266" s="93"/>
      <c r="P18266" s="93"/>
    </row>
    <row r="18267" spans="14:16">
      <c r="N18267" s="102"/>
      <c r="O18267" s="93"/>
      <c r="P18267" s="93"/>
    </row>
    <row r="18268" spans="14:16">
      <c r="N18268" s="102"/>
      <c r="O18268" s="93"/>
      <c r="P18268" s="93"/>
    </row>
    <row r="18269" spans="14:16">
      <c r="N18269" s="102"/>
      <c r="O18269" s="93"/>
      <c r="P18269" s="93"/>
    </row>
    <row r="18270" spans="14:16">
      <c r="N18270" s="102"/>
      <c r="O18270" s="93"/>
      <c r="P18270" s="93"/>
    </row>
    <row r="18271" spans="14:16">
      <c r="N18271" s="102"/>
      <c r="O18271" s="93"/>
      <c r="P18271" s="93"/>
    </row>
    <row r="18272" spans="14:16">
      <c r="N18272" s="102"/>
      <c r="O18272" s="93"/>
      <c r="P18272" s="93"/>
    </row>
    <row r="18273" spans="14:16">
      <c r="N18273" s="102"/>
      <c r="O18273" s="93"/>
      <c r="P18273" s="93"/>
    </row>
    <row r="18274" spans="14:16">
      <c r="N18274" s="102"/>
      <c r="O18274" s="93"/>
      <c r="P18274" s="93"/>
    </row>
    <row r="18275" spans="14:16">
      <c r="N18275" s="102"/>
      <c r="O18275" s="93"/>
      <c r="P18275" s="93"/>
    </row>
    <row r="18276" spans="14:16">
      <c r="N18276" s="102"/>
      <c r="O18276" s="93"/>
      <c r="P18276" s="93"/>
    </row>
    <row r="18277" spans="14:16">
      <c r="N18277" s="102"/>
      <c r="O18277" s="93"/>
      <c r="P18277" s="93"/>
    </row>
    <row r="18278" spans="14:16">
      <c r="N18278" s="102"/>
      <c r="O18278" s="93"/>
      <c r="P18278" s="93"/>
    </row>
    <row r="18279" spans="14:16">
      <c r="N18279" s="102"/>
      <c r="O18279" s="93"/>
      <c r="P18279" s="93"/>
    </row>
    <row r="18280" spans="14:16">
      <c r="N18280" s="102"/>
      <c r="O18280" s="93"/>
      <c r="P18280" s="93"/>
    </row>
    <row r="18281" spans="14:16">
      <c r="N18281" s="102"/>
      <c r="O18281" s="93"/>
      <c r="P18281" s="93"/>
    </row>
    <row r="18282" spans="14:16">
      <c r="N18282" s="102"/>
      <c r="O18282" s="93"/>
      <c r="P18282" s="93"/>
    </row>
    <row r="18283" spans="14:16">
      <c r="N18283" s="102"/>
      <c r="O18283" s="93"/>
      <c r="P18283" s="93"/>
    </row>
    <row r="18284" spans="14:16">
      <c r="N18284" s="102"/>
      <c r="O18284" s="93"/>
      <c r="P18284" s="93"/>
    </row>
    <row r="18285" spans="14:16">
      <c r="N18285" s="102"/>
      <c r="O18285" s="93"/>
      <c r="P18285" s="93"/>
    </row>
    <row r="18286" spans="14:16">
      <c r="N18286" s="102"/>
      <c r="O18286" s="93"/>
      <c r="P18286" s="93"/>
    </row>
    <row r="18287" spans="14:16">
      <c r="N18287" s="102"/>
      <c r="O18287" s="93"/>
      <c r="P18287" s="93"/>
    </row>
    <row r="18288" spans="14:16">
      <c r="N18288" s="102"/>
      <c r="O18288" s="93"/>
      <c r="P18288" s="93"/>
    </row>
    <row r="18289" spans="14:16">
      <c r="N18289" s="102"/>
      <c r="O18289" s="93"/>
      <c r="P18289" s="93"/>
    </row>
    <row r="18290" spans="14:16">
      <c r="N18290" s="102"/>
      <c r="O18290" s="93"/>
      <c r="P18290" s="93"/>
    </row>
    <row r="18291" spans="14:16">
      <c r="N18291" s="102"/>
      <c r="O18291" s="93"/>
      <c r="P18291" s="93"/>
    </row>
    <row r="18292" spans="14:16">
      <c r="N18292" s="102"/>
      <c r="O18292" s="93"/>
      <c r="P18292" s="93"/>
    </row>
    <row r="18293" spans="14:16">
      <c r="N18293" s="102"/>
      <c r="O18293" s="93"/>
      <c r="P18293" s="93"/>
    </row>
    <row r="18294" spans="14:16">
      <c r="N18294" s="102"/>
      <c r="O18294" s="93"/>
      <c r="P18294" s="93"/>
    </row>
    <row r="18295" spans="14:16">
      <c r="N18295" s="102"/>
      <c r="O18295" s="93"/>
      <c r="P18295" s="93"/>
    </row>
    <row r="18296" spans="14:16">
      <c r="N18296" s="102"/>
      <c r="O18296" s="93"/>
      <c r="P18296" s="93"/>
    </row>
    <row r="18297" spans="14:16">
      <c r="N18297" s="102"/>
      <c r="O18297" s="93"/>
      <c r="P18297" s="93"/>
    </row>
    <row r="18298" spans="14:16">
      <c r="N18298" s="102"/>
      <c r="O18298" s="93"/>
      <c r="P18298" s="93"/>
    </row>
    <row r="18299" spans="14:16">
      <c r="N18299" s="102"/>
      <c r="O18299" s="93"/>
      <c r="P18299" s="93"/>
    </row>
    <row r="18300" spans="14:16">
      <c r="N18300" s="102"/>
      <c r="O18300" s="93"/>
      <c r="P18300" s="93"/>
    </row>
    <row r="18301" spans="14:16">
      <c r="N18301" s="102"/>
      <c r="O18301" s="93"/>
      <c r="P18301" s="93"/>
    </row>
    <row r="18302" spans="14:16">
      <c r="N18302" s="102"/>
      <c r="O18302" s="93"/>
      <c r="P18302" s="93"/>
    </row>
    <row r="18303" spans="14:16">
      <c r="N18303" s="102"/>
      <c r="O18303" s="93"/>
      <c r="P18303" s="93"/>
    </row>
    <row r="18304" spans="14:16">
      <c r="N18304" s="102"/>
      <c r="O18304" s="93"/>
      <c r="P18304" s="93"/>
    </row>
    <row r="18305" spans="14:16">
      <c r="N18305" s="102"/>
      <c r="O18305" s="93"/>
      <c r="P18305" s="93"/>
    </row>
    <row r="18306" spans="14:16">
      <c r="N18306" s="102"/>
      <c r="O18306" s="93"/>
      <c r="P18306" s="93"/>
    </row>
    <row r="18307" spans="14:16">
      <c r="N18307" s="102"/>
      <c r="O18307" s="93"/>
      <c r="P18307" s="93"/>
    </row>
    <row r="18308" spans="14:16">
      <c r="N18308" s="102"/>
      <c r="O18308" s="93"/>
      <c r="P18308" s="93"/>
    </row>
    <row r="18309" spans="14:16">
      <c r="N18309" s="102"/>
      <c r="O18309" s="93"/>
      <c r="P18309" s="93"/>
    </row>
    <row r="18310" spans="14:16">
      <c r="N18310" s="102"/>
      <c r="O18310" s="93"/>
      <c r="P18310" s="93"/>
    </row>
    <row r="18311" spans="14:16">
      <c r="N18311" s="102"/>
      <c r="O18311" s="93"/>
      <c r="P18311" s="93"/>
    </row>
    <row r="18312" spans="14:16">
      <c r="N18312" s="102"/>
      <c r="O18312" s="93"/>
      <c r="P18312" s="93"/>
    </row>
    <row r="18313" spans="14:16">
      <c r="N18313" s="102"/>
      <c r="O18313" s="93"/>
      <c r="P18313" s="93"/>
    </row>
    <row r="18314" spans="14:16">
      <c r="N18314" s="102"/>
      <c r="O18314" s="93"/>
      <c r="P18314" s="93"/>
    </row>
    <row r="18315" spans="14:16">
      <c r="N18315" s="102"/>
      <c r="O18315" s="93"/>
      <c r="P18315" s="93"/>
    </row>
    <row r="18316" spans="14:16">
      <c r="N18316" s="102"/>
      <c r="O18316" s="93"/>
      <c r="P18316" s="93"/>
    </row>
    <row r="18317" spans="14:16">
      <c r="N18317" s="102"/>
      <c r="O18317" s="93"/>
      <c r="P18317" s="93"/>
    </row>
    <row r="18318" spans="14:16">
      <c r="N18318" s="102"/>
      <c r="O18318" s="93"/>
      <c r="P18318" s="93"/>
    </row>
    <row r="18319" spans="14:16">
      <c r="N18319" s="102"/>
      <c r="O18319" s="93"/>
      <c r="P18319" s="93"/>
    </row>
    <row r="18320" spans="14:16">
      <c r="N18320" s="102"/>
      <c r="O18320" s="93"/>
      <c r="P18320" s="93"/>
    </row>
    <row r="18321" spans="14:16">
      <c r="N18321" s="102"/>
      <c r="O18321" s="93"/>
      <c r="P18321" s="93"/>
    </row>
    <row r="18322" spans="14:16">
      <c r="N18322" s="102"/>
      <c r="O18322" s="93"/>
      <c r="P18322" s="93"/>
    </row>
    <row r="18323" spans="14:16">
      <c r="N18323" s="102"/>
      <c r="O18323" s="93"/>
      <c r="P18323" s="93"/>
    </row>
    <row r="18324" spans="14:16">
      <c r="N18324" s="102"/>
      <c r="O18324" s="93"/>
      <c r="P18324" s="93"/>
    </row>
    <row r="18325" spans="14:16">
      <c r="N18325" s="102"/>
      <c r="O18325" s="93"/>
      <c r="P18325" s="93"/>
    </row>
    <row r="18326" spans="14:16">
      <c r="N18326" s="102"/>
      <c r="O18326" s="93"/>
      <c r="P18326" s="93"/>
    </row>
    <row r="18327" spans="14:16">
      <c r="N18327" s="102"/>
      <c r="O18327" s="93"/>
      <c r="P18327" s="93"/>
    </row>
    <row r="18328" spans="14:16">
      <c r="N18328" s="102"/>
      <c r="O18328" s="93"/>
      <c r="P18328" s="93"/>
    </row>
    <row r="18329" spans="14:16">
      <c r="N18329" s="102"/>
      <c r="O18329" s="93"/>
      <c r="P18329" s="93"/>
    </row>
    <row r="18330" spans="14:16">
      <c r="N18330" s="102"/>
      <c r="O18330" s="93"/>
      <c r="P18330" s="93"/>
    </row>
    <row r="18331" spans="14:16">
      <c r="N18331" s="102"/>
      <c r="O18331" s="93"/>
      <c r="P18331" s="93"/>
    </row>
    <row r="18332" spans="14:16">
      <c r="N18332" s="102"/>
      <c r="O18332" s="93"/>
      <c r="P18332" s="93"/>
    </row>
    <row r="18333" spans="14:16">
      <c r="N18333" s="102"/>
      <c r="O18333" s="93"/>
      <c r="P18333" s="93"/>
    </row>
    <row r="18334" spans="14:16">
      <c r="N18334" s="102"/>
      <c r="O18334" s="93"/>
      <c r="P18334" s="93"/>
    </row>
    <row r="18335" spans="14:16">
      <c r="N18335" s="102"/>
      <c r="O18335" s="93"/>
      <c r="P18335" s="93"/>
    </row>
    <row r="18336" spans="14:16">
      <c r="N18336" s="102"/>
      <c r="O18336" s="93"/>
      <c r="P18336" s="93"/>
    </row>
    <row r="18337" spans="14:16">
      <c r="N18337" s="102"/>
      <c r="O18337" s="93"/>
      <c r="P18337" s="93"/>
    </row>
    <row r="18338" spans="14:16">
      <c r="N18338" s="102"/>
      <c r="O18338" s="93"/>
      <c r="P18338" s="93"/>
    </row>
    <row r="18339" spans="14:16">
      <c r="N18339" s="102"/>
      <c r="O18339" s="93"/>
      <c r="P18339" s="93"/>
    </row>
    <row r="18340" spans="14:16">
      <c r="N18340" s="102"/>
      <c r="O18340" s="93"/>
      <c r="P18340" s="93"/>
    </row>
    <row r="18341" spans="14:16">
      <c r="N18341" s="102"/>
      <c r="O18341" s="93"/>
      <c r="P18341" s="93"/>
    </row>
    <row r="18342" spans="14:16">
      <c r="N18342" s="102"/>
      <c r="O18342" s="93"/>
      <c r="P18342" s="93"/>
    </row>
    <row r="18343" spans="14:16">
      <c r="N18343" s="102"/>
      <c r="O18343" s="93"/>
      <c r="P18343" s="93"/>
    </row>
    <row r="18344" spans="14:16">
      <c r="N18344" s="102"/>
      <c r="O18344" s="93"/>
      <c r="P18344" s="93"/>
    </row>
    <row r="18345" spans="14:16">
      <c r="N18345" s="102"/>
      <c r="O18345" s="93"/>
      <c r="P18345" s="93"/>
    </row>
    <row r="18346" spans="14:16">
      <c r="N18346" s="102"/>
      <c r="O18346" s="93"/>
      <c r="P18346" s="93"/>
    </row>
    <row r="18347" spans="14:16">
      <c r="N18347" s="102"/>
      <c r="O18347" s="93"/>
      <c r="P18347" s="93"/>
    </row>
    <row r="18348" spans="14:16">
      <c r="N18348" s="102"/>
      <c r="O18348" s="93"/>
      <c r="P18348" s="93"/>
    </row>
    <row r="18349" spans="14:16">
      <c r="N18349" s="102"/>
      <c r="O18349" s="93"/>
      <c r="P18349" s="93"/>
    </row>
    <row r="18350" spans="14:16">
      <c r="N18350" s="102"/>
      <c r="O18350" s="93"/>
      <c r="P18350" s="93"/>
    </row>
    <row r="18351" spans="14:16">
      <c r="N18351" s="102"/>
      <c r="O18351" s="93"/>
      <c r="P18351" s="93"/>
    </row>
    <row r="18352" spans="14:16">
      <c r="N18352" s="102"/>
      <c r="O18352" s="93"/>
      <c r="P18352" s="93"/>
    </row>
    <row r="18353" spans="14:16">
      <c r="N18353" s="102"/>
      <c r="O18353" s="93"/>
      <c r="P18353" s="93"/>
    </row>
    <row r="18354" spans="14:16">
      <c r="N18354" s="102"/>
      <c r="O18354" s="93"/>
      <c r="P18354" s="93"/>
    </row>
    <row r="18355" spans="14:16">
      <c r="N18355" s="102"/>
      <c r="O18355" s="93"/>
      <c r="P18355" s="93"/>
    </row>
    <row r="18356" spans="14:16">
      <c r="N18356" s="102"/>
      <c r="O18356" s="93"/>
      <c r="P18356" s="93"/>
    </row>
    <row r="18357" spans="14:16">
      <c r="N18357" s="102"/>
      <c r="O18357" s="93"/>
      <c r="P18357" s="93"/>
    </row>
    <row r="18358" spans="14:16">
      <c r="N18358" s="102"/>
      <c r="O18358" s="93"/>
      <c r="P18358" s="93"/>
    </row>
    <row r="18359" spans="14:16">
      <c r="N18359" s="102"/>
      <c r="O18359" s="93"/>
      <c r="P18359" s="93"/>
    </row>
    <row r="18360" spans="14:16">
      <c r="N18360" s="102"/>
      <c r="O18360" s="93"/>
      <c r="P18360" s="93"/>
    </row>
    <row r="18361" spans="14:16">
      <c r="N18361" s="102"/>
      <c r="O18361" s="93"/>
      <c r="P18361" s="93"/>
    </row>
    <row r="18362" spans="14:16">
      <c r="N18362" s="102"/>
      <c r="O18362" s="93"/>
      <c r="P18362" s="93"/>
    </row>
    <row r="18363" spans="14:16">
      <c r="N18363" s="102"/>
      <c r="O18363" s="93"/>
      <c r="P18363" s="93"/>
    </row>
    <row r="18364" spans="14:16">
      <c r="N18364" s="102"/>
      <c r="O18364" s="93"/>
      <c r="P18364" s="93"/>
    </row>
    <row r="18365" spans="14:16">
      <c r="N18365" s="102"/>
      <c r="O18365" s="93"/>
      <c r="P18365" s="93"/>
    </row>
    <row r="18366" spans="14:16">
      <c r="N18366" s="102"/>
      <c r="O18366" s="93"/>
      <c r="P18366" s="93"/>
    </row>
    <row r="18367" spans="14:16">
      <c r="N18367" s="102"/>
      <c r="O18367" s="93"/>
      <c r="P18367" s="93"/>
    </row>
    <row r="18368" spans="14:16">
      <c r="N18368" s="102"/>
      <c r="O18368" s="93"/>
      <c r="P18368" s="93"/>
    </row>
    <row r="18369" spans="14:16">
      <c r="N18369" s="102"/>
      <c r="O18369" s="93"/>
      <c r="P18369" s="93"/>
    </row>
    <row r="18370" spans="14:16">
      <c r="N18370" s="102"/>
      <c r="O18370" s="93"/>
      <c r="P18370" s="93"/>
    </row>
    <row r="18371" spans="14:16">
      <c r="N18371" s="102"/>
      <c r="O18371" s="93"/>
      <c r="P18371" s="93"/>
    </row>
    <row r="18372" spans="14:16">
      <c r="N18372" s="102"/>
      <c r="O18372" s="93"/>
      <c r="P18372" s="93"/>
    </row>
    <row r="18373" spans="14:16">
      <c r="N18373" s="102"/>
      <c r="O18373" s="93"/>
      <c r="P18373" s="93"/>
    </row>
    <row r="18374" spans="14:16">
      <c r="N18374" s="102"/>
      <c r="O18374" s="93"/>
      <c r="P18374" s="93"/>
    </row>
    <row r="18375" spans="14:16">
      <c r="N18375" s="102"/>
      <c r="O18375" s="93"/>
      <c r="P18375" s="93"/>
    </row>
    <row r="18376" spans="14:16">
      <c r="N18376" s="102"/>
      <c r="O18376" s="93"/>
      <c r="P18376" s="93"/>
    </row>
    <row r="18377" spans="14:16">
      <c r="N18377" s="102"/>
      <c r="O18377" s="93"/>
      <c r="P18377" s="93"/>
    </row>
    <row r="18378" spans="14:16">
      <c r="N18378" s="102"/>
      <c r="O18378" s="93"/>
      <c r="P18378" s="93"/>
    </row>
    <row r="18379" spans="14:16">
      <c r="N18379" s="102"/>
      <c r="O18379" s="93"/>
      <c r="P18379" s="93"/>
    </row>
    <row r="18380" spans="14:16">
      <c r="N18380" s="102"/>
      <c r="O18380" s="93"/>
      <c r="P18380" s="93"/>
    </row>
    <row r="18381" spans="14:16">
      <c r="N18381" s="102"/>
      <c r="O18381" s="93"/>
      <c r="P18381" s="93"/>
    </row>
    <row r="18382" spans="14:16">
      <c r="N18382" s="102"/>
      <c r="O18382" s="93"/>
      <c r="P18382" s="93"/>
    </row>
    <row r="18383" spans="14:16">
      <c r="N18383" s="102"/>
      <c r="O18383" s="93"/>
      <c r="P18383" s="93"/>
    </row>
    <row r="18384" spans="14:16">
      <c r="N18384" s="102"/>
      <c r="O18384" s="93"/>
      <c r="P18384" s="93"/>
    </row>
    <row r="18385" spans="14:16">
      <c r="N18385" s="102"/>
      <c r="O18385" s="93"/>
      <c r="P18385" s="93"/>
    </row>
    <row r="18386" spans="14:16">
      <c r="N18386" s="102"/>
      <c r="O18386" s="93"/>
      <c r="P18386" s="93"/>
    </row>
    <row r="18387" spans="14:16">
      <c r="N18387" s="102"/>
      <c r="O18387" s="93"/>
      <c r="P18387" s="93"/>
    </row>
    <row r="18388" spans="14:16">
      <c r="N18388" s="102"/>
      <c r="O18388" s="93"/>
      <c r="P18388" s="93"/>
    </row>
    <row r="18389" spans="14:16">
      <c r="N18389" s="102"/>
      <c r="O18389" s="93"/>
      <c r="P18389" s="93"/>
    </row>
    <row r="18390" spans="14:16">
      <c r="N18390" s="102"/>
      <c r="O18390" s="93"/>
      <c r="P18390" s="93"/>
    </row>
    <row r="18391" spans="14:16">
      <c r="N18391" s="102"/>
      <c r="O18391" s="93"/>
      <c r="P18391" s="93"/>
    </row>
    <row r="18392" spans="14:16">
      <c r="N18392" s="102"/>
      <c r="O18392" s="93"/>
      <c r="P18392" s="93"/>
    </row>
    <row r="18393" spans="14:16">
      <c r="N18393" s="102"/>
      <c r="O18393" s="93"/>
      <c r="P18393" s="93"/>
    </row>
    <row r="18394" spans="14:16">
      <c r="N18394" s="102"/>
      <c r="O18394" s="93"/>
      <c r="P18394" s="93"/>
    </row>
    <row r="18395" spans="14:16">
      <c r="N18395" s="102"/>
      <c r="O18395" s="93"/>
      <c r="P18395" s="93"/>
    </row>
    <row r="18396" spans="14:16">
      <c r="N18396" s="102"/>
      <c r="O18396" s="93"/>
      <c r="P18396" s="93"/>
    </row>
    <row r="18397" spans="14:16">
      <c r="N18397" s="102"/>
      <c r="O18397" s="93"/>
      <c r="P18397" s="93"/>
    </row>
    <row r="18398" spans="14:16">
      <c r="N18398" s="102"/>
      <c r="O18398" s="93"/>
      <c r="P18398" s="93"/>
    </row>
    <row r="18399" spans="14:16">
      <c r="N18399" s="102"/>
      <c r="O18399" s="93"/>
      <c r="P18399" s="93"/>
    </row>
    <row r="18400" spans="14:16">
      <c r="N18400" s="102"/>
      <c r="O18400" s="93"/>
      <c r="P18400" s="93"/>
    </row>
    <row r="18401" spans="14:16">
      <c r="N18401" s="102"/>
      <c r="O18401" s="93"/>
      <c r="P18401" s="93"/>
    </row>
    <row r="18402" spans="14:16">
      <c r="N18402" s="102"/>
      <c r="O18402" s="93"/>
      <c r="P18402" s="93"/>
    </row>
    <row r="18403" spans="14:16">
      <c r="N18403" s="102"/>
      <c r="O18403" s="93"/>
      <c r="P18403" s="93"/>
    </row>
    <row r="18404" spans="14:16">
      <c r="N18404" s="102"/>
      <c r="O18404" s="93"/>
      <c r="P18404" s="93"/>
    </row>
    <row r="18405" spans="14:16">
      <c r="N18405" s="102"/>
      <c r="O18405" s="93"/>
      <c r="P18405" s="93"/>
    </row>
    <row r="18406" spans="14:16">
      <c r="N18406" s="102"/>
      <c r="O18406" s="93"/>
      <c r="P18406" s="93"/>
    </row>
    <row r="18407" spans="14:16">
      <c r="N18407" s="102"/>
      <c r="O18407" s="93"/>
      <c r="P18407" s="93"/>
    </row>
    <row r="18408" spans="14:16">
      <c r="N18408" s="102"/>
      <c r="O18408" s="93"/>
      <c r="P18408" s="93"/>
    </row>
    <row r="18409" spans="14:16">
      <c r="N18409" s="102"/>
      <c r="O18409" s="93"/>
      <c r="P18409" s="93"/>
    </row>
    <row r="18410" spans="14:16">
      <c r="N18410" s="102"/>
      <c r="O18410" s="93"/>
      <c r="P18410" s="93"/>
    </row>
    <row r="18411" spans="14:16">
      <c r="N18411" s="102"/>
      <c r="O18411" s="93"/>
      <c r="P18411" s="93"/>
    </row>
    <row r="18412" spans="14:16">
      <c r="N18412" s="102"/>
      <c r="O18412" s="93"/>
      <c r="P18412" s="93"/>
    </row>
    <row r="18413" spans="14:16">
      <c r="N18413" s="102"/>
      <c r="O18413" s="93"/>
      <c r="P18413" s="93"/>
    </row>
    <row r="18414" spans="14:16">
      <c r="N18414" s="102"/>
      <c r="O18414" s="93"/>
      <c r="P18414" s="93"/>
    </row>
    <row r="18415" spans="14:16">
      <c r="N18415" s="102"/>
      <c r="O18415" s="93"/>
      <c r="P18415" s="93"/>
    </row>
    <row r="18416" spans="14:16">
      <c r="N18416" s="102"/>
      <c r="O18416" s="93"/>
      <c r="P18416" s="93"/>
    </row>
    <row r="18417" spans="14:16">
      <c r="N18417" s="102"/>
      <c r="O18417" s="93"/>
      <c r="P18417" s="93"/>
    </row>
    <row r="18418" spans="14:16">
      <c r="N18418" s="102"/>
      <c r="O18418" s="93"/>
      <c r="P18418" s="93"/>
    </row>
    <row r="18419" spans="14:16">
      <c r="N18419" s="102"/>
      <c r="O18419" s="93"/>
      <c r="P18419" s="93"/>
    </row>
    <row r="18420" spans="14:16">
      <c r="N18420" s="102"/>
      <c r="O18420" s="93"/>
      <c r="P18420" s="93"/>
    </row>
    <row r="18421" spans="14:16">
      <c r="N18421" s="102"/>
      <c r="O18421" s="93"/>
      <c r="P18421" s="93"/>
    </row>
    <row r="18422" spans="14:16">
      <c r="N18422" s="102"/>
      <c r="O18422" s="93"/>
      <c r="P18422" s="93"/>
    </row>
    <row r="18423" spans="14:16">
      <c r="N18423" s="102"/>
      <c r="O18423" s="93"/>
      <c r="P18423" s="93"/>
    </row>
    <row r="18424" spans="14:16">
      <c r="N18424" s="102"/>
      <c r="O18424" s="93"/>
      <c r="P18424" s="93"/>
    </row>
    <row r="18425" spans="14:16">
      <c r="N18425" s="102"/>
      <c r="O18425" s="93"/>
      <c r="P18425" s="93"/>
    </row>
    <row r="18426" spans="14:16">
      <c r="N18426" s="102"/>
      <c r="O18426" s="93"/>
      <c r="P18426" s="93"/>
    </row>
    <row r="18427" spans="14:16">
      <c r="N18427" s="102"/>
      <c r="O18427" s="93"/>
      <c r="P18427" s="93"/>
    </row>
    <row r="18428" spans="14:16">
      <c r="N18428" s="102"/>
      <c r="O18428" s="93"/>
      <c r="P18428" s="93"/>
    </row>
    <row r="18429" spans="14:16">
      <c r="N18429" s="102"/>
      <c r="O18429" s="93"/>
      <c r="P18429" s="93"/>
    </row>
    <row r="18430" spans="14:16">
      <c r="N18430" s="102"/>
      <c r="O18430" s="93"/>
      <c r="P18430" s="93"/>
    </row>
    <row r="18431" spans="14:16">
      <c r="N18431" s="102"/>
      <c r="O18431" s="93"/>
      <c r="P18431" s="93"/>
    </row>
    <row r="18432" spans="14:16">
      <c r="N18432" s="102"/>
      <c r="O18432" s="93"/>
      <c r="P18432" s="93"/>
    </row>
    <row r="18433" spans="14:16">
      <c r="N18433" s="102"/>
      <c r="O18433" s="93"/>
      <c r="P18433" s="93"/>
    </row>
    <row r="18434" spans="14:16">
      <c r="N18434" s="102"/>
      <c r="O18434" s="93"/>
      <c r="P18434" s="93"/>
    </row>
    <row r="18435" spans="14:16">
      <c r="N18435" s="102"/>
      <c r="O18435" s="93"/>
      <c r="P18435" s="93"/>
    </row>
    <row r="18436" spans="14:16">
      <c r="N18436" s="102"/>
      <c r="O18436" s="93"/>
      <c r="P18436" s="93"/>
    </row>
    <row r="18437" spans="14:16">
      <c r="N18437" s="102"/>
      <c r="O18437" s="93"/>
      <c r="P18437" s="93"/>
    </row>
    <row r="18438" spans="14:16">
      <c r="N18438" s="102"/>
      <c r="O18438" s="93"/>
      <c r="P18438" s="93"/>
    </row>
    <row r="18439" spans="14:16">
      <c r="N18439" s="102"/>
      <c r="O18439" s="93"/>
      <c r="P18439" s="93"/>
    </row>
    <row r="18440" spans="14:16">
      <c r="N18440" s="102"/>
      <c r="O18440" s="93"/>
      <c r="P18440" s="93"/>
    </row>
    <row r="18441" spans="14:16">
      <c r="N18441" s="102"/>
      <c r="O18441" s="93"/>
      <c r="P18441" s="93"/>
    </row>
    <row r="18442" spans="14:16">
      <c r="N18442" s="102"/>
      <c r="O18442" s="93"/>
      <c r="P18442" s="93"/>
    </row>
    <row r="18443" spans="14:16">
      <c r="N18443" s="102"/>
      <c r="O18443" s="93"/>
      <c r="P18443" s="93"/>
    </row>
    <row r="18444" spans="14:16">
      <c r="N18444" s="102"/>
      <c r="O18444" s="93"/>
      <c r="P18444" s="93"/>
    </row>
    <row r="18445" spans="14:16">
      <c r="N18445" s="102"/>
      <c r="O18445" s="93"/>
      <c r="P18445" s="93"/>
    </row>
    <row r="18446" spans="14:16">
      <c r="N18446" s="102"/>
      <c r="O18446" s="93"/>
      <c r="P18446" s="93"/>
    </row>
    <row r="18447" spans="14:16">
      <c r="N18447" s="102"/>
      <c r="O18447" s="93"/>
      <c r="P18447" s="93"/>
    </row>
    <row r="18448" spans="14:16">
      <c r="N18448" s="102"/>
      <c r="O18448" s="93"/>
      <c r="P18448" s="93"/>
    </row>
    <row r="18449" spans="14:16">
      <c r="N18449" s="102"/>
      <c r="O18449" s="93"/>
      <c r="P18449" s="93"/>
    </row>
    <row r="18450" spans="14:16">
      <c r="N18450" s="102"/>
      <c r="O18450" s="93"/>
      <c r="P18450" s="93"/>
    </row>
    <row r="18451" spans="14:16">
      <c r="N18451" s="102"/>
      <c r="O18451" s="93"/>
      <c r="P18451" s="93"/>
    </row>
    <row r="18452" spans="14:16">
      <c r="N18452" s="102"/>
      <c r="O18452" s="93"/>
      <c r="P18452" s="93"/>
    </row>
    <row r="18453" spans="14:16">
      <c r="N18453" s="102"/>
      <c r="O18453" s="93"/>
      <c r="P18453" s="93"/>
    </row>
    <row r="18454" spans="14:16">
      <c r="N18454" s="102"/>
      <c r="O18454" s="93"/>
      <c r="P18454" s="93"/>
    </row>
    <row r="18455" spans="14:16">
      <c r="N18455" s="102"/>
      <c r="O18455" s="93"/>
      <c r="P18455" s="93"/>
    </row>
    <row r="18456" spans="14:16">
      <c r="N18456" s="102"/>
      <c r="O18456" s="93"/>
      <c r="P18456" s="93"/>
    </row>
    <row r="18457" spans="14:16">
      <c r="N18457" s="102"/>
      <c r="O18457" s="93"/>
      <c r="P18457" s="93"/>
    </row>
    <row r="18458" spans="14:16">
      <c r="N18458" s="102"/>
      <c r="O18458" s="93"/>
      <c r="P18458" s="93"/>
    </row>
    <row r="18459" spans="14:16">
      <c r="N18459" s="102"/>
      <c r="O18459" s="93"/>
      <c r="P18459" s="93"/>
    </row>
    <row r="18460" spans="14:16">
      <c r="N18460" s="102"/>
      <c r="O18460" s="93"/>
      <c r="P18460" s="93"/>
    </row>
    <row r="18461" spans="14:16">
      <c r="N18461" s="102"/>
      <c r="O18461" s="93"/>
      <c r="P18461" s="93"/>
    </row>
    <row r="18462" spans="14:16">
      <c r="N18462" s="102"/>
      <c r="O18462" s="93"/>
      <c r="P18462" s="93"/>
    </row>
    <row r="18463" spans="14:16">
      <c r="N18463" s="102"/>
      <c r="O18463" s="93"/>
      <c r="P18463" s="93"/>
    </row>
    <row r="18464" spans="14:16">
      <c r="N18464" s="102"/>
      <c r="O18464" s="93"/>
      <c r="P18464" s="93"/>
    </row>
    <row r="18465" spans="14:16">
      <c r="N18465" s="102"/>
      <c r="O18465" s="93"/>
      <c r="P18465" s="93"/>
    </row>
    <row r="18466" spans="14:16">
      <c r="N18466" s="102"/>
      <c r="O18466" s="93"/>
      <c r="P18466" s="93"/>
    </row>
    <row r="18467" spans="14:16">
      <c r="N18467" s="102"/>
      <c r="O18467" s="93"/>
      <c r="P18467" s="93"/>
    </row>
    <row r="18468" spans="14:16">
      <c r="N18468" s="102"/>
      <c r="O18468" s="93"/>
      <c r="P18468" s="93"/>
    </row>
    <row r="18469" spans="14:16">
      <c r="N18469" s="102"/>
      <c r="O18469" s="93"/>
      <c r="P18469" s="93"/>
    </row>
    <row r="18470" spans="14:16">
      <c r="N18470" s="102"/>
      <c r="O18470" s="93"/>
      <c r="P18470" s="93"/>
    </row>
    <row r="18471" spans="14:16">
      <c r="N18471" s="102"/>
      <c r="O18471" s="93"/>
      <c r="P18471" s="93"/>
    </row>
    <row r="18472" spans="14:16">
      <c r="N18472" s="102"/>
      <c r="O18472" s="93"/>
      <c r="P18472" s="93"/>
    </row>
    <row r="18473" spans="14:16">
      <c r="N18473" s="102"/>
      <c r="O18473" s="93"/>
      <c r="P18473" s="93"/>
    </row>
    <row r="18474" spans="14:16">
      <c r="N18474" s="102"/>
      <c r="O18474" s="93"/>
      <c r="P18474" s="93"/>
    </row>
    <row r="18475" spans="14:16">
      <c r="N18475" s="102"/>
      <c r="O18475" s="93"/>
      <c r="P18475" s="93"/>
    </row>
    <row r="18476" spans="14:16">
      <c r="N18476" s="102"/>
      <c r="O18476" s="93"/>
      <c r="P18476" s="93"/>
    </row>
    <row r="18477" spans="14:16">
      <c r="N18477" s="102"/>
      <c r="O18477" s="93"/>
      <c r="P18477" s="93"/>
    </row>
    <row r="18478" spans="14:16">
      <c r="N18478" s="102"/>
      <c r="O18478" s="93"/>
      <c r="P18478" s="93"/>
    </row>
    <row r="18479" spans="14:16">
      <c r="N18479" s="102"/>
      <c r="O18479" s="93"/>
      <c r="P18479" s="93"/>
    </row>
    <row r="18480" spans="14:16">
      <c r="N18480" s="102"/>
      <c r="O18480" s="93"/>
      <c r="P18480" s="93"/>
    </row>
    <row r="18481" spans="14:16">
      <c r="N18481" s="102"/>
      <c r="O18481" s="93"/>
      <c r="P18481" s="93"/>
    </row>
    <row r="18482" spans="14:16">
      <c r="N18482" s="102"/>
      <c r="O18482" s="93"/>
      <c r="P18482" s="93"/>
    </row>
    <row r="18483" spans="14:16">
      <c r="N18483" s="102"/>
      <c r="O18483" s="93"/>
      <c r="P18483" s="93"/>
    </row>
    <row r="18484" spans="14:16">
      <c r="N18484" s="102"/>
      <c r="O18484" s="93"/>
      <c r="P18484" s="93"/>
    </row>
    <row r="18485" spans="14:16">
      <c r="N18485" s="102"/>
      <c r="O18485" s="93"/>
      <c r="P18485" s="93"/>
    </row>
    <row r="18486" spans="14:16">
      <c r="N18486" s="102"/>
      <c r="O18486" s="93"/>
      <c r="P18486" s="93"/>
    </row>
    <row r="18487" spans="14:16">
      <c r="N18487" s="102"/>
      <c r="O18487" s="93"/>
      <c r="P18487" s="93"/>
    </row>
    <row r="18488" spans="14:16">
      <c r="N18488" s="102"/>
      <c r="O18488" s="93"/>
      <c r="P18488" s="93"/>
    </row>
    <row r="18489" spans="14:16">
      <c r="N18489" s="102"/>
      <c r="O18489" s="93"/>
      <c r="P18489" s="93"/>
    </row>
    <row r="18490" spans="14:16">
      <c r="N18490" s="102"/>
      <c r="O18490" s="93"/>
      <c r="P18490" s="93"/>
    </row>
    <row r="18491" spans="14:16">
      <c r="N18491" s="102"/>
      <c r="O18491" s="93"/>
      <c r="P18491" s="93"/>
    </row>
    <row r="18492" spans="14:16">
      <c r="N18492" s="102"/>
      <c r="O18492" s="93"/>
      <c r="P18492" s="93"/>
    </row>
    <row r="18493" spans="14:16">
      <c r="N18493" s="102"/>
      <c r="O18493" s="93"/>
      <c r="P18493" s="93"/>
    </row>
    <row r="18494" spans="14:16">
      <c r="N18494" s="102"/>
      <c r="O18494" s="93"/>
      <c r="P18494" s="93"/>
    </row>
    <row r="18495" spans="14:16">
      <c r="N18495" s="102"/>
      <c r="O18495" s="93"/>
      <c r="P18495" s="93"/>
    </row>
    <row r="18496" spans="14:16">
      <c r="N18496" s="102"/>
      <c r="O18496" s="93"/>
      <c r="P18496" s="93"/>
    </row>
    <row r="18497" spans="14:16">
      <c r="N18497" s="102"/>
      <c r="O18497" s="93"/>
      <c r="P18497" s="93"/>
    </row>
    <row r="18498" spans="14:16">
      <c r="N18498" s="102"/>
      <c r="O18498" s="93"/>
      <c r="P18498" s="93"/>
    </row>
    <row r="18499" spans="14:16">
      <c r="N18499" s="102"/>
      <c r="O18499" s="93"/>
      <c r="P18499" s="93"/>
    </row>
    <row r="18500" spans="14:16">
      <c r="N18500" s="102"/>
      <c r="O18500" s="93"/>
      <c r="P18500" s="93"/>
    </row>
    <row r="18501" spans="14:16">
      <c r="N18501" s="102"/>
      <c r="O18501" s="93"/>
      <c r="P18501" s="93"/>
    </row>
    <row r="18502" spans="14:16">
      <c r="N18502" s="102"/>
      <c r="O18502" s="93"/>
      <c r="P18502" s="93"/>
    </row>
    <row r="18503" spans="14:16">
      <c r="N18503" s="102"/>
      <c r="O18503" s="93"/>
      <c r="P18503" s="93"/>
    </row>
    <row r="18504" spans="14:16">
      <c r="N18504" s="102"/>
      <c r="O18504" s="93"/>
      <c r="P18504" s="93"/>
    </row>
    <row r="18505" spans="14:16">
      <c r="N18505" s="102"/>
      <c r="O18505" s="93"/>
      <c r="P18505" s="93"/>
    </row>
    <row r="18506" spans="14:16">
      <c r="N18506" s="102"/>
      <c r="O18506" s="93"/>
      <c r="P18506" s="93"/>
    </row>
    <row r="18507" spans="14:16">
      <c r="N18507" s="102"/>
      <c r="O18507" s="93"/>
      <c r="P18507" s="93"/>
    </row>
    <row r="18508" spans="14:16">
      <c r="N18508" s="102"/>
      <c r="O18508" s="93"/>
      <c r="P18508" s="93"/>
    </row>
    <row r="18509" spans="14:16">
      <c r="N18509" s="102"/>
      <c r="O18509" s="93"/>
      <c r="P18509" s="93"/>
    </row>
    <row r="18510" spans="14:16">
      <c r="N18510" s="102"/>
      <c r="O18510" s="93"/>
      <c r="P18510" s="93"/>
    </row>
    <row r="18511" spans="14:16">
      <c r="N18511" s="102"/>
      <c r="O18511" s="93"/>
      <c r="P18511" s="93"/>
    </row>
    <row r="18512" spans="14:16">
      <c r="N18512" s="102"/>
      <c r="O18512" s="93"/>
      <c r="P18512" s="93"/>
    </row>
    <row r="18513" spans="14:16">
      <c r="N18513" s="102"/>
      <c r="O18513" s="93"/>
      <c r="P18513" s="93"/>
    </row>
    <row r="18514" spans="14:16">
      <c r="N18514" s="102"/>
      <c r="O18514" s="93"/>
      <c r="P18514" s="93"/>
    </row>
    <row r="18515" spans="14:16">
      <c r="N18515" s="102"/>
      <c r="O18515" s="93"/>
      <c r="P18515" s="93"/>
    </row>
    <row r="18516" spans="14:16">
      <c r="N18516" s="102"/>
      <c r="O18516" s="93"/>
      <c r="P18516" s="93"/>
    </row>
    <row r="18517" spans="14:16">
      <c r="N18517" s="102"/>
      <c r="O18517" s="93"/>
      <c r="P18517" s="93"/>
    </row>
    <row r="18518" spans="14:16">
      <c r="N18518" s="102"/>
      <c r="O18518" s="93"/>
      <c r="P18518" s="93"/>
    </row>
    <row r="18519" spans="14:16">
      <c r="N18519" s="102"/>
      <c r="O18519" s="93"/>
      <c r="P18519" s="93"/>
    </row>
    <row r="18520" spans="14:16">
      <c r="N18520" s="102"/>
      <c r="O18520" s="93"/>
      <c r="P18520" s="93"/>
    </row>
    <row r="18521" spans="14:16">
      <c r="N18521" s="102"/>
      <c r="O18521" s="93"/>
      <c r="P18521" s="93"/>
    </row>
    <row r="18522" spans="14:16">
      <c r="N18522" s="102"/>
      <c r="O18522" s="93"/>
      <c r="P18522" s="93"/>
    </row>
    <row r="18523" spans="14:16">
      <c r="N18523" s="102"/>
      <c r="O18523" s="93"/>
      <c r="P18523" s="93"/>
    </row>
    <row r="18524" spans="14:16">
      <c r="N18524" s="102"/>
      <c r="O18524" s="93"/>
      <c r="P18524" s="93"/>
    </row>
    <row r="18525" spans="14:16">
      <c r="N18525" s="102"/>
      <c r="O18525" s="93"/>
      <c r="P18525" s="93"/>
    </row>
    <row r="18526" spans="14:16">
      <c r="N18526" s="102"/>
      <c r="O18526" s="93"/>
      <c r="P18526" s="93"/>
    </row>
    <row r="18527" spans="14:16">
      <c r="N18527" s="102"/>
      <c r="O18527" s="93"/>
      <c r="P18527" s="93"/>
    </row>
    <row r="18528" spans="14:16">
      <c r="N18528" s="102"/>
      <c r="O18528" s="93"/>
      <c r="P18528" s="93"/>
    </row>
    <row r="18529" spans="14:16">
      <c r="N18529" s="102"/>
      <c r="O18529" s="93"/>
      <c r="P18529" s="93"/>
    </row>
    <row r="18530" spans="14:16">
      <c r="N18530" s="102"/>
      <c r="O18530" s="93"/>
      <c r="P18530" s="93"/>
    </row>
    <row r="18531" spans="14:16">
      <c r="N18531" s="102"/>
      <c r="O18531" s="93"/>
      <c r="P18531" s="93"/>
    </row>
    <row r="18532" spans="14:16">
      <c r="N18532" s="102"/>
      <c r="O18532" s="93"/>
      <c r="P18532" s="93"/>
    </row>
    <row r="18533" spans="14:16">
      <c r="N18533" s="102"/>
      <c r="O18533" s="93"/>
      <c r="P18533" s="93"/>
    </row>
    <row r="18534" spans="14:16">
      <c r="N18534" s="102"/>
      <c r="O18534" s="93"/>
      <c r="P18534" s="93"/>
    </row>
    <row r="18535" spans="14:16">
      <c r="N18535" s="102"/>
      <c r="O18535" s="93"/>
      <c r="P18535" s="93"/>
    </row>
    <row r="18536" spans="14:16">
      <c r="N18536" s="102"/>
      <c r="O18536" s="93"/>
      <c r="P18536" s="93"/>
    </row>
    <row r="18537" spans="14:16">
      <c r="N18537" s="102"/>
      <c r="O18537" s="93"/>
      <c r="P18537" s="93"/>
    </row>
    <row r="18538" spans="14:16">
      <c r="N18538" s="102"/>
      <c r="O18538" s="93"/>
      <c r="P18538" s="93"/>
    </row>
    <row r="18539" spans="14:16">
      <c r="N18539" s="102"/>
      <c r="O18539" s="93"/>
      <c r="P18539" s="93"/>
    </row>
    <row r="18540" spans="14:16">
      <c r="N18540" s="102"/>
      <c r="O18540" s="93"/>
      <c r="P18540" s="93"/>
    </row>
    <row r="18541" spans="14:16">
      <c r="N18541" s="102"/>
      <c r="O18541" s="93"/>
      <c r="P18541" s="93"/>
    </row>
    <row r="18542" spans="14:16">
      <c r="N18542" s="102"/>
      <c r="O18542" s="93"/>
      <c r="P18542" s="93"/>
    </row>
    <row r="18543" spans="14:16">
      <c r="N18543" s="102"/>
      <c r="O18543" s="93"/>
      <c r="P18543" s="93"/>
    </row>
    <row r="18544" spans="14:16">
      <c r="N18544" s="102"/>
      <c r="O18544" s="93"/>
      <c r="P18544" s="93"/>
    </row>
    <row r="18545" spans="14:16">
      <c r="N18545" s="102"/>
      <c r="O18545" s="93"/>
      <c r="P18545" s="93"/>
    </row>
    <row r="18546" spans="14:16">
      <c r="N18546" s="102"/>
      <c r="O18546" s="93"/>
      <c r="P18546" s="93"/>
    </row>
    <row r="18547" spans="14:16">
      <c r="N18547" s="102"/>
      <c r="O18547" s="93"/>
      <c r="P18547" s="93"/>
    </row>
    <row r="18548" spans="14:16">
      <c r="N18548" s="102"/>
      <c r="O18548" s="93"/>
      <c r="P18548" s="93"/>
    </row>
    <row r="18549" spans="14:16">
      <c r="N18549" s="102"/>
      <c r="O18549" s="93"/>
      <c r="P18549" s="93"/>
    </row>
    <row r="18550" spans="14:16">
      <c r="N18550" s="102"/>
      <c r="O18550" s="93"/>
      <c r="P18550" s="93"/>
    </row>
    <row r="18551" spans="14:16">
      <c r="N18551" s="102"/>
      <c r="O18551" s="93"/>
      <c r="P18551" s="93"/>
    </row>
    <row r="18552" spans="14:16">
      <c r="N18552" s="102"/>
      <c r="O18552" s="93"/>
      <c r="P18552" s="93"/>
    </row>
    <row r="18553" spans="14:16">
      <c r="N18553" s="102"/>
      <c r="O18553" s="93"/>
      <c r="P18553" s="93"/>
    </row>
    <row r="18554" spans="14:16">
      <c r="N18554" s="102"/>
      <c r="O18554" s="93"/>
      <c r="P18554" s="93"/>
    </row>
    <row r="18555" spans="14:16">
      <c r="N18555" s="102"/>
      <c r="O18555" s="93"/>
      <c r="P18555" s="93"/>
    </row>
    <row r="18556" spans="14:16">
      <c r="N18556" s="102"/>
      <c r="O18556" s="93"/>
      <c r="P18556" s="93"/>
    </row>
    <row r="18557" spans="14:16">
      <c r="N18557" s="102"/>
      <c r="O18557" s="93"/>
      <c r="P18557" s="93"/>
    </row>
    <row r="18558" spans="14:16">
      <c r="N18558" s="102"/>
      <c r="O18558" s="93"/>
      <c r="P18558" s="93"/>
    </row>
    <row r="18559" spans="14:16">
      <c r="N18559" s="102"/>
      <c r="O18559" s="93"/>
      <c r="P18559" s="93"/>
    </row>
    <row r="18560" spans="14:16">
      <c r="N18560" s="102"/>
      <c r="O18560" s="93"/>
      <c r="P18560" s="93"/>
    </row>
    <row r="18561" spans="14:16">
      <c r="N18561" s="102"/>
      <c r="O18561" s="93"/>
      <c r="P18561" s="93"/>
    </row>
    <row r="18562" spans="14:16">
      <c r="N18562" s="102"/>
      <c r="O18562" s="93"/>
      <c r="P18562" s="93"/>
    </row>
    <row r="18563" spans="14:16">
      <c r="N18563" s="102"/>
      <c r="O18563" s="93"/>
      <c r="P18563" s="93"/>
    </row>
    <row r="18564" spans="14:16">
      <c r="N18564" s="102"/>
      <c r="O18564" s="93"/>
      <c r="P18564" s="93"/>
    </row>
    <row r="18565" spans="14:16">
      <c r="N18565" s="102"/>
      <c r="O18565" s="93"/>
      <c r="P18565" s="93"/>
    </row>
    <row r="18566" spans="14:16">
      <c r="N18566" s="102"/>
      <c r="O18566" s="93"/>
      <c r="P18566" s="93"/>
    </row>
    <row r="18567" spans="14:16">
      <c r="N18567" s="102"/>
      <c r="O18567" s="93"/>
      <c r="P18567" s="93"/>
    </row>
    <row r="18568" spans="14:16">
      <c r="N18568" s="102"/>
      <c r="O18568" s="93"/>
      <c r="P18568" s="93"/>
    </row>
    <row r="18569" spans="14:16">
      <c r="N18569" s="102"/>
      <c r="O18569" s="93"/>
      <c r="P18569" s="93"/>
    </row>
    <row r="18570" spans="14:16">
      <c r="N18570" s="102"/>
      <c r="O18570" s="93"/>
      <c r="P18570" s="93"/>
    </row>
    <row r="18571" spans="14:16">
      <c r="N18571" s="102"/>
      <c r="O18571" s="93"/>
      <c r="P18571" s="93"/>
    </row>
    <row r="18572" spans="14:16">
      <c r="N18572" s="102"/>
      <c r="O18572" s="93"/>
      <c r="P18572" s="93"/>
    </row>
    <row r="18573" spans="14:16">
      <c r="N18573" s="102"/>
      <c r="O18573" s="93"/>
      <c r="P18573" s="93"/>
    </row>
    <row r="18574" spans="14:16">
      <c r="N18574" s="102"/>
      <c r="O18574" s="93"/>
      <c r="P18574" s="93"/>
    </row>
    <row r="18575" spans="14:16">
      <c r="N18575" s="102"/>
      <c r="O18575" s="93"/>
      <c r="P18575" s="93"/>
    </row>
    <row r="18576" spans="14:16">
      <c r="N18576" s="102"/>
      <c r="O18576" s="93"/>
      <c r="P18576" s="93"/>
    </row>
    <row r="18577" spans="14:16">
      <c r="N18577" s="102"/>
      <c r="O18577" s="93"/>
      <c r="P18577" s="93"/>
    </row>
    <row r="18578" spans="14:16">
      <c r="N18578" s="102"/>
      <c r="O18578" s="93"/>
      <c r="P18578" s="93"/>
    </row>
    <row r="18579" spans="14:16">
      <c r="N18579" s="102"/>
      <c r="O18579" s="93"/>
      <c r="P18579" s="93"/>
    </row>
    <row r="18580" spans="14:16">
      <c r="N18580" s="102"/>
      <c r="O18580" s="93"/>
      <c r="P18580" s="93"/>
    </row>
    <row r="18581" spans="14:16">
      <c r="N18581" s="102"/>
      <c r="O18581" s="93"/>
      <c r="P18581" s="93"/>
    </row>
    <row r="18582" spans="14:16">
      <c r="N18582" s="102"/>
      <c r="O18582" s="93"/>
      <c r="P18582" s="93"/>
    </row>
    <row r="18583" spans="14:16">
      <c r="N18583" s="102"/>
      <c r="O18583" s="93"/>
      <c r="P18583" s="93"/>
    </row>
    <row r="18584" spans="14:16">
      <c r="N18584" s="102"/>
      <c r="O18584" s="93"/>
      <c r="P18584" s="93"/>
    </row>
    <row r="18585" spans="14:16">
      <c r="N18585" s="102"/>
      <c r="O18585" s="93"/>
      <c r="P18585" s="93"/>
    </row>
    <row r="18586" spans="14:16">
      <c r="N18586" s="102"/>
      <c r="O18586" s="93"/>
      <c r="P18586" s="93"/>
    </row>
    <row r="18587" spans="14:16">
      <c r="N18587" s="102"/>
      <c r="O18587" s="93"/>
      <c r="P18587" s="93"/>
    </row>
    <row r="18588" spans="14:16">
      <c r="N18588" s="102"/>
      <c r="O18588" s="93"/>
      <c r="P18588" s="93"/>
    </row>
    <row r="18589" spans="14:16">
      <c r="N18589" s="102"/>
      <c r="O18589" s="93"/>
      <c r="P18589" s="93"/>
    </row>
    <row r="18590" spans="14:16">
      <c r="N18590" s="102"/>
      <c r="O18590" s="93"/>
      <c r="P18590" s="93"/>
    </row>
    <row r="18591" spans="14:16">
      <c r="N18591" s="102"/>
      <c r="O18591" s="93"/>
      <c r="P18591" s="93"/>
    </row>
    <row r="18592" spans="14:16">
      <c r="N18592" s="102"/>
      <c r="O18592" s="93"/>
      <c r="P18592" s="93"/>
    </row>
    <row r="18593" spans="14:16">
      <c r="N18593" s="102"/>
      <c r="O18593" s="93"/>
      <c r="P18593" s="93"/>
    </row>
    <row r="18594" spans="14:16">
      <c r="N18594" s="102"/>
      <c r="O18594" s="93"/>
      <c r="P18594" s="93"/>
    </row>
    <row r="18595" spans="14:16">
      <c r="N18595" s="102"/>
      <c r="O18595" s="93"/>
      <c r="P18595" s="93"/>
    </row>
    <row r="18596" spans="14:16">
      <c r="N18596" s="102"/>
      <c r="O18596" s="93"/>
      <c r="P18596" s="93"/>
    </row>
    <row r="18597" spans="14:16">
      <c r="N18597" s="102"/>
      <c r="O18597" s="93"/>
      <c r="P18597" s="93"/>
    </row>
    <row r="18598" spans="14:16">
      <c r="N18598" s="102"/>
      <c r="O18598" s="93"/>
      <c r="P18598" s="93"/>
    </row>
    <row r="18599" spans="14:16">
      <c r="N18599" s="102"/>
      <c r="O18599" s="93"/>
      <c r="P18599" s="93"/>
    </row>
    <row r="18600" spans="14:16">
      <c r="N18600" s="102"/>
      <c r="O18600" s="93"/>
      <c r="P18600" s="93"/>
    </row>
    <row r="18601" spans="14:16">
      <c r="N18601" s="102"/>
      <c r="O18601" s="93"/>
      <c r="P18601" s="93"/>
    </row>
    <row r="18602" spans="14:16">
      <c r="N18602" s="102"/>
      <c r="O18602" s="93"/>
      <c r="P18602" s="93"/>
    </row>
    <row r="18603" spans="14:16">
      <c r="N18603" s="102"/>
      <c r="O18603" s="93"/>
      <c r="P18603" s="93"/>
    </row>
    <row r="18604" spans="14:16">
      <c r="N18604" s="102"/>
      <c r="O18604" s="93"/>
      <c r="P18604" s="93"/>
    </row>
    <row r="18605" spans="14:16">
      <c r="N18605" s="102"/>
      <c r="O18605" s="93"/>
      <c r="P18605" s="93"/>
    </row>
    <row r="18606" spans="14:16">
      <c r="N18606" s="102"/>
      <c r="O18606" s="93"/>
      <c r="P18606" s="93"/>
    </row>
    <row r="18607" spans="14:16">
      <c r="N18607" s="102"/>
      <c r="O18607" s="93"/>
      <c r="P18607" s="93"/>
    </row>
    <row r="18608" spans="14:16">
      <c r="N18608" s="102"/>
      <c r="O18608" s="93"/>
      <c r="P18608" s="93"/>
    </row>
    <row r="18609" spans="14:16">
      <c r="N18609" s="102"/>
      <c r="O18609" s="93"/>
      <c r="P18609" s="93"/>
    </row>
    <row r="18610" spans="14:16">
      <c r="N18610" s="102"/>
      <c r="O18610" s="93"/>
      <c r="P18610" s="93"/>
    </row>
    <row r="18611" spans="14:16">
      <c r="N18611" s="102"/>
      <c r="O18611" s="93"/>
      <c r="P18611" s="93"/>
    </row>
    <row r="18612" spans="14:16">
      <c r="N18612" s="102"/>
      <c r="O18612" s="93"/>
      <c r="P18612" s="93"/>
    </row>
    <row r="18613" spans="14:16">
      <c r="N18613" s="102"/>
      <c r="O18613" s="93"/>
      <c r="P18613" s="93"/>
    </row>
    <row r="18614" spans="14:16">
      <c r="N18614" s="102"/>
      <c r="O18614" s="93"/>
      <c r="P18614" s="93"/>
    </row>
    <row r="18615" spans="14:16">
      <c r="N18615" s="102"/>
      <c r="O18615" s="93"/>
      <c r="P18615" s="93"/>
    </row>
    <row r="18616" spans="14:16">
      <c r="N18616" s="102"/>
      <c r="O18616" s="93"/>
      <c r="P18616" s="93"/>
    </row>
    <row r="18617" spans="14:16">
      <c r="N18617" s="102"/>
      <c r="O18617" s="93"/>
      <c r="P18617" s="93"/>
    </row>
    <row r="18618" spans="14:16">
      <c r="N18618" s="102"/>
      <c r="O18618" s="93"/>
      <c r="P18618" s="93"/>
    </row>
    <row r="18619" spans="14:16">
      <c r="N18619" s="102"/>
      <c r="O18619" s="93"/>
      <c r="P18619" s="93"/>
    </row>
    <row r="18620" spans="14:16">
      <c r="N18620" s="102"/>
      <c r="O18620" s="93"/>
      <c r="P18620" s="93"/>
    </row>
    <row r="18621" spans="14:16">
      <c r="N18621" s="102"/>
      <c r="O18621" s="93"/>
      <c r="P18621" s="93"/>
    </row>
    <row r="18622" spans="14:16">
      <c r="N18622" s="102"/>
      <c r="O18622" s="93"/>
      <c r="P18622" s="93"/>
    </row>
    <row r="18623" spans="14:16">
      <c r="N18623" s="102"/>
      <c r="O18623" s="93"/>
      <c r="P18623" s="93"/>
    </row>
    <row r="18624" spans="14:16">
      <c r="N18624" s="102"/>
      <c r="O18624" s="93"/>
      <c r="P18624" s="93"/>
    </row>
    <row r="18625" spans="14:16">
      <c r="N18625" s="102"/>
      <c r="O18625" s="93"/>
      <c r="P18625" s="93"/>
    </row>
    <row r="18626" spans="14:16">
      <c r="N18626" s="102"/>
      <c r="O18626" s="93"/>
      <c r="P18626" s="93"/>
    </row>
    <row r="18627" spans="14:16">
      <c r="N18627" s="102"/>
      <c r="O18627" s="93"/>
      <c r="P18627" s="93"/>
    </row>
    <row r="18628" spans="14:16">
      <c r="N18628" s="102"/>
      <c r="O18628" s="93"/>
      <c r="P18628" s="93"/>
    </row>
    <row r="18629" spans="14:16">
      <c r="N18629" s="102"/>
      <c r="O18629" s="93"/>
      <c r="P18629" s="93"/>
    </row>
    <row r="18630" spans="14:16">
      <c r="N18630" s="102"/>
      <c r="O18630" s="93"/>
      <c r="P18630" s="93"/>
    </row>
    <row r="18631" spans="14:16">
      <c r="N18631" s="102"/>
      <c r="O18631" s="93"/>
      <c r="P18631" s="93"/>
    </row>
    <row r="18632" spans="14:16">
      <c r="N18632" s="102"/>
      <c r="O18632" s="93"/>
      <c r="P18632" s="93"/>
    </row>
    <row r="18633" spans="14:16">
      <c r="N18633" s="102"/>
      <c r="O18633" s="93"/>
      <c r="P18633" s="93"/>
    </row>
    <row r="18634" spans="14:16">
      <c r="N18634" s="102"/>
      <c r="O18634" s="93"/>
      <c r="P18634" s="93"/>
    </row>
    <row r="18635" spans="14:16">
      <c r="N18635" s="102"/>
      <c r="O18635" s="93"/>
      <c r="P18635" s="93"/>
    </row>
    <row r="18636" spans="14:16">
      <c r="N18636" s="102"/>
      <c r="O18636" s="93"/>
      <c r="P18636" s="93"/>
    </row>
    <row r="18637" spans="14:16">
      <c r="N18637" s="102"/>
      <c r="O18637" s="93"/>
      <c r="P18637" s="93"/>
    </row>
    <row r="18638" spans="14:16">
      <c r="N18638" s="102"/>
      <c r="O18638" s="93"/>
      <c r="P18638" s="93"/>
    </row>
    <row r="18639" spans="14:16">
      <c r="N18639" s="102"/>
      <c r="O18639" s="93"/>
      <c r="P18639" s="93"/>
    </row>
    <row r="18640" spans="14:16">
      <c r="N18640" s="102"/>
      <c r="O18640" s="93"/>
      <c r="P18640" s="93"/>
    </row>
    <row r="18641" spans="14:16">
      <c r="N18641" s="102"/>
      <c r="O18641" s="93"/>
      <c r="P18641" s="93"/>
    </row>
    <row r="18642" spans="14:16">
      <c r="N18642" s="102"/>
      <c r="O18642" s="93"/>
      <c r="P18642" s="93"/>
    </row>
    <row r="18643" spans="14:16">
      <c r="N18643" s="102"/>
      <c r="O18643" s="93"/>
      <c r="P18643" s="93"/>
    </row>
    <row r="18644" spans="14:16">
      <c r="N18644" s="102"/>
      <c r="O18644" s="93"/>
      <c r="P18644" s="93"/>
    </row>
    <row r="18645" spans="14:16">
      <c r="N18645" s="102"/>
      <c r="O18645" s="93"/>
      <c r="P18645" s="93"/>
    </row>
    <row r="18646" spans="14:16">
      <c r="N18646" s="102"/>
      <c r="O18646" s="93"/>
      <c r="P18646" s="93"/>
    </row>
    <row r="18647" spans="14:16">
      <c r="N18647" s="102"/>
      <c r="O18647" s="93"/>
      <c r="P18647" s="93"/>
    </row>
    <row r="18648" spans="14:16">
      <c r="N18648" s="102"/>
      <c r="O18648" s="93"/>
      <c r="P18648" s="93"/>
    </row>
    <row r="18649" spans="14:16">
      <c r="N18649" s="102"/>
      <c r="O18649" s="93"/>
      <c r="P18649" s="93"/>
    </row>
    <row r="18650" spans="14:16">
      <c r="N18650" s="102"/>
      <c r="O18650" s="93"/>
      <c r="P18650" s="93"/>
    </row>
    <row r="18651" spans="14:16">
      <c r="N18651" s="102"/>
      <c r="O18651" s="93"/>
      <c r="P18651" s="93"/>
    </row>
    <row r="18652" spans="14:16">
      <c r="N18652" s="102"/>
      <c r="O18652" s="93"/>
      <c r="P18652" s="93"/>
    </row>
    <row r="18653" spans="14:16">
      <c r="N18653" s="102"/>
      <c r="O18653" s="93"/>
      <c r="P18653" s="93"/>
    </row>
    <row r="18654" spans="14:16">
      <c r="N18654" s="102"/>
      <c r="O18654" s="93"/>
      <c r="P18654" s="93"/>
    </row>
    <row r="18655" spans="14:16">
      <c r="N18655" s="102"/>
      <c r="O18655" s="93"/>
      <c r="P18655" s="93"/>
    </row>
    <row r="18656" spans="14:16">
      <c r="N18656" s="102"/>
      <c r="O18656" s="93"/>
      <c r="P18656" s="93"/>
    </row>
    <row r="18657" spans="14:16">
      <c r="N18657" s="102"/>
      <c r="O18657" s="93"/>
      <c r="P18657" s="93"/>
    </row>
    <row r="18658" spans="14:16">
      <c r="N18658" s="102"/>
      <c r="O18658" s="93"/>
      <c r="P18658" s="93"/>
    </row>
    <row r="18659" spans="14:16">
      <c r="N18659" s="102"/>
      <c r="O18659" s="93"/>
      <c r="P18659" s="93"/>
    </row>
    <row r="18660" spans="14:16">
      <c r="N18660" s="102"/>
      <c r="O18660" s="93"/>
      <c r="P18660" s="93"/>
    </row>
    <row r="18661" spans="14:16">
      <c r="N18661" s="102"/>
      <c r="O18661" s="93"/>
      <c r="P18661" s="93"/>
    </row>
    <row r="18662" spans="14:16">
      <c r="N18662" s="102"/>
      <c r="O18662" s="93"/>
      <c r="P18662" s="93"/>
    </row>
    <row r="18663" spans="14:16">
      <c r="N18663" s="102"/>
      <c r="O18663" s="93"/>
      <c r="P18663" s="93"/>
    </row>
    <row r="18664" spans="14:16">
      <c r="N18664" s="102"/>
      <c r="O18664" s="93"/>
      <c r="P18664" s="93"/>
    </row>
    <row r="18665" spans="14:16">
      <c r="N18665" s="102"/>
      <c r="O18665" s="93"/>
      <c r="P18665" s="93"/>
    </row>
    <row r="18666" spans="14:16">
      <c r="N18666" s="102"/>
      <c r="O18666" s="93"/>
      <c r="P18666" s="93"/>
    </row>
    <row r="18667" spans="14:16">
      <c r="N18667" s="102"/>
      <c r="O18667" s="93"/>
      <c r="P18667" s="93"/>
    </row>
    <row r="18668" spans="14:16">
      <c r="N18668" s="102"/>
      <c r="O18668" s="93"/>
      <c r="P18668" s="93"/>
    </row>
    <row r="18669" spans="14:16">
      <c r="N18669" s="102"/>
      <c r="O18669" s="93"/>
      <c r="P18669" s="93"/>
    </row>
    <row r="18670" spans="14:16">
      <c r="N18670" s="102"/>
      <c r="O18670" s="93"/>
      <c r="P18670" s="93"/>
    </row>
    <row r="18671" spans="14:16">
      <c r="N18671" s="102"/>
      <c r="O18671" s="93"/>
      <c r="P18671" s="93"/>
    </row>
    <row r="18672" spans="14:16">
      <c r="N18672" s="102"/>
      <c r="O18672" s="93"/>
      <c r="P18672" s="93"/>
    </row>
    <row r="18673" spans="14:16">
      <c r="N18673" s="102"/>
      <c r="O18673" s="93"/>
      <c r="P18673" s="93"/>
    </row>
    <row r="18674" spans="14:16">
      <c r="N18674" s="102"/>
      <c r="O18674" s="93"/>
      <c r="P18674" s="93"/>
    </row>
    <row r="18675" spans="14:16">
      <c r="N18675" s="102"/>
      <c r="O18675" s="93"/>
      <c r="P18675" s="93"/>
    </row>
    <row r="18676" spans="14:16">
      <c r="N18676" s="102"/>
      <c r="O18676" s="93"/>
      <c r="P18676" s="93"/>
    </row>
    <row r="18677" spans="14:16">
      <c r="N18677" s="102"/>
      <c r="O18677" s="93"/>
      <c r="P18677" s="93"/>
    </row>
    <row r="18678" spans="14:16">
      <c r="N18678" s="102"/>
      <c r="O18678" s="93"/>
      <c r="P18678" s="93"/>
    </row>
    <row r="18679" spans="14:16">
      <c r="N18679" s="102"/>
      <c r="O18679" s="93"/>
      <c r="P18679" s="93"/>
    </row>
    <row r="18680" spans="14:16">
      <c r="N18680" s="102"/>
      <c r="O18680" s="93"/>
      <c r="P18680" s="93"/>
    </row>
    <row r="18681" spans="14:16">
      <c r="N18681" s="102"/>
      <c r="O18681" s="93"/>
      <c r="P18681" s="93"/>
    </row>
    <row r="18682" spans="14:16">
      <c r="N18682" s="102"/>
      <c r="O18682" s="93"/>
      <c r="P18682" s="93"/>
    </row>
    <row r="18683" spans="14:16">
      <c r="N18683" s="102"/>
      <c r="O18683" s="93"/>
      <c r="P18683" s="93"/>
    </row>
    <row r="18684" spans="14:16">
      <c r="N18684" s="102"/>
      <c r="O18684" s="93"/>
      <c r="P18684" s="93"/>
    </row>
    <row r="18685" spans="14:16">
      <c r="N18685" s="102"/>
      <c r="O18685" s="93"/>
      <c r="P18685" s="93"/>
    </row>
    <row r="18686" spans="14:16">
      <c r="N18686" s="102"/>
      <c r="O18686" s="93"/>
      <c r="P18686" s="93"/>
    </row>
    <row r="18687" spans="14:16">
      <c r="N18687" s="102"/>
      <c r="O18687" s="93"/>
      <c r="P18687" s="93"/>
    </row>
    <row r="18688" spans="14:16">
      <c r="N18688" s="102"/>
      <c r="O18688" s="93"/>
      <c r="P18688" s="93"/>
    </row>
    <row r="18689" spans="14:16">
      <c r="N18689" s="102"/>
      <c r="O18689" s="93"/>
      <c r="P18689" s="93"/>
    </row>
    <row r="18690" spans="14:16">
      <c r="N18690" s="102"/>
      <c r="O18690" s="93"/>
      <c r="P18690" s="93"/>
    </row>
    <row r="18691" spans="14:16">
      <c r="N18691" s="102"/>
      <c r="O18691" s="93"/>
      <c r="P18691" s="93"/>
    </row>
    <row r="18692" spans="14:16">
      <c r="N18692" s="102"/>
      <c r="O18692" s="93"/>
      <c r="P18692" s="93"/>
    </row>
    <row r="18693" spans="14:16">
      <c r="N18693" s="102"/>
      <c r="O18693" s="93"/>
      <c r="P18693" s="93"/>
    </row>
    <row r="18694" spans="14:16">
      <c r="N18694" s="102"/>
      <c r="O18694" s="93"/>
      <c r="P18694" s="93"/>
    </row>
    <row r="18695" spans="14:16">
      <c r="N18695" s="102"/>
      <c r="O18695" s="93"/>
      <c r="P18695" s="93"/>
    </row>
    <row r="18696" spans="14:16">
      <c r="N18696" s="102"/>
      <c r="O18696" s="93"/>
      <c r="P18696" s="93"/>
    </row>
    <row r="18697" spans="14:16">
      <c r="N18697" s="102"/>
      <c r="O18697" s="93"/>
      <c r="P18697" s="93"/>
    </row>
    <row r="18698" spans="14:16">
      <c r="N18698" s="102"/>
      <c r="O18698" s="93"/>
      <c r="P18698" s="93"/>
    </row>
    <row r="18699" spans="14:16">
      <c r="N18699" s="102"/>
      <c r="O18699" s="93"/>
      <c r="P18699" s="93"/>
    </row>
    <row r="18700" spans="14:16">
      <c r="N18700" s="102"/>
      <c r="O18700" s="93"/>
      <c r="P18700" s="93"/>
    </row>
    <row r="18701" spans="14:16">
      <c r="N18701" s="102"/>
      <c r="O18701" s="93"/>
      <c r="P18701" s="93"/>
    </row>
    <row r="18702" spans="14:16">
      <c r="N18702" s="102"/>
      <c r="O18702" s="93"/>
      <c r="P18702" s="93"/>
    </row>
    <row r="18703" spans="14:16">
      <c r="N18703" s="102"/>
      <c r="O18703" s="93"/>
      <c r="P18703" s="93"/>
    </row>
    <row r="18704" spans="14:16">
      <c r="N18704" s="102"/>
      <c r="O18704" s="93"/>
      <c r="P18704" s="93"/>
    </row>
    <row r="18705" spans="14:16">
      <c r="N18705" s="102"/>
      <c r="O18705" s="93"/>
      <c r="P18705" s="93"/>
    </row>
    <row r="18706" spans="14:16">
      <c r="N18706" s="102"/>
      <c r="O18706" s="93"/>
      <c r="P18706" s="93"/>
    </row>
    <row r="18707" spans="14:16">
      <c r="N18707" s="102"/>
      <c r="O18707" s="93"/>
      <c r="P18707" s="93"/>
    </row>
    <row r="18708" spans="14:16">
      <c r="N18708" s="102"/>
      <c r="O18708" s="93"/>
      <c r="P18708" s="93"/>
    </row>
    <row r="18709" spans="14:16">
      <c r="N18709" s="102"/>
      <c r="O18709" s="93"/>
      <c r="P18709" s="93"/>
    </row>
    <row r="18710" spans="14:16">
      <c r="N18710" s="102"/>
      <c r="O18710" s="93"/>
      <c r="P18710" s="93"/>
    </row>
    <row r="18711" spans="14:16">
      <c r="N18711" s="102"/>
      <c r="O18711" s="93"/>
      <c r="P18711" s="93"/>
    </row>
    <row r="18712" spans="14:16">
      <c r="N18712" s="102"/>
      <c r="O18712" s="93"/>
      <c r="P18712" s="93"/>
    </row>
    <row r="18713" spans="14:16">
      <c r="N18713" s="102"/>
      <c r="O18713" s="93"/>
      <c r="P18713" s="93"/>
    </row>
    <row r="18714" spans="14:16">
      <c r="N18714" s="102"/>
      <c r="O18714" s="93"/>
      <c r="P18714" s="93"/>
    </row>
    <row r="18715" spans="14:16">
      <c r="N18715" s="102"/>
      <c r="O18715" s="93"/>
      <c r="P18715" s="93"/>
    </row>
    <row r="18716" spans="14:16">
      <c r="N18716" s="102"/>
      <c r="O18716" s="93"/>
      <c r="P18716" s="93"/>
    </row>
    <row r="18717" spans="14:16">
      <c r="N18717" s="102"/>
      <c r="O18717" s="93"/>
      <c r="P18717" s="93"/>
    </row>
    <row r="18718" spans="14:16">
      <c r="N18718" s="102"/>
      <c r="O18718" s="93"/>
      <c r="P18718" s="93"/>
    </row>
    <row r="18719" spans="14:16">
      <c r="N18719" s="102"/>
      <c r="O18719" s="93"/>
      <c r="P18719" s="93"/>
    </row>
    <row r="18720" spans="14:16">
      <c r="N18720" s="102"/>
      <c r="O18720" s="93"/>
      <c r="P18720" s="93"/>
    </row>
    <row r="18721" spans="14:16">
      <c r="N18721" s="102"/>
      <c r="O18721" s="93"/>
      <c r="P18721" s="93"/>
    </row>
    <row r="18722" spans="14:16">
      <c r="N18722" s="102"/>
      <c r="O18722" s="93"/>
      <c r="P18722" s="93"/>
    </row>
    <row r="18723" spans="14:16">
      <c r="N18723" s="102"/>
      <c r="O18723" s="93"/>
      <c r="P18723" s="93"/>
    </row>
    <row r="18724" spans="14:16">
      <c r="N18724" s="102"/>
      <c r="O18724" s="93"/>
      <c r="P18724" s="93"/>
    </row>
    <row r="18725" spans="14:16">
      <c r="N18725" s="102"/>
      <c r="O18725" s="93"/>
      <c r="P18725" s="93"/>
    </row>
    <row r="18726" spans="14:16">
      <c r="N18726" s="102"/>
      <c r="O18726" s="93"/>
      <c r="P18726" s="93"/>
    </row>
    <row r="18727" spans="14:16">
      <c r="N18727" s="102"/>
      <c r="O18727" s="93"/>
      <c r="P18727" s="93"/>
    </row>
    <row r="18728" spans="14:16">
      <c r="N18728" s="102"/>
      <c r="O18728" s="93"/>
      <c r="P18728" s="93"/>
    </row>
    <row r="18729" spans="14:16">
      <c r="N18729" s="102"/>
      <c r="O18729" s="93"/>
      <c r="P18729" s="93"/>
    </row>
    <row r="18730" spans="14:16">
      <c r="N18730" s="102"/>
      <c r="O18730" s="93"/>
      <c r="P18730" s="93"/>
    </row>
    <row r="18731" spans="14:16">
      <c r="N18731" s="102"/>
      <c r="O18731" s="93"/>
      <c r="P18731" s="93"/>
    </row>
    <row r="18732" spans="14:16">
      <c r="N18732" s="102"/>
      <c r="O18732" s="93"/>
      <c r="P18732" s="93"/>
    </row>
    <row r="18733" spans="14:16">
      <c r="N18733" s="102"/>
      <c r="O18733" s="93"/>
      <c r="P18733" s="93"/>
    </row>
    <row r="18734" spans="14:16">
      <c r="N18734" s="102"/>
      <c r="O18734" s="93"/>
      <c r="P18734" s="93"/>
    </row>
    <row r="18735" spans="14:16">
      <c r="N18735" s="102"/>
      <c r="O18735" s="93"/>
      <c r="P18735" s="93"/>
    </row>
    <row r="18736" spans="14:16">
      <c r="N18736" s="102"/>
      <c r="O18736" s="93"/>
      <c r="P18736" s="93"/>
    </row>
    <row r="18737" spans="14:16">
      <c r="N18737" s="102"/>
      <c r="O18737" s="93"/>
      <c r="P18737" s="93"/>
    </row>
    <row r="18738" spans="14:16">
      <c r="N18738" s="102"/>
      <c r="O18738" s="93"/>
      <c r="P18738" s="93"/>
    </row>
    <row r="18739" spans="14:16">
      <c r="N18739" s="102"/>
      <c r="O18739" s="93"/>
      <c r="P18739" s="93"/>
    </row>
    <row r="18740" spans="14:16">
      <c r="N18740" s="102"/>
      <c r="O18740" s="93"/>
      <c r="P18740" s="93"/>
    </row>
    <row r="18741" spans="14:16">
      <c r="N18741" s="102"/>
      <c r="O18741" s="93"/>
      <c r="P18741" s="93"/>
    </row>
    <row r="18742" spans="14:16">
      <c r="N18742" s="102"/>
      <c r="O18742" s="93"/>
      <c r="P18742" s="93"/>
    </row>
    <row r="18743" spans="14:16">
      <c r="N18743" s="102"/>
      <c r="O18743" s="93"/>
      <c r="P18743" s="93"/>
    </row>
    <row r="18744" spans="14:16">
      <c r="N18744" s="102"/>
      <c r="O18744" s="93"/>
      <c r="P18744" s="93"/>
    </row>
    <row r="18745" spans="14:16">
      <c r="N18745" s="102"/>
      <c r="O18745" s="93"/>
      <c r="P18745" s="93"/>
    </row>
    <row r="18746" spans="14:16">
      <c r="N18746" s="102"/>
      <c r="O18746" s="93"/>
      <c r="P18746" s="93"/>
    </row>
    <row r="18747" spans="14:16">
      <c r="N18747" s="102"/>
      <c r="O18747" s="93"/>
      <c r="P18747" s="93"/>
    </row>
    <row r="18748" spans="14:16">
      <c r="N18748" s="102"/>
      <c r="O18748" s="93"/>
      <c r="P18748" s="93"/>
    </row>
    <row r="18749" spans="14:16">
      <c r="N18749" s="102"/>
      <c r="O18749" s="93"/>
      <c r="P18749" s="93"/>
    </row>
    <row r="18750" spans="14:16">
      <c r="N18750" s="102"/>
      <c r="O18750" s="93"/>
      <c r="P18750" s="93"/>
    </row>
    <row r="18751" spans="14:16">
      <c r="N18751" s="102"/>
      <c r="O18751" s="93"/>
      <c r="P18751" s="93"/>
    </row>
    <row r="18752" spans="14:16">
      <c r="N18752" s="102"/>
      <c r="O18752" s="93"/>
      <c r="P18752" s="93"/>
    </row>
    <row r="18753" spans="14:16">
      <c r="N18753" s="102"/>
      <c r="O18753" s="93"/>
      <c r="P18753" s="93"/>
    </row>
    <row r="18754" spans="14:16">
      <c r="N18754" s="102"/>
      <c r="O18754" s="93"/>
      <c r="P18754" s="93"/>
    </row>
    <row r="18755" spans="14:16">
      <c r="N18755" s="102"/>
      <c r="O18755" s="93"/>
      <c r="P18755" s="93"/>
    </row>
    <row r="18756" spans="14:16">
      <c r="N18756" s="102"/>
      <c r="O18756" s="93"/>
      <c r="P18756" s="93"/>
    </row>
    <row r="18757" spans="14:16">
      <c r="N18757" s="102"/>
      <c r="O18757" s="93"/>
      <c r="P18757" s="93"/>
    </row>
    <row r="18758" spans="14:16">
      <c r="N18758" s="102"/>
      <c r="O18758" s="93"/>
      <c r="P18758" s="93"/>
    </row>
    <row r="18759" spans="14:16">
      <c r="N18759" s="102"/>
      <c r="O18759" s="93"/>
      <c r="P18759" s="93"/>
    </row>
    <row r="18760" spans="14:16">
      <c r="N18760" s="102"/>
      <c r="O18760" s="93"/>
      <c r="P18760" s="93"/>
    </row>
    <row r="18761" spans="14:16">
      <c r="N18761" s="102"/>
      <c r="O18761" s="93"/>
      <c r="P18761" s="93"/>
    </row>
    <row r="18762" spans="14:16">
      <c r="N18762" s="102"/>
      <c r="O18762" s="93"/>
      <c r="P18762" s="93"/>
    </row>
    <row r="18763" spans="14:16">
      <c r="N18763" s="102"/>
      <c r="O18763" s="93"/>
      <c r="P18763" s="93"/>
    </row>
    <row r="18764" spans="14:16">
      <c r="N18764" s="102"/>
      <c r="O18764" s="93"/>
      <c r="P18764" s="93"/>
    </row>
    <row r="18765" spans="14:16">
      <c r="N18765" s="102"/>
      <c r="O18765" s="93"/>
      <c r="P18765" s="93"/>
    </row>
    <row r="18766" spans="14:16">
      <c r="N18766" s="102"/>
      <c r="O18766" s="93"/>
      <c r="P18766" s="93"/>
    </row>
    <row r="18767" spans="14:16">
      <c r="N18767" s="102"/>
      <c r="O18767" s="93"/>
      <c r="P18767" s="93"/>
    </row>
    <row r="18768" spans="14:16">
      <c r="N18768" s="102"/>
      <c r="O18768" s="93"/>
      <c r="P18768" s="93"/>
    </row>
    <row r="18769" spans="14:16">
      <c r="N18769" s="102"/>
      <c r="O18769" s="93"/>
      <c r="P18769" s="93"/>
    </row>
    <row r="18770" spans="14:16">
      <c r="N18770" s="102"/>
      <c r="O18770" s="93"/>
      <c r="P18770" s="93"/>
    </row>
    <row r="18771" spans="14:16">
      <c r="N18771" s="102"/>
      <c r="O18771" s="93"/>
      <c r="P18771" s="93"/>
    </row>
    <row r="18772" spans="14:16">
      <c r="N18772" s="102"/>
      <c r="O18772" s="93"/>
      <c r="P18772" s="93"/>
    </row>
    <row r="18773" spans="14:16">
      <c r="N18773" s="102"/>
      <c r="O18773" s="93"/>
      <c r="P18773" s="93"/>
    </row>
    <row r="18774" spans="14:16">
      <c r="N18774" s="102"/>
      <c r="O18774" s="93"/>
      <c r="P18774" s="93"/>
    </row>
    <row r="18775" spans="14:16">
      <c r="N18775" s="102"/>
      <c r="O18775" s="93"/>
      <c r="P18775" s="93"/>
    </row>
    <row r="18776" spans="14:16">
      <c r="N18776" s="102"/>
      <c r="O18776" s="93"/>
      <c r="P18776" s="93"/>
    </row>
    <row r="18777" spans="14:16">
      <c r="N18777" s="102"/>
      <c r="O18777" s="93"/>
      <c r="P18777" s="93"/>
    </row>
    <row r="18778" spans="14:16">
      <c r="N18778" s="102"/>
      <c r="O18778" s="93"/>
      <c r="P18778" s="93"/>
    </row>
    <row r="18779" spans="14:16">
      <c r="N18779" s="102"/>
      <c r="O18779" s="93"/>
      <c r="P18779" s="93"/>
    </row>
    <row r="18780" spans="14:16">
      <c r="N18780" s="102"/>
      <c r="O18780" s="93"/>
      <c r="P18780" s="93"/>
    </row>
    <row r="18781" spans="14:16">
      <c r="N18781" s="102"/>
      <c r="O18781" s="93"/>
      <c r="P18781" s="93"/>
    </row>
    <row r="18782" spans="14:16">
      <c r="N18782" s="102"/>
      <c r="O18782" s="93"/>
      <c r="P18782" s="93"/>
    </row>
    <row r="18783" spans="14:16">
      <c r="N18783" s="102"/>
      <c r="O18783" s="93"/>
      <c r="P18783" s="93"/>
    </row>
    <row r="18784" spans="14:16">
      <c r="N18784" s="102"/>
      <c r="O18784" s="93"/>
      <c r="P18784" s="93"/>
    </row>
    <row r="18785" spans="14:16">
      <c r="N18785" s="102"/>
      <c r="O18785" s="93"/>
      <c r="P18785" s="93"/>
    </row>
    <row r="18786" spans="14:16">
      <c r="N18786" s="102"/>
      <c r="O18786" s="93"/>
      <c r="P18786" s="93"/>
    </row>
    <row r="18787" spans="14:16">
      <c r="N18787" s="102"/>
      <c r="O18787" s="93"/>
      <c r="P18787" s="93"/>
    </row>
    <row r="18788" spans="14:16">
      <c r="N18788" s="102"/>
      <c r="O18788" s="93"/>
      <c r="P18788" s="93"/>
    </row>
    <row r="18789" spans="14:16">
      <c r="N18789" s="102"/>
      <c r="O18789" s="93"/>
      <c r="P18789" s="93"/>
    </row>
    <row r="18790" spans="14:16">
      <c r="N18790" s="102"/>
      <c r="O18790" s="93"/>
      <c r="P18790" s="93"/>
    </row>
    <row r="18791" spans="14:16">
      <c r="N18791" s="102"/>
      <c r="O18791" s="93"/>
      <c r="P18791" s="93"/>
    </row>
    <row r="18792" spans="14:16">
      <c r="N18792" s="102"/>
      <c r="O18792" s="93"/>
      <c r="P18792" s="93"/>
    </row>
    <row r="18793" spans="14:16">
      <c r="N18793" s="102"/>
      <c r="O18793" s="93"/>
      <c r="P18793" s="93"/>
    </row>
    <row r="18794" spans="14:16">
      <c r="N18794" s="102"/>
      <c r="O18794" s="93"/>
      <c r="P18794" s="93"/>
    </row>
    <row r="18795" spans="14:16">
      <c r="N18795" s="102"/>
      <c r="O18795" s="93"/>
      <c r="P18795" s="93"/>
    </row>
    <row r="18796" spans="14:16">
      <c r="N18796" s="102"/>
      <c r="O18796" s="93"/>
      <c r="P18796" s="93"/>
    </row>
    <row r="18797" spans="14:16">
      <c r="N18797" s="102"/>
      <c r="O18797" s="93"/>
      <c r="P18797" s="93"/>
    </row>
    <row r="18798" spans="14:16">
      <c r="N18798" s="102"/>
      <c r="O18798" s="93"/>
      <c r="P18798" s="93"/>
    </row>
    <row r="18799" spans="14:16">
      <c r="N18799" s="102"/>
      <c r="O18799" s="93"/>
      <c r="P18799" s="93"/>
    </row>
    <row r="18800" spans="14:16">
      <c r="N18800" s="102"/>
      <c r="O18800" s="93"/>
      <c r="P18800" s="93"/>
    </row>
    <row r="18801" spans="14:16">
      <c r="N18801" s="102"/>
      <c r="O18801" s="93"/>
      <c r="P18801" s="93"/>
    </row>
    <row r="18802" spans="14:16">
      <c r="N18802" s="102"/>
      <c r="O18802" s="93"/>
      <c r="P18802" s="93"/>
    </row>
    <row r="18803" spans="14:16">
      <c r="N18803" s="102"/>
      <c r="O18803" s="93"/>
      <c r="P18803" s="93"/>
    </row>
    <row r="18804" spans="14:16">
      <c r="N18804" s="102"/>
      <c r="O18804" s="93"/>
      <c r="P18804" s="93"/>
    </row>
    <row r="18805" spans="14:16">
      <c r="N18805" s="102"/>
      <c r="O18805" s="93"/>
      <c r="P18805" s="93"/>
    </row>
    <row r="18806" spans="14:16">
      <c r="N18806" s="102"/>
      <c r="O18806" s="93"/>
      <c r="P18806" s="93"/>
    </row>
    <row r="18807" spans="14:16">
      <c r="N18807" s="102"/>
      <c r="O18807" s="93"/>
      <c r="P18807" s="93"/>
    </row>
    <row r="18808" spans="14:16">
      <c r="N18808" s="102"/>
      <c r="O18808" s="93"/>
      <c r="P18808" s="93"/>
    </row>
    <row r="18809" spans="14:16">
      <c r="N18809" s="102"/>
      <c r="O18809" s="93"/>
      <c r="P18809" s="93"/>
    </row>
    <row r="18810" spans="14:16">
      <c r="N18810" s="102"/>
      <c r="O18810" s="93"/>
      <c r="P18810" s="93"/>
    </row>
    <row r="18811" spans="14:16">
      <c r="N18811" s="102"/>
      <c r="O18811" s="93"/>
      <c r="P18811" s="93"/>
    </row>
    <row r="18812" spans="14:16">
      <c r="N18812" s="102"/>
      <c r="O18812" s="93"/>
      <c r="P18812" s="93"/>
    </row>
    <row r="18813" spans="14:16">
      <c r="N18813" s="102"/>
      <c r="O18813" s="93"/>
      <c r="P18813" s="93"/>
    </row>
    <row r="18814" spans="14:16">
      <c r="N18814" s="102"/>
      <c r="O18814" s="93"/>
      <c r="P18814" s="93"/>
    </row>
    <row r="18815" spans="14:16">
      <c r="N18815" s="102"/>
      <c r="O18815" s="93"/>
      <c r="P18815" s="93"/>
    </row>
    <row r="18816" spans="14:16">
      <c r="N18816" s="102"/>
      <c r="O18816" s="93"/>
      <c r="P18816" s="93"/>
    </row>
    <row r="18817" spans="14:16">
      <c r="N18817" s="102"/>
      <c r="O18817" s="93"/>
      <c r="P18817" s="93"/>
    </row>
    <row r="18818" spans="14:16">
      <c r="N18818" s="102"/>
      <c r="O18818" s="93"/>
      <c r="P18818" s="93"/>
    </row>
    <row r="18819" spans="14:16">
      <c r="N18819" s="102"/>
      <c r="O18819" s="93"/>
      <c r="P18819" s="93"/>
    </row>
    <row r="18820" spans="14:16">
      <c r="N18820" s="102"/>
      <c r="O18820" s="93"/>
      <c r="P18820" s="93"/>
    </row>
    <row r="18821" spans="14:16">
      <c r="N18821" s="102"/>
      <c r="O18821" s="93"/>
      <c r="P18821" s="93"/>
    </row>
    <row r="18822" spans="14:16">
      <c r="N18822" s="102"/>
      <c r="O18822" s="93"/>
      <c r="P18822" s="93"/>
    </row>
    <row r="18823" spans="14:16">
      <c r="N18823" s="102"/>
      <c r="O18823" s="93"/>
      <c r="P18823" s="93"/>
    </row>
    <row r="18824" spans="14:16">
      <c r="N18824" s="102"/>
      <c r="O18824" s="93"/>
      <c r="P18824" s="93"/>
    </row>
    <row r="18825" spans="14:16">
      <c r="N18825" s="102"/>
      <c r="O18825" s="93"/>
      <c r="P18825" s="93"/>
    </row>
    <row r="18826" spans="14:16">
      <c r="N18826" s="102"/>
      <c r="O18826" s="93"/>
      <c r="P18826" s="93"/>
    </row>
    <row r="18827" spans="14:16">
      <c r="N18827" s="102"/>
      <c r="O18827" s="93"/>
      <c r="P18827" s="93"/>
    </row>
    <row r="18828" spans="14:16">
      <c r="N18828" s="102"/>
      <c r="O18828" s="93"/>
      <c r="P18828" s="93"/>
    </row>
    <row r="18829" spans="14:16">
      <c r="N18829" s="102"/>
      <c r="O18829" s="93"/>
      <c r="P18829" s="93"/>
    </row>
    <row r="18830" spans="14:16">
      <c r="N18830" s="102"/>
      <c r="O18830" s="93"/>
      <c r="P18830" s="93"/>
    </row>
    <row r="18831" spans="14:16">
      <c r="N18831" s="102"/>
      <c r="O18831" s="93"/>
      <c r="P18831" s="93"/>
    </row>
    <row r="18832" spans="14:16">
      <c r="N18832" s="102"/>
      <c r="O18832" s="93"/>
      <c r="P18832" s="93"/>
    </row>
    <row r="18833" spans="14:16">
      <c r="N18833" s="102"/>
      <c r="O18833" s="93"/>
      <c r="P18833" s="93"/>
    </row>
    <row r="18834" spans="14:16">
      <c r="N18834" s="102"/>
      <c r="O18834" s="93"/>
      <c r="P18834" s="93"/>
    </row>
    <row r="18835" spans="14:16">
      <c r="N18835" s="102"/>
      <c r="O18835" s="93"/>
      <c r="P18835" s="93"/>
    </row>
    <row r="18836" spans="14:16">
      <c r="N18836" s="102"/>
      <c r="O18836" s="93"/>
      <c r="P18836" s="93"/>
    </row>
    <row r="18837" spans="14:16">
      <c r="N18837" s="102"/>
      <c r="O18837" s="93"/>
      <c r="P18837" s="93"/>
    </row>
    <row r="18838" spans="14:16">
      <c r="N18838" s="102"/>
      <c r="O18838" s="93"/>
      <c r="P18838" s="93"/>
    </row>
    <row r="18839" spans="14:16">
      <c r="N18839" s="102"/>
      <c r="O18839" s="93"/>
      <c r="P18839" s="93"/>
    </row>
    <row r="18840" spans="14:16">
      <c r="N18840" s="102"/>
      <c r="O18840" s="93"/>
      <c r="P18840" s="93"/>
    </row>
    <row r="18841" spans="14:16">
      <c r="N18841" s="102"/>
      <c r="O18841" s="93"/>
      <c r="P18841" s="93"/>
    </row>
    <row r="18842" spans="14:16">
      <c r="N18842" s="102"/>
      <c r="O18842" s="93"/>
      <c r="P18842" s="93"/>
    </row>
    <row r="18843" spans="14:16">
      <c r="N18843" s="102"/>
      <c r="O18843" s="93"/>
      <c r="P18843" s="93"/>
    </row>
    <row r="18844" spans="14:16">
      <c r="N18844" s="102"/>
      <c r="O18844" s="93"/>
      <c r="P18844" s="93"/>
    </row>
    <row r="18845" spans="14:16">
      <c r="N18845" s="102"/>
      <c r="O18845" s="93"/>
      <c r="P18845" s="93"/>
    </row>
    <row r="18846" spans="14:16">
      <c r="N18846" s="102"/>
      <c r="O18846" s="93"/>
      <c r="P18846" s="93"/>
    </row>
    <row r="18847" spans="14:16">
      <c r="N18847" s="102"/>
      <c r="O18847" s="93"/>
      <c r="P18847" s="93"/>
    </row>
    <row r="18848" spans="14:16">
      <c r="N18848" s="102"/>
      <c r="O18848" s="93"/>
      <c r="P18848" s="93"/>
    </row>
    <row r="18849" spans="14:16">
      <c r="N18849" s="102"/>
      <c r="O18849" s="93"/>
      <c r="P18849" s="93"/>
    </row>
    <row r="18850" spans="14:16">
      <c r="N18850" s="102"/>
      <c r="O18850" s="93"/>
      <c r="P18850" s="93"/>
    </row>
    <row r="18851" spans="14:16">
      <c r="N18851" s="102"/>
      <c r="O18851" s="93"/>
      <c r="P18851" s="93"/>
    </row>
    <row r="18852" spans="14:16">
      <c r="N18852" s="102"/>
      <c r="O18852" s="93"/>
      <c r="P18852" s="93"/>
    </row>
    <row r="18853" spans="14:16">
      <c r="N18853" s="102"/>
      <c r="O18853" s="93"/>
      <c r="P18853" s="93"/>
    </row>
    <row r="18854" spans="14:16">
      <c r="N18854" s="102"/>
      <c r="O18854" s="93"/>
      <c r="P18854" s="93"/>
    </row>
    <row r="18855" spans="14:16">
      <c r="N18855" s="102"/>
      <c r="O18855" s="93"/>
      <c r="P18855" s="93"/>
    </row>
    <row r="18856" spans="14:16">
      <c r="N18856" s="102"/>
      <c r="O18856" s="93"/>
      <c r="P18856" s="93"/>
    </row>
    <row r="18857" spans="14:16">
      <c r="N18857" s="102"/>
      <c r="O18857" s="93"/>
      <c r="P18857" s="93"/>
    </row>
    <row r="18858" spans="14:16">
      <c r="N18858" s="102"/>
      <c r="O18858" s="93"/>
      <c r="P18858" s="93"/>
    </row>
    <row r="18859" spans="14:16">
      <c r="N18859" s="102"/>
      <c r="O18859" s="93"/>
      <c r="P18859" s="93"/>
    </row>
    <row r="18860" spans="14:16">
      <c r="N18860" s="102"/>
      <c r="O18860" s="93"/>
      <c r="P18860" s="93"/>
    </row>
    <row r="18861" spans="14:16">
      <c r="N18861" s="102"/>
      <c r="O18861" s="93"/>
      <c r="P18861" s="93"/>
    </row>
    <row r="18862" spans="14:16">
      <c r="N18862" s="102"/>
      <c r="O18862" s="93"/>
      <c r="P18862" s="93"/>
    </row>
    <row r="18863" spans="14:16">
      <c r="N18863" s="102"/>
      <c r="O18863" s="93"/>
      <c r="P18863" s="93"/>
    </row>
    <row r="18864" spans="14:16">
      <c r="N18864" s="102"/>
      <c r="O18864" s="93"/>
      <c r="P18864" s="93"/>
    </row>
    <row r="18865" spans="14:16">
      <c r="N18865" s="102"/>
      <c r="O18865" s="93"/>
      <c r="P18865" s="93"/>
    </row>
    <row r="18866" spans="14:16">
      <c r="N18866" s="102"/>
      <c r="O18866" s="93"/>
      <c r="P18866" s="93"/>
    </row>
    <row r="18867" spans="14:16">
      <c r="N18867" s="102"/>
      <c r="O18867" s="93"/>
      <c r="P18867" s="93"/>
    </row>
    <row r="18868" spans="14:16">
      <c r="N18868" s="102"/>
      <c r="O18868" s="93"/>
      <c r="P18868" s="93"/>
    </row>
    <row r="18869" spans="14:16">
      <c r="N18869" s="102"/>
      <c r="O18869" s="93"/>
      <c r="P18869" s="93"/>
    </row>
    <row r="18870" spans="14:16">
      <c r="N18870" s="102"/>
      <c r="O18870" s="93"/>
      <c r="P18870" s="93"/>
    </row>
    <row r="18871" spans="14:16">
      <c r="N18871" s="102"/>
      <c r="O18871" s="93"/>
      <c r="P18871" s="93"/>
    </row>
    <row r="18872" spans="14:16">
      <c r="N18872" s="102"/>
      <c r="O18872" s="93"/>
      <c r="P18872" s="93"/>
    </row>
    <row r="18873" spans="14:16">
      <c r="N18873" s="102"/>
      <c r="O18873" s="93"/>
      <c r="P18873" s="93"/>
    </row>
    <row r="18874" spans="14:16">
      <c r="N18874" s="102"/>
      <c r="O18874" s="93"/>
      <c r="P18874" s="93"/>
    </row>
    <row r="18875" spans="14:16">
      <c r="N18875" s="102"/>
      <c r="O18875" s="93"/>
      <c r="P18875" s="93"/>
    </row>
    <row r="18876" spans="14:16">
      <c r="N18876" s="102"/>
      <c r="O18876" s="93"/>
      <c r="P18876" s="93"/>
    </row>
    <row r="18877" spans="14:16">
      <c r="N18877" s="102"/>
      <c r="O18877" s="93"/>
      <c r="P18877" s="93"/>
    </row>
    <row r="18878" spans="14:16">
      <c r="N18878" s="102"/>
      <c r="O18878" s="93"/>
      <c r="P18878" s="93"/>
    </row>
    <row r="18879" spans="14:16">
      <c r="N18879" s="102"/>
      <c r="O18879" s="93"/>
      <c r="P18879" s="93"/>
    </row>
    <row r="18880" spans="14:16">
      <c r="N18880" s="102"/>
      <c r="O18880" s="93"/>
      <c r="P18880" s="93"/>
    </row>
    <row r="18881" spans="14:16">
      <c r="N18881" s="102"/>
      <c r="O18881" s="93"/>
      <c r="P18881" s="93"/>
    </row>
    <row r="18882" spans="14:16">
      <c r="N18882" s="102"/>
      <c r="O18882" s="93"/>
      <c r="P18882" s="93"/>
    </row>
    <row r="18883" spans="14:16">
      <c r="N18883" s="102"/>
      <c r="O18883" s="93"/>
      <c r="P18883" s="93"/>
    </row>
    <row r="18884" spans="14:16">
      <c r="N18884" s="102"/>
      <c r="O18884" s="93"/>
      <c r="P18884" s="93"/>
    </row>
    <row r="18885" spans="14:16">
      <c r="N18885" s="102"/>
      <c r="O18885" s="93"/>
      <c r="P18885" s="93"/>
    </row>
    <row r="18886" spans="14:16">
      <c r="N18886" s="102"/>
      <c r="O18886" s="93"/>
      <c r="P18886" s="93"/>
    </row>
    <row r="18887" spans="14:16">
      <c r="N18887" s="102"/>
      <c r="O18887" s="93"/>
      <c r="P18887" s="93"/>
    </row>
    <row r="18888" spans="14:16">
      <c r="N18888" s="102"/>
      <c r="O18888" s="93"/>
      <c r="P18888" s="93"/>
    </row>
    <row r="18889" spans="14:16">
      <c r="N18889" s="102"/>
      <c r="O18889" s="93"/>
      <c r="P18889" s="93"/>
    </row>
    <row r="18890" spans="14:16">
      <c r="N18890" s="102"/>
      <c r="O18890" s="93"/>
      <c r="P18890" s="93"/>
    </row>
    <row r="18891" spans="14:16">
      <c r="N18891" s="102"/>
      <c r="O18891" s="93"/>
      <c r="P18891" s="93"/>
    </row>
    <row r="18892" spans="14:16">
      <c r="N18892" s="102"/>
      <c r="O18892" s="93"/>
      <c r="P18892" s="93"/>
    </row>
    <row r="18893" spans="14:16">
      <c r="N18893" s="102"/>
      <c r="O18893" s="93"/>
      <c r="P18893" s="93"/>
    </row>
    <row r="18894" spans="14:16">
      <c r="N18894" s="102"/>
      <c r="O18894" s="93"/>
      <c r="P18894" s="93"/>
    </row>
    <row r="18895" spans="14:16">
      <c r="N18895" s="102"/>
      <c r="O18895" s="93"/>
      <c r="P18895" s="93"/>
    </row>
    <row r="18896" spans="14:16">
      <c r="N18896" s="102"/>
      <c r="O18896" s="93"/>
      <c r="P18896" s="93"/>
    </row>
    <row r="18897" spans="14:16">
      <c r="N18897" s="102"/>
      <c r="O18897" s="93"/>
      <c r="P18897" s="93"/>
    </row>
    <row r="18898" spans="14:16">
      <c r="N18898" s="102"/>
      <c r="O18898" s="93"/>
      <c r="P18898" s="93"/>
    </row>
    <row r="18899" spans="14:16">
      <c r="N18899" s="102"/>
      <c r="O18899" s="93"/>
      <c r="P18899" s="93"/>
    </row>
    <row r="18900" spans="14:16">
      <c r="N18900" s="102"/>
      <c r="O18900" s="93"/>
      <c r="P18900" s="93"/>
    </row>
    <row r="18901" spans="14:16">
      <c r="N18901" s="102"/>
      <c r="O18901" s="93"/>
      <c r="P18901" s="93"/>
    </row>
    <row r="18902" spans="14:16">
      <c r="N18902" s="102"/>
      <c r="O18902" s="93"/>
      <c r="P18902" s="93"/>
    </row>
    <row r="18903" spans="14:16">
      <c r="N18903" s="102"/>
      <c r="O18903" s="93"/>
      <c r="P18903" s="93"/>
    </row>
    <row r="18904" spans="14:16">
      <c r="N18904" s="102"/>
      <c r="O18904" s="93"/>
      <c r="P18904" s="93"/>
    </row>
    <row r="18905" spans="14:16">
      <c r="N18905" s="102"/>
      <c r="O18905" s="93"/>
      <c r="P18905" s="93"/>
    </row>
    <row r="18906" spans="14:16">
      <c r="N18906" s="102"/>
      <c r="O18906" s="93"/>
      <c r="P18906" s="93"/>
    </row>
    <row r="18907" spans="14:16">
      <c r="N18907" s="102"/>
      <c r="O18907" s="93"/>
      <c r="P18907" s="93"/>
    </row>
    <row r="18908" spans="14:16">
      <c r="N18908" s="102"/>
      <c r="O18908" s="93"/>
      <c r="P18908" s="93"/>
    </row>
    <row r="18909" spans="14:16">
      <c r="N18909" s="102"/>
      <c r="O18909" s="93"/>
      <c r="P18909" s="93"/>
    </row>
    <row r="18910" spans="14:16">
      <c r="N18910" s="102"/>
      <c r="O18910" s="93"/>
      <c r="P18910" s="93"/>
    </row>
    <row r="18911" spans="14:16">
      <c r="N18911" s="102"/>
      <c r="O18911" s="93"/>
      <c r="P18911" s="93"/>
    </row>
    <row r="18912" spans="14:16">
      <c r="N18912" s="102"/>
      <c r="O18912" s="93"/>
      <c r="P18912" s="93"/>
    </row>
    <row r="18913" spans="14:16">
      <c r="N18913" s="102"/>
      <c r="O18913" s="93"/>
      <c r="P18913" s="93"/>
    </row>
    <row r="18914" spans="14:16">
      <c r="N18914" s="102"/>
      <c r="O18914" s="93"/>
      <c r="P18914" s="93"/>
    </row>
    <row r="18915" spans="14:16">
      <c r="N18915" s="102"/>
      <c r="O18915" s="93"/>
      <c r="P18915" s="93"/>
    </row>
    <row r="18916" spans="14:16">
      <c r="N18916" s="102"/>
      <c r="O18916" s="93"/>
      <c r="P18916" s="93"/>
    </row>
    <row r="18917" spans="14:16">
      <c r="N18917" s="102"/>
      <c r="O18917" s="93"/>
      <c r="P18917" s="93"/>
    </row>
    <row r="18918" spans="14:16">
      <c r="N18918" s="102"/>
      <c r="O18918" s="93"/>
      <c r="P18918" s="93"/>
    </row>
    <row r="18919" spans="14:16">
      <c r="N18919" s="102"/>
      <c r="O18919" s="93"/>
      <c r="P18919" s="93"/>
    </row>
    <row r="18920" spans="14:16">
      <c r="N18920" s="102"/>
      <c r="O18920" s="93"/>
      <c r="P18920" s="93"/>
    </row>
    <row r="18921" spans="14:16">
      <c r="N18921" s="102"/>
      <c r="O18921" s="93"/>
      <c r="P18921" s="93"/>
    </row>
    <row r="18922" spans="14:16">
      <c r="N18922" s="102"/>
      <c r="O18922" s="93"/>
      <c r="P18922" s="93"/>
    </row>
    <row r="18923" spans="14:16">
      <c r="N18923" s="102"/>
      <c r="O18923" s="93"/>
      <c r="P18923" s="93"/>
    </row>
    <row r="18924" spans="14:16">
      <c r="N18924" s="102"/>
      <c r="O18924" s="93"/>
      <c r="P18924" s="93"/>
    </row>
    <row r="18925" spans="14:16">
      <c r="N18925" s="102"/>
      <c r="O18925" s="93"/>
      <c r="P18925" s="93"/>
    </row>
    <row r="18926" spans="14:16">
      <c r="N18926" s="102"/>
      <c r="O18926" s="93"/>
      <c r="P18926" s="93"/>
    </row>
    <row r="18927" spans="14:16">
      <c r="N18927" s="102"/>
      <c r="O18927" s="93"/>
      <c r="P18927" s="93"/>
    </row>
    <row r="18928" spans="14:16">
      <c r="N18928" s="102"/>
      <c r="O18928" s="93"/>
      <c r="P18928" s="93"/>
    </row>
    <row r="18929" spans="14:16">
      <c r="N18929" s="102"/>
      <c r="O18929" s="93"/>
      <c r="P18929" s="93"/>
    </row>
    <row r="18930" spans="14:16">
      <c r="N18930" s="102"/>
      <c r="O18930" s="93"/>
      <c r="P18930" s="93"/>
    </row>
    <row r="18931" spans="14:16">
      <c r="N18931" s="102"/>
      <c r="O18931" s="93"/>
      <c r="P18931" s="93"/>
    </row>
    <row r="18932" spans="14:16">
      <c r="N18932" s="102"/>
      <c r="O18932" s="93"/>
      <c r="P18932" s="93"/>
    </row>
    <row r="18933" spans="14:16">
      <c r="N18933" s="102"/>
      <c r="O18933" s="93"/>
      <c r="P18933" s="93"/>
    </row>
    <row r="18934" spans="14:16">
      <c r="N18934" s="102"/>
      <c r="O18934" s="93"/>
      <c r="P18934" s="93"/>
    </row>
    <row r="18935" spans="14:16">
      <c r="N18935" s="102"/>
      <c r="O18935" s="93"/>
      <c r="P18935" s="93"/>
    </row>
    <row r="18936" spans="14:16">
      <c r="N18936" s="102"/>
      <c r="O18936" s="93"/>
      <c r="P18936" s="93"/>
    </row>
    <row r="18937" spans="14:16">
      <c r="N18937" s="102"/>
      <c r="O18937" s="93"/>
      <c r="P18937" s="93"/>
    </row>
    <row r="18938" spans="14:16">
      <c r="N18938" s="102"/>
      <c r="O18938" s="93"/>
      <c r="P18938" s="93"/>
    </row>
    <row r="18939" spans="14:16">
      <c r="N18939" s="102"/>
      <c r="O18939" s="93"/>
      <c r="P18939" s="93"/>
    </row>
    <row r="18940" spans="14:16">
      <c r="N18940" s="102"/>
      <c r="O18940" s="93"/>
      <c r="P18940" s="93"/>
    </row>
    <row r="18941" spans="14:16">
      <c r="N18941" s="102"/>
      <c r="O18941" s="93"/>
      <c r="P18941" s="93"/>
    </row>
    <row r="18942" spans="14:16">
      <c r="N18942" s="102"/>
      <c r="O18942" s="93"/>
      <c r="P18942" s="93"/>
    </row>
    <row r="18943" spans="14:16">
      <c r="N18943" s="102"/>
      <c r="O18943" s="93"/>
      <c r="P18943" s="93"/>
    </row>
    <row r="18944" spans="14:16">
      <c r="N18944" s="102"/>
      <c r="O18944" s="93"/>
      <c r="P18944" s="93"/>
    </row>
    <row r="18945" spans="14:16">
      <c r="N18945" s="102"/>
      <c r="O18945" s="93"/>
      <c r="P18945" s="93"/>
    </row>
    <row r="18946" spans="14:16">
      <c r="N18946" s="102"/>
      <c r="O18946" s="93"/>
      <c r="P18946" s="93"/>
    </row>
    <row r="18947" spans="14:16">
      <c r="N18947" s="102"/>
      <c r="O18947" s="93"/>
      <c r="P18947" s="93"/>
    </row>
    <row r="18948" spans="14:16">
      <c r="N18948" s="102"/>
      <c r="O18948" s="93"/>
      <c r="P18948" s="93"/>
    </row>
    <row r="18949" spans="14:16">
      <c r="N18949" s="102"/>
      <c r="O18949" s="93"/>
      <c r="P18949" s="93"/>
    </row>
    <row r="18950" spans="14:16">
      <c r="N18950" s="102"/>
      <c r="O18950" s="93"/>
      <c r="P18950" s="93"/>
    </row>
    <row r="18951" spans="14:16">
      <c r="N18951" s="102"/>
      <c r="O18951" s="93"/>
      <c r="P18951" s="93"/>
    </row>
    <row r="18952" spans="14:16">
      <c r="N18952" s="102"/>
      <c r="O18952" s="93"/>
      <c r="P18952" s="93"/>
    </row>
    <row r="18953" spans="14:16">
      <c r="N18953" s="102"/>
      <c r="O18953" s="93"/>
      <c r="P18953" s="93"/>
    </row>
    <row r="18954" spans="14:16">
      <c r="N18954" s="102"/>
      <c r="O18954" s="93"/>
      <c r="P18954" s="93"/>
    </row>
    <row r="18955" spans="14:16">
      <c r="N18955" s="102"/>
      <c r="O18955" s="93"/>
      <c r="P18955" s="93"/>
    </row>
    <row r="18956" spans="14:16">
      <c r="N18956" s="102"/>
      <c r="O18956" s="93"/>
      <c r="P18956" s="93"/>
    </row>
    <row r="18957" spans="14:16">
      <c r="N18957" s="102"/>
      <c r="O18957" s="93"/>
      <c r="P18957" s="93"/>
    </row>
    <row r="18958" spans="14:16">
      <c r="N18958" s="102"/>
      <c r="O18958" s="93"/>
      <c r="P18958" s="93"/>
    </row>
    <row r="18959" spans="14:16">
      <c r="N18959" s="102"/>
      <c r="O18959" s="93"/>
      <c r="P18959" s="93"/>
    </row>
    <row r="18960" spans="14:16">
      <c r="N18960" s="102"/>
      <c r="O18960" s="93"/>
      <c r="P18960" s="93"/>
    </row>
    <row r="18961" spans="14:16">
      <c r="N18961" s="102"/>
      <c r="O18961" s="93"/>
      <c r="P18961" s="93"/>
    </row>
    <row r="18962" spans="14:16">
      <c r="N18962" s="102"/>
      <c r="O18962" s="93"/>
      <c r="P18962" s="93"/>
    </row>
    <row r="18963" spans="14:16">
      <c r="N18963" s="102"/>
      <c r="O18963" s="93"/>
      <c r="P18963" s="93"/>
    </row>
    <row r="18964" spans="14:16">
      <c r="N18964" s="102"/>
      <c r="O18964" s="93"/>
      <c r="P18964" s="93"/>
    </row>
    <row r="18965" spans="14:16">
      <c r="N18965" s="102"/>
      <c r="O18965" s="93"/>
      <c r="P18965" s="93"/>
    </row>
    <row r="18966" spans="14:16">
      <c r="N18966" s="102"/>
      <c r="O18966" s="93"/>
      <c r="P18966" s="93"/>
    </row>
    <row r="18967" spans="14:16">
      <c r="N18967" s="102"/>
      <c r="O18967" s="93"/>
      <c r="P18967" s="93"/>
    </row>
    <row r="18968" spans="14:16">
      <c r="N18968" s="102"/>
      <c r="O18968" s="93"/>
      <c r="P18968" s="93"/>
    </row>
    <row r="18969" spans="14:16">
      <c r="N18969" s="102"/>
      <c r="O18969" s="93"/>
      <c r="P18969" s="93"/>
    </row>
    <row r="18970" spans="14:16">
      <c r="N18970" s="102"/>
      <c r="O18970" s="93"/>
      <c r="P18970" s="93"/>
    </row>
    <row r="18971" spans="14:16">
      <c r="N18971" s="102"/>
      <c r="O18971" s="93"/>
      <c r="P18971" s="93"/>
    </row>
    <row r="18972" spans="14:16">
      <c r="N18972" s="102"/>
      <c r="O18972" s="93"/>
      <c r="P18972" s="93"/>
    </row>
    <row r="18973" spans="14:16">
      <c r="N18973" s="102"/>
      <c r="O18973" s="93"/>
      <c r="P18973" s="93"/>
    </row>
    <row r="18974" spans="14:16">
      <c r="N18974" s="102"/>
      <c r="O18974" s="93"/>
      <c r="P18974" s="93"/>
    </row>
    <row r="18975" spans="14:16">
      <c r="N18975" s="102"/>
      <c r="O18975" s="93"/>
      <c r="P18975" s="93"/>
    </row>
    <row r="18976" spans="14:16">
      <c r="N18976" s="102"/>
      <c r="O18976" s="93"/>
      <c r="P18976" s="93"/>
    </row>
    <row r="18977" spans="14:16">
      <c r="N18977" s="102"/>
      <c r="O18977" s="93"/>
      <c r="P18977" s="93"/>
    </row>
    <row r="18978" spans="14:16">
      <c r="N18978" s="102"/>
      <c r="O18978" s="93"/>
      <c r="P18978" s="93"/>
    </row>
    <row r="18979" spans="14:16">
      <c r="N18979" s="102"/>
      <c r="O18979" s="93"/>
      <c r="P18979" s="93"/>
    </row>
    <row r="18980" spans="14:16">
      <c r="N18980" s="102"/>
      <c r="O18980" s="93"/>
      <c r="P18980" s="93"/>
    </row>
    <row r="18981" spans="14:16">
      <c r="N18981" s="102"/>
      <c r="O18981" s="93"/>
      <c r="P18981" s="93"/>
    </row>
    <row r="18982" spans="14:16">
      <c r="N18982" s="102"/>
      <c r="O18982" s="93"/>
      <c r="P18982" s="93"/>
    </row>
    <row r="18983" spans="14:16">
      <c r="N18983" s="102"/>
      <c r="O18983" s="93"/>
      <c r="P18983" s="93"/>
    </row>
    <row r="18984" spans="14:16">
      <c r="N18984" s="102"/>
      <c r="O18984" s="93"/>
      <c r="P18984" s="93"/>
    </row>
    <row r="18985" spans="14:16">
      <c r="N18985" s="102"/>
      <c r="O18985" s="93"/>
      <c r="P18985" s="93"/>
    </row>
    <row r="18986" spans="14:16">
      <c r="N18986" s="102"/>
      <c r="O18986" s="93"/>
      <c r="P18986" s="93"/>
    </row>
    <row r="18987" spans="14:16">
      <c r="N18987" s="102"/>
      <c r="O18987" s="93"/>
      <c r="P18987" s="93"/>
    </row>
    <row r="18988" spans="14:16">
      <c r="N18988" s="102"/>
      <c r="O18988" s="93"/>
      <c r="P18988" s="93"/>
    </row>
    <row r="18989" spans="14:16">
      <c r="N18989" s="102"/>
      <c r="O18989" s="93"/>
      <c r="P18989" s="93"/>
    </row>
    <row r="18990" spans="14:16">
      <c r="N18990" s="102"/>
      <c r="O18990" s="93"/>
      <c r="P18990" s="93"/>
    </row>
    <row r="18991" spans="14:16">
      <c r="N18991" s="102"/>
      <c r="O18991" s="93"/>
      <c r="P18991" s="93"/>
    </row>
    <row r="18992" spans="14:16">
      <c r="N18992" s="102"/>
      <c r="O18992" s="93"/>
      <c r="P18992" s="93"/>
    </row>
    <row r="18993" spans="14:16">
      <c r="N18993" s="102"/>
      <c r="O18993" s="93"/>
      <c r="P18993" s="93"/>
    </row>
    <row r="18994" spans="14:16">
      <c r="N18994" s="102"/>
      <c r="O18994" s="93"/>
      <c r="P18994" s="93"/>
    </row>
    <row r="18995" spans="14:16">
      <c r="N18995" s="102"/>
      <c r="O18995" s="93"/>
      <c r="P18995" s="93"/>
    </row>
    <row r="18996" spans="14:16">
      <c r="N18996" s="102"/>
      <c r="O18996" s="93"/>
      <c r="P18996" s="93"/>
    </row>
    <row r="18997" spans="14:16">
      <c r="N18997" s="102"/>
      <c r="O18997" s="93"/>
      <c r="P18997" s="93"/>
    </row>
    <row r="18998" spans="14:16">
      <c r="N18998" s="102"/>
      <c r="O18998" s="93"/>
      <c r="P18998" s="93"/>
    </row>
    <row r="18999" spans="14:16">
      <c r="N18999" s="102"/>
      <c r="O18999" s="93"/>
      <c r="P18999" s="93"/>
    </row>
    <row r="19000" spans="14:16">
      <c r="N19000" s="102"/>
      <c r="O19000" s="93"/>
      <c r="P19000" s="93"/>
    </row>
    <row r="19001" spans="14:16">
      <c r="N19001" s="102"/>
      <c r="O19001" s="93"/>
      <c r="P19001" s="93"/>
    </row>
    <row r="19002" spans="14:16">
      <c r="N19002" s="102"/>
      <c r="O19002" s="93"/>
      <c r="P19002" s="93"/>
    </row>
    <row r="19003" spans="14:16">
      <c r="N19003" s="102"/>
      <c r="O19003" s="93"/>
      <c r="P19003" s="93"/>
    </row>
    <row r="19004" spans="14:16">
      <c r="N19004" s="102"/>
      <c r="O19004" s="93"/>
      <c r="P19004" s="93"/>
    </row>
    <row r="19005" spans="14:16">
      <c r="N19005" s="102"/>
      <c r="O19005" s="93"/>
      <c r="P19005" s="93"/>
    </row>
    <row r="19006" spans="14:16">
      <c r="N19006" s="102"/>
      <c r="O19006" s="93"/>
      <c r="P19006" s="93"/>
    </row>
    <row r="19007" spans="14:16">
      <c r="N19007" s="102"/>
      <c r="O19007" s="93"/>
      <c r="P19007" s="93"/>
    </row>
    <row r="19008" spans="14:16">
      <c r="N19008" s="102"/>
      <c r="O19008" s="93"/>
      <c r="P19008" s="93"/>
    </row>
    <row r="19009" spans="14:16">
      <c r="N19009" s="102"/>
      <c r="O19009" s="93"/>
      <c r="P19009" s="93"/>
    </row>
    <row r="19010" spans="14:16">
      <c r="N19010" s="102"/>
      <c r="O19010" s="93"/>
      <c r="P19010" s="93"/>
    </row>
    <row r="19011" spans="14:16">
      <c r="N19011" s="102"/>
      <c r="O19011" s="93"/>
      <c r="P19011" s="93"/>
    </row>
    <row r="19012" spans="14:16">
      <c r="N19012" s="102"/>
      <c r="O19012" s="93"/>
      <c r="P19012" s="93"/>
    </row>
    <row r="19013" spans="14:16">
      <c r="N19013" s="102"/>
      <c r="O19013" s="93"/>
      <c r="P19013" s="93"/>
    </row>
    <row r="19014" spans="14:16">
      <c r="N19014" s="102"/>
      <c r="O19014" s="93"/>
      <c r="P19014" s="93"/>
    </row>
    <row r="19015" spans="14:16">
      <c r="N19015" s="102"/>
      <c r="O19015" s="93"/>
      <c r="P19015" s="93"/>
    </row>
    <row r="19016" spans="14:16">
      <c r="N19016" s="102"/>
      <c r="O19016" s="93"/>
      <c r="P19016" s="93"/>
    </row>
    <row r="19017" spans="14:16">
      <c r="N19017" s="102"/>
      <c r="O19017" s="93"/>
      <c r="P19017" s="93"/>
    </row>
    <row r="19018" spans="14:16">
      <c r="N19018" s="102"/>
      <c r="O19018" s="93"/>
      <c r="P19018" s="93"/>
    </row>
    <row r="19019" spans="14:16">
      <c r="N19019" s="102"/>
      <c r="O19019" s="93"/>
      <c r="P19019" s="93"/>
    </row>
    <row r="19020" spans="14:16">
      <c r="N19020" s="102"/>
      <c r="O19020" s="93"/>
      <c r="P19020" s="93"/>
    </row>
    <row r="19021" spans="14:16">
      <c r="N19021" s="102"/>
      <c r="O19021" s="93"/>
      <c r="P19021" s="93"/>
    </row>
    <row r="19022" spans="14:16">
      <c r="N19022" s="102"/>
      <c r="O19022" s="93"/>
      <c r="P19022" s="93"/>
    </row>
    <row r="19023" spans="14:16">
      <c r="N19023" s="102"/>
      <c r="O19023" s="93"/>
      <c r="P19023" s="93"/>
    </row>
    <row r="19024" spans="14:16">
      <c r="N19024" s="102"/>
      <c r="O19024" s="93"/>
      <c r="P19024" s="93"/>
    </row>
    <row r="19025" spans="14:16">
      <c r="N19025" s="102"/>
      <c r="O19025" s="93"/>
      <c r="P19025" s="93"/>
    </row>
    <row r="19026" spans="14:16">
      <c r="N19026" s="102"/>
      <c r="O19026" s="93"/>
      <c r="P19026" s="93"/>
    </row>
    <row r="19027" spans="14:16">
      <c r="N19027" s="102"/>
      <c r="O19027" s="93"/>
      <c r="P19027" s="93"/>
    </row>
    <row r="19028" spans="14:16">
      <c r="N19028" s="102"/>
      <c r="O19028" s="93"/>
      <c r="P19028" s="93"/>
    </row>
    <row r="19029" spans="14:16">
      <c r="N19029" s="102"/>
      <c r="O19029" s="93"/>
      <c r="P19029" s="93"/>
    </row>
    <row r="19030" spans="14:16">
      <c r="N19030" s="102"/>
      <c r="O19030" s="93"/>
      <c r="P19030" s="93"/>
    </row>
    <row r="19031" spans="14:16">
      <c r="N19031" s="102"/>
      <c r="O19031" s="93"/>
      <c r="P19031" s="93"/>
    </row>
    <row r="19032" spans="14:16">
      <c r="N19032" s="102"/>
      <c r="O19032" s="93"/>
      <c r="P19032" s="93"/>
    </row>
    <row r="19033" spans="14:16">
      <c r="N19033" s="102"/>
      <c r="O19033" s="93"/>
      <c r="P19033" s="93"/>
    </row>
    <row r="19034" spans="14:16">
      <c r="N19034" s="102"/>
      <c r="O19034" s="93"/>
      <c r="P19034" s="93"/>
    </row>
    <row r="19035" spans="14:16">
      <c r="N19035" s="102"/>
      <c r="O19035" s="93"/>
      <c r="P19035" s="93"/>
    </row>
    <row r="19036" spans="14:16">
      <c r="N19036" s="102"/>
      <c r="O19036" s="93"/>
      <c r="P19036" s="93"/>
    </row>
    <row r="19037" spans="14:16">
      <c r="N19037" s="102"/>
      <c r="O19037" s="93"/>
      <c r="P19037" s="93"/>
    </row>
    <row r="19038" spans="14:16">
      <c r="N19038" s="102"/>
      <c r="O19038" s="93"/>
      <c r="P19038" s="93"/>
    </row>
    <row r="19039" spans="14:16">
      <c r="N19039" s="102"/>
      <c r="O19039" s="93"/>
      <c r="P19039" s="93"/>
    </row>
    <row r="19040" spans="14:16">
      <c r="N19040" s="102"/>
      <c r="O19040" s="93"/>
      <c r="P19040" s="93"/>
    </row>
    <row r="19041" spans="14:16">
      <c r="N19041" s="102"/>
      <c r="O19041" s="93"/>
      <c r="P19041" s="93"/>
    </row>
    <row r="19042" spans="14:16">
      <c r="N19042" s="102"/>
      <c r="O19042" s="93"/>
      <c r="P19042" s="93"/>
    </row>
    <row r="19043" spans="14:16">
      <c r="N19043" s="102"/>
      <c r="O19043" s="93"/>
      <c r="P19043" s="93"/>
    </row>
    <row r="19044" spans="14:16">
      <c r="N19044" s="102"/>
      <c r="O19044" s="93"/>
      <c r="P19044" s="93"/>
    </row>
    <row r="19045" spans="14:16">
      <c r="N19045" s="102"/>
      <c r="O19045" s="93"/>
      <c r="P19045" s="93"/>
    </row>
    <row r="19046" spans="14:16">
      <c r="N19046" s="102"/>
      <c r="O19046" s="93"/>
      <c r="P19046" s="93"/>
    </row>
    <row r="19047" spans="14:16">
      <c r="N19047" s="102"/>
      <c r="O19047" s="93"/>
      <c r="P19047" s="93"/>
    </row>
    <row r="19048" spans="14:16">
      <c r="N19048" s="102"/>
      <c r="O19048" s="93"/>
      <c r="P19048" s="93"/>
    </row>
    <row r="19049" spans="14:16">
      <c r="N19049" s="102"/>
      <c r="O19049" s="93"/>
      <c r="P19049" s="93"/>
    </row>
    <row r="19050" spans="14:16">
      <c r="N19050" s="102"/>
      <c r="O19050" s="93"/>
      <c r="P19050" s="93"/>
    </row>
    <row r="19051" spans="14:16">
      <c r="N19051" s="102"/>
      <c r="O19051" s="93"/>
      <c r="P19051" s="93"/>
    </row>
    <row r="19052" spans="14:16">
      <c r="N19052" s="102"/>
      <c r="O19052" s="93"/>
      <c r="P19052" s="93"/>
    </row>
    <row r="19053" spans="14:16">
      <c r="N19053" s="102"/>
      <c r="O19053" s="93"/>
      <c r="P19053" s="93"/>
    </row>
    <row r="19054" spans="14:16">
      <c r="N19054" s="102"/>
      <c r="O19054" s="93"/>
      <c r="P19054" s="93"/>
    </row>
    <row r="19055" spans="14:16">
      <c r="N19055" s="102"/>
      <c r="O19055" s="93"/>
      <c r="P19055" s="93"/>
    </row>
    <row r="19056" spans="14:16">
      <c r="N19056" s="102"/>
      <c r="O19056" s="93"/>
      <c r="P19056" s="93"/>
    </row>
    <row r="19057" spans="14:16">
      <c r="N19057" s="102"/>
      <c r="O19057" s="93"/>
      <c r="P19057" s="93"/>
    </row>
    <row r="19058" spans="14:16">
      <c r="N19058" s="102"/>
      <c r="O19058" s="93"/>
      <c r="P19058" s="93"/>
    </row>
    <row r="19059" spans="14:16">
      <c r="N19059" s="102"/>
      <c r="O19059" s="93"/>
      <c r="P19059" s="93"/>
    </row>
    <row r="19060" spans="14:16">
      <c r="N19060" s="102"/>
      <c r="O19060" s="93"/>
      <c r="P19060" s="93"/>
    </row>
    <row r="19061" spans="14:16">
      <c r="N19061" s="102"/>
      <c r="O19061" s="93"/>
      <c r="P19061" s="93"/>
    </row>
    <row r="19062" spans="14:16">
      <c r="N19062" s="102"/>
      <c r="O19062" s="93"/>
      <c r="P19062" s="93"/>
    </row>
    <row r="19063" spans="14:16">
      <c r="N19063" s="102"/>
      <c r="O19063" s="93"/>
      <c r="P19063" s="93"/>
    </row>
    <row r="19064" spans="14:16">
      <c r="N19064" s="102"/>
      <c r="O19064" s="93"/>
      <c r="P19064" s="93"/>
    </row>
    <row r="19065" spans="14:16">
      <c r="N19065" s="102"/>
      <c r="O19065" s="93"/>
      <c r="P19065" s="93"/>
    </row>
    <row r="19066" spans="14:16">
      <c r="N19066" s="102"/>
      <c r="O19066" s="93"/>
      <c r="P19066" s="93"/>
    </row>
    <row r="19067" spans="14:16">
      <c r="N19067" s="102"/>
      <c r="O19067" s="93"/>
      <c r="P19067" s="93"/>
    </row>
    <row r="19068" spans="14:16">
      <c r="N19068" s="102"/>
      <c r="O19068" s="93"/>
      <c r="P19068" s="93"/>
    </row>
    <row r="19069" spans="14:16">
      <c r="N19069" s="102"/>
      <c r="O19069" s="93"/>
      <c r="P19069" s="93"/>
    </row>
    <row r="19070" spans="14:16">
      <c r="N19070" s="102"/>
      <c r="O19070" s="93"/>
      <c r="P19070" s="93"/>
    </row>
    <row r="19071" spans="14:16">
      <c r="N19071" s="102"/>
      <c r="O19071" s="93"/>
      <c r="P19071" s="93"/>
    </row>
    <row r="19072" spans="14:16">
      <c r="N19072" s="102"/>
      <c r="O19072" s="93"/>
      <c r="P19072" s="93"/>
    </row>
    <row r="19073" spans="14:16">
      <c r="N19073" s="102"/>
      <c r="O19073" s="93"/>
      <c r="P19073" s="93"/>
    </row>
    <row r="19074" spans="14:16">
      <c r="N19074" s="102"/>
      <c r="O19074" s="93"/>
      <c r="P19074" s="93"/>
    </row>
    <row r="19075" spans="14:16">
      <c r="N19075" s="102"/>
      <c r="O19075" s="93"/>
      <c r="P19075" s="93"/>
    </row>
    <row r="19076" spans="14:16">
      <c r="N19076" s="102"/>
      <c r="O19076" s="93"/>
      <c r="P19076" s="93"/>
    </row>
    <row r="19077" spans="14:16">
      <c r="N19077" s="102"/>
      <c r="O19077" s="93"/>
      <c r="P19077" s="93"/>
    </row>
    <row r="19078" spans="14:16">
      <c r="N19078" s="102"/>
      <c r="O19078" s="93"/>
      <c r="P19078" s="93"/>
    </row>
    <row r="19079" spans="14:16">
      <c r="N19079" s="102"/>
      <c r="O19079" s="93"/>
      <c r="P19079" s="93"/>
    </row>
    <row r="19080" spans="14:16">
      <c r="N19080" s="102"/>
      <c r="O19080" s="93"/>
      <c r="P19080" s="93"/>
    </row>
    <row r="19081" spans="14:16">
      <c r="N19081" s="102"/>
      <c r="O19081" s="93"/>
      <c r="P19081" s="93"/>
    </row>
    <row r="19082" spans="14:16">
      <c r="N19082" s="102"/>
      <c r="O19082" s="93"/>
      <c r="P19082" s="93"/>
    </row>
    <row r="19083" spans="14:16">
      <c r="N19083" s="102"/>
      <c r="O19083" s="93"/>
      <c r="P19083" s="93"/>
    </row>
    <row r="19084" spans="14:16">
      <c r="N19084" s="102"/>
      <c r="O19084" s="93"/>
      <c r="P19084" s="93"/>
    </row>
    <row r="19085" spans="14:16">
      <c r="N19085" s="102"/>
      <c r="O19085" s="93"/>
      <c r="P19085" s="93"/>
    </row>
    <row r="19086" spans="14:16">
      <c r="N19086" s="102"/>
      <c r="O19086" s="93"/>
      <c r="P19086" s="93"/>
    </row>
    <row r="19087" spans="14:16">
      <c r="N19087" s="102"/>
      <c r="O19087" s="93"/>
      <c r="P19087" s="93"/>
    </row>
    <row r="19088" spans="14:16">
      <c r="N19088" s="102"/>
      <c r="O19088" s="93"/>
      <c r="P19088" s="93"/>
    </row>
    <row r="19089" spans="14:16">
      <c r="N19089" s="102"/>
      <c r="O19089" s="93"/>
      <c r="P19089" s="93"/>
    </row>
    <row r="19090" spans="14:16">
      <c r="N19090" s="102"/>
      <c r="O19090" s="93"/>
      <c r="P19090" s="93"/>
    </row>
    <row r="19091" spans="14:16">
      <c r="N19091" s="102"/>
      <c r="O19091" s="93"/>
      <c r="P19091" s="93"/>
    </row>
    <row r="19092" spans="14:16">
      <c r="N19092" s="102"/>
      <c r="O19092" s="93"/>
      <c r="P19092" s="93"/>
    </row>
    <row r="19093" spans="14:16">
      <c r="N19093" s="102"/>
      <c r="O19093" s="93"/>
      <c r="P19093" s="93"/>
    </row>
    <row r="19094" spans="14:16">
      <c r="N19094" s="102"/>
      <c r="O19094" s="93"/>
      <c r="P19094" s="93"/>
    </row>
    <row r="19095" spans="14:16">
      <c r="N19095" s="102"/>
      <c r="O19095" s="93"/>
      <c r="P19095" s="93"/>
    </row>
    <row r="19096" spans="14:16">
      <c r="N19096" s="102"/>
      <c r="O19096" s="93"/>
      <c r="P19096" s="93"/>
    </row>
    <row r="19097" spans="14:16">
      <c r="N19097" s="102"/>
      <c r="O19097" s="93"/>
      <c r="P19097" s="93"/>
    </row>
    <row r="19098" spans="14:16">
      <c r="N19098" s="102"/>
      <c r="O19098" s="93"/>
      <c r="P19098" s="93"/>
    </row>
    <row r="19099" spans="14:16">
      <c r="N19099" s="102"/>
      <c r="O19099" s="93"/>
      <c r="P19099" s="93"/>
    </row>
    <row r="19100" spans="14:16">
      <c r="N19100" s="102"/>
      <c r="O19100" s="93"/>
      <c r="P19100" s="93"/>
    </row>
    <row r="19101" spans="14:16">
      <c r="N19101" s="102"/>
      <c r="O19101" s="93"/>
      <c r="P19101" s="93"/>
    </row>
    <row r="19102" spans="14:16">
      <c r="N19102" s="102"/>
      <c r="O19102" s="93"/>
      <c r="P19102" s="93"/>
    </row>
    <row r="19103" spans="14:16">
      <c r="N19103" s="102"/>
      <c r="O19103" s="93"/>
      <c r="P19103" s="93"/>
    </row>
    <row r="19104" spans="14:16">
      <c r="N19104" s="102"/>
      <c r="O19104" s="93"/>
      <c r="P19104" s="93"/>
    </row>
    <row r="19105" spans="14:16">
      <c r="N19105" s="102"/>
      <c r="O19105" s="93"/>
      <c r="P19105" s="93"/>
    </row>
    <row r="19106" spans="14:16">
      <c r="N19106" s="102"/>
      <c r="O19106" s="93"/>
      <c r="P19106" s="93"/>
    </row>
    <row r="19107" spans="14:16">
      <c r="N19107" s="102"/>
      <c r="O19107" s="93"/>
      <c r="P19107" s="93"/>
    </row>
    <row r="19108" spans="14:16">
      <c r="N19108" s="102"/>
      <c r="O19108" s="93"/>
      <c r="P19108" s="93"/>
    </row>
    <row r="19109" spans="14:16">
      <c r="N19109" s="102"/>
      <c r="O19109" s="93"/>
      <c r="P19109" s="93"/>
    </row>
    <row r="19110" spans="14:16">
      <c r="N19110" s="102"/>
      <c r="O19110" s="93"/>
      <c r="P19110" s="93"/>
    </row>
    <row r="19111" spans="14:16">
      <c r="N19111" s="102"/>
      <c r="O19111" s="93"/>
      <c r="P19111" s="93"/>
    </row>
    <row r="19112" spans="14:16">
      <c r="N19112" s="102"/>
      <c r="O19112" s="93"/>
      <c r="P19112" s="93"/>
    </row>
    <row r="19113" spans="14:16">
      <c r="N19113" s="102"/>
      <c r="O19113" s="93"/>
      <c r="P19113" s="93"/>
    </row>
    <row r="19114" spans="14:16">
      <c r="N19114" s="102"/>
      <c r="O19114" s="93"/>
      <c r="P19114" s="93"/>
    </row>
    <row r="19115" spans="14:16">
      <c r="N19115" s="102"/>
      <c r="O19115" s="93"/>
      <c r="P19115" s="93"/>
    </row>
    <row r="19116" spans="14:16">
      <c r="N19116" s="102"/>
      <c r="O19116" s="93"/>
      <c r="P19116" s="93"/>
    </row>
    <row r="19117" spans="14:16">
      <c r="N19117" s="102"/>
      <c r="O19117" s="93"/>
      <c r="P19117" s="93"/>
    </row>
    <row r="19118" spans="14:16">
      <c r="N19118" s="102"/>
      <c r="O19118" s="93"/>
      <c r="P19118" s="93"/>
    </row>
    <row r="19119" spans="14:16">
      <c r="N19119" s="102"/>
      <c r="O19119" s="93"/>
      <c r="P19119" s="93"/>
    </row>
    <row r="19120" spans="14:16">
      <c r="N19120" s="102"/>
      <c r="O19120" s="93"/>
      <c r="P19120" s="93"/>
    </row>
    <row r="19121" spans="14:16">
      <c r="N19121" s="102"/>
      <c r="O19121" s="93"/>
      <c r="P19121" s="93"/>
    </row>
    <row r="19122" spans="14:16">
      <c r="N19122" s="102"/>
      <c r="O19122" s="93"/>
      <c r="P19122" s="93"/>
    </row>
    <row r="19123" spans="14:16">
      <c r="N19123" s="102"/>
      <c r="O19123" s="93"/>
      <c r="P19123" s="93"/>
    </row>
    <row r="19124" spans="14:16">
      <c r="N19124" s="102"/>
      <c r="O19124" s="93"/>
      <c r="P19124" s="93"/>
    </row>
    <row r="19125" spans="14:16">
      <c r="N19125" s="102"/>
      <c r="O19125" s="93"/>
      <c r="P19125" s="93"/>
    </row>
    <row r="19126" spans="14:16">
      <c r="N19126" s="102"/>
      <c r="O19126" s="93"/>
      <c r="P19126" s="93"/>
    </row>
    <row r="19127" spans="14:16">
      <c r="N19127" s="102"/>
      <c r="O19127" s="93"/>
      <c r="P19127" s="93"/>
    </row>
    <row r="19128" spans="14:16">
      <c r="N19128" s="102"/>
      <c r="O19128" s="93"/>
      <c r="P19128" s="93"/>
    </row>
    <row r="19129" spans="14:16">
      <c r="N19129" s="102"/>
      <c r="O19129" s="93"/>
      <c r="P19129" s="93"/>
    </row>
    <row r="19130" spans="14:16">
      <c r="N19130" s="102"/>
      <c r="O19130" s="93"/>
      <c r="P19130" s="93"/>
    </row>
    <row r="19131" spans="14:16">
      <c r="N19131" s="102"/>
      <c r="O19131" s="93"/>
      <c r="P19131" s="93"/>
    </row>
    <row r="19132" spans="14:16">
      <c r="N19132" s="102"/>
      <c r="O19132" s="93"/>
      <c r="P19132" s="93"/>
    </row>
    <row r="19133" spans="14:16">
      <c r="N19133" s="102"/>
      <c r="O19133" s="93"/>
      <c r="P19133" s="93"/>
    </row>
    <row r="19134" spans="14:16">
      <c r="N19134" s="102"/>
      <c r="O19134" s="93"/>
      <c r="P19134" s="93"/>
    </row>
    <row r="19135" spans="14:16">
      <c r="N19135" s="102"/>
      <c r="O19135" s="93"/>
      <c r="P19135" s="93"/>
    </row>
    <row r="19136" spans="14:16">
      <c r="N19136" s="102"/>
      <c r="O19136" s="93"/>
      <c r="P19136" s="93"/>
    </row>
    <row r="19137" spans="14:16">
      <c r="N19137" s="102"/>
      <c r="O19137" s="93"/>
      <c r="P19137" s="93"/>
    </row>
    <row r="19138" spans="14:16">
      <c r="N19138" s="102"/>
      <c r="O19138" s="93"/>
      <c r="P19138" s="93"/>
    </row>
    <row r="19139" spans="14:16">
      <c r="N19139" s="102"/>
      <c r="O19139" s="93"/>
      <c r="P19139" s="93"/>
    </row>
    <row r="19140" spans="14:16">
      <c r="N19140" s="102"/>
      <c r="O19140" s="93"/>
      <c r="P19140" s="93"/>
    </row>
    <row r="19141" spans="14:16">
      <c r="N19141" s="102"/>
      <c r="O19141" s="93"/>
      <c r="P19141" s="93"/>
    </row>
    <row r="19142" spans="14:16">
      <c r="N19142" s="102"/>
      <c r="O19142" s="93"/>
      <c r="P19142" s="93"/>
    </row>
    <row r="19143" spans="14:16">
      <c r="N19143" s="102"/>
      <c r="O19143" s="93"/>
      <c r="P19143" s="93"/>
    </row>
    <row r="19144" spans="14:16">
      <c r="N19144" s="102"/>
      <c r="O19144" s="93"/>
      <c r="P19144" s="93"/>
    </row>
    <row r="19145" spans="14:16">
      <c r="N19145" s="102"/>
      <c r="O19145" s="93"/>
      <c r="P19145" s="93"/>
    </row>
    <row r="19146" spans="14:16">
      <c r="N19146" s="102"/>
      <c r="O19146" s="93"/>
      <c r="P19146" s="93"/>
    </row>
    <row r="19147" spans="14:16">
      <c r="N19147" s="102"/>
      <c r="O19147" s="93"/>
      <c r="P19147" s="93"/>
    </row>
    <row r="19148" spans="14:16">
      <c r="N19148" s="102"/>
      <c r="O19148" s="93"/>
      <c r="P19148" s="93"/>
    </row>
    <row r="19149" spans="14:16">
      <c r="N19149" s="102"/>
      <c r="O19149" s="93"/>
      <c r="P19149" s="93"/>
    </row>
    <row r="19150" spans="14:16">
      <c r="N19150" s="102"/>
      <c r="O19150" s="93"/>
      <c r="P19150" s="93"/>
    </row>
    <row r="19151" spans="14:16">
      <c r="N19151" s="102"/>
      <c r="O19151" s="93"/>
      <c r="P19151" s="93"/>
    </row>
    <row r="19152" spans="14:16">
      <c r="N19152" s="102"/>
      <c r="O19152" s="93"/>
      <c r="P19152" s="93"/>
    </row>
    <row r="19153" spans="14:16">
      <c r="N19153" s="102"/>
      <c r="O19153" s="93"/>
      <c r="P19153" s="93"/>
    </row>
    <row r="19154" spans="14:16">
      <c r="N19154" s="102"/>
      <c r="O19154" s="93"/>
      <c r="P19154" s="93"/>
    </row>
    <row r="19155" spans="14:16">
      <c r="N19155" s="102"/>
      <c r="O19155" s="93"/>
      <c r="P19155" s="93"/>
    </row>
    <row r="19156" spans="14:16">
      <c r="N19156" s="102"/>
      <c r="O19156" s="93"/>
      <c r="P19156" s="93"/>
    </row>
    <row r="19157" spans="14:16">
      <c r="N19157" s="102"/>
      <c r="O19157" s="93"/>
      <c r="P19157" s="93"/>
    </row>
    <row r="19158" spans="14:16">
      <c r="N19158" s="102"/>
      <c r="O19158" s="93"/>
      <c r="P19158" s="93"/>
    </row>
    <row r="19159" spans="14:16">
      <c r="N19159" s="102"/>
      <c r="O19159" s="93"/>
      <c r="P19159" s="93"/>
    </row>
    <row r="19160" spans="14:16">
      <c r="N19160" s="102"/>
      <c r="O19160" s="93"/>
      <c r="P19160" s="93"/>
    </row>
    <row r="19161" spans="14:16">
      <c r="N19161" s="102"/>
      <c r="O19161" s="93"/>
      <c r="P19161" s="93"/>
    </row>
    <row r="19162" spans="14:16">
      <c r="N19162" s="102"/>
      <c r="O19162" s="93"/>
      <c r="P19162" s="93"/>
    </row>
    <row r="19163" spans="14:16">
      <c r="N19163" s="102"/>
      <c r="O19163" s="93"/>
      <c r="P19163" s="93"/>
    </row>
    <row r="19164" spans="14:16">
      <c r="N19164" s="102"/>
      <c r="O19164" s="93"/>
      <c r="P19164" s="93"/>
    </row>
    <row r="19165" spans="14:16">
      <c r="N19165" s="102"/>
      <c r="O19165" s="93"/>
      <c r="P19165" s="93"/>
    </row>
    <row r="19166" spans="14:16">
      <c r="N19166" s="102"/>
      <c r="O19166" s="93"/>
      <c r="P19166" s="93"/>
    </row>
    <row r="19167" spans="14:16">
      <c r="N19167" s="102"/>
      <c r="O19167" s="93"/>
      <c r="P19167" s="93"/>
    </row>
    <row r="19168" spans="14:16">
      <c r="N19168" s="102"/>
      <c r="O19168" s="93"/>
      <c r="P19168" s="93"/>
    </row>
    <row r="19169" spans="14:16">
      <c r="N19169" s="102"/>
      <c r="O19169" s="93"/>
      <c r="P19169" s="93"/>
    </row>
    <row r="19170" spans="14:16">
      <c r="N19170" s="102"/>
      <c r="O19170" s="93"/>
      <c r="P19170" s="93"/>
    </row>
    <row r="19171" spans="14:16">
      <c r="N19171" s="102"/>
      <c r="O19171" s="93"/>
      <c r="P19171" s="93"/>
    </row>
    <row r="19172" spans="14:16">
      <c r="N19172" s="102"/>
      <c r="O19172" s="93"/>
      <c r="P19172" s="93"/>
    </row>
    <row r="19173" spans="14:16">
      <c r="N19173" s="102"/>
      <c r="O19173" s="93"/>
      <c r="P19173" s="93"/>
    </row>
    <row r="19174" spans="14:16">
      <c r="N19174" s="102"/>
      <c r="O19174" s="93"/>
      <c r="P19174" s="93"/>
    </row>
    <row r="19175" spans="14:16">
      <c r="N19175" s="102"/>
      <c r="O19175" s="93"/>
      <c r="P19175" s="93"/>
    </row>
    <row r="19176" spans="14:16">
      <c r="N19176" s="102"/>
      <c r="O19176" s="93"/>
      <c r="P19176" s="93"/>
    </row>
    <row r="19177" spans="14:16">
      <c r="N19177" s="102"/>
      <c r="O19177" s="93"/>
      <c r="P19177" s="93"/>
    </row>
    <row r="19178" spans="14:16">
      <c r="N19178" s="102"/>
      <c r="O19178" s="93"/>
      <c r="P19178" s="93"/>
    </row>
    <row r="19179" spans="14:16">
      <c r="N19179" s="102"/>
      <c r="O19179" s="93"/>
      <c r="P19179" s="93"/>
    </row>
    <row r="19180" spans="14:16">
      <c r="N19180" s="102"/>
      <c r="O19180" s="93"/>
      <c r="P19180" s="93"/>
    </row>
    <row r="19181" spans="14:16">
      <c r="N19181" s="102"/>
      <c r="O19181" s="93"/>
      <c r="P19181" s="93"/>
    </row>
    <row r="19182" spans="14:16">
      <c r="N19182" s="102"/>
      <c r="O19182" s="93"/>
      <c r="P19182" s="93"/>
    </row>
    <row r="19183" spans="14:16">
      <c r="N19183" s="102"/>
      <c r="O19183" s="93"/>
      <c r="P19183" s="93"/>
    </row>
    <row r="19184" spans="14:16">
      <c r="N19184" s="102"/>
      <c r="O19184" s="93"/>
      <c r="P19184" s="93"/>
    </row>
    <row r="19185" spans="14:16">
      <c r="N19185" s="102"/>
      <c r="O19185" s="93"/>
      <c r="P19185" s="93"/>
    </row>
    <row r="19186" spans="14:16">
      <c r="N19186" s="102"/>
      <c r="O19186" s="93"/>
      <c r="P19186" s="93"/>
    </row>
    <row r="19187" spans="14:16">
      <c r="N19187" s="102"/>
      <c r="O19187" s="93"/>
      <c r="P19187" s="93"/>
    </row>
    <row r="19188" spans="14:16">
      <c r="N19188" s="102"/>
      <c r="O19188" s="93"/>
      <c r="P19188" s="93"/>
    </row>
    <row r="19189" spans="14:16">
      <c r="N19189" s="102"/>
      <c r="O19189" s="93"/>
      <c r="P19189" s="93"/>
    </row>
    <row r="19190" spans="14:16">
      <c r="N19190" s="102"/>
      <c r="O19190" s="93"/>
      <c r="P19190" s="93"/>
    </row>
    <row r="19191" spans="14:16">
      <c r="N19191" s="102"/>
      <c r="O19191" s="93"/>
      <c r="P19191" s="93"/>
    </row>
    <row r="19192" spans="14:16">
      <c r="N19192" s="102"/>
      <c r="O19192" s="93"/>
      <c r="P19192" s="93"/>
    </row>
    <row r="19193" spans="14:16">
      <c r="N19193" s="102"/>
      <c r="O19193" s="93"/>
      <c r="P19193" s="93"/>
    </row>
    <row r="19194" spans="14:16">
      <c r="N19194" s="102"/>
      <c r="O19194" s="93"/>
      <c r="P19194" s="93"/>
    </row>
    <row r="19195" spans="14:16">
      <c r="N19195" s="102"/>
      <c r="O19195" s="93"/>
      <c r="P19195" s="93"/>
    </row>
    <row r="19196" spans="14:16">
      <c r="N19196" s="102"/>
      <c r="O19196" s="93"/>
      <c r="P19196" s="93"/>
    </row>
    <row r="19197" spans="14:16">
      <c r="N19197" s="102"/>
      <c r="O19197" s="93"/>
      <c r="P19197" s="93"/>
    </row>
    <row r="19198" spans="14:16">
      <c r="N19198" s="102"/>
      <c r="O19198" s="93"/>
      <c r="P19198" s="93"/>
    </row>
    <row r="19199" spans="14:16">
      <c r="N19199" s="102"/>
      <c r="O19199" s="93"/>
      <c r="P19199" s="93"/>
    </row>
    <row r="19200" spans="14:16">
      <c r="N19200" s="102"/>
      <c r="O19200" s="93"/>
      <c r="P19200" s="93"/>
    </row>
    <row r="19201" spans="14:16">
      <c r="N19201" s="102"/>
      <c r="O19201" s="93"/>
      <c r="P19201" s="93"/>
    </row>
    <row r="19202" spans="14:16">
      <c r="N19202" s="102"/>
      <c r="O19202" s="93"/>
      <c r="P19202" s="93"/>
    </row>
    <row r="19203" spans="14:16">
      <c r="N19203" s="102"/>
      <c r="O19203" s="93"/>
      <c r="P19203" s="93"/>
    </row>
    <row r="19204" spans="14:16">
      <c r="N19204" s="102"/>
      <c r="O19204" s="93"/>
      <c r="P19204" s="93"/>
    </row>
    <row r="19205" spans="14:16">
      <c r="N19205" s="102"/>
      <c r="O19205" s="93"/>
      <c r="P19205" s="93"/>
    </row>
    <row r="19206" spans="14:16">
      <c r="N19206" s="102"/>
      <c r="O19206" s="93"/>
      <c r="P19206" s="93"/>
    </row>
    <row r="19207" spans="14:16">
      <c r="N19207" s="102"/>
      <c r="O19207" s="93"/>
      <c r="P19207" s="93"/>
    </row>
    <row r="19208" spans="14:16">
      <c r="N19208" s="102"/>
      <c r="O19208" s="93"/>
      <c r="P19208" s="93"/>
    </row>
    <row r="19209" spans="14:16">
      <c r="N19209" s="102"/>
      <c r="O19209" s="93"/>
      <c r="P19209" s="93"/>
    </row>
    <row r="19210" spans="14:16">
      <c r="N19210" s="102"/>
      <c r="O19210" s="93"/>
      <c r="P19210" s="93"/>
    </row>
    <row r="19211" spans="14:16">
      <c r="N19211" s="102"/>
      <c r="O19211" s="93"/>
      <c r="P19211" s="93"/>
    </row>
    <row r="19212" spans="14:16">
      <c r="N19212" s="102"/>
      <c r="O19212" s="93"/>
      <c r="P19212" s="93"/>
    </row>
    <row r="19213" spans="14:16">
      <c r="N19213" s="102"/>
      <c r="O19213" s="93"/>
      <c r="P19213" s="93"/>
    </row>
    <row r="19214" spans="14:16">
      <c r="N19214" s="102"/>
      <c r="O19214" s="93"/>
      <c r="P19214" s="93"/>
    </row>
    <row r="19215" spans="14:16">
      <c r="N19215" s="102"/>
      <c r="O19215" s="93"/>
      <c r="P19215" s="93"/>
    </row>
    <row r="19216" spans="14:16">
      <c r="N19216" s="102"/>
      <c r="O19216" s="93"/>
      <c r="P19216" s="93"/>
    </row>
    <row r="19217" spans="14:16">
      <c r="N19217" s="102"/>
      <c r="O19217" s="93"/>
      <c r="P19217" s="93"/>
    </row>
    <row r="19218" spans="14:16">
      <c r="N19218" s="102"/>
      <c r="O19218" s="93"/>
      <c r="P19218" s="93"/>
    </row>
    <row r="19219" spans="14:16">
      <c r="N19219" s="102"/>
      <c r="O19219" s="93"/>
      <c r="P19219" s="93"/>
    </row>
    <row r="19220" spans="14:16">
      <c r="N19220" s="102"/>
      <c r="O19220" s="93"/>
      <c r="P19220" s="93"/>
    </row>
    <row r="19221" spans="14:16">
      <c r="N19221" s="102"/>
      <c r="O19221" s="93"/>
      <c r="P19221" s="93"/>
    </row>
    <row r="19222" spans="14:16">
      <c r="N19222" s="102"/>
      <c r="O19222" s="93"/>
      <c r="P19222" s="93"/>
    </row>
    <row r="19223" spans="14:16">
      <c r="N19223" s="102"/>
      <c r="O19223" s="93"/>
      <c r="P19223" s="93"/>
    </row>
    <row r="19224" spans="14:16">
      <c r="N19224" s="102"/>
      <c r="O19224" s="93"/>
      <c r="P19224" s="93"/>
    </row>
    <row r="19225" spans="14:16">
      <c r="N19225" s="102"/>
      <c r="O19225" s="93"/>
      <c r="P19225" s="93"/>
    </row>
    <row r="19226" spans="14:16">
      <c r="N19226" s="102"/>
      <c r="O19226" s="93"/>
      <c r="P19226" s="93"/>
    </row>
    <row r="19227" spans="14:16">
      <c r="N19227" s="102"/>
      <c r="O19227" s="93"/>
      <c r="P19227" s="93"/>
    </row>
    <row r="19228" spans="14:16">
      <c r="N19228" s="102"/>
      <c r="O19228" s="93"/>
      <c r="P19228" s="93"/>
    </row>
    <row r="19229" spans="14:16">
      <c r="N19229" s="102"/>
      <c r="O19229" s="93"/>
      <c r="P19229" s="93"/>
    </row>
    <row r="19230" spans="14:16">
      <c r="N19230" s="102"/>
      <c r="O19230" s="93"/>
      <c r="P19230" s="93"/>
    </row>
    <row r="19231" spans="14:16">
      <c r="N19231" s="102"/>
      <c r="O19231" s="93"/>
      <c r="P19231" s="93"/>
    </row>
    <row r="19232" spans="14:16">
      <c r="N19232" s="102"/>
      <c r="O19232" s="93"/>
      <c r="P19232" s="93"/>
    </row>
    <row r="19233" spans="14:16">
      <c r="N19233" s="102"/>
      <c r="O19233" s="93"/>
      <c r="P19233" s="93"/>
    </row>
    <row r="19234" spans="14:16">
      <c r="N19234" s="102"/>
      <c r="O19234" s="93"/>
      <c r="P19234" s="93"/>
    </row>
    <row r="19235" spans="14:16">
      <c r="N19235" s="102"/>
      <c r="O19235" s="93"/>
      <c r="P19235" s="93"/>
    </row>
    <row r="19236" spans="14:16">
      <c r="N19236" s="102"/>
      <c r="O19236" s="93"/>
      <c r="P19236" s="93"/>
    </row>
    <row r="19237" spans="14:16">
      <c r="N19237" s="102"/>
      <c r="O19237" s="93"/>
      <c r="P19237" s="93"/>
    </row>
    <row r="19238" spans="14:16">
      <c r="N19238" s="102"/>
      <c r="O19238" s="93"/>
      <c r="P19238" s="93"/>
    </row>
    <row r="19239" spans="14:16">
      <c r="N19239" s="102"/>
      <c r="O19239" s="93"/>
      <c r="P19239" s="93"/>
    </row>
    <row r="19240" spans="14:16">
      <c r="N19240" s="102"/>
      <c r="O19240" s="93"/>
      <c r="P19240" s="93"/>
    </row>
    <row r="19241" spans="14:16">
      <c r="N19241" s="102"/>
      <c r="O19241" s="93"/>
      <c r="P19241" s="93"/>
    </row>
    <row r="19242" spans="14:16">
      <c r="N19242" s="102"/>
      <c r="O19242" s="93"/>
      <c r="P19242" s="93"/>
    </row>
    <row r="19243" spans="14:16">
      <c r="N19243" s="102"/>
      <c r="O19243" s="93"/>
      <c r="P19243" s="93"/>
    </row>
    <row r="19244" spans="14:16">
      <c r="N19244" s="102"/>
      <c r="O19244" s="93"/>
      <c r="P19244" s="93"/>
    </row>
    <row r="19245" spans="14:16">
      <c r="N19245" s="102"/>
      <c r="O19245" s="93"/>
      <c r="P19245" s="93"/>
    </row>
    <row r="19246" spans="14:16">
      <c r="N19246" s="102"/>
      <c r="O19246" s="93"/>
      <c r="P19246" s="93"/>
    </row>
    <row r="19247" spans="14:16">
      <c r="N19247" s="102"/>
      <c r="O19247" s="93"/>
      <c r="P19247" s="93"/>
    </row>
    <row r="19248" spans="14:16">
      <c r="N19248" s="102"/>
      <c r="O19248" s="93"/>
      <c r="P19248" s="93"/>
    </row>
    <row r="19249" spans="14:16">
      <c r="N19249" s="102"/>
      <c r="O19249" s="93"/>
      <c r="P19249" s="93"/>
    </row>
    <row r="19250" spans="14:16">
      <c r="N19250" s="102"/>
      <c r="O19250" s="93"/>
      <c r="P19250" s="93"/>
    </row>
    <row r="19251" spans="14:16">
      <c r="N19251" s="102"/>
      <c r="O19251" s="93"/>
      <c r="P19251" s="93"/>
    </row>
    <row r="19252" spans="14:16">
      <c r="N19252" s="102"/>
      <c r="O19252" s="93"/>
      <c r="P19252" s="93"/>
    </row>
    <row r="19253" spans="14:16">
      <c r="N19253" s="102"/>
      <c r="O19253" s="93"/>
      <c r="P19253" s="93"/>
    </row>
    <row r="19254" spans="14:16">
      <c r="N19254" s="102"/>
      <c r="O19254" s="93"/>
      <c r="P19254" s="93"/>
    </row>
    <row r="19255" spans="14:16">
      <c r="N19255" s="102"/>
      <c r="O19255" s="93"/>
      <c r="P19255" s="93"/>
    </row>
    <row r="19256" spans="14:16">
      <c r="N19256" s="102"/>
      <c r="O19256" s="93"/>
      <c r="P19256" s="93"/>
    </row>
    <row r="19257" spans="14:16">
      <c r="N19257" s="102"/>
      <c r="O19257" s="93"/>
      <c r="P19257" s="93"/>
    </row>
    <row r="19258" spans="14:16">
      <c r="N19258" s="102"/>
      <c r="O19258" s="93"/>
      <c r="P19258" s="93"/>
    </row>
    <row r="19259" spans="14:16">
      <c r="N19259" s="102"/>
      <c r="O19259" s="93"/>
      <c r="P19259" s="93"/>
    </row>
    <row r="19260" spans="14:16">
      <c r="N19260" s="102"/>
      <c r="O19260" s="93"/>
      <c r="P19260" s="93"/>
    </row>
    <row r="19261" spans="14:16">
      <c r="N19261" s="102"/>
      <c r="O19261" s="93"/>
      <c r="P19261" s="93"/>
    </row>
    <row r="19262" spans="14:16">
      <c r="N19262" s="102"/>
      <c r="O19262" s="93"/>
      <c r="P19262" s="93"/>
    </row>
    <row r="19263" spans="14:16">
      <c r="N19263" s="102"/>
      <c r="O19263" s="93"/>
      <c r="P19263" s="93"/>
    </row>
    <row r="19264" spans="14:16">
      <c r="N19264" s="102"/>
      <c r="O19264" s="93"/>
      <c r="P19264" s="93"/>
    </row>
    <row r="19265" spans="14:16">
      <c r="N19265" s="102"/>
      <c r="O19265" s="93"/>
      <c r="P19265" s="93"/>
    </row>
    <row r="19266" spans="14:16">
      <c r="N19266" s="102"/>
      <c r="O19266" s="93"/>
      <c r="P19266" s="93"/>
    </row>
    <row r="19267" spans="14:16">
      <c r="N19267" s="102"/>
      <c r="O19267" s="93"/>
      <c r="P19267" s="93"/>
    </row>
    <row r="19268" spans="14:16">
      <c r="N19268" s="102"/>
      <c r="O19268" s="93"/>
      <c r="P19268" s="93"/>
    </row>
    <row r="19269" spans="14:16">
      <c r="N19269" s="102"/>
      <c r="O19269" s="93"/>
      <c r="P19269" s="93"/>
    </row>
    <row r="19270" spans="14:16">
      <c r="N19270" s="102"/>
      <c r="O19270" s="93"/>
      <c r="P19270" s="93"/>
    </row>
    <row r="19271" spans="14:16">
      <c r="N19271" s="102"/>
      <c r="O19271" s="93"/>
      <c r="P19271" s="93"/>
    </row>
    <row r="19272" spans="14:16">
      <c r="N19272" s="102"/>
      <c r="O19272" s="93"/>
      <c r="P19272" s="93"/>
    </row>
    <row r="19273" spans="14:16">
      <c r="N19273" s="102"/>
      <c r="O19273" s="93"/>
      <c r="P19273" s="93"/>
    </row>
    <row r="19274" spans="14:16">
      <c r="N19274" s="102"/>
      <c r="O19274" s="93"/>
      <c r="P19274" s="93"/>
    </row>
    <row r="19275" spans="14:16">
      <c r="N19275" s="102"/>
      <c r="O19275" s="93"/>
      <c r="P19275" s="93"/>
    </row>
    <row r="19276" spans="14:16">
      <c r="N19276" s="102"/>
      <c r="O19276" s="93"/>
      <c r="P19276" s="93"/>
    </row>
    <row r="19277" spans="14:16">
      <c r="N19277" s="102"/>
      <c r="O19277" s="93"/>
      <c r="P19277" s="93"/>
    </row>
    <row r="19278" spans="14:16">
      <c r="N19278" s="102"/>
      <c r="O19278" s="93"/>
      <c r="P19278" s="93"/>
    </row>
    <row r="19279" spans="14:16">
      <c r="N19279" s="102"/>
      <c r="O19279" s="93"/>
      <c r="P19279" s="93"/>
    </row>
    <row r="19280" spans="14:16">
      <c r="N19280" s="102"/>
      <c r="O19280" s="93"/>
      <c r="P19280" s="93"/>
    </row>
    <row r="19281" spans="14:16">
      <c r="N19281" s="102"/>
      <c r="O19281" s="93"/>
      <c r="P19281" s="93"/>
    </row>
    <row r="19282" spans="14:16">
      <c r="N19282" s="102"/>
      <c r="O19282" s="93"/>
      <c r="P19282" s="93"/>
    </row>
    <row r="19283" spans="14:16">
      <c r="N19283" s="102"/>
      <c r="O19283" s="93"/>
      <c r="P19283" s="93"/>
    </row>
    <row r="19284" spans="14:16">
      <c r="N19284" s="102"/>
      <c r="O19284" s="93"/>
      <c r="P19284" s="93"/>
    </row>
    <row r="19285" spans="14:16">
      <c r="N19285" s="102"/>
      <c r="O19285" s="93"/>
      <c r="P19285" s="93"/>
    </row>
    <row r="19286" spans="14:16">
      <c r="N19286" s="102"/>
      <c r="O19286" s="93"/>
      <c r="P19286" s="93"/>
    </row>
    <row r="19287" spans="14:16">
      <c r="N19287" s="102"/>
      <c r="O19287" s="93"/>
      <c r="P19287" s="93"/>
    </row>
    <row r="19288" spans="14:16">
      <c r="N19288" s="102"/>
      <c r="O19288" s="93"/>
      <c r="P19288" s="93"/>
    </row>
    <row r="19289" spans="14:16">
      <c r="N19289" s="102"/>
      <c r="O19289" s="93"/>
      <c r="P19289" s="93"/>
    </row>
    <row r="19290" spans="14:16">
      <c r="N19290" s="102"/>
      <c r="O19290" s="93"/>
      <c r="P19290" s="93"/>
    </row>
    <row r="19291" spans="14:16">
      <c r="N19291" s="102"/>
      <c r="O19291" s="93"/>
      <c r="P19291" s="93"/>
    </row>
    <row r="19292" spans="14:16">
      <c r="N19292" s="102"/>
      <c r="O19292" s="93"/>
      <c r="P19292" s="93"/>
    </row>
    <row r="19293" spans="14:16">
      <c r="N19293" s="102"/>
      <c r="O19293" s="93"/>
      <c r="P19293" s="93"/>
    </row>
    <row r="19294" spans="14:16">
      <c r="N19294" s="102"/>
      <c r="O19294" s="93"/>
      <c r="P19294" s="93"/>
    </row>
    <row r="19295" spans="14:16">
      <c r="N19295" s="102"/>
      <c r="O19295" s="93"/>
      <c r="P19295" s="93"/>
    </row>
    <row r="19296" spans="14:16">
      <c r="N19296" s="102"/>
      <c r="O19296" s="93"/>
      <c r="P19296" s="93"/>
    </row>
    <row r="19297" spans="14:16">
      <c r="N19297" s="102"/>
      <c r="O19297" s="93"/>
      <c r="P19297" s="93"/>
    </row>
    <row r="19298" spans="14:16">
      <c r="N19298" s="102"/>
      <c r="O19298" s="93"/>
      <c r="P19298" s="93"/>
    </row>
    <row r="19299" spans="14:16">
      <c r="N19299" s="102"/>
      <c r="O19299" s="93"/>
      <c r="P19299" s="93"/>
    </row>
    <row r="19300" spans="14:16">
      <c r="N19300" s="102"/>
      <c r="O19300" s="93"/>
      <c r="P19300" s="93"/>
    </row>
    <row r="19301" spans="14:16">
      <c r="N19301" s="102"/>
      <c r="O19301" s="93"/>
      <c r="P19301" s="93"/>
    </row>
    <row r="19302" spans="14:16">
      <c r="N19302" s="102"/>
      <c r="O19302" s="93"/>
      <c r="P19302" s="93"/>
    </row>
    <row r="19303" spans="14:16">
      <c r="N19303" s="102"/>
      <c r="O19303" s="93"/>
      <c r="P19303" s="93"/>
    </row>
    <row r="19304" spans="14:16">
      <c r="N19304" s="102"/>
      <c r="O19304" s="93"/>
      <c r="P19304" s="93"/>
    </row>
    <row r="19305" spans="14:16">
      <c r="N19305" s="102"/>
      <c r="O19305" s="93"/>
      <c r="P19305" s="93"/>
    </row>
    <row r="19306" spans="14:16">
      <c r="N19306" s="102"/>
      <c r="O19306" s="93"/>
      <c r="P19306" s="93"/>
    </row>
    <row r="19307" spans="14:16">
      <c r="N19307" s="102"/>
      <c r="O19307" s="93"/>
      <c r="P19307" s="93"/>
    </row>
    <row r="19308" spans="14:16">
      <c r="N19308" s="102"/>
      <c r="O19308" s="93"/>
      <c r="P19308" s="93"/>
    </row>
    <row r="19309" spans="14:16">
      <c r="N19309" s="102"/>
      <c r="O19309" s="93"/>
      <c r="P19309" s="93"/>
    </row>
    <row r="19310" spans="14:16">
      <c r="N19310" s="102"/>
      <c r="O19310" s="93"/>
      <c r="P19310" s="93"/>
    </row>
    <row r="19311" spans="14:16">
      <c r="N19311" s="102"/>
      <c r="O19311" s="93"/>
      <c r="P19311" s="93"/>
    </row>
    <row r="19312" spans="14:16">
      <c r="N19312" s="102"/>
      <c r="O19312" s="93"/>
      <c r="P19312" s="93"/>
    </row>
    <row r="19313" spans="14:16">
      <c r="N19313" s="102"/>
      <c r="O19313" s="93"/>
      <c r="P19313" s="93"/>
    </row>
    <row r="19314" spans="14:16">
      <c r="N19314" s="102"/>
      <c r="O19314" s="93"/>
      <c r="P19314" s="93"/>
    </row>
    <row r="19315" spans="14:16">
      <c r="N19315" s="102"/>
      <c r="O19315" s="93"/>
      <c r="P19315" s="93"/>
    </row>
    <row r="19316" spans="14:16">
      <c r="N19316" s="102"/>
      <c r="O19316" s="93"/>
      <c r="P19316" s="93"/>
    </row>
    <row r="19317" spans="14:16">
      <c r="N19317" s="102"/>
      <c r="O19317" s="93"/>
      <c r="P19317" s="93"/>
    </row>
    <row r="19318" spans="14:16">
      <c r="N19318" s="102"/>
      <c r="O19318" s="93"/>
      <c r="P19318" s="93"/>
    </row>
    <row r="19319" spans="14:16">
      <c r="N19319" s="102"/>
      <c r="O19319" s="93"/>
      <c r="P19319" s="93"/>
    </row>
    <row r="19320" spans="14:16">
      <c r="N19320" s="102"/>
      <c r="O19320" s="93"/>
      <c r="P19320" s="93"/>
    </row>
    <row r="19321" spans="14:16">
      <c r="N19321" s="102"/>
      <c r="O19321" s="93"/>
      <c r="P19321" s="93"/>
    </row>
    <row r="19322" spans="14:16">
      <c r="N19322" s="102"/>
      <c r="O19322" s="93"/>
      <c r="P19322" s="93"/>
    </row>
    <row r="19323" spans="14:16">
      <c r="N19323" s="102"/>
      <c r="O19323" s="93"/>
      <c r="P19323" s="93"/>
    </row>
    <row r="19324" spans="14:16">
      <c r="N19324" s="102"/>
      <c r="O19324" s="93"/>
      <c r="P19324" s="93"/>
    </row>
    <row r="19325" spans="14:16">
      <c r="N19325" s="102"/>
      <c r="O19325" s="93"/>
      <c r="P19325" s="93"/>
    </row>
    <row r="19326" spans="14:16">
      <c r="N19326" s="102"/>
      <c r="O19326" s="93"/>
      <c r="P19326" s="93"/>
    </row>
    <row r="19327" spans="14:16">
      <c r="N19327" s="102"/>
      <c r="O19327" s="93"/>
      <c r="P19327" s="93"/>
    </row>
    <row r="19328" spans="14:16">
      <c r="N19328" s="102"/>
      <c r="O19328" s="93"/>
      <c r="P19328" s="93"/>
    </row>
    <row r="19329" spans="14:16">
      <c r="N19329" s="102"/>
      <c r="O19329" s="93"/>
      <c r="P19329" s="93"/>
    </row>
    <row r="19330" spans="14:16">
      <c r="N19330" s="102"/>
      <c r="O19330" s="93"/>
      <c r="P19330" s="93"/>
    </row>
    <row r="19331" spans="14:16">
      <c r="N19331" s="102"/>
      <c r="O19331" s="93"/>
      <c r="P19331" s="93"/>
    </row>
    <row r="19332" spans="14:16">
      <c r="N19332" s="102"/>
      <c r="O19332" s="93"/>
      <c r="P19332" s="93"/>
    </row>
    <row r="19333" spans="14:16">
      <c r="N19333" s="102"/>
      <c r="O19333" s="93"/>
      <c r="P19333" s="93"/>
    </row>
    <row r="19334" spans="14:16">
      <c r="N19334" s="102"/>
      <c r="O19334" s="93"/>
      <c r="P19334" s="93"/>
    </row>
    <row r="19335" spans="14:16">
      <c r="N19335" s="102"/>
      <c r="O19335" s="93"/>
      <c r="P19335" s="93"/>
    </row>
    <row r="19336" spans="14:16">
      <c r="N19336" s="102"/>
      <c r="O19336" s="93"/>
      <c r="P19336" s="93"/>
    </row>
    <row r="19337" spans="14:16">
      <c r="N19337" s="102"/>
      <c r="O19337" s="93"/>
      <c r="P19337" s="93"/>
    </row>
    <row r="19338" spans="14:16">
      <c r="N19338" s="102"/>
      <c r="O19338" s="93"/>
      <c r="P19338" s="93"/>
    </row>
    <row r="19339" spans="14:16">
      <c r="N19339" s="102"/>
      <c r="O19339" s="93"/>
      <c r="P19339" s="93"/>
    </row>
    <row r="19340" spans="14:16">
      <c r="N19340" s="102"/>
      <c r="O19340" s="93"/>
      <c r="P19340" s="93"/>
    </row>
    <row r="19341" spans="14:16">
      <c r="N19341" s="102"/>
      <c r="O19341" s="93"/>
      <c r="P19341" s="93"/>
    </row>
    <row r="19342" spans="14:16">
      <c r="N19342" s="102"/>
      <c r="O19342" s="93"/>
      <c r="P19342" s="93"/>
    </row>
    <row r="19343" spans="14:16">
      <c r="N19343" s="102"/>
      <c r="O19343" s="93"/>
      <c r="P19343" s="93"/>
    </row>
    <row r="19344" spans="14:16">
      <c r="N19344" s="102"/>
      <c r="O19344" s="93"/>
      <c r="P19344" s="93"/>
    </row>
    <row r="19345" spans="14:16">
      <c r="N19345" s="102"/>
      <c r="O19345" s="93"/>
      <c r="P19345" s="93"/>
    </row>
    <row r="19346" spans="14:16">
      <c r="N19346" s="102"/>
      <c r="O19346" s="93"/>
      <c r="P19346" s="93"/>
    </row>
    <row r="19347" spans="14:16">
      <c r="N19347" s="102"/>
      <c r="O19347" s="93"/>
      <c r="P19347" s="93"/>
    </row>
    <row r="19348" spans="14:16">
      <c r="N19348" s="102"/>
      <c r="O19348" s="93"/>
      <c r="P19348" s="93"/>
    </row>
    <row r="19349" spans="14:16">
      <c r="N19349" s="102"/>
      <c r="O19349" s="93"/>
      <c r="P19349" s="93"/>
    </row>
    <row r="19350" spans="14:16">
      <c r="N19350" s="102"/>
      <c r="O19350" s="93"/>
      <c r="P19350" s="93"/>
    </row>
    <row r="19351" spans="14:16">
      <c r="N19351" s="102"/>
      <c r="O19351" s="93"/>
      <c r="P19351" s="93"/>
    </row>
    <row r="19352" spans="14:16">
      <c r="N19352" s="102"/>
      <c r="O19352" s="93"/>
      <c r="P19352" s="93"/>
    </row>
    <row r="19353" spans="14:16">
      <c r="N19353" s="102"/>
      <c r="O19353" s="93"/>
      <c r="P19353" s="93"/>
    </row>
    <row r="19354" spans="14:16">
      <c r="N19354" s="102"/>
      <c r="O19354" s="93"/>
      <c r="P19354" s="93"/>
    </row>
    <row r="19355" spans="14:16">
      <c r="N19355" s="102"/>
      <c r="O19355" s="93"/>
      <c r="P19355" s="93"/>
    </row>
    <row r="19356" spans="14:16">
      <c r="N19356" s="102"/>
      <c r="O19356" s="93"/>
      <c r="P19356" s="93"/>
    </row>
    <row r="19357" spans="14:16">
      <c r="N19357" s="102"/>
      <c r="O19357" s="93"/>
      <c r="P19357" s="93"/>
    </row>
    <row r="19358" spans="14:16">
      <c r="N19358" s="102"/>
      <c r="O19358" s="93"/>
      <c r="P19358" s="93"/>
    </row>
    <row r="19359" spans="14:16">
      <c r="N19359" s="102"/>
      <c r="O19359" s="93"/>
      <c r="P19359" s="93"/>
    </row>
    <row r="19360" spans="14:16">
      <c r="N19360" s="102"/>
      <c r="O19360" s="93"/>
      <c r="P19360" s="93"/>
    </row>
    <row r="19361" spans="14:16">
      <c r="N19361" s="102"/>
      <c r="O19361" s="93"/>
      <c r="P19361" s="93"/>
    </row>
    <row r="19362" spans="14:16">
      <c r="N19362" s="102"/>
      <c r="O19362" s="93"/>
      <c r="P19362" s="93"/>
    </row>
    <row r="19363" spans="14:16">
      <c r="N19363" s="102"/>
      <c r="O19363" s="93"/>
      <c r="P19363" s="93"/>
    </row>
    <row r="19364" spans="14:16">
      <c r="N19364" s="102"/>
      <c r="O19364" s="93"/>
      <c r="P19364" s="93"/>
    </row>
    <row r="19365" spans="14:16">
      <c r="N19365" s="102"/>
      <c r="O19365" s="93"/>
      <c r="P19365" s="93"/>
    </row>
    <row r="19366" spans="14:16">
      <c r="N19366" s="102"/>
      <c r="O19366" s="93"/>
      <c r="P19366" s="93"/>
    </row>
    <row r="19367" spans="14:16">
      <c r="N19367" s="102"/>
      <c r="O19367" s="93"/>
      <c r="P19367" s="93"/>
    </row>
    <row r="19368" spans="14:16">
      <c r="N19368" s="102"/>
      <c r="O19368" s="93"/>
      <c r="P19368" s="93"/>
    </row>
    <row r="19369" spans="14:16">
      <c r="N19369" s="102"/>
      <c r="O19369" s="93"/>
      <c r="P19369" s="93"/>
    </row>
    <row r="19370" spans="14:16">
      <c r="N19370" s="102"/>
      <c r="O19370" s="93"/>
      <c r="P19370" s="93"/>
    </row>
    <row r="19371" spans="14:16">
      <c r="N19371" s="102"/>
      <c r="O19371" s="93"/>
      <c r="P19371" s="93"/>
    </row>
    <row r="19372" spans="14:16">
      <c r="N19372" s="102"/>
      <c r="O19372" s="93"/>
      <c r="P19372" s="93"/>
    </row>
    <row r="19373" spans="14:16">
      <c r="N19373" s="102"/>
      <c r="O19373" s="93"/>
      <c r="P19373" s="93"/>
    </row>
    <row r="19374" spans="14:16">
      <c r="N19374" s="102"/>
      <c r="O19374" s="93"/>
      <c r="P19374" s="93"/>
    </row>
    <row r="19375" spans="14:16">
      <c r="N19375" s="102"/>
      <c r="O19375" s="93"/>
      <c r="P19375" s="93"/>
    </row>
    <row r="19376" spans="14:16">
      <c r="N19376" s="102"/>
      <c r="O19376" s="93"/>
      <c r="P19376" s="93"/>
    </row>
    <row r="19377" spans="14:16">
      <c r="N19377" s="102"/>
      <c r="O19377" s="93"/>
      <c r="P19377" s="93"/>
    </row>
    <row r="19378" spans="14:16">
      <c r="N19378" s="102"/>
      <c r="O19378" s="93"/>
      <c r="P19378" s="93"/>
    </row>
    <row r="19379" spans="14:16">
      <c r="N19379" s="102"/>
      <c r="O19379" s="93"/>
      <c r="P19379" s="93"/>
    </row>
    <row r="19380" spans="14:16">
      <c r="N19380" s="102"/>
      <c r="O19380" s="93"/>
      <c r="P19380" s="93"/>
    </row>
    <row r="19381" spans="14:16">
      <c r="N19381" s="102"/>
      <c r="O19381" s="93"/>
      <c r="P19381" s="93"/>
    </row>
    <row r="19382" spans="14:16">
      <c r="N19382" s="102"/>
      <c r="O19382" s="93"/>
      <c r="P19382" s="93"/>
    </row>
    <row r="19383" spans="14:16">
      <c r="N19383" s="102"/>
      <c r="O19383" s="93"/>
      <c r="P19383" s="93"/>
    </row>
    <row r="19384" spans="14:16">
      <c r="N19384" s="102"/>
      <c r="O19384" s="93"/>
      <c r="P19384" s="93"/>
    </row>
    <row r="19385" spans="14:16">
      <c r="N19385" s="102"/>
      <c r="O19385" s="93"/>
      <c r="P19385" s="93"/>
    </row>
    <row r="19386" spans="14:16">
      <c r="N19386" s="102"/>
      <c r="O19386" s="93"/>
      <c r="P19386" s="93"/>
    </row>
    <row r="19387" spans="14:16">
      <c r="N19387" s="102"/>
      <c r="O19387" s="93"/>
      <c r="P19387" s="93"/>
    </row>
    <row r="19388" spans="14:16">
      <c r="N19388" s="102"/>
      <c r="O19388" s="93"/>
      <c r="P19388" s="93"/>
    </row>
    <row r="19389" spans="14:16">
      <c r="N19389" s="102"/>
      <c r="O19389" s="93"/>
      <c r="P19389" s="93"/>
    </row>
    <row r="19390" spans="14:16">
      <c r="N19390" s="102"/>
      <c r="O19390" s="93"/>
      <c r="P19390" s="93"/>
    </row>
    <row r="19391" spans="14:16">
      <c r="N19391" s="102"/>
      <c r="O19391" s="93"/>
      <c r="P19391" s="93"/>
    </row>
    <row r="19392" spans="14:16">
      <c r="N19392" s="102"/>
      <c r="O19392" s="93"/>
      <c r="P19392" s="93"/>
    </row>
    <row r="19393" spans="14:16">
      <c r="N19393" s="102"/>
      <c r="O19393" s="93"/>
      <c r="P19393" s="93"/>
    </row>
    <row r="19394" spans="14:16">
      <c r="N19394" s="102"/>
      <c r="O19394" s="93"/>
      <c r="P19394" s="93"/>
    </row>
    <row r="19395" spans="14:16">
      <c r="N19395" s="102"/>
      <c r="O19395" s="93"/>
      <c r="P19395" s="93"/>
    </row>
    <row r="19396" spans="14:16">
      <c r="N19396" s="102"/>
      <c r="O19396" s="93"/>
      <c r="P19396" s="93"/>
    </row>
    <row r="19397" spans="14:16">
      <c r="N19397" s="102"/>
      <c r="O19397" s="93"/>
      <c r="P19397" s="93"/>
    </row>
    <row r="19398" spans="14:16">
      <c r="N19398" s="102"/>
      <c r="O19398" s="93"/>
      <c r="P19398" s="93"/>
    </row>
    <row r="19399" spans="14:16">
      <c r="N19399" s="102"/>
      <c r="O19399" s="93"/>
      <c r="P19399" s="93"/>
    </row>
    <row r="19400" spans="14:16">
      <c r="N19400" s="102"/>
      <c r="O19400" s="93"/>
      <c r="P19400" s="93"/>
    </row>
    <row r="19401" spans="14:16">
      <c r="N19401" s="102"/>
      <c r="O19401" s="93"/>
      <c r="P19401" s="93"/>
    </row>
    <row r="19402" spans="14:16">
      <c r="N19402" s="102"/>
      <c r="O19402" s="93"/>
      <c r="P19402" s="93"/>
    </row>
    <row r="19403" spans="14:16">
      <c r="N19403" s="102"/>
      <c r="O19403" s="93"/>
      <c r="P19403" s="93"/>
    </row>
    <row r="19404" spans="14:16">
      <c r="N19404" s="102"/>
      <c r="O19404" s="93"/>
      <c r="P19404" s="93"/>
    </row>
    <row r="19405" spans="14:16">
      <c r="N19405" s="102"/>
      <c r="O19405" s="93"/>
      <c r="P19405" s="93"/>
    </row>
    <row r="19406" spans="14:16">
      <c r="N19406" s="102"/>
      <c r="O19406" s="93"/>
      <c r="P19406" s="93"/>
    </row>
    <row r="19407" spans="14:16">
      <c r="N19407" s="102"/>
      <c r="O19407" s="93"/>
      <c r="P19407" s="93"/>
    </row>
    <row r="19408" spans="14:16">
      <c r="N19408" s="102"/>
      <c r="O19408" s="93"/>
      <c r="P19408" s="93"/>
    </row>
    <row r="19409" spans="14:16">
      <c r="N19409" s="102"/>
      <c r="O19409" s="93"/>
      <c r="P19409" s="93"/>
    </row>
    <row r="19410" spans="14:16">
      <c r="N19410" s="102"/>
      <c r="O19410" s="93"/>
      <c r="P19410" s="93"/>
    </row>
    <row r="19411" spans="14:16">
      <c r="N19411" s="102"/>
      <c r="O19411" s="93"/>
      <c r="P19411" s="93"/>
    </row>
    <row r="19412" spans="14:16">
      <c r="N19412" s="102"/>
      <c r="O19412" s="93"/>
      <c r="P19412" s="93"/>
    </row>
    <row r="19413" spans="14:16">
      <c r="N19413" s="102"/>
      <c r="O19413" s="93"/>
      <c r="P19413" s="93"/>
    </row>
    <row r="19414" spans="14:16">
      <c r="N19414" s="102"/>
      <c r="O19414" s="93"/>
      <c r="P19414" s="93"/>
    </row>
    <row r="19415" spans="14:16">
      <c r="N19415" s="102"/>
      <c r="O19415" s="93"/>
      <c r="P19415" s="93"/>
    </row>
    <row r="19416" spans="14:16">
      <c r="N19416" s="102"/>
      <c r="O19416" s="93"/>
      <c r="P19416" s="93"/>
    </row>
    <row r="19417" spans="14:16">
      <c r="N19417" s="102"/>
      <c r="O19417" s="93"/>
      <c r="P19417" s="93"/>
    </row>
    <row r="19418" spans="14:16">
      <c r="N19418" s="102"/>
      <c r="O19418" s="93"/>
      <c r="P19418" s="93"/>
    </row>
    <row r="19419" spans="14:16">
      <c r="N19419" s="102"/>
      <c r="O19419" s="93"/>
      <c r="P19419" s="93"/>
    </row>
    <row r="19420" spans="14:16">
      <c r="N19420" s="102"/>
      <c r="O19420" s="93"/>
      <c r="P19420" s="93"/>
    </row>
    <row r="19421" spans="14:16">
      <c r="N19421" s="102"/>
      <c r="O19421" s="93"/>
      <c r="P19421" s="93"/>
    </row>
    <row r="19422" spans="14:16">
      <c r="N19422" s="102"/>
      <c r="O19422" s="93"/>
      <c r="P19422" s="93"/>
    </row>
    <row r="19423" spans="14:16">
      <c r="N19423" s="102"/>
      <c r="O19423" s="93"/>
      <c r="P19423" s="93"/>
    </row>
    <row r="19424" spans="14:16">
      <c r="N19424" s="102"/>
      <c r="O19424" s="93"/>
      <c r="P19424" s="93"/>
    </row>
    <row r="19425" spans="14:16">
      <c r="N19425" s="102"/>
      <c r="O19425" s="93"/>
      <c r="P19425" s="93"/>
    </row>
    <row r="19426" spans="14:16">
      <c r="N19426" s="102"/>
      <c r="O19426" s="93"/>
      <c r="P19426" s="93"/>
    </row>
    <row r="19427" spans="14:16">
      <c r="N19427" s="102"/>
      <c r="O19427" s="93"/>
      <c r="P19427" s="93"/>
    </row>
    <row r="19428" spans="14:16">
      <c r="N19428" s="102"/>
      <c r="O19428" s="93"/>
      <c r="P19428" s="93"/>
    </row>
    <row r="19429" spans="14:16">
      <c r="N19429" s="102"/>
      <c r="O19429" s="93"/>
      <c r="P19429" s="93"/>
    </row>
    <row r="19430" spans="14:16">
      <c r="N19430" s="102"/>
      <c r="O19430" s="93"/>
      <c r="P19430" s="93"/>
    </row>
    <row r="19431" spans="14:16">
      <c r="N19431" s="102"/>
      <c r="O19431" s="93"/>
      <c r="P19431" s="93"/>
    </row>
    <row r="19432" spans="14:16">
      <c r="N19432" s="102"/>
      <c r="O19432" s="93"/>
      <c r="P19432" s="93"/>
    </row>
    <row r="19433" spans="14:16">
      <c r="N19433" s="102"/>
      <c r="O19433" s="93"/>
      <c r="P19433" s="93"/>
    </row>
    <row r="19434" spans="14:16">
      <c r="N19434" s="102"/>
      <c r="O19434" s="93"/>
      <c r="P19434" s="93"/>
    </row>
    <row r="19435" spans="14:16">
      <c r="N19435" s="102"/>
      <c r="O19435" s="93"/>
      <c r="P19435" s="93"/>
    </row>
    <row r="19436" spans="14:16">
      <c r="N19436" s="102"/>
      <c r="O19436" s="93"/>
      <c r="P19436" s="93"/>
    </row>
    <row r="19437" spans="14:16">
      <c r="N19437" s="102"/>
      <c r="O19437" s="93"/>
      <c r="P19437" s="93"/>
    </row>
    <row r="19438" spans="14:16">
      <c r="N19438" s="102"/>
      <c r="O19438" s="93"/>
      <c r="P19438" s="93"/>
    </row>
    <row r="19439" spans="14:16">
      <c r="N19439" s="102"/>
      <c r="O19439" s="93"/>
      <c r="P19439" s="93"/>
    </row>
    <row r="19440" spans="14:16">
      <c r="N19440" s="102"/>
      <c r="O19440" s="93"/>
      <c r="P19440" s="93"/>
    </row>
    <row r="19441" spans="14:16">
      <c r="N19441" s="102"/>
      <c r="O19441" s="93"/>
      <c r="P19441" s="93"/>
    </row>
    <row r="19442" spans="14:16">
      <c r="N19442" s="102"/>
      <c r="O19442" s="93"/>
      <c r="P19442" s="93"/>
    </row>
    <row r="19443" spans="14:16">
      <c r="N19443" s="102"/>
      <c r="O19443" s="93"/>
      <c r="P19443" s="93"/>
    </row>
    <row r="19444" spans="14:16">
      <c r="N19444" s="102"/>
      <c r="O19444" s="93"/>
      <c r="P19444" s="93"/>
    </row>
    <row r="19445" spans="14:16">
      <c r="N19445" s="102"/>
      <c r="O19445" s="93"/>
      <c r="P19445" s="93"/>
    </row>
    <row r="19446" spans="14:16">
      <c r="N19446" s="102"/>
      <c r="O19446" s="93"/>
      <c r="P19446" s="93"/>
    </row>
    <row r="19447" spans="14:16">
      <c r="N19447" s="102"/>
      <c r="O19447" s="93"/>
      <c r="P19447" s="93"/>
    </row>
    <row r="19448" spans="14:16">
      <c r="N19448" s="102"/>
      <c r="O19448" s="93"/>
      <c r="P19448" s="93"/>
    </row>
    <row r="19449" spans="14:16">
      <c r="N19449" s="102"/>
      <c r="O19449" s="93"/>
      <c r="P19449" s="93"/>
    </row>
    <row r="19450" spans="14:16">
      <c r="N19450" s="102"/>
      <c r="O19450" s="93"/>
      <c r="P19450" s="93"/>
    </row>
    <row r="19451" spans="14:16">
      <c r="N19451" s="102"/>
      <c r="O19451" s="93"/>
      <c r="P19451" s="93"/>
    </row>
    <row r="19452" spans="14:16">
      <c r="N19452" s="102"/>
      <c r="O19452" s="93"/>
      <c r="P19452" s="93"/>
    </row>
    <row r="19453" spans="14:16">
      <c r="N19453" s="102"/>
      <c r="O19453" s="93"/>
      <c r="P19453" s="93"/>
    </row>
    <row r="19454" spans="14:16">
      <c r="N19454" s="102"/>
      <c r="O19454" s="93"/>
      <c r="P19454" s="93"/>
    </row>
    <row r="19455" spans="14:16">
      <c r="N19455" s="102"/>
      <c r="O19455" s="93"/>
      <c r="P19455" s="93"/>
    </row>
    <row r="19456" spans="14:16">
      <c r="N19456" s="102"/>
      <c r="O19456" s="93"/>
      <c r="P19456" s="93"/>
    </row>
    <row r="19457" spans="14:16">
      <c r="N19457" s="102"/>
      <c r="O19457" s="93"/>
      <c r="P19457" s="93"/>
    </row>
    <row r="19458" spans="14:16">
      <c r="N19458" s="102"/>
      <c r="O19458" s="93"/>
      <c r="P19458" s="93"/>
    </row>
    <row r="19459" spans="14:16">
      <c r="N19459" s="102"/>
      <c r="O19459" s="93"/>
      <c r="P19459" s="93"/>
    </row>
    <row r="19460" spans="14:16">
      <c r="N19460" s="102"/>
      <c r="O19460" s="93"/>
      <c r="P19460" s="93"/>
    </row>
    <row r="19461" spans="14:16">
      <c r="N19461" s="102"/>
      <c r="O19461" s="93"/>
      <c r="P19461" s="93"/>
    </row>
    <row r="19462" spans="14:16">
      <c r="N19462" s="102"/>
      <c r="O19462" s="93"/>
      <c r="P19462" s="93"/>
    </row>
    <row r="19463" spans="14:16">
      <c r="N19463" s="102"/>
      <c r="O19463" s="93"/>
      <c r="P19463" s="93"/>
    </row>
    <row r="19464" spans="14:16">
      <c r="N19464" s="102"/>
      <c r="O19464" s="93"/>
      <c r="P19464" s="93"/>
    </row>
    <row r="19465" spans="14:16">
      <c r="N19465" s="102"/>
      <c r="O19465" s="93"/>
      <c r="P19465" s="93"/>
    </row>
    <row r="19466" spans="14:16">
      <c r="N19466" s="102"/>
      <c r="O19466" s="93"/>
      <c r="P19466" s="93"/>
    </row>
    <row r="19467" spans="14:16">
      <c r="N19467" s="102"/>
      <c r="O19467" s="93"/>
      <c r="P19467" s="93"/>
    </row>
    <row r="19468" spans="14:16">
      <c r="N19468" s="102"/>
      <c r="O19468" s="93"/>
      <c r="P19468" s="93"/>
    </row>
    <row r="19469" spans="14:16">
      <c r="N19469" s="102"/>
      <c r="O19469" s="93"/>
      <c r="P19469" s="93"/>
    </row>
    <row r="19470" spans="14:16">
      <c r="N19470" s="102"/>
      <c r="O19470" s="93"/>
      <c r="P19470" s="93"/>
    </row>
    <row r="19471" spans="14:16">
      <c r="N19471" s="102"/>
      <c r="O19471" s="93"/>
      <c r="P19471" s="93"/>
    </row>
    <row r="19472" spans="14:16">
      <c r="N19472" s="102"/>
      <c r="O19472" s="93"/>
      <c r="P19472" s="93"/>
    </row>
    <row r="19473" spans="14:16">
      <c r="N19473" s="102"/>
      <c r="O19473" s="93"/>
      <c r="P19473" s="93"/>
    </row>
    <row r="19474" spans="14:16">
      <c r="N19474" s="102"/>
      <c r="O19474" s="93"/>
      <c r="P19474" s="93"/>
    </row>
    <row r="19475" spans="14:16">
      <c r="N19475" s="102"/>
      <c r="O19475" s="93"/>
      <c r="P19475" s="93"/>
    </row>
    <row r="19476" spans="14:16">
      <c r="N19476" s="102"/>
      <c r="O19476" s="93"/>
      <c r="P19476" s="93"/>
    </row>
    <row r="19477" spans="14:16">
      <c r="N19477" s="102"/>
      <c r="O19477" s="93"/>
      <c r="P19477" s="93"/>
    </row>
    <row r="19478" spans="14:16">
      <c r="N19478" s="102"/>
      <c r="O19478" s="93"/>
      <c r="P19478" s="93"/>
    </row>
    <row r="19479" spans="14:16">
      <c r="N19479" s="102"/>
      <c r="O19479" s="93"/>
      <c r="P19479" s="93"/>
    </row>
    <row r="19480" spans="14:16">
      <c r="N19480" s="102"/>
      <c r="O19480" s="93"/>
      <c r="P19480" s="93"/>
    </row>
    <row r="19481" spans="14:16">
      <c r="N19481" s="102"/>
      <c r="O19481" s="93"/>
      <c r="P19481" s="93"/>
    </row>
    <row r="19482" spans="14:16">
      <c r="N19482" s="102"/>
      <c r="O19482" s="93"/>
      <c r="P19482" s="93"/>
    </row>
    <row r="19483" spans="14:16">
      <c r="N19483" s="102"/>
      <c r="O19483" s="93"/>
      <c r="P19483" s="93"/>
    </row>
    <row r="19484" spans="14:16">
      <c r="N19484" s="102"/>
      <c r="O19484" s="93"/>
      <c r="P19484" s="93"/>
    </row>
    <row r="19485" spans="14:16">
      <c r="N19485" s="102"/>
      <c r="O19485" s="93"/>
      <c r="P19485" s="93"/>
    </row>
    <row r="19486" spans="14:16">
      <c r="N19486" s="102"/>
      <c r="O19486" s="93"/>
      <c r="P19486" s="93"/>
    </row>
    <row r="19487" spans="14:16">
      <c r="N19487" s="102"/>
      <c r="O19487" s="93"/>
      <c r="P19487" s="93"/>
    </row>
    <row r="19488" spans="14:16">
      <c r="N19488" s="102"/>
      <c r="O19488" s="93"/>
      <c r="P19488" s="93"/>
    </row>
    <row r="19489" spans="14:16">
      <c r="N19489" s="102"/>
      <c r="O19489" s="93"/>
      <c r="P19489" s="93"/>
    </row>
    <row r="19490" spans="14:16">
      <c r="N19490" s="102"/>
      <c r="O19490" s="93"/>
      <c r="P19490" s="93"/>
    </row>
    <row r="19491" spans="14:16">
      <c r="N19491" s="102"/>
      <c r="O19491" s="93"/>
      <c r="P19491" s="93"/>
    </row>
    <row r="19492" spans="14:16">
      <c r="N19492" s="102"/>
      <c r="O19492" s="93"/>
      <c r="P19492" s="93"/>
    </row>
    <row r="19493" spans="14:16">
      <c r="N19493" s="102"/>
      <c r="O19493" s="93"/>
      <c r="P19493" s="93"/>
    </row>
    <row r="19494" spans="14:16">
      <c r="N19494" s="102"/>
      <c r="O19494" s="93"/>
      <c r="P19494" s="93"/>
    </row>
    <row r="19495" spans="14:16">
      <c r="N19495" s="102"/>
      <c r="O19495" s="93"/>
      <c r="P19495" s="93"/>
    </row>
    <row r="19496" spans="14:16">
      <c r="N19496" s="102"/>
      <c r="O19496" s="93"/>
      <c r="P19496" s="93"/>
    </row>
    <row r="19497" spans="14:16">
      <c r="N19497" s="102"/>
      <c r="O19497" s="93"/>
      <c r="P19497" s="93"/>
    </row>
    <row r="19498" spans="14:16">
      <c r="N19498" s="102"/>
      <c r="O19498" s="93"/>
      <c r="P19498" s="93"/>
    </row>
    <row r="19499" spans="14:16">
      <c r="N19499" s="102"/>
      <c r="O19499" s="93"/>
      <c r="P19499" s="93"/>
    </row>
    <row r="19500" spans="14:16">
      <c r="N19500" s="102"/>
      <c r="O19500" s="93"/>
      <c r="P19500" s="93"/>
    </row>
    <row r="19501" spans="14:16">
      <c r="N19501" s="102"/>
      <c r="O19501" s="93"/>
      <c r="P19501" s="93"/>
    </row>
    <row r="19502" spans="14:16">
      <c r="N19502" s="102"/>
      <c r="O19502" s="93"/>
      <c r="P19502" s="93"/>
    </row>
    <row r="19503" spans="14:16">
      <c r="N19503" s="102"/>
      <c r="O19503" s="93"/>
      <c r="P19503" s="93"/>
    </row>
    <row r="19504" spans="14:16">
      <c r="N19504" s="102"/>
      <c r="O19504" s="93"/>
      <c r="P19504" s="93"/>
    </row>
    <row r="19505" spans="14:16">
      <c r="N19505" s="102"/>
      <c r="O19505" s="93"/>
      <c r="P19505" s="93"/>
    </row>
    <row r="19506" spans="14:16">
      <c r="N19506" s="102"/>
      <c r="O19506" s="93"/>
      <c r="P19506" s="93"/>
    </row>
    <row r="19507" spans="14:16">
      <c r="N19507" s="102"/>
      <c r="O19507" s="93"/>
      <c r="P19507" s="93"/>
    </row>
    <row r="19508" spans="14:16">
      <c r="N19508" s="102"/>
      <c r="O19508" s="93"/>
      <c r="P19508" s="93"/>
    </row>
    <row r="19509" spans="14:16">
      <c r="N19509" s="102"/>
      <c r="O19509" s="93"/>
      <c r="P19509" s="93"/>
    </row>
    <row r="19510" spans="14:16">
      <c r="N19510" s="102"/>
      <c r="O19510" s="93"/>
      <c r="P19510" s="93"/>
    </row>
    <row r="19511" spans="14:16">
      <c r="N19511" s="102"/>
      <c r="O19511" s="93"/>
      <c r="P19511" s="93"/>
    </row>
    <row r="19512" spans="14:16">
      <c r="N19512" s="102"/>
      <c r="O19512" s="93"/>
      <c r="P19512" s="93"/>
    </row>
    <row r="19513" spans="14:16">
      <c r="N19513" s="102"/>
      <c r="O19513" s="93"/>
      <c r="P19513" s="93"/>
    </row>
    <row r="19514" spans="14:16">
      <c r="N19514" s="102"/>
      <c r="O19514" s="93"/>
      <c r="P19514" s="93"/>
    </row>
    <row r="19515" spans="14:16">
      <c r="N19515" s="102"/>
      <c r="O19515" s="93"/>
      <c r="P19515" s="93"/>
    </row>
    <row r="19516" spans="14:16">
      <c r="N19516" s="102"/>
      <c r="O19516" s="93"/>
      <c r="P19516" s="93"/>
    </row>
    <row r="19517" spans="14:16">
      <c r="N19517" s="102"/>
      <c r="O19517" s="93"/>
      <c r="P19517" s="93"/>
    </row>
    <row r="19518" spans="14:16">
      <c r="N19518" s="102"/>
      <c r="O19518" s="93"/>
      <c r="P19518" s="93"/>
    </row>
    <row r="19519" spans="14:16">
      <c r="N19519" s="102"/>
      <c r="O19519" s="93"/>
      <c r="P19519" s="93"/>
    </row>
    <row r="19520" spans="14:16">
      <c r="N19520" s="102"/>
      <c r="O19520" s="93"/>
      <c r="P19520" s="93"/>
    </row>
    <row r="19521" spans="14:16">
      <c r="N19521" s="102"/>
      <c r="O19521" s="93"/>
      <c r="P19521" s="93"/>
    </row>
    <row r="19522" spans="14:16">
      <c r="N19522" s="102"/>
      <c r="O19522" s="93"/>
      <c r="P19522" s="93"/>
    </row>
    <row r="19523" spans="14:16">
      <c r="N19523" s="102"/>
      <c r="O19523" s="93"/>
      <c r="P19523" s="93"/>
    </row>
    <row r="19524" spans="14:16">
      <c r="N19524" s="102"/>
      <c r="O19524" s="93"/>
      <c r="P19524" s="93"/>
    </row>
    <row r="19525" spans="14:16">
      <c r="N19525" s="102"/>
      <c r="O19525" s="93"/>
      <c r="P19525" s="93"/>
    </row>
    <row r="19526" spans="14:16">
      <c r="N19526" s="102"/>
      <c r="O19526" s="93"/>
      <c r="P19526" s="93"/>
    </row>
    <row r="19527" spans="14:16">
      <c r="N19527" s="102"/>
      <c r="O19527" s="93"/>
      <c r="P19527" s="93"/>
    </row>
    <row r="19528" spans="14:16">
      <c r="N19528" s="102"/>
      <c r="O19528" s="93"/>
      <c r="P19528" s="93"/>
    </row>
    <row r="19529" spans="14:16">
      <c r="N19529" s="102"/>
      <c r="O19529" s="93"/>
      <c r="P19529" s="93"/>
    </row>
    <row r="19530" spans="14:16">
      <c r="N19530" s="102"/>
      <c r="O19530" s="93"/>
      <c r="P19530" s="93"/>
    </row>
    <row r="19531" spans="14:16">
      <c r="N19531" s="102"/>
      <c r="O19531" s="93"/>
      <c r="P19531" s="93"/>
    </row>
    <row r="19532" spans="14:16">
      <c r="N19532" s="102"/>
      <c r="O19532" s="93"/>
      <c r="P19532" s="93"/>
    </row>
    <row r="19533" spans="14:16">
      <c r="N19533" s="102"/>
      <c r="O19533" s="93"/>
      <c r="P19533" s="93"/>
    </row>
    <row r="19534" spans="14:16">
      <c r="N19534" s="102"/>
      <c r="O19534" s="93"/>
      <c r="P19534" s="93"/>
    </row>
    <row r="19535" spans="14:16">
      <c r="N19535" s="102"/>
      <c r="O19535" s="93"/>
      <c r="P19535" s="93"/>
    </row>
    <row r="19536" spans="14:16">
      <c r="N19536" s="102"/>
      <c r="O19536" s="93"/>
      <c r="P19536" s="93"/>
    </row>
    <row r="19537" spans="14:16">
      <c r="N19537" s="102"/>
      <c r="O19537" s="93"/>
      <c r="P19537" s="93"/>
    </row>
    <row r="19538" spans="14:16">
      <c r="N19538" s="102"/>
      <c r="O19538" s="93"/>
      <c r="P19538" s="93"/>
    </row>
    <row r="19539" spans="14:16">
      <c r="N19539" s="102"/>
      <c r="O19539" s="93"/>
      <c r="P19539" s="93"/>
    </row>
    <row r="19540" spans="14:16">
      <c r="N19540" s="102"/>
      <c r="O19540" s="93"/>
      <c r="P19540" s="93"/>
    </row>
    <row r="19541" spans="14:16">
      <c r="N19541" s="102"/>
      <c r="O19541" s="93"/>
      <c r="P19541" s="93"/>
    </row>
    <row r="19542" spans="14:16">
      <c r="N19542" s="102"/>
      <c r="O19542" s="93"/>
      <c r="P19542" s="93"/>
    </row>
    <row r="19543" spans="14:16">
      <c r="N19543" s="102"/>
      <c r="O19543" s="93"/>
      <c r="P19543" s="93"/>
    </row>
    <row r="19544" spans="14:16">
      <c r="N19544" s="102"/>
      <c r="O19544" s="93"/>
      <c r="P19544" s="93"/>
    </row>
    <row r="19545" spans="14:16">
      <c r="N19545" s="102"/>
      <c r="O19545" s="93"/>
      <c r="P19545" s="93"/>
    </row>
    <row r="19546" spans="14:16">
      <c r="N19546" s="102"/>
      <c r="O19546" s="93"/>
      <c r="P19546" s="93"/>
    </row>
    <row r="19547" spans="14:16">
      <c r="N19547" s="102"/>
      <c r="O19547" s="93"/>
      <c r="P19547" s="93"/>
    </row>
    <row r="19548" spans="14:16">
      <c r="N19548" s="102"/>
      <c r="O19548" s="93"/>
      <c r="P19548" s="93"/>
    </row>
    <row r="19549" spans="14:16">
      <c r="N19549" s="102"/>
      <c r="O19549" s="93"/>
      <c r="P19549" s="93"/>
    </row>
    <row r="19550" spans="14:16">
      <c r="N19550" s="102"/>
      <c r="O19550" s="93"/>
      <c r="P19550" s="93"/>
    </row>
    <row r="19551" spans="14:16">
      <c r="N19551" s="102"/>
      <c r="O19551" s="93"/>
      <c r="P19551" s="93"/>
    </row>
    <row r="19552" spans="14:16">
      <c r="N19552" s="102"/>
      <c r="O19552" s="93"/>
      <c r="P19552" s="93"/>
    </row>
    <row r="19553" spans="14:16">
      <c r="N19553" s="102"/>
      <c r="O19553" s="93"/>
      <c r="P19553" s="93"/>
    </row>
    <row r="19554" spans="14:16">
      <c r="N19554" s="102"/>
      <c r="O19554" s="93"/>
      <c r="P19554" s="93"/>
    </row>
    <row r="19555" spans="14:16">
      <c r="N19555" s="102"/>
      <c r="O19555" s="93"/>
      <c r="P19555" s="93"/>
    </row>
    <row r="19556" spans="14:16">
      <c r="N19556" s="102"/>
      <c r="O19556" s="93"/>
      <c r="P19556" s="93"/>
    </row>
    <row r="19557" spans="14:16">
      <c r="N19557" s="102"/>
      <c r="O19557" s="93"/>
      <c r="P19557" s="93"/>
    </row>
    <row r="19558" spans="14:16">
      <c r="N19558" s="102"/>
      <c r="O19558" s="93"/>
      <c r="P19558" s="93"/>
    </row>
    <row r="19559" spans="14:16">
      <c r="N19559" s="102"/>
      <c r="O19559" s="93"/>
      <c r="P19559" s="93"/>
    </row>
    <row r="19560" spans="14:16">
      <c r="N19560" s="102"/>
      <c r="O19560" s="93"/>
      <c r="P19560" s="93"/>
    </row>
    <row r="19561" spans="14:16">
      <c r="N19561" s="102"/>
      <c r="O19561" s="93"/>
      <c r="P19561" s="93"/>
    </row>
    <row r="19562" spans="14:16">
      <c r="N19562" s="102"/>
      <c r="O19562" s="93"/>
      <c r="P19562" s="93"/>
    </row>
    <row r="19563" spans="14:16">
      <c r="N19563" s="102"/>
      <c r="O19563" s="93"/>
      <c r="P19563" s="93"/>
    </row>
    <row r="19564" spans="14:16">
      <c r="N19564" s="102"/>
      <c r="O19564" s="93"/>
      <c r="P19564" s="93"/>
    </row>
    <row r="19565" spans="14:16">
      <c r="N19565" s="102"/>
      <c r="O19565" s="93"/>
      <c r="P19565" s="93"/>
    </row>
    <row r="19566" spans="14:16">
      <c r="N19566" s="102"/>
      <c r="O19566" s="93"/>
      <c r="P19566" s="93"/>
    </row>
    <row r="19567" spans="14:16">
      <c r="N19567" s="102"/>
      <c r="O19567" s="93"/>
      <c r="P19567" s="93"/>
    </row>
    <row r="19568" spans="14:16">
      <c r="N19568" s="102"/>
      <c r="O19568" s="93"/>
      <c r="P19568" s="93"/>
    </row>
    <row r="19569" spans="14:16">
      <c r="N19569" s="102"/>
      <c r="O19569" s="93"/>
      <c r="P19569" s="93"/>
    </row>
    <row r="19570" spans="14:16">
      <c r="N19570" s="102"/>
      <c r="O19570" s="93"/>
      <c r="P19570" s="93"/>
    </row>
    <row r="19571" spans="14:16">
      <c r="N19571" s="102"/>
      <c r="O19571" s="93"/>
      <c r="P19571" s="93"/>
    </row>
    <row r="19572" spans="14:16">
      <c r="N19572" s="102"/>
      <c r="O19572" s="93"/>
      <c r="P19572" s="93"/>
    </row>
    <row r="19573" spans="14:16">
      <c r="N19573" s="102"/>
      <c r="O19573" s="93"/>
      <c r="P19573" s="93"/>
    </row>
    <row r="19574" spans="14:16">
      <c r="N19574" s="102"/>
      <c r="O19574" s="93"/>
      <c r="P19574" s="93"/>
    </row>
    <row r="19575" spans="14:16">
      <c r="N19575" s="102"/>
      <c r="O19575" s="93"/>
      <c r="P19575" s="93"/>
    </row>
    <row r="19576" spans="14:16">
      <c r="N19576" s="102"/>
      <c r="O19576" s="93"/>
      <c r="P19576" s="93"/>
    </row>
    <row r="19577" spans="14:16">
      <c r="N19577" s="102"/>
      <c r="O19577" s="93"/>
      <c r="P19577" s="93"/>
    </row>
    <row r="19578" spans="14:16">
      <c r="N19578" s="102"/>
      <c r="O19578" s="93"/>
      <c r="P19578" s="93"/>
    </row>
    <row r="19579" spans="14:16">
      <c r="N19579" s="102"/>
      <c r="O19579" s="93"/>
      <c r="P19579" s="93"/>
    </row>
    <row r="19580" spans="14:16">
      <c r="N19580" s="102"/>
      <c r="O19580" s="93"/>
      <c r="P19580" s="93"/>
    </row>
    <row r="19581" spans="14:16">
      <c r="N19581" s="102"/>
      <c r="O19581" s="93"/>
      <c r="P19581" s="93"/>
    </row>
    <row r="19582" spans="14:16">
      <c r="N19582" s="102"/>
      <c r="O19582" s="93"/>
      <c r="P19582" s="93"/>
    </row>
    <row r="19583" spans="14:16">
      <c r="N19583" s="102"/>
      <c r="O19583" s="93"/>
      <c r="P19583" s="93"/>
    </row>
    <row r="19584" spans="14:16">
      <c r="N19584" s="102"/>
      <c r="O19584" s="93"/>
      <c r="P19584" s="93"/>
    </row>
    <row r="19585" spans="14:16">
      <c r="N19585" s="102"/>
      <c r="O19585" s="93"/>
      <c r="P19585" s="93"/>
    </row>
    <row r="19586" spans="14:16">
      <c r="N19586" s="102"/>
      <c r="O19586" s="93"/>
      <c r="P19586" s="93"/>
    </row>
    <row r="19587" spans="14:16">
      <c r="N19587" s="102"/>
      <c r="O19587" s="93"/>
      <c r="P19587" s="93"/>
    </row>
    <row r="19588" spans="14:16">
      <c r="N19588" s="102"/>
      <c r="O19588" s="93"/>
      <c r="P19588" s="93"/>
    </row>
    <row r="19589" spans="14:16">
      <c r="N19589" s="102"/>
      <c r="O19589" s="93"/>
      <c r="P19589" s="93"/>
    </row>
    <row r="19590" spans="14:16">
      <c r="N19590" s="102"/>
      <c r="O19590" s="93"/>
      <c r="P19590" s="93"/>
    </row>
    <row r="19591" spans="14:16">
      <c r="N19591" s="102"/>
      <c r="O19591" s="93"/>
      <c r="P19591" s="93"/>
    </row>
    <row r="19592" spans="14:16">
      <c r="N19592" s="102"/>
      <c r="O19592" s="93"/>
      <c r="P19592" s="93"/>
    </row>
    <row r="19593" spans="14:16">
      <c r="N19593" s="102"/>
      <c r="O19593" s="93"/>
      <c r="P19593" s="93"/>
    </row>
    <row r="19594" spans="14:16">
      <c r="N19594" s="102"/>
      <c r="O19594" s="93"/>
      <c r="P19594" s="93"/>
    </row>
    <row r="19595" spans="14:16">
      <c r="N19595" s="102"/>
      <c r="O19595" s="93"/>
      <c r="P19595" s="93"/>
    </row>
    <row r="19596" spans="14:16">
      <c r="N19596" s="102"/>
      <c r="O19596" s="93"/>
      <c r="P19596" s="93"/>
    </row>
    <row r="19597" spans="14:16">
      <c r="N19597" s="102"/>
      <c r="O19597" s="93"/>
      <c r="P19597" s="93"/>
    </row>
    <row r="19598" spans="14:16">
      <c r="N19598" s="102"/>
      <c r="O19598" s="93"/>
      <c r="P19598" s="93"/>
    </row>
    <row r="19599" spans="14:16">
      <c r="N19599" s="102"/>
      <c r="O19599" s="93"/>
      <c r="P19599" s="93"/>
    </row>
    <row r="19600" spans="14:16">
      <c r="N19600" s="102"/>
      <c r="O19600" s="93"/>
      <c r="P19600" s="93"/>
    </row>
    <row r="19601" spans="14:16">
      <c r="N19601" s="102"/>
      <c r="O19601" s="93"/>
      <c r="P19601" s="93"/>
    </row>
    <row r="19602" spans="14:16">
      <c r="N19602" s="102"/>
      <c r="O19602" s="93"/>
      <c r="P19602" s="93"/>
    </row>
    <row r="19603" spans="14:16">
      <c r="N19603" s="102"/>
      <c r="O19603" s="93"/>
      <c r="P19603" s="93"/>
    </row>
    <row r="19604" spans="14:16">
      <c r="N19604" s="102"/>
      <c r="O19604" s="93"/>
      <c r="P19604" s="93"/>
    </row>
    <row r="19605" spans="14:16">
      <c r="N19605" s="102"/>
      <c r="O19605" s="93"/>
      <c r="P19605" s="93"/>
    </row>
    <row r="19606" spans="14:16">
      <c r="N19606" s="102"/>
      <c r="O19606" s="93"/>
      <c r="P19606" s="93"/>
    </row>
    <row r="19607" spans="14:16">
      <c r="N19607" s="102"/>
      <c r="O19607" s="93"/>
      <c r="P19607" s="93"/>
    </row>
    <row r="19608" spans="14:16">
      <c r="N19608" s="102"/>
      <c r="O19608" s="93"/>
      <c r="P19608" s="93"/>
    </row>
    <row r="19609" spans="14:16">
      <c r="N19609" s="102"/>
      <c r="O19609" s="93"/>
      <c r="P19609" s="93"/>
    </row>
    <row r="19610" spans="14:16">
      <c r="N19610" s="102"/>
      <c r="O19610" s="93"/>
      <c r="P19610" s="93"/>
    </row>
    <row r="19611" spans="14:16">
      <c r="N19611" s="102"/>
      <c r="O19611" s="93"/>
      <c r="P19611" s="93"/>
    </row>
    <row r="19612" spans="14:16">
      <c r="N19612" s="102"/>
      <c r="O19612" s="93"/>
      <c r="P19612" s="93"/>
    </row>
    <row r="19613" spans="14:16">
      <c r="N19613" s="102"/>
      <c r="O19613" s="93"/>
      <c r="P19613" s="93"/>
    </row>
    <row r="19614" spans="14:16">
      <c r="N19614" s="102"/>
      <c r="O19614" s="93"/>
      <c r="P19614" s="93"/>
    </row>
    <row r="19615" spans="14:16">
      <c r="N19615" s="102"/>
      <c r="O19615" s="93"/>
      <c r="P19615" s="93"/>
    </row>
    <row r="19616" spans="14:16">
      <c r="N19616" s="102"/>
      <c r="O19616" s="93"/>
      <c r="P19616" s="93"/>
    </row>
    <row r="19617" spans="14:16">
      <c r="N19617" s="102"/>
      <c r="O19617" s="93"/>
      <c r="P19617" s="93"/>
    </row>
    <row r="19618" spans="14:16">
      <c r="N19618" s="102"/>
      <c r="O19618" s="93"/>
      <c r="P19618" s="93"/>
    </row>
    <row r="19619" spans="14:16">
      <c r="N19619" s="102"/>
      <c r="O19619" s="93"/>
      <c r="P19619" s="93"/>
    </row>
    <row r="19620" spans="14:16">
      <c r="N19620" s="102"/>
      <c r="O19620" s="93"/>
      <c r="P19620" s="93"/>
    </row>
    <row r="19621" spans="14:16">
      <c r="N19621" s="102"/>
      <c r="O19621" s="93"/>
      <c r="P19621" s="93"/>
    </row>
    <row r="19622" spans="14:16">
      <c r="N19622" s="102"/>
      <c r="O19622" s="93"/>
      <c r="P19622" s="93"/>
    </row>
    <row r="19623" spans="14:16">
      <c r="N19623" s="102"/>
      <c r="O19623" s="93"/>
      <c r="P19623" s="93"/>
    </row>
    <row r="19624" spans="14:16">
      <c r="N19624" s="102"/>
      <c r="O19624" s="93"/>
      <c r="P19624" s="93"/>
    </row>
    <row r="19625" spans="14:16">
      <c r="N19625" s="102"/>
      <c r="O19625" s="93"/>
      <c r="P19625" s="93"/>
    </row>
    <row r="19626" spans="14:16">
      <c r="N19626" s="102"/>
      <c r="O19626" s="93"/>
      <c r="P19626" s="93"/>
    </row>
    <row r="19627" spans="14:16">
      <c r="N19627" s="102"/>
      <c r="O19627" s="93"/>
      <c r="P19627" s="93"/>
    </row>
    <row r="19628" spans="14:16">
      <c r="N19628" s="102"/>
      <c r="O19628" s="93"/>
      <c r="P19628" s="93"/>
    </row>
    <row r="19629" spans="14:16">
      <c r="N19629" s="102"/>
      <c r="O19629" s="93"/>
      <c r="P19629" s="93"/>
    </row>
    <row r="19630" spans="14:16">
      <c r="N19630" s="102"/>
      <c r="O19630" s="93"/>
      <c r="P19630" s="93"/>
    </row>
    <row r="19631" spans="14:16">
      <c r="N19631" s="102"/>
      <c r="O19631" s="93"/>
      <c r="P19631" s="93"/>
    </row>
    <row r="19632" spans="14:16">
      <c r="N19632" s="102"/>
      <c r="O19632" s="93"/>
      <c r="P19632" s="93"/>
    </row>
    <row r="19633" spans="14:16">
      <c r="N19633" s="102"/>
      <c r="O19633" s="93"/>
      <c r="P19633" s="93"/>
    </row>
    <row r="19634" spans="14:16">
      <c r="N19634" s="102"/>
      <c r="O19634" s="93"/>
      <c r="P19634" s="93"/>
    </row>
    <row r="19635" spans="14:16">
      <c r="N19635" s="102"/>
      <c r="O19635" s="93"/>
      <c r="P19635" s="93"/>
    </row>
    <row r="19636" spans="14:16">
      <c r="N19636" s="102"/>
      <c r="O19636" s="93"/>
      <c r="P19636" s="93"/>
    </row>
    <row r="19637" spans="14:16">
      <c r="N19637" s="102"/>
      <c r="O19637" s="93"/>
      <c r="P19637" s="93"/>
    </row>
    <row r="19638" spans="14:16">
      <c r="N19638" s="102"/>
      <c r="O19638" s="93"/>
      <c r="P19638" s="93"/>
    </row>
    <row r="19639" spans="14:16">
      <c r="N19639" s="102"/>
      <c r="O19639" s="93"/>
      <c r="P19639" s="93"/>
    </row>
    <row r="19640" spans="14:16">
      <c r="N19640" s="102"/>
      <c r="O19640" s="93"/>
      <c r="P19640" s="93"/>
    </row>
    <row r="19641" spans="14:16">
      <c r="N19641" s="102"/>
      <c r="O19641" s="93"/>
      <c r="P19641" s="93"/>
    </row>
    <row r="19642" spans="14:16">
      <c r="N19642" s="102"/>
      <c r="O19642" s="93"/>
      <c r="P19642" s="93"/>
    </row>
    <row r="19643" spans="14:16">
      <c r="N19643" s="102"/>
      <c r="O19643" s="93"/>
      <c r="P19643" s="93"/>
    </row>
    <row r="19644" spans="14:16">
      <c r="N19644" s="102"/>
      <c r="O19644" s="93"/>
      <c r="P19644" s="93"/>
    </row>
    <row r="19645" spans="14:16">
      <c r="N19645" s="102"/>
      <c r="O19645" s="93"/>
      <c r="P19645" s="93"/>
    </row>
    <row r="19646" spans="14:16">
      <c r="N19646" s="102"/>
      <c r="O19646" s="93"/>
      <c r="P19646" s="93"/>
    </row>
    <row r="19647" spans="14:16">
      <c r="N19647" s="102"/>
      <c r="O19647" s="93"/>
      <c r="P19647" s="93"/>
    </row>
    <row r="19648" spans="14:16">
      <c r="N19648" s="102"/>
      <c r="O19648" s="93"/>
      <c r="P19648" s="93"/>
    </row>
    <row r="19649" spans="14:16">
      <c r="N19649" s="102"/>
      <c r="O19649" s="93"/>
      <c r="P19649" s="93"/>
    </row>
    <row r="19650" spans="14:16">
      <c r="N19650" s="102"/>
      <c r="O19650" s="93"/>
      <c r="P19650" s="93"/>
    </row>
    <row r="19651" spans="14:16">
      <c r="N19651" s="102"/>
      <c r="O19651" s="93"/>
      <c r="P19651" s="93"/>
    </row>
    <row r="19652" spans="14:16">
      <c r="N19652" s="102"/>
      <c r="O19652" s="93"/>
      <c r="P19652" s="93"/>
    </row>
    <row r="19653" spans="14:16">
      <c r="N19653" s="102"/>
      <c r="O19653" s="93"/>
      <c r="P19653" s="93"/>
    </row>
    <row r="19654" spans="14:16">
      <c r="N19654" s="102"/>
      <c r="O19654" s="93"/>
      <c r="P19654" s="93"/>
    </row>
    <row r="19655" spans="14:16">
      <c r="N19655" s="102"/>
      <c r="O19655" s="93"/>
      <c r="P19655" s="93"/>
    </row>
    <row r="19656" spans="14:16">
      <c r="N19656" s="102"/>
      <c r="O19656" s="93"/>
      <c r="P19656" s="93"/>
    </row>
    <row r="19657" spans="14:16">
      <c r="N19657" s="102"/>
      <c r="O19657" s="93"/>
      <c r="P19657" s="93"/>
    </row>
    <row r="19658" spans="14:16">
      <c r="N19658" s="102"/>
      <c r="O19658" s="93"/>
      <c r="P19658" s="93"/>
    </row>
    <row r="19659" spans="14:16">
      <c r="N19659" s="102"/>
      <c r="O19659" s="93"/>
      <c r="P19659" s="93"/>
    </row>
    <row r="19660" spans="14:16">
      <c r="N19660" s="102"/>
      <c r="O19660" s="93"/>
      <c r="P19660" s="93"/>
    </row>
    <row r="19661" spans="14:16">
      <c r="N19661" s="102"/>
      <c r="O19661" s="93"/>
      <c r="P19661" s="93"/>
    </row>
    <row r="19662" spans="14:16">
      <c r="N19662" s="102"/>
      <c r="O19662" s="93"/>
      <c r="P19662" s="93"/>
    </row>
    <row r="19663" spans="14:16">
      <c r="N19663" s="102"/>
      <c r="O19663" s="93"/>
      <c r="P19663" s="93"/>
    </row>
    <row r="19664" spans="14:16">
      <c r="N19664" s="102"/>
      <c r="O19664" s="93"/>
      <c r="P19664" s="93"/>
    </row>
    <row r="19665" spans="14:16">
      <c r="N19665" s="102"/>
      <c r="O19665" s="93"/>
      <c r="P19665" s="93"/>
    </row>
    <row r="19666" spans="14:16">
      <c r="N19666" s="102"/>
      <c r="O19666" s="93"/>
      <c r="P19666" s="93"/>
    </row>
    <row r="19667" spans="14:16">
      <c r="N19667" s="102"/>
      <c r="O19667" s="93"/>
      <c r="P19667" s="93"/>
    </row>
    <row r="19668" spans="14:16">
      <c r="N19668" s="102"/>
      <c r="O19668" s="93"/>
      <c r="P19668" s="93"/>
    </row>
    <row r="19669" spans="14:16">
      <c r="N19669" s="102"/>
      <c r="O19669" s="93"/>
      <c r="P19669" s="93"/>
    </row>
    <row r="19670" spans="14:16">
      <c r="N19670" s="102"/>
      <c r="O19670" s="93"/>
      <c r="P19670" s="93"/>
    </row>
    <row r="19671" spans="14:16">
      <c r="N19671" s="102"/>
      <c r="O19671" s="93"/>
      <c r="P19671" s="93"/>
    </row>
    <row r="19672" spans="14:16">
      <c r="N19672" s="102"/>
      <c r="O19672" s="93"/>
      <c r="P19672" s="93"/>
    </row>
    <row r="19673" spans="14:16">
      <c r="N19673" s="102"/>
      <c r="O19673" s="93"/>
      <c r="P19673" s="93"/>
    </row>
    <row r="19674" spans="14:16">
      <c r="N19674" s="102"/>
      <c r="O19674" s="93"/>
      <c r="P19674" s="93"/>
    </row>
    <row r="19675" spans="14:16">
      <c r="N19675" s="102"/>
      <c r="O19675" s="93"/>
      <c r="P19675" s="93"/>
    </row>
    <row r="19676" spans="14:16">
      <c r="N19676" s="102"/>
      <c r="O19676" s="93"/>
      <c r="P19676" s="93"/>
    </row>
    <row r="19677" spans="14:16">
      <c r="N19677" s="102"/>
      <c r="O19677" s="93"/>
      <c r="P19677" s="93"/>
    </row>
    <row r="19678" spans="14:16">
      <c r="N19678" s="102"/>
      <c r="O19678" s="93"/>
      <c r="P19678" s="93"/>
    </row>
    <row r="19679" spans="14:16">
      <c r="N19679" s="102"/>
      <c r="O19679" s="93"/>
      <c r="P19679" s="93"/>
    </row>
    <row r="19680" spans="14:16">
      <c r="N19680" s="102"/>
      <c r="O19680" s="93"/>
      <c r="P19680" s="93"/>
    </row>
    <row r="19681" spans="14:16">
      <c r="N19681" s="102"/>
      <c r="O19681" s="93"/>
      <c r="P19681" s="93"/>
    </row>
    <row r="19682" spans="14:16">
      <c r="N19682" s="102"/>
      <c r="O19682" s="93"/>
      <c r="P19682" s="93"/>
    </row>
    <row r="19683" spans="14:16">
      <c r="N19683" s="102"/>
      <c r="O19683" s="93"/>
      <c r="P19683" s="93"/>
    </row>
    <row r="19684" spans="14:16">
      <c r="N19684" s="102"/>
      <c r="O19684" s="93"/>
      <c r="P19684" s="93"/>
    </row>
    <row r="19685" spans="14:16">
      <c r="N19685" s="102"/>
      <c r="O19685" s="93"/>
      <c r="P19685" s="93"/>
    </row>
    <row r="19686" spans="14:16">
      <c r="N19686" s="102"/>
      <c r="O19686" s="93"/>
      <c r="P19686" s="93"/>
    </row>
    <row r="19687" spans="14:16">
      <c r="N19687" s="102"/>
      <c r="O19687" s="93"/>
      <c r="P19687" s="93"/>
    </row>
    <row r="19688" spans="14:16">
      <c r="N19688" s="102"/>
      <c r="O19688" s="93"/>
      <c r="P19688" s="93"/>
    </row>
    <row r="19689" spans="14:16">
      <c r="N19689" s="102"/>
      <c r="O19689" s="93"/>
      <c r="P19689" s="93"/>
    </row>
    <row r="19690" spans="14:16">
      <c r="N19690" s="102"/>
      <c r="O19690" s="93"/>
      <c r="P19690" s="93"/>
    </row>
    <row r="19691" spans="14:16">
      <c r="N19691" s="102"/>
      <c r="O19691" s="93"/>
      <c r="P19691" s="93"/>
    </row>
    <row r="19692" spans="14:16">
      <c r="N19692" s="102"/>
      <c r="O19692" s="93"/>
      <c r="P19692" s="93"/>
    </row>
    <row r="19693" spans="14:16">
      <c r="N19693" s="102"/>
      <c r="O19693" s="93"/>
      <c r="P19693" s="93"/>
    </row>
    <row r="19694" spans="14:16">
      <c r="N19694" s="102"/>
      <c r="O19694" s="93"/>
      <c r="P19694" s="93"/>
    </row>
    <row r="19695" spans="14:16">
      <c r="N19695" s="102"/>
      <c r="O19695" s="93"/>
      <c r="P19695" s="93"/>
    </row>
    <row r="19696" spans="14:16">
      <c r="N19696" s="102"/>
      <c r="O19696" s="93"/>
      <c r="P19696" s="93"/>
    </row>
    <row r="19697" spans="14:16">
      <c r="N19697" s="102"/>
      <c r="O19697" s="93"/>
      <c r="P19697" s="93"/>
    </row>
    <row r="19698" spans="14:16">
      <c r="N19698" s="102"/>
      <c r="O19698" s="93"/>
      <c r="P19698" s="93"/>
    </row>
    <row r="19699" spans="14:16">
      <c r="N19699" s="102"/>
      <c r="O19699" s="93"/>
      <c r="P19699" s="93"/>
    </row>
    <row r="19700" spans="14:16">
      <c r="N19700" s="102"/>
      <c r="O19700" s="93"/>
      <c r="P19700" s="93"/>
    </row>
    <row r="19701" spans="14:16">
      <c r="N19701" s="102"/>
      <c r="O19701" s="93"/>
      <c r="P19701" s="93"/>
    </row>
    <row r="19702" spans="14:16">
      <c r="N19702" s="102"/>
      <c r="O19702" s="93"/>
      <c r="P19702" s="93"/>
    </row>
    <row r="19703" spans="14:16">
      <c r="N19703" s="102"/>
      <c r="O19703" s="93"/>
      <c r="P19703" s="93"/>
    </row>
    <row r="19704" spans="14:16">
      <c r="N19704" s="102"/>
      <c r="O19704" s="93"/>
      <c r="P19704" s="93"/>
    </row>
    <row r="19705" spans="14:16">
      <c r="N19705" s="102"/>
      <c r="O19705" s="93"/>
      <c r="P19705" s="93"/>
    </row>
    <row r="19706" spans="14:16">
      <c r="N19706" s="102"/>
      <c r="O19706" s="93"/>
      <c r="P19706" s="93"/>
    </row>
    <row r="19707" spans="14:16">
      <c r="N19707" s="102"/>
      <c r="O19707" s="93"/>
      <c r="P19707" s="93"/>
    </row>
    <row r="19708" spans="14:16">
      <c r="N19708" s="102"/>
      <c r="O19708" s="93"/>
      <c r="P19708" s="93"/>
    </row>
    <row r="19709" spans="14:16">
      <c r="N19709" s="102"/>
      <c r="O19709" s="93"/>
      <c r="P19709" s="93"/>
    </row>
    <row r="19710" spans="14:16">
      <c r="N19710" s="102"/>
      <c r="O19710" s="93"/>
      <c r="P19710" s="93"/>
    </row>
    <row r="19711" spans="14:16">
      <c r="N19711" s="102"/>
      <c r="O19711" s="93"/>
      <c r="P19711" s="93"/>
    </row>
    <row r="19712" spans="14:16">
      <c r="N19712" s="102"/>
      <c r="O19712" s="93"/>
      <c r="P19712" s="93"/>
    </row>
    <row r="19713" spans="14:16">
      <c r="N19713" s="102"/>
      <c r="O19713" s="93"/>
      <c r="P19713" s="93"/>
    </row>
    <row r="19714" spans="14:16">
      <c r="N19714" s="102"/>
      <c r="O19714" s="93"/>
      <c r="P19714" s="93"/>
    </row>
    <row r="19715" spans="14:16">
      <c r="N19715" s="102"/>
      <c r="O19715" s="93"/>
      <c r="P19715" s="93"/>
    </row>
    <row r="19716" spans="14:16">
      <c r="N19716" s="102"/>
      <c r="O19716" s="93"/>
      <c r="P19716" s="93"/>
    </row>
    <row r="19717" spans="14:16">
      <c r="N19717" s="102"/>
      <c r="O19717" s="93"/>
      <c r="P19717" s="93"/>
    </row>
    <row r="19718" spans="14:16">
      <c r="N19718" s="102"/>
      <c r="O19718" s="93"/>
      <c r="P19718" s="93"/>
    </row>
    <row r="19719" spans="14:16">
      <c r="N19719" s="102"/>
      <c r="O19719" s="93"/>
      <c r="P19719" s="93"/>
    </row>
    <row r="19720" spans="14:16">
      <c r="N19720" s="102"/>
      <c r="O19720" s="93"/>
      <c r="P19720" s="93"/>
    </row>
    <row r="19721" spans="14:16">
      <c r="N19721" s="102"/>
      <c r="O19721" s="93"/>
      <c r="P19721" s="93"/>
    </row>
    <row r="19722" spans="14:16">
      <c r="N19722" s="102"/>
      <c r="O19722" s="93"/>
      <c r="P19722" s="93"/>
    </row>
    <row r="19723" spans="14:16">
      <c r="N19723" s="102"/>
      <c r="O19723" s="93"/>
      <c r="P19723" s="93"/>
    </row>
    <row r="19724" spans="14:16">
      <c r="N19724" s="102"/>
      <c r="O19724" s="93"/>
      <c r="P19724" s="93"/>
    </row>
    <row r="19725" spans="14:16">
      <c r="N19725" s="102"/>
      <c r="O19725" s="93"/>
      <c r="P19725" s="93"/>
    </row>
    <row r="19726" spans="14:16">
      <c r="N19726" s="102"/>
      <c r="O19726" s="93"/>
      <c r="P19726" s="93"/>
    </row>
    <row r="19727" spans="14:16">
      <c r="N19727" s="102"/>
      <c r="O19727" s="93"/>
      <c r="P19727" s="93"/>
    </row>
    <row r="19728" spans="14:16">
      <c r="N19728" s="102"/>
      <c r="O19728" s="93"/>
      <c r="P19728" s="93"/>
    </row>
    <row r="19729" spans="14:16">
      <c r="N19729" s="102"/>
      <c r="O19729" s="93"/>
      <c r="P19729" s="93"/>
    </row>
    <row r="19730" spans="14:16">
      <c r="N19730" s="102"/>
      <c r="O19730" s="93"/>
      <c r="P19730" s="93"/>
    </row>
    <row r="19731" spans="14:16">
      <c r="N19731" s="102"/>
      <c r="O19731" s="93"/>
      <c r="P19731" s="93"/>
    </row>
    <row r="19732" spans="14:16">
      <c r="N19732" s="102"/>
      <c r="O19732" s="93"/>
      <c r="P19732" s="93"/>
    </row>
    <row r="19733" spans="14:16">
      <c r="N19733" s="102"/>
      <c r="O19733" s="93"/>
      <c r="P19733" s="93"/>
    </row>
    <row r="19734" spans="14:16">
      <c r="N19734" s="102"/>
      <c r="O19734" s="93"/>
      <c r="P19734" s="93"/>
    </row>
    <row r="19735" spans="14:16">
      <c r="N19735" s="102"/>
      <c r="O19735" s="93"/>
      <c r="P19735" s="93"/>
    </row>
    <row r="19736" spans="14:16">
      <c r="N19736" s="102"/>
      <c r="O19736" s="93"/>
      <c r="P19736" s="93"/>
    </row>
    <row r="19737" spans="14:16">
      <c r="N19737" s="102"/>
      <c r="O19737" s="93"/>
      <c r="P19737" s="93"/>
    </row>
    <row r="19738" spans="14:16">
      <c r="N19738" s="102"/>
      <c r="O19738" s="93"/>
      <c r="P19738" s="93"/>
    </row>
    <row r="19739" spans="14:16">
      <c r="N19739" s="102"/>
      <c r="O19739" s="93"/>
      <c r="P19739" s="93"/>
    </row>
    <row r="19740" spans="14:16">
      <c r="N19740" s="102"/>
      <c r="O19740" s="93"/>
      <c r="P19740" s="93"/>
    </row>
    <row r="19741" spans="14:16">
      <c r="N19741" s="102"/>
      <c r="O19741" s="93"/>
      <c r="P19741" s="93"/>
    </row>
    <row r="19742" spans="14:16">
      <c r="N19742" s="102"/>
      <c r="O19742" s="93"/>
      <c r="P19742" s="93"/>
    </row>
    <row r="19743" spans="14:16">
      <c r="N19743" s="102"/>
      <c r="O19743" s="93"/>
      <c r="P19743" s="93"/>
    </row>
    <row r="19744" spans="14:16">
      <c r="N19744" s="102"/>
      <c r="O19744" s="93"/>
      <c r="P19744" s="93"/>
    </row>
    <row r="19745" spans="14:16">
      <c r="N19745" s="102"/>
      <c r="O19745" s="93"/>
      <c r="P19745" s="93"/>
    </row>
    <row r="19746" spans="14:16">
      <c r="N19746" s="102"/>
      <c r="O19746" s="93"/>
      <c r="P19746" s="93"/>
    </row>
    <row r="19747" spans="14:16">
      <c r="N19747" s="102"/>
      <c r="O19747" s="93"/>
      <c r="P19747" s="93"/>
    </row>
    <row r="19748" spans="14:16">
      <c r="N19748" s="102"/>
      <c r="O19748" s="93"/>
      <c r="P19748" s="93"/>
    </row>
    <row r="19749" spans="14:16">
      <c r="N19749" s="102"/>
      <c r="O19749" s="93"/>
      <c r="P19749" s="93"/>
    </row>
    <row r="19750" spans="14:16">
      <c r="N19750" s="102"/>
      <c r="O19750" s="93"/>
      <c r="P19750" s="93"/>
    </row>
    <row r="19751" spans="14:16">
      <c r="N19751" s="102"/>
      <c r="O19751" s="93"/>
      <c r="P19751" s="93"/>
    </row>
    <row r="19752" spans="14:16">
      <c r="N19752" s="102"/>
      <c r="O19752" s="93"/>
      <c r="P19752" s="93"/>
    </row>
    <row r="19753" spans="14:16">
      <c r="N19753" s="102"/>
      <c r="O19753" s="93"/>
      <c r="P19753" s="93"/>
    </row>
    <row r="19754" spans="14:16">
      <c r="N19754" s="102"/>
      <c r="O19754" s="93"/>
      <c r="P19754" s="93"/>
    </row>
    <row r="19755" spans="14:16">
      <c r="N19755" s="102"/>
      <c r="O19755" s="93"/>
      <c r="P19755" s="93"/>
    </row>
    <row r="19756" spans="14:16">
      <c r="N19756" s="102"/>
      <c r="O19756" s="93"/>
      <c r="P19756" s="93"/>
    </row>
    <row r="19757" spans="14:16">
      <c r="N19757" s="102"/>
      <c r="O19757" s="93"/>
      <c r="P19757" s="93"/>
    </row>
    <row r="19758" spans="14:16">
      <c r="N19758" s="102"/>
      <c r="O19758" s="93"/>
      <c r="P19758" s="93"/>
    </row>
    <row r="19759" spans="14:16">
      <c r="N19759" s="102"/>
      <c r="O19759" s="93"/>
      <c r="P19759" s="93"/>
    </row>
    <row r="19760" spans="14:16">
      <c r="N19760" s="102"/>
      <c r="O19760" s="93"/>
      <c r="P19760" s="93"/>
    </row>
    <row r="19761" spans="14:16">
      <c r="N19761" s="102"/>
      <c r="O19761" s="93"/>
      <c r="P19761" s="93"/>
    </row>
    <row r="19762" spans="14:16">
      <c r="N19762" s="102"/>
      <c r="O19762" s="93"/>
      <c r="P19762" s="93"/>
    </row>
    <row r="19763" spans="14:16">
      <c r="N19763" s="102"/>
      <c r="O19763" s="93"/>
      <c r="P19763" s="93"/>
    </row>
    <row r="19764" spans="14:16">
      <c r="N19764" s="102"/>
      <c r="O19764" s="93"/>
      <c r="P19764" s="93"/>
    </row>
    <row r="19765" spans="14:16">
      <c r="N19765" s="102"/>
      <c r="O19765" s="93"/>
      <c r="P19765" s="93"/>
    </row>
    <row r="19766" spans="14:16">
      <c r="N19766" s="102"/>
      <c r="O19766" s="93"/>
      <c r="P19766" s="93"/>
    </row>
    <row r="19767" spans="14:16">
      <c r="N19767" s="102"/>
      <c r="O19767" s="93"/>
      <c r="P19767" s="93"/>
    </row>
    <row r="19768" spans="14:16">
      <c r="N19768" s="102"/>
      <c r="O19768" s="93"/>
      <c r="P19768" s="93"/>
    </row>
    <row r="19769" spans="14:16">
      <c r="N19769" s="102"/>
      <c r="O19769" s="93"/>
      <c r="P19769" s="93"/>
    </row>
    <row r="19770" spans="14:16">
      <c r="N19770" s="102"/>
      <c r="O19770" s="93"/>
      <c r="P19770" s="93"/>
    </row>
    <row r="19771" spans="14:16">
      <c r="N19771" s="102"/>
      <c r="O19771" s="93"/>
      <c r="P19771" s="93"/>
    </row>
    <row r="19772" spans="14:16">
      <c r="N19772" s="102"/>
      <c r="O19772" s="93"/>
      <c r="P19772" s="93"/>
    </row>
    <row r="19773" spans="14:16">
      <c r="N19773" s="102"/>
      <c r="O19773" s="93"/>
      <c r="P19773" s="93"/>
    </row>
    <row r="19774" spans="14:16">
      <c r="N19774" s="102"/>
      <c r="O19774" s="93"/>
      <c r="P19774" s="93"/>
    </row>
    <row r="19775" spans="14:16">
      <c r="N19775" s="102"/>
      <c r="O19775" s="93"/>
      <c r="P19775" s="93"/>
    </row>
    <row r="19776" spans="14:16">
      <c r="N19776" s="102"/>
      <c r="O19776" s="93"/>
      <c r="P19776" s="93"/>
    </row>
    <row r="19777" spans="14:16">
      <c r="N19777" s="102"/>
      <c r="O19777" s="93"/>
      <c r="P19777" s="93"/>
    </row>
    <row r="19778" spans="14:16">
      <c r="N19778" s="102"/>
      <c r="O19778" s="93"/>
      <c r="P19778" s="93"/>
    </row>
    <row r="19779" spans="14:16">
      <c r="N19779" s="102"/>
      <c r="O19779" s="93"/>
      <c r="P19779" s="93"/>
    </row>
    <row r="19780" spans="14:16">
      <c r="N19780" s="102"/>
      <c r="O19780" s="93"/>
      <c r="P19780" s="93"/>
    </row>
    <row r="19781" spans="14:16">
      <c r="N19781" s="102"/>
      <c r="O19781" s="93"/>
      <c r="P19781" s="93"/>
    </row>
    <row r="19782" spans="14:16">
      <c r="N19782" s="102"/>
      <c r="O19782" s="93"/>
      <c r="P19782" s="93"/>
    </row>
    <row r="19783" spans="14:16">
      <c r="N19783" s="102"/>
      <c r="O19783" s="93"/>
      <c r="P19783" s="93"/>
    </row>
    <row r="19784" spans="14:16">
      <c r="N19784" s="102"/>
      <c r="O19784" s="93"/>
      <c r="P19784" s="93"/>
    </row>
    <row r="19785" spans="14:16">
      <c r="N19785" s="102"/>
      <c r="O19785" s="93"/>
      <c r="P19785" s="93"/>
    </row>
    <row r="19786" spans="14:16">
      <c r="N19786" s="102"/>
      <c r="O19786" s="93"/>
      <c r="P19786" s="93"/>
    </row>
    <row r="19787" spans="14:16">
      <c r="N19787" s="102"/>
      <c r="O19787" s="93"/>
      <c r="P19787" s="93"/>
    </row>
    <row r="19788" spans="14:16">
      <c r="N19788" s="102"/>
      <c r="O19788" s="93"/>
      <c r="P19788" s="93"/>
    </row>
    <row r="19789" spans="14:16">
      <c r="N19789" s="102"/>
      <c r="O19789" s="93"/>
      <c r="P19789" s="93"/>
    </row>
    <row r="19790" spans="14:16">
      <c r="N19790" s="102"/>
      <c r="O19790" s="93"/>
      <c r="P19790" s="93"/>
    </row>
    <row r="19791" spans="14:16">
      <c r="N19791" s="102"/>
      <c r="O19791" s="93"/>
      <c r="P19791" s="93"/>
    </row>
    <row r="19792" spans="14:16">
      <c r="N19792" s="102"/>
      <c r="O19792" s="93"/>
      <c r="P19792" s="93"/>
    </row>
    <row r="19793" spans="14:16">
      <c r="N19793" s="102"/>
      <c r="O19793" s="93"/>
      <c r="P19793" s="93"/>
    </row>
    <row r="19794" spans="14:16">
      <c r="N19794" s="102"/>
      <c r="O19794" s="93"/>
      <c r="P19794" s="93"/>
    </row>
    <row r="19795" spans="14:16">
      <c r="N19795" s="102"/>
      <c r="O19795" s="93"/>
      <c r="P19795" s="93"/>
    </row>
    <row r="19796" spans="14:16">
      <c r="N19796" s="102"/>
      <c r="O19796" s="93"/>
      <c r="P19796" s="93"/>
    </row>
    <row r="19797" spans="14:16">
      <c r="N19797" s="102"/>
      <c r="O19797" s="93"/>
      <c r="P19797" s="93"/>
    </row>
    <row r="19798" spans="14:16">
      <c r="N19798" s="102"/>
      <c r="O19798" s="93"/>
      <c r="P19798" s="93"/>
    </row>
    <row r="19799" spans="14:16">
      <c r="N19799" s="102"/>
      <c r="O19799" s="93"/>
      <c r="P19799" s="93"/>
    </row>
    <row r="19800" spans="14:16">
      <c r="N19800" s="102"/>
      <c r="O19800" s="93"/>
      <c r="P19800" s="93"/>
    </row>
    <row r="19801" spans="14:16">
      <c r="N19801" s="102"/>
      <c r="O19801" s="93"/>
      <c r="P19801" s="93"/>
    </row>
    <row r="19802" spans="14:16">
      <c r="N19802" s="102"/>
      <c r="O19802" s="93"/>
      <c r="P19802" s="93"/>
    </row>
    <row r="19803" spans="14:16">
      <c r="N19803" s="102"/>
      <c r="O19803" s="93"/>
      <c r="P19803" s="93"/>
    </row>
    <row r="19804" spans="14:16">
      <c r="N19804" s="102"/>
      <c r="O19804" s="93"/>
      <c r="P19804" s="93"/>
    </row>
    <row r="19805" spans="14:16">
      <c r="N19805" s="102"/>
      <c r="O19805" s="93"/>
      <c r="P19805" s="93"/>
    </row>
    <row r="19806" spans="14:16">
      <c r="N19806" s="102"/>
      <c r="O19806" s="93"/>
      <c r="P19806" s="93"/>
    </row>
    <row r="19807" spans="14:16">
      <c r="N19807" s="102"/>
      <c r="O19807" s="93"/>
      <c r="P19807" s="93"/>
    </row>
    <row r="19808" spans="14:16">
      <c r="N19808" s="102"/>
      <c r="O19808" s="93"/>
      <c r="P19808" s="93"/>
    </row>
    <row r="19809" spans="14:16">
      <c r="N19809" s="102"/>
      <c r="O19809" s="93"/>
      <c r="P19809" s="93"/>
    </row>
    <row r="19810" spans="14:16">
      <c r="N19810" s="102"/>
      <c r="O19810" s="93"/>
      <c r="P19810" s="93"/>
    </row>
    <row r="19811" spans="14:16">
      <c r="N19811" s="102"/>
      <c r="O19811" s="93"/>
      <c r="P19811" s="93"/>
    </row>
    <row r="19812" spans="14:16">
      <c r="N19812" s="102"/>
      <c r="O19812" s="93"/>
      <c r="P19812" s="93"/>
    </row>
    <row r="19813" spans="14:16">
      <c r="N19813" s="102"/>
      <c r="O19813" s="93"/>
      <c r="P19813" s="93"/>
    </row>
    <row r="19814" spans="14:16">
      <c r="N19814" s="102"/>
      <c r="O19814" s="93"/>
      <c r="P19814" s="93"/>
    </row>
    <row r="19815" spans="14:16">
      <c r="N19815" s="102"/>
      <c r="O19815" s="93"/>
      <c r="P19815" s="93"/>
    </row>
    <row r="19816" spans="14:16">
      <c r="N19816" s="102"/>
      <c r="O19816" s="93"/>
      <c r="P19816" s="93"/>
    </row>
    <row r="19817" spans="14:16">
      <c r="N19817" s="102"/>
      <c r="O19817" s="93"/>
      <c r="P19817" s="93"/>
    </row>
    <row r="19818" spans="14:16">
      <c r="N19818" s="102"/>
      <c r="O19818" s="93"/>
      <c r="P19818" s="93"/>
    </row>
    <row r="19819" spans="14:16">
      <c r="N19819" s="102"/>
      <c r="O19819" s="93"/>
      <c r="P19819" s="93"/>
    </row>
    <row r="19820" spans="14:16">
      <c r="N19820" s="102"/>
      <c r="O19820" s="93"/>
      <c r="P19820" s="93"/>
    </row>
    <row r="19821" spans="14:16">
      <c r="N19821" s="102"/>
      <c r="O19821" s="93"/>
      <c r="P19821" s="93"/>
    </row>
    <row r="19822" spans="14:16">
      <c r="N19822" s="102"/>
      <c r="O19822" s="93"/>
      <c r="P19822" s="93"/>
    </row>
    <row r="19823" spans="14:16">
      <c r="N19823" s="102"/>
      <c r="O19823" s="93"/>
      <c r="P19823" s="93"/>
    </row>
    <row r="19824" spans="14:16">
      <c r="N19824" s="102"/>
      <c r="O19824" s="93"/>
      <c r="P19824" s="93"/>
    </row>
    <row r="19825" spans="14:16">
      <c r="N19825" s="102"/>
      <c r="O19825" s="93"/>
      <c r="P19825" s="93"/>
    </row>
    <row r="19826" spans="14:16">
      <c r="N19826" s="102"/>
      <c r="O19826" s="93"/>
      <c r="P19826" s="93"/>
    </row>
    <row r="19827" spans="14:16">
      <c r="N19827" s="102"/>
      <c r="O19827" s="93"/>
      <c r="P19827" s="93"/>
    </row>
    <row r="19828" spans="14:16">
      <c r="N19828" s="102"/>
      <c r="O19828" s="93"/>
      <c r="P19828" s="93"/>
    </row>
    <row r="19829" spans="14:16">
      <c r="N19829" s="102"/>
      <c r="O19829" s="93"/>
      <c r="P19829" s="93"/>
    </row>
    <row r="19830" spans="14:16">
      <c r="N19830" s="102"/>
      <c r="O19830" s="93"/>
      <c r="P19830" s="93"/>
    </row>
    <row r="19831" spans="14:16">
      <c r="N19831" s="102"/>
      <c r="O19831" s="93"/>
      <c r="P19831" s="93"/>
    </row>
    <row r="19832" spans="14:16">
      <c r="N19832" s="102"/>
      <c r="O19832" s="93"/>
      <c r="P19832" s="93"/>
    </row>
    <row r="19833" spans="14:16">
      <c r="N19833" s="102"/>
      <c r="O19833" s="93"/>
      <c r="P19833" s="93"/>
    </row>
    <row r="19834" spans="14:16">
      <c r="N19834" s="102"/>
      <c r="O19834" s="93"/>
      <c r="P19834" s="93"/>
    </row>
    <row r="19835" spans="14:16">
      <c r="N19835" s="102"/>
      <c r="O19835" s="93"/>
      <c r="P19835" s="93"/>
    </row>
    <row r="19836" spans="14:16">
      <c r="N19836" s="102"/>
      <c r="O19836" s="93"/>
      <c r="P19836" s="93"/>
    </row>
    <row r="19837" spans="14:16">
      <c r="N19837" s="102"/>
      <c r="O19837" s="93"/>
      <c r="P19837" s="93"/>
    </row>
    <row r="19838" spans="14:16">
      <c r="N19838" s="102"/>
      <c r="O19838" s="93"/>
      <c r="P19838" s="93"/>
    </row>
    <row r="19839" spans="14:16">
      <c r="N19839" s="102"/>
      <c r="O19839" s="93"/>
      <c r="P19839" s="93"/>
    </row>
    <row r="19840" spans="14:16">
      <c r="N19840" s="102"/>
      <c r="O19840" s="93"/>
      <c r="P19840" s="93"/>
    </row>
    <row r="19841" spans="14:16">
      <c r="N19841" s="102"/>
      <c r="O19841" s="93"/>
      <c r="P19841" s="93"/>
    </row>
    <row r="19842" spans="14:16">
      <c r="N19842" s="102"/>
      <c r="O19842" s="93"/>
      <c r="P19842" s="93"/>
    </row>
    <row r="19843" spans="14:16">
      <c r="N19843" s="102"/>
      <c r="O19843" s="93"/>
      <c r="P19843" s="93"/>
    </row>
    <row r="19844" spans="14:16">
      <c r="N19844" s="102"/>
      <c r="O19844" s="93"/>
      <c r="P19844" s="93"/>
    </row>
    <row r="19845" spans="14:16">
      <c r="N19845" s="102"/>
      <c r="O19845" s="93"/>
      <c r="P19845" s="93"/>
    </row>
    <row r="19846" spans="14:16">
      <c r="N19846" s="102"/>
      <c r="O19846" s="93"/>
      <c r="P19846" s="93"/>
    </row>
    <row r="19847" spans="14:16">
      <c r="N19847" s="102"/>
      <c r="O19847" s="93"/>
      <c r="P19847" s="93"/>
    </row>
    <row r="19848" spans="14:16">
      <c r="N19848" s="102"/>
      <c r="O19848" s="93"/>
      <c r="P19848" s="93"/>
    </row>
    <row r="19849" spans="14:16">
      <c r="N19849" s="102"/>
      <c r="O19849" s="93"/>
      <c r="P19849" s="93"/>
    </row>
    <row r="19850" spans="14:16">
      <c r="N19850" s="102"/>
      <c r="O19850" s="93"/>
      <c r="P19850" s="93"/>
    </row>
    <row r="19851" spans="14:16">
      <c r="N19851" s="102"/>
      <c r="O19851" s="93"/>
      <c r="P19851" s="93"/>
    </row>
    <row r="19852" spans="14:16">
      <c r="N19852" s="102"/>
      <c r="O19852" s="93"/>
      <c r="P19852" s="93"/>
    </row>
    <row r="19853" spans="14:16">
      <c r="N19853" s="102"/>
      <c r="O19853" s="93"/>
      <c r="P19853" s="93"/>
    </row>
    <row r="19854" spans="14:16">
      <c r="N19854" s="102"/>
      <c r="O19854" s="93"/>
      <c r="P19854" s="93"/>
    </row>
    <row r="19855" spans="14:16">
      <c r="N19855" s="102"/>
      <c r="O19855" s="93"/>
      <c r="P19855" s="93"/>
    </row>
    <row r="19856" spans="14:16">
      <c r="N19856" s="102"/>
      <c r="O19856" s="93"/>
      <c r="P19856" s="93"/>
    </row>
    <row r="19857" spans="14:16">
      <c r="N19857" s="102"/>
      <c r="O19857" s="93"/>
      <c r="P19857" s="93"/>
    </row>
    <row r="19858" spans="14:16">
      <c r="N19858" s="102"/>
      <c r="O19858" s="93"/>
      <c r="P19858" s="93"/>
    </row>
    <row r="19859" spans="14:16">
      <c r="N19859" s="102"/>
      <c r="O19859" s="93"/>
      <c r="P19859" s="93"/>
    </row>
    <row r="19860" spans="14:16">
      <c r="N19860" s="102"/>
      <c r="O19860" s="93"/>
      <c r="P19860" s="93"/>
    </row>
    <row r="19861" spans="14:16">
      <c r="N19861" s="102"/>
      <c r="O19861" s="93"/>
      <c r="P19861" s="93"/>
    </row>
    <row r="19862" spans="14:16">
      <c r="N19862" s="102"/>
      <c r="O19862" s="93"/>
      <c r="P19862" s="93"/>
    </row>
    <row r="19863" spans="14:16">
      <c r="N19863" s="102"/>
      <c r="O19863" s="93"/>
      <c r="P19863" s="93"/>
    </row>
    <row r="19864" spans="14:16">
      <c r="N19864" s="102"/>
      <c r="O19864" s="93"/>
      <c r="P19864" s="93"/>
    </row>
    <row r="19865" spans="14:16">
      <c r="N19865" s="102"/>
      <c r="O19865" s="93"/>
      <c r="P19865" s="93"/>
    </row>
    <row r="19866" spans="14:16">
      <c r="N19866" s="102"/>
      <c r="O19866" s="93"/>
      <c r="P19866" s="93"/>
    </row>
    <row r="19867" spans="14:16">
      <c r="N19867" s="102"/>
      <c r="O19867" s="93"/>
      <c r="P19867" s="93"/>
    </row>
    <row r="19868" spans="14:16">
      <c r="N19868" s="102"/>
      <c r="O19868" s="93"/>
      <c r="P19868" s="93"/>
    </row>
    <row r="19869" spans="14:16">
      <c r="N19869" s="102"/>
      <c r="O19869" s="93"/>
      <c r="P19869" s="93"/>
    </row>
    <row r="19870" spans="14:16">
      <c r="N19870" s="102"/>
      <c r="O19870" s="93"/>
      <c r="P19870" s="93"/>
    </row>
    <row r="19871" spans="14:16">
      <c r="N19871" s="102"/>
      <c r="O19871" s="93"/>
      <c r="P19871" s="93"/>
    </row>
    <row r="19872" spans="14:16">
      <c r="N19872" s="102"/>
      <c r="O19872" s="93"/>
      <c r="P19872" s="93"/>
    </row>
    <row r="19873" spans="14:16">
      <c r="N19873" s="102"/>
      <c r="O19873" s="93"/>
      <c r="P19873" s="93"/>
    </row>
    <row r="19874" spans="14:16">
      <c r="N19874" s="102"/>
      <c r="O19874" s="93"/>
      <c r="P19874" s="93"/>
    </row>
    <row r="19875" spans="14:16">
      <c r="N19875" s="102"/>
      <c r="O19875" s="93"/>
      <c r="P19875" s="93"/>
    </row>
    <row r="19876" spans="14:16">
      <c r="N19876" s="102"/>
      <c r="O19876" s="93"/>
      <c r="P19876" s="93"/>
    </row>
    <row r="19877" spans="14:16">
      <c r="N19877" s="102"/>
      <c r="O19877" s="93"/>
      <c r="P19877" s="93"/>
    </row>
    <row r="19878" spans="14:16">
      <c r="N19878" s="102"/>
      <c r="O19878" s="93"/>
      <c r="P19878" s="93"/>
    </row>
    <row r="19879" spans="14:16">
      <c r="N19879" s="102"/>
      <c r="O19879" s="93"/>
      <c r="P19879" s="93"/>
    </row>
    <row r="19880" spans="14:16">
      <c r="N19880" s="102"/>
      <c r="O19880" s="93"/>
      <c r="P19880" s="93"/>
    </row>
    <row r="19881" spans="14:16">
      <c r="N19881" s="102"/>
      <c r="O19881" s="93"/>
      <c r="P19881" s="93"/>
    </row>
    <row r="19882" spans="14:16">
      <c r="N19882" s="102"/>
      <c r="O19882" s="93"/>
      <c r="P19882" s="93"/>
    </row>
    <row r="19883" spans="14:16">
      <c r="N19883" s="102"/>
      <c r="O19883" s="93"/>
      <c r="P19883" s="93"/>
    </row>
    <row r="19884" spans="14:16">
      <c r="N19884" s="102"/>
      <c r="O19884" s="93"/>
      <c r="P19884" s="93"/>
    </row>
    <row r="19885" spans="14:16">
      <c r="N19885" s="102"/>
      <c r="O19885" s="93"/>
      <c r="P19885" s="93"/>
    </row>
    <row r="19886" spans="14:16">
      <c r="N19886" s="102"/>
      <c r="O19886" s="93"/>
      <c r="P19886" s="93"/>
    </row>
    <row r="19887" spans="14:16">
      <c r="N19887" s="102"/>
      <c r="O19887" s="93"/>
      <c r="P19887" s="93"/>
    </row>
    <row r="19888" spans="14:16">
      <c r="N19888" s="102"/>
      <c r="O19888" s="93"/>
      <c r="P19888" s="93"/>
    </row>
    <row r="19889" spans="14:16">
      <c r="N19889" s="102"/>
      <c r="O19889" s="93"/>
      <c r="P19889" s="93"/>
    </row>
    <row r="19890" spans="14:16">
      <c r="N19890" s="102"/>
      <c r="O19890" s="93"/>
      <c r="P19890" s="93"/>
    </row>
    <row r="19891" spans="14:16">
      <c r="N19891" s="102"/>
      <c r="O19891" s="93"/>
      <c r="P19891" s="93"/>
    </row>
    <row r="19892" spans="14:16">
      <c r="N19892" s="102"/>
      <c r="O19892" s="93"/>
      <c r="P19892" s="93"/>
    </row>
    <row r="19893" spans="14:16">
      <c r="N19893" s="102"/>
      <c r="O19893" s="93"/>
      <c r="P19893" s="93"/>
    </row>
    <row r="19894" spans="14:16">
      <c r="N19894" s="102"/>
      <c r="O19894" s="93"/>
      <c r="P19894" s="93"/>
    </row>
    <row r="19895" spans="14:16">
      <c r="N19895" s="102"/>
      <c r="O19895" s="93"/>
      <c r="P19895" s="93"/>
    </row>
    <row r="19896" spans="14:16">
      <c r="N19896" s="102"/>
      <c r="O19896" s="93"/>
      <c r="P19896" s="93"/>
    </row>
    <row r="19897" spans="14:16">
      <c r="N19897" s="102"/>
      <c r="O19897" s="93"/>
      <c r="P19897" s="93"/>
    </row>
    <row r="19898" spans="14:16">
      <c r="N19898" s="102"/>
      <c r="O19898" s="93"/>
      <c r="P19898" s="93"/>
    </row>
    <row r="19899" spans="14:16">
      <c r="N19899" s="102"/>
      <c r="O19899" s="93"/>
      <c r="P19899" s="93"/>
    </row>
    <row r="19900" spans="14:16">
      <c r="N19900" s="102"/>
      <c r="O19900" s="93"/>
      <c r="P19900" s="93"/>
    </row>
    <row r="19901" spans="14:16">
      <c r="N19901" s="102"/>
      <c r="O19901" s="93"/>
      <c r="P19901" s="93"/>
    </row>
    <row r="19902" spans="14:16">
      <c r="N19902" s="102"/>
      <c r="O19902" s="93"/>
      <c r="P19902" s="93"/>
    </row>
    <row r="19903" spans="14:16">
      <c r="N19903" s="102"/>
      <c r="O19903" s="93"/>
      <c r="P19903" s="93"/>
    </row>
    <row r="19904" spans="14:16">
      <c r="N19904" s="102"/>
      <c r="O19904" s="93"/>
      <c r="P19904" s="93"/>
    </row>
    <row r="19905" spans="14:16">
      <c r="N19905" s="102"/>
      <c r="O19905" s="93"/>
      <c r="P19905" s="93"/>
    </row>
    <row r="19906" spans="14:16">
      <c r="N19906" s="102"/>
      <c r="O19906" s="93"/>
      <c r="P19906" s="93"/>
    </row>
    <row r="19907" spans="14:16">
      <c r="N19907" s="102"/>
      <c r="O19907" s="93"/>
      <c r="P19907" s="93"/>
    </row>
    <row r="19908" spans="14:16">
      <c r="N19908" s="102"/>
      <c r="O19908" s="93"/>
      <c r="P19908" s="93"/>
    </row>
    <row r="19909" spans="14:16">
      <c r="N19909" s="102"/>
      <c r="O19909" s="93"/>
      <c r="P19909" s="93"/>
    </row>
    <row r="19910" spans="14:16">
      <c r="N19910" s="102"/>
      <c r="O19910" s="93"/>
      <c r="P19910" s="93"/>
    </row>
    <row r="19911" spans="14:16">
      <c r="N19911" s="102"/>
      <c r="O19911" s="93"/>
      <c r="P19911" s="93"/>
    </row>
    <row r="19912" spans="14:16">
      <c r="N19912" s="102"/>
      <c r="O19912" s="93"/>
      <c r="P19912" s="93"/>
    </row>
    <row r="19913" spans="14:16">
      <c r="N19913" s="102"/>
      <c r="O19913" s="93"/>
      <c r="P19913" s="93"/>
    </row>
    <row r="19914" spans="14:16">
      <c r="N19914" s="102"/>
      <c r="O19914" s="93"/>
      <c r="P19914" s="93"/>
    </row>
    <row r="19915" spans="14:16">
      <c r="N19915" s="102"/>
      <c r="O19915" s="93"/>
      <c r="P19915" s="93"/>
    </row>
    <row r="19916" spans="14:16">
      <c r="N19916" s="102"/>
      <c r="O19916" s="93"/>
      <c r="P19916" s="93"/>
    </row>
    <row r="19917" spans="14:16">
      <c r="N19917" s="102"/>
      <c r="O19917" s="93"/>
      <c r="P19917" s="93"/>
    </row>
    <row r="19918" spans="14:16">
      <c r="N19918" s="102"/>
      <c r="O19918" s="93"/>
      <c r="P19918" s="93"/>
    </row>
    <row r="19919" spans="14:16">
      <c r="N19919" s="102"/>
      <c r="O19919" s="93"/>
      <c r="P19919" s="93"/>
    </row>
    <row r="19920" spans="14:16">
      <c r="N19920" s="102"/>
      <c r="O19920" s="93"/>
      <c r="P19920" s="93"/>
    </row>
    <row r="19921" spans="14:16">
      <c r="N19921" s="102"/>
      <c r="O19921" s="93"/>
      <c r="P19921" s="93"/>
    </row>
    <row r="19922" spans="14:16">
      <c r="N19922" s="102"/>
      <c r="O19922" s="93"/>
      <c r="P19922" s="93"/>
    </row>
    <row r="19923" spans="14:16">
      <c r="N19923" s="102"/>
      <c r="O19923" s="93"/>
      <c r="P19923" s="93"/>
    </row>
    <row r="19924" spans="14:16">
      <c r="N19924" s="102"/>
      <c r="O19924" s="93"/>
      <c r="P19924" s="93"/>
    </row>
    <row r="19925" spans="14:16">
      <c r="N19925" s="102"/>
      <c r="O19925" s="93"/>
      <c r="P19925" s="93"/>
    </row>
    <row r="19926" spans="14:16">
      <c r="N19926" s="102"/>
      <c r="O19926" s="93"/>
      <c r="P19926" s="93"/>
    </row>
    <row r="19927" spans="14:16">
      <c r="N19927" s="102"/>
      <c r="O19927" s="93"/>
      <c r="P19927" s="93"/>
    </row>
    <row r="19928" spans="14:16">
      <c r="N19928" s="102"/>
      <c r="O19928" s="93"/>
      <c r="P19928" s="93"/>
    </row>
    <row r="19929" spans="14:16">
      <c r="N19929" s="102"/>
      <c r="O19929" s="93"/>
      <c r="P19929" s="93"/>
    </row>
    <row r="19930" spans="14:16">
      <c r="N19930" s="102"/>
      <c r="O19930" s="93"/>
      <c r="P19930" s="93"/>
    </row>
    <row r="19931" spans="14:16">
      <c r="N19931" s="102"/>
      <c r="O19931" s="93"/>
      <c r="P19931" s="93"/>
    </row>
    <row r="19932" spans="14:16">
      <c r="N19932" s="102"/>
      <c r="O19932" s="93"/>
      <c r="P19932" s="93"/>
    </row>
    <row r="19933" spans="14:16">
      <c r="N19933" s="102"/>
      <c r="O19933" s="93"/>
      <c r="P19933" s="93"/>
    </row>
    <row r="19934" spans="14:16">
      <c r="N19934" s="102"/>
      <c r="O19934" s="93"/>
      <c r="P19934" s="93"/>
    </row>
    <row r="19935" spans="14:16">
      <c r="N19935" s="102"/>
      <c r="O19935" s="93"/>
      <c r="P19935" s="93"/>
    </row>
    <row r="19936" spans="14:16">
      <c r="N19936" s="102"/>
      <c r="O19936" s="93"/>
      <c r="P19936" s="93"/>
    </row>
    <row r="19937" spans="14:16">
      <c r="N19937" s="102"/>
      <c r="O19937" s="93"/>
      <c r="P19937" s="93"/>
    </row>
    <row r="19938" spans="14:16">
      <c r="N19938" s="102"/>
      <c r="O19938" s="93"/>
      <c r="P19938" s="93"/>
    </row>
    <row r="19939" spans="14:16">
      <c r="N19939" s="102"/>
      <c r="O19939" s="93"/>
      <c r="P19939" s="93"/>
    </row>
    <row r="19940" spans="14:16">
      <c r="N19940" s="102"/>
      <c r="O19940" s="93"/>
      <c r="P19940" s="93"/>
    </row>
    <row r="19941" spans="14:16">
      <c r="N19941" s="102"/>
      <c r="O19941" s="93"/>
      <c r="P19941" s="93"/>
    </row>
    <row r="19942" spans="14:16">
      <c r="N19942" s="102"/>
      <c r="O19942" s="93"/>
      <c r="P19942" s="93"/>
    </row>
    <row r="19943" spans="14:16">
      <c r="N19943" s="102"/>
      <c r="O19943" s="93"/>
      <c r="P19943" s="93"/>
    </row>
    <row r="19944" spans="14:16">
      <c r="N19944" s="102"/>
      <c r="O19944" s="93"/>
      <c r="P19944" s="93"/>
    </row>
    <row r="19945" spans="14:16">
      <c r="N19945" s="102"/>
      <c r="O19945" s="93"/>
      <c r="P19945" s="93"/>
    </row>
    <row r="19946" spans="14:16">
      <c r="N19946" s="102"/>
      <c r="O19946" s="93"/>
      <c r="P19946" s="93"/>
    </row>
    <row r="19947" spans="14:16">
      <c r="N19947" s="102"/>
      <c r="O19947" s="93"/>
      <c r="P19947" s="93"/>
    </row>
    <row r="19948" spans="14:16">
      <c r="N19948" s="102"/>
      <c r="O19948" s="93"/>
      <c r="P19948" s="93"/>
    </row>
    <row r="19949" spans="14:16">
      <c r="N19949" s="102"/>
      <c r="O19949" s="93"/>
      <c r="P19949" s="93"/>
    </row>
    <row r="19950" spans="14:16">
      <c r="N19950" s="102"/>
      <c r="O19950" s="93"/>
      <c r="P19950" s="93"/>
    </row>
    <row r="19951" spans="14:16">
      <c r="N19951" s="102"/>
      <c r="O19951" s="93"/>
      <c r="P19951" s="93"/>
    </row>
    <row r="19952" spans="14:16">
      <c r="N19952" s="102"/>
      <c r="O19952" s="93"/>
      <c r="P19952" s="93"/>
    </row>
    <row r="19953" spans="14:16">
      <c r="N19953" s="102"/>
      <c r="O19953" s="93"/>
      <c r="P19953" s="93"/>
    </row>
    <row r="19954" spans="14:16">
      <c r="N19954" s="102"/>
      <c r="O19954" s="93"/>
      <c r="P19954" s="93"/>
    </row>
    <row r="19955" spans="14:16">
      <c r="N19955" s="102"/>
      <c r="O19955" s="93"/>
      <c r="P19955" s="93"/>
    </row>
    <row r="19956" spans="14:16">
      <c r="N19956" s="102"/>
      <c r="O19956" s="93"/>
      <c r="P19956" s="93"/>
    </row>
    <row r="19957" spans="14:16">
      <c r="N19957" s="102"/>
      <c r="O19957" s="93"/>
      <c r="P19957" s="93"/>
    </row>
    <row r="19958" spans="14:16">
      <c r="N19958" s="102"/>
      <c r="O19958" s="93"/>
      <c r="P19958" s="93"/>
    </row>
    <row r="19959" spans="14:16">
      <c r="N19959" s="102"/>
      <c r="O19959" s="93"/>
      <c r="P19959" s="93"/>
    </row>
    <row r="19960" spans="14:16">
      <c r="N19960" s="102"/>
      <c r="O19960" s="93"/>
      <c r="P19960" s="93"/>
    </row>
    <row r="19961" spans="14:16">
      <c r="N19961" s="102"/>
      <c r="O19961" s="93"/>
      <c r="P19961" s="93"/>
    </row>
    <row r="19962" spans="14:16">
      <c r="N19962" s="102"/>
      <c r="O19962" s="93"/>
      <c r="P19962" s="93"/>
    </row>
    <row r="19963" spans="14:16">
      <c r="N19963" s="102"/>
      <c r="O19963" s="93"/>
      <c r="P19963" s="93"/>
    </row>
    <row r="19964" spans="14:16">
      <c r="N19964" s="102"/>
      <c r="O19964" s="93"/>
      <c r="P19964" s="93"/>
    </row>
    <row r="19965" spans="14:16">
      <c r="N19965" s="102"/>
      <c r="O19965" s="93"/>
      <c r="P19965" s="93"/>
    </row>
    <row r="19966" spans="14:16">
      <c r="N19966" s="102"/>
      <c r="O19966" s="93"/>
      <c r="P19966" s="93"/>
    </row>
    <row r="19967" spans="14:16">
      <c r="N19967" s="102"/>
      <c r="O19967" s="93"/>
      <c r="P19967" s="93"/>
    </row>
    <row r="19968" spans="14:16">
      <c r="N19968" s="102"/>
      <c r="O19968" s="93"/>
      <c r="P19968" s="93"/>
    </row>
    <row r="19969" spans="14:16">
      <c r="N19969" s="102"/>
      <c r="O19969" s="93"/>
      <c r="P19969" s="93"/>
    </row>
    <row r="19970" spans="14:16">
      <c r="N19970" s="102"/>
      <c r="O19970" s="93"/>
      <c r="P19970" s="93"/>
    </row>
    <row r="19971" spans="14:16">
      <c r="N19971" s="102"/>
      <c r="O19971" s="93"/>
      <c r="P19971" s="93"/>
    </row>
    <row r="19972" spans="14:16">
      <c r="N19972" s="102"/>
      <c r="O19972" s="93"/>
      <c r="P19972" s="93"/>
    </row>
    <row r="19973" spans="14:16">
      <c r="N19973" s="102"/>
      <c r="O19973" s="93"/>
      <c r="P19973" s="93"/>
    </row>
    <row r="19974" spans="14:16">
      <c r="N19974" s="102"/>
      <c r="O19974" s="93"/>
      <c r="P19974" s="93"/>
    </row>
    <row r="19975" spans="14:16">
      <c r="N19975" s="102"/>
      <c r="O19975" s="93"/>
      <c r="P19975" s="93"/>
    </row>
    <row r="19976" spans="14:16">
      <c r="N19976" s="102"/>
      <c r="O19976" s="93"/>
      <c r="P19976" s="93"/>
    </row>
    <row r="19977" spans="14:16">
      <c r="N19977" s="102"/>
      <c r="O19977" s="93"/>
      <c r="P19977" s="93"/>
    </row>
    <row r="19978" spans="14:16">
      <c r="N19978" s="102"/>
      <c r="O19978" s="93"/>
      <c r="P19978" s="93"/>
    </row>
    <row r="19979" spans="14:16">
      <c r="N19979" s="102"/>
      <c r="O19979" s="93"/>
      <c r="P19979" s="93"/>
    </row>
    <row r="19980" spans="14:16">
      <c r="N19980" s="102"/>
      <c r="O19980" s="93"/>
      <c r="P19980" s="93"/>
    </row>
    <row r="19981" spans="14:16">
      <c r="N19981" s="102"/>
      <c r="O19981" s="93"/>
      <c r="P19981" s="93"/>
    </row>
    <row r="19982" spans="14:16">
      <c r="N19982" s="102"/>
      <c r="O19982" s="93"/>
      <c r="P19982" s="93"/>
    </row>
    <row r="19983" spans="14:16">
      <c r="N19983" s="102"/>
      <c r="O19983" s="93"/>
      <c r="P19983" s="93"/>
    </row>
    <row r="19984" spans="14:16">
      <c r="N19984" s="102"/>
      <c r="O19984" s="93"/>
      <c r="P19984" s="93"/>
    </row>
    <row r="19985" spans="14:16">
      <c r="N19985" s="102"/>
      <c r="O19985" s="93"/>
      <c r="P19985" s="93"/>
    </row>
    <row r="19986" spans="14:16">
      <c r="N19986" s="102"/>
      <c r="O19986" s="93"/>
      <c r="P19986" s="93"/>
    </row>
    <row r="19987" spans="14:16">
      <c r="N19987" s="102"/>
      <c r="O19987" s="93"/>
      <c r="P19987" s="93"/>
    </row>
    <row r="19988" spans="14:16">
      <c r="N19988" s="102"/>
      <c r="O19988" s="93"/>
      <c r="P19988" s="93"/>
    </row>
    <row r="19989" spans="14:16">
      <c r="N19989" s="102"/>
      <c r="O19989" s="93"/>
      <c r="P19989" s="93"/>
    </row>
    <row r="19990" spans="14:16">
      <c r="N19990" s="102"/>
      <c r="O19990" s="93"/>
      <c r="P19990" s="93"/>
    </row>
    <row r="19991" spans="14:16">
      <c r="N19991" s="102"/>
      <c r="O19991" s="93"/>
      <c r="P19991" s="93"/>
    </row>
    <row r="19992" spans="14:16">
      <c r="N19992" s="102"/>
      <c r="O19992" s="93"/>
      <c r="P19992" s="93"/>
    </row>
    <row r="19993" spans="14:16">
      <c r="N19993" s="102"/>
      <c r="O19993" s="93"/>
      <c r="P19993" s="93"/>
    </row>
    <row r="19994" spans="14:16">
      <c r="N19994" s="102"/>
      <c r="O19994" s="93"/>
      <c r="P19994" s="93"/>
    </row>
    <row r="19995" spans="14:16">
      <c r="N19995" s="102"/>
      <c r="O19995" s="93"/>
      <c r="P19995" s="93"/>
    </row>
    <row r="19996" spans="14:16">
      <c r="N19996" s="102"/>
      <c r="O19996" s="93"/>
      <c r="P19996" s="93"/>
    </row>
    <row r="19997" spans="14:16">
      <c r="N19997" s="102"/>
      <c r="O19997" s="93"/>
      <c r="P19997" s="93"/>
    </row>
    <row r="19998" spans="14:16">
      <c r="N19998" s="102"/>
      <c r="O19998" s="93"/>
      <c r="P19998" s="93"/>
    </row>
    <row r="19999" spans="14:16">
      <c r="N19999" s="102"/>
      <c r="O19999" s="93"/>
      <c r="P19999" s="93"/>
    </row>
    <row r="20000" spans="14:16">
      <c r="N20000" s="102"/>
      <c r="O20000" s="93"/>
      <c r="P20000" s="93"/>
    </row>
    <row r="20001" spans="14:16">
      <c r="N20001" s="102"/>
      <c r="O20001" s="93"/>
      <c r="P20001" s="93"/>
    </row>
    <row r="20002" spans="14:16">
      <c r="N20002" s="102"/>
      <c r="O20002" s="93"/>
      <c r="P20002" s="93"/>
    </row>
    <row r="20003" spans="14:16">
      <c r="N20003" s="102"/>
      <c r="O20003" s="93"/>
      <c r="P20003" s="93"/>
    </row>
    <row r="20004" spans="14:16">
      <c r="N20004" s="102"/>
      <c r="O20004" s="93"/>
      <c r="P20004" s="93"/>
    </row>
    <row r="20005" spans="14:16">
      <c r="N20005" s="102"/>
      <c r="O20005" s="93"/>
      <c r="P20005" s="93"/>
    </row>
    <row r="20006" spans="14:16">
      <c r="N20006" s="102"/>
      <c r="O20006" s="93"/>
      <c r="P20006" s="93"/>
    </row>
    <row r="20007" spans="14:16">
      <c r="N20007" s="102"/>
      <c r="O20007" s="93"/>
      <c r="P20007" s="93"/>
    </row>
    <row r="20008" spans="14:16">
      <c r="N20008" s="102"/>
      <c r="O20008" s="93"/>
      <c r="P20008" s="93"/>
    </row>
    <row r="20009" spans="14:16">
      <c r="N20009" s="102"/>
      <c r="O20009" s="93"/>
      <c r="P20009" s="93"/>
    </row>
    <row r="20010" spans="14:16">
      <c r="N20010" s="102"/>
      <c r="O20010" s="93"/>
      <c r="P20010" s="93"/>
    </row>
    <row r="20011" spans="14:16">
      <c r="N20011" s="102"/>
      <c r="O20011" s="93"/>
      <c r="P20011" s="93"/>
    </row>
    <row r="20012" spans="14:16">
      <c r="N20012" s="102"/>
      <c r="O20012" s="93"/>
      <c r="P20012" s="93"/>
    </row>
    <row r="20013" spans="14:16">
      <c r="N20013" s="102"/>
      <c r="O20013" s="93"/>
      <c r="P20013" s="93"/>
    </row>
    <row r="20014" spans="14:16">
      <c r="N20014" s="102"/>
      <c r="O20014" s="93"/>
      <c r="P20014" s="93"/>
    </row>
    <row r="20015" spans="14:16">
      <c r="N20015" s="102"/>
      <c r="O20015" s="93"/>
      <c r="P20015" s="93"/>
    </row>
    <row r="20016" spans="14:16">
      <c r="N20016" s="102"/>
      <c r="O20016" s="93"/>
      <c r="P20016" s="93"/>
    </row>
    <row r="20017" spans="14:16">
      <c r="N20017" s="102"/>
      <c r="O20017" s="93"/>
      <c r="P20017" s="93"/>
    </row>
    <row r="20018" spans="14:16">
      <c r="N20018" s="102"/>
      <c r="O20018" s="93"/>
      <c r="P20018" s="93"/>
    </row>
    <row r="20019" spans="14:16">
      <c r="N20019" s="102"/>
      <c r="O20019" s="93"/>
      <c r="P20019" s="93"/>
    </row>
    <row r="20020" spans="14:16">
      <c r="N20020" s="102"/>
      <c r="O20020" s="93"/>
      <c r="P20020" s="93"/>
    </row>
    <row r="20021" spans="14:16">
      <c r="N20021" s="102"/>
      <c r="O20021" s="93"/>
      <c r="P20021" s="93"/>
    </row>
    <row r="20022" spans="14:16">
      <c r="N20022" s="102"/>
      <c r="O20022" s="93"/>
      <c r="P20022" s="93"/>
    </row>
    <row r="20023" spans="14:16">
      <c r="N20023" s="102"/>
      <c r="O20023" s="93"/>
      <c r="P20023" s="93"/>
    </row>
    <row r="20024" spans="14:16">
      <c r="N20024" s="102"/>
      <c r="O20024" s="93"/>
      <c r="P20024" s="93"/>
    </row>
    <row r="20025" spans="14:16">
      <c r="N20025" s="102"/>
      <c r="O20025" s="93"/>
      <c r="P20025" s="93"/>
    </row>
    <row r="20026" spans="14:16">
      <c r="N20026" s="102"/>
      <c r="O20026" s="93"/>
      <c r="P20026" s="93"/>
    </row>
    <row r="20027" spans="14:16">
      <c r="N20027" s="102"/>
      <c r="O20027" s="93"/>
      <c r="P20027" s="93"/>
    </row>
    <row r="20028" spans="14:16">
      <c r="N20028" s="102"/>
      <c r="O20028" s="93"/>
      <c r="P20028" s="93"/>
    </row>
    <row r="20029" spans="14:16">
      <c r="N20029" s="102"/>
      <c r="O20029" s="93"/>
      <c r="P20029" s="93"/>
    </row>
    <row r="20030" spans="14:16">
      <c r="N20030" s="102"/>
      <c r="O20030" s="93"/>
      <c r="P20030" s="93"/>
    </row>
    <row r="20031" spans="14:16">
      <c r="N20031" s="102"/>
      <c r="O20031" s="93"/>
      <c r="P20031" s="93"/>
    </row>
    <row r="20032" spans="14:16">
      <c r="N20032" s="102"/>
      <c r="O20032" s="93"/>
      <c r="P20032" s="93"/>
    </row>
    <row r="20033" spans="14:16">
      <c r="N20033" s="102"/>
      <c r="O20033" s="93"/>
      <c r="P20033" s="93"/>
    </row>
    <row r="20034" spans="14:16">
      <c r="N20034" s="102"/>
      <c r="O20034" s="93"/>
      <c r="P20034" s="93"/>
    </row>
    <row r="20035" spans="14:16">
      <c r="N20035" s="102"/>
      <c r="O20035" s="93"/>
      <c r="P20035" s="93"/>
    </row>
    <row r="20036" spans="14:16">
      <c r="N20036" s="102"/>
      <c r="O20036" s="93"/>
      <c r="P20036" s="93"/>
    </row>
    <row r="20037" spans="14:16">
      <c r="N20037" s="102"/>
      <c r="O20037" s="93"/>
      <c r="P20037" s="93"/>
    </row>
    <row r="20038" spans="14:16">
      <c r="N20038" s="102"/>
      <c r="O20038" s="93"/>
      <c r="P20038" s="93"/>
    </row>
    <row r="20039" spans="14:16">
      <c r="N20039" s="102"/>
      <c r="O20039" s="93"/>
      <c r="P20039" s="93"/>
    </row>
    <row r="20040" spans="14:16">
      <c r="N20040" s="102"/>
      <c r="O20040" s="93"/>
      <c r="P20040" s="93"/>
    </row>
    <row r="20041" spans="14:16">
      <c r="N20041" s="102"/>
      <c r="O20041" s="93"/>
      <c r="P20041" s="93"/>
    </row>
    <row r="20042" spans="14:16">
      <c r="N20042" s="102"/>
      <c r="O20042" s="93"/>
      <c r="P20042" s="93"/>
    </row>
    <row r="20043" spans="14:16">
      <c r="N20043" s="102"/>
      <c r="O20043" s="93"/>
      <c r="P20043" s="93"/>
    </row>
    <row r="20044" spans="14:16">
      <c r="N20044" s="102"/>
      <c r="O20044" s="93"/>
      <c r="P20044" s="93"/>
    </row>
    <row r="20045" spans="14:16">
      <c r="N20045" s="102"/>
      <c r="O20045" s="93"/>
      <c r="P20045" s="93"/>
    </row>
    <row r="20046" spans="14:16">
      <c r="N20046" s="102"/>
      <c r="O20046" s="93"/>
      <c r="P20046" s="93"/>
    </row>
    <row r="20047" spans="14:16">
      <c r="N20047" s="102"/>
      <c r="O20047" s="93"/>
      <c r="P20047" s="93"/>
    </row>
    <row r="20048" spans="14:16">
      <c r="N20048" s="102"/>
      <c r="O20048" s="93"/>
      <c r="P20048" s="93"/>
    </row>
    <row r="20049" spans="14:16">
      <c r="N20049" s="102"/>
      <c r="O20049" s="93"/>
      <c r="P20049" s="93"/>
    </row>
    <row r="20050" spans="14:16">
      <c r="N20050" s="102"/>
      <c r="O20050" s="93"/>
      <c r="P20050" s="93"/>
    </row>
    <row r="20051" spans="14:16">
      <c r="N20051" s="102"/>
      <c r="O20051" s="93"/>
      <c r="P20051" s="93"/>
    </row>
    <row r="20052" spans="14:16">
      <c r="N20052" s="102"/>
      <c r="O20052" s="93"/>
      <c r="P20052" s="93"/>
    </row>
    <row r="20053" spans="14:16">
      <c r="N20053" s="102"/>
      <c r="O20053" s="93"/>
      <c r="P20053" s="93"/>
    </row>
    <row r="20054" spans="14:16">
      <c r="N20054" s="102"/>
      <c r="O20054" s="93"/>
      <c r="P20054" s="93"/>
    </row>
    <row r="20055" spans="14:16">
      <c r="N20055" s="102"/>
      <c r="O20055" s="93"/>
      <c r="P20055" s="93"/>
    </row>
    <row r="20056" spans="14:16">
      <c r="N20056" s="102"/>
      <c r="O20056" s="93"/>
      <c r="P20056" s="93"/>
    </row>
    <row r="20057" spans="14:16">
      <c r="N20057" s="102"/>
      <c r="O20057" s="93"/>
      <c r="P20057" s="93"/>
    </row>
    <row r="20058" spans="14:16">
      <c r="N20058" s="102"/>
      <c r="O20058" s="93"/>
      <c r="P20058" s="93"/>
    </row>
    <row r="20059" spans="14:16">
      <c r="N20059" s="102"/>
      <c r="O20059" s="93"/>
      <c r="P20059" s="93"/>
    </row>
    <row r="20060" spans="14:16">
      <c r="N20060" s="102"/>
      <c r="O20060" s="93"/>
      <c r="P20060" s="93"/>
    </row>
    <row r="20061" spans="14:16">
      <c r="N20061" s="102"/>
      <c r="O20061" s="93"/>
      <c r="P20061" s="93"/>
    </row>
    <row r="20062" spans="14:16">
      <c r="N20062" s="102"/>
      <c r="O20062" s="93"/>
      <c r="P20062" s="93"/>
    </row>
    <row r="20063" spans="14:16">
      <c r="N20063" s="102"/>
      <c r="O20063" s="93"/>
      <c r="P20063" s="93"/>
    </row>
    <row r="20064" spans="14:16">
      <c r="N20064" s="102"/>
      <c r="O20064" s="93"/>
      <c r="P20064" s="93"/>
    </row>
    <row r="20065" spans="14:16">
      <c r="N20065" s="102"/>
      <c r="O20065" s="93"/>
      <c r="P20065" s="93"/>
    </row>
    <row r="20066" spans="14:16">
      <c r="N20066" s="102"/>
      <c r="O20066" s="93"/>
      <c r="P20066" s="93"/>
    </row>
    <row r="20067" spans="14:16">
      <c r="N20067" s="102"/>
      <c r="O20067" s="93"/>
      <c r="P20067" s="93"/>
    </row>
    <row r="20068" spans="14:16">
      <c r="N20068" s="102"/>
      <c r="O20068" s="93"/>
      <c r="P20068" s="93"/>
    </row>
    <row r="20069" spans="14:16">
      <c r="N20069" s="102"/>
      <c r="O20069" s="93"/>
      <c r="P20069" s="93"/>
    </row>
    <row r="20070" spans="14:16">
      <c r="N20070" s="102"/>
      <c r="O20070" s="93"/>
      <c r="P20070" s="93"/>
    </row>
    <row r="20071" spans="14:16">
      <c r="N20071" s="102"/>
      <c r="O20071" s="93"/>
      <c r="P20071" s="93"/>
    </row>
    <row r="20072" spans="14:16">
      <c r="N20072" s="102"/>
      <c r="O20072" s="93"/>
      <c r="P20072" s="93"/>
    </row>
    <row r="20073" spans="14:16">
      <c r="N20073" s="102"/>
      <c r="O20073" s="93"/>
      <c r="P20073" s="93"/>
    </row>
    <row r="20074" spans="14:16">
      <c r="N20074" s="102"/>
      <c r="O20074" s="93"/>
      <c r="P20074" s="93"/>
    </row>
    <row r="20075" spans="14:16">
      <c r="N20075" s="102"/>
      <c r="O20075" s="93"/>
      <c r="P20075" s="93"/>
    </row>
    <row r="20076" spans="14:16">
      <c r="N20076" s="102"/>
      <c r="O20076" s="93"/>
      <c r="P20076" s="93"/>
    </row>
    <row r="20077" spans="14:16">
      <c r="N20077" s="102"/>
      <c r="O20077" s="93"/>
      <c r="P20077" s="93"/>
    </row>
    <row r="20078" spans="14:16">
      <c r="N20078" s="102"/>
      <c r="O20078" s="93"/>
      <c r="P20078" s="93"/>
    </row>
    <row r="20079" spans="14:16">
      <c r="N20079" s="102"/>
      <c r="O20079" s="93"/>
      <c r="P20079" s="93"/>
    </row>
    <row r="20080" spans="14:16">
      <c r="N20080" s="102"/>
      <c r="O20080" s="93"/>
      <c r="P20080" s="93"/>
    </row>
    <row r="20081" spans="14:16">
      <c r="N20081" s="102"/>
      <c r="O20081" s="93"/>
      <c r="P20081" s="93"/>
    </row>
    <row r="20082" spans="14:16">
      <c r="N20082" s="102"/>
      <c r="O20082" s="93"/>
      <c r="P20082" s="93"/>
    </row>
    <row r="20083" spans="14:16">
      <c r="N20083" s="102"/>
      <c r="O20083" s="93"/>
      <c r="P20083" s="93"/>
    </row>
    <row r="20084" spans="14:16">
      <c r="N20084" s="102"/>
      <c r="O20084" s="93"/>
      <c r="P20084" s="93"/>
    </row>
    <row r="20085" spans="14:16">
      <c r="N20085" s="102"/>
      <c r="O20085" s="93"/>
      <c r="P20085" s="93"/>
    </row>
    <row r="20086" spans="14:16">
      <c r="N20086" s="102"/>
      <c r="O20086" s="93"/>
      <c r="P20086" s="93"/>
    </row>
    <row r="20087" spans="14:16">
      <c r="N20087" s="102"/>
      <c r="O20087" s="93"/>
      <c r="P20087" s="93"/>
    </row>
    <row r="20088" spans="14:16">
      <c r="N20088" s="102"/>
      <c r="O20088" s="93"/>
      <c r="P20088" s="93"/>
    </row>
    <row r="20089" spans="14:16">
      <c r="N20089" s="102"/>
      <c r="O20089" s="93"/>
      <c r="P20089" s="93"/>
    </row>
    <row r="20090" spans="14:16">
      <c r="N20090" s="102"/>
      <c r="O20090" s="93"/>
      <c r="P20090" s="93"/>
    </row>
    <row r="20091" spans="14:16">
      <c r="N20091" s="102"/>
      <c r="O20091" s="93"/>
      <c r="P20091" s="93"/>
    </row>
    <row r="20092" spans="14:16">
      <c r="N20092" s="102"/>
      <c r="O20092" s="93"/>
      <c r="P20092" s="93"/>
    </row>
    <row r="20093" spans="14:16">
      <c r="N20093" s="102"/>
      <c r="O20093" s="93"/>
      <c r="P20093" s="93"/>
    </row>
    <row r="20094" spans="14:16">
      <c r="N20094" s="102"/>
      <c r="O20094" s="93"/>
      <c r="P20094" s="93"/>
    </row>
    <row r="20095" spans="14:16">
      <c r="N20095" s="102"/>
      <c r="O20095" s="93"/>
      <c r="P20095" s="93"/>
    </row>
    <row r="20096" spans="14:16">
      <c r="N20096" s="102"/>
      <c r="O20096" s="93"/>
      <c r="P20096" s="93"/>
    </row>
    <row r="20097" spans="14:16">
      <c r="N20097" s="102"/>
      <c r="O20097" s="93"/>
      <c r="P20097" s="93"/>
    </row>
    <row r="20098" spans="14:16">
      <c r="N20098" s="102"/>
      <c r="O20098" s="93"/>
      <c r="P20098" s="93"/>
    </row>
    <row r="20099" spans="14:16">
      <c r="N20099" s="102"/>
      <c r="O20099" s="93"/>
      <c r="P20099" s="93"/>
    </row>
    <row r="20100" spans="14:16">
      <c r="N20100" s="102"/>
      <c r="O20100" s="93"/>
      <c r="P20100" s="93"/>
    </row>
    <row r="20101" spans="14:16">
      <c r="N20101" s="102"/>
      <c r="O20101" s="93"/>
      <c r="P20101" s="93"/>
    </row>
    <row r="20102" spans="14:16">
      <c r="N20102" s="102"/>
      <c r="O20102" s="93"/>
      <c r="P20102" s="93"/>
    </row>
    <row r="20103" spans="14:16">
      <c r="N20103" s="102"/>
      <c r="O20103" s="93"/>
      <c r="P20103" s="93"/>
    </row>
    <row r="20104" spans="14:16">
      <c r="N20104" s="102"/>
      <c r="O20104" s="93"/>
      <c r="P20104" s="93"/>
    </row>
    <row r="20105" spans="14:16">
      <c r="N20105" s="102"/>
      <c r="O20105" s="93"/>
      <c r="P20105" s="93"/>
    </row>
    <row r="20106" spans="14:16">
      <c r="N20106" s="102"/>
      <c r="O20106" s="93"/>
      <c r="P20106" s="93"/>
    </row>
    <row r="20107" spans="14:16">
      <c r="N20107" s="102"/>
      <c r="O20107" s="93"/>
      <c r="P20107" s="93"/>
    </row>
    <row r="20108" spans="14:16">
      <c r="N20108" s="102"/>
      <c r="O20108" s="93"/>
      <c r="P20108" s="93"/>
    </row>
    <row r="20109" spans="14:16">
      <c r="N20109" s="102"/>
      <c r="O20109" s="93"/>
      <c r="P20109" s="93"/>
    </row>
    <row r="20110" spans="14:16">
      <c r="N20110" s="102"/>
      <c r="O20110" s="93"/>
      <c r="P20110" s="93"/>
    </row>
    <row r="20111" spans="14:16">
      <c r="N20111" s="102"/>
      <c r="O20111" s="93"/>
      <c r="P20111" s="93"/>
    </row>
    <row r="20112" spans="14:16">
      <c r="N20112" s="102"/>
      <c r="O20112" s="93"/>
      <c r="P20112" s="93"/>
    </row>
    <row r="20113" spans="14:16">
      <c r="N20113" s="102"/>
      <c r="O20113" s="93"/>
      <c r="P20113" s="93"/>
    </row>
    <row r="20114" spans="14:16">
      <c r="N20114" s="102"/>
      <c r="O20114" s="93"/>
      <c r="P20114" s="93"/>
    </row>
    <row r="20115" spans="14:16">
      <c r="N20115" s="102"/>
      <c r="O20115" s="93"/>
      <c r="P20115" s="93"/>
    </row>
    <row r="20116" spans="14:16">
      <c r="N20116" s="102"/>
      <c r="O20116" s="93"/>
      <c r="P20116" s="93"/>
    </row>
    <row r="20117" spans="14:16">
      <c r="N20117" s="102"/>
      <c r="O20117" s="93"/>
      <c r="P20117" s="93"/>
    </row>
    <row r="20118" spans="14:16">
      <c r="N20118" s="102"/>
      <c r="O20118" s="93"/>
      <c r="P20118" s="93"/>
    </row>
    <row r="20119" spans="14:16">
      <c r="N20119" s="102"/>
      <c r="O20119" s="93"/>
      <c r="P20119" s="93"/>
    </row>
    <row r="20120" spans="14:16">
      <c r="N20120" s="102"/>
      <c r="O20120" s="93"/>
      <c r="P20120" s="93"/>
    </row>
    <row r="20121" spans="14:16">
      <c r="N20121" s="102"/>
      <c r="O20121" s="93"/>
      <c r="P20121" s="93"/>
    </row>
    <row r="20122" spans="14:16">
      <c r="N20122" s="102"/>
      <c r="O20122" s="93"/>
      <c r="P20122" s="93"/>
    </row>
    <row r="20123" spans="14:16">
      <c r="N20123" s="102"/>
      <c r="O20123" s="93"/>
      <c r="P20123" s="93"/>
    </row>
    <row r="20124" spans="14:16">
      <c r="N20124" s="102"/>
      <c r="O20124" s="93"/>
      <c r="P20124" s="93"/>
    </row>
    <row r="20125" spans="14:16">
      <c r="N20125" s="102"/>
      <c r="O20125" s="93"/>
      <c r="P20125" s="93"/>
    </row>
    <row r="20126" spans="14:16">
      <c r="N20126" s="102"/>
      <c r="O20126" s="93"/>
      <c r="P20126" s="93"/>
    </row>
    <row r="20127" spans="14:16">
      <c r="N20127" s="102"/>
      <c r="O20127" s="93"/>
      <c r="P20127" s="93"/>
    </row>
    <row r="20128" spans="14:16">
      <c r="N20128" s="102"/>
      <c r="O20128" s="93"/>
      <c r="P20128" s="93"/>
    </row>
    <row r="20129" spans="14:16">
      <c r="N20129" s="102"/>
      <c r="O20129" s="93"/>
      <c r="P20129" s="93"/>
    </row>
    <row r="20130" spans="14:16">
      <c r="N20130" s="102"/>
      <c r="O20130" s="93"/>
      <c r="P20130" s="93"/>
    </row>
    <row r="20131" spans="14:16">
      <c r="N20131" s="102"/>
      <c r="O20131" s="93"/>
      <c r="P20131" s="93"/>
    </row>
    <row r="20132" spans="14:16">
      <c r="N20132" s="102"/>
      <c r="O20132" s="93"/>
      <c r="P20132" s="93"/>
    </row>
    <row r="20133" spans="14:16">
      <c r="N20133" s="102"/>
      <c r="O20133" s="93"/>
      <c r="P20133" s="93"/>
    </row>
    <row r="20134" spans="14:16">
      <c r="N20134" s="102"/>
      <c r="O20134" s="93"/>
      <c r="P20134" s="93"/>
    </row>
    <row r="20135" spans="14:16">
      <c r="N20135" s="102"/>
      <c r="O20135" s="93"/>
      <c r="P20135" s="93"/>
    </row>
    <row r="20136" spans="14:16">
      <c r="N20136" s="102"/>
      <c r="O20136" s="93"/>
      <c r="P20136" s="93"/>
    </row>
    <row r="20137" spans="14:16">
      <c r="N20137" s="102"/>
      <c r="O20137" s="93"/>
      <c r="P20137" s="93"/>
    </row>
    <row r="20138" spans="14:16">
      <c r="N20138" s="102"/>
      <c r="O20138" s="93"/>
      <c r="P20138" s="93"/>
    </row>
    <row r="20139" spans="14:16">
      <c r="N20139" s="102"/>
      <c r="O20139" s="93"/>
      <c r="P20139" s="93"/>
    </row>
    <row r="20140" spans="14:16">
      <c r="N20140" s="102"/>
      <c r="O20140" s="93"/>
      <c r="P20140" s="93"/>
    </row>
    <row r="20141" spans="14:16">
      <c r="N20141" s="102"/>
      <c r="O20141" s="93"/>
      <c r="P20141" s="93"/>
    </row>
    <row r="20142" spans="14:16">
      <c r="N20142" s="102"/>
      <c r="O20142" s="93"/>
      <c r="P20142" s="93"/>
    </row>
    <row r="20143" spans="14:16">
      <c r="N20143" s="102"/>
      <c r="O20143" s="93"/>
      <c r="P20143" s="93"/>
    </row>
    <row r="20144" spans="14:16">
      <c r="N20144" s="102"/>
      <c r="O20144" s="93"/>
      <c r="P20144" s="93"/>
    </row>
    <row r="20145" spans="14:16">
      <c r="N20145" s="102"/>
      <c r="O20145" s="93"/>
      <c r="P20145" s="93"/>
    </row>
    <row r="20146" spans="14:16">
      <c r="N20146" s="102"/>
      <c r="O20146" s="93"/>
      <c r="P20146" s="93"/>
    </row>
    <row r="20147" spans="14:16">
      <c r="N20147" s="102"/>
      <c r="O20147" s="93"/>
      <c r="P20147" s="93"/>
    </row>
    <row r="20148" spans="14:16">
      <c r="N20148" s="102"/>
      <c r="O20148" s="93"/>
      <c r="P20148" s="93"/>
    </row>
    <row r="20149" spans="14:16">
      <c r="N20149" s="102"/>
      <c r="O20149" s="93"/>
      <c r="P20149" s="93"/>
    </row>
    <row r="20150" spans="14:16">
      <c r="N20150" s="102"/>
      <c r="O20150" s="93"/>
      <c r="P20150" s="93"/>
    </row>
    <row r="20151" spans="14:16">
      <c r="N20151" s="102"/>
      <c r="O20151" s="93"/>
      <c r="P20151" s="93"/>
    </row>
    <row r="20152" spans="14:16">
      <c r="N20152" s="102"/>
      <c r="O20152" s="93"/>
      <c r="P20152" s="93"/>
    </row>
    <row r="20153" spans="14:16">
      <c r="N20153" s="102"/>
      <c r="O20153" s="93"/>
      <c r="P20153" s="93"/>
    </row>
    <row r="20154" spans="14:16">
      <c r="N20154" s="102"/>
      <c r="O20154" s="93"/>
      <c r="P20154" s="93"/>
    </row>
    <row r="20155" spans="14:16">
      <c r="N20155" s="102"/>
      <c r="O20155" s="93"/>
      <c r="P20155" s="93"/>
    </row>
    <row r="20156" spans="14:16">
      <c r="N20156" s="102"/>
      <c r="O20156" s="93"/>
      <c r="P20156" s="93"/>
    </row>
    <row r="20157" spans="14:16">
      <c r="N20157" s="102"/>
      <c r="O20157" s="93"/>
      <c r="P20157" s="93"/>
    </row>
    <row r="20158" spans="14:16">
      <c r="N20158" s="102"/>
      <c r="O20158" s="93"/>
      <c r="P20158" s="93"/>
    </row>
    <row r="20159" spans="14:16">
      <c r="N20159" s="102"/>
      <c r="O20159" s="93"/>
      <c r="P20159" s="93"/>
    </row>
    <row r="20160" spans="14:16">
      <c r="N20160" s="102"/>
      <c r="O20160" s="93"/>
      <c r="P20160" s="93"/>
    </row>
    <row r="20161" spans="14:16">
      <c r="N20161" s="102"/>
      <c r="O20161" s="93"/>
      <c r="P20161" s="93"/>
    </row>
    <row r="20162" spans="14:16">
      <c r="N20162" s="102"/>
      <c r="O20162" s="93"/>
      <c r="P20162" s="93"/>
    </row>
    <row r="20163" spans="14:16">
      <c r="N20163" s="102"/>
      <c r="O20163" s="93"/>
      <c r="P20163" s="93"/>
    </row>
    <row r="20164" spans="14:16">
      <c r="N20164" s="102"/>
      <c r="O20164" s="93"/>
      <c r="P20164" s="93"/>
    </row>
    <row r="20165" spans="14:16">
      <c r="N20165" s="102"/>
      <c r="O20165" s="93"/>
      <c r="P20165" s="93"/>
    </row>
    <row r="20166" spans="14:16">
      <c r="N20166" s="102"/>
      <c r="O20166" s="93"/>
      <c r="P20166" s="93"/>
    </row>
    <row r="20167" spans="14:16">
      <c r="N20167" s="102"/>
      <c r="O20167" s="93"/>
      <c r="P20167" s="93"/>
    </row>
    <row r="20168" spans="14:16">
      <c r="N20168" s="102"/>
      <c r="O20168" s="93"/>
      <c r="P20168" s="93"/>
    </row>
    <row r="20169" spans="14:16">
      <c r="N20169" s="102"/>
      <c r="O20169" s="93"/>
      <c r="P20169" s="93"/>
    </row>
    <row r="20170" spans="14:16">
      <c r="N20170" s="102"/>
      <c r="O20170" s="93"/>
      <c r="P20170" s="93"/>
    </row>
    <row r="20171" spans="14:16">
      <c r="N20171" s="102"/>
      <c r="O20171" s="93"/>
      <c r="P20171" s="93"/>
    </row>
    <row r="20172" spans="14:16">
      <c r="N20172" s="102"/>
      <c r="O20172" s="93"/>
      <c r="P20172" s="93"/>
    </row>
    <row r="20173" spans="14:16">
      <c r="N20173" s="102"/>
      <c r="O20173" s="93"/>
      <c r="P20173" s="93"/>
    </row>
    <row r="20174" spans="14:16">
      <c r="N20174" s="102"/>
      <c r="O20174" s="93"/>
      <c r="P20174" s="93"/>
    </row>
    <row r="20175" spans="14:16">
      <c r="N20175" s="102"/>
      <c r="O20175" s="93"/>
      <c r="P20175" s="93"/>
    </row>
    <row r="20176" spans="14:16">
      <c r="N20176" s="102"/>
      <c r="O20176" s="93"/>
      <c r="P20176" s="93"/>
    </row>
    <row r="20177" spans="14:16">
      <c r="N20177" s="102"/>
      <c r="O20177" s="93"/>
      <c r="P20177" s="93"/>
    </row>
    <row r="20178" spans="14:16">
      <c r="N20178" s="102"/>
      <c r="O20178" s="93"/>
      <c r="P20178" s="93"/>
    </row>
    <row r="20179" spans="14:16">
      <c r="N20179" s="102"/>
      <c r="O20179" s="93"/>
      <c r="P20179" s="93"/>
    </row>
    <row r="20180" spans="14:16">
      <c r="N20180" s="102"/>
      <c r="O20180" s="93"/>
      <c r="P20180" s="93"/>
    </row>
    <row r="20181" spans="14:16">
      <c r="N20181" s="102"/>
      <c r="O20181" s="93"/>
      <c r="P20181" s="93"/>
    </row>
    <row r="20182" spans="14:16">
      <c r="N20182" s="102"/>
      <c r="O20182" s="93"/>
      <c r="P20182" s="93"/>
    </row>
    <row r="20183" spans="14:16">
      <c r="N20183" s="102"/>
      <c r="O20183" s="93"/>
      <c r="P20183" s="93"/>
    </row>
    <row r="20184" spans="14:16">
      <c r="N20184" s="102"/>
      <c r="O20184" s="93"/>
      <c r="P20184" s="93"/>
    </row>
    <row r="20185" spans="14:16">
      <c r="N20185" s="102"/>
      <c r="O20185" s="93"/>
      <c r="P20185" s="93"/>
    </row>
    <row r="20186" spans="14:16">
      <c r="N20186" s="102"/>
      <c r="O20186" s="93"/>
      <c r="P20186" s="93"/>
    </row>
    <row r="20187" spans="14:16">
      <c r="N20187" s="102"/>
      <c r="O20187" s="93"/>
      <c r="P20187" s="93"/>
    </row>
    <row r="20188" spans="14:16">
      <c r="N20188" s="102"/>
      <c r="O20188" s="93"/>
      <c r="P20188" s="93"/>
    </row>
    <row r="20189" spans="14:16">
      <c r="N20189" s="102"/>
      <c r="O20189" s="93"/>
      <c r="P20189" s="93"/>
    </row>
    <row r="20190" spans="14:16">
      <c r="N20190" s="102"/>
      <c r="O20190" s="93"/>
      <c r="P20190" s="93"/>
    </row>
    <row r="20191" spans="14:16">
      <c r="N20191" s="102"/>
      <c r="O20191" s="93"/>
      <c r="P20191" s="93"/>
    </row>
    <row r="20192" spans="14:16">
      <c r="N20192" s="102"/>
      <c r="O20192" s="93"/>
      <c r="P20192" s="93"/>
    </row>
    <row r="20193" spans="14:16">
      <c r="N20193" s="102"/>
      <c r="O20193" s="93"/>
      <c r="P20193" s="93"/>
    </row>
    <row r="20194" spans="14:16">
      <c r="N20194" s="102"/>
      <c r="O20194" s="93"/>
      <c r="P20194" s="93"/>
    </row>
    <row r="20195" spans="14:16">
      <c r="N20195" s="102"/>
      <c r="O20195" s="93"/>
      <c r="P20195" s="93"/>
    </row>
    <row r="20196" spans="14:16">
      <c r="N20196" s="102"/>
      <c r="O20196" s="93"/>
      <c r="P20196" s="93"/>
    </row>
    <row r="20197" spans="14:16">
      <c r="N20197" s="102"/>
      <c r="O20197" s="93"/>
      <c r="P20197" s="93"/>
    </row>
    <row r="20198" spans="14:16">
      <c r="N20198" s="102"/>
      <c r="O20198" s="93"/>
      <c r="P20198" s="93"/>
    </row>
    <row r="20199" spans="14:16">
      <c r="N20199" s="102"/>
      <c r="O20199" s="93"/>
      <c r="P20199" s="93"/>
    </row>
    <row r="20200" spans="14:16">
      <c r="N20200" s="102"/>
      <c r="O20200" s="93"/>
      <c r="P20200" s="93"/>
    </row>
    <row r="20201" spans="14:16">
      <c r="N20201" s="102"/>
      <c r="O20201" s="93"/>
      <c r="P20201" s="93"/>
    </row>
    <row r="20202" spans="14:16">
      <c r="N20202" s="102"/>
      <c r="O20202" s="93"/>
      <c r="P20202" s="93"/>
    </row>
    <row r="20203" spans="14:16">
      <c r="N20203" s="102"/>
      <c r="O20203" s="93"/>
      <c r="P20203" s="93"/>
    </row>
    <row r="20204" spans="14:16">
      <c r="N20204" s="102"/>
      <c r="O20204" s="93"/>
      <c r="P20204" s="93"/>
    </row>
    <row r="20205" spans="14:16">
      <c r="N20205" s="102"/>
      <c r="O20205" s="93"/>
      <c r="P20205" s="93"/>
    </row>
    <row r="20206" spans="14:16">
      <c r="N20206" s="102"/>
      <c r="O20206" s="93"/>
      <c r="P20206" s="93"/>
    </row>
    <row r="20207" spans="14:16">
      <c r="N20207" s="102"/>
      <c r="O20207" s="93"/>
      <c r="P20207" s="93"/>
    </row>
    <row r="20208" spans="14:16">
      <c r="N20208" s="102"/>
      <c r="O20208" s="93"/>
      <c r="P20208" s="93"/>
    </row>
    <row r="20209" spans="14:16">
      <c r="N20209" s="102"/>
      <c r="O20209" s="93"/>
      <c r="P20209" s="93"/>
    </row>
    <row r="20210" spans="14:16">
      <c r="N20210" s="102"/>
      <c r="O20210" s="93"/>
      <c r="P20210" s="93"/>
    </row>
    <row r="20211" spans="14:16">
      <c r="N20211" s="102"/>
      <c r="O20211" s="93"/>
      <c r="P20211" s="93"/>
    </row>
    <row r="20212" spans="14:16">
      <c r="N20212" s="102"/>
      <c r="O20212" s="93"/>
      <c r="P20212" s="93"/>
    </row>
    <row r="20213" spans="14:16">
      <c r="N20213" s="102"/>
      <c r="O20213" s="93"/>
      <c r="P20213" s="93"/>
    </row>
    <row r="20214" spans="14:16">
      <c r="N20214" s="102"/>
      <c r="O20214" s="93"/>
      <c r="P20214" s="93"/>
    </row>
    <row r="20215" spans="14:16">
      <c r="N20215" s="102"/>
      <c r="O20215" s="93"/>
      <c r="P20215" s="93"/>
    </row>
    <row r="20216" spans="14:16">
      <c r="N20216" s="102"/>
      <c r="O20216" s="93"/>
      <c r="P20216" s="93"/>
    </row>
    <row r="20217" spans="14:16">
      <c r="N20217" s="102"/>
      <c r="O20217" s="93"/>
      <c r="P20217" s="93"/>
    </row>
    <row r="20218" spans="14:16">
      <c r="N20218" s="102"/>
      <c r="O20218" s="93"/>
      <c r="P20218" s="93"/>
    </row>
    <row r="20219" spans="14:16">
      <c r="N20219" s="102"/>
      <c r="O20219" s="93"/>
      <c r="P20219" s="93"/>
    </row>
    <row r="20220" spans="14:16">
      <c r="N20220" s="102"/>
      <c r="O20220" s="93"/>
      <c r="P20220" s="93"/>
    </row>
    <row r="20221" spans="14:16">
      <c r="N20221" s="102"/>
      <c r="O20221" s="93"/>
      <c r="P20221" s="93"/>
    </row>
    <row r="20222" spans="14:16">
      <c r="N20222" s="102"/>
      <c r="O20222" s="93"/>
      <c r="P20222" s="93"/>
    </row>
    <row r="20223" spans="14:16">
      <c r="N20223" s="102"/>
      <c r="O20223" s="93"/>
      <c r="P20223" s="93"/>
    </row>
    <row r="20224" spans="14:16">
      <c r="N20224" s="102"/>
      <c r="O20224" s="93"/>
      <c r="P20224" s="93"/>
    </row>
    <row r="20225" spans="14:16">
      <c r="N20225" s="102"/>
      <c r="O20225" s="93"/>
      <c r="P20225" s="93"/>
    </row>
    <row r="20226" spans="14:16">
      <c r="N20226" s="102"/>
      <c r="O20226" s="93"/>
      <c r="P20226" s="93"/>
    </row>
    <row r="20227" spans="14:16">
      <c r="N20227" s="102"/>
      <c r="O20227" s="93"/>
      <c r="P20227" s="93"/>
    </row>
    <row r="20228" spans="14:16">
      <c r="N20228" s="102"/>
      <c r="O20228" s="93"/>
      <c r="P20228" s="93"/>
    </row>
    <row r="20229" spans="14:16">
      <c r="N20229" s="102"/>
      <c r="O20229" s="93"/>
      <c r="P20229" s="93"/>
    </row>
    <row r="20230" spans="14:16">
      <c r="N20230" s="102"/>
      <c r="O20230" s="93"/>
      <c r="P20230" s="93"/>
    </row>
    <row r="20231" spans="14:16">
      <c r="N20231" s="102"/>
      <c r="O20231" s="93"/>
      <c r="P20231" s="93"/>
    </row>
    <row r="20232" spans="14:16">
      <c r="N20232" s="102"/>
      <c r="O20232" s="93"/>
      <c r="P20232" s="93"/>
    </row>
    <row r="20233" spans="14:16">
      <c r="N20233" s="102"/>
      <c r="O20233" s="93"/>
      <c r="P20233" s="93"/>
    </row>
    <row r="20234" spans="14:16">
      <c r="N20234" s="102"/>
      <c r="O20234" s="93"/>
      <c r="P20234" s="93"/>
    </row>
    <row r="20235" spans="14:16">
      <c r="N20235" s="102"/>
      <c r="O20235" s="93"/>
      <c r="P20235" s="93"/>
    </row>
    <row r="20236" spans="14:16">
      <c r="N20236" s="102"/>
      <c r="O20236" s="93"/>
      <c r="P20236" s="93"/>
    </row>
    <row r="20237" spans="14:16">
      <c r="N20237" s="102"/>
      <c r="O20237" s="93"/>
      <c r="P20237" s="93"/>
    </row>
    <row r="20238" spans="14:16">
      <c r="N20238" s="102"/>
      <c r="O20238" s="93"/>
      <c r="P20238" s="93"/>
    </row>
    <row r="20239" spans="14:16">
      <c r="N20239" s="102"/>
      <c r="O20239" s="93"/>
      <c r="P20239" s="93"/>
    </row>
    <row r="20240" spans="14:16">
      <c r="N20240" s="102"/>
      <c r="O20240" s="93"/>
      <c r="P20240" s="93"/>
    </row>
    <row r="20241" spans="14:16">
      <c r="N20241" s="102"/>
      <c r="O20241" s="93"/>
      <c r="P20241" s="93"/>
    </row>
    <row r="20242" spans="14:16">
      <c r="N20242" s="102"/>
      <c r="O20242" s="93"/>
      <c r="P20242" s="93"/>
    </row>
    <row r="20243" spans="14:16">
      <c r="N20243" s="102"/>
      <c r="O20243" s="93"/>
      <c r="P20243" s="93"/>
    </row>
    <row r="20244" spans="14:16">
      <c r="N20244" s="102"/>
      <c r="O20244" s="93"/>
      <c r="P20244" s="93"/>
    </row>
    <row r="20245" spans="14:16">
      <c r="N20245" s="102"/>
      <c r="O20245" s="93"/>
      <c r="P20245" s="93"/>
    </row>
    <row r="20246" spans="14:16">
      <c r="N20246" s="102"/>
      <c r="O20246" s="93"/>
      <c r="P20246" s="93"/>
    </row>
    <row r="20247" spans="14:16">
      <c r="N20247" s="102"/>
      <c r="O20247" s="93"/>
      <c r="P20247" s="93"/>
    </row>
    <row r="20248" spans="14:16">
      <c r="N20248" s="102"/>
      <c r="O20248" s="93"/>
      <c r="P20248" s="93"/>
    </row>
    <row r="20249" spans="14:16">
      <c r="N20249" s="102"/>
      <c r="O20249" s="93"/>
      <c r="P20249" s="93"/>
    </row>
    <row r="20250" spans="14:16">
      <c r="N20250" s="102"/>
      <c r="O20250" s="93"/>
      <c r="P20250" s="93"/>
    </row>
    <row r="20251" spans="14:16">
      <c r="N20251" s="102"/>
      <c r="O20251" s="93"/>
      <c r="P20251" s="93"/>
    </row>
    <row r="20252" spans="14:16">
      <c r="N20252" s="102"/>
      <c r="O20252" s="93"/>
      <c r="P20252" s="93"/>
    </row>
    <row r="20253" spans="14:16">
      <c r="N20253" s="102"/>
      <c r="O20253" s="93"/>
      <c r="P20253" s="93"/>
    </row>
    <row r="20254" spans="14:16">
      <c r="N20254" s="102"/>
      <c r="O20254" s="93"/>
      <c r="P20254" s="93"/>
    </row>
    <row r="20255" spans="14:16">
      <c r="N20255" s="102"/>
      <c r="O20255" s="93"/>
      <c r="P20255" s="93"/>
    </row>
    <row r="20256" spans="14:16">
      <c r="N20256" s="102"/>
      <c r="O20256" s="93"/>
      <c r="P20256" s="93"/>
    </row>
    <row r="20257" spans="14:16">
      <c r="N20257" s="102"/>
      <c r="O20257" s="93"/>
      <c r="P20257" s="93"/>
    </row>
    <row r="20258" spans="14:16">
      <c r="N20258" s="102"/>
      <c r="O20258" s="93"/>
      <c r="P20258" s="93"/>
    </row>
    <row r="20259" spans="14:16">
      <c r="N20259" s="102"/>
      <c r="O20259" s="93"/>
      <c r="P20259" s="93"/>
    </row>
    <row r="20260" spans="14:16">
      <c r="N20260" s="102"/>
      <c r="O20260" s="93"/>
      <c r="P20260" s="93"/>
    </row>
    <row r="20261" spans="14:16">
      <c r="N20261" s="102"/>
      <c r="O20261" s="93"/>
      <c r="P20261" s="93"/>
    </row>
    <row r="20262" spans="14:16">
      <c r="N20262" s="102"/>
      <c r="O20262" s="93"/>
      <c r="P20262" s="93"/>
    </row>
    <row r="20263" spans="14:16">
      <c r="N20263" s="102"/>
      <c r="O20263" s="93"/>
      <c r="P20263" s="93"/>
    </row>
    <row r="20264" spans="14:16">
      <c r="N20264" s="102"/>
      <c r="O20264" s="93"/>
      <c r="P20264" s="93"/>
    </row>
    <row r="20265" spans="14:16">
      <c r="N20265" s="102"/>
      <c r="O20265" s="93"/>
      <c r="P20265" s="93"/>
    </row>
    <row r="20266" spans="14:16">
      <c r="N20266" s="102"/>
      <c r="O20266" s="93"/>
      <c r="P20266" s="93"/>
    </row>
    <row r="20267" spans="14:16">
      <c r="N20267" s="102"/>
      <c r="O20267" s="93"/>
      <c r="P20267" s="93"/>
    </row>
    <row r="20268" spans="14:16">
      <c r="N20268" s="102"/>
      <c r="O20268" s="93"/>
      <c r="P20268" s="93"/>
    </row>
    <row r="20269" spans="14:16">
      <c r="N20269" s="102"/>
      <c r="O20269" s="93"/>
      <c r="P20269" s="93"/>
    </row>
    <row r="20270" spans="14:16">
      <c r="N20270" s="102"/>
      <c r="O20270" s="93"/>
      <c r="P20270" s="93"/>
    </row>
    <row r="20271" spans="14:16">
      <c r="N20271" s="102"/>
      <c r="O20271" s="93"/>
      <c r="P20271" s="93"/>
    </row>
    <row r="20272" spans="14:16">
      <c r="N20272" s="102"/>
      <c r="O20272" s="93"/>
      <c r="P20272" s="93"/>
    </row>
    <row r="20273" spans="14:16">
      <c r="N20273" s="102"/>
      <c r="O20273" s="93"/>
      <c r="P20273" s="93"/>
    </row>
    <row r="20274" spans="14:16">
      <c r="N20274" s="102"/>
      <c r="O20274" s="93"/>
      <c r="P20274" s="93"/>
    </row>
    <row r="20275" spans="14:16">
      <c r="N20275" s="102"/>
      <c r="O20275" s="93"/>
      <c r="P20275" s="93"/>
    </row>
    <row r="20276" spans="14:16">
      <c r="N20276" s="102"/>
      <c r="O20276" s="93"/>
      <c r="P20276" s="93"/>
    </row>
    <row r="20277" spans="14:16">
      <c r="N20277" s="102"/>
      <c r="O20277" s="93"/>
      <c r="P20277" s="93"/>
    </row>
    <row r="20278" spans="14:16">
      <c r="N20278" s="102"/>
      <c r="O20278" s="93"/>
      <c r="P20278" s="93"/>
    </row>
    <row r="20279" spans="14:16">
      <c r="N20279" s="102"/>
      <c r="O20279" s="93"/>
      <c r="P20279" s="93"/>
    </row>
    <row r="20280" spans="14:16">
      <c r="N20280" s="102"/>
      <c r="O20280" s="93"/>
      <c r="P20280" s="93"/>
    </row>
    <row r="20281" spans="14:16">
      <c r="N20281" s="102"/>
      <c r="O20281" s="93"/>
      <c r="P20281" s="93"/>
    </row>
    <row r="20282" spans="14:16">
      <c r="N20282" s="102"/>
      <c r="O20282" s="93"/>
      <c r="P20282" s="93"/>
    </row>
    <row r="20283" spans="14:16">
      <c r="N20283" s="102"/>
      <c r="O20283" s="93"/>
      <c r="P20283" s="93"/>
    </row>
    <row r="20284" spans="14:16">
      <c r="N20284" s="102"/>
      <c r="O20284" s="93"/>
      <c r="P20284" s="93"/>
    </row>
    <row r="20285" spans="14:16">
      <c r="N20285" s="102"/>
      <c r="O20285" s="93"/>
      <c r="P20285" s="93"/>
    </row>
    <row r="20286" spans="14:16">
      <c r="N20286" s="102"/>
      <c r="O20286" s="93"/>
      <c r="P20286" s="93"/>
    </row>
    <row r="20287" spans="14:16">
      <c r="N20287" s="102"/>
      <c r="O20287" s="93"/>
      <c r="P20287" s="93"/>
    </row>
    <row r="20288" spans="14:16">
      <c r="N20288" s="102"/>
      <c r="O20288" s="93"/>
      <c r="P20288" s="93"/>
    </row>
    <row r="20289" spans="14:16">
      <c r="N20289" s="102"/>
      <c r="O20289" s="93"/>
      <c r="P20289" s="93"/>
    </row>
    <row r="20290" spans="14:16">
      <c r="N20290" s="102"/>
      <c r="O20290" s="93"/>
      <c r="P20290" s="93"/>
    </row>
    <row r="20291" spans="14:16">
      <c r="N20291" s="102"/>
      <c r="O20291" s="93"/>
      <c r="P20291" s="93"/>
    </row>
    <row r="20292" spans="14:16">
      <c r="N20292" s="102"/>
      <c r="O20292" s="93"/>
      <c r="P20292" s="93"/>
    </row>
    <row r="20293" spans="14:16">
      <c r="N20293" s="102"/>
      <c r="O20293" s="93"/>
      <c r="P20293" s="93"/>
    </row>
    <row r="20294" spans="14:16">
      <c r="N20294" s="102"/>
      <c r="O20294" s="93"/>
      <c r="P20294" s="93"/>
    </row>
    <row r="20295" spans="14:16">
      <c r="N20295" s="102"/>
      <c r="O20295" s="93"/>
      <c r="P20295" s="93"/>
    </row>
    <row r="20296" spans="14:16">
      <c r="N20296" s="102"/>
      <c r="O20296" s="93"/>
      <c r="P20296" s="93"/>
    </row>
    <row r="20297" spans="14:16">
      <c r="N20297" s="102"/>
      <c r="O20297" s="93"/>
      <c r="P20297" s="93"/>
    </row>
    <row r="20298" spans="14:16">
      <c r="N20298" s="102"/>
      <c r="O20298" s="93"/>
      <c r="P20298" s="93"/>
    </row>
    <row r="20299" spans="14:16">
      <c r="N20299" s="102"/>
      <c r="O20299" s="93"/>
      <c r="P20299" s="93"/>
    </row>
    <row r="20300" spans="14:16">
      <c r="N20300" s="102"/>
      <c r="O20300" s="93"/>
      <c r="P20300" s="93"/>
    </row>
    <row r="20301" spans="14:16">
      <c r="N20301" s="102"/>
      <c r="O20301" s="93"/>
      <c r="P20301" s="93"/>
    </row>
    <row r="20302" spans="14:16">
      <c r="N20302" s="102"/>
      <c r="O20302" s="93"/>
      <c r="P20302" s="93"/>
    </row>
    <row r="20303" spans="14:16">
      <c r="N20303" s="102"/>
      <c r="O20303" s="93"/>
      <c r="P20303" s="93"/>
    </row>
    <row r="20304" spans="14:16">
      <c r="N20304" s="102"/>
      <c r="O20304" s="93"/>
      <c r="P20304" s="93"/>
    </row>
    <row r="20305" spans="14:16">
      <c r="N20305" s="102"/>
      <c r="O20305" s="93"/>
      <c r="P20305" s="93"/>
    </row>
    <row r="20306" spans="14:16">
      <c r="N20306" s="102"/>
      <c r="O20306" s="93"/>
      <c r="P20306" s="93"/>
    </row>
    <row r="20307" spans="14:16">
      <c r="N20307" s="102"/>
      <c r="O20307" s="93"/>
      <c r="P20307" s="93"/>
    </row>
    <row r="20308" spans="14:16">
      <c r="N20308" s="102"/>
      <c r="O20308" s="93"/>
      <c r="P20308" s="93"/>
    </row>
    <row r="20309" spans="14:16">
      <c r="N20309" s="102"/>
      <c r="O20309" s="93"/>
      <c r="P20309" s="93"/>
    </row>
    <row r="20310" spans="14:16">
      <c r="N20310" s="102"/>
      <c r="O20310" s="93"/>
      <c r="P20310" s="93"/>
    </row>
    <row r="20311" spans="14:16">
      <c r="N20311" s="102"/>
      <c r="O20311" s="93"/>
      <c r="P20311" s="93"/>
    </row>
    <row r="20312" spans="14:16">
      <c r="N20312" s="102"/>
      <c r="O20312" s="93"/>
      <c r="P20312" s="93"/>
    </row>
    <row r="20313" spans="14:16">
      <c r="N20313" s="102"/>
      <c r="O20313" s="93"/>
      <c r="P20313" s="93"/>
    </row>
    <row r="20314" spans="14:16">
      <c r="N20314" s="102"/>
      <c r="O20314" s="93"/>
      <c r="P20314" s="93"/>
    </row>
    <row r="20315" spans="14:16">
      <c r="N20315" s="102"/>
      <c r="O20315" s="93"/>
      <c r="P20315" s="93"/>
    </row>
    <row r="20316" spans="14:16">
      <c r="N20316" s="102"/>
      <c r="O20316" s="93"/>
      <c r="P20316" s="93"/>
    </row>
    <row r="20317" spans="14:16">
      <c r="N20317" s="102"/>
      <c r="O20317" s="93"/>
      <c r="P20317" s="93"/>
    </row>
    <row r="20318" spans="14:16">
      <c r="N20318" s="102"/>
      <c r="O20318" s="93"/>
      <c r="P20318" s="93"/>
    </row>
    <row r="20319" spans="14:16">
      <c r="N20319" s="102"/>
      <c r="O20319" s="93"/>
      <c r="P20319" s="93"/>
    </row>
    <row r="20320" spans="14:16">
      <c r="N20320" s="102"/>
      <c r="O20320" s="93"/>
      <c r="P20320" s="93"/>
    </row>
    <row r="20321" spans="14:16">
      <c r="N20321" s="102"/>
      <c r="O20321" s="93"/>
      <c r="P20321" s="93"/>
    </row>
    <row r="20322" spans="14:16">
      <c r="N20322" s="102"/>
      <c r="O20322" s="93"/>
      <c r="P20322" s="93"/>
    </row>
    <row r="20323" spans="14:16">
      <c r="N20323" s="102"/>
      <c r="O20323" s="93"/>
      <c r="P20323" s="93"/>
    </row>
    <row r="20324" spans="14:16">
      <c r="N20324" s="102"/>
      <c r="O20324" s="93"/>
      <c r="P20324" s="93"/>
    </row>
    <row r="20325" spans="14:16">
      <c r="N20325" s="102"/>
      <c r="O20325" s="93"/>
      <c r="P20325" s="93"/>
    </row>
    <row r="20326" spans="14:16">
      <c r="N20326" s="102"/>
      <c r="O20326" s="93"/>
      <c r="P20326" s="93"/>
    </row>
    <row r="20327" spans="14:16">
      <c r="N20327" s="102"/>
      <c r="O20327" s="93"/>
      <c r="P20327" s="93"/>
    </row>
    <row r="20328" spans="14:16">
      <c r="N20328" s="102"/>
      <c r="O20328" s="93"/>
      <c r="P20328" s="93"/>
    </row>
    <row r="20329" spans="14:16">
      <c r="N20329" s="102"/>
      <c r="O20329" s="93"/>
      <c r="P20329" s="93"/>
    </row>
    <row r="20330" spans="14:16">
      <c r="N20330" s="102"/>
      <c r="O20330" s="93"/>
      <c r="P20330" s="93"/>
    </row>
    <row r="20331" spans="14:16">
      <c r="N20331" s="102"/>
      <c r="O20331" s="93"/>
      <c r="P20331" s="93"/>
    </row>
    <row r="20332" spans="14:16">
      <c r="N20332" s="102"/>
      <c r="O20332" s="93"/>
      <c r="P20332" s="93"/>
    </row>
    <row r="20333" spans="14:16">
      <c r="N20333" s="102"/>
      <c r="O20333" s="93"/>
      <c r="P20333" s="93"/>
    </row>
    <row r="20334" spans="14:16">
      <c r="N20334" s="102"/>
      <c r="O20334" s="93"/>
      <c r="P20334" s="93"/>
    </row>
    <row r="20335" spans="14:16">
      <c r="N20335" s="102"/>
      <c r="O20335" s="93"/>
      <c r="P20335" s="93"/>
    </row>
    <row r="20336" spans="14:16">
      <c r="N20336" s="102"/>
      <c r="O20336" s="93"/>
      <c r="P20336" s="93"/>
    </row>
    <row r="20337" spans="14:16">
      <c r="N20337" s="102"/>
      <c r="O20337" s="93"/>
      <c r="P20337" s="93"/>
    </row>
    <row r="20338" spans="14:16">
      <c r="N20338" s="102"/>
      <c r="O20338" s="93"/>
      <c r="P20338" s="93"/>
    </row>
    <row r="20339" spans="14:16">
      <c r="N20339" s="102"/>
      <c r="O20339" s="93"/>
      <c r="P20339" s="93"/>
    </row>
    <row r="20340" spans="14:16">
      <c r="N20340" s="102"/>
      <c r="O20340" s="93"/>
      <c r="P20340" s="93"/>
    </row>
    <row r="20341" spans="14:16">
      <c r="N20341" s="102"/>
      <c r="O20341" s="93"/>
      <c r="P20341" s="93"/>
    </row>
    <row r="20342" spans="14:16">
      <c r="N20342" s="102"/>
      <c r="O20342" s="93"/>
      <c r="P20342" s="93"/>
    </row>
    <row r="20343" spans="14:16">
      <c r="N20343" s="102"/>
      <c r="O20343" s="93"/>
      <c r="P20343" s="93"/>
    </row>
    <row r="20344" spans="14:16">
      <c r="N20344" s="102"/>
      <c r="O20344" s="93"/>
      <c r="P20344" s="93"/>
    </row>
    <row r="20345" spans="14:16">
      <c r="N20345" s="102"/>
      <c r="O20345" s="93"/>
      <c r="P20345" s="93"/>
    </row>
    <row r="20346" spans="14:16">
      <c r="N20346" s="102"/>
      <c r="O20346" s="93"/>
      <c r="P20346" s="93"/>
    </row>
    <row r="20347" spans="14:16">
      <c r="N20347" s="102"/>
      <c r="O20347" s="93"/>
      <c r="P20347" s="93"/>
    </row>
    <row r="20348" spans="14:16">
      <c r="N20348" s="102"/>
      <c r="O20348" s="93"/>
      <c r="P20348" s="93"/>
    </row>
    <row r="20349" spans="14:16">
      <c r="N20349" s="102"/>
      <c r="O20349" s="93"/>
      <c r="P20349" s="93"/>
    </row>
    <row r="20350" spans="14:16">
      <c r="N20350" s="102"/>
      <c r="O20350" s="93"/>
      <c r="P20350" s="93"/>
    </row>
    <row r="20351" spans="14:16">
      <c r="N20351" s="102"/>
      <c r="O20351" s="93"/>
      <c r="P20351" s="93"/>
    </row>
    <row r="20352" spans="14:16">
      <c r="N20352" s="102"/>
      <c r="O20352" s="93"/>
      <c r="P20352" s="93"/>
    </row>
    <row r="20353" spans="14:16">
      <c r="N20353" s="102"/>
      <c r="O20353" s="93"/>
      <c r="P20353" s="93"/>
    </row>
    <row r="20354" spans="14:16">
      <c r="N20354" s="102"/>
      <c r="O20354" s="93"/>
      <c r="P20354" s="93"/>
    </row>
    <row r="20355" spans="14:16">
      <c r="N20355" s="102"/>
      <c r="O20355" s="93"/>
      <c r="P20355" s="93"/>
    </row>
    <row r="20356" spans="14:16">
      <c r="N20356" s="102"/>
      <c r="O20356" s="93"/>
      <c r="P20356" s="93"/>
    </row>
    <row r="20357" spans="14:16">
      <c r="N20357" s="102"/>
      <c r="O20357" s="93"/>
      <c r="P20357" s="93"/>
    </row>
    <row r="20358" spans="14:16">
      <c r="N20358" s="102"/>
      <c r="O20358" s="93"/>
      <c r="P20358" s="93"/>
    </row>
    <row r="20359" spans="14:16">
      <c r="N20359" s="102"/>
      <c r="O20359" s="93"/>
      <c r="P20359" s="93"/>
    </row>
    <row r="20360" spans="14:16">
      <c r="N20360" s="102"/>
      <c r="O20360" s="93"/>
      <c r="P20360" s="93"/>
    </row>
    <row r="20361" spans="14:16">
      <c r="N20361" s="102"/>
      <c r="O20361" s="93"/>
      <c r="P20361" s="93"/>
    </row>
    <row r="20362" spans="14:16">
      <c r="N20362" s="102"/>
      <c r="O20362" s="93"/>
      <c r="P20362" s="93"/>
    </row>
    <row r="20363" spans="14:16">
      <c r="N20363" s="102"/>
      <c r="O20363" s="93"/>
      <c r="P20363" s="93"/>
    </row>
    <row r="20364" spans="14:16">
      <c r="N20364" s="102"/>
      <c r="O20364" s="93"/>
      <c r="P20364" s="93"/>
    </row>
    <row r="20365" spans="14:16">
      <c r="N20365" s="102"/>
      <c r="O20365" s="93"/>
      <c r="P20365" s="93"/>
    </row>
    <row r="20366" spans="14:16">
      <c r="N20366" s="102"/>
      <c r="O20366" s="93"/>
      <c r="P20366" s="93"/>
    </row>
    <row r="20367" spans="14:16">
      <c r="N20367" s="102"/>
      <c r="O20367" s="93"/>
      <c r="P20367" s="93"/>
    </row>
    <row r="20368" spans="14:16">
      <c r="N20368" s="102"/>
      <c r="O20368" s="93"/>
      <c r="P20368" s="93"/>
    </row>
    <row r="20369" spans="14:16">
      <c r="N20369" s="102"/>
      <c r="O20369" s="93"/>
      <c r="P20369" s="93"/>
    </row>
    <row r="20370" spans="14:16">
      <c r="N20370" s="102"/>
      <c r="O20370" s="93"/>
      <c r="P20370" s="93"/>
    </row>
    <row r="20371" spans="14:16">
      <c r="N20371" s="102"/>
      <c r="O20371" s="93"/>
      <c r="P20371" s="93"/>
    </row>
    <row r="20372" spans="14:16">
      <c r="N20372" s="102"/>
      <c r="O20372" s="93"/>
      <c r="P20372" s="93"/>
    </row>
    <row r="20373" spans="14:16">
      <c r="N20373" s="102"/>
      <c r="O20373" s="93"/>
      <c r="P20373" s="93"/>
    </row>
    <row r="20374" spans="14:16">
      <c r="N20374" s="102"/>
      <c r="O20374" s="93"/>
      <c r="P20374" s="93"/>
    </row>
    <row r="20375" spans="14:16">
      <c r="N20375" s="102"/>
      <c r="O20375" s="93"/>
      <c r="P20375" s="93"/>
    </row>
    <row r="20376" spans="14:16">
      <c r="N20376" s="102"/>
      <c r="O20376" s="93"/>
      <c r="P20376" s="93"/>
    </row>
    <row r="20377" spans="14:16">
      <c r="N20377" s="102"/>
      <c r="O20377" s="93"/>
      <c r="P20377" s="93"/>
    </row>
    <row r="20378" spans="14:16">
      <c r="N20378" s="102"/>
      <c r="O20378" s="93"/>
      <c r="P20378" s="93"/>
    </row>
    <row r="20379" spans="14:16">
      <c r="N20379" s="102"/>
      <c r="O20379" s="93"/>
      <c r="P20379" s="93"/>
    </row>
    <row r="20380" spans="14:16">
      <c r="N20380" s="102"/>
      <c r="O20380" s="93"/>
      <c r="P20380" s="93"/>
    </row>
    <row r="20381" spans="14:16">
      <c r="N20381" s="102"/>
      <c r="O20381" s="93"/>
      <c r="P20381" s="93"/>
    </row>
    <row r="20382" spans="14:16">
      <c r="N20382" s="102"/>
      <c r="O20382" s="93"/>
      <c r="P20382" s="93"/>
    </row>
    <row r="20383" spans="14:16">
      <c r="N20383" s="102"/>
      <c r="O20383" s="93"/>
      <c r="P20383" s="93"/>
    </row>
    <row r="20384" spans="14:16">
      <c r="N20384" s="102"/>
      <c r="O20384" s="93"/>
      <c r="P20384" s="93"/>
    </row>
    <row r="20385" spans="14:16">
      <c r="N20385" s="102"/>
      <c r="O20385" s="93"/>
      <c r="P20385" s="93"/>
    </row>
    <row r="20386" spans="14:16">
      <c r="N20386" s="102"/>
      <c r="O20386" s="93"/>
      <c r="P20386" s="93"/>
    </row>
    <row r="20387" spans="14:16">
      <c r="N20387" s="102"/>
      <c r="O20387" s="93"/>
      <c r="P20387" s="93"/>
    </row>
    <row r="20388" spans="14:16">
      <c r="N20388" s="102"/>
      <c r="O20388" s="93"/>
      <c r="P20388" s="93"/>
    </row>
    <row r="20389" spans="14:16">
      <c r="N20389" s="102"/>
      <c r="O20389" s="93"/>
      <c r="P20389" s="93"/>
    </row>
    <row r="20390" spans="14:16">
      <c r="N20390" s="102"/>
      <c r="O20390" s="93"/>
      <c r="P20390" s="93"/>
    </row>
    <row r="20391" spans="14:16">
      <c r="N20391" s="102"/>
      <c r="O20391" s="93"/>
      <c r="P20391" s="93"/>
    </row>
    <row r="20392" spans="14:16">
      <c r="N20392" s="102"/>
      <c r="O20392" s="93"/>
      <c r="P20392" s="93"/>
    </row>
    <row r="20393" spans="14:16">
      <c r="N20393" s="102"/>
      <c r="O20393" s="93"/>
      <c r="P20393" s="93"/>
    </row>
    <row r="20394" spans="14:16">
      <c r="N20394" s="102"/>
      <c r="O20394" s="93"/>
      <c r="P20394" s="93"/>
    </row>
    <row r="20395" spans="14:16">
      <c r="N20395" s="102"/>
      <c r="O20395" s="93"/>
      <c r="P20395" s="93"/>
    </row>
    <row r="20396" spans="14:16">
      <c r="N20396" s="102"/>
      <c r="O20396" s="93"/>
      <c r="P20396" s="93"/>
    </row>
    <row r="20397" spans="14:16">
      <c r="N20397" s="102"/>
      <c r="O20397" s="93"/>
      <c r="P20397" s="93"/>
    </row>
    <row r="20398" spans="14:16">
      <c r="N20398" s="102"/>
      <c r="O20398" s="93"/>
      <c r="P20398" s="93"/>
    </row>
    <row r="20399" spans="14:16">
      <c r="N20399" s="102"/>
      <c r="O20399" s="93"/>
      <c r="P20399" s="93"/>
    </row>
    <row r="20400" spans="14:16">
      <c r="N20400" s="102"/>
      <c r="O20400" s="93"/>
      <c r="P20400" s="93"/>
    </row>
    <row r="20401" spans="14:16">
      <c r="N20401" s="102"/>
      <c r="O20401" s="93"/>
      <c r="P20401" s="93"/>
    </row>
    <row r="20402" spans="14:16">
      <c r="N20402" s="102"/>
      <c r="O20402" s="93"/>
      <c r="P20402" s="93"/>
    </row>
    <row r="20403" spans="14:16">
      <c r="N20403" s="102"/>
      <c r="O20403" s="93"/>
      <c r="P20403" s="93"/>
    </row>
    <row r="20404" spans="14:16">
      <c r="N20404" s="102"/>
      <c r="O20404" s="93"/>
      <c r="P20404" s="93"/>
    </row>
    <row r="20405" spans="14:16">
      <c r="N20405" s="102"/>
      <c r="O20405" s="93"/>
      <c r="P20405" s="93"/>
    </row>
    <row r="20406" spans="14:16">
      <c r="N20406" s="102"/>
      <c r="O20406" s="93"/>
      <c r="P20406" s="93"/>
    </row>
    <row r="20407" spans="14:16">
      <c r="N20407" s="102"/>
      <c r="O20407" s="93"/>
      <c r="P20407" s="93"/>
    </row>
    <row r="20408" spans="14:16">
      <c r="N20408" s="102"/>
      <c r="O20408" s="93"/>
      <c r="P20408" s="93"/>
    </row>
    <row r="20409" spans="14:16">
      <c r="N20409" s="102"/>
      <c r="O20409" s="93"/>
      <c r="P20409" s="93"/>
    </row>
    <row r="20410" spans="14:16">
      <c r="N20410" s="102"/>
      <c r="O20410" s="93"/>
      <c r="P20410" s="93"/>
    </row>
    <row r="20411" spans="14:16">
      <c r="N20411" s="102"/>
      <c r="O20411" s="93"/>
      <c r="P20411" s="93"/>
    </row>
    <row r="20412" spans="14:16">
      <c r="N20412" s="102"/>
      <c r="O20412" s="93"/>
      <c r="P20412" s="93"/>
    </row>
    <row r="20413" spans="14:16">
      <c r="N20413" s="102"/>
      <c r="O20413" s="93"/>
      <c r="P20413" s="93"/>
    </row>
    <row r="20414" spans="14:16">
      <c r="N20414" s="102"/>
      <c r="O20414" s="93"/>
      <c r="P20414" s="93"/>
    </row>
    <row r="20415" spans="14:16">
      <c r="N20415" s="102"/>
      <c r="O20415" s="93"/>
      <c r="P20415" s="93"/>
    </row>
    <row r="20416" spans="14:16">
      <c r="N20416" s="102"/>
      <c r="O20416" s="93"/>
      <c r="P20416" s="93"/>
    </row>
    <row r="20417" spans="14:16">
      <c r="N20417" s="102"/>
      <c r="O20417" s="93"/>
      <c r="P20417" s="93"/>
    </row>
    <row r="20418" spans="14:16">
      <c r="N20418" s="102"/>
      <c r="O20418" s="93"/>
      <c r="P20418" s="93"/>
    </row>
    <row r="20419" spans="14:16">
      <c r="N20419" s="102"/>
      <c r="O20419" s="93"/>
      <c r="P20419" s="93"/>
    </row>
    <row r="20420" spans="14:16">
      <c r="N20420" s="102"/>
      <c r="O20420" s="93"/>
      <c r="P20420" s="93"/>
    </row>
    <row r="20421" spans="14:16">
      <c r="N20421" s="102"/>
      <c r="O20421" s="93"/>
      <c r="P20421" s="93"/>
    </row>
    <row r="20422" spans="14:16">
      <c r="N20422" s="102"/>
      <c r="O20422" s="93"/>
      <c r="P20422" s="93"/>
    </row>
    <row r="20423" spans="14:16">
      <c r="N20423" s="102"/>
      <c r="O20423" s="93"/>
      <c r="P20423" s="93"/>
    </row>
    <row r="20424" spans="14:16">
      <c r="N20424" s="102"/>
      <c r="O20424" s="93"/>
      <c r="P20424" s="93"/>
    </row>
    <row r="20425" spans="14:16">
      <c r="N20425" s="102"/>
      <c r="O20425" s="93"/>
      <c r="P20425" s="93"/>
    </row>
    <row r="20426" spans="14:16">
      <c r="N20426" s="102"/>
      <c r="O20426" s="93"/>
      <c r="P20426" s="93"/>
    </row>
    <row r="20427" spans="14:16">
      <c r="N20427" s="102"/>
      <c r="O20427" s="93"/>
      <c r="P20427" s="93"/>
    </row>
    <row r="20428" spans="14:16">
      <c r="N20428" s="102"/>
      <c r="O20428" s="93"/>
      <c r="P20428" s="93"/>
    </row>
    <row r="20429" spans="14:16">
      <c r="N20429" s="102"/>
      <c r="O20429" s="93"/>
      <c r="P20429" s="93"/>
    </row>
    <row r="20430" spans="14:16">
      <c r="N20430" s="102"/>
      <c r="O20430" s="93"/>
      <c r="P20430" s="93"/>
    </row>
    <row r="20431" spans="14:16">
      <c r="N20431" s="102"/>
      <c r="O20431" s="93"/>
      <c r="P20431" s="93"/>
    </row>
    <row r="20432" spans="14:16">
      <c r="N20432" s="102"/>
      <c r="O20432" s="93"/>
      <c r="P20432" s="93"/>
    </row>
    <row r="20433" spans="14:16">
      <c r="N20433" s="102"/>
      <c r="O20433" s="93"/>
      <c r="P20433" s="93"/>
    </row>
    <row r="20434" spans="14:16">
      <c r="N20434" s="102"/>
      <c r="O20434" s="93"/>
      <c r="P20434" s="93"/>
    </row>
    <row r="20435" spans="14:16">
      <c r="N20435" s="102"/>
      <c r="O20435" s="93"/>
      <c r="P20435" s="93"/>
    </row>
    <row r="20436" spans="14:16">
      <c r="N20436" s="102"/>
      <c r="O20436" s="93"/>
      <c r="P20436" s="93"/>
    </row>
    <row r="20437" spans="14:16">
      <c r="N20437" s="102"/>
      <c r="O20437" s="93"/>
      <c r="P20437" s="93"/>
    </row>
    <row r="20438" spans="14:16">
      <c r="N20438" s="102"/>
      <c r="O20438" s="93"/>
      <c r="P20438" s="93"/>
    </row>
    <row r="20439" spans="14:16">
      <c r="N20439" s="102"/>
      <c r="O20439" s="93"/>
      <c r="P20439" s="93"/>
    </row>
    <row r="20440" spans="14:16">
      <c r="N20440" s="102"/>
      <c r="O20440" s="93"/>
      <c r="P20440" s="93"/>
    </row>
    <row r="20441" spans="14:16">
      <c r="N20441" s="102"/>
      <c r="O20441" s="93"/>
      <c r="P20441" s="93"/>
    </row>
    <row r="20442" spans="14:16">
      <c r="N20442" s="102"/>
      <c r="O20442" s="93"/>
      <c r="P20442" s="93"/>
    </row>
    <row r="20443" spans="14:16">
      <c r="N20443" s="102"/>
      <c r="O20443" s="93"/>
      <c r="P20443" s="93"/>
    </row>
    <row r="20444" spans="14:16">
      <c r="N20444" s="102"/>
      <c r="O20444" s="93"/>
      <c r="P20444" s="93"/>
    </row>
    <row r="20445" spans="14:16">
      <c r="N20445" s="102"/>
      <c r="O20445" s="93"/>
      <c r="P20445" s="93"/>
    </row>
    <row r="20446" spans="14:16">
      <c r="N20446" s="102"/>
      <c r="O20446" s="93"/>
      <c r="P20446" s="93"/>
    </row>
    <row r="20447" spans="14:16">
      <c r="N20447" s="102"/>
      <c r="O20447" s="93"/>
      <c r="P20447" s="93"/>
    </row>
    <row r="20448" spans="14:16">
      <c r="N20448" s="102"/>
      <c r="O20448" s="93"/>
      <c r="P20448" s="93"/>
    </row>
    <row r="20449" spans="14:16">
      <c r="N20449" s="102"/>
      <c r="O20449" s="93"/>
      <c r="P20449" s="93"/>
    </row>
    <row r="20450" spans="14:16">
      <c r="N20450" s="102"/>
      <c r="O20450" s="93"/>
      <c r="P20450" s="93"/>
    </row>
    <row r="20451" spans="14:16">
      <c r="N20451" s="102"/>
      <c r="O20451" s="93"/>
      <c r="P20451" s="93"/>
    </row>
    <row r="20452" spans="14:16">
      <c r="N20452" s="102"/>
      <c r="O20452" s="93"/>
      <c r="P20452" s="93"/>
    </row>
    <row r="20453" spans="14:16">
      <c r="N20453" s="102"/>
      <c r="O20453" s="93"/>
      <c r="P20453" s="93"/>
    </row>
    <row r="20454" spans="14:16">
      <c r="N20454" s="102"/>
      <c r="O20454" s="93"/>
      <c r="P20454" s="93"/>
    </row>
    <row r="20455" spans="14:16">
      <c r="N20455" s="102"/>
      <c r="O20455" s="93"/>
      <c r="P20455" s="93"/>
    </row>
    <row r="20456" spans="14:16">
      <c r="N20456" s="102"/>
      <c r="O20456" s="93"/>
      <c r="P20456" s="93"/>
    </row>
    <row r="20457" spans="14:16">
      <c r="N20457" s="102"/>
      <c r="O20457" s="93"/>
      <c r="P20457" s="93"/>
    </row>
    <row r="20458" spans="14:16">
      <c r="N20458" s="102"/>
      <c r="O20458" s="93"/>
      <c r="P20458" s="93"/>
    </row>
    <row r="20459" spans="14:16">
      <c r="N20459" s="102"/>
      <c r="O20459" s="93"/>
      <c r="P20459" s="93"/>
    </row>
    <row r="20460" spans="14:16">
      <c r="N20460" s="102"/>
      <c r="O20460" s="93"/>
      <c r="P20460" s="93"/>
    </row>
    <row r="20461" spans="14:16">
      <c r="N20461" s="102"/>
      <c r="O20461" s="93"/>
      <c r="P20461" s="93"/>
    </row>
    <row r="20462" spans="14:16">
      <c r="N20462" s="102"/>
      <c r="O20462" s="93"/>
      <c r="P20462" s="93"/>
    </row>
    <row r="20463" spans="14:16">
      <c r="N20463" s="102"/>
      <c r="O20463" s="93"/>
      <c r="P20463" s="93"/>
    </row>
    <row r="20464" spans="14:16">
      <c r="N20464" s="102"/>
      <c r="O20464" s="93"/>
      <c r="P20464" s="93"/>
    </row>
    <row r="20465" spans="14:16">
      <c r="N20465" s="102"/>
      <c r="O20465" s="93"/>
      <c r="P20465" s="93"/>
    </row>
    <row r="20466" spans="14:16">
      <c r="N20466" s="102"/>
      <c r="O20466" s="93"/>
      <c r="P20466" s="93"/>
    </row>
    <row r="20467" spans="14:16">
      <c r="N20467" s="102"/>
      <c r="O20467" s="93"/>
      <c r="P20467" s="93"/>
    </row>
    <row r="20468" spans="14:16">
      <c r="N20468" s="102"/>
      <c r="O20468" s="93"/>
      <c r="P20468" s="93"/>
    </row>
    <row r="20469" spans="14:16">
      <c r="N20469" s="102"/>
      <c r="O20469" s="93"/>
      <c r="P20469" s="93"/>
    </row>
    <row r="20470" spans="14:16">
      <c r="N20470" s="102"/>
      <c r="O20470" s="93"/>
      <c r="P20470" s="93"/>
    </row>
    <row r="20471" spans="14:16">
      <c r="N20471" s="102"/>
      <c r="O20471" s="93"/>
      <c r="P20471" s="93"/>
    </row>
    <row r="20472" spans="14:16">
      <c r="N20472" s="102"/>
      <c r="O20472" s="93"/>
      <c r="P20472" s="93"/>
    </row>
    <row r="20473" spans="14:16">
      <c r="N20473" s="102"/>
      <c r="O20473" s="93"/>
      <c r="P20473" s="93"/>
    </row>
    <row r="20474" spans="14:16">
      <c r="N20474" s="102"/>
      <c r="O20474" s="93"/>
      <c r="P20474" s="93"/>
    </row>
    <row r="20475" spans="14:16">
      <c r="N20475" s="102"/>
      <c r="O20475" s="93"/>
      <c r="P20475" s="93"/>
    </row>
    <row r="20476" spans="14:16">
      <c r="N20476" s="102"/>
      <c r="O20476" s="93"/>
      <c r="P20476" s="93"/>
    </row>
    <row r="20477" spans="14:16">
      <c r="N20477" s="102"/>
      <c r="O20477" s="93"/>
      <c r="P20477" s="93"/>
    </row>
    <row r="20478" spans="14:16">
      <c r="N20478" s="102"/>
      <c r="O20478" s="93"/>
      <c r="P20478" s="93"/>
    </row>
    <row r="20479" spans="14:16">
      <c r="N20479" s="102"/>
      <c r="O20479" s="93"/>
      <c r="P20479" s="93"/>
    </row>
    <row r="20480" spans="14:16">
      <c r="N20480" s="102"/>
      <c r="O20480" s="93"/>
      <c r="P20480" s="93"/>
    </row>
    <row r="20481" spans="14:16">
      <c r="N20481" s="102"/>
      <c r="O20481" s="93"/>
      <c r="P20481" s="93"/>
    </row>
    <row r="20482" spans="14:16">
      <c r="N20482" s="102"/>
      <c r="O20482" s="93"/>
      <c r="P20482" s="93"/>
    </row>
    <row r="20483" spans="14:16">
      <c r="N20483" s="102"/>
      <c r="O20483" s="93"/>
      <c r="P20483" s="93"/>
    </row>
    <row r="20484" spans="14:16">
      <c r="N20484" s="102"/>
      <c r="O20484" s="93"/>
      <c r="P20484" s="93"/>
    </row>
    <row r="20485" spans="14:16">
      <c r="N20485" s="102"/>
      <c r="O20485" s="93"/>
      <c r="P20485" s="93"/>
    </row>
    <row r="20486" spans="14:16">
      <c r="N20486" s="102"/>
      <c r="O20486" s="93"/>
      <c r="P20486" s="93"/>
    </row>
    <row r="20487" spans="14:16">
      <c r="N20487" s="102"/>
      <c r="O20487" s="93"/>
      <c r="P20487" s="93"/>
    </row>
    <row r="20488" spans="14:16">
      <c r="N20488" s="102"/>
      <c r="O20488" s="93"/>
      <c r="P20488" s="93"/>
    </row>
    <row r="20489" spans="14:16">
      <c r="N20489" s="102"/>
      <c r="O20489" s="93"/>
      <c r="P20489" s="93"/>
    </row>
    <row r="20490" spans="14:16">
      <c r="N20490" s="102"/>
      <c r="O20490" s="93"/>
      <c r="P20490" s="93"/>
    </row>
    <row r="20491" spans="14:16">
      <c r="N20491" s="102"/>
      <c r="O20491" s="93"/>
      <c r="P20491" s="93"/>
    </row>
    <row r="20492" spans="14:16">
      <c r="N20492" s="102"/>
      <c r="O20492" s="93"/>
      <c r="P20492" s="93"/>
    </row>
    <row r="20493" spans="14:16">
      <c r="N20493" s="102"/>
      <c r="O20493" s="93"/>
      <c r="P20493" s="93"/>
    </row>
    <row r="20494" spans="14:16">
      <c r="N20494" s="102"/>
      <c r="O20494" s="93"/>
      <c r="P20494" s="93"/>
    </row>
    <row r="20495" spans="14:16">
      <c r="N20495" s="102"/>
      <c r="O20495" s="93"/>
      <c r="P20495" s="93"/>
    </row>
    <row r="20496" spans="14:16">
      <c r="N20496" s="102"/>
      <c r="O20496" s="93"/>
      <c r="P20496" s="93"/>
    </row>
    <row r="20497" spans="14:16">
      <c r="N20497" s="102"/>
      <c r="O20497" s="93"/>
      <c r="P20497" s="93"/>
    </row>
    <row r="20498" spans="14:16">
      <c r="N20498" s="102"/>
      <c r="O20498" s="93"/>
      <c r="P20498" s="93"/>
    </row>
    <row r="20499" spans="14:16">
      <c r="N20499" s="102"/>
      <c r="O20499" s="93"/>
      <c r="P20499" s="93"/>
    </row>
    <row r="20500" spans="14:16">
      <c r="N20500" s="102"/>
      <c r="O20500" s="93"/>
      <c r="P20500" s="93"/>
    </row>
    <row r="20501" spans="14:16">
      <c r="N20501" s="102"/>
      <c r="O20501" s="93"/>
      <c r="P20501" s="93"/>
    </row>
    <row r="20502" spans="14:16">
      <c r="N20502" s="102"/>
      <c r="O20502" s="93"/>
      <c r="P20502" s="93"/>
    </row>
    <row r="20503" spans="14:16">
      <c r="N20503" s="102"/>
      <c r="O20503" s="93"/>
      <c r="P20503" s="93"/>
    </row>
    <row r="20504" spans="14:16">
      <c r="N20504" s="102"/>
      <c r="O20504" s="93"/>
      <c r="P20504" s="93"/>
    </row>
    <row r="20505" spans="14:16">
      <c r="N20505" s="102"/>
      <c r="O20505" s="93"/>
      <c r="P20505" s="93"/>
    </row>
    <row r="20506" spans="14:16">
      <c r="N20506" s="102"/>
      <c r="O20506" s="93"/>
      <c r="P20506" s="93"/>
    </row>
    <row r="20507" spans="14:16">
      <c r="N20507" s="102"/>
      <c r="O20507" s="93"/>
      <c r="P20507" s="93"/>
    </row>
    <row r="20508" spans="14:16">
      <c r="N20508" s="102"/>
      <c r="O20508" s="93"/>
      <c r="P20508" s="93"/>
    </row>
    <row r="20509" spans="14:16">
      <c r="N20509" s="102"/>
      <c r="O20509" s="93"/>
      <c r="P20509" s="93"/>
    </row>
    <row r="20510" spans="14:16">
      <c r="N20510" s="102"/>
      <c r="O20510" s="93"/>
      <c r="P20510" s="93"/>
    </row>
    <row r="20511" spans="14:16">
      <c r="N20511" s="102"/>
      <c r="O20511" s="93"/>
      <c r="P20511" s="93"/>
    </row>
    <row r="20512" spans="14:16">
      <c r="N20512" s="102"/>
      <c r="O20512" s="93"/>
      <c r="P20512" s="93"/>
    </row>
    <row r="20513" spans="14:16">
      <c r="N20513" s="102"/>
      <c r="O20513" s="93"/>
      <c r="P20513" s="93"/>
    </row>
    <row r="20514" spans="14:16">
      <c r="N20514" s="102"/>
      <c r="O20514" s="93"/>
      <c r="P20514" s="93"/>
    </row>
    <row r="20515" spans="14:16">
      <c r="N20515" s="102"/>
      <c r="O20515" s="93"/>
      <c r="P20515" s="93"/>
    </row>
    <row r="20516" spans="14:16">
      <c r="N20516" s="102"/>
      <c r="O20516" s="93"/>
      <c r="P20516" s="93"/>
    </row>
    <row r="20517" spans="14:16">
      <c r="N20517" s="102"/>
      <c r="O20517" s="93"/>
      <c r="P20517" s="93"/>
    </row>
    <row r="20518" spans="14:16">
      <c r="N20518" s="102"/>
      <c r="O20518" s="93"/>
      <c r="P20518" s="93"/>
    </row>
    <row r="20519" spans="14:16">
      <c r="N20519" s="102"/>
      <c r="O20519" s="93"/>
      <c r="P20519" s="93"/>
    </row>
    <row r="20520" spans="14:16">
      <c r="N20520" s="102"/>
      <c r="O20520" s="93"/>
      <c r="P20520" s="93"/>
    </row>
    <row r="20521" spans="14:16">
      <c r="N20521" s="102"/>
      <c r="O20521" s="93"/>
      <c r="P20521" s="93"/>
    </row>
    <row r="20522" spans="14:16">
      <c r="N20522" s="102"/>
      <c r="O20522" s="93"/>
      <c r="P20522" s="93"/>
    </row>
    <row r="20523" spans="14:16">
      <c r="N20523" s="102"/>
      <c r="O20523" s="93"/>
      <c r="P20523" s="93"/>
    </row>
    <row r="20524" spans="14:16">
      <c r="N20524" s="102"/>
      <c r="O20524" s="93"/>
      <c r="P20524" s="93"/>
    </row>
    <row r="20525" spans="14:16">
      <c r="N20525" s="102"/>
      <c r="O20525" s="93"/>
      <c r="P20525" s="93"/>
    </row>
    <row r="20526" spans="14:16">
      <c r="N20526" s="102"/>
      <c r="O20526" s="93"/>
      <c r="P20526" s="93"/>
    </row>
    <row r="20527" spans="14:16">
      <c r="N20527" s="102"/>
      <c r="O20527" s="93"/>
      <c r="P20527" s="93"/>
    </row>
    <row r="20528" spans="14:16">
      <c r="N20528" s="102"/>
      <c r="O20528" s="93"/>
      <c r="P20528" s="93"/>
    </row>
    <row r="20529" spans="14:16">
      <c r="N20529" s="102"/>
      <c r="O20529" s="93"/>
      <c r="P20529" s="93"/>
    </row>
    <row r="20530" spans="14:16">
      <c r="N20530" s="102"/>
      <c r="O20530" s="93"/>
      <c r="P20530" s="93"/>
    </row>
    <row r="20531" spans="14:16">
      <c r="N20531" s="102"/>
      <c r="O20531" s="93"/>
      <c r="P20531" s="93"/>
    </row>
    <row r="20532" spans="14:16">
      <c r="N20532" s="102"/>
      <c r="O20532" s="93"/>
      <c r="P20532" s="93"/>
    </row>
    <row r="20533" spans="14:16">
      <c r="N20533" s="102"/>
      <c r="O20533" s="93"/>
      <c r="P20533" s="93"/>
    </row>
    <row r="20534" spans="14:16">
      <c r="N20534" s="102"/>
      <c r="O20534" s="93"/>
      <c r="P20534" s="93"/>
    </row>
    <row r="20535" spans="14:16">
      <c r="N20535" s="102"/>
      <c r="O20535" s="93"/>
      <c r="P20535" s="93"/>
    </row>
    <row r="20536" spans="14:16">
      <c r="N20536" s="102"/>
      <c r="O20536" s="93"/>
      <c r="P20536" s="93"/>
    </row>
    <row r="20537" spans="14:16">
      <c r="N20537" s="102"/>
      <c r="O20537" s="93"/>
      <c r="P20537" s="93"/>
    </row>
    <row r="20538" spans="14:16">
      <c r="N20538" s="102"/>
      <c r="O20538" s="93"/>
      <c r="P20538" s="93"/>
    </row>
    <row r="20539" spans="14:16">
      <c r="N20539" s="102"/>
      <c r="O20539" s="93"/>
      <c r="P20539" s="93"/>
    </row>
    <row r="20540" spans="14:16">
      <c r="N20540" s="102"/>
      <c r="O20540" s="93"/>
      <c r="P20540" s="93"/>
    </row>
    <row r="20541" spans="14:16">
      <c r="N20541" s="102"/>
      <c r="O20541" s="93"/>
      <c r="P20541" s="93"/>
    </row>
    <row r="20542" spans="14:16">
      <c r="N20542" s="102"/>
      <c r="O20542" s="93"/>
      <c r="P20542" s="93"/>
    </row>
    <row r="20543" spans="14:16">
      <c r="N20543" s="102"/>
      <c r="O20543" s="93"/>
      <c r="P20543" s="93"/>
    </row>
    <row r="20544" spans="14:16">
      <c r="N20544" s="102"/>
      <c r="O20544" s="93"/>
      <c r="P20544" s="93"/>
    </row>
    <row r="20545" spans="14:16">
      <c r="N20545" s="102"/>
      <c r="O20545" s="93"/>
      <c r="P20545" s="93"/>
    </row>
    <row r="20546" spans="14:16">
      <c r="N20546" s="102"/>
      <c r="O20546" s="93"/>
      <c r="P20546" s="93"/>
    </row>
    <row r="20547" spans="14:16">
      <c r="N20547" s="102"/>
      <c r="O20547" s="93"/>
      <c r="P20547" s="93"/>
    </row>
    <row r="20548" spans="14:16">
      <c r="N20548" s="102"/>
      <c r="O20548" s="93"/>
      <c r="P20548" s="93"/>
    </row>
    <row r="20549" spans="14:16">
      <c r="N20549" s="102"/>
      <c r="O20549" s="93"/>
      <c r="P20549" s="93"/>
    </row>
    <row r="20550" spans="14:16">
      <c r="N20550" s="102"/>
      <c r="O20550" s="93"/>
      <c r="P20550" s="93"/>
    </row>
    <row r="20551" spans="14:16">
      <c r="N20551" s="102"/>
      <c r="O20551" s="93"/>
      <c r="P20551" s="93"/>
    </row>
    <row r="20552" spans="14:16">
      <c r="N20552" s="102"/>
      <c r="O20552" s="93"/>
      <c r="P20552" s="93"/>
    </row>
    <row r="20553" spans="14:16">
      <c r="N20553" s="102"/>
      <c r="O20553" s="93"/>
      <c r="P20553" s="93"/>
    </row>
    <row r="20554" spans="14:16">
      <c r="N20554" s="102"/>
      <c r="O20554" s="93"/>
      <c r="P20554" s="93"/>
    </row>
    <row r="20555" spans="14:16">
      <c r="N20555" s="102"/>
      <c r="O20555" s="93"/>
      <c r="P20555" s="93"/>
    </row>
    <row r="20556" spans="14:16">
      <c r="N20556" s="102"/>
      <c r="O20556" s="93"/>
      <c r="P20556" s="93"/>
    </row>
    <row r="20557" spans="14:16">
      <c r="N20557" s="102"/>
      <c r="O20557" s="93"/>
      <c r="P20557" s="93"/>
    </row>
    <row r="20558" spans="14:16">
      <c r="N20558" s="102"/>
      <c r="O20558" s="93"/>
      <c r="P20558" s="93"/>
    </row>
    <row r="20559" spans="14:16">
      <c r="N20559" s="102"/>
      <c r="O20559" s="93"/>
      <c r="P20559" s="93"/>
    </row>
    <row r="20560" spans="14:16">
      <c r="N20560" s="102"/>
      <c r="O20560" s="93"/>
      <c r="P20560" s="93"/>
    </row>
    <row r="20561" spans="14:16">
      <c r="N20561" s="102"/>
      <c r="O20561" s="93"/>
      <c r="P20561" s="93"/>
    </row>
    <row r="20562" spans="14:16">
      <c r="N20562" s="102"/>
      <c r="O20562" s="93"/>
      <c r="P20562" s="93"/>
    </row>
    <row r="20563" spans="14:16">
      <c r="N20563" s="102"/>
      <c r="O20563" s="93"/>
      <c r="P20563" s="93"/>
    </row>
    <row r="20564" spans="14:16">
      <c r="N20564" s="102"/>
      <c r="O20564" s="93"/>
      <c r="P20564" s="93"/>
    </row>
    <row r="20565" spans="14:16">
      <c r="N20565" s="102"/>
      <c r="O20565" s="93"/>
      <c r="P20565" s="93"/>
    </row>
    <row r="20566" spans="14:16">
      <c r="N20566" s="102"/>
      <c r="O20566" s="93"/>
      <c r="P20566" s="93"/>
    </row>
    <row r="20567" spans="14:16">
      <c r="N20567" s="102"/>
      <c r="O20567" s="93"/>
      <c r="P20567" s="93"/>
    </row>
    <row r="20568" spans="14:16">
      <c r="N20568" s="102"/>
      <c r="O20568" s="93"/>
      <c r="P20568" s="93"/>
    </row>
    <row r="20569" spans="14:16">
      <c r="N20569" s="102"/>
      <c r="O20569" s="93"/>
      <c r="P20569" s="93"/>
    </row>
    <row r="20570" spans="14:16">
      <c r="N20570" s="102"/>
      <c r="O20570" s="93"/>
      <c r="P20570" s="93"/>
    </row>
    <row r="20571" spans="14:16">
      <c r="N20571" s="102"/>
      <c r="O20571" s="93"/>
      <c r="P20571" s="93"/>
    </row>
    <row r="20572" spans="14:16">
      <c r="N20572" s="102"/>
      <c r="O20572" s="93"/>
      <c r="P20572" s="93"/>
    </row>
    <row r="20573" spans="14:16">
      <c r="N20573" s="102"/>
      <c r="O20573" s="93"/>
      <c r="P20573" s="93"/>
    </row>
    <row r="20574" spans="14:16">
      <c r="N20574" s="102"/>
      <c r="O20574" s="93"/>
      <c r="P20574" s="93"/>
    </row>
    <row r="20575" spans="14:16">
      <c r="N20575" s="102"/>
      <c r="O20575" s="93"/>
      <c r="P20575" s="93"/>
    </row>
    <row r="20576" spans="14:16">
      <c r="N20576" s="102"/>
      <c r="O20576" s="93"/>
      <c r="P20576" s="93"/>
    </row>
    <row r="20577" spans="14:16">
      <c r="N20577" s="102"/>
      <c r="O20577" s="93"/>
      <c r="P20577" s="93"/>
    </row>
    <row r="20578" spans="14:16">
      <c r="N20578" s="102"/>
      <c r="O20578" s="93"/>
      <c r="P20578" s="93"/>
    </row>
    <row r="20579" spans="14:16">
      <c r="N20579" s="102"/>
      <c r="O20579" s="93"/>
      <c r="P20579" s="93"/>
    </row>
    <row r="20580" spans="14:16">
      <c r="N20580" s="102"/>
      <c r="O20580" s="93"/>
      <c r="P20580" s="93"/>
    </row>
    <row r="20581" spans="14:16">
      <c r="N20581" s="102"/>
      <c r="O20581" s="93"/>
      <c r="P20581" s="93"/>
    </row>
    <row r="20582" spans="14:16">
      <c r="N20582" s="102"/>
      <c r="O20582" s="93"/>
      <c r="P20582" s="93"/>
    </row>
    <row r="20583" spans="14:16">
      <c r="N20583" s="102"/>
      <c r="O20583" s="93"/>
      <c r="P20583" s="93"/>
    </row>
    <row r="20584" spans="14:16">
      <c r="N20584" s="102"/>
      <c r="O20584" s="93"/>
      <c r="P20584" s="93"/>
    </row>
    <row r="20585" spans="14:16">
      <c r="N20585" s="102"/>
      <c r="O20585" s="93"/>
      <c r="P20585" s="93"/>
    </row>
    <row r="20586" spans="14:16">
      <c r="N20586" s="102"/>
      <c r="O20586" s="93"/>
      <c r="P20586" s="93"/>
    </row>
    <row r="20587" spans="14:16">
      <c r="N20587" s="102"/>
      <c r="O20587" s="93"/>
      <c r="P20587" s="93"/>
    </row>
    <row r="20588" spans="14:16">
      <c r="N20588" s="102"/>
      <c r="O20588" s="93"/>
      <c r="P20588" s="93"/>
    </row>
    <row r="20589" spans="14:16">
      <c r="N20589" s="102"/>
      <c r="O20589" s="93"/>
      <c r="P20589" s="93"/>
    </row>
    <row r="20590" spans="14:16">
      <c r="N20590" s="102"/>
      <c r="O20590" s="93"/>
      <c r="P20590" s="93"/>
    </row>
    <row r="20591" spans="14:16">
      <c r="N20591" s="102"/>
      <c r="O20591" s="93"/>
      <c r="P20591" s="93"/>
    </row>
    <row r="20592" spans="14:16">
      <c r="N20592" s="102"/>
      <c r="O20592" s="93"/>
      <c r="P20592" s="93"/>
    </row>
    <row r="20593" spans="14:16">
      <c r="N20593" s="102"/>
      <c r="O20593" s="93"/>
      <c r="P20593" s="93"/>
    </row>
    <row r="20594" spans="14:16">
      <c r="N20594" s="102"/>
      <c r="O20594" s="93"/>
      <c r="P20594" s="93"/>
    </row>
    <row r="20595" spans="14:16">
      <c r="N20595" s="102"/>
      <c r="O20595" s="93"/>
      <c r="P20595" s="93"/>
    </row>
    <row r="20596" spans="14:16">
      <c r="N20596" s="102"/>
      <c r="O20596" s="93"/>
      <c r="P20596" s="93"/>
    </row>
    <row r="20597" spans="14:16">
      <c r="N20597" s="102"/>
      <c r="O20597" s="93"/>
      <c r="P20597" s="93"/>
    </row>
    <row r="20598" spans="14:16">
      <c r="N20598" s="102"/>
      <c r="O20598" s="93"/>
      <c r="P20598" s="93"/>
    </row>
    <row r="20599" spans="14:16">
      <c r="N20599" s="102"/>
      <c r="O20599" s="93"/>
      <c r="P20599" s="93"/>
    </row>
    <row r="20600" spans="14:16">
      <c r="N20600" s="102"/>
      <c r="O20600" s="93"/>
      <c r="P20600" s="93"/>
    </row>
    <row r="20601" spans="14:16">
      <c r="N20601" s="102"/>
      <c r="O20601" s="93"/>
      <c r="P20601" s="93"/>
    </row>
    <row r="20602" spans="14:16">
      <c r="N20602" s="102"/>
      <c r="O20602" s="93"/>
      <c r="P20602" s="93"/>
    </row>
    <row r="20603" spans="14:16">
      <c r="N20603" s="102"/>
      <c r="O20603" s="93"/>
      <c r="P20603" s="93"/>
    </row>
    <row r="20604" spans="14:16">
      <c r="N20604" s="102"/>
      <c r="O20604" s="93"/>
      <c r="P20604" s="93"/>
    </row>
    <row r="20605" spans="14:16">
      <c r="N20605" s="102"/>
      <c r="O20605" s="93"/>
      <c r="P20605" s="93"/>
    </row>
    <row r="20606" spans="14:16">
      <c r="N20606" s="102"/>
      <c r="O20606" s="93"/>
      <c r="P20606" s="93"/>
    </row>
    <row r="20607" spans="14:16">
      <c r="N20607" s="102"/>
      <c r="O20607" s="93"/>
      <c r="P20607" s="93"/>
    </row>
    <row r="20608" spans="14:16">
      <c r="N20608" s="102"/>
      <c r="O20608" s="93"/>
      <c r="P20608" s="93"/>
    </row>
    <row r="20609" spans="14:16">
      <c r="N20609" s="102"/>
      <c r="O20609" s="93"/>
      <c r="P20609" s="93"/>
    </row>
    <row r="20610" spans="14:16">
      <c r="N20610" s="102"/>
      <c r="O20610" s="93"/>
      <c r="P20610" s="93"/>
    </row>
    <row r="20611" spans="14:16">
      <c r="N20611" s="102"/>
      <c r="O20611" s="93"/>
      <c r="P20611" s="93"/>
    </row>
    <row r="20612" spans="14:16">
      <c r="N20612" s="102"/>
      <c r="O20612" s="93"/>
      <c r="P20612" s="93"/>
    </row>
    <row r="20613" spans="14:16">
      <c r="N20613" s="102"/>
      <c r="O20613" s="93"/>
      <c r="P20613" s="93"/>
    </row>
    <row r="20614" spans="14:16">
      <c r="N20614" s="102"/>
      <c r="O20614" s="93"/>
      <c r="P20614" s="93"/>
    </row>
    <row r="20615" spans="14:16">
      <c r="N20615" s="102"/>
      <c r="O20615" s="93"/>
      <c r="P20615" s="93"/>
    </row>
    <row r="20616" spans="14:16">
      <c r="N20616" s="102"/>
      <c r="O20616" s="93"/>
      <c r="P20616" s="93"/>
    </row>
    <row r="20617" spans="14:16">
      <c r="N20617" s="102"/>
      <c r="O20617" s="93"/>
      <c r="P20617" s="93"/>
    </row>
    <row r="20618" spans="14:16">
      <c r="N20618" s="102"/>
      <c r="O20618" s="93"/>
      <c r="P20618" s="93"/>
    </row>
    <row r="20619" spans="14:16">
      <c r="N20619" s="102"/>
      <c r="O20619" s="93"/>
      <c r="P20619" s="93"/>
    </row>
    <row r="20620" spans="14:16">
      <c r="N20620" s="102"/>
      <c r="O20620" s="93"/>
      <c r="P20620" s="93"/>
    </row>
    <row r="20621" spans="14:16">
      <c r="N20621" s="102"/>
      <c r="O20621" s="93"/>
      <c r="P20621" s="93"/>
    </row>
    <row r="20622" spans="14:16">
      <c r="N20622" s="102"/>
      <c r="O20622" s="93"/>
      <c r="P20622" s="93"/>
    </row>
    <row r="20623" spans="14:16">
      <c r="N20623" s="102"/>
      <c r="O20623" s="93"/>
      <c r="P20623" s="93"/>
    </row>
    <row r="20624" spans="14:16">
      <c r="N20624" s="102"/>
      <c r="O20624" s="93"/>
      <c r="P20624" s="93"/>
    </row>
    <row r="20625" spans="14:16">
      <c r="N20625" s="102"/>
      <c r="O20625" s="93"/>
      <c r="P20625" s="93"/>
    </row>
    <row r="20626" spans="14:16">
      <c r="N20626" s="102"/>
      <c r="O20626" s="93"/>
      <c r="P20626" s="93"/>
    </row>
    <row r="20627" spans="14:16">
      <c r="N20627" s="102"/>
      <c r="O20627" s="93"/>
      <c r="P20627" s="93"/>
    </row>
    <row r="20628" spans="14:16">
      <c r="N20628" s="102"/>
      <c r="O20628" s="93"/>
      <c r="P20628" s="93"/>
    </row>
    <row r="20629" spans="14:16">
      <c r="N20629" s="102"/>
      <c r="O20629" s="93"/>
      <c r="P20629" s="93"/>
    </row>
    <row r="20630" spans="14:16">
      <c r="N20630" s="102"/>
      <c r="O20630" s="93"/>
      <c r="P20630" s="93"/>
    </row>
    <row r="20631" spans="14:16">
      <c r="N20631" s="102"/>
      <c r="O20631" s="93"/>
      <c r="P20631" s="93"/>
    </row>
    <row r="20632" spans="14:16">
      <c r="N20632" s="102"/>
      <c r="O20632" s="93"/>
      <c r="P20632" s="93"/>
    </row>
    <row r="20633" spans="14:16">
      <c r="N20633" s="102"/>
      <c r="O20633" s="93"/>
      <c r="P20633" s="93"/>
    </row>
    <row r="20634" spans="14:16">
      <c r="N20634" s="102"/>
      <c r="O20634" s="93"/>
      <c r="P20634" s="93"/>
    </row>
    <row r="20635" spans="14:16">
      <c r="N20635" s="102"/>
      <c r="O20635" s="93"/>
      <c r="P20635" s="93"/>
    </row>
    <row r="20636" spans="14:16">
      <c r="N20636" s="102"/>
      <c r="O20636" s="93"/>
      <c r="P20636" s="93"/>
    </row>
    <row r="20637" spans="14:16">
      <c r="N20637" s="102"/>
      <c r="O20637" s="93"/>
      <c r="P20637" s="93"/>
    </row>
    <row r="20638" spans="14:16">
      <c r="N20638" s="102"/>
      <c r="O20638" s="93"/>
      <c r="P20638" s="93"/>
    </row>
    <row r="20639" spans="14:16">
      <c r="N20639" s="102"/>
      <c r="O20639" s="93"/>
      <c r="P20639" s="93"/>
    </row>
    <row r="20640" spans="14:16">
      <c r="N20640" s="102"/>
      <c r="O20640" s="93"/>
      <c r="P20640" s="93"/>
    </row>
    <row r="20641" spans="14:16">
      <c r="N20641" s="102"/>
      <c r="O20641" s="93"/>
      <c r="P20641" s="93"/>
    </row>
    <row r="20642" spans="14:16">
      <c r="N20642" s="102"/>
      <c r="O20642" s="93"/>
      <c r="P20642" s="93"/>
    </row>
    <row r="20643" spans="14:16">
      <c r="N20643" s="102"/>
      <c r="O20643" s="93"/>
      <c r="P20643" s="93"/>
    </row>
    <row r="20644" spans="14:16">
      <c r="N20644" s="102"/>
      <c r="O20644" s="93"/>
      <c r="P20644" s="93"/>
    </row>
    <row r="20645" spans="14:16">
      <c r="N20645" s="102"/>
      <c r="O20645" s="93"/>
      <c r="P20645" s="93"/>
    </row>
    <row r="20646" spans="14:16">
      <c r="N20646" s="102"/>
      <c r="O20646" s="93"/>
      <c r="P20646" s="93"/>
    </row>
    <row r="20647" spans="14:16">
      <c r="N20647" s="102"/>
      <c r="O20647" s="93"/>
      <c r="P20647" s="93"/>
    </row>
    <row r="20648" spans="14:16">
      <c r="N20648" s="102"/>
      <c r="O20648" s="93"/>
      <c r="P20648" s="93"/>
    </row>
    <row r="20649" spans="14:16">
      <c r="N20649" s="102"/>
      <c r="O20649" s="93"/>
      <c r="P20649" s="93"/>
    </row>
    <row r="20650" spans="14:16">
      <c r="N20650" s="102"/>
      <c r="O20650" s="93"/>
      <c r="P20650" s="93"/>
    </row>
    <row r="20651" spans="14:16">
      <c r="N20651" s="102"/>
      <c r="O20651" s="93"/>
      <c r="P20651" s="93"/>
    </row>
    <row r="20652" spans="14:16">
      <c r="N20652" s="102"/>
      <c r="O20652" s="93"/>
      <c r="P20652" s="93"/>
    </row>
    <row r="20653" spans="14:16">
      <c r="N20653" s="102"/>
      <c r="O20653" s="93"/>
      <c r="P20653" s="93"/>
    </row>
    <row r="20654" spans="14:16">
      <c r="N20654" s="102"/>
      <c r="O20654" s="93"/>
      <c r="P20654" s="93"/>
    </row>
    <row r="20655" spans="14:16">
      <c r="N20655" s="102"/>
      <c r="O20655" s="93"/>
      <c r="P20655" s="93"/>
    </row>
    <row r="20656" spans="14:16">
      <c r="N20656" s="102"/>
      <c r="O20656" s="93"/>
      <c r="P20656" s="93"/>
    </row>
    <row r="20657" spans="14:16">
      <c r="N20657" s="102"/>
      <c r="O20657" s="93"/>
      <c r="P20657" s="93"/>
    </row>
    <row r="20658" spans="14:16">
      <c r="N20658" s="102"/>
      <c r="O20658" s="93"/>
      <c r="P20658" s="93"/>
    </row>
    <row r="20659" spans="14:16">
      <c r="N20659" s="102"/>
      <c r="O20659" s="93"/>
      <c r="P20659" s="93"/>
    </row>
    <row r="20660" spans="14:16">
      <c r="N20660" s="102"/>
      <c r="O20660" s="93"/>
      <c r="P20660" s="93"/>
    </row>
    <row r="20661" spans="14:16">
      <c r="N20661" s="102"/>
      <c r="O20661" s="93"/>
      <c r="P20661" s="93"/>
    </row>
    <row r="20662" spans="14:16">
      <c r="N20662" s="102"/>
      <c r="O20662" s="93"/>
      <c r="P20662" s="93"/>
    </row>
    <row r="20663" spans="14:16">
      <c r="N20663" s="102"/>
      <c r="O20663" s="93"/>
      <c r="P20663" s="93"/>
    </row>
    <row r="20664" spans="14:16">
      <c r="N20664" s="102"/>
      <c r="O20664" s="93"/>
      <c r="P20664" s="93"/>
    </row>
    <row r="20665" spans="14:16">
      <c r="N20665" s="102"/>
      <c r="O20665" s="93"/>
      <c r="P20665" s="93"/>
    </row>
    <row r="20666" spans="14:16">
      <c r="N20666" s="102"/>
      <c r="O20666" s="93"/>
      <c r="P20666" s="93"/>
    </row>
    <row r="20667" spans="14:16">
      <c r="N20667" s="102"/>
      <c r="O20667" s="93"/>
      <c r="P20667" s="93"/>
    </row>
    <row r="20668" spans="14:16">
      <c r="N20668" s="102"/>
      <c r="O20668" s="93"/>
      <c r="P20668" s="93"/>
    </row>
    <row r="20669" spans="14:16">
      <c r="N20669" s="102"/>
      <c r="O20669" s="93"/>
      <c r="P20669" s="93"/>
    </row>
    <row r="20670" spans="14:16">
      <c r="N20670" s="102"/>
      <c r="O20670" s="93"/>
      <c r="P20670" s="93"/>
    </row>
    <row r="20671" spans="14:16">
      <c r="N20671" s="102"/>
      <c r="O20671" s="93"/>
      <c r="P20671" s="93"/>
    </row>
    <row r="20672" spans="14:16">
      <c r="N20672" s="102"/>
      <c r="O20672" s="93"/>
      <c r="P20672" s="93"/>
    </row>
    <row r="20673" spans="14:16">
      <c r="N20673" s="102"/>
      <c r="O20673" s="93"/>
      <c r="P20673" s="93"/>
    </row>
    <row r="20674" spans="14:16">
      <c r="N20674" s="102"/>
      <c r="O20674" s="93"/>
      <c r="P20674" s="93"/>
    </row>
    <row r="20675" spans="14:16">
      <c r="N20675" s="102"/>
      <c r="O20675" s="93"/>
      <c r="P20675" s="93"/>
    </row>
    <row r="20676" spans="14:16">
      <c r="N20676" s="102"/>
      <c r="O20676" s="93"/>
      <c r="P20676" s="93"/>
    </row>
    <row r="20677" spans="14:16">
      <c r="N20677" s="102"/>
      <c r="O20677" s="93"/>
      <c r="P20677" s="93"/>
    </row>
    <row r="20678" spans="14:16">
      <c r="N20678" s="102"/>
      <c r="O20678" s="93"/>
      <c r="P20678" s="93"/>
    </row>
    <row r="20679" spans="14:16">
      <c r="N20679" s="102"/>
      <c r="O20679" s="93"/>
      <c r="P20679" s="93"/>
    </row>
    <row r="20680" spans="14:16">
      <c r="N20680" s="102"/>
      <c r="O20680" s="93"/>
      <c r="P20680" s="93"/>
    </row>
    <row r="20681" spans="14:16">
      <c r="N20681" s="102"/>
      <c r="O20681" s="93"/>
      <c r="P20681" s="93"/>
    </row>
    <row r="20682" spans="14:16">
      <c r="N20682" s="102"/>
      <c r="O20682" s="93"/>
      <c r="P20682" s="93"/>
    </row>
    <row r="20683" spans="14:16">
      <c r="N20683" s="102"/>
      <c r="O20683" s="93"/>
      <c r="P20683" s="93"/>
    </row>
    <row r="20684" spans="14:16">
      <c r="N20684" s="102"/>
      <c r="O20684" s="93"/>
      <c r="P20684" s="93"/>
    </row>
    <row r="20685" spans="14:16">
      <c r="N20685" s="102"/>
      <c r="O20685" s="93"/>
      <c r="P20685" s="93"/>
    </row>
    <row r="20686" spans="14:16">
      <c r="N20686" s="102"/>
      <c r="O20686" s="93"/>
      <c r="P20686" s="93"/>
    </row>
    <row r="20687" spans="14:16">
      <c r="N20687" s="102"/>
      <c r="O20687" s="93"/>
      <c r="P20687" s="93"/>
    </row>
    <row r="20688" spans="14:16">
      <c r="N20688" s="102"/>
      <c r="O20688" s="93"/>
      <c r="P20688" s="93"/>
    </row>
    <row r="20689" spans="14:16">
      <c r="N20689" s="102"/>
      <c r="O20689" s="93"/>
      <c r="P20689" s="93"/>
    </row>
    <row r="20690" spans="14:16">
      <c r="N20690" s="102"/>
      <c r="O20690" s="93"/>
      <c r="P20690" s="93"/>
    </row>
    <row r="20691" spans="14:16">
      <c r="N20691" s="102"/>
      <c r="O20691" s="93"/>
      <c r="P20691" s="93"/>
    </row>
    <row r="20692" spans="14:16">
      <c r="N20692" s="102"/>
      <c r="O20692" s="93"/>
      <c r="P20692" s="93"/>
    </row>
    <row r="20693" spans="14:16">
      <c r="N20693" s="102"/>
      <c r="O20693" s="93"/>
      <c r="P20693" s="93"/>
    </row>
    <row r="20694" spans="14:16">
      <c r="N20694" s="102"/>
      <c r="O20694" s="93"/>
      <c r="P20694" s="93"/>
    </row>
    <row r="20695" spans="14:16">
      <c r="N20695" s="102"/>
      <c r="O20695" s="93"/>
      <c r="P20695" s="93"/>
    </row>
    <row r="20696" spans="14:16">
      <c r="N20696" s="102"/>
      <c r="O20696" s="93"/>
      <c r="P20696" s="93"/>
    </row>
    <row r="20697" spans="14:16">
      <c r="N20697" s="102"/>
      <c r="O20697" s="93"/>
      <c r="P20697" s="93"/>
    </row>
    <row r="20698" spans="14:16">
      <c r="N20698" s="102"/>
      <c r="O20698" s="93"/>
      <c r="P20698" s="93"/>
    </row>
    <row r="20699" spans="14:16">
      <c r="N20699" s="102"/>
      <c r="O20699" s="93"/>
      <c r="P20699" s="93"/>
    </row>
    <row r="20700" spans="14:16">
      <c r="N20700" s="102"/>
      <c r="O20700" s="93"/>
      <c r="P20700" s="93"/>
    </row>
    <row r="20701" spans="14:16">
      <c r="N20701" s="102"/>
      <c r="O20701" s="93"/>
      <c r="P20701" s="93"/>
    </row>
    <row r="20702" spans="14:16">
      <c r="N20702" s="102"/>
      <c r="O20702" s="93"/>
      <c r="P20702" s="93"/>
    </row>
    <row r="20703" spans="14:16">
      <c r="N20703" s="102"/>
      <c r="O20703" s="93"/>
      <c r="P20703" s="93"/>
    </row>
    <row r="20704" spans="14:16">
      <c r="N20704" s="102"/>
      <c r="O20704" s="93"/>
      <c r="P20704" s="93"/>
    </row>
    <row r="20705" spans="14:16">
      <c r="N20705" s="102"/>
      <c r="O20705" s="93"/>
      <c r="P20705" s="93"/>
    </row>
    <row r="20706" spans="14:16">
      <c r="N20706" s="102"/>
      <c r="O20706" s="93"/>
      <c r="P20706" s="93"/>
    </row>
    <row r="20707" spans="14:16">
      <c r="N20707" s="102"/>
      <c r="O20707" s="93"/>
      <c r="P20707" s="93"/>
    </row>
    <row r="20708" spans="14:16">
      <c r="N20708" s="102"/>
      <c r="O20708" s="93"/>
      <c r="P20708" s="93"/>
    </row>
    <row r="20709" spans="14:16">
      <c r="N20709" s="102"/>
      <c r="O20709" s="93"/>
      <c r="P20709" s="93"/>
    </row>
    <row r="20710" spans="14:16">
      <c r="N20710" s="102"/>
      <c r="O20710" s="93"/>
      <c r="P20710" s="93"/>
    </row>
    <row r="20711" spans="14:16">
      <c r="N20711" s="102"/>
      <c r="O20711" s="93"/>
      <c r="P20711" s="93"/>
    </row>
    <row r="20712" spans="14:16">
      <c r="N20712" s="102"/>
      <c r="O20712" s="93"/>
      <c r="P20712" s="93"/>
    </row>
    <row r="20713" spans="14:16">
      <c r="N20713" s="102"/>
      <c r="O20713" s="93"/>
      <c r="P20713" s="93"/>
    </row>
    <row r="20714" spans="14:16">
      <c r="N20714" s="102"/>
      <c r="O20714" s="93"/>
      <c r="P20714" s="93"/>
    </row>
    <row r="20715" spans="14:16">
      <c r="N20715" s="102"/>
      <c r="O20715" s="93"/>
      <c r="P20715" s="93"/>
    </row>
    <row r="20716" spans="14:16">
      <c r="N20716" s="102"/>
      <c r="O20716" s="93"/>
      <c r="P20716" s="93"/>
    </row>
    <row r="20717" spans="14:16">
      <c r="N20717" s="102"/>
      <c r="O20717" s="93"/>
      <c r="P20717" s="93"/>
    </row>
    <row r="20718" spans="14:16">
      <c r="N20718" s="102"/>
      <c r="O20718" s="93"/>
      <c r="P20718" s="93"/>
    </row>
    <row r="20719" spans="14:16">
      <c r="N20719" s="102"/>
      <c r="O20719" s="93"/>
      <c r="P20719" s="93"/>
    </row>
    <row r="20720" spans="14:16">
      <c r="N20720" s="102"/>
      <c r="O20720" s="93"/>
      <c r="P20720" s="93"/>
    </row>
    <row r="20721" spans="14:16">
      <c r="N20721" s="102"/>
      <c r="O20721" s="93"/>
      <c r="P20721" s="93"/>
    </row>
    <row r="20722" spans="14:16">
      <c r="N20722" s="102"/>
      <c r="O20722" s="93"/>
      <c r="P20722" s="93"/>
    </row>
    <row r="20723" spans="14:16">
      <c r="N20723" s="102"/>
      <c r="O20723" s="93"/>
      <c r="P20723" s="93"/>
    </row>
    <row r="20724" spans="14:16">
      <c r="N20724" s="102"/>
      <c r="O20724" s="93"/>
      <c r="P20724" s="93"/>
    </row>
    <row r="20725" spans="14:16">
      <c r="N20725" s="102"/>
      <c r="O20725" s="93"/>
      <c r="P20725" s="93"/>
    </row>
    <row r="20726" spans="14:16">
      <c r="N20726" s="102"/>
      <c r="O20726" s="93"/>
      <c r="P20726" s="93"/>
    </row>
    <row r="20727" spans="14:16">
      <c r="N20727" s="102"/>
      <c r="O20727" s="93"/>
      <c r="P20727" s="93"/>
    </row>
    <row r="20728" spans="14:16">
      <c r="N20728" s="102"/>
      <c r="O20728" s="93"/>
      <c r="P20728" s="93"/>
    </row>
    <row r="20729" spans="14:16">
      <c r="N20729" s="102"/>
      <c r="O20729" s="93"/>
      <c r="P20729" s="93"/>
    </row>
    <row r="20730" spans="14:16">
      <c r="N20730" s="102"/>
      <c r="O20730" s="93"/>
      <c r="P20730" s="93"/>
    </row>
    <row r="20731" spans="14:16">
      <c r="N20731" s="102"/>
      <c r="O20731" s="93"/>
      <c r="P20731" s="93"/>
    </row>
    <row r="20732" spans="14:16">
      <c r="N20732" s="102"/>
      <c r="O20732" s="93"/>
      <c r="P20732" s="93"/>
    </row>
    <row r="20733" spans="14:16">
      <c r="N20733" s="102"/>
      <c r="O20733" s="93"/>
      <c r="P20733" s="93"/>
    </row>
    <row r="20734" spans="14:16">
      <c r="N20734" s="102"/>
      <c r="O20734" s="93"/>
      <c r="P20734" s="93"/>
    </row>
    <row r="20735" spans="14:16">
      <c r="N20735" s="102"/>
      <c r="O20735" s="93"/>
      <c r="P20735" s="93"/>
    </row>
    <row r="20736" spans="14:16">
      <c r="N20736" s="102"/>
      <c r="O20736" s="93"/>
      <c r="P20736" s="93"/>
    </row>
    <row r="20737" spans="14:16">
      <c r="N20737" s="102"/>
      <c r="O20737" s="93"/>
      <c r="P20737" s="93"/>
    </row>
    <row r="20738" spans="14:16">
      <c r="N20738" s="102"/>
      <c r="O20738" s="93"/>
      <c r="P20738" s="93"/>
    </row>
    <row r="20739" spans="14:16">
      <c r="N20739" s="102"/>
      <c r="O20739" s="93"/>
      <c r="P20739" s="93"/>
    </row>
    <row r="20740" spans="14:16">
      <c r="N20740" s="102"/>
      <c r="O20740" s="93"/>
      <c r="P20740" s="93"/>
    </row>
    <row r="20741" spans="14:16">
      <c r="N20741" s="102"/>
      <c r="O20741" s="93"/>
      <c r="P20741" s="93"/>
    </row>
    <row r="20742" spans="14:16">
      <c r="N20742" s="102"/>
      <c r="O20742" s="93"/>
      <c r="P20742" s="93"/>
    </row>
    <row r="20743" spans="14:16">
      <c r="N20743" s="102"/>
      <c r="O20743" s="93"/>
      <c r="P20743" s="93"/>
    </row>
    <row r="20744" spans="14:16">
      <c r="N20744" s="102"/>
      <c r="O20744" s="93"/>
      <c r="P20744" s="93"/>
    </row>
    <row r="20745" spans="14:16">
      <c r="N20745" s="102"/>
      <c r="O20745" s="93"/>
      <c r="P20745" s="93"/>
    </row>
    <row r="20746" spans="14:16">
      <c r="N20746" s="102"/>
      <c r="O20746" s="93"/>
      <c r="P20746" s="93"/>
    </row>
    <row r="20747" spans="14:16">
      <c r="N20747" s="102"/>
      <c r="O20747" s="93"/>
      <c r="P20747" s="93"/>
    </row>
    <row r="20748" spans="14:16">
      <c r="N20748" s="102"/>
      <c r="O20748" s="93"/>
      <c r="P20748" s="93"/>
    </row>
    <row r="20749" spans="14:16">
      <c r="N20749" s="102"/>
      <c r="O20749" s="93"/>
      <c r="P20749" s="93"/>
    </row>
    <row r="20750" spans="14:16">
      <c r="N20750" s="102"/>
      <c r="O20750" s="93"/>
      <c r="P20750" s="93"/>
    </row>
    <row r="20751" spans="14:16">
      <c r="N20751" s="102"/>
      <c r="O20751" s="93"/>
      <c r="P20751" s="93"/>
    </row>
    <row r="20752" spans="14:16">
      <c r="N20752" s="102"/>
      <c r="O20752" s="93"/>
      <c r="P20752" s="93"/>
    </row>
    <row r="20753" spans="14:16">
      <c r="N20753" s="102"/>
      <c r="O20753" s="93"/>
      <c r="P20753" s="93"/>
    </row>
    <row r="20754" spans="14:16">
      <c r="N20754" s="102"/>
      <c r="O20754" s="93"/>
      <c r="P20754" s="93"/>
    </row>
    <row r="20755" spans="14:16">
      <c r="N20755" s="102"/>
      <c r="O20755" s="93"/>
      <c r="P20755" s="93"/>
    </row>
    <row r="20756" spans="14:16">
      <c r="N20756" s="102"/>
      <c r="O20756" s="93"/>
      <c r="P20756" s="93"/>
    </row>
    <row r="20757" spans="14:16">
      <c r="N20757" s="102"/>
      <c r="O20757" s="93"/>
      <c r="P20757" s="93"/>
    </row>
    <row r="20758" spans="14:16">
      <c r="N20758" s="102"/>
      <c r="O20758" s="93"/>
      <c r="P20758" s="93"/>
    </row>
    <row r="20759" spans="14:16">
      <c r="N20759" s="102"/>
      <c r="O20759" s="93"/>
      <c r="P20759" s="93"/>
    </row>
    <row r="20760" spans="14:16">
      <c r="N20760" s="102"/>
      <c r="O20760" s="93"/>
      <c r="P20760" s="93"/>
    </row>
    <row r="20761" spans="14:16">
      <c r="N20761" s="102"/>
      <c r="O20761" s="93"/>
      <c r="P20761" s="93"/>
    </row>
    <row r="20762" spans="14:16">
      <c r="N20762" s="102"/>
      <c r="O20762" s="93"/>
      <c r="P20762" s="93"/>
    </row>
    <row r="20763" spans="14:16">
      <c r="N20763" s="102"/>
      <c r="O20763" s="93"/>
      <c r="P20763" s="93"/>
    </row>
    <row r="20764" spans="14:16">
      <c r="N20764" s="102"/>
      <c r="O20764" s="93"/>
      <c r="P20764" s="93"/>
    </row>
    <row r="20765" spans="14:16">
      <c r="N20765" s="102"/>
      <c r="O20765" s="93"/>
      <c r="P20765" s="93"/>
    </row>
    <row r="20766" spans="14:16">
      <c r="N20766" s="102"/>
      <c r="O20766" s="93"/>
      <c r="P20766" s="93"/>
    </row>
    <row r="20767" spans="14:16">
      <c r="N20767" s="102"/>
      <c r="O20767" s="93"/>
      <c r="P20767" s="93"/>
    </row>
    <row r="20768" spans="14:16">
      <c r="N20768" s="102"/>
      <c r="O20768" s="93"/>
      <c r="P20768" s="93"/>
    </row>
    <row r="20769" spans="14:16">
      <c r="N20769" s="102"/>
      <c r="O20769" s="93"/>
      <c r="P20769" s="93"/>
    </row>
    <row r="20770" spans="14:16">
      <c r="N20770" s="102"/>
      <c r="O20770" s="93"/>
      <c r="P20770" s="93"/>
    </row>
    <row r="20771" spans="14:16">
      <c r="N20771" s="102"/>
      <c r="O20771" s="93"/>
      <c r="P20771" s="93"/>
    </row>
    <row r="20772" spans="14:16">
      <c r="N20772" s="102"/>
      <c r="O20772" s="93"/>
      <c r="P20772" s="93"/>
    </row>
    <row r="20773" spans="14:16">
      <c r="N20773" s="102"/>
      <c r="O20773" s="93"/>
      <c r="P20773" s="93"/>
    </row>
    <row r="20774" spans="14:16">
      <c r="N20774" s="102"/>
      <c r="O20774" s="93"/>
      <c r="P20774" s="93"/>
    </row>
    <row r="20775" spans="14:16">
      <c r="N20775" s="102"/>
      <c r="O20775" s="93"/>
      <c r="P20775" s="93"/>
    </row>
    <row r="20776" spans="14:16">
      <c r="N20776" s="102"/>
      <c r="O20776" s="93"/>
      <c r="P20776" s="93"/>
    </row>
    <row r="20777" spans="14:16">
      <c r="N20777" s="102"/>
      <c r="O20777" s="93"/>
      <c r="P20777" s="93"/>
    </row>
    <row r="20778" spans="14:16">
      <c r="N20778" s="102"/>
      <c r="O20778" s="93"/>
      <c r="P20778" s="93"/>
    </row>
    <row r="20779" spans="14:16">
      <c r="N20779" s="102"/>
      <c r="O20779" s="93"/>
      <c r="P20779" s="93"/>
    </row>
    <row r="20780" spans="14:16">
      <c r="N20780" s="102"/>
      <c r="O20780" s="93"/>
      <c r="P20780" s="93"/>
    </row>
    <row r="20781" spans="14:16">
      <c r="N20781" s="102"/>
      <c r="O20781" s="93"/>
      <c r="P20781" s="93"/>
    </row>
    <row r="20782" spans="14:16">
      <c r="N20782" s="102"/>
      <c r="O20782" s="93"/>
      <c r="P20782" s="93"/>
    </row>
    <row r="20783" spans="14:16">
      <c r="N20783" s="102"/>
      <c r="O20783" s="93"/>
      <c r="P20783" s="93"/>
    </row>
    <row r="20784" spans="14:16">
      <c r="N20784" s="102"/>
      <c r="O20784" s="93"/>
      <c r="P20784" s="93"/>
    </row>
    <row r="20785" spans="14:16">
      <c r="N20785" s="102"/>
      <c r="O20785" s="93"/>
      <c r="P20785" s="93"/>
    </row>
    <row r="20786" spans="14:16">
      <c r="N20786" s="102"/>
      <c r="O20786" s="93"/>
      <c r="P20786" s="93"/>
    </row>
    <row r="20787" spans="14:16">
      <c r="N20787" s="102"/>
      <c r="O20787" s="93"/>
      <c r="P20787" s="93"/>
    </row>
    <row r="20788" spans="14:16">
      <c r="N20788" s="102"/>
      <c r="O20788" s="93"/>
      <c r="P20788" s="93"/>
    </row>
    <row r="20789" spans="14:16">
      <c r="N20789" s="102"/>
      <c r="O20789" s="93"/>
      <c r="P20789" s="93"/>
    </row>
    <row r="20790" spans="14:16">
      <c r="N20790" s="102"/>
      <c r="O20790" s="93"/>
      <c r="P20790" s="93"/>
    </row>
    <row r="20791" spans="14:16">
      <c r="N20791" s="102"/>
      <c r="O20791" s="93"/>
      <c r="P20791" s="93"/>
    </row>
    <row r="20792" spans="14:16">
      <c r="N20792" s="102"/>
      <c r="O20792" s="93"/>
      <c r="P20792" s="93"/>
    </row>
    <row r="20793" spans="14:16">
      <c r="N20793" s="102"/>
      <c r="O20793" s="93"/>
      <c r="P20793" s="93"/>
    </row>
    <row r="20794" spans="14:16">
      <c r="N20794" s="102"/>
      <c r="O20794" s="93"/>
      <c r="P20794" s="93"/>
    </row>
    <row r="20795" spans="14:16">
      <c r="N20795" s="102"/>
      <c r="O20795" s="93"/>
      <c r="P20795" s="93"/>
    </row>
    <row r="20796" spans="14:16">
      <c r="N20796" s="102"/>
      <c r="O20796" s="93"/>
      <c r="P20796" s="93"/>
    </row>
    <row r="20797" spans="14:16">
      <c r="N20797" s="102"/>
      <c r="O20797" s="93"/>
      <c r="P20797" s="93"/>
    </row>
    <row r="20798" spans="14:16">
      <c r="N20798" s="102"/>
      <c r="O20798" s="93"/>
      <c r="P20798" s="93"/>
    </row>
    <row r="20799" spans="14:16">
      <c r="N20799" s="102"/>
      <c r="O20799" s="93"/>
      <c r="P20799" s="93"/>
    </row>
    <row r="20800" spans="14:16">
      <c r="N20800" s="102"/>
      <c r="O20800" s="93"/>
      <c r="P20800" s="93"/>
    </row>
    <row r="20801" spans="14:16">
      <c r="N20801" s="102"/>
      <c r="O20801" s="93"/>
      <c r="P20801" s="93"/>
    </row>
    <row r="20802" spans="14:16">
      <c r="N20802" s="102"/>
      <c r="O20802" s="93"/>
      <c r="P20802" s="93"/>
    </row>
    <row r="20803" spans="14:16">
      <c r="N20803" s="102"/>
      <c r="O20803" s="93"/>
      <c r="P20803" s="93"/>
    </row>
    <row r="20804" spans="14:16">
      <c r="N20804" s="102"/>
      <c r="O20804" s="93"/>
      <c r="P20804" s="93"/>
    </row>
    <row r="20805" spans="14:16">
      <c r="N20805" s="102"/>
      <c r="O20805" s="93"/>
      <c r="P20805" s="93"/>
    </row>
    <row r="20806" spans="14:16">
      <c r="N20806" s="102"/>
      <c r="O20806" s="93"/>
      <c r="P20806" s="93"/>
    </row>
    <row r="20807" spans="14:16">
      <c r="N20807" s="102"/>
      <c r="O20807" s="93"/>
      <c r="P20807" s="93"/>
    </row>
    <row r="20808" spans="14:16">
      <c r="N20808" s="102"/>
      <c r="O20808" s="93"/>
      <c r="P20808" s="93"/>
    </row>
    <row r="20809" spans="14:16">
      <c r="N20809" s="102"/>
      <c r="O20809" s="93"/>
      <c r="P20809" s="93"/>
    </row>
    <row r="20810" spans="14:16">
      <c r="N20810" s="102"/>
      <c r="O20810" s="93"/>
      <c r="P20810" s="93"/>
    </row>
    <row r="20811" spans="14:16">
      <c r="N20811" s="102"/>
      <c r="O20811" s="93"/>
      <c r="P20811" s="93"/>
    </row>
    <row r="20812" spans="14:16">
      <c r="N20812" s="102"/>
      <c r="O20812" s="93"/>
      <c r="P20812" s="93"/>
    </row>
    <row r="20813" spans="14:16">
      <c r="N20813" s="102"/>
      <c r="O20813" s="93"/>
      <c r="P20813" s="93"/>
    </row>
    <row r="20814" spans="14:16">
      <c r="N20814" s="102"/>
      <c r="O20814" s="93"/>
      <c r="P20814" s="93"/>
    </row>
    <row r="20815" spans="14:16">
      <c r="N20815" s="102"/>
      <c r="O20815" s="93"/>
      <c r="P20815" s="93"/>
    </row>
    <row r="20816" spans="14:16">
      <c r="N20816" s="102"/>
      <c r="O20816" s="93"/>
      <c r="P20816" s="93"/>
    </row>
    <row r="20817" spans="14:16">
      <c r="N20817" s="102"/>
      <c r="O20817" s="93"/>
      <c r="P20817" s="93"/>
    </row>
    <row r="20818" spans="14:16">
      <c r="N20818" s="102"/>
      <c r="O20818" s="93"/>
      <c r="P20818" s="93"/>
    </row>
    <row r="20819" spans="14:16">
      <c r="N20819" s="102"/>
      <c r="O20819" s="93"/>
      <c r="P20819" s="93"/>
    </row>
    <row r="20820" spans="14:16">
      <c r="N20820" s="102"/>
      <c r="O20820" s="93"/>
      <c r="P20820" s="93"/>
    </row>
    <row r="20821" spans="14:16">
      <c r="N20821" s="102"/>
      <c r="O20821" s="93"/>
      <c r="P20821" s="93"/>
    </row>
    <row r="20822" spans="14:16">
      <c r="N20822" s="102"/>
      <c r="O20822" s="93"/>
      <c r="P20822" s="93"/>
    </row>
    <row r="20823" spans="14:16">
      <c r="N20823" s="102"/>
      <c r="O20823" s="93"/>
      <c r="P20823" s="93"/>
    </row>
    <row r="20824" spans="14:16">
      <c r="N20824" s="102"/>
      <c r="O20824" s="93"/>
      <c r="P20824" s="93"/>
    </row>
    <row r="20825" spans="14:16">
      <c r="N20825" s="102"/>
      <c r="O20825" s="93"/>
      <c r="P20825" s="93"/>
    </row>
    <row r="20826" spans="14:16">
      <c r="N20826" s="102"/>
      <c r="O20826" s="93"/>
      <c r="P20826" s="93"/>
    </row>
    <row r="20827" spans="14:16">
      <c r="N20827" s="102"/>
      <c r="O20827" s="93"/>
      <c r="P20827" s="93"/>
    </row>
    <row r="20828" spans="14:16">
      <c r="N20828" s="102"/>
      <c r="O20828" s="93"/>
      <c r="P20828" s="93"/>
    </row>
    <row r="20829" spans="14:16">
      <c r="N20829" s="102"/>
      <c r="O20829" s="93"/>
      <c r="P20829" s="93"/>
    </row>
    <row r="20830" spans="14:16">
      <c r="N20830" s="102"/>
      <c r="O20830" s="93"/>
      <c r="P20830" s="93"/>
    </row>
    <row r="20831" spans="14:16">
      <c r="N20831" s="102"/>
      <c r="O20831" s="93"/>
      <c r="P20831" s="93"/>
    </row>
    <row r="20832" spans="14:16">
      <c r="N20832" s="102"/>
      <c r="O20832" s="93"/>
      <c r="P20832" s="93"/>
    </row>
    <row r="20833" spans="14:16">
      <c r="N20833" s="102"/>
      <c r="O20833" s="93"/>
      <c r="P20833" s="93"/>
    </row>
    <row r="20834" spans="14:16">
      <c r="N20834" s="102"/>
      <c r="O20834" s="93"/>
      <c r="P20834" s="93"/>
    </row>
    <row r="20835" spans="14:16">
      <c r="N20835" s="102"/>
      <c r="O20835" s="93"/>
      <c r="P20835" s="93"/>
    </row>
    <row r="20836" spans="14:16">
      <c r="N20836" s="102"/>
      <c r="O20836" s="93"/>
      <c r="P20836" s="93"/>
    </row>
    <row r="20837" spans="14:16">
      <c r="N20837" s="102"/>
      <c r="O20837" s="93"/>
      <c r="P20837" s="93"/>
    </row>
    <row r="20838" spans="14:16">
      <c r="N20838" s="102"/>
      <c r="O20838" s="93"/>
      <c r="P20838" s="93"/>
    </row>
    <row r="20839" spans="14:16">
      <c r="N20839" s="102"/>
      <c r="O20839" s="93"/>
      <c r="P20839" s="93"/>
    </row>
    <row r="20840" spans="14:16">
      <c r="N20840" s="102"/>
      <c r="O20840" s="93"/>
      <c r="P20840" s="93"/>
    </row>
    <row r="20841" spans="14:16">
      <c r="N20841" s="102"/>
      <c r="O20841" s="93"/>
      <c r="P20841" s="93"/>
    </row>
    <row r="20842" spans="14:16">
      <c r="N20842" s="102"/>
      <c r="O20842" s="93"/>
      <c r="P20842" s="93"/>
    </row>
    <row r="20843" spans="14:16">
      <c r="N20843" s="102"/>
      <c r="O20843" s="93"/>
      <c r="P20843" s="93"/>
    </row>
    <row r="20844" spans="14:16">
      <c r="N20844" s="102"/>
      <c r="O20844" s="93"/>
      <c r="P20844" s="93"/>
    </row>
    <row r="20845" spans="14:16">
      <c r="N20845" s="102"/>
      <c r="O20845" s="93"/>
      <c r="P20845" s="93"/>
    </row>
    <row r="20846" spans="14:16">
      <c r="N20846" s="102"/>
      <c r="O20846" s="93"/>
      <c r="P20846" s="93"/>
    </row>
    <row r="20847" spans="14:16">
      <c r="N20847" s="102"/>
      <c r="O20847" s="93"/>
      <c r="P20847" s="93"/>
    </row>
    <row r="20848" spans="14:16">
      <c r="N20848" s="102"/>
      <c r="O20848" s="93"/>
      <c r="P20848" s="93"/>
    </row>
    <row r="20849" spans="14:16">
      <c r="N20849" s="102"/>
      <c r="O20849" s="93"/>
      <c r="P20849" s="93"/>
    </row>
    <row r="20850" spans="14:16">
      <c r="N20850" s="102"/>
      <c r="O20850" s="93"/>
      <c r="P20850" s="93"/>
    </row>
    <row r="20851" spans="14:16">
      <c r="N20851" s="102"/>
      <c r="O20851" s="93"/>
      <c r="P20851" s="93"/>
    </row>
    <row r="20852" spans="14:16">
      <c r="N20852" s="102"/>
      <c r="O20852" s="93"/>
      <c r="P20852" s="93"/>
    </row>
    <row r="20853" spans="14:16">
      <c r="N20853" s="102"/>
      <c r="O20853" s="93"/>
      <c r="P20853" s="93"/>
    </row>
    <row r="20854" spans="14:16">
      <c r="N20854" s="102"/>
      <c r="O20854" s="93"/>
      <c r="P20854" s="93"/>
    </row>
    <row r="20855" spans="14:16">
      <c r="N20855" s="102"/>
      <c r="O20855" s="93"/>
      <c r="P20855" s="93"/>
    </row>
    <row r="20856" spans="14:16">
      <c r="N20856" s="102"/>
      <c r="O20856" s="93"/>
      <c r="P20856" s="93"/>
    </row>
    <row r="20857" spans="14:16">
      <c r="N20857" s="102"/>
      <c r="O20857" s="93"/>
      <c r="P20857" s="93"/>
    </row>
    <row r="20858" spans="14:16">
      <c r="N20858" s="102"/>
      <c r="O20858" s="93"/>
      <c r="P20858" s="93"/>
    </row>
    <row r="20859" spans="14:16">
      <c r="N20859" s="102"/>
      <c r="O20859" s="93"/>
      <c r="P20859" s="93"/>
    </row>
    <row r="20860" spans="14:16">
      <c r="N20860" s="102"/>
      <c r="O20860" s="93"/>
      <c r="P20860" s="93"/>
    </row>
    <row r="20861" spans="14:16">
      <c r="N20861" s="102"/>
      <c r="O20861" s="93"/>
      <c r="P20861" s="93"/>
    </row>
    <row r="20862" spans="14:16">
      <c r="N20862" s="102"/>
      <c r="O20862" s="93"/>
      <c r="P20862" s="93"/>
    </row>
    <row r="20863" spans="14:16">
      <c r="N20863" s="102"/>
      <c r="O20863" s="93"/>
      <c r="P20863" s="93"/>
    </row>
    <row r="20864" spans="14:16">
      <c r="N20864" s="102"/>
      <c r="O20864" s="93"/>
      <c r="P20864" s="93"/>
    </row>
    <row r="20865" spans="14:16">
      <c r="N20865" s="102"/>
      <c r="O20865" s="93"/>
      <c r="P20865" s="93"/>
    </row>
    <row r="20866" spans="14:16">
      <c r="N20866" s="102"/>
      <c r="O20866" s="93"/>
      <c r="P20866" s="93"/>
    </row>
    <row r="20867" spans="14:16">
      <c r="N20867" s="102"/>
      <c r="O20867" s="93"/>
      <c r="P20867" s="93"/>
    </row>
    <row r="20868" spans="14:16">
      <c r="N20868" s="102"/>
      <c r="O20868" s="93"/>
      <c r="P20868" s="93"/>
    </row>
    <row r="20869" spans="14:16">
      <c r="N20869" s="102"/>
      <c r="O20869" s="93"/>
      <c r="P20869" s="93"/>
    </row>
    <row r="20870" spans="14:16">
      <c r="N20870" s="102"/>
      <c r="O20870" s="93"/>
      <c r="P20870" s="93"/>
    </row>
    <row r="20871" spans="14:16">
      <c r="N20871" s="102"/>
      <c r="O20871" s="93"/>
      <c r="P20871" s="93"/>
    </row>
    <row r="20872" spans="14:16">
      <c r="N20872" s="102"/>
      <c r="O20872" s="93"/>
      <c r="P20872" s="93"/>
    </row>
    <row r="20873" spans="14:16">
      <c r="N20873" s="102"/>
      <c r="O20873" s="93"/>
      <c r="P20873" s="93"/>
    </row>
    <row r="20874" spans="14:16">
      <c r="N20874" s="102"/>
      <c r="O20874" s="93"/>
      <c r="P20874" s="93"/>
    </row>
    <row r="20875" spans="14:16">
      <c r="N20875" s="102"/>
      <c r="O20875" s="93"/>
      <c r="P20875" s="93"/>
    </row>
    <row r="20876" spans="14:16">
      <c r="N20876" s="102"/>
      <c r="O20876" s="93"/>
      <c r="P20876" s="93"/>
    </row>
    <row r="20877" spans="14:16">
      <c r="N20877" s="102"/>
      <c r="O20877" s="93"/>
      <c r="P20877" s="93"/>
    </row>
    <row r="20878" spans="14:16">
      <c r="N20878" s="102"/>
      <c r="O20878" s="93"/>
      <c r="P20878" s="93"/>
    </row>
    <row r="20879" spans="14:16">
      <c r="N20879" s="102"/>
      <c r="O20879" s="93"/>
      <c r="P20879" s="93"/>
    </row>
    <row r="20880" spans="14:16">
      <c r="N20880" s="102"/>
      <c r="O20880" s="93"/>
      <c r="P20880" s="93"/>
    </row>
    <row r="20881" spans="14:16">
      <c r="N20881" s="102"/>
      <c r="O20881" s="93"/>
      <c r="P20881" s="93"/>
    </row>
    <row r="20882" spans="14:16">
      <c r="N20882" s="102"/>
      <c r="O20882" s="93"/>
      <c r="P20882" s="93"/>
    </row>
    <row r="20883" spans="14:16">
      <c r="N20883" s="102"/>
      <c r="O20883" s="93"/>
      <c r="P20883" s="93"/>
    </row>
    <row r="20884" spans="14:16">
      <c r="N20884" s="102"/>
      <c r="O20884" s="93"/>
      <c r="P20884" s="93"/>
    </row>
    <row r="20885" spans="14:16">
      <c r="N20885" s="102"/>
      <c r="O20885" s="93"/>
      <c r="P20885" s="93"/>
    </row>
    <row r="20886" spans="14:16">
      <c r="N20886" s="102"/>
      <c r="O20886" s="93"/>
      <c r="P20886" s="93"/>
    </row>
    <row r="20887" spans="14:16">
      <c r="N20887" s="102"/>
      <c r="O20887" s="93"/>
      <c r="P20887" s="93"/>
    </row>
    <row r="20888" spans="14:16">
      <c r="N20888" s="102"/>
      <c r="O20888" s="93"/>
      <c r="P20888" s="93"/>
    </row>
    <row r="20889" spans="14:16">
      <c r="N20889" s="102"/>
      <c r="O20889" s="93"/>
      <c r="P20889" s="93"/>
    </row>
    <row r="20890" spans="14:16">
      <c r="N20890" s="102"/>
      <c r="O20890" s="93"/>
      <c r="P20890" s="93"/>
    </row>
    <row r="20891" spans="14:16">
      <c r="N20891" s="102"/>
      <c r="O20891" s="93"/>
      <c r="P20891" s="93"/>
    </row>
    <row r="20892" spans="14:16">
      <c r="N20892" s="102"/>
      <c r="O20892" s="93"/>
      <c r="P20892" s="93"/>
    </row>
    <row r="20893" spans="14:16">
      <c r="N20893" s="102"/>
      <c r="O20893" s="93"/>
      <c r="P20893" s="93"/>
    </row>
    <row r="20894" spans="14:16">
      <c r="N20894" s="102"/>
      <c r="O20894" s="93"/>
      <c r="P20894" s="93"/>
    </row>
    <row r="20895" spans="14:16">
      <c r="N20895" s="102"/>
      <c r="O20895" s="93"/>
      <c r="P20895" s="93"/>
    </row>
    <row r="20896" spans="14:16">
      <c r="N20896" s="102"/>
      <c r="O20896" s="93"/>
      <c r="P20896" s="93"/>
    </row>
    <row r="20897" spans="14:16">
      <c r="N20897" s="102"/>
      <c r="O20897" s="93"/>
      <c r="P20897" s="93"/>
    </row>
    <row r="20898" spans="14:16">
      <c r="N20898" s="102"/>
      <c r="O20898" s="93"/>
      <c r="P20898" s="93"/>
    </row>
    <row r="20899" spans="14:16">
      <c r="N20899" s="102"/>
      <c r="O20899" s="93"/>
      <c r="P20899" s="93"/>
    </row>
    <row r="20900" spans="14:16">
      <c r="N20900" s="102"/>
      <c r="O20900" s="93"/>
      <c r="P20900" s="93"/>
    </row>
    <row r="20901" spans="14:16">
      <c r="N20901" s="102"/>
      <c r="O20901" s="93"/>
      <c r="P20901" s="93"/>
    </row>
    <row r="20902" spans="14:16">
      <c r="N20902" s="102"/>
      <c r="O20902" s="93"/>
      <c r="P20902" s="93"/>
    </row>
    <row r="20903" spans="14:16">
      <c r="N20903" s="102"/>
      <c r="O20903" s="93"/>
      <c r="P20903" s="93"/>
    </row>
    <row r="20904" spans="14:16">
      <c r="N20904" s="102"/>
      <c r="O20904" s="93"/>
      <c r="P20904" s="93"/>
    </row>
    <row r="20905" spans="14:16">
      <c r="N20905" s="102"/>
      <c r="O20905" s="93"/>
      <c r="P20905" s="93"/>
    </row>
    <row r="20906" spans="14:16">
      <c r="N20906" s="102"/>
      <c r="O20906" s="93"/>
      <c r="P20906" s="93"/>
    </row>
    <row r="20907" spans="14:16">
      <c r="N20907" s="102"/>
      <c r="O20907" s="93"/>
      <c r="P20907" s="93"/>
    </row>
    <row r="20908" spans="14:16">
      <c r="N20908" s="102"/>
      <c r="O20908" s="93"/>
      <c r="P20908" s="93"/>
    </row>
    <row r="20909" spans="14:16">
      <c r="N20909" s="102"/>
      <c r="O20909" s="93"/>
      <c r="P20909" s="93"/>
    </row>
    <row r="20910" spans="14:16">
      <c r="N20910" s="102"/>
      <c r="O20910" s="93"/>
      <c r="P20910" s="93"/>
    </row>
    <row r="20911" spans="14:16">
      <c r="N20911" s="102"/>
      <c r="O20911" s="93"/>
      <c r="P20911" s="93"/>
    </row>
    <row r="20912" spans="14:16">
      <c r="N20912" s="102"/>
      <c r="O20912" s="93"/>
      <c r="P20912" s="93"/>
    </row>
    <row r="20913" spans="14:16">
      <c r="N20913" s="102"/>
      <c r="O20913" s="93"/>
      <c r="P20913" s="93"/>
    </row>
    <row r="20914" spans="14:16">
      <c r="N20914" s="102"/>
      <c r="O20914" s="93"/>
      <c r="P20914" s="93"/>
    </row>
    <row r="20915" spans="14:16">
      <c r="N20915" s="102"/>
      <c r="O20915" s="93"/>
      <c r="P20915" s="93"/>
    </row>
    <row r="20916" spans="14:16">
      <c r="N20916" s="102"/>
      <c r="O20916" s="93"/>
      <c r="P20916" s="93"/>
    </row>
    <row r="20917" spans="14:16">
      <c r="N20917" s="102"/>
      <c r="O20917" s="93"/>
      <c r="P20917" s="93"/>
    </row>
    <row r="20918" spans="14:16">
      <c r="N20918" s="102"/>
      <c r="O20918" s="93"/>
      <c r="P20918" s="93"/>
    </row>
    <row r="20919" spans="14:16">
      <c r="N20919" s="102"/>
      <c r="O20919" s="93"/>
      <c r="P20919" s="93"/>
    </row>
    <row r="20920" spans="14:16">
      <c r="N20920" s="102"/>
      <c r="O20920" s="93"/>
      <c r="P20920" s="93"/>
    </row>
    <row r="20921" spans="14:16">
      <c r="N20921" s="102"/>
      <c r="O20921" s="93"/>
      <c r="P20921" s="93"/>
    </row>
    <row r="20922" spans="14:16">
      <c r="N20922" s="102"/>
      <c r="O20922" s="93"/>
      <c r="P20922" s="93"/>
    </row>
    <row r="20923" spans="14:16">
      <c r="N20923" s="102"/>
      <c r="O20923" s="93"/>
      <c r="P20923" s="93"/>
    </row>
    <row r="20924" spans="14:16">
      <c r="N20924" s="102"/>
      <c r="O20924" s="93"/>
      <c r="P20924" s="93"/>
    </row>
    <row r="20925" spans="14:16">
      <c r="N20925" s="102"/>
      <c r="O20925" s="93"/>
      <c r="P20925" s="93"/>
    </row>
    <row r="20926" spans="14:16">
      <c r="N20926" s="102"/>
      <c r="O20926" s="93"/>
      <c r="P20926" s="93"/>
    </row>
    <row r="20927" spans="14:16">
      <c r="N20927" s="102"/>
      <c r="O20927" s="93"/>
      <c r="P20927" s="93"/>
    </row>
    <row r="20928" spans="14:16">
      <c r="N20928" s="102"/>
      <c r="O20928" s="93"/>
      <c r="P20928" s="93"/>
    </row>
    <row r="20929" spans="14:16">
      <c r="N20929" s="102"/>
      <c r="O20929" s="93"/>
      <c r="P20929" s="93"/>
    </row>
    <row r="20930" spans="14:16">
      <c r="N20930" s="102"/>
      <c r="O20930" s="93"/>
      <c r="P20930" s="93"/>
    </row>
    <row r="20931" spans="14:16">
      <c r="N20931" s="102"/>
      <c r="O20931" s="93"/>
      <c r="P20931" s="93"/>
    </row>
    <row r="20932" spans="14:16">
      <c r="N20932" s="102"/>
      <c r="O20932" s="93"/>
      <c r="P20932" s="93"/>
    </row>
    <row r="20933" spans="14:16">
      <c r="N20933" s="102"/>
      <c r="O20933" s="93"/>
      <c r="P20933" s="93"/>
    </row>
    <row r="20934" spans="14:16">
      <c r="N20934" s="102"/>
      <c r="O20934" s="93"/>
      <c r="P20934" s="93"/>
    </row>
    <row r="20935" spans="14:16">
      <c r="N20935" s="102"/>
      <c r="O20935" s="93"/>
      <c r="P20935" s="93"/>
    </row>
    <row r="20936" spans="14:16">
      <c r="N20936" s="102"/>
      <c r="O20936" s="93"/>
      <c r="P20936" s="93"/>
    </row>
    <row r="20937" spans="14:16">
      <c r="N20937" s="102"/>
      <c r="O20937" s="93"/>
      <c r="P20937" s="93"/>
    </row>
    <row r="20938" spans="14:16">
      <c r="N20938" s="102"/>
      <c r="O20938" s="93"/>
      <c r="P20938" s="93"/>
    </row>
    <row r="20939" spans="14:16">
      <c r="N20939" s="102"/>
      <c r="O20939" s="93"/>
      <c r="P20939" s="93"/>
    </row>
    <row r="20940" spans="14:16">
      <c r="N20940" s="102"/>
      <c r="O20940" s="93"/>
      <c r="P20940" s="93"/>
    </row>
    <row r="20941" spans="14:16">
      <c r="N20941" s="102"/>
      <c r="O20941" s="93"/>
      <c r="P20941" s="93"/>
    </row>
    <row r="20942" spans="14:16">
      <c r="N20942" s="102"/>
      <c r="O20942" s="93"/>
      <c r="P20942" s="93"/>
    </row>
    <row r="20943" spans="14:16">
      <c r="N20943" s="102"/>
      <c r="O20943" s="93"/>
      <c r="P20943" s="93"/>
    </row>
    <row r="20944" spans="14:16">
      <c r="N20944" s="102"/>
      <c r="O20944" s="93"/>
      <c r="P20944" s="93"/>
    </row>
    <row r="20945" spans="14:16">
      <c r="N20945" s="102"/>
      <c r="O20945" s="93"/>
      <c r="P20945" s="93"/>
    </row>
    <row r="20946" spans="14:16">
      <c r="N20946" s="102"/>
      <c r="O20946" s="93"/>
      <c r="P20946" s="93"/>
    </row>
    <row r="20947" spans="14:16">
      <c r="N20947" s="102"/>
      <c r="O20947" s="93"/>
      <c r="P20947" s="93"/>
    </row>
    <row r="20948" spans="14:16">
      <c r="N20948" s="102"/>
      <c r="O20948" s="93"/>
      <c r="P20948" s="93"/>
    </row>
    <row r="20949" spans="14:16">
      <c r="N20949" s="102"/>
      <c r="O20949" s="93"/>
      <c r="P20949" s="93"/>
    </row>
    <row r="20950" spans="14:16">
      <c r="N20950" s="102"/>
      <c r="O20950" s="93"/>
      <c r="P20950" s="93"/>
    </row>
    <row r="20951" spans="14:16">
      <c r="N20951" s="102"/>
      <c r="O20951" s="93"/>
      <c r="P20951" s="93"/>
    </row>
    <row r="20952" spans="14:16">
      <c r="N20952" s="102"/>
      <c r="O20952" s="93"/>
      <c r="P20952" s="93"/>
    </row>
    <row r="20953" spans="14:16">
      <c r="N20953" s="102"/>
      <c r="O20953" s="93"/>
      <c r="P20953" s="93"/>
    </row>
    <row r="20954" spans="14:16">
      <c r="N20954" s="102"/>
      <c r="O20954" s="93"/>
      <c r="P20954" s="93"/>
    </row>
    <row r="20955" spans="14:16">
      <c r="N20955" s="102"/>
      <c r="O20955" s="93"/>
      <c r="P20955" s="93"/>
    </row>
    <row r="20956" spans="14:16">
      <c r="N20956" s="102"/>
      <c r="O20956" s="93"/>
      <c r="P20956" s="93"/>
    </row>
    <row r="20957" spans="14:16">
      <c r="N20957" s="102"/>
      <c r="O20957" s="93"/>
      <c r="P20957" s="93"/>
    </row>
    <row r="20958" spans="14:16">
      <c r="N20958" s="102"/>
      <c r="O20958" s="93"/>
      <c r="P20958" s="93"/>
    </row>
    <row r="20959" spans="14:16">
      <c r="N20959" s="102"/>
      <c r="O20959" s="93"/>
      <c r="P20959" s="93"/>
    </row>
    <row r="20960" spans="14:16">
      <c r="N20960" s="102"/>
      <c r="O20960" s="93"/>
      <c r="P20960" s="93"/>
    </row>
    <row r="20961" spans="14:16">
      <c r="N20961" s="102"/>
      <c r="O20961" s="93"/>
      <c r="P20961" s="93"/>
    </row>
    <row r="20962" spans="14:16">
      <c r="N20962" s="102"/>
      <c r="O20962" s="93"/>
      <c r="P20962" s="93"/>
    </row>
    <row r="20963" spans="14:16">
      <c r="N20963" s="102"/>
      <c r="O20963" s="93"/>
      <c r="P20963" s="93"/>
    </row>
    <row r="20964" spans="14:16">
      <c r="N20964" s="102"/>
      <c r="O20964" s="93"/>
      <c r="P20964" s="93"/>
    </row>
    <row r="20965" spans="14:16">
      <c r="N20965" s="102"/>
      <c r="O20965" s="93"/>
      <c r="P20965" s="93"/>
    </row>
    <row r="20966" spans="14:16">
      <c r="N20966" s="102"/>
      <c r="O20966" s="93"/>
      <c r="P20966" s="93"/>
    </row>
    <row r="20967" spans="14:16">
      <c r="N20967" s="102"/>
      <c r="O20967" s="93"/>
      <c r="P20967" s="93"/>
    </row>
    <row r="20968" spans="14:16">
      <c r="N20968" s="102"/>
      <c r="O20968" s="93"/>
      <c r="P20968" s="93"/>
    </row>
    <row r="20969" spans="14:16">
      <c r="N20969" s="102"/>
      <c r="O20969" s="93"/>
      <c r="P20969" s="93"/>
    </row>
    <row r="20970" spans="14:16">
      <c r="N20970" s="102"/>
      <c r="O20970" s="93"/>
      <c r="P20970" s="93"/>
    </row>
    <row r="20971" spans="14:16">
      <c r="N20971" s="102"/>
      <c r="O20971" s="93"/>
      <c r="P20971" s="93"/>
    </row>
    <row r="20972" spans="14:16">
      <c r="N20972" s="102"/>
      <c r="O20972" s="93"/>
      <c r="P20972" s="93"/>
    </row>
    <row r="20973" spans="14:16">
      <c r="N20973" s="102"/>
      <c r="O20973" s="93"/>
      <c r="P20973" s="93"/>
    </row>
    <row r="20974" spans="14:16">
      <c r="N20974" s="102"/>
      <c r="O20974" s="93"/>
      <c r="P20974" s="93"/>
    </row>
    <row r="20975" spans="14:16">
      <c r="N20975" s="102"/>
      <c r="O20975" s="93"/>
      <c r="P20975" s="93"/>
    </row>
    <row r="20976" spans="14:16">
      <c r="N20976" s="102"/>
      <c r="O20976" s="93"/>
      <c r="P20976" s="93"/>
    </row>
    <row r="20977" spans="14:16">
      <c r="N20977" s="102"/>
      <c r="O20977" s="93"/>
      <c r="P20977" s="93"/>
    </row>
    <row r="20978" spans="14:16">
      <c r="N20978" s="102"/>
      <c r="O20978" s="93"/>
      <c r="P20978" s="93"/>
    </row>
    <row r="20979" spans="14:16">
      <c r="N20979" s="102"/>
      <c r="O20979" s="93"/>
      <c r="P20979" s="93"/>
    </row>
    <row r="20980" spans="14:16">
      <c r="N20980" s="102"/>
      <c r="O20980" s="93"/>
      <c r="P20980" s="93"/>
    </row>
    <row r="20981" spans="14:16">
      <c r="N20981" s="102"/>
      <c r="O20981" s="93"/>
      <c r="P20981" s="93"/>
    </row>
    <row r="20982" spans="14:16">
      <c r="N20982" s="102"/>
      <c r="O20982" s="93"/>
      <c r="P20982" s="93"/>
    </row>
    <row r="20983" spans="14:16">
      <c r="N20983" s="102"/>
      <c r="O20983" s="93"/>
      <c r="P20983" s="93"/>
    </row>
    <row r="20984" spans="14:16">
      <c r="N20984" s="102"/>
      <c r="O20984" s="93"/>
      <c r="P20984" s="93"/>
    </row>
    <row r="20985" spans="14:16">
      <c r="N20985" s="102"/>
      <c r="O20985" s="93"/>
      <c r="P20985" s="93"/>
    </row>
    <row r="20986" spans="14:16">
      <c r="N20986" s="102"/>
      <c r="O20986" s="93"/>
      <c r="P20986" s="93"/>
    </row>
    <row r="20987" spans="14:16">
      <c r="N20987" s="102"/>
      <c r="O20987" s="93"/>
      <c r="P20987" s="93"/>
    </row>
    <row r="20988" spans="14:16">
      <c r="N20988" s="102"/>
      <c r="O20988" s="93"/>
      <c r="P20988" s="93"/>
    </row>
    <row r="20989" spans="14:16">
      <c r="N20989" s="102"/>
      <c r="O20989" s="93"/>
      <c r="P20989" s="93"/>
    </row>
    <row r="20990" spans="14:16">
      <c r="N20990" s="102"/>
      <c r="O20990" s="93"/>
      <c r="P20990" s="93"/>
    </row>
    <row r="20991" spans="14:16">
      <c r="N20991" s="102"/>
      <c r="O20991" s="93"/>
      <c r="P20991" s="93"/>
    </row>
    <row r="20992" spans="14:16">
      <c r="N20992" s="102"/>
      <c r="O20992" s="93"/>
      <c r="P20992" s="93"/>
    </row>
    <row r="20993" spans="14:16">
      <c r="N20993" s="102"/>
      <c r="O20993" s="93"/>
      <c r="P20993" s="93"/>
    </row>
    <row r="20994" spans="14:16">
      <c r="N20994" s="102"/>
      <c r="O20994" s="93"/>
      <c r="P20994" s="93"/>
    </row>
    <row r="20995" spans="14:16">
      <c r="N20995" s="102"/>
      <c r="O20995" s="93"/>
      <c r="P20995" s="93"/>
    </row>
    <row r="20996" spans="14:16">
      <c r="N20996" s="102"/>
      <c r="O20996" s="93"/>
      <c r="P20996" s="93"/>
    </row>
    <row r="20997" spans="14:16">
      <c r="N20997" s="102"/>
      <c r="O20997" s="93"/>
      <c r="P20997" s="93"/>
    </row>
    <row r="20998" spans="14:16">
      <c r="N20998" s="102"/>
      <c r="O20998" s="93"/>
      <c r="P20998" s="93"/>
    </row>
    <row r="20999" spans="14:16">
      <c r="N20999" s="102"/>
      <c r="O20999" s="93"/>
      <c r="P20999" s="93"/>
    </row>
    <row r="21000" spans="14:16">
      <c r="N21000" s="102"/>
      <c r="O21000" s="93"/>
      <c r="P21000" s="93"/>
    </row>
    <row r="21001" spans="14:16">
      <c r="N21001" s="102"/>
      <c r="O21001" s="93"/>
      <c r="P21001" s="93"/>
    </row>
    <row r="21002" spans="14:16">
      <c r="N21002" s="102"/>
      <c r="O21002" s="93"/>
      <c r="P21002" s="93"/>
    </row>
    <row r="21003" spans="14:16">
      <c r="N21003" s="102"/>
      <c r="O21003" s="93"/>
      <c r="P21003" s="93"/>
    </row>
    <row r="21004" spans="14:16">
      <c r="N21004" s="102"/>
      <c r="O21004" s="93"/>
      <c r="P21004" s="93"/>
    </row>
    <row r="21005" spans="14:16">
      <c r="N21005" s="102"/>
      <c r="O21005" s="93"/>
      <c r="P21005" s="93"/>
    </row>
    <row r="21006" spans="14:16">
      <c r="N21006" s="102"/>
      <c r="O21006" s="93"/>
      <c r="P21006" s="93"/>
    </row>
    <row r="21007" spans="14:16">
      <c r="N21007" s="102"/>
      <c r="O21007" s="93"/>
      <c r="P21007" s="93"/>
    </row>
    <row r="21008" spans="14:16">
      <c r="N21008" s="102"/>
      <c r="O21008" s="93"/>
      <c r="P21008" s="93"/>
    </row>
    <row r="21009" spans="14:16">
      <c r="N21009" s="102"/>
      <c r="O21009" s="93"/>
      <c r="P21009" s="93"/>
    </row>
    <row r="21010" spans="14:16">
      <c r="N21010" s="102"/>
      <c r="O21010" s="93"/>
      <c r="P21010" s="93"/>
    </row>
    <row r="21011" spans="14:16">
      <c r="N21011" s="102"/>
      <c r="O21011" s="93"/>
      <c r="P21011" s="93"/>
    </row>
    <row r="21012" spans="14:16">
      <c r="N21012" s="102"/>
      <c r="O21012" s="93"/>
      <c r="P21012" s="93"/>
    </row>
    <row r="21013" spans="14:16">
      <c r="N21013" s="102"/>
      <c r="O21013" s="93"/>
      <c r="P21013" s="93"/>
    </row>
    <row r="21014" spans="14:16">
      <c r="N21014" s="102"/>
      <c r="O21014" s="93"/>
      <c r="P21014" s="93"/>
    </row>
    <row r="21015" spans="14:16">
      <c r="N21015" s="102"/>
      <c r="O21015" s="93"/>
      <c r="P21015" s="93"/>
    </row>
    <row r="21016" spans="14:16">
      <c r="N21016" s="102"/>
      <c r="O21016" s="93"/>
      <c r="P21016" s="93"/>
    </row>
    <row r="21017" spans="14:16">
      <c r="N21017" s="102"/>
      <c r="O21017" s="93"/>
      <c r="P21017" s="93"/>
    </row>
    <row r="21018" spans="14:16">
      <c r="N21018" s="102"/>
      <c r="O21018" s="93"/>
      <c r="P21018" s="93"/>
    </row>
    <row r="21019" spans="14:16">
      <c r="N21019" s="102"/>
      <c r="O21019" s="93"/>
      <c r="P21019" s="93"/>
    </row>
    <row r="21020" spans="14:16">
      <c r="N21020" s="102"/>
      <c r="O21020" s="93"/>
      <c r="P21020" s="93"/>
    </row>
    <row r="21021" spans="14:16">
      <c r="N21021" s="102"/>
      <c r="O21021" s="93"/>
      <c r="P21021" s="93"/>
    </row>
    <row r="21022" spans="14:16">
      <c r="N21022" s="102"/>
      <c r="O21022" s="93"/>
      <c r="P21022" s="93"/>
    </row>
    <row r="21023" spans="14:16">
      <c r="N21023" s="102"/>
      <c r="O21023" s="93"/>
      <c r="P21023" s="93"/>
    </row>
    <row r="21024" spans="14:16">
      <c r="N21024" s="102"/>
      <c r="O21024" s="93"/>
      <c r="P21024" s="93"/>
    </row>
    <row r="21025" spans="14:16">
      <c r="N21025" s="102"/>
      <c r="O21025" s="93"/>
      <c r="P21025" s="93"/>
    </row>
    <row r="21026" spans="14:16">
      <c r="N21026" s="102"/>
      <c r="O21026" s="93"/>
      <c r="P21026" s="93"/>
    </row>
    <row r="21027" spans="14:16">
      <c r="N21027" s="102"/>
      <c r="O21027" s="93"/>
      <c r="P21027" s="93"/>
    </row>
    <row r="21028" spans="14:16">
      <c r="N21028" s="102"/>
      <c r="O21028" s="93"/>
      <c r="P21028" s="93"/>
    </row>
    <row r="21029" spans="14:16">
      <c r="N21029" s="102"/>
      <c r="O21029" s="93"/>
      <c r="P21029" s="93"/>
    </row>
    <row r="21030" spans="14:16">
      <c r="N21030" s="102"/>
      <c r="O21030" s="93"/>
      <c r="P21030" s="93"/>
    </row>
    <row r="21031" spans="14:16">
      <c r="N21031" s="102"/>
      <c r="O21031" s="93"/>
      <c r="P21031" s="93"/>
    </row>
    <row r="21032" spans="14:16">
      <c r="N21032" s="102"/>
      <c r="O21032" s="93"/>
      <c r="P21032" s="93"/>
    </row>
    <row r="21033" spans="14:16">
      <c r="N21033" s="102"/>
      <c r="O21033" s="93"/>
      <c r="P21033" s="93"/>
    </row>
    <row r="21034" spans="14:16">
      <c r="N21034" s="102"/>
      <c r="O21034" s="93"/>
      <c r="P21034" s="93"/>
    </row>
    <row r="21035" spans="14:16">
      <c r="N21035" s="102"/>
      <c r="O21035" s="93"/>
      <c r="P21035" s="93"/>
    </row>
    <row r="21036" spans="14:16">
      <c r="N21036" s="102"/>
      <c r="O21036" s="93"/>
      <c r="P21036" s="93"/>
    </row>
    <row r="21037" spans="14:16">
      <c r="N21037" s="102"/>
      <c r="O21037" s="93"/>
      <c r="P21037" s="93"/>
    </row>
    <row r="21038" spans="14:16">
      <c r="N21038" s="102"/>
      <c r="O21038" s="93"/>
      <c r="P21038" s="93"/>
    </row>
    <row r="21039" spans="14:16">
      <c r="N21039" s="102"/>
      <c r="O21039" s="93"/>
      <c r="P21039" s="93"/>
    </row>
    <row r="21040" spans="14:16">
      <c r="N21040" s="102"/>
      <c r="O21040" s="93"/>
      <c r="P21040" s="93"/>
    </row>
    <row r="21041" spans="14:16">
      <c r="N21041" s="102"/>
      <c r="O21041" s="93"/>
      <c r="P21041" s="93"/>
    </row>
    <row r="21042" spans="14:16">
      <c r="N21042" s="102"/>
      <c r="O21042" s="93"/>
      <c r="P21042" s="93"/>
    </row>
    <row r="21043" spans="14:16">
      <c r="N21043" s="102"/>
      <c r="O21043" s="93"/>
      <c r="P21043" s="93"/>
    </row>
    <row r="21044" spans="14:16">
      <c r="N21044" s="102"/>
      <c r="O21044" s="93"/>
      <c r="P21044" s="93"/>
    </row>
    <row r="21045" spans="14:16">
      <c r="N21045" s="102"/>
      <c r="O21045" s="93"/>
      <c r="P21045" s="93"/>
    </row>
    <row r="21046" spans="14:16">
      <c r="N21046" s="102"/>
      <c r="O21046" s="93"/>
      <c r="P21046" s="93"/>
    </row>
    <row r="21047" spans="14:16">
      <c r="N21047" s="102"/>
      <c r="O21047" s="93"/>
      <c r="P21047" s="93"/>
    </row>
    <row r="21048" spans="14:16">
      <c r="N21048" s="102"/>
      <c r="O21048" s="93"/>
      <c r="P21048" s="93"/>
    </row>
    <row r="21049" spans="14:16">
      <c r="N21049" s="102"/>
      <c r="O21049" s="93"/>
      <c r="P21049" s="93"/>
    </row>
    <row r="21050" spans="14:16">
      <c r="N21050" s="102"/>
      <c r="O21050" s="93"/>
      <c r="P21050" s="93"/>
    </row>
    <row r="21051" spans="14:16">
      <c r="N21051" s="102"/>
      <c r="O21051" s="93"/>
      <c r="P21051" s="93"/>
    </row>
    <row r="21052" spans="14:16">
      <c r="N21052" s="102"/>
      <c r="O21052" s="93"/>
      <c r="P21052" s="93"/>
    </row>
    <row r="21053" spans="14:16">
      <c r="N21053" s="102"/>
      <c r="O21053" s="93"/>
      <c r="P21053" s="93"/>
    </row>
    <row r="21054" spans="14:16">
      <c r="N21054" s="102"/>
      <c r="O21054" s="93"/>
      <c r="P21054" s="93"/>
    </row>
    <row r="21055" spans="14:16">
      <c r="N21055" s="102"/>
      <c r="O21055" s="93"/>
      <c r="P21055" s="93"/>
    </row>
    <row r="21056" spans="14:16">
      <c r="N21056" s="102"/>
      <c r="O21056" s="93"/>
      <c r="P21056" s="93"/>
    </row>
    <row r="21057" spans="14:16">
      <c r="N21057" s="102"/>
      <c r="O21057" s="93"/>
      <c r="P21057" s="93"/>
    </row>
    <row r="21058" spans="14:16">
      <c r="N21058" s="102"/>
      <c r="O21058" s="93"/>
      <c r="P21058" s="93"/>
    </row>
    <row r="21059" spans="14:16">
      <c r="N21059" s="102"/>
      <c r="O21059" s="93"/>
      <c r="P21059" s="93"/>
    </row>
    <row r="21060" spans="14:16">
      <c r="N21060" s="102"/>
      <c r="O21060" s="93"/>
      <c r="P21060" s="93"/>
    </row>
    <row r="21061" spans="14:16">
      <c r="N21061" s="102"/>
      <c r="O21061" s="93"/>
      <c r="P21061" s="93"/>
    </row>
    <row r="21062" spans="14:16">
      <c r="N21062" s="102"/>
      <c r="O21062" s="93"/>
      <c r="P21062" s="93"/>
    </row>
    <row r="21063" spans="14:16">
      <c r="N21063" s="102"/>
      <c r="O21063" s="93"/>
      <c r="P21063" s="93"/>
    </row>
    <row r="21064" spans="14:16">
      <c r="N21064" s="102"/>
      <c r="O21064" s="93"/>
      <c r="P21064" s="93"/>
    </row>
    <row r="21065" spans="14:16">
      <c r="N21065" s="102"/>
      <c r="O21065" s="93"/>
      <c r="P21065" s="93"/>
    </row>
    <row r="21066" spans="14:16">
      <c r="N21066" s="102"/>
      <c r="O21066" s="93"/>
      <c r="P21066" s="93"/>
    </row>
    <row r="21067" spans="14:16">
      <c r="N21067" s="102"/>
      <c r="O21067" s="93"/>
      <c r="P21067" s="93"/>
    </row>
    <row r="21068" spans="14:16">
      <c r="N21068" s="102"/>
      <c r="O21068" s="93"/>
      <c r="P21068" s="93"/>
    </row>
    <row r="21069" spans="14:16">
      <c r="N21069" s="102"/>
      <c r="O21069" s="93"/>
      <c r="P21069" s="93"/>
    </row>
    <row r="21070" spans="14:16">
      <c r="N21070" s="102"/>
      <c r="O21070" s="93"/>
      <c r="P21070" s="93"/>
    </row>
    <row r="21071" spans="14:16">
      <c r="N21071" s="102"/>
      <c r="O21071" s="93"/>
      <c r="P21071" s="93"/>
    </row>
    <row r="21072" spans="14:16">
      <c r="N21072" s="102"/>
      <c r="O21072" s="93"/>
      <c r="P21072" s="93"/>
    </row>
    <row r="21073" spans="14:16">
      <c r="N21073" s="102"/>
      <c r="O21073" s="93"/>
      <c r="P21073" s="93"/>
    </row>
    <row r="21074" spans="14:16">
      <c r="N21074" s="102"/>
      <c r="O21074" s="93"/>
      <c r="P21074" s="93"/>
    </row>
    <row r="21075" spans="14:16">
      <c r="N21075" s="102"/>
      <c r="O21075" s="93"/>
      <c r="P21075" s="93"/>
    </row>
    <row r="21076" spans="14:16">
      <c r="N21076" s="102"/>
      <c r="O21076" s="93"/>
      <c r="P21076" s="93"/>
    </row>
    <row r="21077" spans="14:16">
      <c r="N21077" s="102"/>
      <c r="O21077" s="93"/>
      <c r="P21077" s="93"/>
    </row>
    <row r="21078" spans="14:16">
      <c r="N21078" s="102"/>
      <c r="O21078" s="93"/>
      <c r="P21078" s="93"/>
    </row>
    <row r="21079" spans="14:16">
      <c r="N21079" s="102"/>
      <c r="O21079" s="93"/>
      <c r="P21079" s="93"/>
    </row>
    <row r="21080" spans="14:16">
      <c r="N21080" s="102"/>
      <c r="O21080" s="93"/>
      <c r="P21080" s="93"/>
    </row>
    <row r="21081" spans="14:16">
      <c r="N21081" s="102"/>
      <c r="O21081" s="93"/>
      <c r="P21081" s="93"/>
    </row>
    <row r="21082" spans="14:16">
      <c r="N21082" s="102"/>
      <c r="O21082" s="93"/>
      <c r="P21082" s="93"/>
    </row>
    <row r="21083" spans="14:16">
      <c r="N21083" s="102"/>
      <c r="O21083" s="93"/>
      <c r="P21083" s="93"/>
    </row>
    <row r="21084" spans="14:16">
      <c r="N21084" s="102"/>
      <c r="O21084" s="93"/>
      <c r="P21084" s="93"/>
    </row>
    <row r="21085" spans="14:16">
      <c r="N21085" s="102"/>
      <c r="O21085" s="93"/>
      <c r="P21085" s="93"/>
    </row>
    <row r="21086" spans="14:16">
      <c r="N21086" s="102"/>
      <c r="O21086" s="93"/>
      <c r="P21086" s="93"/>
    </row>
    <row r="21087" spans="14:16">
      <c r="N21087" s="102"/>
      <c r="O21087" s="93"/>
      <c r="P21087" s="93"/>
    </row>
    <row r="21088" spans="14:16">
      <c r="N21088" s="102"/>
      <c r="O21088" s="93"/>
      <c r="P21088" s="93"/>
    </row>
    <row r="21089" spans="14:16">
      <c r="N21089" s="102"/>
      <c r="O21089" s="93"/>
      <c r="P21089" s="93"/>
    </row>
    <row r="21090" spans="14:16">
      <c r="N21090" s="102"/>
      <c r="O21090" s="93"/>
      <c r="P21090" s="93"/>
    </row>
    <row r="21091" spans="14:16">
      <c r="N21091" s="102"/>
      <c r="O21091" s="93"/>
      <c r="P21091" s="93"/>
    </row>
    <row r="21092" spans="14:16">
      <c r="N21092" s="102"/>
      <c r="O21092" s="93"/>
      <c r="P21092" s="93"/>
    </row>
    <row r="21093" spans="14:16">
      <c r="N21093" s="102"/>
      <c r="O21093" s="93"/>
      <c r="P21093" s="93"/>
    </row>
    <row r="21094" spans="14:16">
      <c r="N21094" s="102"/>
      <c r="O21094" s="93"/>
      <c r="P21094" s="93"/>
    </row>
    <row r="21095" spans="14:16">
      <c r="N21095" s="102"/>
      <c r="O21095" s="93"/>
      <c r="P21095" s="93"/>
    </row>
    <row r="21096" spans="14:16">
      <c r="N21096" s="102"/>
      <c r="O21096" s="93"/>
      <c r="P21096" s="93"/>
    </row>
    <row r="21097" spans="14:16">
      <c r="N21097" s="102"/>
      <c r="O21097" s="93"/>
      <c r="P21097" s="93"/>
    </row>
    <row r="21098" spans="14:16">
      <c r="N21098" s="102"/>
      <c r="O21098" s="93"/>
      <c r="P21098" s="93"/>
    </row>
    <row r="21099" spans="14:16">
      <c r="N21099" s="102"/>
      <c r="O21099" s="93"/>
      <c r="P21099" s="93"/>
    </row>
    <row r="21100" spans="14:16">
      <c r="N21100" s="102"/>
      <c r="O21100" s="93"/>
      <c r="P21100" s="93"/>
    </row>
    <row r="21101" spans="14:16">
      <c r="N21101" s="102"/>
      <c r="O21101" s="93"/>
      <c r="P21101" s="93"/>
    </row>
    <row r="21102" spans="14:16">
      <c r="N21102" s="102"/>
      <c r="O21102" s="93"/>
      <c r="P21102" s="93"/>
    </row>
    <row r="21103" spans="14:16">
      <c r="N21103" s="102"/>
      <c r="O21103" s="93"/>
      <c r="P21103" s="93"/>
    </row>
    <row r="21104" spans="14:16">
      <c r="N21104" s="102"/>
      <c r="O21104" s="93"/>
      <c r="P21104" s="93"/>
    </row>
    <row r="21105" spans="14:16">
      <c r="N21105" s="102"/>
      <c r="O21105" s="93"/>
      <c r="P21105" s="93"/>
    </row>
    <row r="21106" spans="14:16">
      <c r="N21106" s="102"/>
      <c r="O21106" s="93"/>
      <c r="P21106" s="93"/>
    </row>
    <row r="21107" spans="14:16">
      <c r="N21107" s="102"/>
      <c r="O21107" s="93"/>
      <c r="P21107" s="93"/>
    </row>
    <row r="21108" spans="14:16">
      <c r="N21108" s="102"/>
      <c r="O21108" s="93"/>
      <c r="P21108" s="93"/>
    </row>
    <row r="21109" spans="14:16">
      <c r="N21109" s="102"/>
      <c r="O21109" s="93"/>
      <c r="P21109" s="93"/>
    </row>
    <row r="21110" spans="14:16">
      <c r="N21110" s="102"/>
      <c r="O21110" s="93"/>
      <c r="P21110" s="93"/>
    </row>
    <row r="21111" spans="14:16">
      <c r="N21111" s="102"/>
      <c r="O21111" s="93"/>
      <c r="P21111" s="93"/>
    </row>
    <row r="21112" spans="14:16">
      <c r="N21112" s="102"/>
      <c r="O21112" s="93"/>
      <c r="P21112" s="93"/>
    </row>
    <row r="21113" spans="14:16">
      <c r="N21113" s="102"/>
      <c r="O21113" s="93"/>
      <c r="P21113" s="93"/>
    </row>
    <row r="21114" spans="14:16">
      <c r="N21114" s="102"/>
      <c r="O21114" s="93"/>
      <c r="P21114" s="93"/>
    </row>
    <row r="21115" spans="14:16">
      <c r="N21115" s="102"/>
      <c r="O21115" s="93"/>
      <c r="P21115" s="93"/>
    </row>
    <row r="21116" spans="14:16">
      <c r="N21116" s="102"/>
      <c r="O21116" s="93"/>
      <c r="P21116" s="93"/>
    </row>
    <row r="21117" spans="14:16">
      <c r="N21117" s="102"/>
      <c r="O21117" s="93"/>
      <c r="P21117" s="93"/>
    </row>
    <row r="21118" spans="14:16">
      <c r="N21118" s="102"/>
      <c r="O21118" s="93"/>
      <c r="P21118" s="93"/>
    </row>
    <row r="21119" spans="14:16">
      <c r="N21119" s="102"/>
      <c r="O21119" s="93"/>
      <c r="P21119" s="93"/>
    </row>
    <row r="21120" spans="14:16">
      <c r="N21120" s="102"/>
      <c r="O21120" s="93"/>
      <c r="P21120" s="93"/>
    </row>
    <row r="21121" spans="14:16">
      <c r="N21121" s="102"/>
      <c r="O21121" s="93"/>
      <c r="P21121" s="93"/>
    </row>
    <row r="21122" spans="14:16">
      <c r="N21122" s="102"/>
      <c r="O21122" s="93"/>
      <c r="P21122" s="93"/>
    </row>
    <row r="21123" spans="14:16">
      <c r="N21123" s="102"/>
      <c r="O21123" s="93"/>
      <c r="P21123" s="93"/>
    </row>
    <row r="21124" spans="14:16">
      <c r="N21124" s="102"/>
      <c r="O21124" s="93"/>
      <c r="P21124" s="93"/>
    </row>
    <row r="21125" spans="14:16">
      <c r="N21125" s="102"/>
      <c r="O21125" s="93"/>
      <c r="P21125" s="93"/>
    </row>
    <row r="21126" spans="14:16">
      <c r="N21126" s="102"/>
      <c r="O21126" s="93"/>
      <c r="P21126" s="93"/>
    </row>
    <row r="21127" spans="14:16">
      <c r="N21127" s="102"/>
      <c r="O21127" s="93"/>
      <c r="P21127" s="93"/>
    </row>
    <row r="21128" spans="14:16">
      <c r="N21128" s="102"/>
      <c r="O21128" s="93"/>
      <c r="P21128" s="93"/>
    </row>
    <row r="21129" spans="14:16">
      <c r="N21129" s="102"/>
      <c r="O21129" s="93"/>
      <c r="P21129" s="93"/>
    </row>
    <row r="21130" spans="14:16">
      <c r="N21130" s="102"/>
      <c r="O21130" s="93"/>
      <c r="P21130" s="93"/>
    </row>
    <row r="21131" spans="14:16">
      <c r="N21131" s="102"/>
      <c r="O21131" s="93"/>
      <c r="P21131" s="93"/>
    </row>
    <row r="21132" spans="14:16">
      <c r="N21132" s="102"/>
      <c r="O21132" s="93"/>
      <c r="P21132" s="93"/>
    </row>
    <row r="21133" spans="14:16">
      <c r="N21133" s="102"/>
      <c r="O21133" s="93"/>
      <c r="P21133" s="93"/>
    </row>
    <row r="21134" spans="14:16">
      <c r="N21134" s="102"/>
      <c r="O21134" s="93"/>
      <c r="P21134" s="93"/>
    </row>
    <row r="21135" spans="14:16">
      <c r="N21135" s="102"/>
      <c r="O21135" s="93"/>
      <c r="P21135" s="93"/>
    </row>
    <row r="21136" spans="14:16">
      <c r="N21136" s="102"/>
      <c r="O21136" s="93"/>
      <c r="P21136" s="93"/>
    </row>
    <row r="21137" spans="14:16">
      <c r="N21137" s="102"/>
      <c r="O21137" s="93"/>
      <c r="P21137" s="93"/>
    </row>
    <row r="21138" spans="14:16">
      <c r="N21138" s="102"/>
      <c r="O21138" s="93"/>
      <c r="P21138" s="93"/>
    </row>
    <row r="21139" spans="14:16">
      <c r="N21139" s="102"/>
      <c r="O21139" s="93"/>
      <c r="P21139" s="93"/>
    </row>
    <row r="21140" spans="14:16">
      <c r="N21140" s="102"/>
      <c r="O21140" s="93"/>
      <c r="P21140" s="93"/>
    </row>
    <row r="21141" spans="14:16">
      <c r="N21141" s="102"/>
      <c r="O21141" s="93"/>
      <c r="P21141" s="93"/>
    </row>
    <row r="21142" spans="14:16">
      <c r="N21142" s="102"/>
      <c r="O21142" s="93"/>
      <c r="P21142" s="93"/>
    </row>
    <row r="21143" spans="14:16">
      <c r="N21143" s="102"/>
      <c r="O21143" s="93"/>
      <c r="P21143" s="93"/>
    </row>
    <row r="21144" spans="14:16">
      <c r="N21144" s="102"/>
      <c r="O21144" s="93"/>
      <c r="P21144" s="93"/>
    </row>
    <row r="21145" spans="14:16">
      <c r="N21145" s="102"/>
      <c r="O21145" s="93"/>
      <c r="P21145" s="93"/>
    </row>
    <row r="21146" spans="14:16">
      <c r="N21146" s="102"/>
      <c r="O21146" s="93"/>
      <c r="P21146" s="93"/>
    </row>
    <row r="21147" spans="14:16">
      <c r="N21147" s="102"/>
      <c r="O21147" s="93"/>
      <c r="P21147" s="93"/>
    </row>
    <row r="21148" spans="14:16">
      <c r="N21148" s="102"/>
      <c r="O21148" s="93"/>
      <c r="P21148" s="93"/>
    </row>
    <row r="21149" spans="14:16">
      <c r="N21149" s="102"/>
      <c r="O21149" s="93"/>
      <c r="P21149" s="93"/>
    </row>
    <row r="21150" spans="14:16">
      <c r="N21150" s="102"/>
      <c r="O21150" s="93"/>
      <c r="P21150" s="93"/>
    </row>
    <row r="21151" spans="14:16">
      <c r="N21151" s="102"/>
      <c r="O21151" s="93"/>
      <c r="P21151" s="93"/>
    </row>
    <row r="21152" spans="14:16">
      <c r="N21152" s="102"/>
      <c r="O21152" s="93"/>
      <c r="P21152" s="93"/>
    </row>
    <row r="21153" spans="14:16">
      <c r="N21153" s="102"/>
      <c r="O21153" s="93"/>
      <c r="P21153" s="93"/>
    </row>
    <row r="21154" spans="14:16">
      <c r="N21154" s="102"/>
      <c r="O21154" s="93"/>
      <c r="P21154" s="93"/>
    </row>
    <row r="21155" spans="14:16">
      <c r="N21155" s="102"/>
      <c r="O21155" s="93"/>
      <c r="P21155" s="93"/>
    </row>
    <row r="21156" spans="14:16">
      <c r="N21156" s="102"/>
      <c r="O21156" s="93"/>
      <c r="P21156" s="93"/>
    </row>
    <row r="21157" spans="14:16">
      <c r="N21157" s="102"/>
      <c r="O21157" s="93"/>
      <c r="P21157" s="93"/>
    </row>
    <row r="21158" spans="14:16">
      <c r="N21158" s="102"/>
      <c r="O21158" s="93"/>
      <c r="P21158" s="93"/>
    </row>
    <row r="21159" spans="14:16">
      <c r="N21159" s="102"/>
      <c r="O21159" s="93"/>
      <c r="P21159" s="93"/>
    </row>
    <row r="21160" spans="14:16">
      <c r="N21160" s="102"/>
      <c r="O21160" s="93"/>
      <c r="P21160" s="93"/>
    </row>
    <row r="21161" spans="14:16">
      <c r="N21161" s="102"/>
      <c r="O21161" s="93"/>
      <c r="P21161" s="93"/>
    </row>
    <row r="21162" spans="14:16">
      <c r="N21162" s="102"/>
      <c r="O21162" s="93"/>
      <c r="P21162" s="93"/>
    </row>
    <row r="21163" spans="14:16">
      <c r="N21163" s="102"/>
      <c r="O21163" s="93"/>
      <c r="P21163" s="93"/>
    </row>
    <row r="21164" spans="14:16">
      <c r="N21164" s="102"/>
      <c r="O21164" s="93"/>
      <c r="P21164" s="93"/>
    </row>
    <row r="21165" spans="14:16">
      <c r="N21165" s="102"/>
      <c r="O21165" s="93"/>
      <c r="P21165" s="93"/>
    </row>
    <row r="21166" spans="14:16">
      <c r="N21166" s="102"/>
      <c r="O21166" s="93"/>
      <c r="P21166" s="93"/>
    </row>
    <row r="21167" spans="14:16">
      <c r="N21167" s="102"/>
      <c r="O21167" s="93"/>
      <c r="P21167" s="93"/>
    </row>
    <row r="21168" spans="14:16">
      <c r="N21168" s="102"/>
      <c r="O21168" s="93"/>
      <c r="P21168" s="93"/>
    </row>
    <row r="21169" spans="14:16">
      <c r="N21169" s="102"/>
      <c r="O21169" s="93"/>
      <c r="P21169" s="93"/>
    </row>
    <row r="21170" spans="14:16">
      <c r="N21170" s="102"/>
      <c r="O21170" s="93"/>
      <c r="P21170" s="93"/>
    </row>
    <row r="21171" spans="14:16">
      <c r="N21171" s="102"/>
      <c r="O21171" s="93"/>
      <c r="P21171" s="93"/>
    </row>
    <row r="21172" spans="14:16">
      <c r="N21172" s="102"/>
      <c r="O21172" s="93"/>
      <c r="P21172" s="93"/>
    </row>
    <row r="21173" spans="14:16">
      <c r="N21173" s="102"/>
      <c r="O21173" s="93"/>
      <c r="P21173" s="93"/>
    </row>
    <row r="21174" spans="14:16">
      <c r="N21174" s="102"/>
      <c r="O21174" s="93"/>
      <c r="P21174" s="93"/>
    </row>
    <row r="21175" spans="14:16">
      <c r="N21175" s="102"/>
      <c r="O21175" s="93"/>
      <c r="P21175" s="93"/>
    </row>
    <row r="21176" spans="14:16">
      <c r="N21176" s="102"/>
      <c r="O21176" s="93"/>
      <c r="P21176" s="93"/>
    </row>
    <row r="21177" spans="14:16">
      <c r="N21177" s="102"/>
      <c r="O21177" s="93"/>
      <c r="P21177" s="93"/>
    </row>
    <row r="21178" spans="14:16">
      <c r="N21178" s="102"/>
      <c r="O21178" s="93"/>
      <c r="P21178" s="93"/>
    </row>
    <row r="21179" spans="14:16">
      <c r="N21179" s="102"/>
      <c r="O21179" s="93"/>
      <c r="P21179" s="93"/>
    </row>
    <row r="21180" spans="14:16">
      <c r="N21180" s="102"/>
      <c r="O21180" s="93"/>
      <c r="P21180" s="93"/>
    </row>
    <row r="21181" spans="14:16">
      <c r="N21181" s="102"/>
      <c r="O21181" s="93"/>
      <c r="P21181" s="93"/>
    </row>
    <row r="21182" spans="14:16">
      <c r="N21182" s="102"/>
      <c r="O21182" s="93"/>
      <c r="P21182" s="93"/>
    </row>
    <row r="21183" spans="14:16">
      <c r="N21183" s="102"/>
      <c r="O21183" s="93"/>
      <c r="P21183" s="93"/>
    </row>
    <row r="21184" spans="14:16">
      <c r="N21184" s="102"/>
      <c r="O21184" s="93"/>
      <c r="P21184" s="93"/>
    </row>
    <row r="21185" spans="14:16">
      <c r="N21185" s="102"/>
      <c r="O21185" s="93"/>
      <c r="P21185" s="93"/>
    </row>
    <row r="21186" spans="14:16">
      <c r="N21186" s="102"/>
      <c r="O21186" s="93"/>
      <c r="P21186" s="93"/>
    </row>
    <row r="21187" spans="14:16">
      <c r="N21187" s="102"/>
      <c r="O21187" s="93"/>
      <c r="P21187" s="93"/>
    </row>
    <row r="21188" spans="14:16">
      <c r="N21188" s="102"/>
      <c r="O21188" s="93"/>
      <c r="P21188" s="93"/>
    </row>
    <row r="21189" spans="14:16">
      <c r="N21189" s="102"/>
      <c r="O21189" s="93"/>
      <c r="P21189" s="93"/>
    </row>
    <row r="21190" spans="14:16">
      <c r="N21190" s="102"/>
      <c r="O21190" s="93"/>
      <c r="P21190" s="93"/>
    </row>
    <row r="21191" spans="14:16">
      <c r="N21191" s="102"/>
      <c r="O21191" s="93"/>
      <c r="P21191" s="93"/>
    </row>
    <row r="21192" spans="14:16">
      <c r="N21192" s="102"/>
      <c r="O21192" s="93"/>
      <c r="P21192" s="93"/>
    </row>
    <row r="21193" spans="14:16">
      <c r="N21193" s="102"/>
      <c r="O21193" s="93"/>
      <c r="P21193" s="93"/>
    </row>
    <row r="21194" spans="14:16">
      <c r="N21194" s="102"/>
      <c r="O21194" s="93"/>
      <c r="P21194" s="93"/>
    </row>
    <row r="21195" spans="14:16">
      <c r="N21195" s="102"/>
      <c r="O21195" s="93"/>
      <c r="P21195" s="93"/>
    </row>
    <row r="21196" spans="14:16">
      <c r="N21196" s="102"/>
      <c r="O21196" s="93"/>
      <c r="P21196" s="93"/>
    </row>
    <row r="21197" spans="14:16">
      <c r="N21197" s="102"/>
      <c r="O21197" s="93"/>
      <c r="P21197" s="93"/>
    </row>
    <row r="21198" spans="14:16">
      <c r="N21198" s="102"/>
      <c r="O21198" s="93"/>
      <c r="P21198" s="93"/>
    </row>
    <row r="21199" spans="14:16">
      <c r="N21199" s="102"/>
      <c r="O21199" s="93"/>
      <c r="P21199" s="93"/>
    </row>
    <row r="21200" spans="14:16">
      <c r="N21200" s="102"/>
      <c r="O21200" s="93"/>
      <c r="P21200" s="93"/>
    </row>
    <row r="21201" spans="14:16">
      <c r="N21201" s="102"/>
      <c r="O21201" s="93"/>
      <c r="P21201" s="93"/>
    </row>
    <row r="21202" spans="14:16">
      <c r="N21202" s="102"/>
      <c r="O21202" s="93"/>
      <c r="P21202" s="93"/>
    </row>
    <row r="21203" spans="14:16">
      <c r="N21203" s="102"/>
      <c r="O21203" s="93"/>
      <c r="P21203" s="93"/>
    </row>
    <row r="21204" spans="14:16">
      <c r="N21204" s="102"/>
      <c r="O21204" s="93"/>
      <c r="P21204" s="93"/>
    </row>
    <row r="21205" spans="14:16">
      <c r="N21205" s="102"/>
      <c r="O21205" s="93"/>
      <c r="P21205" s="93"/>
    </row>
    <row r="21206" spans="14:16">
      <c r="N21206" s="102"/>
      <c r="O21206" s="93"/>
      <c r="P21206" s="93"/>
    </row>
    <row r="21207" spans="14:16">
      <c r="N21207" s="102"/>
      <c r="O21207" s="93"/>
      <c r="P21207" s="93"/>
    </row>
    <row r="21208" spans="14:16">
      <c r="N21208" s="102"/>
      <c r="O21208" s="93"/>
      <c r="P21208" s="93"/>
    </row>
    <row r="21209" spans="14:16">
      <c r="N21209" s="102"/>
      <c r="O21209" s="93"/>
      <c r="P21209" s="93"/>
    </row>
    <row r="21210" spans="14:16">
      <c r="N21210" s="102"/>
      <c r="O21210" s="93"/>
      <c r="P21210" s="93"/>
    </row>
    <row r="21211" spans="14:16">
      <c r="N21211" s="102"/>
      <c r="O21211" s="93"/>
      <c r="P21211" s="93"/>
    </row>
    <row r="21212" spans="14:16">
      <c r="N21212" s="102"/>
      <c r="O21212" s="93"/>
      <c r="P21212" s="93"/>
    </row>
    <row r="21213" spans="14:16">
      <c r="N21213" s="102"/>
      <c r="O21213" s="93"/>
      <c r="P21213" s="93"/>
    </row>
    <row r="21214" spans="14:16">
      <c r="N21214" s="102"/>
      <c r="O21214" s="93"/>
      <c r="P21214" s="93"/>
    </row>
    <row r="21215" spans="14:16">
      <c r="N21215" s="102"/>
      <c r="O21215" s="93"/>
      <c r="P21215" s="93"/>
    </row>
    <row r="21216" spans="14:16">
      <c r="N21216" s="102"/>
      <c r="O21216" s="93"/>
      <c r="P21216" s="93"/>
    </row>
    <row r="21217" spans="14:16">
      <c r="N21217" s="102"/>
      <c r="O21217" s="93"/>
      <c r="P21217" s="93"/>
    </row>
    <row r="21218" spans="14:16">
      <c r="N21218" s="102"/>
      <c r="O21218" s="93"/>
      <c r="P21218" s="93"/>
    </row>
    <row r="21219" spans="14:16">
      <c r="N21219" s="102"/>
      <c r="O21219" s="93"/>
      <c r="P21219" s="93"/>
    </row>
    <row r="21220" spans="14:16">
      <c r="N21220" s="102"/>
      <c r="O21220" s="93"/>
      <c r="P21220" s="93"/>
    </row>
    <row r="21221" spans="14:16">
      <c r="N21221" s="102"/>
      <c r="O21221" s="93"/>
      <c r="P21221" s="93"/>
    </row>
    <row r="21222" spans="14:16">
      <c r="N21222" s="102"/>
      <c r="O21222" s="93"/>
      <c r="P21222" s="93"/>
    </row>
    <row r="21223" spans="14:16">
      <c r="N21223" s="102"/>
      <c r="O21223" s="93"/>
      <c r="P21223" s="93"/>
    </row>
    <row r="21224" spans="14:16">
      <c r="N21224" s="102"/>
      <c r="O21224" s="93"/>
      <c r="P21224" s="93"/>
    </row>
    <row r="21225" spans="14:16">
      <c r="N21225" s="102"/>
      <c r="O21225" s="93"/>
      <c r="P21225" s="93"/>
    </row>
    <row r="21226" spans="14:16">
      <c r="N21226" s="102"/>
      <c r="O21226" s="93"/>
      <c r="P21226" s="93"/>
    </row>
    <row r="21227" spans="14:16">
      <c r="N21227" s="102"/>
      <c r="O21227" s="93"/>
      <c r="P21227" s="93"/>
    </row>
    <row r="21228" spans="14:16">
      <c r="N21228" s="102"/>
      <c r="O21228" s="93"/>
      <c r="P21228" s="93"/>
    </row>
    <row r="21229" spans="14:16">
      <c r="N21229" s="102"/>
      <c r="O21229" s="93"/>
      <c r="P21229" s="93"/>
    </row>
    <row r="21230" spans="14:16">
      <c r="N21230" s="102"/>
      <c r="O21230" s="93"/>
      <c r="P21230" s="93"/>
    </row>
    <row r="21231" spans="14:16">
      <c r="N21231" s="102"/>
      <c r="O21231" s="93"/>
      <c r="P21231" s="93"/>
    </row>
    <row r="21232" spans="14:16">
      <c r="N21232" s="102"/>
      <c r="O21232" s="93"/>
      <c r="P21232" s="93"/>
    </row>
    <row r="21233" spans="14:16">
      <c r="N21233" s="102"/>
      <c r="O21233" s="93"/>
      <c r="P21233" s="93"/>
    </row>
    <row r="21234" spans="14:16">
      <c r="N21234" s="102"/>
      <c r="O21234" s="93"/>
      <c r="P21234" s="93"/>
    </row>
    <row r="21235" spans="14:16">
      <c r="N21235" s="102"/>
      <c r="O21235" s="93"/>
      <c r="P21235" s="93"/>
    </row>
    <row r="21236" spans="14:16">
      <c r="N21236" s="102"/>
      <c r="O21236" s="93"/>
      <c r="P21236" s="93"/>
    </row>
    <row r="21237" spans="14:16">
      <c r="N21237" s="102"/>
      <c r="O21237" s="93"/>
      <c r="P21237" s="93"/>
    </row>
    <row r="21238" spans="14:16">
      <c r="N21238" s="102"/>
      <c r="O21238" s="93"/>
      <c r="P21238" s="93"/>
    </row>
    <row r="21239" spans="14:16">
      <c r="N21239" s="102"/>
      <c r="O21239" s="93"/>
      <c r="P21239" s="93"/>
    </row>
    <row r="21240" spans="14:16">
      <c r="N21240" s="102"/>
      <c r="O21240" s="93"/>
      <c r="P21240" s="93"/>
    </row>
    <row r="21241" spans="14:16">
      <c r="N21241" s="102"/>
      <c r="O21241" s="93"/>
      <c r="P21241" s="93"/>
    </row>
    <row r="21242" spans="14:16">
      <c r="N21242" s="102"/>
      <c r="O21242" s="93"/>
      <c r="P21242" s="93"/>
    </row>
    <row r="21243" spans="14:16">
      <c r="N21243" s="102"/>
      <c r="O21243" s="93"/>
      <c r="P21243" s="93"/>
    </row>
    <row r="21244" spans="14:16">
      <c r="N21244" s="102"/>
      <c r="O21244" s="93"/>
      <c r="P21244" s="93"/>
    </row>
    <row r="21245" spans="14:16">
      <c r="N21245" s="102"/>
      <c r="O21245" s="93"/>
      <c r="P21245" s="93"/>
    </row>
    <row r="21246" spans="14:16">
      <c r="N21246" s="102"/>
      <c r="O21246" s="93"/>
      <c r="P21246" s="93"/>
    </row>
    <row r="21247" spans="14:16">
      <c r="N21247" s="102"/>
      <c r="O21247" s="93"/>
      <c r="P21247" s="93"/>
    </row>
    <row r="21248" spans="14:16">
      <c r="N21248" s="102"/>
      <c r="O21248" s="93"/>
      <c r="P21248" s="93"/>
    </row>
    <row r="21249" spans="14:16">
      <c r="N21249" s="102"/>
      <c r="O21249" s="93"/>
      <c r="P21249" s="93"/>
    </row>
    <row r="21250" spans="14:16">
      <c r="N21250" s="102"/>
      <c r="O21250" s="93"/>
      <c r="P21250" s="93"/>
    </row>
    <row r="21251" spans="14:16">
      <c r="N21251" s="102"/>
      <c r="O21251" s="93"/>
      <c r="P21251" s="93"/>
    </row>
    <row r="21252" spans="14:16">
      <c r="N21252" s="102"/>
      <c r="O21252" s="93"/>
      <c r="P21252" s="93"/>
    </row>
    <row r="21253" spans="14:16">
      <c r="N21253" s="102"/>
      <c r="O21253" s="93"/>
      <c r="P21253" s="93"/>
    </row>
    <row r="21254" spans="14:16">
      <c r="N21254" s="102"/>
      <c r="O21254" s="93"/>
      <c r="P21254" s="93"/>
    </row>
    <row r="21255" spans="14:16">
      <c r="N21255" s="102"/>
      <c r="O21255" s="93"/>
      <c r="P21255" s="93"/>
    </row>
    <row r="21256" spans="14:16">
      <c r="N21256" s="102"/>
      <c r="O21256" s="93"/>
      <c r="P21256" s="93"/>
    </row>
    <row r="21257" spans="14:16">
      <c r="N21257" s="102"/>
      <c r="O21257" s="93"/>
      <c r="P21257" s="93"/>
    </row>
    <row r="21258" spans="14:16">
      <c r="N21258" s="102"/>
      <c r="O21258" s="93"/>
      <c r="P21258" s="93"/>
    </row>
    <row r="21259" spans="14:16">
      <c r="N21259" s="102"/>
      <c r="O21259" s="93"/>
      <c r="P21259" s="93"/>
    </row>
    <row r="21260" spans="14:16">
      <c r="N21260" s="102"/>
      <c r="O21260" s="93"/>
      <c r="P21260" s="93"/>
    </row>
    <row r="21261" spans="14:16">
      <c r="N21261" s="102"/>
      <c r="O21261" s="93"/>
      <c r="P21261" s="93"/>
    </row>
    <row r="21262" spans="14:16">
      <c r="N21262" s="102"/>
      <c r="O21262" s="93"/>
      <c r="P21262" s="93"/>
    </row>
    <row r="21263" spans="14:16">
      <c r="N21263" s="102"/>
      <c r="O21263" s="93"/>
      <c r="P21263" s="93"/>
    </row>
    <row r="21264" spans="14:16">
      <c r="N21264" s="102"/>
      <c r="O21264" s="93"/>
      <c r="P21264" s="93"/>
    </row>
    <row r="21265" spans="14:16">
      <c r="N21265" s="102"/>
      <c r="O21265" s="93"/>
      <c r="P21265" s="93"/>
    </row>
    <row r="21266" spans="14:16">
      <c r="N21266" s="102"/>
      <c r="O21266" s="93"/>
      <c r="P21266" s="93"/>
    </row>
    <row r="21267" spans="14:16">
      <c r="N21267" s="102"/>
      <c r="O21267" s="93"/>
      <c r="P21267" s="93"/>
    </row>
    <row r="21268" spans="14:16">
      <c r="N21268" s="102"/>
      <c r="O21268" s="93"/>
      <c r="P21268" s="93"/>
    </row>
    <row r="21269" spans="14:16">
      <c r="N21269" s="102"/>
      <c r="O21269" s="93"/>
      <c r="P21269" s="93"/>
    </row>
    <row r="21270" spans="14:16">
      <c r="N21270" s="102"/>
      <c r="O21270" s="93"/>
      <c r="P21270" s="93"/>
    </row>
    <row r="21271" spans="14:16">
      <c r="N21271" s="102"/>
      <c r="O21271" s="93"/>
      <c r="P21271" s="93"/>
    </row>
    <row r="21272" spans="14:16">
      <c r="N21272" s="102"/>
      <c r="O21272" s="93"/>
      <c r="P21272" s="93"/>
    </row>
    <row r="21273" spans="14:16">
      <c r="N21273" s="102"/>
      <c r="O21273" s="93"/>
      <c r="P21273" s="93"/>
    </row>
    <row r="21274" spans="14:16">
      <c r="N21274" s="102"/>
      <c r="O21274" s="93"/>
      <c r="P21274" s="93"/>
    </row>
    <row r="21275" spans="14:16">
      <c r="N21275" s="102"/>
      <c r="O21275" s="93"/>
      <c r="P21275" s="93"/>
    </row>
    <row r="21276" spans="14:16">
      <c r="N21276" s="102"/>
      <c r="O21276" s="93"/>
      <c r="P21276" s="93"/>
    </row>
    <row r="21277" spans="14:16">
      <c r="N21277" s="102"/>
      <c r="O21277" s="93"/>
      <c r="P21277" s="93"/>
    </row>
    <row r="21278" spans="14:16">
      <c r="N21278" s="102"/>
      <c r="O21278" s="93"/>
      <c r="P21278" s="93"/>
    </row>
    <row r="21279" spans="14:16">
      <c r="N21279" s="102"/>
      <c r="O21279" s="93"/>
      <c r="P21279" s="93"/>
    </row>
    <row r="21280" spans="14:16">
      <c r="N21280" s="102"/>
      <c r="O21280" s="93"/>
      <c r="P21280" s="93"/>
    </row>
    <row r="21281" spans="14:16">
      <c r="N21281" s="102"/>
      <c r="O21281" s="93"/>
      <c r="P21281" s="93"/>
    </row>
    <row r="21282" spans="14:16">
      <c r="N21282" s="102"/>
      <c r="O21282" s="93"/>
      <c r="P21282" s="93"/>
    </row>
    <row r="21283" spans="14:16">
      <c r="N21283" s="102"/>
      <c r="O21283" s="93"/>
      <c r="P21283" s="93"/>
    </row>
    <row r="21284" spans="14:16">
      <c r="N21284" s="102"/>
      <c r="O21284" s="93"/>
      <c r="P21284" s="93"/>
    </row>
    <row r="21285" spans="14:16">
      <c r="N21285" s="102"/>
      <c r="O21285" s="93"/>
      <c r="P21285" s="93"/>
    </row>
    <row r="21286" spans="14:16">
      <c r="N21286" s="102"/>
      <c r="O21286" s="93"/>
      <c r="P21286" s="93"/>
    </row>
    <row r="21287" spans="14:16">
      <c r="N21287" s="102"/>
      <c r="O21287" s="93"/>
      <c r="P21287" s="93"/>
    </row>
    <row r="21288" spans="14:16">
      <c r="N21288" s="102"/>
      <c r="O21288" s="93"/>
      <c r="P21288" s="93"/>
    </row>
    <row r="21289" spans="14:16">
      <c r="N21289" s="102"/>
      <c r="O21289" s="93"/>
      <c r="P21289" s="93"/>
    </row>
    <row r="21290" spans="14:16">
      <c r="N21290" s="102"/>
      <c r="O21290" s="93"/>
      <c r="P21290" s="93"/>
    </row>
    <row r="21291" spans="14:16">
      <c r="N21291" s="102"/>
      <c r="O21291" s="93"/>
      <c r="P21291" s="93"/>
    </row>
    <row r="21292" spans="14:16">
      <c r="N21292" s="102"/>
      <c r="O21292" s="93"/>
      <c r="P21292" s="93"/>
    </row>
    <row r="21293" spans="14:16">
      <c r="N21293" s="102"/>
      <c r="O21293" s="93"/>
      <c r="P21293" s="93"/>
    </row>
    <row r="21294" spans="14:16">
      <c r="N21294" s="102"/>
      <c r="O21294" s="93"/>
      <c r="P21294" s="93"/>
    </row>
    <row r="21295" spans="14:16">
      <c r="N21295" s="102"/>
      <c r="O21295" s="93"/>
      <c r="P21295" s="93"/>
    </row>
    <row r="21296" spans="14:16">
      <c r="N21296" s="102"/>
      <c r="O21296" s="93"/>
      <c r="P21296" s="93"/>
    </row>
    <row r="21297" spans="14:16">
      <c r="N21297" s="102"/>
      <c r="O21297" s="93"/>
      <c r="P21297" s="93"/>
    </row>
    <row r="21298" spans="14:16">
      <c r="N21298" s="102"/>
      <c r="O21298" s="93"/>
      <c r="P21298" s="93"/>
    </row>
    <row r="21299" spans="14:16">
      <c r="N21299" s="102"/>
      <c r="O21299" s="93"/>
      <c r="P21299" s="93"/>
    </row>
    <row r="21300" spans="14:16">
      <c r="N21300" s="102"/>
      <c r="O21300" s="93"/>
      <c r="P21300" s="93"/>
    </row>
    <row r="21301" spans="14:16">
      <c r="N21301" s="102"/>
      <c r="O21301" s="93"/>
      <c r="P21301" s="93"/>
    </row>
    <row r="21302" spans="14:16">
      <c r="N21302" s="102"/>
      <c r="O21302" s="93"/>
      <c r="P21302" s="93"/>
    </row>
    <row r="21303" spans="14:16">
      <c r="N21303" s="102"/>
      <c r="O21303" s="93"/>
      <c r="P21303" s="93"/>
    </row>
    <row r="21304" spans="14:16">
      <c r="N21304" s="102"/>
      <c r="O21304" s="93"/>
      <c r="P21304" s="93"/>
    </row>
    <row r="21305" spans="14:16">
      <c r="N21305" s="102"/>
      <c r="O21305" s="93"/>
      <c r="P21305" s="93"/>
    </row>
    <row r="21306" spans="14:16">
      <c r="N21306" s="102"/>
      <c r="O21306" s="93"/>
      <c r="P21306" s="93"/>
    </row>
    <row r="21307" spans="14:16">
      <c r="N21307" s="102"/>
      <c r="O21307" s="93"/>
      <c r="P21307" s="93"/>
    </row>
    <row r="21308" spans="14:16">
      <c r="N21308" s="102"/>
      <c r="O21308" s="93"/>
      <c r="P21308" s="93"/>
    </row>
    <row r="21309" spans="14:16">
      <c r="N21309" s="102"/>
      <c r="O21309" s="93"/>
      <c r="P21309" s="93"/>
    </row>
    <row r="21310" spans="14:16">
      <c r="N21310" s="102"/>
      <c r="O21310" s="93"/>
      <c r="P21310" s="93"/>
    </row>
    <row r="21311" spans="14:16">
      <c r="N21311" s="102"/>
      <c r="O21311" s="93"/>
      <c r="P21311" s="93"/>
    </row>
    <row r="21312" spans="14:16">
      <c r="N21312" s="102"/>
      <c r="O21312" s="93"/>
      <c r="P21312" s="93"/>
    </row>
    <row r="21313" spans="14:16">
      <c r="N21313" s="102"/>
      <c r="O21313" s="93"/>
      <c r="P21313" s="93"/>
    </row>
    <row r="21314" spans="14:16">
      <c r="N21314" s="102"/>
      <c r="O21314" s="93"/>
      <c r="P21314" s="93"/>
    </row>
    <row r="21315" spans="14:16">
      <c r="N21315" s="102"/>
      <c r="O21315" s="93"/>
      <c r="P21315" s="93"/>
    </row>
    <row r="21316" spans="14:16">
      <c r="N21316" s="102"/>
      <c r="O21316" s="93"/>
      <c r="P21316" s="93"/>
    </row>
    <row r="21317" spans="14:16">
      <c r="N21317" s="102"/>
      <c r="O21317" s="93"/>
      <c r="P21317" s="93"/>
    </row>
    <row r="21318" spans="14:16">
      <c r="N21318" s="102"/>
      <c r="O21318" s="93"/>
      <c r="P21318" s="93"/>
    </row>
    <row r="21319" spans="14:16">
      <c r="N21319" s="102"/>
      <c r="O21319" s="93"/>
      <c r="P21319" s="93"/>
    </row>
    <row r="21320" spans="14:16">
      <c r="N21320" s="102"/>
      <c r="O21320" s="93"/>
      <c r="P21320" s="93"/>
    </row>
    <row r="21321" spans="14:16">
      <c r="N21321" s="102"/>
      <c r="O21321" s="93"/>
      <c r="P21321" s="93"/>
    </row>
    <row r="21322" spans="14:16">
      <c r="N21322" s="102"/>
      <c r="O21322" s="93"/>
      <c r="P21322" s="93"/>
    </row>
    <row r="21323" spans="14:16">
      <c r="N21323" s="102"/>
      <c r="O21323" s="93"/>
      <c r="P21323" s="93"/>
    </row>
    <row r="21324" spans="14:16">
      <c r="N21324" s="102"/>
      <c r="O21324" s="93"/>
      <c r="P21324" s="93"/>
    </row>
    <row r="21325" spans="14:16">
      <c r="N21325" s="102"/>
      <c r="O21325" s="93"/>
      <c r="P21325" s="93"/>
    </row>
    <row r="21326" spans="14:16">
      <c r="N21326" s="102"/>
      <c r="O21326" s="93"/>
      <c r="P21326" s="93"/>
    </row>
    <row r="21327" spans="14:16">
      <c r="N21327" s="102"/>
      <c r="O21327" s="93"/>
      <c r="P21327" s="93"/>
    </row>
    <row r="21328" spans="14:16">
      <c r="N21328" s="102"/>
      <c r="O21328" s="93"/>
      <c r="P21328" s="93"/>
    </row>
    <row r="21329" spans="14:16">
      <c r="N21329" s="102"/>
      <c r="O21329" s="93"/>
      <c r="P21329" s="93"/>
    </row>
    <row r="21330" spans="14:16">
      <c r="N21330" s="102"/>
      <c r="O21330" s="93"/>
      <c r="P21330" s="93"/>
    </row>
    <row r="21331" spans="14:16">
      <c r="N21331" s="102"/>
      <c r="O21331" s="93"/>
      <c r="P21331" s="93"/>
    </row>
    <row r="21332" spans="14:16">
      <c r="N21332" s="102"/>
      <c r="O21332" s="93"/>
      <c r="P21332" s="93"/>
    </row>
    <row r="21333" spans="14:16">
      <c r="N21333" s="102"/>
      <c r="O21333" s="93"/>
      <c r="P21333" s="93"/>
    </row>
    <row r="21334" spans="14:16">
      <c r="N21334" s="102"/>
      <c r="O21334" s="93"/>
      <c r="P21334" s="93"/>
    </row>
    <row r="21335" spans="14:16">
      <c r="N21335" s="102"/>
      <c r="O21335" s="93"/>
      <c r="P21335" s="93"/>
    </row>
    <row r="21336" spans="14:16">
      <c r="N21336" s="102"/>
      <c r="O21336" s="93"/>
      <c r="P21336" s="93"/>
    </row>
    <row r="21337" spans="14:16">
      <c r="N21337" s="102"/>
      <c r="O21337" s="93"/>
      <c r="P21337" s="93"/>
    </row>
    <row r="21338" spans="14:16">
      <c r="N21338" s="102"/>
      <c r="O21338" s="93"/>
      <c r="P21338" s="93"/>
    </row>
    <row r="21339" spans="14:16">
      <c r="N21339" s="102"/>
      <c r="O21339" s="93"/>
      <c r="P21339" s="93"/>
    </row>
    <row r="21340" spans="14:16">
      <c r="N21340" s="102"/>
      <c r="O21340" s="93"/>
      <c r="P21340" s="93"/>
    </row>
    <row r="21341" spans="14:16">
      <c r="N21341" s="102"/>
      <c r="O21341" s="93"/>
      <c r="P21341" s="93"/>
    </row>
    <row r="21342" spans="14:16">
      <c r="N21342" s="102"/>
      <c r="O21342" s="93"/>
      <c r="P21342" s="93"/>
    </row>
    <row r="21343" spans="14:16">
      <c r="N21343" s="102"/>
      <c r="O21343" s="93"/>
      <c r="P21343" s="93"/>
    </row>
    <row r="21344" spans="14:16">
      <c r="N21344" s="102"/>
      <c r="O21344" s="93"/>
      <c r="P21344" s="93"/>
    </row>
    <row r="21345" spans="14:16">
      <c r="N21345" s="102"/>
      <c r="O21345" s="93"/>
      <c r="P21345" s="93"/>
    </row>
    <row r="21346" spans="14:16">
      <c r="N21346" s="102"/>
      <c r="O21346" s="93"/>
      <c r="P21346" s="93"/>
    </row>
    <row r="21347" spans="14:16">
      <c r="N21347" s="102"/>
      <c r="O21347" s="93"/>
      <c r="P21347" s="93"/>
    </row>
    <row r="21348" spans="14:16">
      <c r="N21348" s="102"/>
      <c r="O21348" s="93"/>
      <c r="P21348" s="93"/>
    </row>
    <row r="21349" spans="14:16">
      <c r="N21349" s="102"/>
      <c r="O21349" s="93"/>
      <c r="P21349" s="93"/>
    </row>
    <row r="21350" spans="14:16">
      <c r="N21350" s="102"/>
      <c r="O21350" s="93"/>
      <c r="P21350" s="93"/>
    </row>
    <row r="21351" spans="14:16">
      <c r="N21351" s="102"/>
      <c r="O21351" s="93"/>
      <c r="P21351" s="93"/>
    </row>
    <row r="21352" spans="14:16">
      <c r="N21352" s="102"/>
      <c r="O21352" s="93"/>
      <c r="P21352" s="93"/>
    </row>
    <row r="21353" spans="14:16">
      <c r="N21353" s="102"/>
      <c r="O21353" s="93"/>
      <c r="P21353" s="93"/>
    </row>
    <row r="21354" spans="14:16">
      <c r="N21354" s="102"/>
      <c r="O21354" s="93"/>
      <c r="P21354" s="93"/>
    </row>
    <row r="21355" spans="14:16">
      <c r="N21355" s="102"/>
      <c r="O21355" s="93"/>
      <c r="P21355" s="93"/>
    </row>
    <row r="21356" spans="14:16">
      <c r="N21356" s="102"/>
      <c r="O21356" s="93"/>
      <c r="P21356" s="93"/>
    </row>
    <row r="21357" spans="14:16">
      <c r="N21357" s="102"/>
      <c r="O21357" s="93"/>
      <c r="P21357" s="93"/>
    </row>
    <row r="21358" spans="14:16">
      <c r="N21358" s="102"/>
      <c r="O21358" s="93"/>
      <c r="P21358" s="93"/>
    </row>
    <row r="21359" spans="14:16">
      <c r="N21359" s="102"/>
      <c r="O21359" s="93"/>
      <c r="P21359" s="93"/>
    </row>
    <row r="21360" spans="14:16">
      <c r="N21360" s="102"/>
      <c r="O21360" s="93"/>
      <c r="P21360" s="93"/>
    </row>
    <row r="21361" spans="14:16">
      <c r="N21361" s="102"/>
      <c r="O21361" s="93"/>
      <c r="P21361" s="93"/>
    </row>
    <row r="21362" spans="14:16">
      <c r="N21362" s="102"/>
      <c r="O21362" s="93"/>
      <c r="P21362" s="93"/>
    </row>
    <row r="21363" spans="14:16">
      <c r="N21363" s="102"/>
      <c r="O21363" s="93"/>
      <c r="P21363" s="93"/>
    </row>
    <row r="21364" spans="14:16">
      <c r="N21364" s="102"/>
      <c r="O21364" s="93"/>
      <c r="P21364" s="93"/>
    </row>
    <row r="21365" spans="14:16">
      <c r="N21365" s="102"/>
      <c r="O21365" s="93"/>
      <c r="P21365" s="93"/>
    </row>
    <row r="21366" spans="14:16">
      <c r="N21366" s="102"/>
      <c r="O21366" s="93"/>
      <c r="P21366" s="93"/>
    </row>
    <row r="21367" spans="14:16">
      <c r="N21367" s="102"/>
      <c r="O21367" s="93"/>
      <c r="P21367" s="93"/>
    </row>
    <row r="21368" spans="14:16">
      <c r="N21368" s="102"/>
      <c r="O21368" s="93"/>
      <c r="P21368" s="93"/>
    </row>
    <row r="21369" spans="14:16">
      <c r="N21369" s="102"/>
      <c r="O21369" s="93"/>
      <c r="P21369" s="93"/>
    </row>
    <row r="21370" spans="14:16">
      <c r="N21370" s="102"/>
      <c r="O21370" s="93"/>
      <c r="P21370" s="93"/>
    </row>
    <row r="21371" spans="14:16">
      <c r="N21371" s="102"/>
      <c r="O21371" s="93"/>
      <c r="P21371" s="93"/>
    </row>
    <row r="21372" spans="14:16">
      <c r="N21372" s="102"/>
      <c r="O21372" s="93"/>
      <c r="P21372" s="93"/>
    </row>
    <row r="21373" spans="14:16">
      <c r="N21373" s="102"/>
      <c r="O21373" s="93"/>
      <c r="P21373" s="93"/>
    </row>
    <row r="21374" spans="14:16">
      <c r="N21374" s="102"/>
      <c r="O21374" s="93"/>
      <c r="P21374" s="93"/>
    </row>
    <row r="21375" spans="14:16">
      <c r="N21375" s="102"/>
      <c r="O21375" s="93"/>
      <c r="P21375" s="93"/>
    </row>
    <row r="21376" spans="14:16">
      <c r="N21376" s="102"/>
      <c r="O21376" s="93"/>
      <c r="P21376" s="93"/>
    </row>
    <row r="21377" spans="14:16">
      <c r="N21377" s="102"/>
      <c r="O21377" s="93"/>
      <c r="P21377" s="93"/>
    </row>
    <row r="21378" spans="14:16">
      <c r="N21378" s="102"/>
      <c r="O21378" s="93"/>
      <c r="P21378" s="93"/>
    </row>
    <row r="21379" spans="14:16">
      <c r="N21379" s="102"/>
      <c r="O21379" s="93"/>
      <c r="P21379" s="93"/>
    </row>
    <row r="21380" spans="14:16">
      <c r="N21380" s="102"/>
      <c r="O21380" s="93"/>
      <c r="P21380" s="93"/>
    </row>
    <row r="21381" spans="14:16">
      <c r="N21381" s="102"/>
      <c r="O21381" s="93"/>
      <c r="P21381" s="93"/>
    </row>
    <row r="21382" spans="14:16">
      <c r="N21382" s="102"/>
      <c r="O21382" s="93"/>
      <c r="P21382" s="93"/>
    </row>
    <row r="21383" spans="14:16">
      <c r="N21383" s="102"/>
      <c r="O21383" s="93"/>
      <c r="P21383" s="93"/>
    </row>
    <row r="21384" spans="14:16">
      <c r="N21384" s="102"/>
      <c r="O21384" s="93"/>
      <c r="P21384" s="93"/>
    </row>
    <row r="21385" spans="14:16">
      <c r="N21385" s="102"/>
      <c r="O21385" s="93"/>
      <c r="P21385" s="93"/>
    </row>
    <row r="21386" spans="14:16">
      <c r="N21386" s="102"/>
      <c r="O21386" s="93"/>
      <c r="P21386" s="93"/>
    </row>
    <row r="21387" spans="14:16">
      <c r="N21387" s="102"/>
      <c r="O21387" s="93"/>
      <c r="P21387" s="93"/>
    </row>
    <row r="21388" spans="14:16">
      <c r="N21388" s="102"/>
      <c r="O21388" s="93"/>
      <c r="P21388" s="93"/>
    </row>
    <row r="21389" spans="14:16">
      <c r="N21389" s="102"/>
      <c r="O21389" s="93"/>
      <c r="P21389" s="93"/>
    </row>
    <row r="21390" spans="14:16">
      <c r="N21390" s="102"/>
      <c r="O21390" s="93"/>
      <c r="P21390" s="93"/>
    </row>
    <row r="21391" spans="14:16">
      <c r="N21391" s="102"/>
      <c r="O21391" s="93"/>
      <c r="P21391" s="93"/>
    </row>
    <row r="21392" spans="14:16">
      <c r="N21392" s="102"/>
      <c r="O21392" s="93"/>
      <c r="P21392" s="93"/>
    </row>
    <row r="21393" spans="14:16">
      <c r="N21393" s="102"/>
      <c r="O21393" s="93"/>
      <c r="P21393" s="93"/>
    </row>
    <row r="21394" spans="14:16">
      <c r="N21394" s="102"/>
      <c r="O21394" s="93"/>
      <c r="P21394" s="93"/>
    </row>
    <row r="21395" spans="14:16">
      <c r="N21395" s="102"/>
      <c r="O21395" s="93"/>
      <c r="P21395" s="93"/>
    </row>
    <row r="21396" spans="14:16">
      <c r="N21396" s="102"/>
      <c r="O21396" s="93"/>
      <c r="P21396" s="93"/>
    </row>
    <row r="21397" spans="14:16">
      <c r="N21397" s="102"/>
      <c r="O21397" s="93"/>
      <c r="P21397" s="93"/>
    </row>
    <row r="21398" spans="14:16">
      <c r="N21398" s="102"/>
      <c r="O21398" s="93"/>
      <c r="P21398" s="93"/>
    </row>
    <row r="21399" spans="14:16">
      <c r="N21399" s="102"/>
      <c r="O21399" s="93"/>
      <c r="P21399" s="93"/>
    </row>
    <row r="21400" spans="14:16">
      <c r="N21400" s="102"/>
      <c r="O21400" s="93"/>
      <c r="P21400" s="93"/>
    </row>
    <row r="21401" spans="14:16">
      <c r="N21401" s="102"/>
      <c r="O21401" s="93"/>
      <c r="P21401" s="93"/>
    </row>
    <row r="21402" spans="14:16">
      <c r="N21402" s="102"/>
      <c r="O21402" s="93"/>
      <c r="P21402" s="93"/>
    </row>
    <row r="21403" spans="14:16">
      <c r="N21403" s="102"/>
      <c r="O21403" s="93"/>
      <c r="P21403" s="93"/>
    </row>
    <row r="21404" spans="14:16">
      <c r="N21404" s="102"/>
      <c r="O21404" s="93"/>
      <c r="P21404" s="93"/>
    </row>
    <row r="21405" spans="14:16">
      <c r="N21405" s="102"/>
      <c r="O21405" s="93"/>
      <c r="P21405" s="93"/>
    </row>
    <row r="21406" spans="14:16">
      <c r="N21406" s="102"/>
      <c r="O21406" s="93"/>
      <c r="P21406" s="93"/>
    </row>
    <row r="21407" spans="14:16">
      <c r="N21407" s="102"/>
      <c r="O21407" s="93"/>
      <c r="P21407" s="93"/>
    </row>
    <row r="21408" spans="14:16">
      <c r="N21408" s="102"/>
      <c r="O21408" s="93"/>
      <c r="P21408" s="93"/>
    </row>
    <row r="21409" spans="14:16">
      <c r="N21409" s="102"/>
      <c r="O21409" s="93"/>
      <c r="P21409" s="93"/>
    </row>
    <row r="21410" spans="14:16">
      <c r="N21410" s="102"/>
      <c r="O21410" s="93"/>
      <c r="P21410" s="93"/>
    </row>
    <row r="21411" spans="14:16">
      <c r="N21411" s="102"/>
      <c r="O21411" s="93"/>
      <c r="P21411" s="93"/>
    </row>
    <row r="21412" spans="14:16">
      <c r="N21412" s="102"/>
      <c r="O21412" s="93"/>
      <c r="P21412" s="93"/>
    </row>
    <row r="21413" spans="14:16">
      <c r="N21413" s="102"/>
      <c r="O21413" s="93"/>
      <c r="P21413" s="93"/>
    </row>
    <row r="21414" spans="14:16">
      <c r="N21414" s="102"/>
      <c r="O21414" s="93"/>
      <c r="P21414" s="93"/>
    </row>
    <row r="21415" spans="14:16">
      <c r="N21415" s="102"/>
      <c r="O21415" s="93"/>
      <c r="P21415" s="93"/>
    </row>
    <row r="21416" spans="14:16">
      <c r="N21416" s="102"/>
      <c r="O21416" s="93"/>
      <c r="P21416" s="93"/>
    </row>
    <row r="21417" spans="14:16">
      <c r="N21417" s="102"/>
      <c r="O21417" s="93"/>
      <c r="P21417" s="93"/>
    </row>
    <row r="21418" spans="14:16">
      <c r="N21418" s="102"/>
      <c r="O21418" s="93"/>
      <c r="P21418" s="93"/>
    </row>
    <row r="21419" spans="14:16">
      <c r="N21419" s="102"/>
      <c r="O21419" s="93"/>
      <c r="P21419" s="93"/>
    </row>
    <row r="21420" spans="14:16">
      <c r="N21420" s="102"/>
      <c r="O21420" s="93"/>
      <c r="P21420" s="93"/>
    </row>
    <row r="21421" spans="14:16">
      <c r="N21421" s="102"/>
      <c r="O21421" s="93"/>
      <c r="P21421" s="93"/>
    </row>
    <row r="21422" spans="14:16">
      <c r="N21422" s="102"/>
      <c r="O21422" s="93"/>
      <c r="P21422" s="93"/>
    </row>
    <row r="21423" spans="14:16">
      <c r="N21423" s="102"/>
      <c r="O21423" s="93"/>
      <c r="P21423" s="93"/>
    </row>
    <row r="21424" spans="14:16">
      <c r="N21424" s="102"/>
      <c r="O21424" s="93"/>
      <c r="P21424" s="93"/>
    </row>
    <row r="21425" spans="14:16">
      <c r="N21425" s="102"/>
      <c r="O21425" s="93"/>
      <c r="P21425" s="93"/>
    </row>
    <row r="21426" spans="14:16">
      <c r="N21426" s="102"/>
      <c r="O21426" s="93"/>
      <c r="P21426" s="93"/>
    </row>
    <row r="21427" spans="14:16">
      <c r="N21427" s="102"/>
      <c r="O21427" s="93"/>
      <c r="P21427" s="93"/>
    </row>
    <row r="21428" spans="14:16">
      <c r="N21428" s="102"/>
      <c r="O21428" s="93"/>
      <c r="P21428" s="93"/>
    </row>
    <row r="21429" spans="14:16">
      <c r="N21429" s="102"/>
      <c r="O21429" s="93"/>
      <c r="P21429" s="93"/>
    </row>
    <row r="21430" spans="14:16">
      <c r="N21430" s="102"/>
      <c r="O21430" s="93"/>
      <c r="P21430" s="93"/>
    </row>
    <row r="21431" spans="14:16">
      <c r="N21431" s="102"/>
      <c r="O21431" s="93"/>
      <c r="P21431" s="93"/>
    </row>
    <row r="21432" spans="14:16">
      <c r="N21432" s="102"/>
      <c r="O21432" s="93"/>
      <c r="P21432" s="93"/>
    </row>
    <row r="21433" spans="14:16">
      <c r="N21433" s="102"/>
      <c r="O21433" s="93"/>
      <c r="P21433" s="93"/>
    </row>
    <row r="21434" spans="14:16">
      <c r="N21434" s="102"/>
      <c r="O21434" s="93"/>
      <c r="P21434" s="93"/>
    </row>
    <row r="21435" spans="14:16">
      <c r="N21435" s="102"/>
      <c r="O21435" s="93"/>
      <c r="P21435" s="93"/>
    </row>
    <row r="21436" spans="14:16">
      <c r="N21436" s="102"/>
      <c r="O21436" s="93"/>
      <c r="P21436" s="93"/>
    </row>
    <row r="21437" spans="14:16">
      <c r="N21437" s="102"/>
      <c r="O21437" s="93"/>
      <c r="P21437" s="93"/>
    </row>
    <row r="21438" spans="14:16">
      <c r="N21438" s="102"/>
      <c r="O21438" s="93"/>
      <c r="P21438" s="93"/>
    </row>
    <row r="21439" spans="14:16">
      <c r="N21439" s="102"/>
      <c r="O21439" s="93"/>
      <c r="P21439" s="93"/>
    </row>
    <row r="21440" spans="14:16">
      <c r="N21440" s="102"/>
      <c r="O21440" s="93"/>
      <c r="P21440" s="93"/>
    </row>
    <row r="21441" spans="14:16">
      <c r="N21441" s="102"/>
      <c r="O21441" s="93"/>
      <c r="P21441" s="93"/>
    </row>
    <row r="21442" spans="14:16">
      <c r="N21442" s="102"/>
      <c r="O21442" s="93"/>
      <c r="P21442" s="93"/>
    </row>
    <row r="21443" spans="14:16">
      <c r="N21443" s="102"/>
      <c r="O21443" s="93"/>
      <c r="P21443" s="93"/>
    </row>
    <row r="21444" spans="14:16">
      <c r="N21444" s="102"/>
      <c r="O21444" s="93"/>
      <c r="P21444" s="93"/>
    </row>
    <row r="21445" spans="14:16">
      <c r="N21445" s="102"/>
      <c r="O21445" s="93"/>
      <c r="P21445" s="93"/>
    </row>
    <row r="21446" spans="14:16">
      <c r="N21446" s="102"/>
      <c r="O21446" s="93"/>
      <c r="P21446" s="93"/>
    </row>
    <row r="21447" spans="14:16">
      <c r="N21447" s="102"/>
      <c r="O21447" s="93"/>
      <c r="P21447" s="93"/>
    </row>
    <row r="21448" spans="14:16">
      <c r="N21448" s="102"/>
      <c r="O21448" s="93"/>
      <c r="P21448" s="93"/>
    </row>
    <row r="21449" spans="14:16">
      <c r="N21449" s="102"/>
      <c r="O21449" s="93"/>
      <c r="P21449" s="93"/>
    </row>
    <row r="21450" spans="14:16">
      <c r="N21450" s="102"/>
      <c r="O21450" s="93"/>
      <c r="P21450" s="93"/>
    </row>
    <row r="21451" spans="14:16">
      <c r="N21451" s="102"/>
      <c r="O21451" s="93"/>
      <c r="P21451" s="93"/>
    </row>
    <row r="21452" spans="14:16">
      <c r="N21452" s="102"/>
      <c r="O21452" s="93"/>
      <c r="P21452" s="93"/>
    </row>
    <row r="21453" spans="14:16">
      <c r="N21453" s="102"/>
      <c r="O21453" s="93"/>
      <c r="P21453" s="93"/>
    </row>
    <row r="21454" spans="14:16">
      <c r="N21454" s="102"/>
      <c r="O21454" s="93"/>
      <c r="P21454" s="93"/>
    </row>
    <row r="21455" spans="14:16">
      <c r="N21455" s="102"/>
      <c r="O21455" s="93"/>
      <c r="P21455" s="93"/>
    </row>
    <row r="21456" spans="14:16">
      <c r="N21456" s="102"/>
      <c r="O21456" s="93"/>
      <c r="P21456" s="93"/>
    </row>
    <row r="21457" spans="14:16">
      <c r="N21457" s="102"/>
      <c r="O21457" s="93"/>
      <c r="P21457" s="93"/>
    </row>
    <row r="21458" spans="14:16">
      <c r="N21458" s="102"/>
      <c r="O21458" s="93"/>
      <c r="P21458" s="93"/>
    </row>
    <row r="21459" spans="14:16">
      <c r="N21459" s="102"/>
      <c r="O21459" s="93"/>
      <c r="P21459" s="93"/>
    </row>
    <row r="21460" spans="14:16">
      <c r="N21460" s="102"/>
      <c r="O21460" s="93"/>
      <c r="P21460" s="93"/>
    </row>
    <row r="21461" spans="14:16">
      <c r="N21461" s="102"/>
      <c r="O21461" s="93"/>
      <c r="P21461" s="93"/>
    </row>
    <row r="21462" spans="14:16">
      <c r="N21462" s="102"/>
      <c r="O21462" s="93"/>
      <c r="P21462" s="93"/>
    </row>
    <row r="21463" spans="14:16">
      <c r="N21463" s="102"/>
      <c r="O21463" s="93"/>
      <c r="P21463" s="93"/>
    </row>
    <row r="21464" spans="14:16">
      <c r="N21464" s="102"/>
      <c r="O21464" s="93"/>
      <c r="P21464" s="93"/>
    </row>
    <row r="21465" spans="14:16">
      <c r="N21465" s="102"/>
      <c r="O21465" s="93"/>
      <c r="P21465" s="93"/>
    </row>
    <row r="21466" spans="14:16">
      <c r="N21466" s="102"/>
      <c r="O21466" s="93"/>
      <c r="P21466" s="93"/>
    </row>
    <row r="21467" spans="14:16">
      <c r="N21467" s="102"/>
      <c r="O21467" s="93"/>
      <c r="P21467" s="93"/>
    </row>
    <row r="21468" spans="14:16">
      <c r="N21468" s="102"/>
      <c r="O21468" s="93"/>
      <c r="P21468" s="93"/>
    </row>
    <row r="21469" spans="14:16">
      <c r="N21469" s="102"/>
      <c r="O21469" s="93"/>
      <c r="P21469" s="93"/>
    </row>
    <row r="21470" spans="14:16">
      <c r="N21470" s="102"/>
      <c r="O21470" s="93"/>
      <c r="P21470" s="93"/>
    </row>
    <row r="21471" spans="14:16">
      <c r="N21471" s="102"/>
      <c r="O21471" s="93"/>
      <c r="P21471" s="93"/>
    </row>
    <row r="21472" spans="14:16">
      <c r="N21472" s="102"/>
      <c r="O21472" s="93"/>
      <c r="P21472" s="93"/>
    </row>
    <row r="21473" spans="14:16">
      <c r="N21473" s="102"/>
      <c r="O21473" s="93"/>
      <c r="P21473" s="93"/>
    </row>
    <row r="21474" spans="14:16">
      <c r="N21474" s="102"/>
      <c r="O21474" s="93"/>
      <c r="P21474" s="93"/>
    </row>
    <row r="21475" spans="14:16">
      <c r="N21475" s="102"/>
      <c r="O21475" s="93"/>
      <c r="P21475" s="93"/>
    </row>
    <row r="21476" spans="14:16">
      <c r="N21476" s="102"/>
      <c r="O21476" s="93"/>
      <c r="P21476" s="93"/>
    </row>
    <row r="21477" spans="14:16">
      <c r="N21477" s="102"/>
      <c r="O21477" s="93"/>
      <c r="P21477" s="93"/>
    </row>
    <row r="21478" spans="14:16">
      <c r="N21478" s="102"/>
      <c r="O21478" s="93"/>
      <c r="P21478" s="93"/>
    </row>
    <row r="21479" spans="14:16">
      <c r="N21479" s="102"/>
      <c r="O21479" s="93"/>
      <c r="P21479" s="93"/>
    </row>
    <row r="21480" spans="14:16">
      <c r="N21480" s="102"/>
      <c r="O21480" s="93"/>
      <c r="P21480" s="93"/>
    </row>
    <row r="21481" spans="14:16">
      <c r="N21481" s="102"/>
      <c r="O21481" s="93"/>
      <c r="P21481" s="93"/>
    </row>
    <row r="21482" spans="14:16">
      <c r="N21482" s="102"/>
      <c r="O21482" s="93"/>
      <c r="P21482" s="93"/>
    </row>
    <row r="21483" spans="14:16">
      <c r="N21483" s="102"/>
      <c r="O21483" s="93"/>
      <c r="P21483" s="93"/>
    </row>
    <row r="21484" spans="14:16">
      <c r="N21484" s="102"/>
      <c r="O21484" s="93"/>
      <c r="P21484" s="93"/>
    </row>
    <row r="21485" spans="14:16">
      <c r="N21485" s="102"/>
      <c r="O21485" s="93"/>
      <c r="P21485" s="93"/>
    </row>
    <row r="21486" spans="14:16">
      <c r="N21486" s="102"/>
      <c r="O21486" s="93"/>
      <c r="P21486" s="93"/>
    </row>
    <row r="21487" spans="14:16">
      <c r="N21487" s="102"/>
      <c r="O21487" s="93"/>
      <c r="P21487" s="93"/>
    </row>
    <row r="21488" spans="14:16">
      <c r="N21488" s="102"/>
      <c r="O21488" s="93"/>
      <c r="P21488" s="93"/>
    </row>
    <row r="21489" spans="14:16">
      <c r="N21489" s="102"/>
      <c r="O21489" s="93"/>
      <c r="P21489" s="93"/>
    </row>
    <row r="21490" spans="14:16">
      <c r="N21490" s="102"/>
      <c r="O21490" s="93"/>
      <c r="P21490" s="93"/>
    </row>
    <row r="21491" spans="14:16">
      <c r="N21491" s="102"/>
      <c r="O21491" s="93"/>
      <c r="P21491" s="93"/>
    </row>
    <row r="21492" spans="14:16">
      <c r="N21492" s="102"/>
      <c r="O21492" s="93"/>
      <c r="P21492" s="93"/>
    </row>
    <row r="21493" spans="14:16">
      <c r="N21493" s="102"/>
      <c r="O21493" s="93"/>
      <c r="P21493" s="93"/>
    </row>
    <row r="21494" spans="14:16">
      <c r="N21494" s="102"/>
      <c r="O21494" s="93"/>
      <c r="P21494" s="93"/>
    </row>
    <row r="21495" spans="14:16">
      <c r="N21495" s="102"/>
      <c r="O21495" s="93"/>
      <c r="P21495" s="93"/>
    </row>
    <row r="21496" spans="14:16">
      <c r="N21496" s="102"/>
      <c r="O21496" s="93"/>
      <c r="P21496" s="93"/>
    </row>
    <row r="21497" spans="14:16">
      <c r="N21497" s="102"/>
      <c r="O21497" s="93"/>
      <c r="P21497" s="93"/>
    </row>
    <row r="21498" spans="14:16">
      <c r="N21498" s="102"/>
      <c r="O21498" s="93"/>
      <c r="P21498" s="93"/>
    </row>
    <row r="21499" spans="14:16">
      <c r="N21499" s="102"/>
      <c r="O21499" s="93"/>
      <c r="P21499" s="93"/>
    </row>
    <row r="21500" spans="14:16">
      <c r="N21500" s="102"/>
      <c r="O21500" s="93"/>
      <c r="P21500" s="93"/>
    </row>
    <row r="21501" spans="14:16">
      <c r="N21501" s="102"/>
      <c r="O21501" s="93"/>
      <c r="P21501" s="93"/>
    </row>
    <row r="21502" spans="14:16">
      <c r="N21502" s="102"/>
      <c r="O21502" s="93"/>
      <c r="P21502" s="93"/>
    </row>
    <row r="21503" spans="14:16">
      <c r="N21503" s="102"/>
      <c r="O21503" s="93"/>
      <c r="P21503" s="93"/>
    </row>
    <row r="21504" spans="14:16">
      <c r="N21504" s="102"/>
      <c r="O21504" s="93"/>
      <c r="P21504" s="93"/>
    </row>
    <row r="21505" spans="14:16">
      <c r="N21505" s="102"/>
      <c r="O21505" s="93"/>
      <c r="P21505" s="93"/>
    </row>
    <row r="21506" spans="14:16">
      <c r="N21506" s="102"/>
      <c r="O21506" s="93"/>
      <c r="P21506" s="93"/>
    </row>
    <row r="21507" spans="14:16">
      <c r="N21507" s="102"/>
      <c r="O21507" s="93"/>
      <c r="P21507" s="93"/>
    </row>
    <row r="21508" spans="14:16">
      <c r="N21508" s="102"/>
      <c r="O21508" s="93"/>
      <c r="P21508" s="93"/>
    </row>
    <row r="21509" spans="14:16">
      <c r="N21509" s="102"/>
      <c r="O21509" s="93"/>
      <c r="P21509" s="93"/>
    </row>
    <row r="21510" spans="14:16">
      <c r="N21510" s="102"/>
      <c r="O21510" s="93"/>
      <c r="P21510" s="93"/>
    </row>
    <row r="21511" spans="14:16">
      <c r="N21511" s="102"/>
      <c r="O21511" s="93"/>
      <c r="P21511" s="93"/>
    </row>
    <row r="21512" spans="14:16">
      <c r="N21512" s="102"/>
      <c r="O21512" s="93"/>
      <c r="P21512" s="93"/>
    </row>
    <row r="21513" spans="14:16">
      <c r="N21513" s="102"/>
      <c r="O21513" s="93"/>
      <c r="P21513" s="93"/>
    </row>
    <row r="21514" spans="14:16">
      <c r="N21514" s="102"/>
      <c r="O21514" s="93"/>
      <c r="P21514" s="93"/>
    </row>
    <row r="21515" spans="14:16">
      <c r="N21515" s="102"/>
      <c r="O21515" s="93"/>
      <c r="P21515" s="93"/>
    </row>
    <row r="21516" spans="14:16">
      <c r="N21516" s="102"/>
      <c r="O21516" s="93"/>
      <c r="P21516" s="93"/>
    </row>
    <row r="21517" spans="14:16">
      <c r="N21517" s="102"/>
      <c r="O21517" s="93"/>
      <c r="P21517" s="93"/>
    </row>
    <row r="21518" spans="14:16">
      <c r="N21518" s="102"/>
      <c r="O21518" s="93"/>
      <c r="P21518" s="93"/>
    </row>
    <row r="21519" spans="14:16">
      <c r="N21519" s="102"/>
      <c r="O21519" s="93"/>
      <c r="P21519" s="93"/>
    </row>
    <row r="21520" spans="14:16">
      <c r="N21520" s="102"/>
      <c r="O21520" s="93"/>
      <c r="P21520" s="93"/>
    </row>
    <row r="21521" spans="14:16">
      <c r="N21521" s="102"/>
      <c r="O21521" s="93"/>
      <c r="P21521" s="93"/>
    </row>
    <row r="21522" spans="14:16">
      <c r="N21522" s="102"/>
      <c r="O21522" s="93"/>
      <c r="P21522" s="93"/>
    </row>
    <row r="21523" spans="14:16">
      <c r="N21523" s="102"/>
      <c r="O21523" s="93"/>
      <c r="P21523" s="93"/>
    </row>
    <row r="21524" spans="14:16">
      <c r="N21524" s="102"/>
      <c r="O21524" s="93"/>
      <c r="P21524" s="93"/>
    </row>
    <row r="21525" spans="14:16">
      <c r="N21525" s="102"/>
      <c r="O21525" s="93"/>
      <c r="P21525" s="93"/>
    </row>
    <row r="21526" spans="14:16">
      <c r="N21526" s="102"/>
      <c r="O21526" s="93"/>
      <c r="P21526" s="93"/>
    </row>
    <row r="21527" spans="14:16">
      <c r="N21527" s="102"/>
      <c r="O21527" s="93"/>
      <c r="P21527" s="93"/>
    </row>
    <row r="21528" spans="14:16">
      <c r="N21528" s="102"/>
      <c r="O21528" s="93"/>
      <c r="P21528" s="93"/>
    </row>
    <row r="21529" spans="14:16">
      <c r="N21529" s="102"/>
      <c r="O21529" s="93"/>
      <c r="P21529" s="93"/>
    </row>
    <row r="21530" spans="14:16">
      <c r="N21530" s="102"/>
      <c r="O21530" s="93"/>
      <c r="P21530" s="93"/>
    </row>
    <row r="21531" spans="14:16">
      <c r="N21531" s="102"/>
      <c r="O21531" s="93"/>
      <c r="P21531" s="93"/>
    </row>
    <row r="21532" spans="14:16">
      <c r="N21532" s="102"/>
      <c r="O21532" s="93"/>
      <c r="P21532" s="93"/>
    </row>
    <row r="21533" spans="14:16">
      <c r="N21533" s="102"/>
      <c r="O21533" s="93"/>
      <c r="P21533" s="93"/>
    </row>
    <row r="21534" spans="14:16">
      <c r="N21534" s="102"/>
      <c r="O21534" s="93"/>
      <c r="P21534" s="93"/>
    </row>
    <row r="21535" spans="14:16">
      <c r="N21535" s="102"/>
      <c r="O21535" s="93"/>
      <c r="P21535" s="93"/>
    </row>
    <row r="21536" spans="14:16">
      <c r="N21536" s="102"/>
      <c r="O21536" s="93"/>
      <c r="P21536" s="93"/>
    </row>
    <row r="21537" spans="14:16">
      <c r="N21537" s="102"/>
      <c r="O21537" s="93"/>
      <c r="P21537" s="93"/>
    </row>
    <row r="21538" spans="14:16">
      <c r="N21538" s="102"/>
      <c r="O21538" s="93"/>
      <c r="P21538" s="93"/>
    </row>
    <row r="21539" spans="14:16">
      <c r="N21539" s="102"/>
      <c r="O21539" s="93"/>
      <c r="P21539" s="93"/>
    </row>
    <row r="21540" spans="14:16">
      <c r="N21540" s="102"/>
      <c r="O21540" s="93"/>
      <c r="P21540" s="93"/>
    </row>
    <row r="21541" spans="14:16">
      <c r="N21541" s="102"/>
      <c r="O21541" s="93"/>
      <c r="P21541" s="93"/>
    </row>
    <row r="21542" spans="14:16">
      <c r="N21542" s="102"/>
      <c r="O21542" s="93"/>
      <c r="P21542" s="93"/>
    </row>
    <row r="21543" spans="14:16">
      <c r="N21543" s="102"/>
      <c r="O21543" s="93"/>
      <c r="P21543" s="93"/>
    </row>
    <row r="21544" spans="14:16">
      <c r="N21544" s="102"/>
      <c r="O21544" s="93"/>
      <c r="P21544" s="93"/>
    </row>
    <row r="21545" spans="14:16">
      <c r="N21545" s="102"/>
      <c r="O21545" s="93"/>
      <c r="P21545" s="93"/>
    </row>
    <row r="21546" spans="14:16">
      <c r="N21546" s="102"/>
      <c r="O21546" s="93"/>
      <c r="P21546" s="93"/>
    </row>
    <row r="21547" spans="14:16">
      <c r="N21547" s="102"/>
      <c r="O21547" s="93"/>
      <c r="P21547" s="93"/>
    </row>
    <row r="21548" spans="14:16">
      <c r="N21548" s="102"/>
      <c r="O21548" s="93"/>
      <c r="P21548" s="93"/>
    </row>
    <row r="21549" spans="14:16">
      <c r="N21549" s="102"/>
      <c r="O21549" s="93"/>
      <c r="P21549" s="93"/>
    </row>
    <row r="21550" spans="14:16">
      <c r="N21550" s="102"/>
      <c r="O21550" s="93"/>
      <c r="P21550" s="93"/>
    </row>
    <row r="21551" spans="14:16">
      <c r="N21551" s="102"/>
      <c r="O21551" s="93"/>
      <c r="P21551" s="93"/>
    </row>
    <row r="21552" spans="14:16">
      <c r="N21552" s="102"/>
      <c r="O21552" s="93"/>
      <c r="P21552" s="93"/>
    </row>
    <row r="21553" spans="14:16">
      <c r="N21553" s="102"/>
      <c r="O21553" s="93"/>
      <c r="P21553" s="93"/>
    </row>
    <row r="21554" spans="14:16">
      <c r="N21554" s="102"/>
      <c r="O21554" s="93"/>
      <c r="P21554" s="93"/>
    </row>
    <row r="21555" spans="14:16">
      <c r="N21555" s="102"/>
      <c r="O21555" s="93"/>
      <c r="P21555" s="93"/>
    </row>
    <row r="21556" spans="14:16">
      <c r="N21556" s="102"/>
      <c r="O21556" s="93"/>
      <c r="P21556" s="93"/>
    </row>
    <row r="21557" spans="14:16">
      <c r="N21557" s="102"/>
      <c r="O21557" s="93"/>
      <c r="P21557" s="93"/>
    </row>
    <row r="21558" spans="14:16">
      <c r="N21558" s="102"/>
      <c r="O21558" s="93"/>
      <c r="P21558" s="93"/>
    </row>
    <row r="21559" spans="14:16">
      <c r="N21559" s="102"/>
      <c r="O21559" s="93"/>
      <c r="P21559" s="93"/>
    </row>
    <row r="21560" spans="14:16">
      <c r="N21560" s="102"/>
      <c r="O21560" s="93"/>
      <c r="P21560" s="93"/>
    </row>
    <row r="21561" spans="14:16">
      <c r="N21561" s="102"/>
      <c r="O21561" s="93"/>
      <c r="P21561" s="93"/>
    </row>
    <row r="21562" spans="14:16">
      <c r="N21562" s="102"/>
      <c r="O21562" s="93"/>
      <c r="P21562" s="93"/>
    </row>
    <row r="21563" spans="14:16">
      <c r="N21563" s="102"/>
      <c r="O21563" s="93"/>
      <c r="P21563" s="93"/>
    </row>
    <row r="21564" spans="14:16">
      <c r="N21564" s="102"/>
      <c r="O21564" s="93"/>
      <c r="P21564" s="93"/>
    </row>
    <row r="21565" spans="14:16">
      <c r="N21565" s="102"/>
      <c r="O21565" s="93"/>
      <c r="P21565" s="93"/>
    </row>
    <row r="21566" spans="14:16">
      <c r="N21566" s="102"/>
      <c r="O21566" s="93"/>
      <c r="P21566" s="93"/>
    </row>
    <row r="21567" spans="14:16">
      <c r="N21567" s="102"/>
      <c r="O21567" s="93"/>
      <c r="P21567" s="93"/>
    </row>
    <row r="21568" spans="14:16">
      <c r="N21568" s="102"/>
      <c r="O21568" s="93"/>
      <c r="P21568" s="93"/>
    </row>
    <row r="21569" spans="14:16">
      <c r="N21569" s="102"/>
      <c r="O21569" s="93"/>
      <c r="P21569" s="93"/>
    </row>
    <row r="21570" spans="14:16">
      <c r="N21570" s="102"/>
      <c r="O21570" s="93"/>
      <c r="P21570" s="93"/>
    </row>
    <row r="21571" spans="14:16">
      <c r="N21571" s="102"/>
      <c r="O21571" s="93"/>
      <c r="P21571" s="93"/>
    </row>
    <row r="21572" spans="14:16">
      <c r="N21572" s="102"/>
      <c r="O21572" s="93"/>
      <c r="P21572" s="93"/>
    </row>
    <row r="21573" spans="14:16">
      <c r="N21573" s="102"/>
      <c r="O21573" s="93"/>
      <c r="P21573" s="93"/>
    </row>
    <row r="21574" spans="14:16">
      <c r="N21574" s="102"/>
      <c r="O21574" s="93"/>
      <c r="P21574" s="93"/>
    </row>
    <row r="21575" spans="14:16">
      <c r="N21575" s="102"/>
      <c r="O21575" s="93"/>
      <c r="P21575" s="93"/>
    </row>
    <row r="21576" spans="14:16">
      <c r="N21576" s="102"/>
      <c r="O21576" s="93"/>
      <c r="P21576" s="93"/>
    </row>
    <row r="21577" spans="14:16">
      <c r="N21577" s="102"/>
      <c r="O21577" s="93"/>
      <c r="P21577" s="93"/>
    </row>
    <row r="21578" spans="14:16">
      <c r="N21578" s="102"/>
      <c r="O21578" s="93"/>
      <c r="P21578" s="93"/>
    </row>
    <row r="21579" spans="14:16">
      <c r="N21579" s="102"/>
      <c r="O21579" s="93"/>
      <c r="P21579" s="93"/>
    </row>
    <row r="21580" spans="14:16">
      <c r="N21580" s="102"/>
      <c r="O21580" s="93"/>
      <c r="P21580" s="93"/>
    </row>
    <row r="21581" spans="14:16">
      <c r="N21581" s="102"/>
      <c r="O21581" s="93"/>
      <c r="P21581" s="93"/>
    </row>
    <row r="21582" spans="14:16">
      <c r="N21582" s="102"/>
      <c r="O21582" s="93"/>
      <c r="P21582" s="93"/>
    </row>
    <row r="21583" spans="14:16">
      <c r="N21583" s="102"/>
      <c r="O21583" s="93"/>
      <c r="P21583" s="93"/>
    </row>
    <row r="21584" spans="14:16">
      <c r="N21584" s="102"/>
      <c r="O21584" s="93"/>
      <c r="P21584" s="93"/>
    </row>
    <row r="21585" spans="14:16">
      <c r="N21585" s="102"/>
      <c r="O21585" s="93"/>
      <c r="P21585" s="93"/>
    </row>
    <row r="21586" spans="14:16">
      <c r="N21586" s="102"/>
      <c r="O21586" s="93"/>
      <c r="P21586" s="93"/>
    </row>
    <row r="21587" spans="14:16">
      <c r="N21587" s="102"/>
      <c r="O21587" s="93"/>
      <c r="P21587" s="93"/>
    </row>
    <row r="21588" spans="14:16">
      <c r="N21588" s="102"/>
      <c r="O21588" s="93"/>
      <c r="P21588" s="93"/>
    </row>
    <row r="21589" spans="14:16">
      <c r="N21589" s="102"/>
      <c r="O21589" s="93"/>
      <c r="P21589" s="93"/>
    </row>
    <row r="21590" spans="14:16">
      <c r="N21590" s="102"/>
      <c r="O21590" s="93"/>
      <c r="P21590" s="93"/>
    </row>
    <row r="21591" spans="14:16">
      <c r="N21591" s="102"/>
      <c r="O21591" s="93"/>
      <c r="P21591" s="93"/>
    </row>
    <row r="21592" spans="14:16">
      <c r="N21592" s="102"/>
      <c r="O21592" s="93"/>
      <c r="P21592" s="93"/>
    </row>
    <row r="21593" spans="14:16">
      <c r="N21593" s="102"/>
      <c r="O21593" s="93"/>
      <c r="P21593" s="93"/>
    </row>
    <row r="21594" spans="14:16">
      <c r="N21594" s="102"/>
      <c r="O21594" s="93"/>
      <c r="P21594" s="93"/>
    </row>
    <row r="21595" spans="14:16">
      <c r="N21595" s="102"/>
      <c r="O21595" s="93"/>
      <c r="P21595" s="93"/>
    </row>
    <row r="21596" spans="14:16">
      <c r="N21596" s="102"/>
      <c r="O21596" s="93"/>
      <c r="P21596" s="93"/>
    </row>
    <row r="21597" spans="14:16">
      <c r="N21597" s="102"/>
      <c r="O21597" s="93"/>
      <c r="P21597" s="93"/>
    </row>
    <row r="21598" spans="14:16">
      <c r="N21598" s="102"/>
      <c r="O21598" s="93"/>
      <c r="P21598" s="93"/>
    </row>
    <row r="21599" spans="14:16">
      <c r="N21599" s="102"/>
      <c r="O21599" s="93"/>
      <c r="P21599" s="93"/>
    </row>
    <row r="21600" spans="14:16">
      <c r="N21600" s="102"/>
      <c r="O21600" s="93"/>
      <c r="P21600" s="93"/>
    </row>
    <row r="21601" spans="14:16">
      <c r="N21601" s="102"/>
      <c r="O21601" s="93"/>
      <c r="P21601" s="93"/>
    </row>
    <row r="21602" spans="14:16">
      <c r="N21602" s="102"/>
      <c r="O21602" s="93"/>
      <c r="P21602" s="93"/>
    </row>
    <row r="21603" spans="14:16">
      <c r="N21603" s="102"/>
      <c r="O21603" s="93"/>
      <c r="P21603" s="93"/>
    </row>
    <row r="21604" spans="14:16">
      <c r="N21604" s="102"/>
      <c r="O21604" s="93"/>
      <c r="P21604" s="93"/>
    </row>
    <row r="21605" spans="14:16">
      <c r="N21605" s="102"/>
      <c r="O21605" s="93"/>
      <c r="P21605" s="93"/>
    </row>
    <row r="21606" spans="14:16">
      <c r="N21606" s="102"/>
      <c r="O21606" s="93"/>
      <c r="P21606" s="93"/>
    </row>
    <row r="21607" spans="14:16">
      <c r="N21607" s="102"/>
      <c r="O21607" s="93"/>
      <c r="P21607" s="93"/>
    </row>
    <row r="21608" spans="14:16">
      <c r="N21608" s="102"/>
      <c r="O21608" s="93"/>
      <c r="P21608" s="93"/>
    </row>
    <row r="21609" spans="14:16">
      <c r="N21609" s="102"/>
      <c r="O21609" s="93"/>
      <c r="P21609" s="93"/>
    </row>
    <row r="21610" spans="14:16">
      <c r="N21610" s="102"/>
      <c r="O21610" s="93"/>
      <c r="P21610" s="93"/>
    </row>
    <row r="21611" spans="14:16">
      <c r="N21611" s="102"/>
      <c r="O21611" s="93"/>
      <c r="P21611" s="93"/>
    </row>
    <row r="21612" spans="14:16">
      <c r="N21612" s="102"/>
      <c r="O21612" s="93"/>
      <c r="P21612" s="93"/>
    </row>
    <row r="21613" spans="14:16">
      <c r="N21613" s="102"/>
      <c r="O21613" s="93"/>
      <c r="P21613" s="93"/>
    </row>
    <row r="21614" spans="14:16">
      <c r="N21614" s="102"/>
      <c r="O21614" s="93"/>
      <c r="P21614" s="93"/>
    </row>
    <row r="21615" spans="14:16">
      <c r="N21615" s="102"/>
      <c r="O21615" s="93"/>
      <c r="P21615" s="93"/>
    </row>
    <row r="21616" spans="14:16">
      <c r="N21616" s="102"/>
      <c r="O21616" s="93"/>
      <c r="P21616" s="93"/>
    </row>
    <row r="21617" spans="14:16">
      <c r="N21617" s="102"/>
      <c r="O21617" s="93"/>
      <c r="P21617" s="93"/>
    </row>
    <row r="21618" spans="14:16">
      <c r="N21618" s="102"/>
      <c r="O21618" s="93"/>
      <c r="P21618" s="93"/>
    </row>
    <row r="21619" spans="14:16">
      <c r="N21619" s="102"/>
      <c r="O21619" s="93"/>
      <c r="P21619" s="93"/>
    </row>
    <row r="21620" spans="14:16">
      <c r="N21620" s="102"/>
      <c r="O21620" s="93"/>
      <c r="P21620" s="93"/>
    </row>
    <row r="21621" spans="14:16">
      <c r="N21621" s="102"/>
      <c r="O21621" s="93"/>
      <c r="P21621" s="93"/>
    </row>
    <row r="21622" spans="14:16">
      <c r="N21622" s="102"/>
      <c r="O21622" s="93"/>
      <c r="P21622" s="93"/>
    </row>
    <row r="21623" spans="14:16">
      <c r="N21623" s="102"/>
      <c r="O21623" s="93"/>
      <c r="P21623" s="93"/>
    </row>
    <row r="21624" spans="14:16">
      <c r="N21624" s="102"/>
      <c r="O21624" s="93"/>
      <c r="P21624" s="93"/>
    </row>
    <row r="21625" spans="14:16">
      <c r="N21625" s="102"/>
      <c r="O21625" s="93"/>
      <c r="P21625" s="93"/>
    </row>
    <row r="21626" spans="14:16">
      <c r="N21626" s="102"/>
      <c r="O21626" s="93"/>
      <c r="P21626" s="93"/>
    </row>
    <row r="21627" spans="14:16">
      <c r="N21627" s="102"/>
      <c r="O21627" s="93"/>
      <c r="P21627" s="93"/>
    </row>
    <row r="21628" spans="14:16">
      <c r="N21628" s="102"/>
      <c r="O21628" s="93"/>
      <c r="P21628" s="93"/>
    </row>
    <row r="21629" spans="14:16">
      <c r="N21629" s="102"/>
      <c r="O21629" s="93"/>
      <c r="P21629" s="93"/>
    </row>
    <row r="21630" spans="14:16">
      <c r="N21630" s="102"/>
      <c r="O21630" s="93"/>
      <c r="P21630" s="93"/>
    </row>
    <row r="21631" spans="14:16">
      <c r="N21631" s="102"/>
      <c r="O21631" s="93"/>
      <c r="P21631" s="93"/>
    </row>
    <row r="21632" spans="14:16">
      <c r="N21632" s="102"/>
      <c r="O21632" s="93"/>
      <c r="P21632" s="93"/>
    </row>
    <row r="21633" spans="14:16">
      <c r="N21633" s="102"/>
      <c r="O21633" s="93"/>
      <c r="P21633" s="93"/>
    </row>
    <row r="21634" spans="14:16">
      <c r="N21634" s="102"/>
      <c r="O21634" s="93"/>
      <c r="P21634" s="93"/>
    </row>
    <row r="21635" spans="14:16">
      <c r="N21635" s="102"/>
      <c r="O21635" s="93"/>
      <c r="P21635" s="93"/>
    </row>
    <row r="21636" spans="14:16">
      <c r="N21636" s="102"/>
      <c r="O21636" s="93"/>
      <c r="P21636" s="93"/>
    </row>
    <row r="21637" spans="14:16">
      <c r="N21637" s="102"/>
      <c r="O21637" s="93"/>
      <c r="P21637" s="93"/>
    </row>
    <row r="21638" spans="14:16">
      <c r="N21638" s="102"/>
      <c r="O21638" s="93"/>
      <c r="P21638" s="93"/>
    </row>
    <row r="21639" spans="14:16">
      <c r="N21639" s="102"/>
      <c r="O21639" s="93"/>
      <c r="P21639" s="93"/>
    </row>
    <row r="21640" spans="14:16">
      <c r="N21640" s="102"/>
      <c r="O21640" s="93"/>
      <c r="P21640" s="93"/>
    </row>
    <row r="21641" spans="14:16">
      <c r="N21641" s="102"/>
      <c r="O21641" s="93"/>
      <c r="P21641" s="93"/>
    </row>
    <row r="21642" spans="14:16">
      <c r="N21642" s="102"/>
      <c r="O21642" s="93"/>
      <c r="P21642" s="93"/>
    </row>
    <row r="21643" spans="14:16">
      <c r="N21643" s="102"/>
      <c r="O21643" s="93"/>
      <c r="P21643" s="93"/>
    </row>
    <row r="21644" spans="14:16">
      <c r="N21644" s="102"/>
      <c r="O21644" s="93"/>
      <c r="P21644" s="93"/>
    </row>
    <row r="21645" spans="14:16">
      <c r="N21645" s="102"/>
      <c r="O21645" s="93"/>
      <c r="P21645" s="93"/>
    </row>
    <row r="21646" spans="14:16">
      <c r="N21646" s="102"/>
      <c r="O21646" s="93"/>
      <c r="P21646" s="93"/>
    </row>
    <row r="21647" spans="14:16">
      <c r="N21647" s="102"/>
      <c r="O21647" s="93"/>
      <c r="P21647" s="93"/>
    </row>
    <row r="21648" spans="14:16">
      <c r="N21648" s="102"/>
      <c r="O21648" s="93"/>
      <c r="P21648" s="93"/>
    </row>
    <row r="21649" spans="14:16">
      <c r="N21649" s="102"/>
      <c r="O21649" s="93"/>
      <c r="P21649" s="93"/>
    </row>
    <row r="21650" spans="14:16">
      <c r="N21650" s="102"/>
      <c r="O21650" s="93"/>
      <c r="P21650" s="93"/>
    </row>
    <row r="21651" spans="14:16">
      <c r="N21651" s="102"/>
      <c r="O21651" s="93"/>
      <c r="P21651" s="93"/>
    </row>
    <row r="21652" spans="14:16">
      <c r="N21652" s="102"/>
      <c r="O21652" s="93"/>
      <c r="P21652" s="93"/>
    </row>
    <row r="21653" spans="14:16">
      <c r="N21653" s="102"/>
      <c r="O21653" s="93"/>
      <c r="P21653" s="93"/>
    </row>
    <row r="21654" spans="14:16">
      <c r="N21654" s="102"/>
      <c r="O21654" s="93"/>
      <c r="P21654" s="93"/>
    </row>
    <row r="21655" spans="14:16">
      <c r="N21655" s="102"/>
      <c r="O21655" s="93"/>
      <c r="P21655" s="93"/>
    </row>
    <row r="21656" spans="14:16">
      <c r="N21656" s="102"/>
      <c r="O21656" s="93"/>
      <c r="P21656" s="93"/>
    </row>
    <row r="21657" spans="14:16">
      <c r="N21657" s="102"/>
      <c r="O21657" s="93"/>
      <c r="P21657" s="93"/>
    </row>
    <row r="21658" spans="14:16">
      <c r="N21658" s="102"/>
      <c r="O21658" s="93"/>
      <c r="P21658" s="93"/>
    </row>
    <row r="21659" spans="14:16">
      <c r="N21659" s="102"/>
      <c r="O21659" s="93"/>
      <c r="P21659" s="93"/>
    </row>
    <row r="21660" spans="14:16">
      <c r="N21660" s="102"/>
      <c r="O21660" s="93"/>
      <c r="P21660" s="93"/>
    </row>
    <row r="21661" spans="14:16">
      <c r="N21661" s="102"/>
      <c r="O21661" s="93"/>
      <c r="P21661" s="93"/>
    </row>
    <row r="21662" spans="14:16">
      <c r="N21662" s="102"/>
      <c r="O21662" s="93"/>
      <c r="P21662" s="93"/>
    </row>
    <row r="21663" spans="14:16">
      <c r="N21663" s="102"/>
      <c r="O21663" s="93"/>
      <c r="P21663" s="93"/>
    </row>
    <row r="21664" spans="14:16">
      <c r="N21664" s="102"/>
      <c r="O21664" s="93"/>
      <c r="P21664" s="93"/>
    </row>
    <row r="21665" spans="14:16">
      <c r="N21665" s="102"/>
      <c r="O21665" s="93"/>
      <c r="P21665" s="93"/>
    </row>
    <row r="21666" spans="14:16">
      <c r="N21666" s="102"/>
      <c r="O21666" s="93"/>
      <c r="P21666" s="93"/>
    </row>
    <row r="21667" spans="14:16">
      <c r="N21667" s="102"/>
      <c r="O21667" s="93"/>
      <c r="P21667" s="93"/>
    </row>
    <row r="21668" spans="14:16">
      <c r="N21668" s="102"/>
      <c r="O21668" s="93"/>
      <c r="P21668" s="93"/>
    </row>
    <row r="21669" spans="14:16">
      <c r="N21669" s="102"/>
      <c r="O21669" s="93"/>
      <c r="P21669" s="93"/>
    </row>
    <row r="21670" spans="14:16">
      <c r="N21670" s="102"/>
      <c r="O21670" s="93"/>
      <c r="P21670" s="93"/>
    </row>
    <row r="21671" spans="14:16">
      <c r="N21671" s="102"/>
      <c r="O21671" s="93"/>
      <c r="P21671" s="93"/>
    </row>
    <row r="21672" spans="14:16">
      <c r="N21672" s="102"/>
      <c r="O21672" s="93"/>
      <c r="P21672" s="93"/>
    </row>
    <row r="21673" spans="14:16">
      <c r="N21673" s="102"/>
      <c r="O21673" s="93"/>
      <c r="P21673" s="93"/>
    </row>
    <row r="21674" spans="14:16">
      <c r="N21674" s="102"/>
      <c r="O21674" s="93"/>
      <c r="P21674" s="93"/>
    </row>
    <row r="21675" spans="14:16">
      <c r="N21675" s="102"/>
      <c r="O21675" s="93"/>
      <c r="P21675" s="93"/>
    </row>
    <row r="21676" spans="14:16">
      <c r="N21676" s="102"/>
      <c r="O21676" s="93"/>
      <c r="P21676" s="93"/>
    </row>
    <row r="21677" spans="14:16">
      <c r="N21677" s="102"/>
      <c r="O21677" s="93"/>
      <c r="P21677" s="93"/>
    </row>
    <row r="21678" spans="14:16">
      <c r="N21678" s="102"/>
      <c r="O21678" s="93"/>
      <c r="P21678" s="93"/>
    </row>
    <row r="21679" spans="14:16">
      <c r="N21679" s="102"/>
      <c r="O21679" s="93"/>
      <c r="P21679" s="93"/>
    </row>
    <row r="21680" spans="14:16">
      <c r="N21680" s="102"/>
      <c r="O21680" s="93"/>
      <c r="P21680" s="93"/>
    </row>
    <row r="21681" spans="14:16">
      <c r="N21681" s="102"/>
      <c r="O21681" s="93"/>
      <c r="P21681" s="93"/>
    </row>
    <row r="21682" spans="14:16">
      <c r="N21682" s="102"/>
      <c r="O21682" s="93"/>
      <c r="P21682" s="93"/>
    </row>
    <row r="21683" spans="14:16">
      <c r="N21683" s="102"/>
      <c r="O21683" s="93"/>
      <c r="P21683" s="93"/>
    </row>
    <row r="21684" spans="14:16">
      <c r="N21684" s="102"/>
      <c r="O21684" s="93"/>
      <c r="P21684" s="93"/>
    </row>
    <row r="21685" spans="14:16">
      <c r="N21685" s="102"/>
      <c r="O21685" s="93"/>
      <c r="P21685" s="93"/>
    </row>
    <row r="21686" spans="14:16">
      <c r="N21686" s="102"/>
      <c r="O21686" s="93"/>
      <c r="P21686" s="93"/>
    </row>
    <row r="21687" spans="14:16">
      <c r="N21687" s="102"/>
      <c r="O21687" s="93"/>
      <c r="P21687" s="93"/>
    </row>
    <row r="21688" spans="14:16">
      <c r="N21688" s="102"/>
      <c r="O21688" s="93"/>
      <c r="P21688" s="93"/>
    </row>
    <row r="21689" spans="14:16">
      <c r="N21689" s="102"/>
      <c r="O21689" s="93"/>
      <c r="P21689" s="93"/>
    </row>
    <row r="21690" spans="14:16">
      <c r="N21690" s="102"/>
      <c r="O21690" s="93"/>
      <c r="P21690" s="93"/>
    </row>
    <row r="21691" spans="14:16">
      <c r="N21691" s="102"/>
      <c r="O21691" s="93"/>
      <c r="P21691" s="93"/>
    </row>
    <row r="21692" spans="14:16">
      <c r="N21692" s="102"/>
      <c r="O21692" s="93"/>
      <c r="P21692" s="93"/>
    </row>
    <row r="21693" spans="14:16">
      <c r="N21693" s="102"/>
      <c r="O21693" s="93"/>
      <c r="P21693" s="93"/>
    </row>
    <row r="21694" spans="14:16">
      <c r="N21694" s="102"/>
      <c r="O21694" s="93"/>
      <c r="P21694" s="93"/>
    </row>
    <row r="21695" spans="14:16">
      <c r="N21695" s="102"/>
      <c r="O21695" s="93"/>
      <c r="P21695" s="93"/>
    </row>
    <row r="21696" spans="14:16">
      <c r="N21696" s="102"/>
      <c r="O21696" s="93"/>
      <c r="P21696" s="93"/>
    </row>
    <row r="21697" spans="14:16">
      <c r="N21697" s="102"/>
      <c r="O21697" s="93"/>
      <c r="P21697" s="93"/>
    </row>
    <row r="21698" spans="14:16">
      <c r="N21698" s="102"/>
      <c r="O21698" s="93"/>
      <c r="P21698" s="93"/>
    </row>
    <row r="21699" spans="14:16">
      <c r="N21699" s="102"/>
      <c r="O21699" s="93"/>
      <c r="P21699" s="93"/>
    </row>
    <row r="21700" spans="14:16">
      <c r="N21700" s="102"/>
      <c r="O21700" s="93"/>
      <c r="P21700" s="93"/>
    </row>
    <row r="21701" spans="14:16">
      <c r="N21701" s="102"/>
      <c r="O21701" s="93"/>
      <c r="P21701" s="93"/>
    </row>
    <row r="21702" spans="14:16">
      <c r="N21702" s="102"/>
      <c r="O21702" s="93"/>
      <c r="P21702" s="93"/>
    </row>
    <row r="21703" spans="14:16">
      <c r="N21703" s="102"/>
      <c r="O21703" s="93"/>
      <c r="P21703" s="93"/>
    </row>
    <row r="21704" spans="14:16">
      <c r="N21704" s="102"/>
      <c r="O21704" s="93"/>
      <c r="P21704" s="93"/>
    </row>
    <row r="21705" spans="14:16">
      <c r="N21705" s="102"/>
      <c r="O21705" s="93"/>
      <c r="P21705" s="93"/>
    </row>
    <row r="21706" spans="14:16">
      <c r="N21706" s="102"/>
      <c r="O21706" s="93"/>
      <c r="P21706" s="93"/>
    </row>
    <row r="21707" spans="14:16">
      <c r="N21707" s="102"/>
      <c r="O21707" s="93"/>
      <c r="P21707" s="93"/>
    </row>
    <row r="21708" spans="14:16">
      <c r="N21708" s="102"/>
      <c r="O21708" s="93"/>
      <c r="P21708" s="93"/>
    </row>
    <row r="21709" spans="14:16">
      <c r="N21709" s="102"/>
      <c r="O21709" s="93"/>
      <c r="P21709" s="93"/>
    </row>
    <row r="21710" spans="14:16">
      <c r="N21710" s="102"/>
      <c r="O21710" s="93"/>
      <c r="P21710" s="93"/>
    </row>
    <row r="21711" spans="14:16">
      <c r="N21711" s="102"/>
      <c r="O21711" s="93"/>
      <c r="P21711" s="93"/>
    </row>
    <row r="21712" spans="14:16">
      <c r="N21712" s="102"/>
      <c r="O21712" s="93"/>
      <c r="P21712" s="93"/>
    </row>
    <row r="21713" spans="14:16">
      <c r="N21713" s="102"/>
      <c r="O21713" s="93"/>
      <c r="P21713" s="93"/>
    </row>
    <row r="21714" spans="14:16">
      <c r="N21714" s="102"/>
      <c r="O21714" s="93"/>
      <c r="P21714" s="93"/>
    </row>
    <row r="21715" spans="14:16">
      <c r="N21715" s="102"/>
      <c r="O21715" s="93"/>
      <c r="P21715" s="93"/>
    </row>
    <row r="21716" spans="14:16">
      <c r="N21716" s="102"/>
      <c r="O21716" s="93"/>
      <c r="P21716" s="93"/>
    </row>
    <row r="21717" spans="14:16">
      <c r="N21717" s="102"/>
      <c r="O21717" s="93"/>
      <c r="P21717" s="93"/>
    </row>
    <row r="21718" spans="14:16">
      <c r="N21718" s="102"/>
      <c r="O21718" s="93"/>
      <c r="P21718" s="93"/>
    </row>
    <row r="21719" spans="14:16">
      <c r="N21719" s="102"/>
      <c r="O21719" s="93"/>
      <c r="P21719" s="93"/>
    </row>
    <row r="21720" spans="14:16">
      <c r="N21720" s="102"/>
      <c r="O21720" s="93"/>
      <c r="P21720" s="93"/>
    </row>
    <row r="21721" spans="14:16">
      <c r="N21721" s="102"/>
      <c r="O21721" s="93"/>
      <c r="P21721" s="93"/>
    </row>
    <row r="21722" spans="14:16">
      <c r="N21722" s="102"/>
      <c r="O21722" s="93"/>
      <c r="P21722" s="93"/>
    </row>
    <row r="21723" spans="14:16">
      <c r="N21723" s="102"/>
      <c r="O21723" s="93"/>
      <c r="P21723" s="93"/>
    </row>
    <row r="21724" spans="14:16">
      <c r="N21724" s="102"/>
      <c r="O21724" s="93"/>
      <c r="P21724" s="93"/>
    </row>
    <row r="21725" spans="14:16">
      <c r="N21725" s="102"/>
      <c r="O21725" s="93"/>
      <c r="P21725" s="93"/>
    </row>
    <row r="21726" spans="14:16">
      <c r="N21726" s="102"/>
      <c r="O21726" s="93"/>
      <c r="P21726" s="93"/>
    </row>
    <row r="21727" spans="14:16">
      <c r="N21727" s="102"/>
      <c r="O21727" s="93"/>
      <c r="P21727" s="93"/>
    </row>
    <row r="21728" spans="14:16">
      <c r="N21728" s="102"/>
      <c r="O21728" s="93"/>
      <c r="P21728" s="93"/>
    </row>
    <row r="21729" spans="14:16">
      <c r="N21729" s="102"/>
      <c r="O21729" s="93"/>
      <c r="P21729" s="93"/>
    </row>
    <row r="21730" spans="14:16">
      <c r="N21730" s="102"/>
      <c r="O21730" s="93"/>
      <c r="P21730" s="93"/>
    </row>
    <row r="21731" spans="14:16">
      <c r="N21731" s="102"/>
      <c r="O21731" s="93"/>
      <c r="P21731" s="93"/>
    </row>
    <row r="21732" spans="14:16">
      <c r="N21732" s="102"/>
      <c r="O21732" s="93"/>
      <c r="P21732" s="93"/>
    </row>
    <row r="21733" spans="14:16">
      <c r="N21733" s="102"/>
      <c r="O21733" s="93"/>
      <c r="P21733" s="93"/>
    </row>
    <row r="21734" spans="14:16">
      <c r="N21734" s="102"/>
      <c r="O21734" s="93"/>
      <c r="P21734" s="93"/>
    </row>
    <row r="21735" spans="14:16">
      <c r="N21735" s="102"/>
      <c r="O21735" s="93"/>
      <c r="P21735" s="93"/>
    </row>
    <row r="21736" spans="14:16">
      <c r="N21736" s="102"/>
      <c r="O21736" s="93"/>
      <c r="P21736" s="93"/>
    </row>
    <row r="21737" spans="14:16">
      <c r="N21737" s="102"/>
      <c r="O21737" s="93"/>
      <c r="P21737" s="93"/>
    </row>
    <row r="21738" spans="14:16">
      <c r="N21738" s="102"/>
      <c r="O21738" s="93"/>
      <c r="P21738" s="93"/>
    </row>
    <row r="21739" spans="14:16">
      <c r="N21739" s="102"/>
      <c r="O21739" s="93"/>
      <c r="P21739" s="93"/>
    </row>
    <row r="21740" spans="14:16">
      <c r="N21740" s="102"/>
      <c r="O21740" s="93"/>
      <c r="P21740" s="93"/>
    </row>
    <row r="21741" spans="14:16">
      <c r="N21741" s="102"/>
      <c r="O21741" s="93"/>
      <c r="P21741" s="93"/>
    </row>
    <row r="21742" spans="14:16">
      <c r="N21742" s="102"/>
      <c r="O21742" s="93"/>
      <c r="P21742" s="93"/>
    </row>
    <row r="21743" spans="14:16">
      <c r="N21743" s="102"/>
      <c r="O21743" s="93"/>
      <c r="P21743" s="93"/>
    </row>
    <row r="21744" spans="14:16">
      <c r="N21744" s="102"/>
      <c r="O21744" s="93"/>
      <c r="P21744" s="93"/>
    </row>
    <row r="21745" spans="14:16">
      <c r="N21745" s="102"/>
      <c r="O21745" s="93"/>
      <c r="P21745" s="93"/>
    </row>
    <row r="21746" spans="14:16">
      <c r="N21746" s="102"/>
      <c r="O21746" s="93"/>
      <c r="P21746" s="93"/>
    </row>
    <row r="21747" spans="14:16">
      <c r="N21747" s="102"/>
      <c r="O21747" s="93"/>
      <c r="P21747" s="93"/>
    </row>
    <row r="21748" spans="14:16">
      <c r="N21748" s="102"/>
      <c r="O21748" s="93"/>
      <c r="P21748" s="93"/>
    </row>
    <row r="21749" spans="14:16">
      <c r="N21749" s="102"/>
      <c r="O21749" s="93"/>
      <c r="P21749" s="93"/>
    </row>
    <row r="21750" spans="14:16">
      <c r="N21750" s="102"/>
      <c r="O21750" s="93"/>
      <c r="P21750" s="93"/>
    </row>
    <row r="21751" spans="14:16">
      <c r="N21751" s="102"/>
      <c r="O21751" s="93"/>
      <c r="P21751" s="93"/>
    </row>
    <row r="21752" spans="14:16">
      <c r="N21752" s="102"/>
      <c r="O21752" s="93"/>
      <c r="P21752" s="93"/>
    </row>
    <row r="21753" spans="14:16">
      <c r="N21753" s="102"/>
      <c r="O21753" s="93"/>
      <c r="P21753" s="93"/>
    </row>
    <row r="21754" spans="14:16">
      <c r="N21754" s="102"/>
      <c r="O21754" s="93"/>
      <c r="P21754" s="93"/>
    </row>
    <row r="21755" spans="14:16">
      <c r="N21755" s="102"/>
      <c r="O21755" s="93"/>
      <c r="P21755" s="93"/>
    </row>
    <row r="21756" spans="14:16">
      <c r="N21756" s="102"/>
      <c r="O21756" s="93"/>
      <c r="P21756" s="93"/>
    </row>
    <row r="21757" spans="14:16">
      <c r="N21757" s="102"/>
      <c r="O21757" s="93"/>
      <c r="P21757" s="93"/>
    </row>
    <row r="21758" spans="14:16">
      <c r="N21758" s="102"/>
      <c r="O21758" s="93"/>
      <c r="P21758" s="93"/>
    </row>
    <row r="21759" spans="14:16">
      <c r="N21759" s="102"/>
      <c r="O21759" s="93"/>
      <c r="P21759" s="93"/>
    </row>
    <row r="21760" spans="14:16">
      <c r="N21760" s="102"/>
      <c r="O21760" s="93"/>
      <c r="P21760" s="93"/>
    </row>
    <row r="21761" spans="14:16">
      <c r="N21761" s="102"/>
      <c r="O21761" s="93"/>
      <c r="P21761" s="93"/>
    </row>
    <row r="21762" spans="14:16">
      <c r="N21762" s="102"/>
      <c r="O21762" s="93"/>
      <c r="P21762" s="93"/>
    </row>
    <row r="21763" spans="14:16">
      <c r="N21763" s="102"/>
      <c r="O21763" s="93"/>
      <c r="P21763" s="93"/>
    </row>
    <row r="21764" spans="14:16">
      <c r="N21764" s="102"/>
      <c r="O21764" s="93"/>
      <c r="P21764" s="93"/>
    </row>
    <row r="21765" spans="14:16">
      <c r="N21765" s="102"/>
      <c r="O21765" s="93"/>
      <c r="P21765" s="93"/>
    </row>
    <row r="21766" spans="14:16">
      <c r="N21766" s="102"/>
      <c r="O21766" s="93"/>
      <c r="P21766" s="93"/>
    </row>
    <row r="21767" spans="14:16">
      <c r="N21767" s="102"/>
      <c r="O21767" s="93"/>
      <c r="P21767" s="93"/>
    </row>
    <row r="21768" spans="14:16">
      <c r="N21768" s="102"/>
      <c r="O21768" s="93"/>
      <c r="P21768" s="93"/>
    </row>
    <row r="21769" spans="14:16">
      <c r="N21769" s="102"/>
      <c r="O21769" s="93"/>
      <c r="P21769" s="93"/>
    </row>
    <row r="21770" spans="14:16">
      <c r="N21770" s="102"/>
      <c r="O21770" s="93"/>
      <c r="P21770" s="93"/>
    </row>
    <row r="21771" spans="14:16">
      <c r="N21771" s="102"/>
      <c r="O21771" s="93"/>
      <c r="P21771" s="93"/>
    </row>
    <row r="21772" spans="14:16">
      <c r="N21772" s="102"/>
      <c r="O21772" s="93"/>
      <c r="P21772" s="93"/>
    </row>
    <row r="21773" spans="14:16">
      <c r="N21773" s="102"/>
      <c r="O21773" s="93"/>
      <c r="P21773" s="93"/>
    </row>
    <row r="21774" spans="14:16">
      <c r="N21774" s="102"/>
      <c r="O21774" s="93"/>
      <c r="P21774" s="93"/>
    </row>
    <row r="21775" spans="14:16">
      <c r="N21775" s="102"/>
      <c r="O21775" s="93"/>
      <c r="P21775" s="93"/>
    </row>
    <row r="21776" spans="14:16">
      <c r="N21776" s="102"/>
      <c r="O21776" s="93"/>
      <c r="P21776" s="93"/>
    </row>
    <row r="21777" spans="14:16">
      <c r="N21777" s="102"/>
      <c r="O21777" s="93"/>
      <c r="P21777" s="93"/>
    </row>
    <row r="21778" spans="14:16">
      <c r="N21778" s="102"/>
      <c r="O21778" s="93"/>
      <c r="P21778" s="93"/>
    </row>
    <row r="21779" spans="14:16">
      <c r="N21779" s="102"/>
      <c r="O21779" s="93"/>
      <c r="P21779" s="93"/>
    </row>
    <row r="21780" spans="14:16">
      <c r="N21780" s="102"/>
      <c r="O21780" s="93"/>
      <c r="P21780" s="93"/>
    </row>
    <row r="21781" spans="14:16">
      <c r="N21781" s="102"/>
      <c r="O21781" s="93"/>
      <c r="P21781" s="93"/>
    </row>
    <row r="21782" spans="14:16">
      <c r="N21782" s="102"/>
      <c r="O21782" s="93"/>
      <c r="P21782" s="93"/>
    </row>
    <row r="21783" spans="14:16">
      <c r="N21783" s="102"/>
      <c r="O21783" s="93"/>
      <c r="P21783" s="93"/>
    </row>
    <row r="21784" spans="14:16">
      <c r="N21784" s="102"/>
      <c r="O21784" s="93"/>
      <c r="P21784" s="93"/>
    </row>
    <row r="21785" spans="14:16">
      <c r="N21785" s="102"/>
      <c r="O21785" s="93"/>
      <c r="P21785" s="93"/>
    </row>
    <row r="21786" spans="14:16">
      <c r="N21786" s="102"/>
      <c r="O21786" s="93"/>
      <c r="P21786" s="93"/>
    </row>
    <row r="21787" spans="14:16">
      <c r="N21787" s="102"/>
      <c r="O21787" s="93"/>
      <c r="P21787" s="93"/>
    </row>
    <row r="21788" spans="14:16">
      <c r="N21788" s="102"/>
      <c r="O21788" s="93"/>
      <c r="P21788" s="93"/>
    </row>
    <row r="21789" spans="14:16">
      <c r="N21789" s="102"/>
      <c r="O21789" s="93"/>
      <c r="P21789" s="93"/>
    </row>
    <row r="21790" spans="14:16">
      <c r="N21790" s="102"/>
      <c r="O21790" s="93"/>
      <c r="P21790" s="93"/>
    </row>
    <row r="21791" spans="14:16">
      <c r="N21791" s="102"/>
      <c r="O21791" s="93"/>
      <c r="P21791" s="93"/>
    </row>
    <row r="21792" spans="14:16">
      <c r="N21792" s="102"/>
      <c r="O21792" s="93"/>
      <c r="P21792" s="93"/>
    </row>
    <row r="21793" spans="14:16">
      <c r="N21793" s="102"/>
      <c r="O21793" s="93"/>
      <c r="P21793" s="93"/>
    </row>
    <row r="21794" spans="14:16">
      <c r="N21794" s="102"/>
      <c r="O21794" s="93"/>
      <c r="P21794" s="93"/>
    </row>
    <row r="21795" spans="14:16">
      <c r="N21795" s="102"/>
      <c r="O21795" s="93"/>
      <c r="P21795" s="93"/>
    </row>
    <row r="21796" spans="14:16">
      <c r="N21796" s="102"/>
      <c r="O21796" s="93"/>
      <c r="P21796" s="93"/>
    </row>
    <row r="21797" spans="14:16">
      <c r="N21797" s="102"/>
      <c r="O21797" s="93"/>
      <c r="P21797" s="93"/>
    </row>
    <row r="21798" spans="14:16">
      <c r="N21798" s="102"/>
      <c r="O21798" s="93"/>
      <c r="P21798" s="93"/>
    </row>
    <row r="21799" spans="14:16">
      <c r="N21799" s="102"/>
      <c r="O21799" s="93"/>
      <c r="P21799" s="93"/>
    </row>
    <row r="21800" spans="14:16">
      <c r="N21800" s="102"/>
      <c r="O21800" s="93"/>
      <c r="P21800" s="93"/>
    </row>
    <row r="21801" spans="14:16">
      <c r="N21801" s="102"/>
      <c r="O21801" s="93"/>
      <c r="P21801" s="93"/>
    </row>
    <row r="21802" spans="14:16">
      <c r="N21802" s="102"/>
      <c r="O21802" s="93"/>
      <c r="P21802" s="93"/>
    </row>
    <row r="21803" spans="14:16">
      <c r="N21803" s="102"/>
      <c r="O21803" s="93"/>
      <c r="P21803" s="93"/>
    </row>
    <row r="21804" spans="14:16">
      <c r="N21804" s="102"/>
      <c r="O21804" s="93"/>
      <c r="P21804" s="93"/>
    </row>
    <row r="21805" spans="14:16">
      <c r="N21805" s="102"/>
      <c r="O21805" s="93"/>
      <c r="P21805" s="93"/>
    </row>
    <row r="21806" spans="14:16">
      <c r="N21806" s="102"/>
      <c r="O21806" s="93"/>
      <c r="P21806" s="93"/>
    </row>
    <row r="21807" spans="14:16">
      <c r="N21807" s="102"/>
      <c r="O21807" s="93"/>
      <c r="P21807" s="93"/>
    </row>
    <row r="21808" spans="14:16">
      <c r="N21808" s="102"/>
      <c r="O21808" s="93"/>
      <c r="P21808" s="93"/>
    </row>
    <row r="21809" spans="14:16">
      <c r="N21809" s="102"/>
      <c r="O21809" s="93"/>
      <c r="P21809" s="93"/>
    </row>
    <row r="21810" spans="14:16">
      <c r="N21810" s="102"/>
      <c r="O21810" s="93"/>
      <c r="P21810" s="93"/>
    </row>
    <row r="21811" spans="14:16">
      <c r="N21811" s="102"/>
      <c r="O21811" s="93"/>
      <c r="P21811" s="93"/>
    </row>
    <row r="21812" spans="14:16">
      <c r="N21812" s="102"/>
      <c r="O21812" s="93"/>
      <c r="P21812" s="93"/>
    </row>
    <row r="21813" spans="14:16">
      <c r="N21813" s="102"/>
      <c r="O21813" s="93"/>
      <c r="P21813" s="93"/>
    </row>
    <row r="21814" spans="14:16">
      <c r="N21814" s="102"/>
      <c r="O21814" s="93"/>
      <c r="P21814" s="93"/>
    </row>
    <row r="21815" spans="14:16">
      <c r="N21815" s="102"/>
      <c r="O21815" s="93"/>
      <c r="P21815" s="93"/>
    </row>
    <row r="21816" spans="14:16">
      <c r="N21816" s="102"/>
      <c r="O21816" s="93"/>
      <c r="P21816" s="93"/>
    </row>
    <row r="21817" spans="14:16">
      <c r="N21817" s="102"/>
      <c r="O21817" s="93"/>
      <c r="P21817" s="93"/>
    </row>
    <row r="21818" spans="14:16">
      <c r="N21818" s="102"/>
      <c r="O21818" s="93"/>
      <c r="P21818" s="93"/>
    </row>
    <row r="21819" spans="14:16">
      <c r="N21819" s="102"/>
      <c r="O21819" s="93"/>
      <c r="P21819" s="93"/>
    </row>
    <row r="21820" spans="14:16">
      <c r="N21820" s="102"/>
      <c r="O21820" s="93"/>
      <c r="P21820" s="93"/>
    </row>
    <row r="21821" spans="14:16">
      <c r="N21821" s="102"/>
      <c r="O21821" s="93"/>
      <c r="P21821" s="93"/>
    </row>
    <row r="21822" spans="14:16">
      <c r="N21822" s="102"/>
      <c r="O21822" s="93"/>
      <c r="P21822" s="93"/>
    </row>
    <row r="21823" spans="14:16">
      <c r="N21823" s="102"/>
      <c r="O21823" s="93"/>
      <c r="P21823" s="93"/>
    </row>
    <row r="21824" spans="14:16">
      <c r="N21824" s="102"/>
      <c r="O21824" s="93"/>
      <c r="P21824" s="93"/>
    </row>
    <row r="21825" spans="14:16">
      <c r="N21825" s="102"/>
      <c r="O21825" s="93"/>
      <c r="P21825" s="93"/>
    </row>
    <row r="21826" spans="14:16">
      <c r="N21826" s="102"/>
      <c r="O21826" s="93"/>
      <c r="P21826" s="93"/>
    </row>
    <row r="21827" spans="14:16">
      <c r="N21827" s="102"/>
      <c r="O21827" s="93"/>
      <c r="P21827" s="93"/>
    </row>
    <row r="21828" spans="14:16">
      <c r="N21828" s="102"/>
      <c r="O21828" s="93"/>
      <c r="P21828" s="93"/>
    </row>
    <row r="21829" spans="14:16">
      <c r="N21829" s="102"/>
      <c r="O21829" s="93"/>
      <c r="P21829" s="93"/>
    </row>
    <row r="21830" spans="14:16">
      <c r="N21830" s="102"/>
      <c r="O21830" s="93"/>
      <c r="P21830" s="93"/>
    </row>
    <row r="21831" spans="14:16">
      <c r="N21831" s="102"/>
      <c r="O21831" s="93"/>
      <c r="P21831" s="93"/>
    </row>
    <row r="21832" spans="14:16">
      <c r="N21832" s="102"/>
      <c r="O21832" s="93"/>
      <c r="P21832" s="93"/>
    </row>
    <row r="21833" spans="14:16">
      <c r="N21833" s="102"/>
      <c r="O21833" s="93"/>
      <c r="P21833" s="93"/>
    </row>
    <row r="21834" spans="14:16">
      <c r="N21834" s="102"/>
      <c r="O21834" s="93"/>
      <c r="P21834" s="93"/>
    </row>
    <row r="21835" spans="14:16">
      <c r="N21835" s="102"/>
      <c r="O21835" s="93"/>
      <c r="P21835" s="93"/>
    </row>
    <row r="21836" spans="14:16">
      <c r="N21836" s="102"/>
      <c r="O21836" s="93"/>
      <c r="P21836" s="93"/>
    </row>
    <row r="21837" spans="14:16">
      <c r="N21837" s="102"/>
      <c r="O21837" s="93"/>
      <c r="P21837" s="93"/>
    </row>
    <row r="21838" spans="14:16">
      <c r="N21838" s="102"/>
      <c r="O21838" s="93"/>
      <c r="P21838" s="93"/>
    </row>
    <row r="21839" spans="14:16">
      <c r="N21839" s="102"/>
      <c r="O21839" s="93"/>
      <c r="P21839" s="93"/>
    </row>
    <row r="21840" spans="14:16">
      <c r="N21840" s="102"/>
      <c r="O21840" s="93"/>
      <c r="P21840" s="93"/>
    </row>
    <row r="21841" spans="14:16">
      <c r="N21841" s="102"/>
      <c r="O21841" s="93"/>
      <c r="P21841" s="93"/>
    </row>
    <row r="21842" spans="14:16">
      <c r="N21842" s="102"/>
      <c r="O21842" s="93"/>
      <c r="P21842" s="93"/>
    </row>
    <row r="21843" spans="14:16">
      <c r="N21843" s="102"/>
      <c r="O21843" s="93"/>
      <c r="P21843" s="93"/>
    </row>
    <row r="21844" spans="14:16">
      <c r="N21844" s="102"/>
      <c r="O21844" s="93"/>
      <c r="P21844" s="93"/>
    </row>
    <row r="21845" spans="14:16">
      <c r="N21845" s="102"/>
      <c r="O21845" s="93"/>
      <c r="P21845" s="93"/>
    </row>
    <row r="21846" spans="14:16">
      <c r="N21846" s="102"/>
      <c r="O21846" s="93"/>
      <c r="P21846" s="93"/>
    </row>
    <row r="21847" spans="14:16">
      <c r="N21847" s="102"/>
      <c r="O21847" s="93"/>
      <c r="P21847" s="93"/>
    </row>
    <row r="21848" spans="14:16">
      <c r="N21848" s="102"/>
      <c r="O21848" s="93"/>
      <c r="P21848" s="93"/>
    </row>
    <row r="21849" spans="14:16">
      <c r="N21849" s="102"/>
      <c r="O21849" s="93"/>
      <c r="P21849" s="93"/>
    </row>
    <row r="21850" spans="14:16">
      <c r="N21850" s="102"/>
      <c r="O21850" s="93"/>
      <c r="P21850" s="93"/>
    </row>
    <row r="21851" spans="14:16">
      <c r="N21851" s="102"/>
      <c r="O21851" s="93"/>
      <c r="P21851" s="93"/>
    </row>
    <row r="21852" spans="14:16">
      <c r="N21852" s="102"/>
      <c r="O21852" s="93"/>
      <c r="P21852" s="93"/>
    </row>
    <row r="21853" spans="14:16">
      <c r="N21853" s="102"/>
      <c r="O21853" s="93"/>
      <c r="P21853" s="93"/>
    </row>
    <row r="21854" spans="14:16">
      <c r="N21854" s="102"/>
      <c r="O21854" s="93"/>
      <c r="P21854" s="93"/>
    </row>
    <row r="21855" spans="14:16">
      <c r="N21855" s="102"/>
      <c r="O21855" s="93"/>
      <c r="P21855" s="93"/>
    </row>
    <row r="21856" spans="14:16">
      <c r="N21856" s="102"/>
      <c r="O21856" s="93"/>
      <c r="P21856" s="93"/>
    </row>
    <row r="21857" spans="14:16">
      <c r="N21857" s="102"/>
      <c r="O21857" s="93"/>
      <c r="P21857" s="93"/>
    </row>
    <row r="21858" spans="14:16">
      <c r="N21858" s="102"/>
      <c r="O21858" s="93"/>
      <c r="P21858" s="93"/>
    </row>
    <row r="21859" spans="14:16">
      <c r="N21859" s="102"/>
      <c r="O21859" s="93"/>
      <c r="P21859" s="93"/>
    </row>
    <row r="21860" spans="14:16">
      <c r="N21860" s="102"/>
      <c r="O21860" s="93"/>
      <c r="P21860" s="93"/>
    </row>
    <row r="21861" spans="14:16">
      <c r="N21861" s="102"/>
      <c r="O21861" s="93"/>
      <c r="P21861" s="93"/>
    </row>
    <row r="21862" spans="14:16">
      <c r="N21862" s="102"/>
      <c r="O21862" s="93"/>
      <c r="P21862" s="93"/>
    </row>
    <row r="21863" spans="14:16">
      <c r="N21863" s="102"/>
      <c r="O21863" s="93"/>
      <c r="P21863" s="93"/>
    </row>
    <row r="21864" spans="14:16">
      <c r="N21864" s="102"/>
      <c r="O21864" s="93"/>
      <c r="P21864" s="93"/>
    </row>
    <row r="21865" spans="14:16">
      <c r="N21865" s="102"/>
      <c r="O21865" s="93"/>
      <c r="P21865" s="93"/>
    </row>
    <row r="21866" spans="14:16">
      <c r="N21866" s="102"/>
      <c r="O21866" s="93"/>
      <c r="P21866" s="93"/>
    </row>
    <row r="21867" spans="14:16">
      <c r="N21867" s="102"/>
      <c r="O21867" s="93"/>
      <c r="P21867" s="93"/>
    </row>
    <row r="21868" spans="14:16">
      <c r="N21868" s="102"/>
      <c r="O21868" s="93"/>
      <c r="P21868" s="93"/>
    </row>
    <row r="21869" spans="14:16">
      <c r="N21869" s="102"/>
      <c r="O21869" s="93"/>
      <c r="P21869" s="93"/>
    </row>
    <row r="21870" spans="14:16">
      <c r="N21870" s="102"/>
      <c r="O21870" s="93"/>
      <c r="P21870" s="93"/>
    </row>
    <row r="21871" spans="14:16">
      <c r="N21871" s="102"/>
      <c r="O21871" s="93"/>
      <c r="P21871" s="93"/>
    </row>
    <row r="21872" spans="14:16">
      <c r="N21872" s="102"/>
      <c r="O21872" s="93"/>
      <c r="P21872" s="93"/>
    </row>
    <row r="21873" spans="14:16">
      <c r="N21873" s="102"/>
      <c r="O21873" s="93"/>
      <c r="P21873" s="93"/>
    </row>
    <row r="21874" spans="14:16">
      <c r="N21874" s="102"/>
      <c r="O21874" s="93"/>
      <c r="P21874" s="93"/>
    </row>
    <row r="21875" spans="14:16">
      <c r="N21875" s="102"/>
      <c r="O21875" s="93"/>
      <c r="P21875" s="93"/>
    </row>
    <row r="21876" spans="14:16">
      <c r="N21876" s="102"/>
      <c r="O21876" s="93"/>
      <c r="P21876" s="93"/>
    </row>
    <row r="21877" spans="14:16">
      <c r="N21877" s="102"/>
      <c r="O21877" s="93"/>
      <c r="P21877" s="93"/>
    </row>
    <row r="21878" spans="14:16">
      <c r="N21878" s="102"/>
      <c r="O21878" s="93"/>
      <c r="P21878" s="93"/>
    </row>
    <row r="21879" spans="14:16">
      <c r="N21879" s="102"/>
      <c r="O21879" s="93"/>
      <c r="P21879" s="93"/>
    </row>
    <row r="21880" spans="14:16">
      <c r="N21880" s="102"/>
      <c r="O21880" s="93"/>
      <c r="P21880" s="93"/>
    </row>
    <row r="21881" spans="14:16">
      <c r="N21881" s="102"/>
      <c r="O21881" s="93"/>
      <c r="P21881" s="93"/>
    </row>
    <row r="21882" spans="14:16">
      <c r="N21882" s="102"/>
      <c r="O21882" s="93"/>
      <c r="P21882" s="93"/>
    </row>
    <row r="21883" spans="14:16">
      <c r="N21883" s="102"/>
      <c r="O21883" s="93"/>
      <c r="P21883" s="93"/>
    </row>
    <row r="21884" spans="14:16">
      <c r="N21884" s="102"/>
      <c r="O21884" s="93"/>
      <c r="P21884" s="93"/>
    </row>
    <row r="21885" spans="14:16">
      <c r="N21885" s="102"/>
      <c r="O21885" s="93"/>
      <c r="P21885" s="93"/>
    </row>
    <row r="21886" spans="14:16">
      <c r="N21886" s="102"/>
      <c r="O21886" s="93"/>
      <c r="P21886" s="93"/>
    </row>
    <row r="21887" spans="14:16">
      <c r="N21887" s="102"/>
      <c r="O21887" s="93"/>
      <c r="P21887" s="93"/>
    </row>
    <row r="21888" spans="14:16">
      <c r="N21888" s="102"/>
      <c r="O21888" s="93"/>
      <c r="P21888" s="93"/>
    </row>
    <row r="21889" spans="14:16">
      <c r="N21889" s="102"/>
      <c r="O21889" s="93"/>
      <c r="P21889" s="93"/>
    </row>
    <row r="21890" spans="14:16">
      <c r="N21890" s="102"/>
      <c r="O21890" s="93"/>
      <c r="P21890" s="93"/>
    </row>
    <row r="21891" spans="14:16">
      <c r="N21891" s="102"/>
      <c r="O21891" s="93"/>
      <c r="P21891" s="93"/>
    </row>
    <row r="21892" spans="14:16">
      <c r="N21892" s="102"/>
      <c r="O21892" s="93"/>
      <c r="P21892" s="93"/>
    </row>
    <row r="21893" spans="14:16">
      <c r="N21893" s="102"/>
      <c r="O21893" s="93"/>
      <c r="P21893" s="93"/>
    </row>
    <row r="21894" spans="14:16">
      <c r="N21894" s="102"/>
      <c r="O21894" s="93"/>
      <c r="P21894" s="93"/>
    </row>
    <row r="21895" spans="14:16">
      <c r="N21895" s="102"/>
      <c r="O21895" s="93"/>
      <c r="P21895" s="93"/>
    </row>
    <row r="21896" spans="14:16">
      <c r="N21896" s="102"/>
      <c r="O21896" s="93"/>
      <c r="P21896" s="93"/>
    </row>
    <row r="21897" spans="14:16">
      <c r="N21897" s="102"/>
      <c r="O21897" s="93"/>
      <c r="P21897" s="93"/>
    </row>
    <row r="21898" spans="14:16">
      <c r="N21898" s="102"/>
      <c r="O21898" s="93"/>
      <c r="P21898" s="93"/>
    </row>
    <row r="21899" spans="14:16">
      <c r="N21899" s="102"/>
      <c r="O21899" s="93"/>
      <c r="P21899" s="93"/>
    </row>
    <row r="21900" spans="14:16">
      <c r="N21900" s="102"/>
      <c r="O21900" s="93"/>
      <c r="P21900" s="93"/>
    </row>
    <row r="21901" spans="14:16">
      <c r="N21901" s="102"/>
      <c r="O21901" s="93"/>
      <c r="P21901" s="93"/>
    </row>
    <row r="21902" spans="14:16">
      <c r="N21902" s="102"/>
      <c r="O21902" s="93"/>
      <c r="P21902" s="93"/>
    </row>
    <row r="21903" spans="14:16">
      <c r="N21903" s="102"/>
      <c r="O21903" s="93"/>
      <c r="P21903" s="93"/>
    </row>
    <row r="21904" spans="14:16">
      <c r="N21904" s="102"/>
      <c r="O21904" s="93"/>
      <c r="P21904" s="93"/>
    </row>
    <row r="21905" spans="14:16">
      <c r="N21905" s="102"/>
      <c r="O21905" s="93"/>
      <c r="P21905" s="93"/>
    </row>
    <row r="21906" spans="14:16">
      <c r="N21906" s="102"/>
      <c r="O21906" s="93"/>
      <c r="P21906" s="93"/>
    </row>
    <row r="21907" spans="14:16">
      <c r="N21907" s="102"/>
      <c r="O21907" s="93"/>
      <c r="P21907" s="93"/>
    </row>
    <row r="21908" spans="14:16">
      <c r="N21908" s="102"/>
      <c r="O21908" s="93"/>
      <c r="P21908" s="93"/>
    </row>
    <row r="21909" spans="14:16">
      <c r="N21909" s="102"/>
      <c r="O21909" s="93"/>
      <c r="P21909" s="93"/>
    </row>
    <row r="21910" spans="14:16">
      <c r="N21910" s="102"/>
      <c r="O21910" s="93"/>
      <c r="P21910" s="93"/>
    </row>
    <row r="21911" spans="14:16">
      <c r="N21911" s="102"/>
      <c r="O21911" s="93"/>
      <c r="P21911" s="93"/>
    </row>
    <row r="21912" spans="14:16">
      <c r="N21912" s="102"/>
      <c r="O21912" s="93"/>
      <c r="P21912" s="93"/>
    </row>
    <row r="21913" spans="14:16">
      <c r="N21913" s="102"/>
      <c r="O21913" s="93"/>
      <c r="P21913" s="93"/>
    </row>
    <row r="21914" spans="14:16">
      <c r="N21914" s="102"/>
      <c r="O21914" s="93"/>
      <c r="P21914" s="93"/>
    </row>
    <row r="21915" spans="14:16">
      <c r="N21915" s="102"/>
      <c r="O21915" s="93"/>
      <c r="P21915" s="93"/>
    </row>
    <row r="21916" spans="14:16">
      <c r="N21916" s="102"/>
      <c r="O21916" s="93"/>
      <c r="P21916" s="93"/>
    </row>
    <row r="21917" spans="14:16">
      <c r="N21917" s="102"/>
      <c r="O21917" s="93"/>
      <c r="P21917" s="93"/>
    </row>
    <row r="21918" spans="14:16">
      <c r="N21918" s="102"/>
      <c r="O21918" s="93"/>
      <c r="P21918" s="93"/>
    </row>
    <row r="21919" spans="14:16">
      <c r="N21919" s="102"/>
      <c r="O21919" s="93"/>
      <c r="P21919" s="93"/>
    </row>
    <row r="21920" spans="14:16">
      <c r="N21920" s="102"/>
      <c r="O21920" s="93"/>
      <c r="P21920" s="93"/>
    </row>
    <row r="21921" spans="14:16">
      <c r="N21921" s="102"/>
      <c r="O21921" s="93"/>
      <c r="P21921" s="93"/>
    </row>
    <row r="21922" spans="14:16">
      <c r="N21922" s="102"/>
      <c r="O21922" s="93"/>
      <c r="P21922" s="93"/>
    </row>
    <row r="21923" spans="14:16">
      <c r="N21923" s="102"/>
      <c r="O21923" s="93"/>
      <c r="P21923" s="93"/>
    </row>
    <row r="21924" spans="14:16">
      <c r="N21924" s="102"/>
      <c r="O21924" s="93"/>
      <c r="P21924" s="93"/>
    </row>
    <row r="21925" spans="14:16">
      <c r="N21925" s="102"/>
      <c r="O21925" s="93"/>
      <c r="P21925" s="93"/>
    </row>
    <row r="21926" spans="14:16">
      <c r="N21926" s="102"/>
      <c r="O21926" s="93"/>
      <c r="P21926" s="93"/>
    </row>
    <row r="21927" spans="14:16">
      <c r="N21927" s="102"/>
      <c r="O21927" s="93"/>
      <c r="P21927" s="93"/>
    </row>
    <row r="21928" spans="14:16">
      <c r="N21928" s="102"/>
      <c r="O21928" s="93"/>
      <c r="P21928" s="93"/>
    </row>
    <row r="21929" spans="14:16">
      <c r="N21929" s="102"/>
      <c r="O21929" s="93"/>
      <c r="P21929" s="93"/>
    </row>
    <row r="21930" spans="14:16">
      <c r="N21930" s="102"/>
      <c r="O21930" s="93"/>
      <c r="P21930" s="93"/>
    </row>
    <row r="21931" spans="14:16">
      <c r="N21931" s="102"/>
      <c r="O21931" s="93"/>
      <c r="P21931" s="93"/>
    </row>
    <row r="21932" spans="14:16">
      <c r="N21932" s="102"/>
      <c r="O21932" s="93"/>
      <c r="P21932" s="93"/>
    </row>
    <row r="21933" spans="14:16">
      <c r="N21933" s="102"/>
      <c r="O21933" s="93"/>
      <c r="P21933" s="93"/>
    </row>
    <row r="21934" spans="14:16">
      <c r="N21934" s="102"/>
      <c r="O21934" s="93"/>
      <c r="P21934" s="93"/>
    </row>
    <row r="21935" spans="14:16">
      <c r="N21935" s="102"/>
      <c r="O21935" s="93"/>
      <c r="P21935" s="93"/>
    </row>
    <row r="21936" spans="14:16">
      <c r="N21936" s="102"/>
      <c r="O21936" s="93"/>
      <c r="P21936" s="93"/>
    </row>
    <row r="21937" spans="14:16">
      <c r="N21937" s="102"/>
      <c r="O21937" s="93"/>
      <c r="P21937" s="93"/>
    </row>
    <row r="21938" spans="14:16">
      <c r="N21938" s="102"/>
      <c r="O21938" s="93"/>
      <c r="P21938" s="93"/>
    </row>
    <row r="21939" spans="14:16">
      <c r="N21939" s="102"/>
      <c r="O21939" s="93"/>
      <c r="P21939" s="93"/>
    </row>
    <row r="21940" spans="14:16">
      <c r="N21940" s="102"/>
      <c r="O21940" s="93"/>
      <c r="P21940" s="93"/>
    </row>
    <row r="21941" spans="14:16">
      <c r="N21941" s="102"/>
      <c r="O21941" s="93"/>
      <c r="P21941" s="93"/>
    </row>
    <row r="21942" spans="14:16">
      <c r="N21942" s="102"/>
      <c r="O21942" s="93"/>
      <c r="P21942" s="93"/>
    </row>
    <row r="21943" spans="14:16">
      <c r="N21943" s="102"/>
      <c r="O21943" s="93"/>
      <c r="P21943" s="93"/>
    </row>
    <row r="21944" spans="14:16">
      <c r="N21944" s="102"/>
      <c r="O21944" s="93"/>
      <c r="P21944" s="93"/>
    </row>
    <row r="21945" spans="14:16">
      <c r="N21945" s="102"/>
      <c r="O21945" s="93"/>
      <c r="P21945" s="93"/>
    </row>
    <row r="21946" spans="14:16">
      <c r="N21946" s="102"/>
      <c r="O21946" s="93"/>
      <c r="P21946" s="93"/>
    </row>
    <row r="21947" spans="14:16">
      <c r="N21947" s="102"/>
      <c r="O21947" s="93"/>
      <c r="P21947" s="93"/>
    </row>
    <row r="21948" spans="14:16">
      <c r="N21948" s="102"/>
      <c r="O21948" s="93"/>
      <c r="P21948" s="93"/>
    </row>
    <row r="21949" spans="14:16">
      <c r="N21949" s="102"/>
      <c r="O21949" s="93"/>
      <c r="P21949" s="93"/>
    </row>
    <row r="21950" spans="14:16">
      <c r="N21950" s="102"/>
      <c r="O21950" s="93"/>
      <c r="P21950" s="93"/>
    </row>
    <row r="21951" spans="14:16">
      <c r="N21951" s="102"/>
      <c r="O21951" s="93"/>
      <c r="P21951" s="93"/>
    </row>
    <row r="21952" spans="14:16">
      <c r="N21952" s="102"/>
      <c r="O21952" s="93"/>
      <c r="P21952" s="93"/>
    </row>
    <row r="21953" spans="14:16">
      <c r="N21953" s="102"/>
      <c r="O21953" s="93"/>
      <c r="P21953" s="93"/>
    </row>
    <row r="21954" spans="14:16">
      <c r="N21954" s="102"/>
      <c r="O21954" s="93"/>
      <c r="P21954" s="93"/>
    </row>
    <row r="21955" spans="14:16">
      <c r="N21955" s="102"/>
      <c r="O21955" s="93"/>
      <c r="P21955" s="93"/>
    </row>
    <row r="21956" spans="14:16">
      <c r="N21956" s="102"/>
      <c r="O21956" s="93"/>
      <c r="P21956" s="93"/>
    </row>
    <row r="21957" spans="14:16">
      <c r="N21957" s="102"/>
      <c r="O21957" s="93"/>
      <c r="P21957" s="93"/>
    </row>
    <row r="21958" spans="14:16">
      <c r="N21958" s="102"/>
      <c r="O21958" s="93"/>
      <c r="P21958" s="93"/>
    </row>
    <row r="21959" spans="14:16">
      <c r="N21959" s="102"/>
      <c r="O21959" s="93"/>
      <c r="P21959" s="93"/>
    </row>
    <row r="21960" spans="14:16">
      <c r="N21960" s="102"/>
      <c r="O21960" s="93"/>
      <c r="P21960" s="93"/>
    </row>
    <row r="21961" spans="14:16">
      <c r="N21961" s="102"/>
      <c r="O21961" s="93"/>
      <c r="P21961" s="93"/>
    </row>
    <row r="21962" spans="14:16">
      <c r="N21962" s="102"/>
      <c r="O21962" s="93"/>
      <c r="P21962" s="93"/>
    </row>
    <row r="21963" spans="14:16">
      <c r="N21963" s="102"/>
      <c r="O21963" s="93"/>
      <c r="P21963" s="93"/>
    </row>
    <row r="21964" spans="14:16">
      <c r="N21964" s="102"/>
      <c r="O21964" s="93"/>
      <c r="P21964" s="93"/>
    </row>
    <row r="21965" spans="14:16">
      <c r="N21965" s="102"/>
      <c r="O21965" s="93"/>
      <c r="P21965" s="93"/>
    </row>
    <row r="21966" spans="14:16">
      <c r="N21966" s="102"/>
      <c r="O21966" s="93"/>
      <c r="P21966" s="93"/>
    </row>
    <row r="21967" spans="14:16">
      <c r="N21967" s="102"/>
      <c r="O21967" s="93"/>
      <c r="P21967" s="93"/>
    </row>
    <row r="21968" spans="14:16">
      <c r="N21968" s="102"/>
      <c r="O21968" s="93"/>
      <c r="P21968" s="93"/>
    </row>
    <row r="21969" spans="14:16">
      <c r="N21969" s="102"/>
      <c r="O21969" s="93"/>
      <c r="P21969" s="93"/>
    </row>
    <row r="21970" spans="14:16">
      <c r="N21970" s="102"/>
      <c r="O21970" s="93"/>
      <c r="P21970" s="93"/>
    </row>
    <row r="21971" spans="14:16">
      <c r="N21971" s="102"/>
      <c r="O21971" s="93"/>
      <c r="P21971" s="93"/>
    </row>
    <row r="21972" spans="14:16">
      <c r="N21972" s="102"/>
      <c r="O21972" s="93"/>
      <c r="P21972" s="93"/>
    </row>
    <row r="21973" spans="14:16">
      <c r="N21973" s="102"/>
      <c r="O21973" s="93"/>
      <c r="P21973" s="93"/>
    </row>
    <row r="21974" spans="14:16">
      <c r="N21974" s="102"/>
      <c r="O21974" s="93"/>
      <c r="P21974" s="93"/>
    </row>
    <row r="21975" spans="14:16">
      <c r="N21975" s="102"/>
      <c r="O21975" s="93"/>
      <c r="P21975" s="93"/>
    </row>
    <row r="21976" spans="14:16">
      <c r="N21976" s="102"/>
      <c r="O21976" s="93"/>
      <c r="P21976" s="93"/>
    </row>
    <row r="21977" spans="14:16">
      <c r="N21977" s="102"/>
      <c r="O21977" s="93"/>
      <c r="P21977" s="93"/>
    </row>
    <row r="21978" spans="14:16">
      <c r="N21978" s="102"/>
      <c r="O21978" s="93"/>
      <c r="P21978" s="93"/>
    </row>
    <row r="21979" spans="14:16">
      <c r="N21979" s="102"/>
      <c r="O21979" s="93"/>
      <c r="P21979" s="93"/>
    </row>
    <row r="21980" spans="14:16">
      <c r="N21980" s="102"/>
      <c r="O21980" s="93"/>
      <c r="P21980" s="93"/>
    </row>
    <row r="21981" spans="14:16">
      <c r="N21981" s="102"/>
      <c r="O21981" s="93"/>
      <c r="P21981" s="93"/>
    </row>
    <row r="21982" spans="14:16">
      <c r="N21982" s="102"/>
      <c r="O21982" s="93"/>
      <c r="P21982" s="93"/>
    </row>
    <row r="21983" spans="14:16">
      <c r="N21983" s="102"/>
      <c r="O21983" s="93"/>
      <c r="P21983" s="93"/>
    </row>
    <row r="21984" spans="14:16">
      <c r="N21984" s="102"/>
      <c r="O21984" s="93"/>
      <c r="P21984" s="93"/>
    </row>
    <row r="21985" spans="14:16">
      <c r="N21985" s="102"/>
      <c r="O21985" s="93"/>
      <c r="P21985" s="93"/>
    </row>
    <row r="21986" spans="14:16">
      <c r="N21986" s="102"/>
      <c r="O21986" s="93"/>
      <c r="P21986" s="93"/>
    </row>
    <row r="21987" spans="14:16">
      <c r="N21987" s="102"/>
      <c r="O21987" s="93"/>
      <c r="P21987" s="93"/>
    </row>
    <row r="21988" spans="14:16">
      <c r="N21988" s="102"/>
      <c r="O21988" s="93"/>
      <c r="P21988" s="93"/>
    </row>
    <row r="21989" spans="14:16">
      <c r="N21989" s="102"/>
      <c r="O21989" s="93"/>
      <c r="P21989" s="93"/>
    </row>
    <row r="21990" spans="14:16">
      <c r="N21990" s="102"/>
      <c r="O21990" s="93"/>
      <c r="P21990" s="93"/>
    </row>
    <row r="21991" spans="14:16">
      <c r="N21991" s="102"/>
      <c r="O21991" s="93"/>
      <c r="P21991" s="93"/>
    </row>
    <row r="21992" spans="14:16">
      <c r="N21992" s="102"/>
      <c r="O21992" s="93"/>
      <c r="P21992" s="93"/>
    </row>
    <row r="21993" spans="14:16">
      <c r="N21993" s="102"/>
      <c r="O21993" s="93"/>
      <c r="P21993" s="93"/>
    </row>
    <row r="21994" spans="14:16">
      <c r="N21994" s="102"/>
      <c r="O21994" s="93"/>
      <c r="P21994" s="93"/>
    </row>
    <row r="21995" spans="14:16">
      <c r="N21995" s="102"/>
      <c r="O21995" s="93"/>
      <c r="P21995" s="93"/>
    </row>
    <row r="21996" spans="14:16">
      <c r="N21996" s="102"/>
      <c r="O21996" s="93"/>
      <c r="P21996" s="93"/>
    </row>
    <row r="21997" spans="14:16">
      <c r="N21997" s="102"/>
      <c r="O21997" s="93"/>
      <c r="P21997" s="93"/>
    </row>
    <row r="21998" spans="14:16">
      <c r="N21998" s="102"/>
      <c r="O21998" s="93"/>
      <c r="P21998" s="93"/>
    </row>
    <row r="21999" spans="14:16">
      <c r="N21999" s="102"/>
      <c r="O21999" s="93"/>
      <c r="P21999" s="93"/>
    </row>
    <row r="22000" spans="14:16">
      <c r="N22000" s="102"/>
      <c r="O22000" s="93"/>
      <c r="P22000" s="93"/>
    </row>
    <row r="22001" spans="14:16">
      <c r="N22001" s="102"/>
      <c r="O22001" s="93"/>
      <c r="P22001" s="93"/>
    </row>
    <row r="22002" spans="14:16">
      <c r="N22002" s="102"/>
      <c r="O22002" s="93"/>
      <c r="P22002" s="93"/>
    </row>
    <row r="22003" spans="14:16">
      <c r="N22003" s="102"/>
      <c r="O22003" s="93"/>
      <c r="P22003" s="93"/>
    </row>
    <row r="22004" spans="14:16">
      <c r="N22004" s="102"/>
      <c r="O22004" s="93"/>
      <c r="P22004" s="93"/>
    </row>
    <row r="22005" spans="14:16">
      <c r="N22005" s="102"/>
      <c r="O22005" s="93"/>
      <c r="P22005" s="93"/>
    </row>
    <row r="22006" spans="14:16">
      <c r="N22006" s="102"/>
      <c r="O22006" s="93"/>
      <c r="P22006" s="93"/>
    </row>
    <row r="22007" spans="14:16">
      <c r="N22007" s="102"/>
      <c r="O22007" s="93"/>
      <c r="P22007" s="93"/>
    </row>
    <row r="22008" spans="14:16">
      <c r="N22008" s="102"/>
      <c r="O22008" s="93"/>
      <c r="P22008" s="93"/>
    </row>
    <row r="22009" spans="14:16">
      <c r="N22009" s="102"/>
      <c r="O22009" s="93"/>
      <c r="P22009" s="93"/>
    </row>
    <row r="22010" spans="14:16">
      <c r="N22010" s="102"/>
      <c r="O22010" s="93"/>
      <c r="P22010" s="93"/>
    </row>
    <row r="22011" spans="14:16">
      <c r="N22011" s="102"/>
      <c r="O22011" s="93"/>
      <c r="P22011" s="93"/>
    </row>
    <row r="22012" spans="14:16">
      <c r="N22012" s="102"/>
      <c r="O22012" s="93"/>
      <c r="P22012" s="93"/>
    </row>
    <row r="22013" spans="14:16">
      <c r="N22013" s="102"/>
      <c r="O22013" s="93"/>
      <c r="P22013" s="93"/>
    </row>
    <row r="22014" spans="14:16">
      <c r="N22014" s="102"/>
      <c r="O22014" s="93"/>
      <c r="P22014" s="93"/>
    </row>
    <row r="22015" spans="14:16">
      <c r="N22015" s="102"/>
      <c r="O22015" s="93"/>
      <c r="P22015" s="93"/>
    </row>
    <row r="22016" spans="14:16">
      <c r="N22016" s="102"/>
      <c r="O22016" s="93"/>
      <c r="P22016" s="93"/>
    </row>
    <row r="22017" spans="14:16">
      <c r="N22017" s="102"/>
      <c r="O22017" s="93"/>
      <c r="P22017" s="93"/>
    </row>
    <row r="22018" spans="14:16">
      <c r="N22018" s="102"/>
      <c r="O22018" s="93"/>
      <c r="P22018" s="93"/>
    </row>
    <row r="22019" spans="14:16">
      <c r="N22019" s="102"/>
      <c r="O22019" s="93"/>
      <c r="P22019" s="93"/>
    </row>
    <row r="22020" spans="14:16">
      <c r="N22020" s="102"/>
      <c r="O22020" s="93"/>
      <c r="P22020" s="93"/>
    </row>
    <row r="22021" spans="14:16">
      <c r="N22021" s="102"/>
      <c r="O22021" s="93"/>
      <c r="P22021" s="93"/>
    </row>
    <row r="22022" spans="14:16">
      <c r="N22022" s="102"/>
      <c r="O22022" s="93"/>
      <c r="P22022" s="93"/>
    </row>
    <row r="22023" spans="14:16">
      <c r="N22023" s="102"/>
      <c r="O22023" s="93"/>
      <c r="P22023" s="93"/>
    </row>
    <row r="22024" spans="14:16">
      <c r="N22024" s="102"/>
      <c r="O22024" s="93"/>
      <c r="P22024" s="93"/>
    </row>
    <row r="22025" spans="14:16">
      <c r="N22025" s="102"/>
      <c r="O22025" s="93"/>
      <c r="P22025" s="93"/>
    </row>
    <row r="22026" spans="14:16">
      <c r="N22026" s="102"/>
      <c r="O22026" s="93"/>
      <c r="P22026" s="93"/>
    </row>
    <row r="22027" spans="14:16">
      <c r="N22027" s="102"/>
      <c r="O22027" s="93"/>
      <c r="P22027" s="93"/>
    </row>
    <row r="22028" spans="14:16">
      <c r="N22028" s="102"/>
      <c r="O22028" s="93"/>
      <c r="P22028" s="93"/>
    </row>
    <row r="22029" spans="14:16">
      <c r="N22029" s="102"/>
      <c r="O22029" s="93"/>
      <c r="P22029" s="93"/>
    </row>
    <row r="22030" spans="14:16">
      <c r="N22030" s="102"/>
      <c r="O22030" s="93"/>
      <c r="P22030" s="93"/>
    </row>
    <row r="22031" spans="14:16">
      <c r="N22031" s="102"/>
      <c r="O22031" s="93"/>
      <c r="P22031" s="93"/>
    </row>
    <row r="22032" spans="14:16">
      <c r="N22032" s="102"/>
      <c r="O22032" s="93"/>
      <c r="P22032" s="93"/>
    </row>
    <row r="22033" spans="14:16">
      <c r="N22033" s="102"/>
      <c r="O22033" s="93"/>
      <c r="P22033" s="93"/>
    </row>
    <row r="22034" spans="14:16">
      <c r="N22034" s="102"/>
      <c r="O22034" s="93"/>
      <c r="P22034" s="93"/>
    </row>
    <row r="22035" spans="14:16">
      <c r="N22035" s="102"/>
      <c r="O22035" s="93"/>
      <c r="P22035" s="93"/>
    </row>
    <row r="22036" spans="14:16">
      <c r="N22036" s="102"/>
      <c r="O22036" s="93"/>
      <c r="P22036" s="93"/>
    </row>
    <row r="22037" spans="14:16">
      <c r="N22037" s="102"/>
      <c r="O22037" s="93"/>
      <c r="P22037" s="93"/>
    </row>
    <row r="22038" spans="14:16">
      <c r="N22038" s="102"/>
      <c r="O22038" s="93"/>
      <c r="P22038" s="93"/>
    </row>
    <row r="22039" spans="14:16">
      <c r="N22039" s="102"/>
      <c r="O22039" s="93"/>
      <c r="P22039" s="93"/>
    </row>
    <row r="22040" spans="14:16">
      <c r="N22040" s="102"/>
      <c r="O22040" s="93"/>
      <c r="P22040" s="93"/>
    </row>
    <row r="22041" spans="14:16">
      <c r="N22041" s="102"/>
      <c r="O22041" s="93"/>
      <c r="P22041" s="93"/>
    </row>
    <row r="22042" spans="14:16">
      <c r="N22042" s="102"/>
      <c r="O22042" s="93"/>
      <c r="P22042" s="93"/>
    </row>
    <row r="22043" spans="14:16">
      <c r="N22043" s="102"/>
      <c r="O22043" s="93"/>
      <c r="P22043" s="93"/>
    </row>
    <row r="22044" spans="14:16">
      <c r="N22044" s="102"/>
      <c r="O22044" s="93"/>
      <c r="P22044" s="93"/>
    </row>
    <row r="22045" spans="14:16">
      <c r="N22045" s="102"/>
      <c r="O22045" s="93"/>
      <c r="P22045" s="93"/>
    </row>
    <row r="22046" spans="14:16">
      <c r="N22046" s="102"/>
      <c r="O22046" s="93"/>
      <c r="P22046" s="93"/>
    </row>
    <row r="22047" spans="14:16">
      <c r="N22047" s="102"/>
      <c r="O22047" s="93"/>
      <c r="P22047" s="93"/>
    </row>
    <row r="22048" spans="14:16">
      <c r="N22048" s="102"/>
      <c r="O22048" s="93"/>
      <c r="P22048" s="93"/>
    </row>
    <row r="22049" spans="14:16">
      <c r="N22049" s="102"/>
      <c r="O22049" s="93"/>
      <c r="P22049" s="93"/>
    </row>
    <row r="22050" spans="14:16">
      <c r="N22050" s="102"/>
      <c r="O22050" s="93"/>
      <c r="P22050" s="93"/>
    </row>
    <row r="22051" spans="14:16">
      <c r="N22051" s="102"/>
      <c r="O22051" s="93"/>
      <c r="P22051" s="93"/>
    </row>
    <row r="22052" spans="14:16">
      <c r="N22052" s="102"/>
      <c r="O22052" s="93"/>
      <c r="P22052" s="93"/>
    </row>
    <row r="22053" spans="14:16">
      <c r="N22053" s="102"/>
      <c r="O22053" s="93"/>
      <c r="P22053" s="93"/>
    </row>
    <row r="22054" spans="14:16">
      <c r="N22054" s="102"/>
      <c r="O22054" s="93"/>
      <c r="P22054" s="93"/>
    </row>
    <row r="22055" spans="14:16">
      <c r="N22055" s="102"/>
      <c r="O22055" s="93"/>
      <c r="P22055" s="93"/>
    </row>
    <row r="22056" spans="14:16">
      <c r="N22056" s="102"/>
      <c r="O22056" s="93"/>
      <c r="P22056" s="93"/>
    </row>
    <row r="22057" spans="14:16">
      <c r="N22057" s="102"/>
      <c r="O22057" s="93"/>
      <c r="P22057" s="93"/>
    </row>
    <row r="22058" spans="14:16">
      <c r="N22058" s="102"/>
      <c r="O22058" s="93"/>
      <c r="P22058" s="93"/>
    </row>
    <row r="22059" spans="14:16">
      <c r="N22059" s="102"/>
      <c r="O22059" s="93"/>
      <c r="P22059" s="93"/>
    </row>
    <row r="22060" spans="14:16">
      <c r="N22060" s="102"/>
      <c r="O22060" s="93"/>
      <c r="P22060" s="93"/>
    </row>
    <row r="22061" spans="14:16">
      <c r="N22061" s="102"/>
      <c r="O22061" s="93"/>
      <c r="P22061" s="93"/>
    </row>
    <row r="22062" spans="14:16">
      <c r="N22062" s="102"/>
      <c r="O22062" s="93"/>
      <c r="P22062" s="93"/>
    </row>
    <row r="22063" spans="14:16">
      <c r="N22063" s="102"/>
      <c r="O22063" s="93"/>
      <c r="P22063" s="93"/>
    </row>
    <row r="22064" spans="14:16">
      <c r="N22064" s="102"/>
      <c r="O22064" s="93"/>
      <c r="P22064" s="93"/>
    </row>
    <row r="22065" spans="14:16">
      <c r="N22065" s="102"/>
      <c r="O22065" s="93"/>
      <c r="P22065" s="93"/>
    </row>
    <row r="22066" spans="14:16">
      <c r="N22066" s="102"/>
      <c r="O22066" s="93"/>
      <c r="P22066" s="93"/>
    </row>
    <row r="22067" spans="14:16">
      <c r="N22067" s="102"/>
      <c r="O22067" s="93"/>
      <c r="P22067" s="93"/>
    </row>
    <row r="22068" spans="14:16">
      <c r="N22068" s="102"/>
      <c r="O22068" s="93"/>
      <c r="P22068" s="93"/>
    </row>
    <row r="22069" spans="14:16">
      <c r="N22069" s="102"/>
      <c r="O22069" s="93"/>
      <c r="P22069" s="93"/>
    </row>
    <row r="22070" spans="14:16">
      <c r="N22070" s="102"/>
      <c r="O22070" s="93"/>
      <c r="P22070" s="93"/>
    </row>
    <row r="22071" spans="14:16">
      <c r="N22071" s="102"/>
      <c r="O22071" s="93"/>
      <c r="P22071" s="93"/>
    </row>
    <row r="22072" spans="14:16">
      <c r="N22072" s="102"/>
      <c r="O22072" s="93"/>
      <c r="P22072" s="93"/>
    </row>
    <row r="22073" spans="14:16">
      <c r="N22073" s="102"/>
      <c r="O22073" s="93"/>
      <c r="P22073" s="93"/>
    </row>
    <row r="22074" spans="14:16">
      <c r="N22074" s="102"/>
      <c r="O22074" s="93"/>
      <c r="P22074" s="93"/>
    </row>
    <row r="22075" spans="14:16">
      <c r="N22075" s="102"/>
      <c r="O22075" s="93"/>
      <c r="P22075" s="93"/>
    </row>
    <row r="22076" spans="14:16">
      <c r="N22076" s="102"/>
      <c r="O22076" s="93"/>
      <c r="P22076" s="93"/>
    </row>
    <row r="22077" spans="14:16">
      <c r="N22077" s="102"/>
      <c r="O22077" s="93"/>
      <c r="P22077" s="93"/>
    </row>
    <row r="22078" spans="14:16">
      <c r="N22078" s="102"/>
      <c r="O22078" s="93"/>
      <c r="P22078" s="93"/>
    </row>
    <row r="22079" spans="14:16">
      <c r="N22079" s="102"/>
      <c r="O22079" s="93"/>
      <c r="P22079" s="93"/>
    </row>
    <row r="22080" spans="14:16">
      <c r="N22080" s="102"/>
      <c r="O22080" s="93"/>
      <c r="P22080" s="93"/>
    </row>
    <row r="22081" spans="14:16">
      <c r="N22081" s="102"/>
      <c r="O22081" s="93"/>
      <c r="P22081" s="93"/>
    </row>
    <row r="22082" spans="14:16">
      <c r="N22082" s="102"/>
      <c r="O22082" s="93"/>
      <c r="P22082" s="93"/>
    </row>
    <row r="22083" spans="14:16">
      <c r="N22083" s="102"/>
      <c r="O22083" s="93"/>
      <c r="P22083" s="93"/>
    </row>
    <row r="22084" spans="14:16">
      <c r="N22084" s="102"/>
      <c r="O22084" s="93"/>
      <c r="P22084" s="93"/>
    </row>
    <row r="22085" spans="14:16">
      <c r="N22085" s="102"/>
      <c r="O22085" s="93"/>
      <c r="P22085" s="93"/>
    </row>
    <row r="22086" spans="14:16">
      <c r="N22086" s="102"/>
      <c r="O22086" s="93"/>
      <c r="P22086" s="93"/>
    </row>
    <row r="22087" spans="14:16">
      <c r="N22087" s="102"/>
      <c r="O22087" s="93"/>
      <c r="P22087" s="93"/>
    </row>
    <row r="22088" spans="14:16">
      <c r="N22088" s="102"/>
      <c r="O22088" s="93"/>
      <c r="P22088" s="93"/>
    </row>
    <row r="22089" spans="14:16">
      <c r="N22089" s="102"/>
      <c r="O22089" s="93"/>
      <c r="P22089" s="93"/>
    </row>
    <row r="22090" spans="14:16">
      <c r="N22090" s="102"/>
      <c r="O22090" s="93"/>
      <c r="P22090" s="93"/>
    </row>
    <row r="22091" spans="14:16">
      <c r="N22091" s="102"/>
      <c r="O22091" s="93"/>
      <c r="P22091" s="93"/>
    </row>
    <row r="22092" spans="14:16">
      <c r="N22092" s="102"/>
      <c r="O22092" s="93"/>
      <c r="P22092" s="93"/>
    </row>
    <row r="22093" spans="14:16">
      <c r="N22093" s="102"/>
      <c r="O22093" s="93"/>
      <c r="P22093" s="93"/>
    </row>
    <row r="22094" spans="14:16">
      <c r="N22094" s="102"/>
      <c r="O22094" s="93"/>
      <c r="P22094" s="93"/>
    </row>
    <row r="22095" spans="14:16">
      <c r="N22095" s="102"/>
      <c r="O22095" s="93"/>
      <c r="P22095" s="93"/>
    </row>
    <row r="22096" spans="14:16">
      <c r="N22096" s="102"/>
      <c r="O22096" s="93"/>
      <c r="P22096" s="93"/>
    </row>
    <row r="22097" spans="14:16">
      <c r="N22097" s="102"/>
      <c r="O22097" s="93"/>
      <c r="P22097" s="93"/>
    </row>
    <row r="22098" spans="14:16">
      <c r="N22098" s="102"/>
      <c r="O22098" s="93"/>
      <c r="P22098" s="93"/>
    </row>
    <row r="22099" spans="14:16">
      <c r="N22099" s="102"/>
      <c r="O22099" s="93"/>
      <c r="P22099" s="93"/>
    </row>
    <row r="22100" spans="14:16">
      <c r="N22100" s="102"/>
      <c r="O22100" s="93"/>
      <c r="P22100" s="93"/>
    </row>
    <row r="22101" spans="14:16">
      <c r="N22101" s="102"/>
      <c r="O22101" s="93"/>
      <c r="P22101" s="93"/>
    </row>
    <row r="22102" spans="14:16">
      <c r="N22102" s="102"/>
      <c r="O22102" s="93"/>
      <c r="P22102" s="93"/>
    </row>
    <row r="22103" spans="14:16">
      <c r="N22103" s="102"/>
      <c r="O22103" s="93"/>
      <c r="P22103" s="93"/>
    </row>
    <row r="22104" spans="14:16">
      <c r="N22104" s="102"/>
      <c r="O22104" s="93"/>
      <c r="P22104" s="93"/>
    </row>
    <row r="22105" spans="14:16">
      <c r="N22105" s="102"/>
      <c r="O22105" s="93"/>
      <c r="P22105" s="93"/>
    </row>
    <row r="22106" spans="14:16">
      <c r="N22106" s="102"/>
      <c r="O22106" s="93"/>
      <c r="P22106" s="93"/>
    </row>
    <row r="22107" spans="14:16">
      <c r="N22107" s="102"/>
      <c r="O22107" s="93"/>
      <c r="P22107" s="93"/>
    </row>
    <row r="22108" spans="14:16">
      <c r="N22108" s="102"/>
      <c r="O22108" s="93"/>
      <c r="P22108" s="93"/>
    </row>
    <row r="22109" spans="14:16">
      <c r="N22109" s="102"/>
      <c r="O22109" s="93"/>
      <c r="P22109" s="93"/>
    </row>
    <row r="22110" spans="14:16">
      <c r="N22110" s="102"/>
      <c r="O22110" s="93"/>
      <c r="P22110" s="93"/>
    </row>
    <row r="22111" spans="14:16">
      <c r="N22111" s="102"/>
      <c r="O22111" s="93"/>
      <c r="P22111" s="93"/>
    </row>
    <row r="22112" spans="14:16">
      <c r="N22112" s="102"/>
      <c r="O22112" s="93"/>
      <c r="P22112" s="93"/>
    </row>
    <row r="22113" spans="14:16">
      <c r="N22113" s="102"/>
      <c r="O22113" s="93"/>
      <c r="P22113" s="93"/>
    </row>
    <row r="22114" spans="14:16">
      <c r="N22114" s="102"/>
      <c r="O22114" s="93"/>
      <c r="P22114" s="93"/>
    </row>
    <row r="22115" spans="14:16">
      <c r="N22115" s="102"/>
      <c r="O22115" s="93"/>
      <c r="P22115" s="93"/>
    </row>
    <row r="22116" spans="14:16">
      <c r="N22116" s="102"/>
      <c r="O22116" s="93"/>
      <c r="P22116" s="93"/>
    </row>
    <row r="22117" spans="14:16">
      <c r="N22117" s="102"/>
      <c r="O22117" s="93"/>
      <c r="P22117" s="93"/>
    </row>
    <row r="22118" spans="14:16">
      <c r="N22118" s="102"/>
      <c r="O22118" s="93"/>
      <c r="P22118" s="93"/>
    </row>
    <row r="22119" spans="14:16">
      <c r="N22119" s="102"/>
      <c r="O22119" s="93"/>
      <c r="P22119" s="93"/>
    </row>
    <row r="22120" spans="14:16">
      <c r="N22120" s="102"/>
      <c r="O22120" s="93"/>
      <c r="P22120" s="93"/>
    </row>
    <row r="22121" spans="14:16">
      <c r="N22121" s="102"/>
      <c r="O22121" s="93"/>
      <c r="P22121" s="93"/>
    </row>
    <row r="22122" spans="14:16">
      <c r="N22122" s="102"/>
      <c r="O22122" s="93"/>
      <c r="P22122" s="93"/>
    </row>
    <row r="22123" spans="14:16">
      <c r="N22123" s="102"/>
      <c r="O22123" s="93"/>
      <c r="P22123" s="93"/>
    </row>
    <row r="22124" spans="14:16">
      <c r="N22124" s="102"/>
      <c r="O22124" s="93"/>
      <c r="P22124" s="93"/>
    </row>
    <row r="22125" spans="14:16">
      <c r="N22125" s="102"/>
      <c r="O22125" s="93"/>
      <c r="P22125" s="93"/>
    </row>
    <row r="22126" spans="14:16">
      <c r="N22126" s="102"/>
      <c r="O22126" s="93"/>
      <c r="P22126" s="93"/>
    </row>
    <row r="22127" spans="14:16">
      <c r="N22127" s="102"/>
      <c r="O22127" s="93"/>
      <c r="P22127" s="93"/>
    </row>
    <row r="22128" spans="14:16">
      <c r="N22128" s="102"/>
      <c r="O22128" s="93"/>
      <c r="P22128" s="93"/>
    </row>
    <row r="22129" spans="14:16">
      <c r="N22129" s="102"/>
      <c r="O22129" s="93"/>
      <c r="P22129" s="93"/>
    </row>
    <row r="22130" spans="14:16">
      <c r="N22130" s="102"/>
      <c r="O22130" s="93"/>
      <c r="P22130" s="93"/>
    </row>
    <row r="22131" spans="14:16">
      <c r="N22131" s="102"/>
      <c r="O22131" s="93"/>
      <c r="P22131" s="93"/>
    </row>
    <row r="22132" spans="14:16">
      <c r="N22132" s="102"/>
      <c r="O22132" s="93"/>
      <c r="P22132" s="93"/>
    </row>
    <row r="22133" spans="14:16">
      <c r="N22133" s="102"/>
      <c r="O22133" s="93"/>
      <c r="P22133" s="93"/>
    </row>
    <row r="22134" spans="14:16">
      <c r="N22134" s="102"/>
      <c r="O22134" s="93"/>
      <c r="P22134" s="93"/>
    </row>
    <row r="22135" spans="14:16">
      <c r="N22135" s="102"/>
      <c r="O22135" s="93"/>
      <c r="P22135" s="93"/>
    </row>
    <row r="22136" spans="14:16">
      <c r="N22136" s="102"/>
      <c r="O22136" s="93"/>
      <c r="P22136" s="93"/>
    </row>
    <row r="22137" spans="14:16">
      <c r="N22137" s="102"/>
      <c r="O22137" s="93"/>
      <c r="P22137" s="93"/>
    </row>
    <row r="22138" spans="14:16">
      <c r="N22138" s="102"/>
      <c r="O22138" s="93"/>
      <c r="P22138" s="93"/>
    </row>
    <row r="22139" spans="14:16">
      <c r="N22139" s="102"/>
      <c r="O22139" s="93"/>
      <c r="P22139" s="93"/>
    </row>
    <row r="22140" spans="14:16">
      <c r="N22140" s="102"/>
      <c r="O22140" s="93"/>
      <c r="P22140" s="93"/>
    </row>
    <row r="22141" spans="14:16">
      <c r="N22141" s="102"/>
      <c r="O22141" s="93"/>
      <c r="P22141" s="93"/>
    </row>
    <row r="22142" spans="14:16">
      <c r="N22142" s="102"/>
      <c r="O22142" s="93"/>
      <c r="P22142" s="93"/>
    </row>
    <row r="22143" spans="14:16">
      <c r="N22143" s="102"/>
      <c r="O22143" s="93"/>
      <c r="P22143" s="93"/>
    </row>
    <row r="22144" spans="14:16">
      <c r="N22144" s="102"/>
      <c r="O22144" s="93"/>
      <c r="P22144" s="93"/>
    </row>
    <row r="22145" spans="14:16">
      <c r="N22145" s="102"/>
      <c r="O22145" s="93"/>
      <c r="P22145" s="93"/>
    </row>
    <row r="22146" spans="14:16">
      <c r="N22146" s="102"/>
      <c r="O22146" s="93"/>
      <c r="P22146" s="93"/>
    </row>
    <row r="22147" spans="14:16">
      <c r="N22147" s="102"/>
      <c r="O22147" s="93"/>
      <c r="P22147" s="93"/>
    </row>
    <row r="22148" spans="14:16">
      <c r="N22148" s="102"/>
      <c r="O22148" s="93"/>
      <c r="P22148" s="93"/>
    </row>
    <row r="22149" spans="14:16">
      <c r="N22149" s="102"/>
      <c r="O22149" s="93"/>
      <c r="P22149" s="93"/>
    </row>
    <row r="22150" spans="14:16">
      <c r="N22150" s="102"/>
      <c r="O22150" s="93"/>
      <c r="P22150" s="93"/>
    </row>
    <row r="22151" spans="14:16">
      <c r="N22151" s="102"/>
      <c r="O22151" s="93"/>
      <c r="P22151" s="93"/>
    </row>
    <row r="22152" spans="14:16">
      <c r="N22152" s="102"/>
      <c r="O22152" s="93"/>
      <c r="P22152" s="93"/>
    </row>
    <row r="22153" spans="14:16">
      <c r="N22153" s="102"/>
      <c r="O22153" s="93"/>
      <c r="P22153" s="93"/>
    </row>
    <row r="22154" spans="14:16">
      <c r="N22154" s="102"/>
      <c r="O22154" s="93"/>
      <c r="P22154" s="93"/>
    </row>
    <row r="22155" spans="14:16">
      <c r="N22155" s="102"/>
      <c r="O22155" s="93"/>
      <c r="P22155" s="93"/>
    </row>
    <row r="22156" spans="14:16">
      <c r="N22156" s="102"/>
      <c r="O22156" s="93"/>
      <c r="P22156" s="93"/>
    </row>
    <row r="22157" spans="14:16">
      <c r="N22157" s="102"/>
      <c r="O22157" s="93"/>
      <c r="P22157" s="93"/>
    </row>
    <row r="22158" spans="14:16">
      <c r="N22158" s="102"/>
      <c r="O22158" s="93"/>
      <c r="P22158" s="93"/>
    </row>
    <row r="22159" spans="14:16">
      <c r="N22159" s="102"/>
      <c r="O22159" s="93"/>
      <c r="P22159" s="93"/>
    </row>
    <row r="22160" spans="14:16">
      <c r="N22160" s="102"/>
      <c r="O22160" s="93"/>
      <c r="P22160" s="93"/>
    </row>
    <row r="22161" spans="14:16">
      <c r="N22161" s="102"/>
      <c r="O22161" s="93"/>
      <c r="P22161" s="93"/>
    </row>
    <row r="22162" spans="14:16">
      <c r="N22162" s="102"/>
      <c r="O22162" s="93"/>
      <c r="P22162" s="93"/>
    </row>
    <row r="22163" spans="14:16">
      <c r="N22163" s="102"/>
      <c r="O22163" s="93"/>
      <c r="P22163" s="93"/>
    </row>
    <row r="22164" spans="14:16">
      <c r="N22164" s="102"/>
      <c r="O22164" s="93"/>
      <c r="P22164" s="93"/>
    </row>
    <row r="22165" spans="14:16">
      <c r="N22165" s="102"/>
      <c r="O22165" s="93"/>
      <c r="P22165" s="93"/>
    </row>
    <row r="22166" spans="14:16">
      <c r="N22166" s="102"/>
      <c r="O22166" s="93"/>
      <c r="P22166" s="93"/>
    </row>
    <row r="22167" spans="14:16">
      <c r="N22167" s="102"/>
      <c r="O22167" s="93"/>
      <c r="P22167" s="93"/>
    </row>
    <row r="22168" spans="14:16">
      <c r="N22168" s="102"/>
      <c r="O22168" s="93"/>
      <c r="P22168" s="93"/>
    </row>
    <row r="22169" spans="14:16">
      <c r="N22169" s="102"/>
      <c r="O22169" s="93"/>
      <c r="P22169" s="93"/>
    </row>
    <row r="22170" spans="14:16">
      <c r="N22170" s="102"/>
      <c r="O22170" s="93"/>
      <c r="P22170" s="93"/>
    </row>
    <row r="22171" spans="14:16">
      <c r="N22171" s="102"/>
      <c r="O22171" s="93"/>
      <c r="P22171" s="93"/>
    </row>
    <row r="22172" spans="14:16">
      <c r="N22172" s="102"/>
      <c r="O22172" s="93"/>
      <c r="P22172" s="93"/>
    </row>
    <row r="22173" spans="14:16">
      <c r="N22173" s="102"/>
      <c r="O22173" s="93"/>
      <c r="P22173" s="93"/>
    </row>
    <row r="22174" spans="14:16">
      <c r="N22174" s="102"/>
      <c r="O22174" s="93"/>
      <c r="P22174" s="93"/>
    </row>
    <row r="22175" spans="14:16">
      <c r="N22175" s="102"/>
      <c r="O22175" s="93"/>
      <c r="P22175" s="93"/>
    </row>
    <row r="22176" spans="14:16">
      <c r="N22176" s="102"/>
      <c r="O22176" s="93"/>
      <c r="P22176" s="93"/>
    </row>
    <row r="22177" spans="14:16">
      <c r="N22177" s="102"/>
      <c r="O22177" s="93"/>
      <c r="P22177" s="93"/>
    </row>
    <row r="22178" spans="14:16">
      <c r="N22178" s="102"/>
      <c r="O22178" s="93"/>
      <c r="P22178" s="93"/>
    </row>
    <row r="22179" spans="14:16">
      <c r="N22179" s="102"/>
      <c r="O22179" s="93"/>
      <c r="P22179" s="93"/>
    </row>
    <row r="22180" spans="14:16">
      <c r="N22180" s="102"/>
      <c r="O22180" s="93"/>
      <c r="P22180" s="93"/>
    </row>
    <row r="22181" spans="14:16">
      <c r="N22181" s="102"/>
      <c r="O22181" s="93"/>
      <c r="P22181" s="93"/>
    </row>
    <row r="22182" spans="14:16">
      <c r="N22182" s="102"/>
      <c r="O22182" s="93"/>
      <c r="P22182" s="93"/>
    </row>
    <row r="22183" spans="14:16">
      <c r="N22183" s="102"/>
      <c r="O22183" s="93"/>
      <c r="P22183" s="93"/>
    </row>
    <row r="22184" spans="14:16">
      <c r="N22184" s="102"/>
      <c r="O22184" s="93"/>
      <c r="P22184" s="93"/>
    </row>
    <row r="22185" spans="14:16">
      <c r="N22185" s="102"/>
      <c r="O22185" s="93"/>
      <c r="P22185" s="93"/>
    </row>
    <row r="22186" spans="14:16">
      <c r="N22186" s="102"/>
      <c r="O22186" s="93"/>
      <c r="P22186" s="93"/>
    </row>
    <row r="22187" spans="14:16">
      <c r="N22187" s="102"/>
      <c r="O22187" s="93"/>
      <c r="P22187" s="93"/>
    </row>
    <row r="22188" spans="14:16">
      <c r="N22188" s="102"/>
      <c r="O22188" s="93"/>
      <c r="P22188" s="93"/>
    </row>
    <row r="22189" spans="14:16">
      <c r="N22189" s="102"/>
      <c r="O22189" s="93"/>
      <c r="P22189" s="93"/>
    </row>
    <row r="22190" spans="14:16">
      <c r="N22190" s="102"/>
      <c r="O22190" s="93"/>
      <c r="P22190" s="93"/>
    </row>
    <row r="22191" spans="14:16">
      <c r="N22191" s="102"/>
      <c r="O22191" s="93"/>
      <c r="P22191" s="93"/>
    </row>
    <row r="22192" spans="14:16">
      <c r="N22192" s="102"/>
      <c r="O22192" s="93"/>
      <c r="P22192" s="93"/>
    </row>
    <row r="22193" spans="14:16">
      <c r="N22193" s="102"/>
      <c r="O22193" s="93"/>
      <c r="P22193" s="93"/>
    </row>
    <row r="22194" spans="14:16">
      <c r="N22194" s="102"/>
      <c r="O22194" s="93"/>
      <c r="P22194" s="93"/>
    </row>
    <row r="22195" spans="14:16">
      <c r="N22195" s="102"/>
      <c r="O22195" s="93"/>
      <c r="P22195" s="93"/>
    </row>
    <row r="22196" spans="14:16">
      <c r="N22196" s="102"/>
      <c r="O22196" s="93"/>
      <c r="P22196" s="93"/>
    </row>
    <row r="22197" spans="14:16">
      <c r="N22197" s="102"/>
      <c r="O22197" s="93"/>
      <c r="P22197" s="93"/>
    </row>
    <row r="22198" spans="14:16">
      <c r="N22198" s="102"/>
      <c r="O22198" s="93"/>
      <c r="P22198" s="93"/>
    </row>
    <row r="22199" spans="14:16">
      <c r="N22199" s="102"/>
      <c r="O22199" s="93"/>
      <c r="P22199" s="93"/>
    </row>
    <row r="22200" spans="14:16">
      <c r="N22200" s="102"/>
      <c r="O22200" s="93"/>
      <c r="P22200" s="93"/>
    </row>
    <row r="22201" spans="14:16">
      <c r="N22201" s="102"/>
      <c r="O22201" s="93"/>
      <c r="P22201" s="93"/>
    </row>
    <row r="22202" spans="14:16">
      <c r="N22202" s="102"/>
      <c r="O22202" s="93"/>
      <c r="P22202" s="93"/>
    </row>
    <row r="22203" spans="14:16">
      <c r="N22203" s="102"/>
      <c r="O22203" s="93"/>
      <c r="P22203" s="93"/>
    </row>
    <row r="22204" spans="14:16">
      <c r="N22204" s="102"/>
      <c r="O22204" s="93"/>
      <c r="P22204" s="93"/>
    </row>
    <row r="22205" spans="14:16">
      <c r="N22205" s="102"/>
      <c r="O22205" s="93"/>
      <c r="P22205" s="93"/>
    </row>
    <row r="22206" spans="14:16">
      <c r="N22206" s="102"/>
      <c r="O22206" s="93"/>
      <c r="P22206" s="93"/>
    </row>
    <row r="22207" spans="14:16">
      <c r="N22207" s="102"/>
      <c r="O22207" s="93"/>
      <c r="P22207" s="93"/>
    </row>
    <row r="22208" spans="14:16">
      <c r="N22208" s="102"/>
      <c r="O22208" s="93"/>
      <c r="P22208" s="93"/>
    </row>
    <row r="22209" spans="14:16">
      <c r="N22209" s="102"/>
      <c r="O22209" s="93"/>
      <c r="P22209" s="93"/>
    </row>
    <row r="22210" spans="14:16">
      <c r="N22210" s="102"/>
      <c r="O22210" s="93"/>
      <c r="P22210" s="93"/>
    </row>
    <row r="22211" spans="14:16">
      <c r="N22211" s="102"/>
      <c r="O22211" s="93"/>
      <c r="P22211" s="93"/>
    </row>
    <row r="22212" spans="14:16">
      <c r="N22212" s="102"/>
      <c r="O22212" s="93"/>
      <c r="P22212" s="93"/>
    </row>
    <row r="22213" spans="14:16">
      <c r="N22213" s="102"/>
      <c r="O22213" s="93"/>
      <c r="P22213" s="93"/>
    </row>
    <row r="22214" spans="14:16">
      <c r="N22214" s="102"/>
      <c r="O22214" s="93"/>
      <c r="P22214" s="93"/>
    </row>
    <row r="22215" spans="14:16">
      <c r="N22215" s="102"/>
      <c r="O22215" s="93"/>
      <c r="P22215" s="93"/>
    </row>
    <row r="22216" spans="14:16">
      <c r="N22216" s="102"/>
      <c r="O22216" s="93"/>
      <c r="P22216" s="93"/>
    </row>
    <row r="22217" spans="14:16">
      <c r="N22217" s="102"/>
      <c r="O22217" s="93"/>
      <c r="P22217" s="93"/>
    </row>
    <row r="22218" spans="14:16">
      <c r="N22218" s="102"/>
      <c r="O22218" s="93"/>
      <c r="P22218" s="93"/>
    </row>
    <row r="22219" spans="14:16">
      <c r="N22219" s="102"/>
      <c r="O22219" s="93"/>
      <c r="P22219" s="93"/>
    </row>
    <row r="22220" spans="14:16">
      <c r="N22220" s="102"/>
      <c r="O22220" s="93"/>
      <c r="P22220" s="93"/>
    </row>
    <row r="22221" spans="14:16">
      <c r="N22221" s="102"/>
      <c r="O22221" s="93"/>
      <c r="P22221" s="93"/>
    </row>
    <row r="22222" spans="14:16">
      <c r="N22222" s="102"/>
      <c r="O22222" s="93"/>
      <c r="P22222" s="93"/>
    </row>
    <row r="22223" spans="14:16">
      <c r="N22223" s="102"/>
      <c r="O22223" s="93"/>
      <c r="P22223" s="93"/>
    </row>
    <row r="22224" spans="14:16">
      <c r="N22224" s="102"/>
      <c r="O22224" s="93"/>
      <c r="P22224" s="93"/>
    </row>
    <row r="22225" spans="14:16">
      <c r="N22225" s="102"/>
      <c r="O22225" s="93"/>
      <c r="P22225" s="93"/>
    </row>
    <row r="22226" spans="14:16">
      <c r="N22226" s="102"/>
      <c r="O22226" s="93"/>
      <c r="P22226" s="93"/>
    </row>
    <row r="22227" spans="14:16">
      <c r="N22227" s="102"/>
      <c r="O22227" s="93"/>
      <c r="P22227" s="93"/>
    </row>
    <row r="22228" spans="14:16">
      <c r="N22228" s="102"/>
      <c r="O22228" s="93"/>
      <c r="P22228" s="93"/>
    </row>
    <row r="22229" spans="14:16">
      <c r="N22229" s="102"/>
      <c r="O22229" s="93"/>
      <c r="P22229" s="93"/>
    </row>
    <row r="22230" spans="14:16">
      <c r="N22230" s="102"/>
      <c r="O22230" s="93"/>
      <c r="P22230" s="93"/>
    </row>
    <row r="22231" spans="14:16">
      <c r="N22231" s="102"/>
      <c r="O22231" s="93"/>
      <c r="P22231" s="93"/>
    </row>
    <row r="22232" spans="14:16">
      <c r="N22232" s="102"/>
      <c r="O22232" s="93"/>
      <c r="P22232" s="93"/>
    </row>
    <row r="22233" spans="14:16">
      <c r="N22233" s="102"/>
      <c r="O22233" s="93"/>
      <c r="P22233" s="93"/>
    </row>
    <row r="22234" spans="14:16">
      <c r="N22234" s="102"/>
      <c r="O22234" s="93"/>
      <c r="P22234" s="93"/>
    </row>
    <row r="22235" spans="14:16">
      <c r="N22235" s="102"/>
      <c r="O22235" s="93"/>
      <c r="P22235" s="93"/>
    </row>
    <row r="22236" spans="14:16">
      <c r="N22236" s="102"/>
      <c r="O22236" s="93"/>
      <c r="P22236" s="93"/>
    </row>
    <row r="22237" spans="14:16">
      <c r="N22237" s="102"/>
      <c r="O22237" s="93"/>
      <c r="P22237" s="93"/>
    </row>
    <row r="22238" spans="14:16">
      <c r="N22238" s="102"/>
      <c r="O22238" s="93"/>
      <c r="P22238" s="93"/>
    </row>
    <row r="22239" spans="14:16">
      <c r="N22239" s="102"/>
      <c r="O22239" s="93"/>
      <c r="P22239" s="93"/>
    </row>
    <row r="22240" spans="14:16">
      <c r="N22240" s="102"/>
      <c r="O22240" s="93"/>
      <c r="P22240" s="93"/>
    </row>
    <row r="22241" spans="14:16">
      <c r="N22241" s="102"/>
      <c r="O22241" s="93"/>
      <c r="P22241" s="93"/>
    </row>
    <row r="22242" spans="14:16">
      <c r="N22242" s="102"/>
      <c r="O22242" s="93"/>
      <c r="P22242" s="93"/>
    </row>
    <row r="22243" spans="14:16">
      <c r="N22243" s="102"/>
      <c r="O22243" s="93"/>
      <c r="P22243" s="93"/>
    </row>
    <row r="22244" spans="14:16">
      <c r="N22244" s="102"/>
      <c r="O22244" s="93"/>
      <c r="P22244" s="93"/>
    </row>
    <row r="22245" spans="14:16">
      <c r="N22245" s="102"/>
      <c r="O22245" s="93"/>
      <c r="P22245" s="93"/>
    </row>
    <row r="22246" spans="14:16">
      <c r="N22246" s="102"/>
      <c r="O22246" s="93"/>
      <c r="P22246" s="93"/>
    </row>
    <row r="22247" spans="14:16">
      <c r="N22247" s="102"/>
      <c r="O22247" s="93"/>
      <c r="P22247" s="93"/>
    </row>
    <row r="22248" spans="14:16">
      <c r="N22248" s="102"/>
      <c r="O22248" s="93"/>
      <c r="P22248" s="93"/>
    </row>
    <row r="22249" spans="14:16">
      <c r="N22249" s="102"/>
      <c r="O22249" s="93"/>
      <c r="P22249" s="93"/>
    </row>
    <row r="22250" spans="14:16">
      <c r="N22250" s="102"/>
      <c r="O22250" s="93"/>
      <c r="P22250" s="93"/>
    </row>
    <row r="22251" spans="14:16">
      <c r="N22251" s="102"/>
      <c r="O22251" s="93"/>
      <c r="P22251" s="93"/>
    </row>
    <row r="22252" spans="14:16">
      <c r="N22252" s="102"/>
      <c r="O22252" s="93"/>
      <c r="P22252" s="93"/>
    </row>
    <row r="22253" spans="14:16">
      <c r="N22253" s="102"/>
      <c r="O22253" s="93"/>
      <c r="P22253" s="93"/>
    </row>
    <row r="22254" spans="14:16">
      <c r="N22254" s="102"/>
      <c r="O22254" s="93"/>
      <c r="P22254" s="93"/>
    </row>
    <row r="22255" spans="14:16">
      <c r="N22255" s="102"/>
      <c r="O22255" s="93"/>
      <c r="P22255" s="93"/>
    </row>
    <row r="22256" spans="14:16">
      <c r="N22256" s="102"/>
      <c r="O22256" s="93"/>
      <c r="P22256" s="93"/>
    </row>
    <row r="22257" spans="14:16">
      <c r="N22257" s="102"/>
      <c r="O22257" s="93"/>
      <c r="P22257" s="93"/>
    </row>
    <row r="22258" spans="14:16">
      <c r="N22258" s="102"/>
      <c r="O22258" s="93"/>
      <c r="P22258" s="93"/>
    </row>
    <row r="22259" spans="14:16">
      <c r="N22259" s="102"/>
      <c r="O22259" s="93"/>
      <c r="P22259" s="93"/>
    </row>
    <row r="22260" spans="14:16">
      <c r="N22260" s="102"/>
      <c r="O22260" s="93"/>
      <c r="P22260" s="93"/>
    </row>
    <row r="22261" spans="14:16">
      <c r="N22261" s="102"/>
      <c r="O22261" s="93"/>
      <c r="P22261" s="93"/>
    </row>
    <row r="22262" spans="14:16">
      <c r="N22262" s="102"/>
      <c r="O22262" s="93"/>
      <c r="P22262" s="93"/>
    </row>
    <row r="22263" spans="14:16">
      <c r="N22263" s="102"/>
      <c r="O22263" s="93"/>
      <c r="P22263" s="93"/>
    </row>
    <row r="22264" spans="14:16">
      <c r="N22264" s="102"/>
      <c r="O22264" s="93"/>
      <c r="P22264" s="93"/>
    </row>
    <row r="22265" spans="14:16">
      <c r="N22265" s="102"/>
      <c r="O22265" s="93"/>
      <c r="P22265" s="93"/>
    </row>
    <row r="22266" spans="14:16">
      <c r="N22266" s="102"/>
      <c r="O22266" s="93"/>
      <c r="P22266" s="93"/>
    </row>
    <row r="22267" spans="14:16">
      <c r="N22267" s="102"/>
      <c r="O22267" s="93"/>
      <c r="P22267" s="93"/>
    </row>
    <row r="22268" spans="14:16">
      <c r="N22268" s="102"/>
      <c r="O22268" s="93"/>
      <c r="P22268" s="93"/>
    </row>
    <row r="22269" spans="14:16">
      <c r="N22269" s="102"/>
      <c r="O22269" s="93"/>
      <c r="P22269" s="93"/>
    </row>
    <row r="22270" spans="14:16">
      <c r="N22270" s="102"/>
      <c r="O22270" s="93"/>
      <c r="P22270" s="93"/>
    </row>
    <row r="22271" spans="14:16">
      <c r="N22271" s="102"/>
      <c r="O22271" s="93"/>
      <c r="P22271" s="93"/>
    </row>
    <row r="22272" spans="14:16">
      <c r="N22272" s="102"/>
      <c r="O22272" s="93"/>
      <c r="P22272" s="93"/>
    </row>
    <row r="22273" spans="14:16">
      <c r="N22273" s="102"/>
      <c r="O22273" s="93"/>
      <c r="P22273" s="93"/>
    </row>
    <row r="22274" spans="14:16">
      <c r="N22274" s="102"/>
      <c r="O22274" s="93"/>
      <c r="P22274" s="93"/>
    </row>
    <row r="22275" spans="14:16">
      <c r="N22275" s="102"/>
      <c r="O22275" s="93"/>
      <c r="P22275" s="93"/>
    </row>
    <row r="22276" spans="14:16">
      <c r="N22276" s="102"/>
      <c r="O22276" s="93"/>
      <c r="P22276" s="93"/>
    </row>
    <row r="22277" spans="14:16">
      <c r="N22277" s="102"/>
      <c r="O22277" s="93"/>
      <c r="P22277" s="93"/>
    </row>
    <row r="22278" spans="14:16">
      <c r="N22278" s="102"/>
      <c r="O22278" s="93"/>
      <c r="P22278" s="93"/>
    </row>
    <row r="22279" spans="14:16">
      <c r="N22279" s="102"/>
      <c r="O22279" s="93"/>
      <c r="P22279" s="93"/>
    </row>
    <row r="22280" spans="14:16">
      <c r="N22280" s="102"/>
      <c r="O22280" s="93"/>
      <c r="P22280" s="93"/>
    </row>
    <row r="22281" spans="14:16">
      <c r="N22281" s="102"/>
      <c r="O22281" s="93"/>
      <c r="P22281" s="93"/>
    </row>
    <row r="22282" spans="14:16">
      <c r="N22282" s="102"/>
      <c r="O22282" s="93"/>
      <c r="P22282" s="93"/>
    </row>
    <row r="22283" spans="14:16">
      <c r="N22283" s="102"/>
      <c r="O22283" s="93"/>
      <c r="P22283" s="93"/>
    </row>
    <row r="22284" spans="14:16">
      <c r="N22284" s="102"/>
      <c r="O22284" s="93"/>
      <c r="P22284" s="93"/>
    </row>
    <row r="22285" spans="14:16">
      <c r="N22285" s="102"/>
      <c r="O22285" s="93"/>
      <c r="P22285" s="93"/>
    </row>
    <row r="22286" spans="14:16">
      <c r="N22286" s="102"/>
      <c r="O22286" s="93"/>
      <c r="P22286" s="93"/>
    </row>
    <row r="22287" spans="14:16">
      <c r="N22287" s="102"/>
      <c r="O22287" s="93"/>
      <c r="P22287" s="93"/>
    </row>
    <row r="22288" spans="14:16">
      <c r="N22288" s="102"/>
      <c r="O22288" s="93"/>
      <c r="P22288" s="93"/>
    </row>
    <row r="22289" spans="14:16">
      <c r="N22289" s="102"/>
      <c r="O22289" s="93"/>
      <c r="P22289" s="93"/>
    </row>
    <row r="22290" spans="14:16">
      <c r="N22290" s="102"/>
      <c r="O22290" s="93"/>
      <c r="P22290" s="93"/>
    </row>
    <row r="22291" spans="14:16">
      <c r="N22291" s="102"/>
      <c r="O22291" s="93"/>
      <c r="P22291" s="93"/>
    </row>
    <row r="22292" spans="14:16">
      <c r="N22292" s="102"/>
      <c r="O22292" s="93"/>
      <c r="P22292" s="93"/>
    </row>
    <row r="22293" spans="14:16">
      <c r="N22293" s="102"/>
      <c r="O22293" s="93"/>
      <c r="P22293" s="93"/>
    </row>
    <row r="22294" spans="14:16">
      <c r="N22294" s="102"/>
      <c r="O22294" s="93"/>
      <c r="P22294" s="93"/>
    </row>
    <row r="22295" spans="14:16">
      <c r="N22295" s="102"/>
      <c r="O22295" s="93"/>
      <c r="P22295" s="93"/>
    </row>
    <row r="22296" spans="14:16">
      <c r="N22296" s="102"/>
      <c r="O22296" s="93"/>
      <c r="P22296" s="93"/>
    </row>
    <row r="22297" spans="14:16">
      <c r="N22297" s="102"/>
      <c r="O22297" s="93"/>
      <c r="P22297" s="93"/>
    </row>
    <row r="22298" spans="14:16">
      <c r="N22298" s="102"/>
      <c r="O22298" s="93"/>
      <c r="P22298" s="93"/>
    </row>
    <row r="22299" spans="14:16">
      <c r="N22299" s="102"/>
      <c r="O22299" s="93"/>
      <c r="P22299" s="93"/>
    </row>
    <row r="22300" spans="14:16">
      <c r="N22300" s="102"/>
      <c r="O22300" s="93"/>
      <c r="P22300" s="93"/>
    </row>
    <row r="22301" spans="14:16">
      <c r="N22301" s="102"/>
      <c r="O22301" s="93"/>
      <c r="P22301" s="93"/>
    </row>
    <row r="22302" spans="14:16">
      <c r="N22302" s="102"/>
      <c r="O22302" s="93"/>
      <c r="P22302" s="93"/>
    </row>
    <row r="22303" spans="14:16">
      <c r="N22303" s="102"/>
      <c r="O22303" s="93"/>
      <c r="P22303" s="93"/>
    </row>
    <row r="22304" spans="14:16">
      <c r="N22304" s="102"/>
      <c r="O22304" s="93"/>
      <c r="P22304" s="93"/>
    </row>
    <row r="22305" spans="14:16">
      <c r="N22305" s="102"/>
      <c r="O22305" s="93"/>
      <c r="P22305" s="93"/>
    </row>
    <row r="22306" spans="14:16">
      <c r="N22306" s="102"/>
      <c r="O22306" s="93"/>
      <c r="P22306" s="93"/>
    </row>
    <row r="22307" spans="14:16">
      <c r="N22307" s="102"/>
      <c r="O22307" s="93"/>
      <c r="P22307" s="93"/>
    </row>
    <row r="22308" spans="14:16">
      <c r="N22308" s="102"/>
      <c r="O22308" s="93"/>
      <c r="P22308" s="93"/>
    </row>
    <row r="22309" spans="14:16">
      <c r="N22309" s="102"/>
      <c r="O22309" s="93"/>
      <c r="P22309" s="93"/>
    </row>
    <row r="22310" spans="14:16">
      <c r="N22310" s="102"/>
      <c r="O22310" s="93"/>
      <c r="P22310" s="93"/>
    </row>
    <row r="22311" spans="14:16">
      <c r="N22311" s="102"/>
      <c r="O22311" s="93"/>
      <c r="P22311" s="93"/>
    </row>
    <row r="22312" spans="14:16">
      <c r="N22312" s="102"/>
      <c r="O22312" s="93"/>
      <c r="P22312" s="93"/>
    </row>
    <row r="22313" spans="14:16">
      <c r="N22313" s="102"/>
      <c r="O22313" s="93"/>
      <c r="P22313" s="93"/>
    </row>
    <row r="22314" spans="14:16">
      <c r="N22314" s="102"/>
      <c r="O22314" s="93"/>
      <c r="P22314" s="93"/>
    </row>
    <row r="22315" spans="14:16">
      <c r="N22315" s="102"/>
      <c r="O22315" s="93"/>
      <c r="P22315" s="93"/>
    </row>
    <row r="22316" spans="14:16">
      <c r="N22316" s="102"/>
      <c r="O22316" s="93"/>
      <c r="P22316" s="93"/>
    </row>
    <row r="22317" spans="14:16">
      <c r="N22317" s="102"/>
      <c r="O22317" s="93"/>
      <c r="P22317" s="93"/>
    </row>
    <row r="22318" spans="14:16">
      <c r="N22318" s="102"/>
      <c r="O22318" s="93"/>
      <c r="P22318" s="93"/>
    </row>
    <row r="22319" spans="14:16">
      <c r="N22319" s="102"/>
      <c r="O22319" s="93"/>
      <c r="P22319" s="93"/>
    </row>
    <row r="22320" spans="14:16">
      <c r="N22320" s="102"/>
      <c r="O22320" s="93"/>
      <c r="P22320" s="93"/>
    </row>
    <row r="22321" spans="14:16">
      <c r="N22321" s="102"/>
      <c r="O22321" s="93"/>
      <c r="P22321" s="93"/>
    </row>
    <row r="22322" spans="14:16">
      <c r="N22322" s="102"/>
      <c r="O22322" s="93"/>
      <c r="P22322" s="93"/>
    </row>
    <row r="22323" spans="14:16">
      <c r="N22323" s="102"/>
      <c r="O22323" s="93"/>
      <c r="P22323" s="93"/>
    </row>
    <row r="22324" spans="14:16">
      <c r="N22324" s="102"/>
      <c r="O22324" s="93"/>
      <c r="P22324" s="93"/>
    </row>
    <row r="22325" spans="14:16">
      <c r="N22325" s="102"/>
      <c r="O22325" s="93"/>
      <c r="P22325" s="93"/>
    </row>
    <row r="22326" spans="14:16">
      <c r="N22326" s="102"/>
      <c r="O22326" s="93"/>
      <c r="P22326" s="93"/>
    </row>
    <row r="22327" spans="14:16">
      <c r="N22327" s="102"/>
      <c r="O22327" s="93"/>
      <c r="P22327" s="93"/>
    </row>
    <row r="22328" spans="14:16">
      <c r="N22328" s="102"/>
      <c r="O22328" s="93"/>
      <c r="P22328" s="93"/>
    </row>
    <row r="22329" spans="14:16">
      <c r="N22329" s="102"/>
      <c r="O22329" s="93"/>
      <c r="P22329" s="93"/>
    </row>
    <row r="22330" spans="14:16">
      <c r="N22330" s="102"/>
      <c r="O22330" s="93"/>
      <c r="P22330" s="93"/>
    </row>
    <row r="22331" spans="14:16">
      <c r="N22331" s="102"/>
      <c r="O22331" s="93"/>
      <c r="P22331" s="93"/>
    </row>
    <row r="22332" spans="14:16">
      <c r="N22332" s="102"/>
      <c r="O22332" s="93"/>
      <c r="P22332" s="93"/>
    </row>
    <row r="22333" spans="14:16">
      <c r="N22333" s="102"/>
      <c r="O22333" s="93"/>
      <c r="P22333" s="93"/>
    </row>
    <row r="22334" spans="14:16">
      <c r="N22334" s="102"/>
      <c r="O22334" s="93"/>
      <c r="P22334" s="93"/>
    </row>
    <row r="22335" spans="14:16">
      <c r="N22335" s="102"/>
      <c r="O22335" s="93"/>
      <c r="P22335" s="93"/>
    </row>
    <row r="22336" spans="14:16">
      <c r="N22336" s="102"/>
      <c r="O22336" s="93"/>
      <c r="P22336" s="93"/>
    </row>
    <row r="22337" spans="14:16">
      <c r="N22337" s="102"/>
      <c r="O22337" s="93"/>
      <c r="P22337" s="93"/>
    </row>
    <row r="22338" spans="14:16">
      <c r="N22338" s="102"/>
      <c r="O22338" s="93"/>
      <c r="P22338" s="93"/>
    </row>
    <row r="22339" spans="14:16">
      <c r="N22339" s="102"/>
      <c r="O22339" s="93"/>
      <c r="P22339" s="93"/>
    </row>
    <row r="22340" spans="14:16">
      <c r="N22340" s="102"/>
      <c r="O22340" s="93"/>
      <c r="P22340" s="93"/>
    </row>
    <row r="22341" spans="14:16">
      <c r="N22341" s="102"/>
      <c r="O22341" s="93"/>
      <c r="P22341" s="93"/>
    </row>
    <row r="22342" spans="14:16">
      <c r="N22342" s="102"/>
      <c r="O22342" s="93"/>
      <c r="P22342" s="93"/>
    </row>
    <row r="22343" spans="14:16">
      <c r="N22343" s="102"/>
      <c r="O22343" s="93"/>
      <c r="P22343" s="93"/>
    </row>
    <row r="22344" spans="14:16">
      <c r="N22344" s="102"/>
      <c r="O22344" s="93"/>
      <c r="P22344" s="93"/>
    </row>
    <row r="22345" spans="14:16">
      <c r="N22345" s="102"/>
      <c r="O22345" s="93"/>
      <c r="P22345" s="93"/>
    </row>
    <row r="22346" spans="14:16">
      <c r="N22346" s="102"/>
      <c r="O22346" s="93"/>
      <c r="P22346" s="93"/>
    </row>
    <row r="22347" spans="14:16">
      <c r="N22347" s="102"/>
      <c r="O22347" s="93"/>
      <c r="P22347" s="93"/>
    </row>
    <row r="22348" spans="14:16">
      <c r="N22348" s="102"/>
      <c r="O22348" s="93"/>
      <c r="P22348" s="93"/>
    </row>
    <row r="22349" spans="14:16">
      <c r="N22349" s="102"/>
      <c r="O22349" s="93"/>
      <c r="P22349" s="93"/>
    </row>
    <row r="22350" spans="14:16">
      <c r="N22350" s="102"/>
      <c r="O22350" s="93"/>
      <c r="P22350" s="93"/>
    </row>
    <row r="22351" spans="14:16">
      <c r="N22351" s="102"/>
      <c r="O22351" s="93"/>
      <c r="P22351" s="93"/>
    </row>
    <row r="22352" spans="14:16">
      <c r="N22352" s="102"/>
      <c r="O22352" s="93"/>
      <c r="P22352" s="93"/>
    </row>
    <row r="22353" spans="14:16">
      <c r="N22353" s="102"/>
      <c r="O22353" s="93"/>
      <c r="P22353" s="93"/>
    </row>
    <row r="22354" spans="14:16">
      <c r="N22354" s="102"/>
      <c r="O22354" s="93"/>
      <c r="P22354" s="93"/>
    </row>
    <row r="22355" spans="14:16">
      <c r="N22355" s="102"/>
      <c r="O22355" s="93"/>
      <c r="P22355" s="93"/>
    </row>
    <row r="22356" spans="14:16">
      <c r="N22356" s="102"/>
      <c r="O22356" s="93"/>
      <c r="P22356" s="93"/>
    </row>
    <row r="22357" spans="14:16">
      <c r="N22357" s="102"/>
      <c r="O22357" s="93"/>
      <c r="P22357" s="93"/>
    </row>
    <row r="22358" spans="14:16">
      <c r="N22358" s="102"/>
      <c r="O22358" s="93"/>
      <c r="P22358" s="93"/>
    </row>
    <row r="22359" spans="14:16">
      <c r="N22359" s="102"/>
      <c r="O22359" s="93"/>
      <c r="P22359" s="93"/>
    </row>
    <row r="22360" spans="14:16">
      <c r="N22360" s="102"/>
      <c r="O22360" s="93"/>
      <c r="P22360" s="93"/>
    </row>
    <row r="22361" spans="14:16">
      <c r="N22361" s="102"/>
      <c r="O22361" s="93"/>
      <c r="P22361" s="93"/>
    </row>
    <row r="22362" spans="14:16">
      <c r="N22362" s="102"/>
      <c r="O22362" s="93"/>
      <c r="P22362" s="93"/>
    </row>
    <row r="22363" spans="14:16">
      <c r="N22363" s="102"/>
      <c r="O22363" s="93"/>
      <c r="P22363" s="93"/>
    </row>
    <row r="22364" spans="14:16">
      <c r="N22364" s="102"/>
      <c r="O22364" s="93"/>
      <c r="P22364" s="93"/>
    </row>
    <row r="22365" spans="14:16">
      <c r="N22365" s="102"/>
      <c r="O22365" s="93"/>
      <c r="P22365" s="93"/>
    </row>
    <row r="22366" spans="14:16">
      <c r="N22366" s="102"/>
      <c r="O22366" s="93"/>
      <c r="P22366" s="93"/>
    </row>
    <row r="22367" spans="14:16">
      <c r="N22367" s="102"/>
      <c r="O22367" s="93"/>
      <c r="P22367" s="93"/>
    </row>
    <row r="22368" spans="14:16">
      <c r="N22368" s="102"/>
      <c r="O22368" s="93"/>
      <c r="P22368" s="93"/>
    </row>
    <row r="22369" spans="14:16">
      <c r="N22369" s="102"/>
      <c r="O22369" s="93"/>
      <c r="P22369" s="93"/>
    </row>
    <row r="22370" spans="14:16">
      <c r="N22370" s="102"/>
      <c r="O22370" s="93"/>
      <c r="P22370" s="93"/>
    </row>
    <row r="22371" spans="14:16">
      <c r="N22371" s="102"/>
      <c r="O22371" s="93"/>
      <c r="P22371" s="93"/>
    </row>
    <row r="22372" spans="14:16">
      <c r="N22372" s="102"/>
      <c r="O22372" s="93"/>
      <c r="P22372" s="93"/>
    </row>
    <row r="22373" spans="14:16">
      <c r="N22373" s="102"/>
      <c r="O22373" s="93"/>
      <c r="P22373" s="93"/>
    </row>
    <row r="22374" spans="14:16">
      <c r="N22374" s="102"/>
      <c r="O22374" s="93"/>
      <c r="P22374" s="93"/>
    </row>
    <row r="22375" spans="14:16">
      <c r="N22375" s="102"/>
      <c r="O22375" s="93"/>
      <c r="P22375" s="93"/>
    </row>
    <row r="22376" spans="14:16">
      <c r="N22376" s="102"/>
      <c r="O22376" s="93"/>
      <c r="P22376" s="93"/>
    </row>
    <row r="22377" spans="14:16">
      <c r="N22377" s="102"/>
      <c r="O22377" s="93"/>
      <c r="P22377" s="93"/>
    </row>
    <row r="22378" spans="14:16">
      <c r="N22378" s="102"/>
      <c r="O22378" s="93"/>
      <c r="P22378" s="93"/>
    </row>
    <row r="22379" spans="14:16">
      <c r="N22379" s="102"/>
      <c r="O22379" s="93"/>
      <c r="P22379" s="93"/>
    </row>
    <row r="22380" spans="14:16">
      <c r="N22380" s="102"/>
      <c r="O22380" s="93"/>
      <c r="P22380" s="93"/>
    </row>
    <row r="22381" spans="14:16">
      <c r="N22381" s="102"/>
      <c r="O22381" s="93"/>
      <c r="P22381" s="93"/>
    </row>
    <row r="22382" spans="14:16">
      <c r="N22382" s="102"/>
      <c r="O22382" s="93"/>
      <c r="P22382" s="93"/>
    </row>
    <row r="22383" spans="14:16">
      <c r="N22383" s="102"/>
      <c r="O22383" s="93"/>
      <c r="P22383" s="93"/>
    </row>
    <row r="22384" spans="14:16">
      <c r="N22384" s="102"/>
      <c r="O22384" s="93"/>
      <c r="P22384" s="93"/>
    </row>
    <row r="22385" spans="14:16">
      <c r="N22385" s="102"/>
      <c r="O22385" s="93"/>
      <c r="P22385" s="93"/>
    </row>
    <row r="22386" spans="14:16">
      <c r="N22386" s="102"/>
      <c r="O22386" s="93"/>
      <c r="P22386" s="93"/>
    </row>
    <row r="22387" spans="14:16">
      <c r="N22387" s="102"/>
      <c r="O22387" s="93"/>
      <c r="P22387" s="93"/>
    </row>
    <row r="22388" spans="14:16">
      <c r="N22388" s="102"/>
      <c r="O22388" s="93"/>
      <c r="P22388" s="93"/>
    </row>
    <row r="22389" spans="14:16">
      <c r="N22389" s="102"/>
      <c r="O22389" s="93"/>
      <c r="P22389" s="93"/>
    </row>
    <row r="22390" spans="14:16">
      <c r="N22390" s="102"/>
      <c r="O22390" s="93"/>
      <c r="P22390" s="93"/>
    </row>
    <row r="22391" spans="14:16">
      <c r="N22391" s="102"/>
      <c r="O22391" s="93"/>
      <c r="P22391" s="93"/>
    </row>
    <row r="22392" spans="14:16">
      <c r="N22392" s="102"/>
      <c r="O22392" s="93"/>
      <c r="P22392" s="93"/>
    </row>
    <row r="22393" spans="14:16">
      <c r="N22393" s="102"/>
      <c r="O22393" s="93"/>
      <c r="P22393" s="93"/>
    </row>
    <row r="22394" spans="14:16">
      <c r="N22394" s="102"/>
      <c r="O22394" s="93"/>
      <c r="P22394" s="93"/>
    </row>
    <row r="22395" spans="14:16">
      <c r="N22395" s="102"/>
      <c r="O22395" s="93"/>
      <c r="P22395" s="93"/>
    </row>
    <row r="22396" spans="14:16">
      <c r="N22396" s="102"/>
      <c r="O22396" s="93"/>
      <c r="P22396" s="93"/>
    </row>
    <row r="22397" spans="14:16">
      <c r="N22397" s="102"/>
      <c r="O22397" s="93"/>
      <c r="P22397" s="93"/>
    </row>
    <row r="22398" spans="14:16">
      <c r="N22398" s="102"/>
      <c r="O22398" s="93"/>
      <c r="P22398" s="93"/>
    </row>
    <row r="22399" spans="14:16">
      <c r="N22399" s="102"/>
      <c r="O22399" s="93"/>
      <c r="P22399" s="93"/>
    </row>
    <row r="22400" spans="14:16">
      <c r="N22400" s="102"/>
      <c r="O22400" s="93"/>
      <c r="P22400" s="93"/>
    </row>
    <row r="22401" spans="14:16">
      <c r="N22401" s="102"/>
      <c r="O22401" s="93"/>
      <c r="P22401" s="93"/>
    </row>
    <row r="22402" spans="14:16">
      <c r="N22402" s="102"/>
      <c r="O22402" s="93"/>
      <c r="P22402" s="93"/>
    </row>
    <row r="22403" spans="14:16">
      <c r="N22403" s="102"/>
      <c r="O22403" s="93"/>
      <c r="P22403" s="93"/>
    </row>
    <row r="22404" spans="14:16">
      <c r="N22404" s="102"/>
      <c r="O22404" s="93"/>
      <c r="P22404" s="93"/>
    </row>
    <row r="22405" spans="14:16">
      <c r="N22405" s="102"/>
      <c r="O22405" s="93"/>
      <c r="P22405" s="93"/>
    </row>
    <row r="22406" spans="14:16">
      <c r="N22406" s="102"/>
      <c r="O22406" s="93"/>
      <c r="P22406" s="93"/>
    </row>
    <row r="22407" spans="14:16">
      <c r="N22407" s="102"/>
      <c r="O22407" s="93"/>
      <c r="P22407" s="93"/>
    </row>
    <row r="22408" spans="14:16">
      <c r="N22408" s="102"/>
      <c r="O22408" s="93"/>
      <c r="P22408" s="93"/>
    </row>
    <row r="22409" spans="14:16">
      <c r="N22409" s="102"/>
      <c r="O22409" s="93"/>
      <c r="P22409" s="93"/>
    </row>
    <row r="22410" spans="14:16">
      <c r="N22410" s="102"/>
      <c r="O22410" s="93"/>
      <c r="P22410" s="93"/>
    </row>
    <row r="22411" spans="14:16">
      <c r="N22411" s="102"/>
      <c r="O22411" s="93"/>
      <c r="P22411" s="93"/>
    </row>
    <row r="22412" spans="14:16">
      <c r="N22412" s="102"/>
      <c r="O22412" s="93"/>
      <c r="P22412" s="93"/>
    </row>
    <row r="22413" spans="14:16">
      <c r="N22413" s="102"/>
      <c r="O22413" s="93"/>
      <c r="P22413" s="93"/>
    </row>
    <row r="22414" spans="14:16">
      <c r="N22414" s="102"/>
      <c r="O22414" s="93"/>
      <c r="P22414" s="93"/>
    </row>
    <row r="22415" spans="14:16">
      <c r="N22415" s="102"/>
      <c r="O22415" s="93"/>
      <c r="P22415" s="93"/>
    </row>
    <row r="22416" spans="14:16">
      <c r="N22416" s="102"/>
      <c r="O22416" s="93"/>
      <c r="P22416" s="93"/>
    </row>
    <row r="22417" spans="14:16">
      <c r="N22417" s="102"/>
      <c r="O22417" s="93"/>
      <c r="P22417" s="93"/>
    </row>
    <row r="22418" spans="14:16">
      <c r="N22418" s="102"/>
      <c r="O22418" s="93"/>
      <c r="P22418" s="93"/>
    </row>
    <row r="22419" spans="14:16">
      <c r="N22419" s="102"/>
      <c r="O22419" s="93"/>
      <c r="P22419" s="93"/>
    </row>
    <row r="22420" spans="14:16">
      <c r="N22420" s="102"/>
      <c r="O22420" s="93"/>
      <c r="P22420" s="93"/>
    </row>
    <row r="22421" spans="14:16">
      <c r="N22421" s="102"/>
      <c r="O22421" s="93"/>
      <c r="P22421" s="93"/>
    </row>
    <row r="22422" spans="14:16">
      <c r="N22422" s="102"/>
      <c r="O22422" s="93"/>
      <c r="P22422" s="93"/>
    </row>
    <row r="22423" spans="14:16">
      <c r="N22423" s="102"/>
      <c r="O22423" s="93"/>
      <c r="P22423" s="93"/>
    </row>
    <row r="22424" spans="14:16">
      <c r="N22424" s="102"/>
      <c r="O22424" s="93"/>
      <c r="P22424" s="93"/>
    </row>
    <row r="22425" spans="14:16">
      <c r="N22425" s="102"/>
      <c r="O22425" s="93"/>
      <c r="P22425" s="93"/>
    </row>
    <row r="22426" spans="14:16">
      <c r="N22426" s="102"/>
      <c r="O22426" s="93"/>
      <c r="P22426" s="93"/>
    </row>
    <row r="22427" spans="14:16">
      <c r="N22427" s="102"/>
      <c r="O22427" s="93"/>
      <c r="P22427" s="93"/>
    </row>
    <row r="22428" spans="14:16">
      <c r="N22428" s="102"/>
      <c r="O22428" s="93"/>
      <c r="P22428" s="93"/>
    </row>
    <row r="22429" spans="14:16">
      <c r="N22429" s="102"/>
      <c r="O22429" s="93"/>
      <c r="P22429" s="93"/>
    </row>
    <row r="22430" spans="14:16">
      <c r="N22430" s="102"/>
      <c r="O22430" s="93"/>
      <c r="P22430" s="93"/>
    </row>
    <row r="22431" spans="14:16">
      <c r="N22431" s="102"/>
      <c r="O22431" s="93"/>
      <c r="P22431" s="93"/>
    </row>
    <row r="22432" spans="14:16">
      <c r="N22432" s="102"/>
      <c r="O22432" s="93"/>
      <c r="P22432" s="93"/>
    </row>
    <row r="22433" spans="14:16">
      <c r="N22433" s="102"/>
      <c r="O22433" s="93"/>
      <c r="P22433" s="93"/>
    </row>
    <row r="22434" spans="14:16">
      <c r="N22434" s="102"/>
      <c r="O22434" s="93"/>
      <c r="P22434" s="93"/>
    </row>
    <row r="22435" spans="14:16">
      <c r="N22435" s="102"/>
      <c r="O22435" s="93"/>
      <c r="P22435" s="93"/>
    </row>
    <row r="22436" spans="14:16">
      <c r="N22436" s="102"/>
      <c r="O22436" s="93"/>
      <c r="P22436" s="93"/>
    </row>
    <row r="22437" spans="14:16">
      <c r="N22437" s="102"/>
      <c r="O22437" s="93"/>
      <c r="P22437" s="93"/>
    </row>
    <row r="22438" spans="14:16">
      <c r="N22438" s="102"/>
      <c r="O22438" s="93"/>
      <c r="P22438" s="93"/>
    </row>
    <row r="22439" spans="14:16">
      <c r="N22439" s="102"/>
      <c r="O22439" s="93"/>
      <c r="P22439" s="93"/>
    </row>
    <row r="22440" spans="14:16">
      <c r="N22440" s="102"/>
      <c r="O22440" s="93"/>
      <c r="P22440" s="93"/>
    </row>
    <row r="22441" spans="14:16">
      <c r="N22441" s="102"/>
      <c r="O22441" s="93"/>
      <c r="P22441" s="93"/>
    </row>
    <row r="22442" spans="14:16">
      <c r="N22442" s="102"/>
      <c r="O22442" s="93"/>
      <c r="P22442" s="93"/>
    </row>
    <row r="22443" spans="14:16">
      <c r="N22443" s="102"/>
      <c r="O22443" s="93"/>
      <c r="P22443" s="93"/>
    </row>
    <row r="22444" spans="14:16">
      <c r="N22444" s="102"/>
      <c r="O22444" s="93"/>
      <c r="P22444" s="93"/>
    </row>
    <row r="22445" spans="14:16">
      <c r="N22445" s="102"/>
      <c r="O22445" s="93"/>
      <c r="P22445" s="93"/>
    </row>
    <row r="22446" spans="14:16">
      <c r="N22446" s="102"/>
      <c r="O22446" s="93"/>
      <c r="P22446" s="93"/>
    </row>
    <row r="22447" spans="14:16">
      <c r="N22447" s="102"/>
      <c r="O22447" s="93"/>
      <c r="P22447" s="93"/>
    </row>
    <row r="22448" spans="14:16">
      <c r="N22448" s="102"/>
      <c r="O22448" s="93"/>
      <c r="P22448" s="93"/>
    </row>
    <row r="22449" spans="14:16">
      <c r="N22449" s="102"/>
      <c r="O22449" s="93"/>
      <c r="P22449" s="93"/>
    </row>
    <row r="22450" spans="14:16">
      <c r="N22450" s="102"/>
      <c r="O22450" s="93"/>
      <c r="P22450" s="93"/>
    </row>
    <row r="22451" spans="14:16">
      <c r="N22451" s="102"/>
      <c r="O22451" s="93"/>
      <c r="P22451" s="93"/>
    </row>
    <row r="22452" spans="14:16">
      <c r="N22452" s="102"/>
      <c r="O22452" s="93"/>
      <c r="P22452" s="93"/>
    </row>
    <row r="22453" spans="14:16">
      <c r="N22453" s="102"/>
      <c r="O22453" s="93"/>
      <c r="P22453" s="93"/>
    </row>
    <row r="22454" spans="14:16">
      <c r="N22454" s="102"/>
      <c r="O22454" s="93"/>
      <c r="P22454" s="93"/>
    </row>
    <row r="22455" spans="14:16">
      <c r="N22455" s="102"/>
      <c r="O22455" s="93"/>
      <c r="P22455" s="93"/>
    </row>
    <row r="22456" spans="14:16">
      <c r="N22456" s="102"/>
      <c r="O22456" s="93"/>
      <c r="P22456" s="93"/>
    </row>
    <row r="22457" spans="14:16">
      <c r="N22457" s="102"/>
      <c r="O22457" s="93"/>
      <c r="P22457" s="93"/>
    </row>
    <row r="22458" spans="14:16">
      <c r="N22458" s="102"/>
      <c r="O22458" s="93"/>
      <c r="P22458" s="93"/>
    </row>
    <row r="22459" spans="14:16">
      <c r="N22459" s="102"/>
      <c r="O22459" s="93"/>
      <c r="P22459" s="93"/>
    </row>
    <row r="22460" spans="14:16">
      <c r="N22460" s="102"/>
      <c r="O22460" s="93"/>
      <c r="P22460" s="93"/>
    </row>
    <row r="22461" spans="14:16">
      <c r="N22461" s="102"/>
      <c r="O22461" s="93"/>
      <c r="P22461" s="93"/>
    </row>
    <row r="22462" spans="14:16">
      <c r="N22462" s="102"/>
      <c r="O22462" s="93"/>
      <c r="P22462" s="93"/>
    </row>
    <row r="22463" spans="14:16">
      <c r="N22463" s="102"/>
      <c r="O22463" s="93"/>
      <c r="P22463" s="93"/>
    </row>
    <row r="22464" spans="14:16">
      <c r="N22464" s="102"/>
      <c r="O22464" s="93"/>
      <c r="P22464" s="93"/>
    </row>
    <row r="22465" spans="14:16">
      <c r="N22465" s="102"/>
      <c r="O22465" s="93"/>
      <c r="P22465" s="93"/>
    </row>
    <row r="22466" spans="14:16">
      <c r="N22466" s="102"/>
      <c r="O22466" s="93"/>
      <c r="P22466" s="93"/>
    </row>
    <row r="22467" spans="14:16">
      <c r="N22467" s="102"/>
      <c r="O22467" s="93"/>
      <c r="P22467" s="93"/>
    </row>
    <row r="22468" spans="14:16">
      <c r="N22468" s="102"/>
      <c r="O22468" s="93"/>
      <c r="P22468" s="93"/>
    </row>
    <row r="22469" spans="14:16">
      <c r="N22469" s="102"/>
      <c r="O22469" s="93"/>
      <c r="P22469" s="93"/>
    </row>
    <row r="22470" spans="14:16">
      <c r="N22470" s="102"/>
      <c r="O22470" s="93"/>
      <c r="P22470" s="93"/>
    </row>
    <row r="22471" spans="14:16">
      <c r="N22471" s="102"/>
      <c r="O22471" s="93"/>
      <c r="P22471" s="93"/>
    </row>
    <row r="22472" spans="14:16">
      <c r="N22472" s="102"/>
      <c r="O22472" s="93"/>
      <c r="P22472" s="93"/>
    </row>
    <row r="22473" spans="14:16">
      <c r="N22473" s="102"/>
      <c r="O22473" s="93"/>
      <c r="P22473" s="93"/>
    </row>
    <row r="22474" spans="14:16">
      <c r="N22474" s="102"/>
      <c r="O22474" s="93"/>
      <c r="P22474" s="93"/>
    </row>
    <row r="22475" spans="14:16">
      <c r="N22475" s="102"/>
      <c r="O22475" s="93"/>
      <c r="P22475" s="93"/>
    </row>
    <row r="22476" spans="14:16">
      <c r="N22476" s="102"/>
      <c r="O22476" s="93"/>
      <c r="P22476" s="93"/>
    </row>
    <row r="22477" spans="14:16">
      <c r="N22477" s="102"/>
      <c r="O22477" s="93"/>
      <c r="P22477" s="93"/>
    </row>
    <row r="22478" spans="14:16">
      <c r="N22478" s="102"/>
      <c r="O22478" s="93"/>
      <c r="P22478" s="93"/>
    </row>
    <row r="22479" spans="14:16">
      <c r="N22479" s="102"/>
      <c r="O22479" s="93"/>
      <c r="P22479" s="93"/>
    </row>
    <row r="22480" spans="14:16">
      <c r="N22480" s="102"/>
      <c r="O22480" s="93"/>
      <c r="P22480" s="93"/>
    </row>
    <row r="22481" spans="14:16">
      <c r="N22481" s="102"/>
      <c r="O22481" s="93"/>
      <c r="P22481" s="93"/>
    </row>
    <row r="22482" spans="14:16">
      <c r="N22482" s="102"/>
      <c r="O22482" s="93"/>
      <c r="P22482" s="93"/>
    </row>
    <row r="22483" spans="14:16">
      <c r="N22483" s="102"/>
      <c r="O22483" s="93"/>
      <c r="P22483" s="93"/>
    </row>
    <row r="22484" spans="14:16">
      <c r="N22484" s="102"/>
      <c r="O22484" s="93"/>
      <c r="P22484" s="93"/>
    </row>
    <row r="22485" spans="14:16">
      <c r="N22485" s="102"/>
      <c r="O22485" s="93"/>
      <c r="P22485" s="93"/>
    </row>
    <row r="22486" spans="14:16">
      <c r="N22486" s="102"/>
      <c r="O22486" s="93"/>
      <c r="P22486" s="93"/>
    </row>
    <row r="22487" spans="14:16">
      <c r="N22487" s="102"/>
      <c r="O22487" s="93"/>
      <c r="P22487" s="93"/>
    </row>
    <row r="22488" spans="14:16">
      <c r="N22488" s="102"/>
      <c r="O22488" s="93"/>
      <c r="P22488" s="93"/>
    </row>
    <row r="22489" spans="14:16">
      <c r="N22489" s="102"/>
      <c r="O22489" s="93"/>
      <c r="P22489" s="93"/>
    </row>
    <row r="22490" spans="14:16">
      <c r="N22490" s="102"/>
      <c r="O22490" s="93"/>
      <c r="P22490" s="93"/>
    </row>
    <row r="22491" spans="14:16">
      <c r="N22491" s="102"/>
      <c r="O22491" s="93"/>
      <c r="P22491" s="93"/>
    </row>
    <row r="22492" spans="14:16">
      <c r="N22492" s="102"/>
      <c r="O22492" s="93"/>
      <c r="P22492" s="93"/>
    </row>
    <row r="22493" spans="14:16">
      <c r="N22493" s="102"/>
      <c r="O22493" s="93"/>
      <c r="P22493" s="93"/>
    </row>
    <row r="22494" spans="14:16">
      <c r="N22494" s="102"/>
      <c r="O22494" s="93"/>
      <c r="P22494" s="93"/>
    </row>
    <row r="22495" spans="14:16">
      <c r="N22495" s="102"/>
      <c r="O22495" s="93"/>
      <c r="P22495" s="93"/>
    </row>
    <row r="22496" spans="14:16">
      <c r="N22496" s="102"/>
      <c r="O22496" s="93"/>
      <c r="P22496" s="93"/>
    </row>
    <row r="22497" spans="14:16">
      <c r="N22497" s="102"/>
      <c r="O22497" s="93"/>
      <c r="P22497" s="93"/>
    </row>
    <row r="22498" spans="14:16">
      <c r="N22498" s="102"/>
      <c r="O22498" s="93"/>
      <c r="P22498" s="93"/>
    </row>
    <row r="22499" spans="14:16">
      <c r="N22499" s="102"/>
      <c r="O22499" s="93"/>
      <c r="P22499" s="93"/>
    </row>
    <row r="22500" spans="14:16">
      <c r="N22500" s="102"/>
      <c r="O22500" s="93"/>
      <c r="P22500" s="93"/>
    </row>
    <row r="22501" spans="14:16">
      <c r="N22501" s="102"/>
      <c r="O22501" s="93"/>
      <c r="P22501" s="93"/>
    </row>
    <row r="22502" spans="14:16">
      <c r="N22502" s="102"/>
      <c r="O22502" s="93"/>
      <c r="P22502" s="93"/>
    </row>
    <row r="22503" spans="14:16">
      <c r="N22503" s="102"/>
      <c r="O22503" s="93"/>
      <c r="P22503" s="93"/>
    </row>
    <row r="22504" spans="14:16">
      <c r="N22504" s="102"/>
      <c r="O22504" s="93"/>
      <c r="P22504" s="93"/>
    </row>
    <row r="22505" spans="14:16">
      <c r="N22505" s="102"/>
      <c r="O22505" s="93"/>
      <c r="P22505" s="93"/>
    </row>
    <row r="22506" spans="14:16">
      <c r="N22506" s="102"/>
      <c r="O22506" s="93"/>
      <c r="P22506" s="93"/>
    </row>
    <row r="22507" spans="14:16">
      <c r="N22507" s="102"/>
      <c r="O22507" s="93"/>
      <c r="P22507" s="93"/>
    </row>
    <row r="22508" spans="14:16">
      <c r="N22508" s="102"/>
      <c r="O22508" s="93"/>
      <c r="P22508" s="93"/>
    </row>
    <row r="22509" spans="14:16">
      <c r="N22509" s="102"/>
      <c r="O22509" s="93"/>
      <c r="P22509" s="93"/>
    </row>
    <row r="22510" spans="14:16">
      <c r="N22510" s="102"/>
      <c r="O22510" s="93"/>
      <c r="P22510" s="93"/>
    </row>
    <row r="22511" spans="14:16">
      <c r="N22511" s="102"/>
      <c r="O22511" s="93"/>
      <c r="P22511" s="93"/>
    </row>
    <row r="22512" spans="14:16">
      <c r="N22512" s="102"/>
      <c r="O22512" s="93"/>
      <c r="P22512" s="93"/>
    </row>
    <row r="22513" spans="14:16">
      <c r="N22513" s="102"/>
      <c r="O22513" s="93"/>
      <c r="P22513" s="93"/>
    </row>
    <row r="22514" spans="14:16">
      <c r="N22514" s="102"/>
      <c r="O22514" s="93"/>
      <c r="P22514" s="93"/>
    </row>
    <row r="22515" spans="14:16">
      <c r="N22515" s="102"/>
      <c r="O22515" s="93"/>
      <c r="P22515" s="93"/>
    </row>
    <row r="22516" spans="14:16">
      <c r="N22516" s="102"/>
      <c r="O22516" s="93"/>
      <c r="P22516" s="93"/>
    </row>
    <row r="22517" spans="14:16">
      <c r="N22517" s="102"/>
      <c r="O22517" s="93"/>
      <c r="P22517" s="93"/>
    </row>
    <row r="22518" spans="14:16">
      <c r="N22518" s="102"/>
      <c r="O22518" s="93"/>
      <c r="P22518" s="93"/>
    </row>
    <row r="22519" spans="14:16">
      <c r="N22519" s="102"/>
      <c r="O22519" s="93"/>
      <c r="P22519" s="93"/>
    </row>
    <row r="22520" spans="14:16">
      <c r="N22520" s="102"/>
      <c r="O22520" s="93"/>
      <c r="P22520" s="93"/>
    </row>
    <row r="22521" spans="14:16">
      <c r="N22521" s="102"/>
      <c r="O22521" s="93"/>
      <c r="P22521" s="93"/>
    </row>
    <row r="22522" spans="14:16">
      <c r="N22522" s="102"/>
      <c r="O22522" s="93"/>
      <c r="P22522" s="93"/>
    </row>
    <row r="22523" spans="14:16">
      <c r="N22523" s="102"/>
      <c r="O22523" s="93"/>
      <c r="P22523" s="93"/>
    </row>
    <row r="22524" spans="14:16">
      <c r="N22524" s="102"/>
      <c r="O22524" s="93"/>
      <c r="P22524" s="93"/>
    </row>
    <row r="22525" spans="14:16">
      <c r="N22525" s="102"/>
      <c r="O22525" s="93"/>
      <c r="P22525" s="93"/>
    </row>
    <row r="22526" spans="14:16">
      <c r="N22526" s="102"/>
      <c r="O22526" s="93"/>
      <c r="P22526" s="93"/>
    </row>
    <row r="22527" spans="14:16">
      <c r="N22527" s="102"/>
      <c r="O22527" s="93"/>
      <c r="P22527" s="93"/>
    </row>
    <row r="22528" spans="14:16">
      <c r="N22528" s="102"/>
      <c r="O22528" s="93"/>
      <c r="P22528" s="93"/>
    </row>
    <row r="22529" spans="14:16">
      <c r="N22529" s="102"/>
      <c r="O22529" s="93"/>
      <c r="P22529" s="93"/>
    </row>
    <row r="22530" spans="14:16">
      <c r="N22530" s="102"/>
      <c r="O22530" s="93"/>
      <c r="P22530" s="93"/>
    </row>
    <row r="22531" spans="14:16">
      <c r="N22531" s="102"/>
      <c r="O22531" s="93"/>
      <c r="P22531" s="93"/>
    </row>
    <row r="22532" spans="14:16">
      <c r="N22532" s="102"/>
      <c r="O22532" s="93"/>
      <c r="P22532" s="93"/>
    </row>
    <row r="22533" spans="14:16">
      <c r="N22533" s="102"/>
      <c r="O22533" s="93"/>
      <c r="P22533" s="93"/>
    </row>
    <row r="22534" spans="14:16">
      <c r="N22534" s="102"/>
      <c r="O22534" s="93"/>
      <c r="P22534" s="93"/>
    </row>
    <row r="22535" spans="14:16">
      <c r="N22535" s="102"/>
      <c r="O22535" s="93"/>
      <c r="P22535" s="93"/>
    </row>
    <row r="22536" spans="14:16">
      <c r="N22536" s="102"/>
      <c r="O22536" s="93"/>
      <c r="P22536" s="93"/>
    </row>
    <row r="22537" spans="14:16">
      <c r="N22537" s="102"/>
      <c r="O22537" s="93"/>
      <c r="P22537" s="93"/>
    </row>
    <row r="22538" spans="14:16">
      <c r="N22538" s="102"/>
      <c r="O22538" s="93"/>
      <c r="P22538" s="93"/>
    </row>
    <row r="22539" spans="14:16">
      <c r="N22539" s="102"/>
      <c r="O22539" s="93"/>
      <c r="P22539" s="93"/>
    </row>
    <row r="22540" spans="14:16">
      <c r="N22540" s="102"/>
      <c r="O22540" s="93"/>
      <c r="P22540" s="93"/>
    </row>
    <row r="22541" spans="14:16">
      <c r="N22541" s="102"/>
      <c r="O22541" s="93"/>
      <c r="P22541" s="93"/>
    </row>
    <row r="22542" spans="14:16">
      <c r="N22542" s="102"/>
      <c r="O22542" s="93"/>
      <c r="P22542" s="93"/>
    </row>
    <row r="22543" spans="14:16">
      <c r="N22543" s="102"/>
      <c r="O22543" s="93"/>
      <c r="P22543" s="93"/>
    </row>
    <row r="22544" spans="14:16">
      <c r="N22544" s="102"/>
      <c r="O22544" s="93"/>
      <c r="P22544" s="93"/>
    </row>
    <row r="22545" spans="14:16">
      <c r="N22545" s="102"/>
      <c r="O22545" s="93"/>
      <c r="P22545" s="93"/>
    </row>
    <row r="22546" spans="14:16">
      <c r="N22546" s="102"/>
      <c r="O22546" s="93"/>
      <c r="P22546" s="93"/>
    </row>
    <row r="22547" spans="14:16">
      <c r="N22547" s="102"/>
      <c r="O22547" s="93"/>
      <c r="P22547" s="93"/>
    </row>
    <row r="22548" spans="14:16">
      <c r="N22548" s="102"/>
      <c r="O22548" s="93"/>
      <c r="P22548" s="93"/>
    </row>
    <row r="22549" spans="14:16">
      <c r="N22549" s="102"/>
      <c r="O22549" s="93"/>
      <c r="P22549" s="93"/>
    </row>
    <row r="22550" spans="14:16">
      <c r="N22550" s="102"/>
      <c r="O22550" s="93"/>
      <c r="P22550" s="93"/>
    </row>
    <row r="22551" spans="14:16">
      <c r="N22551" s="102"/>
      <c r="O22551" s="93"/>
      <c r="P22551" s="93"/>
    </row>
    <row r="22552" spans="14:16">
      <c r="N22552" s="102"/>
      <c r="O22552" s="93"/>
      <c r="P22552" s="93"/>
    </row>
    <row r="22553" spans="14:16">
      <c r="N22553" s="102"/>
      <c r="O22553" s="93"/>
      <c r="P22553" s="93"/>
    </row>
    <row r="22554" spans="14:16">
      <c r="N22554" s="102"/>
      <c r="O22554" s="93"/>
      <c r="P22554" s="93"/>
    </row>
    <row r="22555" spans="14:16">
      <c r="N22555" s="102"/>
      <c r="O22555" s="93"/>
      <c r="P22555" s="93"/>
    </row>
    <row r="22556" spans="14:16">
      <c r="N22556" s="102"/>
      <c r="O22556" s="93"/>
      <c r="P22556" s="93"/>
    </row>
    <row r="22557" spans="14:16">
      <c r="N22557" s="102"/>
      <c r="O22557" s="93"/>
      <c r="P22557" s="93"/>
    </row>
    <row r="22558" spans="14:16">
      <c r="N22558" s="102"/>
      <c r="O22558" s="93"/>
      <c r="P22558" s="93"/>
    </row>
    <row r="22559" spans="14:16">
      <c r="N22559" s="102"/>
      <c r="O22559" s="93"/>
      <c r="P22559" s="93"/>
    </row>
    <row r="22560" spans="14:16">
      <c r="N22560" s="102"/>
      <c r="O22560" s="93"/>
      <c r="P22560" s="93"/>
    </row>
    <row r="22561" spans="14:16">
      <c r="N22561" s="102"/>
      <c r="O22561" s="93"/>
      <c r="P22561" s="93"/>
    </row>
    <row r="22562" spans="14:16">
      <c r="N22562" s="102"/>
      <c r="O22562" s="93"/>
      <c r="P22562" s="93"/>
    </row>
    <row r="22563" spans="14:16">
      <c r="N22563" s="102"/>
      <c r="O22563" s="93"/>
      <c r="P22563" s="93"/>
    </row>
    <row r="22564" spans="14:16">
      <c r="N22564" s="102"/>
      <c r="O22564" s="93"/>
      <c r="P22564" s="93"/>
    </row>
    <row r="22565" spans="14:16">
      <c r="N22565" s="102"/>
      <c r="O22565" s="93"/>
      <c r="P22565" s="93"/>
    </row>
    <row r="22566" spans="14:16">
      <c r="N22566" s="102"/>
      <c r="O22566" s="93"/>
      <c r="P22566" s="93"/>
    </row>
    <row r="22567" spans="14:16">
      <c r="N22567" s="102"/>
      <c r="O22567" s="93"/>
      <c r="P22567" s="93"/>
    </row>
    <row r="22568" spans="14:16">
      <c r="N22568" s="102"/>
      <c r="O22568" s="93"/>
      <c r="P22568" s="93"/>
    </row>
    <row r="22569" spans="14:16">
      <c r="N22569" s="102"/>
      <c r="O22569" s="93"/>
      <c r="P22569" s="93"/>
    </row>
    <row r="22570" spans="14:16">
      <c r="N22570" s="102"/>
      <c r="O22570" s="93"/>
      <c r="P22570" s="93"/>
    </row>
    <row r="22571" spans="14:16">
      <c r="N22571" s="102"/>
      <c r="O22571" s="93"/>
      <c r="P22571" s="93"/>
    </row>
    <row r="22572" spans="14:16">
      <c r="N22572" s="102"/>
      <c r="O22572" s="93"/>
      <c r="P22572" s="93"/>
    </row>
    <row r="22573" spans="14:16">
      <c r="N22573" s="102"/>
      <c r="O22573" s="93"/>
      <c r="P22573" s="93"/>
    </row>
    <row r="22574" spans="14:16">
      <c r="N22574" s="102"/>
      <c r="O22574" s="93"/>
      <c r="P22574" s="93"/>
    </row>
    <row r="22575" spans="14:16">
      <c r="N22575" s="102"/>
      <c r="O22575" s="93"/>
      <c r="P22575" s="93"/>
    </row>
    <row r="22576" spans="14:16">
      <c r="N22576" s="102"/>
      <c r="O22576" s="93"/>
      <c r="P22576" s="93"/>
    </row>
    <row r="22577" spans="14:16">
      <c r="N22577" s="102"/>
      <c r="O22577" s="93"/>
      <c r="P22577" s="93"/>
    </row>
    <row r="22578" spans="14:16">
      <c r="N22578" s="102"/>
      <c r="O22578" s="93"/>
      <c r="P22578" s="93"/>
    </row>
    <row r="22579" spans="14:16">
      <c r="N22579" s="102"/>
      <c r="O22579" s="93"/>
      <c r="P22579" s="93"/>
    </row>
    <row r="22580" spans="14:16">
      <c r="N22580" s="102"/>
      <c r="O22580" s="93"/>
      <c r="P22580" s="93"/>
    </row>
    <row r="22581" spans="14:16">
      <c r="N22581" s="102"/>
      <c r="O22581" s="93"/>
      <c r="P22581" s="93"/>
    </row>
    <row r="22582" spans="14:16">
      <c r="N22582" s="102"/>
      <c r="O22582" s="93"/>
      <c r="P22582" s="93"/>
    </row>
    <row r="22583" spans="14:16">
      <c r="N22583" s="102"/>
      <c r="O22583" s="93"/>
      <c r="P22583" s="93"/>
    </row>
    <row r="22584" spans="14:16">
      <c r="N22584" s="102"/>
      <c r="O22584" s="93"/>
      <c r="P22584" s="93"/>
    </row>
    <row r="22585" spans="14:16">
      <c r="N22585" s="102"/>
      <c r="O22585" s="93"/>
      <c r="P22585" s="93"/>
    </row>
    <row r="22586" spans="14:16">
      <c r="N22586" s="102"/>
      <c r="O22586" s="93"/>
      <c r="P22586" s="93"/>
    </row>
    <row r="22587" spans="14:16">
      <c r="N22587" s="102"/>
      <c r="O22587" s="93"/>
      <c r="P22587" s="93"/>
    </row>
    <row r="22588" spans="14:16">
      <c r="N22588" s="102"/>
      <c r="O22588" s="93"/>
      <c r="P22588" s="93"/>
    </row>
    <row r="22589" spans="14:16">
      <c r="N22589" s="102"/>
      <c r="O22589" s="93"/>
      <c r="P22589" s="93"/>
    </row>
    <row r="22590" spans="14:16">
      <c r="N22590" s="102"/>
      <c r="O22590" s="93"/>
      <c r="P22590" s="93"/>
    </row>
    <row r="22591" spans="14:16">
      <c r="N22591" s="102"/>
      <c r="O22591" s="93"/>
      <c r="P22591" s="93"/>
    </row>
    <row r="22592" spans="14:16">
      <c r="N22592" s="102"/>
      <c r="O22592" s="93"/>
      <c r="P22592" s="93"/>
    </row>
    <row r="22593" spans="14:16">
      <c r="N22593" s="102"/>
      <c r="O22593" s="93"/>
      <c r="P22593" s="93"/>
    </row>
    <row r="22594" spans="14:16">
      <c r="N22594" s="102"/>
      <c r="O22594" s="93"/>
      <c r="P22594" s="93"/>
    </row>
    <row r="22595" spans="14:16">
      <c r="N22595" s="102"/>
      <c r="O22595" s="93"/>
      <c r="P22595" s="93"/>
    </row>
    <row r="22596" spans="14:16">
      <c r="N22596" s="102"/>
      <c r="O22596" s="93"/>
      <c r="P22596" s="93"/>
    </row>
    <row r="22597" spans="14:16">
      <c r="N22597" s="102"/>
      <c r="O22597" s="93"/>
      <c r="P22597" s="93"/>
    </row>
    <row r="22598" spans="14:16">
      <c r="N22598" s="102"/>
      <c r="O22598" s="93"/>
      <c r="P22598" s="93"/>
    </row>
    <row r="22599" spans="14:16">
      <c r="N22599" s="102"/>
      <c r="O22599" s="93"/>
      <c r="P22599" s="93"/>
    </row>
    <row r="22600" spans="14:16">
      <c r="N22600" s="102"/>
      <c r="O22600" s="93"/>
      <c r="P22600" s="93"/>
    </row>
    <row r="22601" spans="14:16">
      <c r="N22601" s="102"/>
      <c r="O22601" s="93"/>
      <c r="P22601" s="93"/>
    </row>
    <row r="22602" spans="14:16">
      <c r="N22602" s="102"/>
      <c r="O22602" s="93"/>
      <c r="P22602" s="93"/>
    </row>
    <row r="22603" spans="14:16">
      <c r="N22603" s="102"/>
      <c r="O22603" s="93"/>
      <c r="P22603" s="93"/>
    </row>
    <row r="22604" spans="14:16">
      <c r="N22604" s="102"/>
      <c r="O22604" s="93"/>
      <c r="P22604" s="93"/>
    </row>
    <row r="22605" spans="14:16">
      <c r="N22605" s="102"/>
      <c r="O22605" s="93"/>
      <c r="P22605" s="93"/>
    </row>
    <row r="22606" spans="14:16">
      <c r="N22606" s="102"/>
      <c r="O22606" s="93"/>
      <c r="P22606" s="93"/>
    </row>
    <row r="22607" spans="14:16">
      <c r="N22607" s="102"/>
      <c r="O22607" s="93"/>
      <c r="P22607" s="93"/>
    </row>
    <row r="22608" spans="14:16">
      <c r="N22608" s="102"/>
      <c r="O22608" s="93"/>
      <c r="P22608" s="93"/>
    </row>
    <row r="22609" spans="14:16">
      <c r="N22609" s="102"/>
      <c r="O22609" s="93"/>
      <c r="P22609" s="93"/>
    </row>
    <row r="22610" spans="14:16">
      <c r="N22610" s="102"/>
      <c r="O22610" s="93"/>
      <c r="P22610" s="93"/>
    </row>
    <row r="22611" spans="14:16">
      <c r="N22611" s="102"/>
      <c r="O22611" s="93"/>
      <c r="P22611" s="93"/>
    </row>
    <row r="22612" spans="14:16">
      <c r="N22612" s="102"/>
      <c r="O22612" s="93"/>
      <c r="P22612" s="93"/>
    </row>
    <row r="22613" spans="14:16">
      <c r="N22613" s="102"/>
      <c r="O22613" s="93"/>
      <c r="P22613" s="93"/>
    </row>
    <row r="22614" spans="14:16">
      <c r="N22614" s="102"/>
      <c r="O22614" s="93"/>
      <c r="P22614" s="93"/>
    </row>
    <row r="22615" spans="14:16">
      <c r="N22615" s="102"/>
      <c r="O22615" s="93"/>
      <c r="P22615" s="93"/>
    </row>
    <row r="22616" spans="14:16">
      <c r="N22616" s="102"/>
      <c r="O22616" s="93"/>
      <c r="P22616" s="93"/>
    </row>
    <row r="22617" spans="14:16">
      <c r="N22617" s="102"/>
      <c r="O22617" s="93"/>
      <c r="P22617" s="93"/>
    </row>
    <row r="22618" spans="14:16">
      <c r="N22618" s="102"/>
      <c r="O22618" s="93"/>
      <c r="P22618" s="93"/>
    </row>
    <row r="22619" spans="14:16">
      <c r="N22619" s="102"/>
      <c r="O22619" s="93"/>
      <c r="P22619" s="93"/>
    </row>
    <row r="22620" spans="14:16">
      <c r="N22620" s="102"/>
      <c r="O22620" s="93"/>
      <c r="P22620" s="93"/>
    </row>
    <row r="22621" spans="14:16">
      <c r="N22621" s="102"/>
      <c r="O22621" s="93"/>
      <c r="P22621" s="93"/>
    </row>
    <row r="22622" spans="14:16">
      <c r="N22622" s="102"/>
      <c r="O22622" s="93"/>
      <c r="P22622" s="93"/>
    </row>
    <row r="22623" spans="14:16">
      <c r="N22623" s="102"/>
      <c r="O22623" s="93"/>
      <c r="P22623" s="93"/>
    </row>
    <row r="22624" spans="14:16">
      <c r="N22624" s="102"/>
      <c r="O22624" s="93"/>
      <c r="P22624" s="93"/>
    </row>
    <row r="22625" spans="14:16">
      <c r="N22625" s="102"/>
      <c r="O22625" s="93"/>
      <c r="P22625" s="93"/>
    </row>
    <row r="22626" spans="14:16">
      <c r="N22626" s="102"/>
      <c r="O22626" s="93"/>
      <c r="P22626" s="93"/>
    </row>
    <row r="22627" spans="14:16">
      <c r="N22627" s="102"/>
      <c r="O22627" s="93"/>
      <c r="P22627" s="93"/>
    </row>
    <row r="22628" spans="14:16">
      <c r="N22628" s="102"/>
      <c r="O22628" s="93"/>
      <c r="P22628" s="93"/>
    </row>
    <row r="22629" spans="14:16">
      <c r="N22629" s="102"/>
      <c r="O22629" s="93"/>
      <c r="P22629" s="93"/>
    </row>
    <row r="22630" spans="14:16">
      <c r="N22630" s="102"/>
      <c r="O22630" s="93"/>
      <c r="P22630" s="93"/>
    </row>
    <row r="22631" spans="14:16">
      <c r="N22631" s="102"/>
      <c r="O22631" s="93"/>
      <c r="P22631" s="93"/>
    </row>
    <row r="22632" spans="14:16">
      <c r="N22632" s="102"/>
      <c r="O22632" s="93"/>
      <c r="P22632" s="93"/>
    </row>
    <row r="22633" spans="14:16">
      <c r="N22633" s="102"/>
      <c r="O22633" s="93"/>
      <c r="P22633" s="93"/>
    </row>
    <row r="22634" spans="14:16">
      <c r="N22634" s="102"/>
      <c r="O22634" s="93"/>
      <c r="P22634" s="93"/>
    </row>
    <row r="22635" spans="14:16">
      <c r="N22635" s="102"/>
      <c r="O22635" s="93"/>
      <c r="P22635" s="93"/>
    </row>
    <row r="22636" spans="14:16">
      <c r="N22636" s="102"/>
      <c r="O22636" s="93"/>
      <c r="P22636" s="93"/>
    </row>
    <row r="22637" spans="14:16">
      <c r="N22637" s="102"/>
      <c r="O22637" s="93"/>
      <c r="P22637" s="93"/>
    </row>
    <row r="22638" spans="14:16">
      <c r="N22638" s="102"/>
      <c r="O22638" s="93"/>
      <c r="P22638" s="93"/>
    </row>
    <row r="22639" spans="14:16">
      <c r="N22639" s="102"/>
      <c r="O22639" s="93"/>
      <c r="P22639" s="93"/>
    </row>
    <row r="22640" spans="14:16">
      <c r="N22640" s="102"/>
      <c r="O22640" s="93"/>
      <c r="P22640" s="93"/>
    </row>
    <row r="22641" spans="14:16">
      <c r="N22641" s="102"/>
      <c r="O22641" s="93"/>
      <c r="P22641" s="93"/>
    </row>
    <row r="22642" spans="14:16">
      <c r="N22642" s="102"/>
      <c r="O22642" s="93"/>
      <c r="P22642" s="93"/>
    </row>
    <row r="22643" spans="14:16">
      <c r="N22643" s="102"/>
      <c r="O22643" s="93"/>
      <c r="P22643" s="93"/>
    </row>
    <row r="22644" spans="14:16">
      <c r="N22644" s="102"/>
      <c r="O22644" s="93"/>
      <c r="P22644" s="93"/>
    </row>
    <row r="22645" spans="14:16">
      <c r="N22645" s="102"/>
      <c r="O22645" s="93"/>
      <c r="P22645" s="93"/>
    </row>
    <row r="22646" spans="14:16">
      <c r="N22646" s="102"/>
      <c r="O22646" s="93"/>
      <c r="P22646" s="93"/>
    </row>
    <row r="22647" spans="14:16">
      <c r="N22647" s="102"/>
      <c r="O22647" s="93"/>
      <c r="P22647" s="93"/>
    </row>
    <row r="22648" spans="14:16">
      <c r="N22648" s="102"/>
      <c r="O22648" s="93"/>
      <c r="P22648" s="93"/>
    </row>
    <row r="22649" spans="14:16">
      <c r="N22649" s="102"/>
      <c r="O22649" s="93"/>
      <c r="P22649" s="93"/>
    </row>
    <row r="22650" spans="14:16">
      <c r="N22650" s="102"/>
      <c r="O22650" s="93"/>
      <c r="P22650" s="93"/>
    </row>
    <row r="22651" spans="14:16">
      <c r="N22651" s="102"/>
      <c r="O22651" s="93"/>
      <c r="P22651" s="93"/>
    </row>
    <row r="22652" spans="14:16">
      <c r="N22652" s="102"/>
      <c r="O22652" s="93"/>
      <c r="P22652" s="93"/>
    </row>
    <row r="22653" spans="14:16">
      <c r="N22653" s="102"/>
      <c r="O22653" s="93"/>
      <c r="P22653" s="93"/>
    </row>
    <row r="22654" spans="14:16">
      <c r="N22654" s="102"/>
      <c r="O22654" s="93"/>
      <c r="P22654" s="93"/>
    </row>
    <row r="22655" spans="14:16">
      <c r="N22655" s="102"/>
      <c r="O22655" s="93"/>
      <c r="P22655" s="93"/>
    </row>
    <row r="22656" spans="14:16">
      <c r="N22656" s="102"/>
      <c r="O22656" s="93"/>
      <c r="P22656" s="93"/>
    </row>
    <row r="22657" spans="14:16">
      <c r="N22657" s="102"/>
      <c r="O22657" s="93"/>
      <c r="P22657" s="93"/>
    </row>
    <row r="22658" spans="14:16">
      <c r="N22658" s="102"/>
      <c r="O22658" s="93"/>
      <c r="P22658" s="93"/>
    </row>
    <row r="22659" spans="14:16">
      <c r="N22659" s="102"/>
      <c r="O22659" s="93"/>
      <c r="P22659" s="93"/>
    </row>
    <row r="22660" spans="14:16">
      <c r="N22660" s="102"/>
      <c r="O22660" s="93"/>
      <c r="P22660" s="93"/>
    </row>
    <row r="22661" spans="14:16">
      <c r="N22661" s="102"/>
      <c r="O22661" s="93"/>
      <c r="P22661" s="93"/>
    </row>
    <row r="22662" spans="14:16">
      <c r="N22662" s="102"/>
      <c r="O22662" s="93"/>
      <c r="P22662" s="93"/>
    </row>
    <row r="22663" spans="14:16">
      <c r="N22663" s="102"/>
      <c r="O22663" s="93"/>
      <c r="P22663" s="93"/>
    </row>
    <row r="22664" spans="14:16">
      <c r="N22664" s="102"/>
      <c r="O22664" s="93"/>
      <c r="P22664" s="93"/>
    </row>
    <row r="22665" spans="14:16">
      <c r="N22665" s="102"/>
      <c r="O22665" s="93"/>
      <c r="P22665" s="93"/>
    </row>
    <row r="22666" spans="14:16">
      <c r="N22666" s="102"/>
      <c r="O22666" s="93"/>
      <c r="P22666" s="93"/>
    </row>
    <row r="22667" spans="14:16">
      <c r="N22667" s="102"/>
      <c r="O22667" s="93"/>
      <c r="P22667" s="93"/>
    </row>
    <row r="22668" spans="14:16">
      <c r="N22668" s="102"/>
      <c r="O22668" s="93"/>
      <c r="P22668" s="93"/>
    </row>
    <row r="22669" spans="14:16">
      <c r="N22669" s="102"/>
      <c r="O22669" s="93"/>
      <c r="P22669" s="93"/>
    </row>
    <row r="22670" spans="14:16">
      <c r="N22670" s="102"/>
      <c r="O22670" s="93"/>
      <c r="P22670" s="93"/>
    </row>
    <row r="22671" spans="14:16">
      <c r="N22671" s="102"/>
      <c r="O22671" s="93"/>
      <c r="P22671" s="93"/>
    </row>
    <row r="22672" spans="14:16">
      <c r="N22672" s="102"/>
      <c r="O22672" s="93"/>
      <c r="P22672" s="93"/>
    </row>
    <row r="22673" spans="14:16">
      <c r="N22673" s="102"/>
      <c r="O22673" s="93"/>
      <c r="P22673" s="93"/>
    </row>
    <row r="22674" spans="14:16">
      <c r="N22674" s="102"/>
      <c r="O22674" s="93"/>
      <c r="P22674" s="93"/>
    </row>
    <row r="22675" spans="14:16">
      <c r="N22675" s="102"/>
      <c r="O22675" s="93"/>
      <c r="P22675" s="93"/>
    </row>
    <row r="22676" spans="14:16">
      <c r="N22676" s="102"/>
      <c r="O22676" s="93"/>
      <c r="P22676" s="93"/>
    </row>
    <row r="22677" spans="14:16">
      <c r="N22677" s="102"/>
      <c r="O22677" s="93"/>
      <c r="P22677" s="93"/>
    </row>
    <row r="22678" spans="14:16">
      <c r="N22678" s="102"/>
      <c r="O22678" s="93"/>
      <c r="P22678" s="93"/>
    </row>
    <row r="22679" spans="14:16">
      <c r="N22679" s="102"/>
      <c r="O22679" s="93"/>
      <c r="P22679" s="93"/>
    </row>
    <row r="22680" spans="14:16">
      <c r="N22680" s="102"/>
      <c r="O22680" s="93"/>
      <c r="P22680" s="93"/>
    </row>
    <row r="22681" spans="14:16">
      <c r="N22681" s="102"/>
      <c r="O22681" s="93"/>
      <c r="P22681" s="93"/>
    </row>
    <row r="22682" spans="14:16">
      <c r="N22682" s="102"/>
      <c r="O22682" s="93"/>
      <c r="P22682" s="93"/>
    </row>
    <row r="22683" spans="14:16">
      <c r="N22683" s="102"/>
      <c r="O22683" s="93"/>
      <c r="P22683" s="93"/>
    </row>
    <row r="22684" spans="14:16">
      <c r="N22684" s="102"/>
      <c r="O22684" s="93"/>
      <c r="P22684" s="93"/>
    </row>
    <row r="22685" spans="14:16">
      <c r="N22685" s="102"/>
      <c r="O22685" s="93"/>
      <c r="P22685" s="93"/>
    </row>
    <row r="22686" spans="14:16">
      <c r="N22686" s="102"/>
      <c r="O22686" s="93"/>
      <c r="P22686" s="93"/>
    </row>
    <row r="22687" spans="14:16">
      <c r="N22687" s="102"/>
      <c r="O22687" s="93"/>
      <c r="P22687" s="93"/>
    </row>
    <row r="22688" spans="14:16">
      <c r="N22688" s="102"/>
      <c r="O22688" s="93"/>
      <c r="P22688" s="93"/>
    </row>
    <row r="22689" spans="14:16">
      <c r="N22689" s="102"/>
      <c r="O22689" s="93"/>
      <c r="P22689" s="93"/>
    </row>
    <row r="22690" spans="14:16">
      <c r="N22690" s="102"/>
      <c r="O22690" s="93"/>
      <c r="P22690" s="93"/>
    </row>
    <row r="22691" spans="14:16">
      <c r="N22691" s="102"/>
      <c r="O22691" s="93"/>
      <c r="P22691" s="93"/>
    </row>
    <row r="22692" spans="14:16">
      <c r="N22692" s="102"/>
      <c r="O22692" s="93"/>
      <c r="P22692" s="93"/>
    </row>
    <row r="22693" spans="14:16">
      <c r="N22693" s="102"/>
      <c r="O22693" s="93"/>
      <c r="P22693" s="93"/>
    </row>
    <row r="22694" spans="14:16">
      <c r="N22694" s="102"/>
      <c r="O22694" s="93"/>
      <c r="P22694" s="93"/>
    </row>
    <row r="22695" spans="14:16">
      <c r="N22695" s="102"/>
      <c r="O22695" s="93"/>
      <c r="P22695" s="93"/>
    </row>
    <row r="22696" spans="14:16">
      <c r="N22696" s="102"/>
      <c r="O22696" s="93"/>
      <c r="P22696" s="93"/>
    </row>
    <row r="22697" spans="14:16">
      <c r="N22697" s="102"/>
      <c r="O22697" s="93"/>
      <c r="P22697" s="93"/>
    </row>
    <row r="22698" spans="14:16">
      <c r="N22698" s="102"/>
      <c r="O22698" s="93"/>
      <c r="P22698" s="93"/>
    </row>
    <row r="22699" spans="14:16">
      <c r="N22699" s="102"/>
      <c r="O22699" s="93"/>
      <c r="P22699" s="93"/>
    </row>
    <row r="22700" spans="14:16">
      <c r="N22700" s="102"/>
      <c r="O22700" s="93"/>
      <c r="P22700" s="93"/>
    </row>
    <row r="22701" spans="14:16">
      <c r="N22701" s="102"/>
      <c r="O22701" s="93"/>
      <c r="P22701" s="93"/>
    </row>
    <row r="22702" spans="14:16">
      <c r="N22702" s="102"/>
      <c r="O22702" s="93"/>
      <c r="P22702" s="93"/>
    </row>
    <row r="22703" spans="14:16">
      <c r="N22703" s="102"/>
      <c r="O22703" s="93"/>
      <c r="P22703" s="93"/>
    </row>
    <row r="22704" spans="14:16">
      <c r="N22704" s="102"/>
      <c r="O22704" s="93"/>
      <c r="P22704" s="93"/>
    </row>
    <row r="22705" spans="14:16">
      <c r="N22705" s="102"/>
      <c r="O22705" s="93"/>
      <c r="P22705" s="93"/>
    </row>
    <row r="22706" spans="14:16">
      <c r="N22706" s="102"/>
      <c r="O22706" s="93"/>
      <c r="P22706" s="93"/>
    </row>
    <row r="22707" spans="14:16">
      <c r="N22707" s="102"/>
      <c r="O22707" s="93"/>
      <c r="P22707" s="93"/>
    </row>
    <row r="22708" spans="14:16">
      <c r="N22708" s="102"/>
      <c r="O22708" s="93"/>
      <c r="P22708" s="93"/>
    </row>
    <row r="22709" spans="14:16">
      <c r="N22709" s="102"/>
      <c r="O22709" s="93"/>
      <c r="P22709" s="93"/>
    </row>
    <row r="22710" spans="14:16">
      <c r="N22710" s="102"/>
      <c r="O22710" s="93"/>
      <c r="P22710" s="93"/>
    </row>
    <row r="22711" spans="14:16">
      <c r="N22711" s="102"/>
      <c r="O22711" s="93"/>
      <c r="P22711" s="93"/>
    </row>
    <row r="22712" spans="14:16">
      <c r="N22712" s="102"/>
      <c r="O22712" s="93"/>
      <c r="P22712" s="93"/>
    </row>
    <row r="22713" spans="14:16">
      <c r="N22713" s="102"/>
      <c r="O22713" s="93"/>
      <c r="P22713" s="93"/>
    </row>
    <row r="22714" spans="14:16">
      <c r="N22714" s="102"/>
      <c r="O22714" s="93"/>
      <c r="P22714" s="93"/>
    </row>
    <row r="22715" spans="14:16">
      <c r="N22715" s="102"/>
      <c r="O22715" s="93"/>
      <c r="P22715" s="93"/>
    </row>
    <row r="22716" spans="14:16">
      <c r="N22716" s="102"/>
      <c r="O22716" s="93"/>
      <c r="P22716" s="93"/>
    </row>
    <row r="22717" spans="14:16">
      <c r="N22717" s="102"/>
      <c r="O22717" s="93"/>
      <c r="P22717" s="93"/>
    </row>
    <row r="22718" spans="14:16">
      <c r="N22718" s="102"/>
      <c r="O22718" s="93"/>
      <c r="P22718" s="93"/>
    </row>
    <row r="22719" spans="14:16">
      <c r="N22719" s="102"/>
      <c r="O22719" s="93"/>
      <c r="P22719" s="93"/>
    </row>
    <row r="22720" spans="14:16">
      <c r="N22720" s="102"/>
      <c r="O22720" s="93"/>
      <c r="P22720" s="93"/>
    </row>
    <row r="22721" spans="14:16">
      <c r="N22721" s="102"/>
      <c r="O22721" s="93"/>
      <c r="P22721" s="93"/>
    </row>
    <row r="22722" spans="14:16">
      <c r="N22722" s="102"/>
      <c r="O22722" s="93"/>
      <c r="P22722" s="93"/>
    </row>
    <row r="22723" spans="14:16">
      <c r="N22723" s="102"/>
      <c r="O22723" s="93"/>
      <c r="P22723" s="93"/>
    </row>
    <row r="22724" spans="14:16">
      <c r="N22724" s="102"/>
      <c r="O22724" s="93"/>
      <c r="P22724" s="93"/>
    </row>
    <row r="22725" spans="14:16">
      <c r="N22725" s="102"/>
      <c r="O22725" s="93"/>
      <c r="P22725" s="93"/>
    </row>
    <row r="22726" spans="14:16">
      <c r="N22726" s="102"/>
      <c r="O22726" s="93"/>
      <c r="P22726" s="93"/>
    </row>
    <row r="22727" spans="14:16">
      <c r="N22727" s="102"/>
      <c r="O22727" s="93"/>
      <c r="P22727" s="93"/>
    </row>
    <row r="22728" spans="14:16">
      <c r="N22728" s="102"/>
      <c r="O22728" s="93"/>
      <c r="P22728" s="93"/>
    </row>
    <row r="22729" spans="14:16">
      <c r="N22729" s="102"/>
      <c r="O22729" s="93"/>
      <c r="P22729" s="93"/>
    </row>
    <row r="22730" spans="14:16">
      <c r="N22730" s="102"/>
      <c r="O22730" s="93"/>
      <c r="P22730" s="93"/>
    </row>
    <row r="22731" spans="14:16">
      <c r="N22731" s="102"/>
      <c r="O22731" s="93"/>
      <c r="P22731" s="93"/>
    </row>
    <row r="22732" spans="14:16">
      <c r="N22732" s="102"/>
      <c r="O22732" s="93"/>
      <c r="P22732" s="93"/>
    </row>
    <row r="22733" spans="14:16">
      <c r="N22733" s="102"/>
      <c r="O22733" s="93"/>
      <c r="P22733" s="93"/>
    </row>
    <row r="22734" spans="14:16">
      <c r="N22734" s="102"/>
      <c r="O22734" s="93"/>
      <c r="P22734" s="93"/>
    </row>
    <row r="22735" spans="14:16">
      <c r="N22735" s="102"/>
      <c r="O22735" s="93"/>
      <c r="P22735" s="93"/>
    </row>
    <row r="22736" spans="14:16">
      <c r="N22736" s="102"/>
      <c r="O22736" s="93"/>
      <c r="P22736" s="93"/>
    </row>
    <row r="22737" spans="14:16">
      <c r="N22737" s="102"/>
      <c r="O22737" s="93"/>
      <c r="P22737" s="93"/>
    </row>
    <row r="22738" spans="14:16">
      <c r="N22738" s="102"/>
      <c r="O22738" s="93"/>
      <c r="P22738" s="93"/>
    </row>
    <row r="22739" spans="14:16">
      <c r="N22739" s="102"/>
      <c r="O22739" s="93"/>
      <c r="P22739" s="93"/>
    </row>
    <row r="22740" spans="14:16">
      <c r="N22740" s="102"/>
      <c r="O22740" s="93"/>
      <c r="P22740" s="93"/>
    </row>
    <row r="22741" spans="14:16">
      <c r="N22741" s="102"/>
      <c r="O22741" s="93"/>
      <c r="P22741" s="93"/>
    </row>
    <row r="22742" spans="14:16">
      <c r="N22742" s="102"/>
      <c r="O22742" s="93"/>
      <c r="P22742" s="93"/>
    </row>
    <row r="22743" spans="14:16">
      <c r="N22743" s="102"/>
      <c r="O22743" s="93"/>
      <c r="P22743" s="93"/>
    </row>
    <row r="22744" spans="14:16">
      <c r="N22744" s="102"/>
      <c r="O22744" s="93"/>
      <c r="P22744" s="93"/>
    </row>
    <row r="22745" spans="14:16">
      <c r="N22745" s="102"/>
      <c r="O22745" s="93"/>
      <c r="P22745" s="93"/>
    </row>
    <row r="22746" spans="14:16">
      <c r="N22746" s="102"/>
      <c r="O22746" s="93"/>
      <c r="P22746" s="93"/>
    </row>
    <row r="22747" spans="14:16">
      <c r="N22747" s="102"/>
      <c r="O22747" s="93"/>
      <c r="P22747" s="93"/>
    </row>
    <row r="22748" spans="14:16">
      <c r="N22748" s="102"/>
      <c r="O22748" s="93"/>
      <c r="P22748" s="93"/>
    </row>
    <row r="22749" spans="14:16">
      <c r="N22749" s="102"/>
      <c r="O22749" s="93"/>
      <c r="P22749" s="93"/>
    </row>
    <row r="22750" spans="14:16">
      <c r="N22750" s="102"/>
      <c r="O22750" s="93"/>
      <c r="P22750" s="93"/>
    </row>
    <row r="22751" spans="14:16">
      <c r="N22751" s="102"/>
      <c r="O22751" s="93"/>
      <c r="P22751" s="93"/>
    </row>
    <row r="22752" spans="14:16">
      <c r="N22752" s="102"/>
      <c r="O22752" s="93"/>
      <c r="P22752" s="93"/>
    </row>
    <row r="22753" spans="14:16">
      <c r="N22753" s="102"/>
      <c r="O22753" s="93"/>
      <c r="P22753" s="93"/>
    </row>
    <row r="22754" spans="14:16">
      <c r="N22754" s="102"/>
      <c r="O22754" s="93"/>
      <c r="P22754" s="93"/>
    </row>
    <row r="22755" spans="14:16">
      <c r="N22755" s="102"/>
      <c r="O22755" s="93"/>
      <c r="P22755" s="93"/>
    </row>
    <row r="22756" spans="14:16">
      <c r="N22756" s="102"/>
      <c r="O22756" s="93"/>
      <c r="P22756" s="93"/>
    </row>
    <row r="22757" spans="14:16">
      <c r="N22757" s="102"/>
      <c r="O22757" s="93"/>
      <c r="P22757" s="93"/>
    </row>
    <row r="22758" spans="14:16">
      <c r="N22758" s="102"/>
      <c r="O22758" s="93"/>
      <c r="P22758" s="93"/>
    </row>
    <row r="22759" spans="14:16">
      <c r="N22759" s="102"/>
      <c r="O22759" s="93"/>
      <c r="P22759" s="93"/>
    </row>
    <row r="22760" spans="14:16">
      <c r="N22760" s="102"/>
      <c r="O22760" s="93"/>
      <c r="P22760" s="93"/>
    </row>
    <row r="22761" spans="14:16">
      <c r="N22761" s="102"/>
      <c r="O22761" s="93"/>
      <c r="P22761" s="93"/>
    </row>
    <row r="22762" spans="14:16">
      <c r="N22762" s="102"/>
      <c r="O22762" s="93"/>
      <c r="P22762" s="93"/>
    </row>
    <row r="22763" spans="14:16">
      <c r="N22763" s="102"/>
      <c r="O22763" s="93"/>
      <c r="P22763" s="93"/>
    </row>
    <row r="22764" spans="14:16">
      <c r="N22764" s="102"/>
      <c r="O22764" s="93"/>
      <c r="P22764" s="93"/>
    </row>
    <row r="22765" spans="14:16">
      <c r="N22765" s="102"/>
      <c r="O22765" s="93"/>
      <c r="P22765" s="93"/>
    </row>
    <row r="22766" spans="14:16">
      <c r="N22766" s="102"/>
      <c r="O22766" s="93"/>
      <c r="P22766" s="93"/>
    </row>
    <row r="22767" spans="14:16">
      <c r="N22767" s="102"/>
      <c r="O22767" s="93"/>
      <c r="P22767" s="93"/>
    </row>
    <row r="22768" spans="14:16">
      <c r="N22768" s="102"/>
      <c r="O22768" s="93"/>
      <c r="P22768" s="93"/>
    </row>
    <row r="22769" spans="14:16">
      <c r="N22769" s="102"/>
      <c r="O22769" s="93"/>
      <c r="P22769" s="93"/>
    </row>
    <row r="22770" spans="14:16">
      <c r="N22770" s="102"/>
      <c r="O22770" s="93"/>
      <c r="P22770" s="93"/>
    </row>
    <row r="22771" spans="14:16">
      <c r="N22771" s="102"/>
      <c r="O22771" s="93"/>
      <c r="P22771" s="93"/>
    </row>
    <row r="22772" spans="14:16">
      <c r="N22772" s="102"/>
      <c r="O22772" s="93"/>
      <c r="P22772" s="93"/>
    </row>
    <row r="22773" spans="14:16">
      <c r="N22773" s="102"/>
      <c r="O22773" s="93"/>
      <c r="P22773" s="93"/>
    </row>
    <row r="22774" spans="14:16">
      <c r="N22774" s="102"/>
      <c r="O22774" s="93"/>
      <c r="P22774" s="93"/>
    </row>
    <row r="22775" spans="14:16">
      <c r="N22775" s="102"/>
      <c r="O22775" s="93"/>
      <c r="P22775" s="93"/>
    </row>
    <row r="22776" spans="14:16">
      <c r="N22776" s="102"/>
      <c r="O22776" s="93"/>
      <c r="P22776" s="93"/>
    </row>
    <row r="22777" spans="14:16">
      <c r="N22777" s="102"/>
      <c r="O22777" s="93"/>
      <c r="P22777" s="93"/>
    </row>
    <row r="22778" spans="14:16">
      <c r="N22778" s="102"/>
      <c r="O22778" s="93"/>
      <c r="P22778" s="93"/>
    </row>
    <row r="22779" spans="14:16">
      <c r="N22779" s="102"/>
      <c r="O22779" s="93"/>
      <c r="P22779" s="93"/>
    </row>
    <row r="22780" spans="14:16">
      <c r="N22780" s="102"/>
      <c r="O22780" s="93"/>
      <c r="P22780" s="93"/>
    </row>
    <row r="22781" spans="14:16">
      <c r="N22781" s="102"/>
      <c r="O22781" s="93"/>
      <c r="P22781" s="93"/>
    </row>
    <row r="22782" spans="14:16">
      <c r="N22782" s="102"/>
      <c r="O22782" s="93"/>
      <c r="P22782" s="93"/>
    </row>
    <row r="22783" spans="14:16">
      <c r="N22783" s="102"/>
      <c r="O22783" s="93"/>
      <c r="P22783" s="93"/>
    </row>
    <row r="22784" spans="14:16">
      <c r="N22784" s="102"/>
      <c r="O22784" s="93"/>
      <c r="P22784" s="93"/>
    </row>
    <row r="22785" spans="14:16">
      <c r="N22785" s="102"/>
      <c r="O22785" s="93"/>
      <c r="P22785" s="93"/>
    </row>
    <row r="22786" spans="14:16">
      <c r="N22786" s="102"/>
      <c r="O22786" s="93"/>
      <c r="P22786" s="93"/>
    </row>
    <row r="22787" spans="14:16">
      <c r="N22787" s="102"/>
      <c r="O22787" s="93"/>
      <c r="P22787" s="93"/>
    </row>
    <row r="22788" spans="14:16">
      <c r="N22788" s="102"/>
      <c r="O22788" s="93"/>
      <c r="P22788" s="93"/>
    </row>
    <row r="22789" spans="14:16">
      <c r="N22789" s="102"/>
      <c r="O22789" s="93"/>
      <c r="P22789" s="93"/>
    </row>
    <row r="22790" spans="14:16">
      <c r="N22790" s="102"/>
      <c r="O22790" s="93"/>
      <c r="P22790" s="93"/>
    </row>
    <row r="22791" spans="14:16">
      <c r="N22791" s="102"/>
      <c r="O22791" s="93"/>
      <c r="P22791" s="93"/>
    </row>
    <row r="22792" spans="14:16">
      <c r="N22792" s="102"/>
      <c r="O22792" s="93"/>
      <c r="P22792" s="93"/>
    </row>
    <row r="22793" spans="14:16">
      <c r="N22793" s="102"/>
      <c r="O22793" s="93"/>
      <c r="P22793" s="93"/>
    </row>
    <row r="22794" spans="14:16">
      <c r="N22794" s="102"/>
      <c r="O22794" s="93"/>
      <c r="P22794" s="93"/>
    </row>
    <row r="22795" spans="14:16">
      <c r="N22795" s="102"/>
      <c r="O22795" s="93"/>
      <c r="P22795" s="93"/>
    </row>
    <row r="22796" spans="14:16">
      <c r="N22796" s="102"/>
      <c r="O22796" s="93"/>
      <c r="P22796" s="93"/>
    </row>
    <row r="22797" spans="14:16">
      <c r="N22797" s="102"/>
      <c r="O22797" s="93"/>
      <c r="P22797" s="93"/>
    </row>
    <row r="22798" spans="14:16">
      <c r="N22798" s="102"/>
      <c r="O22798" s="93"/>
      <c r="P22798" s="93"/>
    </row>
    <row r="22799" spans="14:16">
      <c r="N22799" s="102"/>
      <c r="O22799" s="93"/>
      <c r="P22799" s="93"/>
    </row>
    <row r="22800" spans="14:16">
      <c r="N22800" s="102"/>
      <c r="O22800" s="93"/>
      <c r="P22800" s="93"/>
    </row>
    <row r="22801" spans="14:16">
      <c r="N22801" s="102"/>
      <c r="O22801" s="93"/>
      <c r="P22801" s="93"/>
    </row>
    <row r="22802" spans="14:16">
      <c r="N22802" s="102"/>
      <c r="O22802" s="93"/>
      <c r="P22802" s="93"/>
    </row>
    <row r="22803" spans="14:16">
      <c r="N22803" s="102"/>
      <c r="O22803" s="93"/>
      <c r="P22803" s="93"/>
    </row>
    <row r="22804" spans="14:16">
      <c r="N22804" s="102"/>
      <c r="O22804" s="93"/>
      <c r="P22804" s="93"/>
    </row>
    <row r="22805" spans="14:16">
      <c r="N22805" s="102"/>
      <c r="O22805" s="93"/>
      <c r="P22805" s="93"/>
    </row>
    <row r="22806" spans="14:16">
      <c r="N22806" s="102"/>
      <c r="O22806" s="93"/>
      <c r="P22806" s="93"/>
    </row>
    <row r="22807" spans="14:16">
      <c r="N22807" s="102"/>
      <c r="O22807" s="93"/>
      <c r="P22807" s="93"/>
    </row>
    <row r="22808" spans="14:16">
      <c r="N22808" s="102"/>
      <c r="O22808" s="93"/>
      <c r="P22808" s="93"/>
    </row>
    <row r="22809" spans="14:16">
      <c r="N22809" s="102"/>
      <c r="O22809" s="93"/>
      <c r="P22809" s="93"/>
    </row>
    <row r="22810" spans="14:16">
      <c r="N22810" s="102"/>
      <c r="O22810" s="93"/>
      <c r="P22810" s="93"/>
    </row>
    <row r="22811" spans="14:16">
      <c r="N22811" s="102"/>
      <c r="O22811" s="93"/>
      <c r="P22811" s="93"/>
    </row>
    <row r="22812" spans="14:16">
      <c r="N22812" s="102"/>
      <c r="O22812" s="93"/>
      <c r="P22812" s="93"/>
    </row>
    <row r="22813" spans="14:16">
      <c r="N22813" s="102"/>
      <c r="O22813" s="93"/>
      <c r="P22813" s="93"/>
    </row>
    <row r="22814" spans="14:16">
      <c r="N22814" s="102"/>
      <c r="O22814" s="93"/>
      <c r="P22814" s="93"/>
    </row>
    <row r="22815" spans="14:16">
      <c r="N22815" s="102"/>
      <c r="O22815" s="93"/>
      <c r="P22815" s="93"/>
    </row>
    <row r="22816" spans="14:16">
      <c r="N22816" s="102"/>
      <c r="O22816" s="93"/>
      <c r="P22816" s="93"/>
    </row>
    <row r="22817" spans="14:16">
      <c r="N22817" s="102"/>
      <c r="O22817" s="93"/>
      <c r="P22817" s="93"/>
    </row>
    <row r="22818" spans="14:16">
      <c r="N22818" s="102"/>
      <c r="O22818" s="93"/>
      <c r="P22818" s="93"/>
    </row>
    <row r="22819" spans="14:16">
      <c r="N22819" s="102"/>
      <c r="O22819" s="93"/>
      <c r="P22819" s="93"/>
    </row>
    <row r="22820" spans="14:16">
      <c r="N22820" s="102"/>
      <c r="O22820" s="93"/>
      <c r="P22820" s="93"/>
    </row>
    <row r="22821" spans="14:16">
      <c r="N22821" s="102"/>
      <c r="O22821" s="93"/>
      <c r="P22821" s="93"/>
    </row>
    <row r="22822" spans="14:16">
      <c r="N22822" s="102"/>
      <c r="O22822" s="93"/>
      <c r="P22822" s="93"/>
    </row>
    <row r="22823" spans="14:16">
      <c r="N22823" s="102"/>
      <c r="O22823" s="93"/>
      <c r="P22823" s="93"/>
    </row>
    <row r="22824" spans="14:16">
      <c r="N22824" s="102"/>
      <c r="O22824" s="93"/>
      <c r="P22824" s="93"/>
    </row>
    <row r="22825" spans="14:16">
      <c r="N22825" s="102"/>
      <c r="O22825" s="93"/>
      <c r="P22825" s="93"/>
    </row>
    <row r="22826" spans="14:16">
      <c r="N22826" s="102"/>
      <c r="O22826" s="93"/>
      <c r="P22826" s="93"/>
    </row>
    <row r="22827" spans="14:16">
      <c r="N22827" s="102"/>
      <c r="O22827" s="93"/>
      <c r="P22827" s="93"/>
    </row>
    <row r="22828" spans="14:16">
      <c r="N22828" s="102"/>
      <c r="O22828" s="93"/>
      <c r="P22828" s="93"/>
    </row>
    <row r="22829" spans="14:16">
      <c r="N22829" s="102"/>
      <c r="O22829" s="93"/>
      <c r="P22829" s="93"/>
    </row>
    <row r="22830" spans="14:16">
      <c r="N22830" s="102"/>
      <c r="O22830" s="93"/>
      <c r="P22830" s="93"/>
    </row>
    <row r="22831" spans="14:16">
      <c r="N22831" s="102"/>
      <c r="O22831" s="93"/>
      <c r="P22831" s="93"/>
    </row>
    <row r="22832" spans="14:16">
      <c r="N22832" s="102"/>
      <c r="O22832" s="93"/>
      <c r="P22832" s="93"/>
    </row>
    <row r="22833" spans="14:16">
      <c r="N22833" s="102"/>
      <c r="O22833" s="93"/>
      <c r="P22833" s="93"/>
    </row>
    <row r="22834" spans="14:16">
      <c r="N22834" s="102"/>
      <c r="O22834" s="93"/>
      <c r="P22834" s="93"/>
    </row>
    <row r="22835" spans="14:16">
      <c r="N22835" s="102"/>
      <c r="O22835" s="93"/>
      <c r="P22835" s="93"/>
    </row>
    <row r="22836" spans="14:16">
      <c r="N22836" s="102"/>
      <c r="O22836" s="93"/>
      <c r="P22836" s="93"/>
    </row>
    <row r="22837" spans="14:16">
      <c r="N22837" s="102"/>
      <c r="O22837" s="93"/>
      <c r="P22837" s="93"/>
    </row>
    <row r="22838" spans="14:16">
      <c r="N22838" s="102"/>
      <c r="O22838" s="93"/>
      <c r="P22838" s="93"/>
    </row>
    <row r="22839" spans="14:16">
      <c r="N22839" s="102"/>
      <c r="O22839" s="93"/>
      <c r="P22839" s="93"/>
    </row>
    <row r="22840" spans="14:16">
      <c r="N22840" s="102"/>
      <c r="O22840" s="93"/>
      <c r="P22840" s="93"/>
    </row>
    <row r="22841" spans="14:16">
      <c r="N22841" s="102"/>
      <c r="O22841" s="93"/>
      <c r="P22841" s="93"/>
    </row>
    <row r="22842" spans="14:16">
      <c r="N22842" s="102"/>
      <c r="O22842" s="93"/>
      <c r="P22842" s="93"/>
    </row>
    <row r="22843" spans="14:16">
      <c r="N22843" s="102"/>
      <c r="O22843" s="93"/>
      <c r="P22843" s="93"/>
    </row>
    <row r="22844" spans="14:16">
      <c r="N22844" s="102"/>
      <c r="O22844" s="93"/>
      <c r="P22844" s="93"/>
    </row>
    <row r="22845" spans="14:16">
      <c r="N22845" s="102"/>
      <c r="O22845" s="93"/>
      <c r="P22845" s="93"/>
    </row>
    <row r="22846" spans="14:16">
      <c r="N22846" s="102"/>
      <c r="O22846" s="93"/>
      <c r="P22846" s="93"/>
    </row>
    <row r="22847" spans="14:16">
      <c r="N22847" s="102"/>
      <c r="O22847" s="93"/>
      <c r="P22847" s="93"/>
    </row>
    <row r="22848" spans="14:16">
      <c r="N22848" s="102"/>
      <c r="O22848" s="93"/>
      <c r="P22848" s="93"/>
    </row>
    <row r="22849" spans="14:16">
      <c r="N22849" s="102"/>
      <c r="O22849" s="93"/>
      <c r="P22849" s="93"/>
    </row>
    <row r="22850" spans="14:16">
      <c r="N22850" s="102"/>
      <c r="O22850" s="93"/>
      <c r="P22850" s="93"/>
    </row>
    <row r="22851" spans="14:16">
      <c r="N22851" s="102"/>
      <c r="O22851" s="93"/>
      <c r="P22851" s="93"/>
    </row>
    <row r="22852" spans="14:16">
      <c r="N22852" s="102"/>
      <c r="O22852" s="93"/>
      <c r="P22852" s="93"/>
    </row>
    <row r="22853" spans="14:16">
      <c r="N22853" s="102"/>
      <c r="O22853" s="93"/>
      <c r="P22853" s="93"/>
    </row>
    <row r="22854" spans="14:16">
      <c r="N22854" s="102"/>
      <c r="O22854" s="93"/>
      <c r="P22854" s="93"/>
    </row>
    <row r="22855" spans="14:16">
      <c r="N22855" s="102"/>
      <c r="O22855" s="93"/>
      <c r="P22855" s="93"/>
    </row>
    <row r="22856" spans="14:16">
      <c r="N22856" s="102"/>
      <c r="O22856" s="93"/>
      <c r="P22856" s="93"/>
    </row>
    <row r="22857" spans="14:16">
      <c r="N22857" s="102"/>
      <c r="O22857" s="93"/>
      <c r="P22857" s="93"/>
    </row>
    <row r="22858" spans="14:16">
      <c r="N22858" s="102"/>
      <c r="O22858" s="93"/>
      <c r="P22858" s="93"/>
    </row>
    <row r="22859" spans="14:16">
      <c r="N22859" s="102"/>
      <c r="O22859" s="93"/>
      <c r="P22859" s="93"/>
    </row>
    <row r="22860" spans="14:16">
      <c r="N22860" s="102"/>
      <c r="O22860" s="93"/>
      <c r="P22860" s="93"/>
    </row>
    <row r="22861" spans="14:16">
      <c r="N22861" s="102"/>
      <c r="O22861" s="93"/>
      <c r="P22861" s="93"/>
    </row>
    <row r="22862" spans="14:16">
      <c r="N22862" s="102"/>
      <c r="O22862" s="93"/>
      <c r="P22862" s="93"/>
    </row>
    <row r="22863" spans="14:16">
      <c r="N22863" s="102"/>
      <c r="O22863" s="93"/>
      <c r="P22863" s="93"/>
    </row>
    <row r="22864" spans="14:16">
      <c r="N22864" s="102"/>
      <c r="O22864" s="93"/>
      <c r="P22864" s="93"/>
    </row>
    <row r="22865" spans="14:16">
      <c r="N22865" s="102"/>
      <c r="O22865" s="93"/>
      <c r="P22865" s="93"/>
    </row>
    <row r="22866" spans="14:16">
      <c r="N22866" s="102"/>
      <c r="O22866" s="93"/>
      <c r="P22866" s="93"/>
    </row>
    <row r="22867" spans="14:16">
      <c r="N22867" s="102"/>
      <c r="O22867" s="93"/>
      <c r="P22867" s="93"/>
    </row>
    <row r="22868" spans="14:16">
      <c r="N22868" s="102"/>
      <c r="O22868" s="93"/>
      <c r="P22868" s="93"/>
    </row>
    <row r="22869" spans="14:16">
      <c r="N22869" s="102"/>
      <c r="O22869" s="93"/>
      <c r="P22869" s="93"/>
    </row>
    <row r="22870" spans="14:16">
      <c r="N22870" s="102"/>
      <c r="O22870" s="93"/>
      <c r="P22870" s="93"/>
    </row>
    <row r="22871" spans="14:16">
      <c r="N22871" s="102"/>
      <c r="O22871" s="93"/>
      <c r="P22871" s="93"/>
    </row>
    <row r="22872" spans="14:16">
      <c r="N22872" s="102"/>
      <c r="O22872" s="93"/>
      <c r="P22872" s="93"/>
    </row>
    <row r="22873" spans="14:16">
      <c r="N22873" s="102"/>
      <c r="O22873" s="93"/>
      <c r="P22873" s="93"/>
    </row>
    <row r="22874" spans="14:16">
      <c r="N22874" s="102"/>
      <c r="O22874" s="93"/>
      <c r="P22874" s="93"/>
    </row>
    <row r="22875" spans="14:16">
      <c r="N22875" s="102"/>
      <c r="O22875" s="93"/>
      <c r="P22875" s="93"/>
    </row>
    <row r="22876" spans="14:16">
      <c r="N22876" s="102"/>
      <c r="O22876" s="93"/>
      <c r="P22876" s="93"/>
    </row>
    <row r="22877" spans="14:16">
      <c r="N22877" s="102"/>
      <c r="O22877" s="93"/>
      <c r="P22877" s="93"/>
    </row>
    <row r="22878" spans="14:16">
      <c r="N22878" s="102"/>
      <c r="O22878" s="93"/>
      <c r="P22878" s="93"/>
    </row>
    <row r="22879" spans="14:16">
      <c r="N22879" s="102"/>
      <c r="O22879" s="93"/>
      <c r="P22879" s="93"/>
    </row>
    <row r="22880" spans="14:16">
      <c r="N22880" s="102"/>
      <c r="O22880" s="93"/>
      <c r="P22880" s="93"/>
    </row>
    <row r="22881" spans="14:16">
      <c r="N22881" s="102"/>
      <c r="O22881" s="93"/>
      <c r="P22881" s="93"/>
    </row>
    <row r="22882" spans="14:16">
      <c r="N22882" s="102"/>
      <c r="O22882" s="93"/>
      <c r="P22882" s="93"/>
    </row>
    <row r="22883" spans="14:16">
      <c r="N22883" s="102"/>
      <c r="O22883" s="93"/>
      <c r="P22883" s="93"/>
    </row>
    <row r="22884" spans="14:16">
      <c r="N22884" s="102"/>
      <c r="O22884" s="93"/>
      <c r="P22884" s="93"/>
    </row>
    <row r="22885" spans="14:16">
      <c r="N22885" s="102"/>
      <c r="O22885" s="93"/>
      <c r="P22885" s="93"/>
    </row>
    <row r="22886" spans="14:16">
      <c r="N22886" s="102"/>
      <c r="O22886" s="93"/>
      <c r="P22886" s="93"/>
    </row>
    <row r="22887" spans="14:16">
      <c r="N22887" s="102"/>
      <c r="O22887" s="93"/>
      <c r="P22887" s="93"/>
    </row>
    <row r="22888" spans="14:16">
      <c r="N22888" s="102"/>
      <c r="O22888" s="93"/>
      <c r="P22888" s="93"/>
    </row>
    <row r="22889" spans="14:16">
      <c r="N22889" s="102"/>
      <c r="O22889" s="93"/>
      <c r="P22889" s="93"/>
    </row>
    <row r="22890" spans="14:16">
      <c r="N22890" s="102"/>
      <c r="O22890" s="93"/>
      <c r="P22890" s="93"/>
    </row>
    <row r="22891" spans="14:16">
      <c r="N22891" s="102"/>
      <c r="O22891" s="93"/>
      <c r="P22891" s="93"/>
    </row>
    <row r="22892" spans="14:16">
      <c r="N22892" s="102"/>
      <c r="O22892" s="93"/>
      <c r="P22892" s="93"/>
    </row>
    <row r="22893" spans="14:16">
      <c r="N22893" s="102"/>
      <c r="O22893" s="93"/>
      <c r="P22893" s="93"/>
    </row>
    <row r="22894" spans="14:16">
      <c r="N22894" s="102"/>
      <c r="O22894" s="93"/>
      <c r="P22894" s="93"/>
    </row>
    <row r="22895" spans="14:16">
      <c r="N22895" s="102"/>
      <c r="O22895" s="93"/>
      <c r="P22895" s="93"/>
    </row>
    <row r="22896" spans="14:16">
      <c r="N22896" s="102"/>
      <c r="O22896" s="93"/>
      <c r="P22896" s="93"/>
    </row>
    <row r="22897" spans="14:16">
      <c r="N22897" s="102"/>
      <c r="O22897" s="93"/>
      <c r="P22897" s="93"/>
    </row>
    <row r="22898" spans="14:16">
      <c r="N22898" s="102"/>
      <c r="O22898" s="93"/>
      <c r="P22898" s="93"/>
    </row>
    <row r="22899" spans="14:16">
      <c r="N22899" s="102"/>
      <c r="O22899" s="93"/>
      <c r="P22899" s="93"/>
    </row>
    <row r="22900" spans="14:16">
      <c r="N22900" s="102"/>
      <c r="O22900" s="93"/>
      <c r="P22900" s="93"/>
    </row>
    <row r="22901" spans="14:16">
      <c r="N22901" s="102"/>
      <c r="O22901" s="93"/>
      <c r="P22901" s="93"/>
    </row>
    <row r="22902" spans="14:16">
      <c r="N22902" s="102"/>
      <c r="O22902" s="93"/>
      <c r="P22902" s="93"/>
    </row>
    <row r="22903" spans="14:16">
      <c r="N22903" s="102"/>
      <c r="O22903" s="93"/>
      <c r="P22903" s="93"/>
    </row>
    <row r="22904" spans="14:16">
      <c r="N22904" s="102"/>
      <c r="O22904" s="93"/>
      <c r="P22904" s="93"/>
    </row>
    <row r="22905" spans="14:16">
      <c r="N22905" s="102"/>
      <c r="O22905" s="93"/>
      <c r="P22905" s="93"/>
    </row>
    <row r="22906" spans="14:16">
      <c r="N22906" s="102"/>
      <c r="O22906" s="93"/>
      <c r="P22906" s="93"/>
    </row>
    <row r="22907" spans="14:16">
      <c r="N22907" s="102"/>
      <c r="O22907" s="93"/>
      <c r="P22907" s="93"/>
    </row>
    <row r="22908" spans="14:16">
      <c r="N22908" s="102"/>
      <c r="O22908" s="93"/>
      <c r="P22908" s="93"/>
    </row>
    <row r="22909" spans="14:16">
      <c r="N22909" s="102"/>
      <c r="O22909" s="93"/>
      <c r="P22909" s="93"/>
    </row>
    <row r="22910" spans="14:16">
      <c r="N22910" s="102"/>
      <c r="O22910" s="93"/>
      <c r="P22910" s="93"/>
    </row>
    <row r="22911" spans="14:16">
      <c r="N22911" s="102"/>
      <c r="O22911" s="93"/>
      <c r="P22911" s="93"/>
    </row>
    <row r="22912" spans="14:16">
      <c r="N22912" s="102"/>
      <c r="O22912" s="93"/>
      <c r="P22912" s="93"/>
    </row>
    <row r="22913" spans="14:16">
      <c r="N22913" s="102"/>
      <c r="O22913" s="93"/>
      <c r="P22913" s="93"/>
    </row>
    <row r="22914" spans="14:16">
      <c r="N22914" s="102"/>
      <c r="O22914" s="93"/>
      <c r="P22914" s="93"/>
    </row>
    <row r="22915" spans="14:16">
      <c r="N22915" s="102"/>
      <c r="O22915" s="93"/>
      <c r="P22915" s="93"/>
    </row>
    <row r="22916" spans="14:16">
      <c r="N22916" s="102"/>
      <c r="O22916" s="93"/>
      <c r="P22916" s="93"/>
    </row>
    <row r="22917" spans="14:16">
      <c r="N22917" s="102"/>
      <c r="O22917" s="93"/>
      <c r="P22917" s="93"/>
    </row>
    <row r="22918" spans="14:16">
      <c r="N22918" s="102"/>
      <c r="O22918" s="93"/>
      <c r="P22918" s="93"/>
    </row>
    <row r="22919" spans="14:16">
      <c r="N22919" s="102"/>
      <c r="O22919" s="93"/>
      <c r="P22919" s="93"/>
    </row>
    <row r="22920" spans="14:16">
      <c r="N22920" s="102"/>
      <c r="O22920" s="93"/>
      <c r="P22920" s="93"/>
    </row>
    <row r="22921" spans="14:16">
      <c r="N22921" s="102"/>
      <c r="O22921" s="93"/>
      <c r="P22921" s="93"/>
    </row>
    <row r="22922" spans="14:16">
      <c r="N22922" s="102"/>
      <c r="O22922" s="93"/>
      <c r="P22922" s="93"/>
    </row>
    <row r="22923" spans="14:16">
      <c r="N22923" s="102"/>
      <c r="O22923" s="93"/>
      <c r="P22923" s="93"/>
    </row>
    <row r="22924" spans="14:16">
      <c r="N22924" s="102"/>
      <c r="O22924" s="93"/>
      <c r="P22924" s="93"/>
    </row>
    <row r="22925" spans="14:16">
      <c r="N22925" s="102"/>
      <c r="O22925" s="93"/>
      <c r="P22925" s="93"/>
    </row>
    <row r="22926" spans="14:16">
      <c r="N22926" s="102"/>
      <c r="O22926" s="93"/>
      <c r="P22926" s="93"/>
    </row>
    <row r="22927" spans="14:16">
      <c r="N22927" s="102"/>
      <c r="O22927" s="93"/>
      <c r="P22927" s="93"/>
    </row>
    <row r="22928" spans="14:16">
      <c r="N22928" s="102"/>
      <c r="O22928" s="93"/>
      <c r="P22928" s="93"/>
    </row>
    <row r="22929" spans="14:16">
      <c r="N22929" s="102"/>
      <c r="O22929" s="93"/>
      <c r="P22929" s="93"/>
    </row>
    <row r="22930" spans="14:16">
      <c r="N22930" s="102"/>
      <c r="O22930" s="93"/>
      <c r="P22930" s="93"/>
    </row>
    <row r="22931" spans="14:16">
      <c r="N22931" s="102"/>
      <c r="O22931" s="93"/>
      <c r="P22931" s="93"/>
    </row>
    <row r="22932" spans="14:16">
      <c r="N22932" s="102"/>
      <c r="O22932" s="93"/>
      <c r="P22932" s="93"/>
    </row>
    <row r="22933" spans="14:16">
      <c r="N22933" s="102"/>
      <c r="O22933" s="93"/>
      <c r="P22933" s="93"/>
    </row>
    <row r="22934" spans="14:16">
      <c r="N22934" s="102"/>
      <c r="O22934" s="93"/>
      <c r="P22934" s="93"/>
    </row>
    <row r="22935" spans="14:16">
      <c r="N22935" s="102"/>
      <c r="O22935" s="93"/>
      <c r="P22935" s="93"/>
    </row>
    <row r="22936" spans="14:16">
      <c r="N22936" s="102"/>
      <c r="O22936" s="93"/>
      <c r="P22936" s="93"/>
    </row>
    <row r="22937" spans="14:16">
      <c r="N22937" s="102"/>
      <c r="O22937" s="93"/>
      <c r="P22937" s="93"/>
    </row>
    <row r="22938" spans="14:16">
      <c r="N22938" s="102"/>
      <c r="O22938" s="93"/>
      <c r="P22938" s="93"/>
    </row>
    <row r="22939" spans="14:16">
      <c r="N22939" s="102"/>
      <c r="O22939" s="93"/>
      <c r="P22939" s="93"/>
    </row>
    <row r="22940" spans="14:16">
      <c r="N22940" s="102"/>
      <c r="O22940" s="93"/>
      <c r="P22940" s="93"/>
    </row>
    <row r="22941" spans="14:16">
      <c r="N22941" s="102"/>
      <c r="O22941" s="93"/>
      <c r="P22941" s="93"/>
    </row>
    <row r="22942" spans="14:16">
      <c r="N22942" s="102"/>
      <c r="O22942" s="93"/>
      <c r="P22942" s="93"/>
    </row>
    <row r="22943" spans="14:16">
      <c r="N22943" s="102"/>
      <c r="O22943" s="93"/>
      <c r="P22943" s="93"/>
    </row>
    <row r="22944" spans="14:16">
      <c r="N22944" s="102"/>
      <c r="O22944" s="93"/>
      <c r="P22944" s="93"/>
    </row>
    <row r="22945" spans="14:16">
      <c r="N22945" s="102"/>
      <c r="O22945" s="93"/>
      <c r="P22945" s="93"/>
    </row>
    <row r="22946" spans="14:16">
      <c r="N22946" s="102"/>
      <c r="O22946" s="93"/>
      <c r="P22946" s="93"/>
    </row>
    <row r="22947" spans="14:16">
      <c r="N22947" s="102"/>
      <c r="O22947" s="93"/>
      <c r="P22947" s="93"/>
    </row>
    <row r="22948" spans="14:16">
      <c r="N22948" s="102"/>
      <c r="O22948" s="93"/>
      <c r="P22948" s="93"/>
    </row>
    <row r="22949" spans="14:16">
      <c r="N22949" s="102"/>
      <c r="O22949" s="93"/>
      <c r="P22949" s="93"/>
    </row>
    <row r="22950" spans="14:16">
      <c r="N22950" s="102"/>
      <c r="O22950" s="93"/>
      <c r="P22950" s="93"/>
    </row>
    <row r="22951" spans="14:16">
      <c r="N22951" s="102"/>
      <c r="O22951" s="93"/>
      <c r="P22951" s="93"/>
    </row>
    <row r="22952" spans="14:16">
      <c r="N22952" s="102"/>
      <c r="O22952" s="93"/>
      <c r="P22952" s="93"/>
    </row>
    <row r="22953" spans="14:16">
      <c r="N22953" s="102"/>
      <c r="O22953" s="93"/>
      <c r="P22953" s="93"/>
    </row>
    <row r="22954" spans="14:16">
      <c r="N22954" s="102"/>
      <c r="O22954" s="93"/>
      <c r="P22954" s="93"/>
    </row>
    <row r="22955" spans="14:16">
      <c r="N22955" s="102"/>
      <c r="O22955" s="93"/>
      <c r="P22955" s="93"/>
    </row>
    <row r="22956" spans="14:16">
      <c r="N22956" s="102"/>
      <c r="O22956" s="93"/>
      <c r="P22956" s="93"/>
    </row>
    <row r="22957" spans="14:16">
      <c r="N22957" s="102"/>
      <c r="O22957" s="93"/>
      <c r="P22957" s="93"/>
    </row>
    <row r="22958" spans="14:16">
      <c r="N22958" s="102"/>
      <c r="O22958" s="93"/>
      <c r="P22958" s="93"/>
    </row>
    <row r="22959" spans="14:16">
      <c r="N22959" s="102"/>
      <c r="O22959" s="93"/>
      <c r="P22959" s="93"/>
    </row>
    <row r="22960" spans="14:16">
      <c r="N22960" s="102"/>
      <c r="O22960" s="93"/>
      <c r="P22960" s="93"/>
    </row>
    <row r="22961" spans="14:16">
      <c r="N22961" s="102"/>
      <c r="O22961" s="93"/>
      <c r="P22961" s="93"/>
    </row>
    <row r="22962" spans="14:16">
      <c r="N22962" s="102"/>
      <c r="O22962" s="93"/>
      <c r="P22962" s="93"/>
    </row>
    <row r="22963" spans="14:16">
      <c r="N22963" s="102"/>
      <c r="O22963" s="93"/>
      <c r="P22963" s="93"/>
    </row>
    <row r="22964" spans="14:16">
      <c r="N22964" s="102"/>
      <c r="O22964" s="93"/>
      <c r="P22964" s="93"/>
    </row>
    <row r="22965" spans="14:16">
      <c r="N22965" s="102"/>
      <c r="O22965" s="93"/>
      <c r="P22965" s="93"/>
    </row>
    <row r="22966" spans="14:16">
      <c r="N22966" s="102"/>
      <c r="O22966" s="93"/>
      <c r="P22966" s="93"/>
    </row>
    <row r="22967" spans="14:16">
      <c r="N22967" s="102"/>
      <c r="O22967" s="93"/>
      <c r="P22967" s="93"/>
    </row>
    <row r="22968" spans="14:16">
      <c r="N22968" s="102"/>
      <c r="O22968" s="93"/>
      <c r="P22968" s="93"/>
    </row>
    <row r="22969" spans="14:16">
      <c r="N22969" s="102"/>
      <c r="O22969" s="93"/>
      <c r="P22969" s="93"/>
    </row>
    <row r="22970" spans="14:16">
      <c r="N22970" s="102"/>
      <c r="O22970" s="93"/>
      <c r="P22970" s="93"/>
    </row>
    <row r="22971" spans="14:16">
      <c r="N22971" s="102"/>
      <c r="O22971" s="93"/>
      <c r="P22971" s="93"/>
    </row>
    <row r="22972" spans="14:16">
      <c r="N22972" s="102"/>
      <c r="O22972" s="93"/>
      <c r="P22972" s="93"/>
    </row>
    <row r="22973" spans="14:16">
      <c r="N22973" s="102"/>
      <c r="O22973" s="93"/>
      <c r="P22973" s="93"/>
    </row>
    <row r="22974" spans="14:16">
      <c r="N22974" s="102"/>
      <c r="O22974" s="93"/>
      <c r="P22974" s="93"/>
    </row>
    <row r="22975" spans="14:16">
      <c r="N22975" s="102"/>
      <c r="O22975" s="93"/>
      <c r="P22975" s="93"/>
    </row>
    <row r="22976" spans="14:16">
      <c r="N22976" s="102"/>
      <c r="O22976" s="93"/>
      <c r="P22976" s="93"/>
    </row>
    <row r="22977" spans="14:16">
      <c r="N22977" s="102"/>
      <c r="O22977" s="93"/>
      <c r="P22977" s="93"/>
    </row>
    <row r="22978" spans="14:16">
      <c r="N22978" s="102"/>
      <c r="O22978" s="93"/>
      <c r="P22978" s="93"/>
    </row>
    <row r="22979" spans="14:16">
      <c r="N22979" s="102"/>
      <c r="O22979" s="93"/>
      <c r="P22979" s="93"/>
    </row>
    <row r="22980" spans="14:16">
      <c r="N22980" s="102"/>
      <c r="O22980" s="93"/>
      <c r="P22980" s="93"/>
    </row>
    <row r="22981" spans="14:16">
      <c r="N22981" s="102"/>
      <c r="O22981" s="93"/>
      <c r="P22981" s="93"/>
    </row>
    <row r="22982" spans="14:16">
      <c r="N22982" s="102"/>
      <c r="O22982" s="93"/>
      <c r="P22982" s="93"/>
    </row>
    <row r="22983" spans="14:16">
      <c r="N22983" s="102"/>
      <c r="O22983" s="93"/>
      <c r="P22983" s="93"/>
    </row>
    <row r="22984" spans="14:16">
      <c r="N22984" s="102"/>
      <c r="O22984" s="93"/>
      <c r="P22984" s="93"/>
    </row>
    <row r="22985" spans="14:16">
      <c r="N22985" s="102"/>
      <c r="O22985" s="93"/>
      <c r="P22985" s="93"/>
    </row>
    <row r="22986" spans="14:16">
      <c r="N22986" s="102"/>
      <c r="O22986" s="93"/>
      <c r="P22986" s="93"/>
    </row>
    <row r="22987" spans="14:16">
      <c r="N22987" s="102"/>
      <c r="O22987" s="93"/>
      <c r="P22987" s="93"/>
    </row>
    <row r="22988" spans="14:16">
      <c r="N22988" s="102"/>
      <c r="O22988" s="93"/>
      <c r="P22988" s="93"/>
    </row>
    <row r="22989" spans="14:16">
      <c r="N22989" s="102"/>
      <c r="O22989" s="93"/>
      <c r="P22989" s="93"/>
    </row>
    <row r="22990" spans="14:16">
      <c r="N22990" s="102"/>
      <c r="O22990" s="93"/>
      <c r="P22990" s="93"/>
    </row>
    <row r="22991" spans="14:16">
      <c r="N22991" s="102"/>
      <c r="O22991" s="93"/>
      <c r="P22991" s="93"/>
    </row>
    <row r="22992" spans="14:16">
      <c r="N22992" s="102"/>
      <c r="O22992" s="93"/>
      <c r="P22992" s="93"/>
    </row>
    <row r="22993" spans="14:16">
      <c r="N22993" s="102"/>
      <c r="O22993" s="93"/>
      <c r="P22993" s="93"/>
    </row>
    <row r="22994" spans="14:16">
      <c r="N22994" s="102"/>
      <c r="O22994" s="93"/>
      <c r="P22994" s="93"/>
    </row>
    <row r="22995" spans="14:16">
      <c r="N22995" s="102"/>
      <c r="O22995" s="93"/>
      <c r="P22995" s="93"/>
    </row>
    <row r="22996" spans="14:16">
      <c r="N22996" s="102"/>
      <c r="O22996" s="93"/>
      <c r="P22996" s="93"/>
    </row>
    <row r="22997" spans="14:16">
      <c r="N22997" s="102"/>
      <c r="O22997" s="93"/>
      <c r="P22997" s="93"/>
    </row>
    <row r="22998" spans="14:16">
      <c r="N22998" s="102"/>
      <c r="O22998" s="93"/>
      <c r="P22998" s="93"/>
    </row>
    <row r="22999" spans="14:16">
      <c r="N22999" s="102"/>
      <c r="O22999" s="93"/>
      <c r="P22999" s="93"/>
    </row>
    <row r="23000" spans="14:16">
      <c r="N23000" s="102"/>
      <c r="O23000" s="93"/>
      <c r="P23000" s="93"/>
    </row>
    <row r="23001" spans="14:16">
      <c r="N23001" s="102"/>
      <c r="O23001" s="93"/>
      <c r="P23001" s="93"/>
    </row>
    <row r="23002" spans="14:16">
      <c r="N23002" s="102"/>
      <c r="O23002" s="93"/>
      <c r="P23002" s="93"/>
    </row>
    <row r="23003" spans="14:16">
      <c r="N23003" s="102"/>
      <c r="O23003" s="93"/>
      <c r="P23003" s="93"/>
    </row>
    <row r="23004" spans="14:16">
      <c r="N23004" s="102"/>
      <c r="O23004" s="93"/>
      <c r="P23004" s="93"/>
    </row>
    <row r="23005" spans="14:16">
      <c r="N23005" s="102"/>
      <c r="O23005" s="93"/>
      <c r="P23005" s="93"/>
    </row>
    <row r="23006" spans="14:16">
      <c r="N23006" s="102"/>
      <c r="O23006" s="93"/>
      <c r="P23006" s="93"/>
    </row>
    <row r="23007" spans="14:16">
      <c r="N23007" s="102"/>
      <c r="O23007" s="93"/>
      <c r="P23007" s="93"/>
    </row>
    <row r="23008" spans="14:16">
      <c r="N23008" s="102"/>
      <c r="O23008" s="93"/>
      <c r="P23008" s="93"/>
    </row>
    <row r="23009" spans="14:16">
      <c r="N23009" s="102"/>
      <c r="O23009" s="93"/>
      <c r="P23009" s="93"/>
    </row>
    <row r="23010" spans="14:16">
      <c r="N23010" s="102"/>
      <c r="O23010" s="93"/>
      <c r="P23010" s="93"/>
    </row>
    <row r="23011" spans="14:16">
      <c r="N23011" s="102"/>
      <c r="O23011" s="93"/>
      <c r="P23011" s="93"/>
    </row>
    <row r="23012" spans="14:16">
      <c r="N23012" s="102"/>
      <c r="O23012" s="93"/>
      <c r="P23012" s="93"/>
    </row>
    <row r="23013" spans="14:16">
      <c r="N23013" s="102"/>
      <c r="O23013" s="93"/>
      <c r="P23013" s="93"/>
    </row>
    <row r="23014" spans="14:16">
      <c r="N23014" s="102"/>
      <c r="O23014" s="93"/>
      <c r="P23014" s="93"/>
    </row>
    <row r="23015" spans="14:16">
      <c r="N23015" s="102"/>
      <c r="O23015" s="93"/>
      <c r="P23015" s="93"/>
    </row>
    <row r="23016" spans="14:16">
      <c r="N23016" s="102"/>
      <c r="O23016" s="93"/>
      <c r="P23016" s="93"/>
    </row>
    <row r="23017" spans="14:16">
      <c r="N23017" s="102"/>
      <c r="O23017" s="93"/>
      <c r="P23017" s="93"/>
    </row>
    <row r="23018" spans="14:16">
      <c r="N23018" s="102"/>
      <c r="O23018" s="93"/>
      <c r="P23018" s="93"/>
    </row>
    <row r="23019" spans="14:16">
      <c r="N23019" s="102"/>
      <c r="O23019" s="93"/>
      <c r="P23019" s="93"/>
    </row>
    <row r="23020" spans="14:16">
      <c r="N23020" s="102"/>
      <c r="O23020" s="93"/>
      <c r="P23020" s="93"/>
    </row>
    <row r="23021" spans="14:16">
      <c r="N23021" s="102"/>
      <c r="O23021" s="93"/>
      <c r="P23021" s="93"/>
    </row>
    <row r="23022" spans="14:16">
      <c r="N23022" s="102"/>
      <c r="O23022" s="93"/>
      <c r="P23022" s="93"/>
    </row>
    <row r="23023" spans="14:16">
      <c r="N23023" s="102"/>
      <c r="O23023" s="93"/>
      <c r="P23023" s="93"/>
    </row>
    <row r="23024" spans="14:16">
      <c r="N23024" s="102"/>
      <c r="O23024" s="93"/>
      <c r="P23024" s="93"/>
    </row>
    <row r="23025" spans="14:16">
      <c r="N23025" s="102"/>
      <c r="O23025" s="93"/>
      <c r="P23025" s="93"/>
    </row>
    <row r="23026" spans="14:16">
      <c r="N23026" s="102"/>
      <c r="O23026" s="93"/>
      <c r="P23026" s="93"/>
    </row>
    <row r="23027" spans="14:16">
      <c r="N23027" s="102"/>
      <c r="O23027" s="93"/>
      <c r="P23027" s="93"/>
    </row>
    <row r="23028" spans="14:16">
      <c r="N23028" s="102"/>
      <c r="O23028" s="93"/>
      <c r="P23028" s="93"/>
    </row>
    <row r="23029" spans="14:16">
      <c r="N23029" s="102"/>
      <c r="O23029" s="93"/>
      <c r="P23029" s="93"/>
    </row>
    <row r="23030" spans="14:16">
      <c r="N23030" s="102"/>
      <c r="O23030" s="93"/>
      <c r="P23030" s="93"/>
    </row>
    <row r="23031" spans="14:16">
      <c r="N23031" s="102"/>
      <c r="O23031" s="93"/>
      <c r="P23031" s="93"/>
    </row>
    <row r="23032" spans="14:16">
      <c r="N23032" s="102"/>
      <c r="O23032" s="93"/>
      <c r="P23032" s="93"/>
    </row>
    <row r="23033" spans="14:16">
      <c r="N23033" s="102"/>
      <c r="O23033" s="93"/>
      <c r="P23033" s="93"/>
    </row>
    <row r="23034" spans="14:16">
      <c r="N23034" s="102"/>
      <c r="O23034" s="93"/>
      <c r="P23034" s="93"/>
    </row>
    <row r="23035" spans="14:16">
      <c r="N23035" s="102"/>
      <c r="O23035" s="93"/>
      <c r="P23035" s="93"/>
    </row>
    <row r="23036" spans="14:16">
      <c r="N23036" s="102"/>
      <c r="O23036" s="93"/>
      <c r="P23036" s="93"/>
    </row>
    <row r="23037" spans="14:16">
      <c r="N23037" s="102"/>
      <c r="O23037" s="93"/>
      <c r="P23037" s="93"/>
    </row>
    <row r="23038" spans="14:16">
      <c r="N23038" s="102"/>
      <c r="O23038" s="93"/>
      <c r="P23038" s="93"/>
    </row>
    <row r="23039" spans="14:16">
      <c r="N23039" s="102"/>
      <c r="O23039" s="93"/>
      <c r="P23039" s="93"/>
    </row>
    <row r="23040" spans="14:16">
      <c r="N23040" s="102"/>
      <c r="O23040" s="93"/>
      <c r="P23040" s="93"/>
    </row>
    <row r="23041" spans="14:16">
      <c r="N23041" s="102"/>
      <c r="O23041" s="93"/>
      <c r="P23041" s="93"/>
    </row>
    <row r="23042" spans="14:16">
      <c r="N23042" s="102"/>
      <c r="O23042" s="93"/>
      <c r="P23042" s="93"/>
    </row>
    <row r="23043" spans="14:16">
      <c r="N23043" s="102"/>
      <c r="O23043" s="93"/>
      <c r="P23043" s="93"/>
    </row>
    <row r="23044" spans="14:16">
      <c r="N23044" s="102"/>
      <c r="O23044" s="93"/>
      <c r="P23044" s="93"/>
    </row>
    <row r="23045" spans="14:16">
      <c r="N23045" s="102"/>
      <c r="O23045" s="93"/>
      <c r="P23045" s="93"/>
    </row>
    <row r="23046" spans="14:16">
      <c r="N23046" s="102"/>
      <c r="O23046" s="93"/>
      <c r="P23046" s="93"/>
    </row>
    <row r="23047" spans="14:16">
      <c r="N23047" s="102"/>
      <c r="O23047" s="93"/>
      <c r="P23047" s="93"/>
    </row>
    <row r="23048" spans="14:16">
      <c r="N23048" s="102"/>
      <c r="O23048" s="93"/>
      <c r="P23048" s="93"/>
    </row>
    <row r="23049" spans="14:16">
      <c r="N23049" s="102"/>
      <c r="O23049" s="93"/>
      <c r="P23049" s="93"/>
    </row>
    <row r="23050" spans="14:16">
      <c r="N23050" s="102"/>
      <c r="O23050" s="93"/>
      <c r="P23050" s="93"/>
    </row>
    <row r="23051" spans="14:16">
      <c r="N23051" s="102"/>
      <c r="O23051" s="93"/>
      <c r="P23051" s="93"/>
    </row>
    <row r="23052" spans="14:16">
      <c r="N23052" s="102"/>
      <c r="O23052" s="93"/>
      <c r="P23052" s="93"/>
    </row>
    <row r="23053" spans="14:16">
      <c r="N23053" s="102"/>
      <c r="O23053" s="93"/>
      <c r="P23053" s="93"/>
    </row>
    <row r="23054" spans="14:16">
      <c r="N23054" s="102"/>
      <c r="O23054" s="93"/>
      <c r="P23054" s="93"/>
    </row>
    <row r="23055" spans="14:16">
      <c r="N23055" s="102"/>
      <c r="O23055" s="93"/>
      <c r="P23055" s="93"/>
    </row>
    <row r="23056" spans="14:16">
      <c r="N23056" s="102"/>
      <c r="O23056" s="93"/>
      <c r="P23056" s="93"/>
    </row>
    <row r="23057" spans="14:16">
      <c r="N23057" s="102"/>
      <c r="O23057" s="93"/>
      <c r="P23057" s="93"/>
    </row>
    <row r="23058" spans="14:16">
      <c r="N23058" s="102"/>
      <c r="O23058" s="93"/>
      <c r="P23058" s="93"/>
    </row>
    <row r="23059" spans="14:16">
      <c r="N23059" s="102"/>
      <c r="O23059" s="93"/>
      <c r="P23059" s="93"/>
    </row>
    <row r="23060" spans="14:16">
      <c r="N23060" s="102"/>
      <c r="O23060" s="93"/>
      <c r="P23060" s="93"/>
    </row>
    <row r="23061" spans="14:16">
      <c r="N23061" s="102"/>
      <c r="O23061" s="93"/>
      <c r="P23061" s="93"/>
    </row>
    <row r="23062" spans="14:16">
      <c r="N23062" s="102"/>
      <c r="O23062" s="93"/>
      <c r="P23062" s="93"/>
    </row>
    <row r="23063" spans="14:16">
      <c r="N23063" s="102"/>
      <c r="O23063" s="93"/>
      <c r="P23063" s="93"/>
    </row>
    <row r="23064" spans="14:16">
      <c r="N23064" s="102"/>
      <c r="O23064" s="93"/>
      <c r="P23064" s="93"/>
    </row>
    <row r="23065" spans="14:16">
      <c r="N23065" s="102"/>
      <c r="O23065" s="93"/>
      <c r="P23065" s="93"/>
    </row>
    <row r="23066" spans="14:16">
      <c r="N23066" s="102"/>
      <c r="O23066" s="93"/>
      <c r="P23066" s="93"/>
    </row>
    <row r="23067" spans="14:16">
      <c r="N23067" s="102"/>
      <c r="O23067" s="93"/>
      <c r="P23067" s="93"/>
    </row>
    <row r="23068" spans="14:16">
      <c r="N23068" s="102"/>
      <c r="O23068" s="93"/>
      <c r="P23068" s="93"/>
    </row>
    <row r="23069" spans="14:16">
      <c r="N23069" s="102"/>
      <c r="O23069" s="93"/>
      <c r="P23069" s="93"/>
    </row>
    <row r="23070" spans="14:16">
      <c r="N23070" s="102"/>
      <c r="O23070" s="93"/>
      <c r="P23070" s="93"/>
    </row>
    <row r="23071" spans="14:16">
      <c r="N23071" s="102"/>
      <c r="O23071" s="93"/>
      <c r="P23071" s="93"/>
    </row>
    <row r="23072" spans="14:16">
      <c r="N23072" s="102"/>
      <c r="O23072" s="93"/>
      <c r="P23072" s="93"/>
    </row>
    <row r="23073" spans="14:16">
      <c r="N23073" s="102"/>
      <c r="O23073" s="93"/>
      <c r="P23073" s="93"/>
    </row>
    <row r="23074" spans="14:16">
      <c r="N23074" s="102"/>
      <c r="O23074" s="93"/>
      <c r="P23074" s="93"/>
    </row>
    <row r="23075" spans="14:16">
      <c r="N23075" s="102"/>
      <c r="O23075" s="93"/>
      <c r="P23075" s="93"/>
    </row>
    <row r="23076" spans="14:16">
      <c r="N23076" s="102"/>
      <c r="O23076" s="93"/>
      <c r="P23076" s="93"/>
    </row>
    <row r="23077" spans="14:16">
      <c r="N23077" s="102"/>
      <c r="O23077" s="93"/>
      <c r="P23077" s="93"/>
    </row>
    <row r="23078" spans="14:16">
      <c r="N23078" s="102"/>
      <c r="O23078" s="93"/>
      <c r="P23078" s="93"/>
    </row>
    <row r="23079" spans="14:16">
      <c r="N23079" s="102"/>
      <c r="O23079" s="93"/>
      <c r="P23079" s="93"/>
    </row>
    <row r="23080" spans="14:16">
      <c r="N23080" s="102"/>
      <c r="O23080" s="93"/>
      <c r="P23080" s="93"/>
    </row>
    <row r="23081" spans="14:16">
      <c r="N23081" s="102"/>
      <c r="O23081" s="93"/>
      <c r="P23081" s="93"/>
    </row>
    <row r="23082" spans="14:16">
      <c r="N23082" s="102"/>
      <c r="O23082" s="93"/>
      <c r="P23082" s="93"/>
    </row>
    <row r="23083" spans="14:16">
      <c r="N23083" s="102"/>
      <c r="O23083" s="93"/>
      <c r="P23083" s="93"/>
    </row>
    <row r="23084" spans="14:16">
      <c r="N23084" s="102"/>
      <c r="O23084" s="93"/>
      <c r="P23084" s="93"/>
    </row>
    <row r="23085" spans="14:16">
      <c r="N23085" s="102"/>
      <c r="O23085" s="93"/>
      <c r="P23085" s="93"/>
    </row>
    <row r="23086" spans="14:16">
      <c r="N23086" s="102"/>
      <c r="O23086" s="93"/>
      <c r="P23086" s="93"/>
    </row>
    <row r="23087" spans="14:16">
      <c r="N23087" s="102"/>
      <c r="O23087" s="93"/>
      <c r="P23087" s="93"/>
    </row>
    <row r="23088" spans="14:16">
      <c r="N23088" s="102"/>
      <c r="O23088" s="93"/>
      <c r="P23088" s="93"/>
    </row>
    <row r="23089" spans="14:16">
      <c r="N23089" s="102"/>
      <c r="O23089" s="93"/>
      <c r="P23089" s="93"/>
    </row>
    <row r="23090" spans="14:16">
      <c r="N23090" s="102"/>
      <c r="O23090" s="93"/>
      <c r="P23090" s="93"/>
    </row>
    <row r="23091" spans="14:16">
      <c r="N23091" s="102"/>
      <c r="O23091" s="93"/>
      <c r="P23091" s="93"/>
    </row>
    <row r="23092" spans="14:16">
      <c r="N23092" s="102"/>
      <c r="O23092" s="93"/>
      <c r="P23092" s="93"/>
    </row>
    <row r="23093" spans="14:16">
      <c r="N23093" s="102"/>
      <c r="O23093" s="93"/>
      <c r="P23093" s="93"/>
    </row>
    <row r="23094" spans="14:16">
      <c r="N23094" s="102"/>
      <c r="O23094" s="93"/>
      <c r="P23094" s="93"/>
    </row>
    <row r="23095" spans="14:16">
      <c r="N23095" s="102"/>
      <c r="O23095" s="93"/>
      <c r="P23095" s="93"/>
    </row>
    <row r="23096" spans="14:16">
      <c r="N23096" s="102"/>
      <c r="O23096" s="93"/>
      <c r="P23096" s="93"/>
    </row>
    <row r="23097" spans="14:16">
      <c r="N23097" s="102"/>
      <c r="O23097" s="93"/>
      <c r="P23097" s="93"/>
    </row>
    <row r="23098" spans="14:16">
      <c r="N23098" s="102"/>
      <c r="O23098" s="93"/>
      <c r="P23098" s="93"/>
    </row>
    <row r="23099" spans="14:16">
      <c r="N23099" s="102"/>
      <c r="O23099" s="93"/>
      <c r="P23099" s="93"/>
    </row>
    <row r="23100" spans="14:16">
      <c r="N23100" s="102"/>
      <c r="O23100" s="93"/>
      <c r="P23100" s="93"/>
    </row>
    <row r="23101" spans="14:16">
      <c r="N23101" s="102"/>
      <c r="O23101" s="93"/>
      <c r="P23101" s="93"/>
    </row>
    <row r="23102" spans="14:16">
      <c r="N23102" s="102"/>
      <c r="O23102" s="93"/>
      <c r="P23102" s="93"/>
    </row>
    <row r="23103" spans="14:16">
      <c r="N23103" s="102"/>
      <c r="O23103" s="93"/>
      <c r="P23103" s="93"/>
    </row>
    <row r="23104" spans="14:16">
      <c r="N23104" s="102"/>
      <c r="O23104" s="93"/>
      <c r="P23104" s="93"/>
    </row>
    <row r="23105" spans="14:16">
      <c r="N23105" s="102"/>
      <c r="O23105" s="93"/>
      <c r="P23105" s="93"/>
    </row>
    <row r="23106" spans="14:16">
      <c r="N23106" s="102"/>
      <c r="O23106" s="93"/>
      <c r="P23106" s="93"/>
    </row>
    <row r="23107" spans="14:16">
      <c r="N23107" s="102"/>
      <c r="O23107" s="93"/>
      <c r="P23107" s="93"/>
    </row>
    <row r="23108" spans="14:16">
      <c r="N23108" s="102"/>
      <c r="O23108" s="93"/>
      <c r="P23108" s="93"/>
    </row>
    <row r="23109" spans="14:16">
      <c r="N23109" s="102"/>
      <c r="O23109" s="93"/>
      <c r="P23109" s="93"/>
    </row>
    <row r="23110" spans="14:16">
      <c r="N23110" s="102"/>
      <c r="O23110" s="93"/>
      <c r="P23110" s="93"/>
    </row>
    <row r="23111" spans="14:16">
      <c r="N23111" s="102"/>
      <c r="O23111" s="93"/>
      <c r="P23111" s="93"/>
    </row>
    <row r="23112" spans="14:16">
      <c r="N23112" s="102"/>
      <c r="O23112" s="93"/>
      <c r="P23112" s="93"/>
    </row>
    <row r="23113" spans="14:16">
      <c r="N23113" s="102"/>
      <c r="O23113" s="93"/>
      <c r="P23113" s="93"/>
    </row>
    <row r="23114" spans="14:16">
      <c r="N23114" s="102"/>
      <c r="O23114" s="93"/>
      <c r="P23114" s="93"/>
    </row>
    <row r="23115" spans="14:16">
      <c r="N23115" s="102"/>
      <c r="O23115" s="93"/>
      <c r="P23115" s="93"/>
    </row>
    <row r="23116" spans="14:16">
      <c r="N23116" s="102"/>
      <c r="O23116" s="93"/>
      <c r="P23116" s="93"/>
    </row>
    <row r="23117" spans="14:16">
      <c r="N23117" s="102"/>
      <c r="O23117" s="93"/>
      <c r="P23117" s="93"/>
    </row>
    <row r="23118" spans="14:16">
      <c r="N23118" s="102"/>
      <c r="O23118" s="93"/>
      <c r="P23118" s="93"/>
    </row>
    <row r="23119" spans="14:16">
      <c r="N23119" s="102"/>
      <c r="O23119" s="93"/>
      <c r="P23119" s="93"/>
    </row>
    <row r="23120" spans="14:16">
      <c r="N23120" s="102"/>
      <c r="O23120" s="93"/>
      <c r="P23120" s="93"/>
    </row>
    <row r="23121" spans="14:16">
      <c r="N23121" s="102"/>
      <c r="O23121" s="93"/>
      <c r="P23121" s="93"/>
    </row>
    <row r="23122" spans="14:16">
      <c r="N23122" s="102"/>
      <c r="O23122" s="93"/>
      <c r="P23122" s="93"/>
    </row>
    <row r="23123" spans="14:16">
      <c r="N23123" s="102"/>
      <c r="O23123" s="93"/>
      <c r="P23123" s="93"/>
    </row>
    <row r="23124" spans="14:16">
      <c r="N23124" s="102"/>
      <c r="O23124" s="93"/>
      <c r="P23124" s="93"/>
    </row>
    <row r="23125" spans="14:16">
      <c r="N23125" s="102"/>
      <c r="O23125" s="93"/>
      <c r="P23125" s="93"/>
    </row>
    <row r="23126" spans="14:16">
      <c r="N23126" s="102"/>
      <c r="O23126" s="93"/>
      <c r="P23126" s="93"/>
    </row>
    <row r="23127" spans="14:16">
      <c r="N23127" s="102"/>
      <c r="O23127" s="93"/>
      <c r="P23127" s="93"/>
    </row>
    <row r="23128" spans="14:16">
      <c r="N23128" s="102"/>
      <c r="O23128" s="93"/>
      <c r="P23128" s="93"/>
    </row>
    <row r="23129" spans="14:16">
      <c r="N23129" s="102"/>
      <c r="O23129" s="93"/>
      <c r="P23129" s="93"/>
    </row>
    <row r="23130" spans="14:16">
      <c r="N23130" s="102"/>
      <c r="O23130" s="93"/>
      <c r="P23130" s="93"/>
    </row>
    <row r="23131" spans="14:16">
      <c r="N23131" s="102"/>
      <c r="O23131" s="93"/>
      <c r="P23131" s="93"/>
    </row>
    <row r="23132" spans="14:16">
      <c r="N23132" s="102"/>
      <c r="O23132" s="93"/>
      <c r="P23132" s="93"/>
    </row>
    <row r="23133" spans="14:16">
      <c r="N23133" s="102"/>
      <c r="O23133" s="93"/>
      <c r="P23133" s="93"/>
    </row>
    <row r="23134" spans="14:16">
      <c r="N23134" s="102"/>
      <c r="O23134" s="93"/>
      <c r="P23134" s="93"/>
    </row>
    <row r="23135" spans="14:16">
      <c r="N23135" s="102"/>
      <c r="O23135" s="93"/>
      <c r="P23135" s="93"/>
    </row>
    <row r="23136" spans="14:16">
      <c r="N23136" s="102"/>
      <c r="O23136" s="93"/>
      <c r="P23136" s="93"/>
    </row>
    <row r="23137" spans="14:16">
      <c r="N23137" s="102"/>
      <c r="O23137" s="93"/>
      <c r="P23137" s="93"/>
    </row>
    <row r="23138" spans="14:16">
      <c r="N23138" s="102"/>
      <c r="O23138" s="93"/>
      <c r="P23138" s="93"/>
    </row>
    <row r="23139" spans="14:16">
      <c r="N23139" s="102"/>
      <c r="O23139" s="93"/>
      <c r="P23139" s="93"/>
    </row>
    <row r="23140" spans="14:16">
      <c r="N23140" s="102"/>
      <c r="O23140" s="93"/>
      <c r="P23140" s="93"/>
    </row>
    <row r="23141" spans="14:16">
      <c r="N23141" s="102"/>
      <c r="O23141" s="93"/>
      <c r="P23141" s="93"/>
    </row>
    <row r="23142" spans="14:16">
      <c r="N23142" s="102"/>
      <c r="O23142" s="93"/>
      <c r="P23142" s="93"/>
    </row>
    <row r="23143" spans="14:16">
      <c r="N23143" s="102"/>
      <c r="O23143" s="93"/>
      <c r="P23143" s="93"/>
    </row>
    <row r="23144" spans="14:16">
      <c r="N23144" s="102"/>
      <c r="O23144" s="93"/>
      <c r="P23144" s="93"/>
    </row>
    <row r="23145" spans="14:16">
      <c r="N23145" s="102"/>
      <c r="O23145" s="93"/>
      <c r="P23145" s="93"/>
    </row>
    <row r="23146" spans="14:16">
      <c r="N23146" s="102"/>
      <c r="O23146" s="93"/>
      <c r="P23146" s="93"/>
    </row>
    <row r="23147" spans="14:16">
      <c r="N23147" s="102"/>
      <c r="O23147" s="93"/>
      <c r="P23147" s="93"/>
    </row>
    <row r="23148" spans="14:16">
      <c r="N23148" s="102"/>
      <c r="O23148" s="93"/>
      <c r="P23148" s="93"/>
    </row>
    <row r="23149" spans="14:16">
      <c r="N23149" s="102"/>
      <c r="O23149" s="93"/>
      <c r="P23149" s="93"/>
    </row>
    <row r="23150" spans="14:16">
      <c r="N23150" s="102"/>
      <c r="O23150" s="93"/>
      <c r="P23150" s="93"/>
    </row>
    <row r="23151" spans="14:16">
      <c r="N23151" s="102"/>
      <c r="O23151" s="93"/>
      <c r="P23151" s="93"/>
    </row>
    <row r="23152" spans="14:16">
      <c r="N23152" s="102"/>
      <c r="O23152" s="93"/>
      <c r="P23152" s="93"/>
    </row>
    <row r="23153" spans="14:16">
      <c r="N23153" s="102"/>
      <c r="O23153" s="93"/>
      <c r="P23153" s="93"/>
    </row>
    <row r="23154" spans="14:16">
      <c r="N23154" s="102"/>
      <c r="O23154" s="93"/>
      <c r="P23154" s="93"/>
    </row>
    <row r="23155" spans="14:16">
      <c r="N23155" s="102"/>
      <c r="O23155" s="93"/>
      <c r="P23155" s="93"/>
    </row>
    <row r="23156" spans="14:16">
      <c r="N23156" s="102"/>
      <c r="O23156" s="93"/>
      <c r="P23156" s="93"/>
    </row>
    <row r="23157" spans="14:16">
      <c r="N23157" s="102"/>
      <c r="O23157" s="93"/>
      <c r="P23157" s="93"/>
    </row>
    <row r="23158" spans="14:16">
      <c r="N23158" s="102"/>
      <c r="O23158" s="93"/>
      <c r="P23158" s="93"/>
    </row>
    <row r="23159" spans="14:16">
      <c r="N23159" s="102"/>
      <c r="O23159" s="93"/>
      <c r="P23159" s="93"/>
    </row>
    <row r="23160" spans="14:16">
      <c r="N23160" s="102"/>
      <c r="O23160" s="93"/>
      <c r="P23160" s="93"/>
    </row>
    <row r="23161" spans="14:16">
      <c r="N23161" s="102"/>
      <c r="O23161" s="93"/>
      <c r="P23161" s="93"/>
    </row>
    <row r="23162" spans="14:16">
      <c r="N23162" s="102"/>
      <c r="O23162" s="93"/>
      <c r="P23162" s="93"/>
    </row>
    <row r="23163" spans="14:16">
      <c r="N23163" s="102"/>
      <c r="O23163" s="93"/>
      <c r="P23163" s="93"/>
    </row>
    <row r="23164" spans="14:16">
      <c r="N23164" s="102"/>
      <c r="O23164" s="93"/>
      <c r="P23164" s="93"/>
    </row>
    <row r="23165" spans="14:16">
      <c r="N23165" s="102"/>
      <c r="O23165" s="93"/>
      <c r="P23165" s="93"/>
    </row>
    <row r="23166" spans="14:16">
      <c r="N23166" s="102"/>
      <c r="O23166" s="93"/>
      <c r="P23166" s="93"/>
    </row>
    <row r="23167" spans="14:16">
      <c r="N23167" s="102"/>
      <c r="O23167" s="93"/>
      <c r="P23167" s="93"/>
    </row>
    <row r="23168" spans="14:16">
      <c r="N23168" s="102"/>
      <c r="O23168" s="93"/>
      <c r="P23168" s="93"/>
    </row>
    <row r="23169" spans="14:16">
      <c r="N23169" s="102"/>
      <c r="O23169" s="93"/>
      <c r="P23169" s="93"/>
    </row>
    <row r="23170" spans="14:16">
      <c r="N23170" s="102"/>
      <c r="O23170" s="93"/>
      <c r="P23170" s="93"/>
    </row>
    <row r="23171" spans="14:16">
      <c r="N23171" s="102"/>
      <c r="O23171" s="93"/>
      <c r="P23171" s="93"/>
    </row>
    <row r="23172" spans="14:16">
      <c r="N23172" s="102"/>
      <c r="O23172" s="93"/>
      <c r="P23172" s="93"/>
    </row>
    <row r="23173" spans="14:16">
      <c r="N23173" s="102"/>
      <c r="O23173" s="93"/>
      <c r="P23173" s="93"/>
    </row>
    <row r="23174" spans="14:16">
      <c r="N23174" s="102"/>
      <c r="O23174" s="93"/>
      <c r="P23174" s="93"/>
    </row>
    <row r="23175" spans="14:16">
      <c r="N23175" s="102"/>
      <c r="O23175" s="93"/>
      <c r="P23175" s="93"/>
    </row>
    <row r="23176" spans="14:16">
      <c r="N23176" s="102"/>
      <c r="O23176" s="93"/>
      <c r="P23176" s="93"/>
    </row>
    <row r="23177" spans="14:16">
      <c r="N23177" s="102"/>
      <c r="O23177" s="93"/>
      <c r="P23177" s="93"/>
    </row>
    <row r="23178" spans="14:16">
      <c r="N23178" s="102"/>
      <c r="O23178" s="93"/>
      <c r="P23178" s="93"/>
    </row>
    <row r="23179" spans="14:16">
      <c r="N23179" s="102"/>
      <c r="O23179" s="93"/>
      <c r="P23179" s="93"/>
    </row>
    <row r="23180" spans="14:16">
      <c r="N23180" s="102"/>
      <c r="O23180" s="93"/>
      <c r="P23180" s="93"/>
    </row>
    <row r="23181" spans="14:16">
      <c r="N23181" s="102"/>
      <c r="O23181" s="93"/>
      <c r="P23181" s="93"/>
    </row>
    <row r="23182" spans="14:16">
      <c r="N23182" s="102"/>
      <c r="O23182" s="93"/>
      <c r="P23182" s="93"/>
    </row>
    <row r="23183" spans="14:16">
      <c r="N23183" s="102"/>
      <c r="O23183" s="93"/>
      <c r="P23183" s="93"/>
    </row>
    <row r="23184" spans="14:16">
      <c r="N23184" s="102"/>
      <c r="O23184" s="93"/>
      <c r="P23184" s="93"/>
    </row>
    <row r="23185" spans="14:16">
      <c r="N23185" s="102"/>
      <c r="O23185" s="93"/>
      <c r="P23185" s="93"/>
    </row>
    <row r="23186" spans="14:16">
      <c r="N23186" s="102"/>
      <c r="O23186" s="93"/>
      <c r="P23186" s="93"/>
    </row>
    <row r="23187" spans="14:16">
      <c r="N23187" s="102"/>
      <c r="O23187" s="93"/>
      <c r="P23187" s="93"/>
    </row>
    <row r="23188" spans="14:16">
      <c r="N23188" s="102"/>
      <c r="O23188" s="93"/>
      <c r="P23188" s="93"/>
    </row>
    <row r="23189" spans="14:16">
      <c r="N23189" s="102"/>
      <c r="O23189" s="93"/>
      <c r="P23189" s="93"/>
    </row>
    <row r="23190" spans="14:16">
      <c r="N23190" s="102"/>
      <c r="O23190" s="93"/>
      <c r="P23190" s="93"/>
    </row>
    <row r="23191" spans="14:16">
      <c r="N23191" s="102"/>
      <c r="O23191" s="93"/>
      <c r="P23191" s="93"/>
    </row>
    <row r="23192" spans="14:16">
      <c r="N23192" s="102"/>
      <c r="O23192" s="93"/>
      <c r="P23192" s="93"/>
    </row>
    <row r="23193" spans="14:16">
      <c r="N23193" s="102"/>
      <c r="O23193" s="93"/>
      <c r="P23193" s="93"/>
    </row>
    <row r="23194" spans="14:16">
      <c r="N23194" s="102"/>
      <c r="O23194" s="93"/>
      <c r="P23194" s="93"/>
    </row>
    <row r="23195" spans="14:16">
      <c r="N23195" s="102"/>
      <c r="O23195" s="93"/>
      <c r="P23195" s="93"/>
    </row>
    <row r="23196" spans="14:16">
      <c r="N23196" s="102"/>
      <c r="O23196" s="93"/>
      <c r="P23196" s="93"/>
    </row>
    <row r="23197" spans="14:16">
      <c r="N23197" s="102"/>
      <c r="O23197" s="93"/>
      <c r="P23197" s="93"/>
    </row>
    <row r="23198" spans="14:16">
      <c r="N23198" s="102"/>
      <c r="O23198" s="93"/>
      <c r="P23198" s="93"/>
    </row>
    <row r="23199" spans="14:16">
      <c r="N23199" s="102"/>
      <c r="O23199" s="93"/>
      <c r="P23199" s="93"/>
    </row>
    <row r="23200" spans="14:16">
      <c r="N23200" s="102"/>
      <c r="O23200" s="93"/>
      <c r="P23200" s="93"/>
    </row>
    <row r="23201" spans="14:16">
      <c r="N23201" s="102"/>
      <c r="O23201" s="93"/>
      <c r="P23201" s="93"/>
    </row>
    <row r="23202" spans="14:16">
      <c r="N23202" s="102"/>
      <c r="O23202" s="93"/>
      <c r="P23202" s="93"/>
    </row>
    <row r="23203" spans="14:16">
      <c r="N23203" s="102"/>
      <c r="O23203" s="93"/>
      <c r="P23203" s="93"/>
    </row>
    <row r="23204" spans="14:16">
      <c r="N23204" s="102"/>
      <c r="O23204" s="93"/>
      <c r="P23204" s="93"/>
    </row>
    <row r="23205" spans="14:16">
      <c r="N23205" s="102"/>
      <c r="O23205" s="93"/>
      <c r="P23205" s="93"/>
    </row>
    <row r="23206" spans="14:16">
      <c r="N23206" s="102"/>
      <c r="O23206" s="93"/>
      <c r="P23206" s="93"/>
    </row>
    <row r="23207" spans="14:16">
      <c r="N23207" s="102"/>
      <c r="O23207" s="93"/>
      <c r="P23207" s="93"/>
    </row>
    <row r="23208" spans="14:16">
      <c r="N23208" s="102"/>
      <c r="O23208" s="93"/>
      <c r="P23208" s="93"/>
    </row>
    <row r="23209" spans="14:16">
      <c r="N23209" s="102"/>
      <c r="O23209" s="93"/>
      <c r="P23209" s="93"/>
    </row>
    <row r="23210" spans="14:16">
      <c r="N23210" s="102"/>
      <c r="O23210" s="93"/>
      <c r="P23210" s="93"/>
    </row>
    <row r="23211" spans="14:16">
      <c r="N23211" s="102"/>
      <c r="O23211" s="93"/>
      <c r="P23211" s="93"/>
    </row>
    <row r="23212" spans="14:16">
      <c r="N23212" s="102"/>
      <c r="O23212" s="93"/>
      <c r="P23212" s="93"/>
    </row>
    <row r="23213" spans="14:16">
      <c r="N23213" s="102"/>
      <c r="O23213" s="93"/>
      <c r="P23213" s="93"/>
    </row>
    <row r="23214" spans="14:16">
      <c r="N23214" s="102"/>
      <c r="O23214" s="93"/>
      <c r="P23214" s="93"/>
    </row>
    <row r="23215" spans="14:16">
      <c r="N23215" s="102"/>
      <c r="O23215" s="93"/>
      <c r="P23215" s="93"/>
    </row>
    <row r="23216" spans="14:16">
      <c r="N23216" s="102"/>
      <c r="O23216" s="93"/>
      <c r="P23216" s="93"/>
    </row>
    <row r="23217" spans="14:16">
      <c r="N23217" s="102"/>
      <c r="O23217" s="93"/>
      <c r="P23217" s="93"/>
    </row>
    <row r="23218" spans="14:16">
      <c r="N23218" s="102"/>
      <c r="O23218" s="93"/>
      <c r="P23218" s="93"/>
    </row>
    <row r="23219" spans="14:16">
      <c r="N23219" s="102"/>
      <c r="O23219" s="93"/>
      <c r="P23219" s="93"/>
    </row>
    <row r="23220" spans="14:16">
      <c r="N23220" s="102"/>
      <c r="O23220" s="93"/>
      <c r="P23220" s="93"/>
    </row>
    <row r="23221" spans="14:16">
      <c r="N23221" s="102"/>
      <c r="O23221" s="93"/>
      <c r="P23221" s="93"/>
    </row>
    <row r="23222" spans="14:16">
      <c r="N23222" s="102"/>
      <c r="O23222" s="93"/>
      <c r="P23222" s="93"/>
    </row>
    <row r="23223" spans="14:16">
      <c r="N23223" s="102"/>
      <c r="O23223" s="93"/>
      <c r="P23223" s="93"/>
    </row>
    <row r="23224" spans="14:16">
      <c r="N23224" s="102"/>
      <c r="O23224" s="93"/>
      <c r="P23224" s="93"/>
    </row>
    <row r="23225" spans="14:16">
      <c r="N23225" s="102"/>
      <c r="O23225" s="93"/>
      <c r="P23225" s="93"/>
    </row>
    <row r="23226" spans="14:16">
      <c r="N23226" s="102"/>
      <c r="O23226" s="93"/>
      <c r="P23226" s="93"/>
    </row>
    <row r="23227" spans="14:16">
      <c r="N23227" s="102"/>
      <c r="O23227" s="93"/>
      <c r="P23227" s="93"/>
    </row>
    <row r="23228" spans="14:16">
      <c r="N23228" s="102"/>
      <c r="O23228" s="93"/>
      <c r="P23228" s="93"/>
    </row>
    <row r="23229" spans="14:16">
      <c r="N23229" s="102"/>
      <c r="O23229" s="93"/>
      <c r="P23229" s="93"/>
    </row>
    <row r="23230" spans="14:16">
      <c r="N23230" s="102"/>
      <c r="O23230" s="93"/>
      <c r="P23230" s="93"/>
    </row>
    <row r="23231" spans="14:16">
      <c r="N23231" s="102"/>
      <c r="O23231" s="93"/>
      <c r="P23231" s="93"/>
    </row>
    <row r="23232" spans="14:16">
      <c r="N23232" s="102"/>
      <c r="O23232" s="93"/>
      <c r="P23232" s="93"/>
    </row>
    <row r="23233" spans="14:16">
      <c r="N23233" s="102"/>
      <c r="O23233" s="93"/>
      <c r="P23233" s="93"/>
    </row>
    <row r="23234" spans="14:16">
      <c r="N23234" s="102"/>
      <c r="O23234" s="93"/>
      <c r="P23234" s="93"/>
    </row>
    <row r="23235" spans="14:16">
      <c r="N23235" s="102"/>
      <c r="O23235" s="93"/>
      <c r="P23235" s="93"/>
    </row>
    <row r="23236" spans="14:16">
      <c r="N23236" s="102"/>
      <c r="O23236" s="93"/>
      <c r="P23236" s="93"/>
    </row>
    <row r="23237" spans="14:16">
      <c r="N23237" s="102"/>
      <c r="O23237" s="93"/>
      <c r="P23237" s="93"/>
    </row>
    <row r="23238" spans="14:16">
      <c r="N23238" s="102"/>
      <c r="O23238" s="93"/>
      <c r="P23238" s="93"/>
    </row>
    <row r="23239" spans="14:16">
      <c r="N23239" s="102"/>
      <c r="O23239" s="93"/>
      <c r="P23239" s="93"/>
    </row>
    <row r="23240" spans="14:16">
      <c r="N23240" s="102"/>
      <c r="O23240" s="93"/>
      <c r="P23240" s="93"/>
    </row>
    <row r="23241" spans="14:16">
      <c r="N23241" s="102"/>
      <c r="O23241" s="93"/>
      <c r="P23241" s="93"/>
    </row>
    <row r="23242" spans="14:16">
      <c r="N23242" s="102"/>
      <c r="O23242" s="93"/>
      <c r="P23242" s="93"/>
    </row>
    <row r="23243" spans="14:16">
      <c r="N23243" s="102"/>
      <c r="O23243" s="93"/>
      <c r="P23243" s="93"/>
    </row>
    <row r="23244" spans="14:16">
      <c r="N23244" s="102"/>
      <c r="O23244" s="93"/>
      <c r="P23244" s="93"/>
    </row>
    <row r="23245" spans="14:16">
      <c r="N23245" s="102"/>
      <c r="O23245" s="93"/>
      <c r="P23245" s="93"/>
    </row>
    <row r="23246" spans="14:16">
      <c r="N23246" s="102"/>
      <c r="O23246" s="93"/>
      <c r="P23246" s="93"/>
    </row>
    <row r="23247" spans="14:16">
      <c r="N23247" s="102"/>
      <c r="O23247" s="93"/>
      <c r="P23247" s="93"/>
    </row>
    <row r="23248" spans="14:16">
      <c r="N23248" s="102"/>
      <c r="O23248" s="93"/>
      <c r="P23248" s="93"/>
    </row>
    <row r="23249" spans="14:16">
      <c r="N23249" s="102"/>
      <c r="O23249" s="93"/>
      <c r="P23249" s="93"/>
    </row>
    <row r="23250" spans="14:16">
      <c r="N23250" s="102"/>
      <c r="O23250" s="93"/>
      <c r="P23250" s="93"/>
    </row>
    <row r="23251" spans="14:16">
      <c r="N23251" s="102"/>
      <c r="O23251" s="93"/>
      <c r="P23251" s="93"/>
    </row>
    <row r="23252" spans="14:16">
      <c r="N23252" s="102"/>
      <c r="O23252" s="93"/>
      <c r="P23252" s="93"/>
    </row>
    <row r="23253" spans="14:16">
      <c r="N23253" s="102"/>
      <c r="O23253" s="93"/>
      <c r="P23253" s="93"/>
    </row>
    <row r="23254" spans="14:16">
      <c r="N23254" s="102"/>
      <c r="O23254" s="93"/>
      <c r="P23254" s="93"/>
    </row>
    <row r="23255" spans="14:16">
      <c r="N23255" s="102"/>
      <c r="O23255" s="93"/>
      <c r="P23255" s="93"/>
    </row>
    <row r="23256" spans="14:16">
      <c r="N23256" s="102"/>
      <c r="O23256" s="93"/>
      <c r="P23256" s="93"/>
    </row>
    <row r="23257" spans="14:16">
      <c r="N23257" s="102"/>
      <c r="O23257" s="93"/>
      <c r="P23257" s="93"/>
    </row>
    <row r="23258" spans="14:16">
      <c r="N23258" s="102"/>
      <c r="O23258" s="93"/>
      <c r="P23258" s="93"/>
    </row>
    <row r="23259" spans="14:16">
      <c r="N23259" s="102"/>
      <c r="O23259" s="93"/>
      <c r="P23259" s="93"/>
    </row>
    <row r="23260" spans="14:16">
      <c r="N23260" s="102"/>
      <c r="O23260" s="93"/>
      <c r="P23260" s="93"/>
    </row>
    <row r="23261" spans="14:16">
      <c r="N23261" s="102"/>
      <c r="O23261" s="93"/>
      <c r="P23261" s="93"/>
    </row>
    <row r="23262" spans="14:16">
      <c r="N23262" s="102"/>
      <c r="O23262" s="93"/>
      <c r="P23262" s="93"/>
    </row>
    <row r="23263" spans="14:16">
      <c r="N23263" s="102"/>
      <c r="O23263" s="93"/>
      <c r="P23263" s="93"/>
    </row>
    <row r="23264" spans="14:16">
      <c r="N23264" s="102"/>
      <c r="O23264" s="93"/>
      <c r="P23264" s="93"/>
    </row>
    <row r="23265" spans="14:16">
      <c r="N23265" s="102"/>
      <c r="O23265" s="93"/>
      <c r="P23265" s="93"/>
    </row>
    <row r="23266" spans="14:16">
      <c r="N23266" s="102"/>
      <c r="O23266" s="93"/>
      <c r="P23266" s="93"/>
    </row>
    <row r="23267" spans="14:16">
      <c r="N23267" s="102"/>
      <c r="O23267" s="93"/>
      <c r="P23267" s="93"/>
    </row>
    <row r="23268" spans="14:16">
      <c r="N23268" s="102"/>
      <c r="O23268" s="93"/>
      <c r="P23268" s="93"/>
    </row>
    <row r="23269" spans="14:16">
      <c r="N23269" s="102"/>
      <c r="O23269" s="93"/>
      <c r="P23269" s="93"/>
    </row>
    <row r="23270" spans="14:16">
      <c r="N23270" s="102"/>
      <c r="O23270" s="93"/>
      <c r="P23270" s="93"/>
    </row>
    <row r="23271" spans="14:16">
      <c r="N23271" s="102"/>
      <c r="O23271" s="93"/>
      <c r="P23271" s="93"/>
    </row>
    <row r="23272" spans="14:16">
      <c r="N23272" s="102"/>
      <c r="O23272" s="93"/>
      <c r="P23272" s="93"/>
    </row>
    <row r="23273" spans="14:16">
      <c r="N23273" s="102"/>
      <c r="O23273" s="93"/>
      <c r="P23273" s="93"/>
    </row>
    <row r="23274" spans="14:16">
      <c r="N23274" s="102"/>
      <c r="O23274" s="93"/>
      <c r="P23274" s="93"/>
    </row>
    <row r="23275" spans="14:16">
      <c r="N23275" s="102"/>
      <c r="O23275" s="93"/>
      <c r="P23275" s="93"/>
    </row>
    <row r="23276" spans="14:16">
      <c r="N23276" s="102"/>
      <c r="O23276" s="93"/>
      <c r="P23276" s="93"/>
    </row>
    <row r="23277" spans="14:16">
      <c r="N23277" s="102"/>
      <c r="O23277" s="93"/>
      <c r="P23277" s="93"/>
    </row>
    <row r="23278" spans="14:16">
      <c r="N23278" s="102"/>
      <c r="O23278" s="93"/>
      <c r="P23278" s="93"/>
    </row>
    <row r="23279" spans="14:16">
      <c r="N23279" s="102"/>
      <c r="O23279" s="93"/>
      <c r="P23279" s="93"/>
    </row>
    <row r="23280" spans="14:16">
      <c r="N23280" s="102"/>
      <c r="O23280" s="93"/>
      <c r="P23280" s="93"/>
    </row>
    <row r="23281" spans="14:16">
      <c r="N23281" s="102"/>
      <c r="O23281" s="93"/>
      <c r="P23281" s="93"/>
    </row>
    <row r="23282" spans="14:16">
      <c r="N23282" s="102"/>
      <c r="O23282" s="93"/>
      <c r="P23282" s="93"/>
    </row>
    <row r="23283" spans="14:16">
      <c r="N23283" s="102"/>
      <c r="O23283" s="93"/>
      <c r="P23283" s="93"/>
    </row>
    <row r="23284" spans="14:16">
      <c r="N23284" s="102"/>
      <c r="O23284" s="93"/>
      <c r="P23284" s="93"/>
    </row>
    <row r="23285" spans="14:16">
      <c r="N23285" s="102"/>
      <c r="O23285" s="93"/>
      <c r="P23285" s="93"/>
    </row>
    <row r="23286" spans="14:16">
      <c r="N23286" s="102"/>
      <c r="O23286" s="93"/>
      <c r="P23286" s="93"/>
    </row>
    <row r="23287" spans="14:16">
      <c r="N23287" s="102"/>
      <c r="O23287" s="93"/>
      <c r="P23287" s="93"/>
    </row>
    <row r="23288" spans="14:16">
      <c r="N23288" s="102"/>
      <c r="O23288" s="93"/>
      <c r="P23288" s="93"/>
    </row>
    <row r="23289" spans="14:16">
      <c r="N23289" s="102"/>
      <c r="O23289" s="93"/>
      <c r="P23289" s="93"/>
    </row>
    <row r="23290" spans="14:16">
      <c r="N23290" s="102"/>
      <c r="O23290" s="93"/>
      <c r="P23290" s="93"/>
    </row>
    <row r="23291" spans="14:16">
      <c r="N23291" s="102"/>
      <c r="O23291" s="93"/>
      <c r="P23291" s="93"/>
    </row>
    <row r="23292" spans="14:16">
      <c r="N23292" s="102"/>
      <c r="O23292" s="93"/>
      <c r="P23292" s="93"/>
    </row>
    <row r="23293" spans="14:16">
      <c r="N23293" s="102"/>
      <c r="O23293" s="93"/>
      <c r="P23293" s="93"/>
    </row>
    <row r="23294" spans="14:16">
      <c r="N23294" s="102"/>
      <c r="O23294" s="93"/>
      <c r="P23294" s="93"/>
    </row>
    <row r="23295" spans="14:16">
      <c r="N23295" s="102"/>
      <c r="O23295" s="93"/>
      <c r="P23295" s="93"/>
    </row>
    <row r="23296" spans="14:16">
      <c r="N23296" s="102"/>
      <c r="O23296" s="93"/>
      <c r="P23296" s="93"/>
    </row>
    <row r="23297" spans="14:16">
      <c r="N23297" s="102"/>
      <c r="O23297" s="93"/>
      <c r="P23297" s="93"/>
    </row>
    <row r="23298" spans="14:16">
      <c r="N23298" s="102"/>
      <c r="O23298" s="93"/>
      <c r="P23298" s="93"/>
    </row>
    <row r="23299" spans="14:16">
      <c r="N23299" s="102"/>
      <c r="O23299" s="93"/>
      <c r="P23299" s="93"/>
    </row>
    <row r="23300" spans="14:16">
      <c r="N23300" s="102"/>
      <c r="O23300" s="93"/>
      <c r="P23300" s="93"/>
    </row>
    <row r="23301" spans="14:16">
      <c r="N23301" s="102"/>
      <c r="O23301" s="93"/>
      <c r="P23301" s="93"/>
    </row>
    <row r="23302" spans="14:16">
      <c r="N23302" s="102"/>
      <c r="O23302" s="93"/>
      <c r="P23302" s="93"/>
    </row>
    <row r="23303" spans="14:16">
      <c r="N23303" s="102"/>
      <c r="O23303" s="93"/>
      <c r="P23303" s="93"/>
    </row>
    <row r="23304" spans="14:16">
      <c r="N23304" s="102"/>
      <c r="O23304" s="93"/>
      <c r="P23304" s="93"/>
    </row>
    <row r="23305" spans="14:16">
      <c r="N23305" s="102"/>
      <c r="O23305" s="93"/>
      <c r="P23305" s="93"/>
    </row>
    <row r="23306" spans="14:16">
      <c r="N23306" s="102"/>
      <c r="O23306" s="93"/>
      <c r="P23306" s="93"/>
    </row>
    <row r="23307" spans="14:16">
      <c r="N23307" s="102"/>
      <c r="O23307" s="93"/>
      <c r="P23307" s="93"/>
    </row>
    <row r="23308" spans="14:16">
      <c r="N23308" s="102"/>
      <c r="O23308" s="93"/>
      <c r="P23308" s="93"/>
    </row>
    <row r="23309" spans="14:16">
      <c r="N23309" s="102"/>
      <c r="O23309" s="93"/>
      <c r="P23309" s="93"/>
    </row>
    <row r="23310" spans="14:16">
      <c r="N23310" s="102"/>
      <c r="O23310" s="93"/>
      <c r="P23310" s="93"/>
    </row>
    <row r="23311" spans="14:16">
      <c r="N23311" s="102"/>
      <c r="O23311" s="93"/>
      <c r="P23311" s="93"/>
    </row>
    <row r="23312" spans="14:16">
      <c r="N23312" s="102"/>
      <c r="O23312" s="93"/>
      <c r="P23312" s="93"/>
    </row>
    <row r="23313" spans="14:16">
      <c r="N23313" s="102"/>
      <c r="O23313" s="93"/>
      <c r="P23313" s="93"/>
    </row>
    <row r="23314" spans="14:16">
      <c r="N23314" s="102"/>
      <c r="O23314" s="93"/>
      <c r="P23314" s="93"/>
    </row>
    <row r="23315" spans="14:16">
      <c r="N23315" s="102"/>
      <c r="O23315" s="93"/>
      <c r="P23315" s="93"/>
    </row>
    <row r="23316" spans="14:16">
      <c r="N23316" s="102"/>
      <c r="O23316" s="93"/>
      <c r="P23316" s="93"/>
    </row>
    <row r="23317" spans="14:16">
      <c r="N23317" s="102"/>
      <c r="O23317" s="93"/>
      <c r="P23317" s="93"/>
    </row>
    <row r="23318" spans="14:16">
      <c r="N23318" s="102"/>
      <c r="O23318" s="93"/>
      <c r="P23318" s="93"/>
    </row>
    <row r="23319" spans="14:16">
      <c r="N23319" s="102"/>
      <c r="O23319" s="93"/>
      <c r="P23319" s="93"/>
    </row>
    <row r="23320" spans="14:16">
      <c r="N23320" s="102"/>
      <c r="O23320" s="93"/>
      <c r="P23320" s="93"/>
    </row>
    <row r="23321" spans="14:16">
      <c r="N23321" s="102"/>
      <c r="O23321" s="93"/>
      <c r="P23321" s="93"/>
    </row>
    <row r="23322" spans="14:16">
      <c r="N23322" s="102"/>
      <c r="O23322" s="93"/>
      <c r="P23322" s="93"/>
    </row>
    <row r="23323" spans="14:16">
      <c r="N23323" s="102"/>
      <c r="O23323" s="93"/>
      <c r="P23323" s="93"/>
    </row>
    <row r="23324" spans="14:16">
      <c r="N23324" s="102"/>
      <c r="O23324" s="93"/>
      <c r="P23324" s="93"/>
    </row>
    <row r="23325" spans="14:16">
      <c r="N23325" s="102"/>
      <c r="O23325" s="93"/>
      <c r="P23325" s="93"/>
    </row>
    <row r="23326" spans="14:16">
      <c r="N23326" s="102"/>
      <c r="O23326" s="93"/>
      <c r="P23326" s="93"/>
    </row>
    <row r="23327" spans="14:16">
      <c r="N23327" s="102"/>
      <c r="O23327" s="93"/>
      <c r="P23327" s="93"/>
    </row>
    <row r="23328" spans="14:16">
      <c r="N23328" s="102"/>
      <c r="O23328" s="93"/>
      <c r="P23328" s="93"/>
    </row>
    <row r="23329" spans="14:16">
      <c r="N23329" s="102"/>
      <c r="O23329" s="93"/>
      <c r="P23329" s="93"/>
    </row>
    <row r="23330" spans="14:16">
      <c r="N23330" s="102"/>
      <c r="O23330" s="93"/>
      <c r="P23330" s="93"/>
    </row>
    <row r="23331" spans="14:16">
      <c r="N23331" s="102"/>
      <c r="O23331" s="93"/>
      <c r="P23331" s="93"/>
    </row>
    <row r="23332" spans="14:16">
      <c r="N23332" s="102"/>
      <c r="O23332" s="93"/>
      <c r="P23332" s="93"/>
    </row>
    <row r="23333" spans="14:16">
      <c r="N23333" s="102"/>
      <c r="O23333" s="93"/>
      <c r="P23333" s="93"/>
    </row>
    <row r="23334" spans="14:16">
      <c r="N23334" s="102"/>
      <c r="O23334" s="93"/>
      <c r="P23334" s="93"/>
    </row>
    <row r="23335" spans="14:16">
      <c r="N23335" s="102"/>
      <c r="O23335" s="93"/>
      <c r="P23335" s="93"/>
    </row>
    <row r="23336" spans="14:16">
      <c r="N23336" s="102"/>
      <c r="O23336" s="93"/>
      <c r="P23336" s="93"/>
    </row>
    <row r="23337" spans="14:16">
      <c r="N23337" s="102"/>
      <c r="O23337" s="93"/>
      <c r="P23337" s="93"/>
    </row>
    <row r="23338" spans="14:16">
      <c r="N23338" s="102"/>
      <c r="O23338" s="93"/>
      <c r="P23338" s="93"/>
    </row>
    <row r="23339" spans="14:16">
      <c r="N23339" s="102"/>
      <c r="O23339" s="93"/>
      <c r="P23339" s="93"/>
    </row>
    <row r="23340" spans="14:16">
      <c r="N23340" s="102"/>
      <c r="O23340" s="93"/>
      <c r="P23340" s="93"/>
    </row>
    <row r="23341" spans="14:16">
      <c r="N23341" s="102"/>
      <c r="O23341" s="93"/>
      <c r="P23341" s="93"/>
    </row>
    <row r="23342" spans="14:16">
      <c r="N23342" s="102"/>
      <c r="O23342" s="93"/>
      <c r="P23342" s="93"/>
    </row>
    <row r="23343" spans="14:16">
      <c r="N23343" s="102"/>
      <c r="O23343" s="93"/>
      <c r="P23343" s="93"/>
    </row>
    <row r="23344" spans="14:16">
      <c r="N23344" s="102"/>
      <c r="O23344" s="93"/>
      <c r="P23344" s="93"/>
    </row>
    <row r="23345" spans="14:16">
      <c r="N23345" s="102"/>
      <c r="O23345" s="93"/>
      <c r="P23345" s="93"/>
    </row>
    <row r="23346" spans="14:16">
      <c r="N23346" s="102"/>
      <c r="O23346" s="93"/>
      <c r="P23346" s="93"/>
    </row>
    <row r="23347" spans="14:16">
      <c r="N23347" s="102"/>
      <c r="O23347" s="93"/>
      <c r="P23347" s="93"/>
    </row>
    <row r="23348" spans="14:16">
      <c r="N23348" s="102"/>
      <c r="O23348" s="93"/>
      <c r="P23348" s="93"/>
    </row>
    <row r="23349" spans="14:16">
      <c r="N23349" s="102"/>
      <c r="O23349" s="93"/>
      <c r="P23349" s="93"/>
    </row>
    <row r="23350" spans="14:16">
      <c r="N23350" s="102"/>
      <c r="O23350" s="93"/>
      <c r="P23350" s="93"/>
    </row>
    <row r="23351" spans="14:16">
      <c r="N23351" s="102"/>
      <c r="O23351" s="93"/>
      <c r="P23351" s="93"/>
    </row>
    <row r="23352" spans="14:16">
      <c r="N23352" s="102"/>
      <c r="O23352" s="93"/>
      <c r="P23352" s="93"/>
    </row>
    <row r="23353" spans="14:16">
      <c r="N23353" s="102"/>
      <c r="O23353" s="93"/>
      <c r="P23353" s="93"/>
    </row>
    <row r="23354" spans="14:16">
      <c r="N23354" s="102"/>
      <c r="O23354" s="93"/>
      <c r="P23354" s="93"/>
    </row>
    <row r="23355" spans="14:16">
      <c r="N23355" s="102"/>
      <c r="O23355" s="93"/>
      <c r="P23355" s="93"/>
    </row>
    <row r="23356" spans="14:16">
      <c r="N23356" s="102"/>
      <c r="O23356" s="93"/>
      <c r="P23356" s="93"/>
    </row>
    <row r="23357" spans="14:16">
      <c r="N23357" s="102"/>
      <c r="O23357" s="93"/>
      <c r="P23357" s="93"/>
    </row>
    <row r="23358" spans="14:16">
      <c r="N23358" s="102"/>
      <c r="O23358" s="93"/>
      <c r="P23358" s="93"/>
    </row>
    <row r="23359" spans="14:16">
      <c r="N23359" s="102"/>
      <c r="O23359" s="93"/>
      <c r="P23359" s="93"/>
    </row>
    <row r="23360" spans="14:16">
      <c r="N23360" s="102"/>
      <c r="O23360" s="93"/>
      <c r="P23360" s="93"/>
    </row>
    <row r="23361" spans="14:16">
      <c r="N23361" s="102"/>
      <c r="O23361" s="93"/>
      <c r="P23361" s="93"/>
    </row>
    <row r="23362" spans="14:16">
      <c r="N23362" s="102"/>
      <c r="O23362" s="93"/>
      <c r="P23362" s="93"/>
    </row>
    <row r="23363" spans="14:16">
      <c r="N23363" s="102"/>
      <c r="O23363" s="93"/>
      <c r="P23363" s="93"/>
    </row>
    <row r="23364" spans="14:16">
      <c r="N23364" s="102"/>
      <c r="O23364" s="93"/>
      <c r="P23364" s="93"/>
    </row>
    <row r="23365" spans="14:16">
      <c r="N23365" s="102"/>
      <c r="O23365" s="93"/>
      <c r="P23365" s="93"/>
    </row>
    <row r="23366" spans="14:16">
      <c r="N23366" s="102"/>
      <c r="O23366" s="93"/>
      <c r="P23366" s="93"/>
    </row>
    <row r="23367" spans="14:16">
      <c r="N23367" s="102"/>
      <c r="O23367" s="93"/>
      <c r="P23367" s="93"/>
    </row>
    <row r="23368" spans="14:16">
      <c r="N23368" s="102"/>
      <c r="O23368" s="93"/>
      <c r="P23368" s="93"/>
    </row>
    <row r="23369" spans="14:16">
      <c r="N23369" s="102"/>
      <c r="O23369" s="93"/>
      <c r="P23369" s="93"/>
    </row>
    <row r="23370" spans="14:16">
      <c r="N23370" s="102"/>
      <c r="O23370" s="93"/>
      <c r="P23370" s="93"/>
    </row>
    <row r="23371" spans="14:16">
      <c r="N23371" s="102"/>
      <c r="O23371" s="93"/>
      <c r="P23371" s="93"/>
    </row>
    <row r="23372" spans="14:16">
      <c r="N23372" s="102"/>
      <c r="O23372" s="93"/>
      <c r="P23372" s="93"/>
    </row>
    <row r="23373" spans="14:16">
      <c r="N23373" s="102"/>
      <c r="O23373" s="93"/>
      <c r="P23373" s="93"/>
    </row>
    <row r="23374" spans="14:16">
      <c r="N23374" s="102"/>
      <c r="O23374" s="93"/>
      <c r="P23374" s="93"/>
    </row>
    <row r="23375" spans="14:16">
      <c r="N23375" s="102"/>
      <c r="O23375" s="93"/>
      <c r="P23375" s="93"/>
    </row>
    <row r="23376" spans="14:16">
      <c r="N23376" s="102"/>
      <c r="O23376" s="93"/>
      <c r="P23376" s="93"/>
    </row>
    <row r="23377" spans="14:16">
      <c r="N23377" s="102"/>
      <c r="O23377" s="93"/>
      <c r="P23377" s="93"/>
    </row>
    <row r="23378" spans="14:16">
      <c r="N23378" s="102"/>
      <c r="O23378" s="93"/>
      <c r="P23378" s="93"/>
    </row>
    <row r="23379" spans="14:16">
      <c r="N23379" s="102"/>
      <c r="O23379" s="93"/>
      <c r="P23379" s="93"/>
    </row>
    <row r="23380" spans="14:16">
      <c r="N23380" s="102"/>
      <c r="O23380" s="93"/>
      <c r="P23380" s="93"/>
    </row>
    <row r="23381" spans="14:16">
      <c r="N23381" s="102"/>
      <c r="O23381" s="93"/>
      <c r="P23381" s="93"/>
    </row>
    <row r="23382" spans="14:16">
      <c r="N23382" s="102"/>
      <c r="O23382" s="93"/>
      <c r="P23382" s="93"/>
    </row>
    <row r="23383" spans="14:16">
      <c r="N23383" s="102"/>
      <c r="O23383" s="93"/>
      <c r="P23383" s="93"/>
    </row>
    <row r="23384" spans="14:16">
      <c r="N23384" s="102"/>
      <c r="O23384" s="93"/>
      <c r="P23384" s="93"/>
    </row>
    <row r="23385" spans="14:16">
      <c r="N23385" s="102"/>
      <c r="O23385" s="93"/>
      <c r="P23385" s="93"/>
    </row>
    <row r="23386" spans="14:16">
      <c r="N23386" s="102"/>
      <c r="O23386" s="93"/>
      <c r="P23386" s="93"/>
    </row>
    <row r="23387" spans="14:16">
      <c r="N23387" s="102"/>
      <c r="O23387" s="93"/>
      <c r="P23387" s="93"/>
    </row>
    <row r="23388" spans="14:16">
      <c r="N23388" s="102"/>
      <c r="O23388" s="93"/>
      <c r="P23388" s="93"/>
    </row>
    <row r="23389" spans="14:16">
      <c r="N23389" s="102"/>
      <c r="O23389" s="93"/>
      <c r="P23389" s="93"/>
    </row>
    <row r="23390" spans="14:16">
      <c r="N23390" s="102"/>
      <c r="O23390" s="93"/>
      <c r="P23390" s="93"/>
    </row>
    <row r="23391" spans="14:16">
      <c r="N23391" s="102"/>
      <c r="O23391" s="93"/>
      <c r="P23391" s="93"/>
    </row>
    <row r="23392" spans="14:16">
      <c r="N23392" s="102"/>
      <c r="O23392" s="93"/>
      <c r="P23392" s="93"/>
    </row>
    <row r="23393" spans="14:16">
      <c r="N23393" s="102"/>
      <c r="O23393" s="93"/>
      <c r="P23393" s="93"/>
    </row>
    <row r="23394" spans="14:16">
      <c r="N23394" s="102"/>
      <c r="O23394" s="93"/>
      <c r="P23394" s="93"/>
    </row>
    <row r="23395" spans="14:16">
      <c r="N23395" s="102"/>
      <c r="O23395" s="93"/>
      <c r="P23395" s="93"/>
    </row>
    <row r="23396" spans="14:16">
      <c r="N23396" s="102"/>
      <c r="O23396" s="93"/>
      <c r="P23396" s="93"/>
    </row>
    <row r="23397" spans="14:16">
      <c r="N23397" s="102"/>
      <c r="O23397" s="93"/>
      <c r="P23397" s="93"/>
    </row>
    <row r="23398" spans="14:16">
      <c r="N23398" s="102"/>
      <c r="O23398" s="93"/>
      <c r="P23398" s="93"/>
    </row>
    <row r="23399" spans="14:16">
      <c r="N23399" s="102"/>
      <c r="O23399" s="93"/>
      <c r="P23399" s="93"/>
    </row>
    <row r="23400" spans="14:16">
      <c r="N23400" s="102"/>
      <c r="O23400" s="93"/>
      <c r="P23400" s="93"/>
    </row>
    <row r="23401" spans="14:16">
      <c r="N23401" s="102"/>
      <c r="O23401" s="93"/>
      <c r="P23401" s="93"/>
    </row>
    <row r="23402" spans="14:16">
      <c r="N23402" s="102"/>
      <c r="O23402" s="93"/>
      <c r="P23402" s="93"/>
    </row>
    <row r="23403" spans="14:16">
      <c r="N23403" s="102"/>
      <c r="O23403" s="93"/>
      <c r="P23403" s="93"/>
    </row>
    <row r="23404" spans="14:16">
      <c r="N23404" s="102"/>
      <c r="O23404" s="93"/>
      <c r="P23404" s="93"/>
    </row>
    <row r="23405" spans="14:16">
      <c r="N23405" s="102"/>
      <c r="O23405" s="93"/>
      <c r="P23405" s="93"/>
    </row>
    <row r="23406" spans="14:16">
      <c r="N23406" s="102"/>
      <c r="O23406" s="93"/>
      <c r="P23406" s="93"/>
    </row>
    <row r="23407" spans="14:16">
      <c r="N23407" s="102"/>
      <c r="O23407" s="93"/>
      <c r="P23407" s="93"/>
    </row>
    <row r="23408" spans="14:16">
      <c r="N23408" s="102"/>
      <c r="O23408" s="93"/>
      <c r="P23408" s="93"/>
    </row>
    <row r="23409" spans="14:16">
      <c r="N23409" s="102"/>
      <c r="O23409" s="93"/>
      <c r="P23409" s="93"/>
    </row>
    <row r="23410" spans="14:16">
      <c r="N23410" s="102"/>
      <c r="O23410" s="93"/>
      <c r="P23410" s="93"/>
    </row>
    <row r="23411" spans="14:16">
      <c r="N23411" s="102"/>
      <c r="O23411" s="93"/>
      <c r="P23411" s="93"/>
    </row>
    <row r="23412" spans="14:16">
      <c r="N23412" s="102"/>
      <c r="O23412" s="93"/>
      <c r="P23412" s="93"/>
    </row>
    <row r="23413" spans="14:16">
      <c r="N23413" s="102"/>
      <c r="O23413" s="93"/>
      <c r="P23413" s="93"/>
    </row>
    <row r="23414" spans="14:16">
      <c r="N23414" s="102"/>
      <c r="O23414" s="93"/>
      <c r="P23414" s="93"/>
    </row>
    <row r="23415" spans="14:16">
      <c r="N23415" s="102"/>
      <c r="O23415" s="93"/>
      <c r="P23415" s="93"/>
    </row>
    <row r="23416" spans="14:16">
      <c r="N23416" s="102"/>
      <c r="O23416" s="93"/>
      <c r="P23416" s="93"/>
    </row>
    <row r="23417" spans="14:16">
      <c r="N23417" s="102"/>
      <c r="O23417" s="93"/>
      <c r="P23417" s="93"/>
    </row>
    <row r="23418" spans="14:16">
      <c r="N23418" s="102"/>
      <c r="O23418" s="93"/>
      <c r="P23418" s="93"/>
    </row>
    <row r="23419" spans="14:16">
      <c r="N23419" s="102"/>
      <c r="O23419" s="93"/>
      <c r="P23419" s="93"/>
    </row>
    <row r="23420" spans="14:16">
      <c r="N23420" s="102"/>
      <c r="O23420" s="93"/>
      <c r="P23420" s="93"/>
    </row>
    <row r="23421" spans="14:16">
      <c r="N23421" s="102"/>
      <c r="O23421" s="93"/>
      <c r="P23421" s="93"/>
    </row>
    <row r="23422" spans="14:16">
      <c r="N23422" s="102"/>
      <c r="O23422" s="93"/>
      <c r="P23422" s="93"/>
    </row>
    <row r="23423" spans="14:16">
      <c r="N23423" s="102"/>
      <c r="O23423" s="93"/>
      <c r="P23423" s="93"/>
    </row>
    <row r="23424" spans="14:16">
      <c r="N23424" s="102"/>
      <c r="O23424" s="93"/>
      <c r="P23424" s="93"/>
    </row>
    <row r="23425" spans="14:16">
      <c r="N23425" s="102"/>
      <c r="O23425" s="93"/>
      <c r="P23425" s="93"/>
    </row>
    <row r="23426" spans="14:16">
      <c r="N23426" s="102"/>
      <c r="O23426" s="93"/>
      <c r="P23426" s="93"/>
    </row>
    <row r="23427" spans="14:16">
      <c r="N23427" s="102"/>
      <c r="O23427" s="93"/>
      <c r="P23427" s="93"/>
    </row>
    <row r="23428" spans="14:16">
      <c r="N23428" s="102"/>
      <c r="O23428" s="93"/>
      <c r="P23428" s="93"/>
    </row>
    <row r="23429" spans="14:16">
      <c r="N23429" s="102"/>
      <c r="O23429" s="93"/>
      <c r="P23429" s="93"/>
    </row>
    <row r="23430" spans="14:16">
      <c r="N23430" s="102"/>
      <c r="O23430" s="93"/>
      <c r="P23430" s="93"/>
    </row>
    <row r="23431" spans="14:16">
      <c r="N23431" s="102"/>
      <c r="O23431" s="93"/>
      <c r="P23431" s="93"/>
    </row>
    <row r="23432" spans="14:16">
      <c r="N23432" s="102"/>
      <c r="O23432" s="93"/>
      <c r="P23432" s="93"/>
    </row>
    <row r="23433" spans="14:16">
      <c r="N23433" s="102"/>
      <c r="O23433" s="93"/>
      <c r="P23433" s="93"/>
    </row>
    <row r="23434" spans="14:16">
      <c r="N23434" s="102"/>
      <c r="O23434" s="93"/>
      <c r="P23434" s="93"/>
    </row>
    <row r="23435" spans="14:16">
      <c r="N23435" s="102"/>
      <c r="O23435" s="93"/>
      <c r="P23435" s="93"/>
    </row>
    <row r="23436" spans="14:16">
      <c r="N23436" s="102"/>
      <c r="O23436" s="93"/>
      <c r="P23436" s="93"/>
    </row>
    <row r="23437" spans="14:16">
      <c r="N23437" s="102"/>
      <c r="O23437" s="93"/>
      <c r="P23437" s="93"/>
    </row>
    <row r="23438" spans="14:16">
      <c r="N23438" s="102"/>
      <c r="O23438" s="93"/>
      <c r="P23438" s="93"/>
    </row>
    <row r="23439" spans="14:16">
      <c r="N23439" s="102"/>
      <c r="O23439" s="93"/>
      <c r="P23439" s="93"/>
    </row>
    <row r="23440" spans="14:16">
      <c r="N23440" s="102"/>
      <c r="O23440" s="93"/>
      <c r="P23440" s="93"/>
    </row>
    <row r="23441" spans="14:16">
      <c r="N23441" s="102"/>
      <c r="O23441" s="93"/>
      <c r="P23441" s="93"/>
    </row>
    <row r="23442" spans="14:16">
      <c r="N23442" s="102"/>
      <c r="O23442" s="93"/>
      <c r="P23442" s="93"/>
    </row>
    <row r="23443" spans="14:16">
      <c r="N23443" s="102"/>
      <c r="O23443" s="93"/>
      <c r="P23443" s="93"/>
    </row>
    <row r="23444" spans="14:16">
      <c r="N23444" s="102"/>
      <c r="O23444" s="93"/>
      <c r="P23444" s="93"/>
    </row>
    <row r="23445" spans="14:16">
      <c r="N23445" s="102"/>
      <c r="O23445" s="93"/>
      <c r="P23445" s="93"/>
    </row>
    <row r="23446" spans="14:16">
      <c r="N23446" s="102"/>
      <c r="O23446" s="93"/>
      <c r="P23446" s="93"/>
    </row>
    <row r="23447" spans="14:16">
      <c r="N23447" s="102"/>
      <c r="O23447" s="93"/>
      <c r="P23447" s="93"/>
    </row>
    <row r="23448" spans="14:16">
      <c r="N23448" s="102"/>
      <c r="O23448" s="93"/>
      <c r="P23448" s="93"/>
    </row>
    <row r="23449" spans="14:16">
      <c r="N23449" s="102"/>
      <c r="O23449" s="93"/>
      <c r="P23449" s="93"/>
    </row>
    <row r="23450" spans="14:16">
      <c r="N23450" s="102"/>
      <c r="O23450" s="93"/>
      <c r="P23450" s="93"/>
    </row>
    <row r="23451" spans="14:16">
      <c r="N23451" s="102"/>
      <c r="O23451" s="93"/>
      <c r="P23451" s="93"/>
    </row>
    <row r="23452" spans="14:16">
      <c r="N23452" s="102"/>
      <c r="O23452" s="93"/>
      <c r="P23452" s="93"/>
    </row>
    <row r="23453" spans="14:16">
      <c r="N23453" s="102"/>
      <c r="O23453" s="93"/>
      <c r="P23453" s="93"/>
    </row>
    <row r="23454" spans="14:16">
      <c r="N23454" s="102"/>
      <c r="O23454" s="93"/>
      <c r="P23454" s="93"/>
    </row>
    <row r="23455" spans="14:16">
      <c r="N23455" s="102"/>
      <c r="O23455" s="93"/>
      <c r="P23455" s="93"/>
    </row>
    <row r="23456" spans="14:16">
      <c r="N23456" s="102"/>
      <c r="O23456" s="93"/>
      <c r="P23456" s="93"/>
    </row>
    <row r="23457" spans="14:16">
      <c r="N23457" s="102"/>
      <c r="O23457" s="93"/>
      <c r="P23457" s="93"/>
    </row>
    <row r="23458" spans="14:16">
      <c r="N23458" s="102"/>
      <c r="O23458" s="93"/>
      <c r="P23458" s="93"/>
    </row>
    <row r="23459" spans="14:16">
      <c r="N23459" s="102"/>
      <c r="O23459" s="93"/>
      <c r="P23459" s="93"/>
    </row>
    <row r="23460" spans="14:16">
      <c r="N23460" s="102"/>
      <c r="O23460" s="93"/>
      <c r="P23460" s="93"/>
    </row>
    <row r="23461" spans="14:16">
      <c r="N23461" s="102"/>
      <c r="O23461" s="93"/>
      <c r="P23461" s="93"/>
    </row>
    <row r="23462" spans="14:16">
      <c r="N23462" s="102"/>
      <c r="O23462" s="93"/>
      <c r="P23462" s="93"/>
    </row>
    <row r="23463" spans="14:16">
      <c r="N23463" s="102"/>
      <c r="O23463" s="93"/>
      <c r="P23463" s="93"/>
    </row>
    <row r="23464" spans="14:16">
      <c r="N23464" s="102"/>
      <c r="O23464" s="93"/>
      <c r="P23464" s="93"/>
    </row>
    <row r="23465" spans="14:16">
      <c r="N23465" s="102"/>
      <c r="O23465" s="93"/>
      <c r="P23465" s="93"/>
    </row>
    <row r="23466" spans="14:16">
      <c r="N23466" s="102"/>
      <c r="O23466" s="93"/>
      <c r="P23466" s="93"/>
    </row>
    <row r="23467" spans="14:16">
      <c r="N23467" s="102"/>
      <c r="O23467" s="93"/>
      <c r="P23467" s="93"/>
    </row>
    <row r="23468" spans="14:16">
      <c r="N23468" s="102"/>
      <c r="O23468" s="93"/>
      <c r="P23468" s="93"/>
    </row>
    <row r="23469" spans="14:16">
      <c r="N23469" s="102"/>
      <c r="O23469" s="93"/>
      <c r="P23469" s="93"/>
    </row>
    <row r="23470" spans="14:16">
      <c r="N23470" s="102"/>
      <c r="O23470" s="93"/>
      <c r="P23470" s="93"/>
    </row>
    <row r="23471" spans="14:16">
      <c r="N23471" s="102"/>
      <c r="O23471" s="93"/>
      <c r="P23471" s="93"/>
    </row>
    <row r="23472" spans="14:16">
      <c r="N23472" s="102"/>
      <c r="O23472" s="93"/>
      <c r="P23472" s="93"/>
    </row>
    <row r="23473" spans="14:16">
      <c r="N23473" s="102"/>
      <c r="O23473" s="93"/>
      <c r="P23473" s="93"/>
    </row>
    <row r="23474" spans="14:16">
      <c r="N23474" s="102"/>
      <c r="O23474" s="93"/>
      <c r="P23474" s="93"/>
    </row>
    <row r="23475" spans="14:16">
      <c r="N23475" s="102"/>
      <c r="O23475" s="93"/>
      <c r="P23475" s="93"/>
    </row>
    <row r="23476" spans="14:16">
      <c r="N23476" s="102"/>
      <c r="O23476" s="93"/>
      <c r="P23476" s="93"/>
    </row>
    <row r="23477" spans="14:16">
      <c r="N23477" s="102"/>
      <c r="O23477" s="93"/>
      <c r="P23477" s="93"/>
    </row>
    <row r="23478" spans="14:16">
      <c r="N23478" s="102"/>
      <c r="O23478" s="93"/>
      <c r="P23478" s="93"/>
    </row>
    <row r="23479" spans="14:16">
      <c r="N23479" s="102"/>
      <c r="O23479" s="93"/>
      <c r="P23479" s="93"/>
    </row>
    <row r="23480" spans="14:16">
      <c r="N23480" s="102"/>
      <c r="O23480" s="93"/>
      <c r="P23480" s="93"/>
    </row>
    <row r="23481" spans="14:16">
      <c r="N23481" s="102"/>
      <c r="O23481" s="93"/>
      <c r="P23481" s="93"/>
    </row>
    <row r="23482" spans="14:16">
      <c r="N23482" s="102"/>
      <c r="O23482" s="93"/>
      <c r="P23482" s="93"/>
    </row>
    <row r="23483" spans="14:16">
      <c r="N23483" s="102"/>
      <c r="O23483" s="93"/>
      <c r="P23483" s="93"/>
    </row>
    <row r="23484" spans="14:16">
      <c r="N23484" s="102"/>
      <c r="O23484" s="93"/>
      <c r="P23484" s="93"/>
    </row>
    <row r="23485" spans="14:16">
      <c r="N23485" s="102"/>
      <c r="O23485" s="93"/>
      <c r="P23485" s="93"/>
    </row>
    <row r="23486" spans="14:16">
      <c r="N23486" s="102"/>
      <c r="O23486" s="93"/>
      <c r="P23486" s="93"/>
    </row>
    <row r="23487" spans="14:16">
      <c r="N23487" s="102"/>
      <c r="O23487" s="93"/>
      <c r="P23487" s="93"/>
    </row>
    <row r="23488" spans="14:16">
      <c r="N23488" s="102"/>
      <c r="O23488" s="93"/>
      <c r="P23488" s="93"/>
    </row>
    <row r="23489" spans="14:16">
      <c r="N23489" s="102"/>
      <c r="O23489" s="93"/>
      <c r="P23489" s="93"/>
    </row>
    <row r="23490" spans="14:16">
      <c r="N23490" s="102"/>
      <c r="O23490" s="93"/>
      <c r="P23490" s="93"/>
    </row>
    <row r="23491" spans="14:16">
      <c r="N23491" s="102"/>
      <c r="O23491" s="93"/>
      <c r="P23491" s="93"/>
    </row>
    <row r="23492" spans="14:16">
      <c r="N23492" s="102"/>
      <c r="O23492" s="93"/>
      <c r="P23492" s="93"/>
    </row>
    <row r="23493" spans="14:16">
      <c r="N23493" s="102"/>
      <c r="O23493" s="93"/>
      <c r="P23493" s="93"/>
    </row>
    <row r="23494" spans="14:16">
      <c r="N23494" s="102"/>
      <c r="O23494" s="93"/>
      <c r="P23494" s="93"/>
    </row>
    <row r="23495" spans="14:16">
      <c r="N23495" s="102"/>
      <c r="O23495" s="93"/>
      <c r="P23495" s="93"/>
    </row>
    <row r="23496" spans="14:16">
      <c r="N23496" s="102"/>
      <c r="O23496" s="93"/>
      <c r="P23496" s="93"/>
    </row>
    <row r="23497" spans="14:16">
      <c r="N23497" s="102"/>
      <c r="O23497" s="93"/>
      <c r="P23497" s="93"/>
    </row>
    <row r="23498" spans="14:16">
      <c r="N23498" s="102"/>
      <c r="O23498" s="93"/>
      <c r="P23498" s="93"/>
    </row>
    <row r="23499" spans="14:16">
      <c r="N23499" s="102"/>
      <c r="O23499" s="93"/>
      <c r="P23499" s="93"/>
    </row>
    <row r="23500" spans="14:16">
      <c r="N23500" s="102"/>
      <c r="O23500" s="93"/>
      <c r="P23500" s="93"/>
    </row>
    <row r="23501" spans="14:16">
      <c r="N23501" s="102"/>
      <c r="O23501" s="93"/>
      <c r="P23501" s="93"/>
    </row>
    <row r="23502" spans="14:16">
      <c r="N23502" s="102"/>
      <c r="O23502" s="93"/>
      <c r="P23502" s="93"/>
    </row>
    <row r="23503" spans="14:16">
      <c r="N23503" s="102"/>
      <c r="O23503" s="93"/>
      <c r="P23503" s="93"/>
    </row>
    <row r="23504" spans="14:16">
      <c r="N23504" s="102"/>
      <c r="O23504" s="93"/>
      <c r="P23504" s="93"/>
    </row>
    <row r="23505" spans="14:16">
      <c r="N23505" s="102"/>
      <c r="O23505" s="93"/>
      <c r="P23505" s="93"/>
    </row>
    <row r="23506" spans="14:16">
      <c r="N23506" s="102"/>
      <c r="O23506" s="93"/>
      <c r="P23506" s="93"/>
    </row>
    <row r="23507" spans="14:16">
      <c r="N23507" s="102"/>
      <c r="O23507" s="93"/>
      <c r="P23507" s="93"/>
    </row>
    <row r="23508" spans="14:16">
      <c r="N23508" s="102"/>
      <c r="O23508" s="93"/>
      <c r="P23508" s="93"/>
    </row>
    <row r="23509" spans="14:16">
      <c r="N23509" s="102"/>
      <c r="O23509" s="93"/>
      <c r="P23509" s="93"/>
    </row>
    <row r="23510" spans="14:16">
      <c r="N23510" s="102"/>
      <c r="O23510" s="93"/>
      <c r="P23510" s="93"/>
    </row>
    <row r="23511" spans="14:16">
      <c r="N23511" s="102"/>
      <c r="O23511" s="93"/>
      <c r="P23511" s="93"/>
    </row>
    <row r="23512" spans="14:16">
      <c r="N23512" s="102"/>
      <c r="O23512" s="93"/>
      <c r="P23512" s="93"/>
    </row>
    <row r="23513" spans="14:16">
      <c r="N23513" s="102"/>
      <c r="O23513" s="93"/>
      <c r="P23513" s="93"/>
    </row>
    <row r="23514" spans="14:16">
      <c r="N23514" s="102"/>
      <c r="O23514" s="93"/>
      <c r="P23514" s="93"/>
    </row>
    <row r="23515" spans="14:16">
      <c r="N23515" s="102"/>
      <c r="O23515" s="93"/>
      <c r="P23515" s="93"/>
    </row>
    <row r="23516" spans="14:16">
      <c r="N23516" s="102"/>
      <c r="O23516" s="93"/>
      <c r="P23516" s="93"/>
    </row>
    <row r="23517" spans="14:16">
      <c r="N23517" s="102"/>
      <c r="O23517" s="93"/>
      <c r="P23517" s="93"/>
    </row>
    <row r="23518" spans="14:16">
      <c r="N23518" s="102"/>
      <c r="O23518" s="93"/>
      <c r="P23518" s="93"/>
    </row>
    <row r="23519" spans="14:16">
      <c r="N23519" s="102"/>
      <c r="O23519" s="93"/>
      <c r="P23519" s="93"/>
    </row>
    <row r="23520" spans="14:16">
      <c r="N23520" s="102"/>
      <c r="O23520" s="93"/>
      <c r="P23520" s="93"/>
    </row>
    <row r="23521" spans="14:16">
      <c r="N23521" s="102"/>
      <c r="O23521" s="93"/>
      <c r="P23521" s="93"/>
    </row>
    <row r="23522" spans="14:16">
      <c r="N23522" s="102"/>
      <c r="O23522" s="93"/>
      <c r="P23522" s="93"/>
    </row>
    <row r="23523" spans="14:16">
      <c r="N23523" s="102"/>
      <c r="O23523" s="93"/>
      <c r="P23523" s="93"/>
    </row>
    <row r="23524" spans="14:16">
      <c r="N23524" s="102"/>
      <c r="O23524" s="93"/>
      <c r="P23524" s="93"/>
    </row>
    <row r="23525" spans="14:16">
      <c r="N23525" s="102"/>
      <c r="O23525" s="93"/>
      <c r="P23525" s="93"/>
    </row>
    <row r="23526" spans="14:16">
      <c r="N23526" s="102"/>
      <c r="O23526" s="93"/>
      <c r="P23526" s="93"/>
    </row>
    <row r="23527" spans="14:16">
      <c r="N23527" s="102"/>
      <c r="O23527" s="93"/>
      <c r="P23527" s="93"/>
    </row>
    <row r="23528" spans="14:16">
      <c r="N23528" s="102"/>
      <c r="O23528" s="93"/>
      <c r="P23528" s="93"/>
    </row>
    <row r="23529" spans="14:16">
      <c r="N23529" s="102"/>
      <c r="O23529" s="93"/>
      <c r="P23529" s="93"/>
    </row>
    <row r="23530" spans="14:16">
      <c r="N23530" s="102"/>
      <c r="O23530" s="93"/>
      <c r="P23530" s="93"/>
    </row>
    <row r="23531" spans="14:16">
      <c r="N23531" s="102"/>
      <c r="O23531" s="93"/>
      <c r="P23531" s="93"/>
    </row>
    <row r="23532" spans="14:16">
      <c r="N23532" s="102"/>
      <c r="O23532" s="93"/>
      <c r="P23532" s="93"/>
    </row>
    <row r="23533" spans="14:16">
      <c r="N23533" s="102"/>
      <c r="O23533" s="93"/>
      <c r="P23533" s="93"/>
    </row>
    <row r="23534" spans="14:16">
      <c r="N23534" s="102"/>
      <c r="O23534" s="93"/>
      <c r="P23534" s="93"/>
    </row>
    <row r="23535" spans="14:16">
      <c r="N23535" s="102"/>
      <c r="O23535" s="93"/>
      <c r="P23535" s="93"/>
    </row>
    <row r="23536" spans="14:16">
      <c r="N23536" s="102"/>
      <c r="O23536" s="93"/>
      <c r="P23536" s="93"/>
    </row>
    <row r="23537" spans="14:16">
      <c r="N23537" s="102"/>
      <c r="O23537" s="93"/>
      <c r="P23537" s="93"/>
    </row>
    <row r="23538" spans="14:16">
      <c r="N23538" s="102"/>
      <c r="O23538" s="93"/>
      <c r="P23538" s="93"/>
    </row>
    <row r="23539" spans="14:16">
      <c r="N23539" s="102"/>
      <c r="O23539" s="93"/>
      <c r="P23539" s="93"/>
    </row>
    <row r="23540" spans="14:16">
      <c r="N23540" s="102"/>
      <c r="O23540" s="93"/>
      <c r="P23540" s="93"/>
    </row>
    <row r="23541" spans="14:16">
      <c r="N23541" s="102"/>
      <c r="O23541" s="93"/>
      <c r="P23541" s="93"/>
    </row>
    <row r="23542" spans="14:16">
      <c r="N23542" s="102"/>
      <c r="O23542" s="93"/>
      <c r="P23542" s="93"/>
    </row>
    <row r="23543" spans="14:16">
      <c r="N23543" s="102"/>
      <c r="O23543" s="93"/>
      <c r="P23543" s="93"/>
    </row>
    <row r="23544" spans="14:16">
      <c r="N23544" s="102"/>
      <c r="O23544" s="93"/>
      <c r="P23544" s="93"/>
    </row>
    <row r="23545" spans="14:16">
      <c r="N23545" s="102"/>
      <c r="O23545" s="93"/>
      <c r="P23545" s="93"/>
    </row>
    <row r="23546" spans="14:16">
      <c r="N23546" s="102"/>
      <c r="O23546" s="93"/>
      <c r="P23546" s="93"/>
    </row>
    <row r="23547" spans="14:16">
      <c r="N23547" s="102"/>
      <c r="O23547" s="93"/>
      <c r="P23547" s="93"/>
    </row>
    <row r="23548" spans="14:16">
      <c r="N23548" s="102"/>
      <c r="O23548" s="93"/>
      <c r="P23548" s="93"/>
    </row>
    <row r="23549" spans="14:16">
      <c r="N23549" s="102"/>
      <c r="O23549" s="93"/>
      <c r="P23549" s="93"/>
    </row>
    <row r="23550" spans="14:16">
      <c r="N23550" s="102"/>
      <c r="O23550" s="93"/>
      <c r="P23550" s="93"/>
    </row>
    <row r="23551" spans="14:16">
      <c r="N23551" s="102"/>
      <c r="O23551" s="93"/>
      <c r="P23551" s="93"/>
    </row>
    <row r="23552" spans="14:16">
      <c r="N23552" s="102"/>
      <c r="O23552" s="93"/>
      <c r="P23552" s="93"/>
    </row>
    <row r="23553" spans="14:16">
      <c r="N23553" s="102"/>
      <c r="O23553" s="93"/>
      <c r="P23553" s="93"/>
    </row>
    <row r="23554" spans="14:16">
      <c r="N23554" s="102"/>
      <c r="O23554" s="93"/>
      <c r="P23554" s="93"/>
    </row>
    <row r="23555" spans="14:16">
      <c r="N23555" s="102"/>
      <c r="O23555" s="93"/>
      <c r="P23555" s="93"/>
    </row>
    <row r="23556" spans="14:16">
      <c r="N23556" s="102"/>
      <c r="O23556" s="93"/>
      <c r="P23556" s="93"/>
    </row>
    <row r="23557" spans="14:16">
      <c r="N23557" s="102"/>
      <c r="O23557" s="93"/>
      <c r="P23557" s="93"/>
    </row>
    <row r="23558" spans="14:16">
      <c r="N23558" s="102"/>
      <c r="O23558" s="93"/>
      <c r="P23558" s="93"/>
    </row>
    <row r="23559" spans="14:16">
      <c r="N23559" s="102"/>
      <c r="O23559" s="93"/>
      <c r="P23559" s="93"/>
    </row>
    <row r="23560" spans="14:16">
      <c r="N23560" s="102"/>
      <c r="O23560" s="93"/>
      <c r="P23560" s="93"/>
    </row>
    <row r="23561" spans="14:16">
      <c r="N23561" s="102"/>
      <c r="O23561" s="93"/>
      <c r="P23561" s="93"/>
    </row>
    <row r="23562" spans="14:16">
      <c r="N23562" s="102"/>
      <c r="O23562" s="93"/>
      <c r="P23562" s="93"/>
    </row>
    <row r="23563" spans="14:16">
      <c r="N23563" s="102"/>
      <c r="O23563" s="93"/>
      <c r="P23563" s="93"/>
    </row>
    <row r="23564" spans="14:16">
      <c r="N23564" s="102"/>
      <c r="O23564" s="93"/>
      <c r="P23564" s="93"/>
    </row>
    <row r="23565" spans="14:16">
      <c r="N23565" s="102"/>
      <c r="O23565" s="93"/>
      <c r="P23565" s="93"/>
    </row>
    <row r="23566" spans="14:16">
      <c r="N23566" s="102"/>
      <c r="O23566" s="93"/>
      <c r="P23566" s="93"/>
    </row>
    <row r="23567" spans="14:16">
      <c r="N23567" s="102"/>
      <c r="O23567" s="93"/>
      <c r="P23567" s="93"/>
    </row>
    <row r="23568" spans="14:16">
      <c r="N23568" s="102"/>
      <c r="O23568" s="93"/>
      <c r="P23568" s="93"/>
    </row>
    <row r="23569" spans="14:16">
      <c r="N23569" s="102"/>
      <c r="O23569" s="93"/>
      <c r="P23569" s="93"/>
    </row>
    <row r="23570" spans="14:16">
      <c r="N23570" s="102"/>
      <c r="O23570" s="93"/>
      <c r="P23570" s="93"/>
    </row>
    <row r="23571" spans="14:16">
      <c r="N23571" s="102"/>
      <c r="O23571" s="93"/>
      <c r="P23571" s="93"/>
    </row>
    <row r="23572" spans="14:16">
      <c r="N23572" s="102"/>
      <c r="O23572" s="93"/>
      <c r="P23572" s="93"/>
    </row>
    <row r="23573" spans="14:16">
      <c r="N23573" s="102"/>
      <c r="O23573" s="93"/>
      <c r="P23573" s="93"/>
    </row>
    <row r="23574" spans="14:16">
      <c r="N23574" s="102"/>
      <c r="O23574" s="93"/>
      <c r="P23574" s="93"/>
    </row>
    <row r="23575" spans="14:16">
      <c r="N23575" s="102"/>
      <c r="O23575" s="93"/>
      <c r="P23575" s="93"/>
    </row>
    <row r="23576" spans="14:16">
      <c r="N23576" s="102"/>
      <c r="O23576" s="93"/>
      <c r="P23576" s="93"/>
    </row>
    <row r="23577" spans="14:16">
      <c r="N23577" s="102"/>
      <c r="O23577" s="93"/>
      <c r="P23577" s="93"/>
    </row>
    <row r="23578" spans="14:16">
      <c r="N23578" s="102"/>
      <c r="O23578" s="93"/>
      <c r="P23578" s="93"/>
    </row>
    <row r="23579" spans="14:16">
      <c r="N23579" s="102"/>
      <c r="O23579" s="93"/>
      <c r="P23579" s="93"/>
    </row>
    <row r="23580" spans="14:16">
      <c r="N23580" s="102"/>
      <c r="O23580" s="93"/>
      <c r="P23580" s="93"/>
    </row>
    <row r="23581" spans="14:16">
      <c r="N23581" s="102"/>
      <c r="O23581" s="93"/>
      <c r="P23581" s="93"/>
    </row>
    <row r="23582" spans="14:16">
      <c r="N23582" s="102"/>
      <c r="O23582" s="93"/>
      <c r="P23582" s="93"/>
    </row>
    <row r="23583" spans="14:16">
      <c r="N23583" s="102"/>
      <c r="O23583" s="93"/>
      <c r="P23583" s="93"/>
    </row>
    <row r="23584" spans="14:16">
      <c r="N23584" s="102"/>
      <c r="O23584" s="93"/>
      <c r="P23584" s="93"/>
    </row>
    <row r="23585" spans="14:16">
      <c r="N23585" s="102"/>
      <c r="O23585" s="93"/>
      <c r="P23585" s="93"/>
    </row>
    <row r="23586" spans="14:16">
      <c r="N23586" s="102"/>
      <c r="O23586" s="93"/>
      <c r="P23586" s="93"/>
    </row>
    <row r="23587" spans="14:16">
      <c r="N23587" s="102"/>
      <c r="O23587" s="93"/>
      <c r="P23587" s="93"/>
    </row>
    <row r="23588" spans="14:16">
      <c r="N23588" s="102"/>
      <c r="O23588" s="93"/>
      <c r="P23588" s="93"/>
    </row>
    <row r="23589" spans="14:16">
      <c r="N23589" s="102"/>
      <c r="O23589" s="93"/>
      <c r="P23589" s="93"/>
    </row>
    <row r="23590" spans="14:16">
      <c r="N23590" s="102"/>
      <c r="O23590" s="93"/>
      <c r="P23590" s="93"/>
    </row>
    <row r="23591" spans="14:16">
      <c r="N23591" s="102"/>
      <c r="O23591" s="93"/>
      <c r="P23591" s="93"/>
    </row>
    <row r="23592" spans="14:16">
      <c r="N23592" s="102"/>
      <c r="O23592" s="93"/>
      <c r="P23592" s="93"/>
    </row>
    <row r="23593" spans="14:16">
      <c r="N23593" s="102"/>
      <c r="O23593" s="93"/>
      <c r="P23593" s="93"/>
    </row>
    <row r="23594" spans="14:16">
      <c r="N23594" s="102"/>
      <c r="O23594" s="93"/>
      <c r="P23594" s="93"/>
    </row>
    <row r="23595" spans="14:16">
      <c r="N23595" s="102"/>
      <c r="O23595" s="93"/>
      <c r="P23595" s="93"/>
    </row>
    <row r="23596" spans="14:16">
      <c r="N23596" s="102"/>
      <c r="O23596" s="93"/>
      <c r="P23596" s="93"/>
    </row>
    <row r="23597" spans="14:16">
      <c r="N23597" s="102"/>
      <c r="O23597" s="93"/>
      <c r="P23597" s="93"/>
    </row>
    <row r="23598" spans="14:16">
      <c r="N23598" s="102"/>
      <c r="O23598" s="93"/>
      <c r="P23598" s="93"/>
    </row>
    <row r="23599" spans="14:16">
      <c r="N23599" s="102"/>
      <c r="O23599" s="93"/>
      <c r="P23599" s="93"/>
    </row>
    <row r="23600" spans="14:16">
      <c r="N23600" s="102"/>
      <c r="O23600" s="93"/>
      <c r="P23600" s="93"/>
    </row>
    <row r="23601" spans="14:16">
      <c r="N23601" s="102"/>
      <c r="O23601" s="93"/>
      <c r="P23601" s="93"/>
    </row>
    <row r="23602" spans="14:16">
      <c r="N23602" s="102"/>
      <c r="O23602" s="93"/>
      <c r="P23602" s="93"/>
    </row>
    <row r="23603" spans="14:16">
      <c r="N23603" s="102"/>
      <c r="O23603" s="93"/>
      <c r="P23603" s="93"/>
    </row>
    <row r="23604" spans="14:16">
      <c r="N23604" s="102"/>
      <c r="O23604" s="93"/>
      <c r="P23604" s="93"/>
    </row>
    <row r="23605" spans="14:16">
      <c r="N23605" s="102"/>
      <c r="O23605" s="93"/>
      <c r="P23605" s="93"/>
    </row>
    <row r="23606" spans="14:16">
      <c r="N23606" s="102"/>
      <c r="O23606" s="93"/>
      <c r="P23606" s="93"/>
    </row>
    <row r="23607" spans="14:16">
      <c r="N23607" s="102"/>
      <c r="O23607" s="93"/>
      <c r="P23607" s="93"/>
    </row>
    <row r="23608" spans="14:16">
      <c r="N23608" s="102"/>
      <c r="O23608" s="93"/>
      <c r="P23608" s="93"/>
    </row>
    <row r="23609" spans="14:16">
      <c r="N23609" s="102"/>
      <c r="O23609" s="93"/>
      <c r="P23609" s="93"/>
    </row>
    <row r="23610" spans="14:16">
      <c r="N23610" s="102"/>
      <c r="O23610" s="93"/>
      <c r="P23610" s="93"/>
    </row>
    <row r="23611" spans="14:16">
      <c r="N23611" s="102"/>
      <c r="O23611" s="93"/>
      <c r="P23611" s="93"/>
    </row>
    <row r="23612" spans="14:16">
      <c r="N23612" s="102"/>
      <c r="O23612" s="93"/>
      <c r="P23612" s="93"/>
    </row>
    <row r="23613" spans="14:16">
      <c r="N23613" s="102"/>
      <c r="O23613" s="93"/>
      <c r="P23613" s="93"/>
    </row>
    <row r="23614" spans="14:16">
      <c r="N23614" s="102"/>
      <c r="O23614" s="93"/>
      <c r="P23614" s="93"/>
    </row>
    <row r="23615" spans="14:16">
      <c r="N23615" s="102"/>
      <c r="O23615" s="93"/>
      <c r="P23615" s="93"/>
    </row>
    <row r="23616" spans="14:16">
      <c r="N23616" s="102"/>
      <c r="O23616" s="93"/>
      <c r="P23616" s="93"/>
    </row>
    <row r="23617" spans="14:16">
      <c r="N23617" s="102"/>
      <c r="O23617" s="93"/>
      <c r="P23617" s="93"/>
    </row>
    <row r="23618" spans="14:16">
      <c r="N23618" s="102"/>
      <c r="O23618" s="93"/>
      <c r="P23618" s="93"/>
    </row>
    <row r="23619" spans="14:16">
      <c r="N23619" s="102"/>
      <c r="O23619" s="93"/>
      <c r="P23619" s="93"/>
    </row>
    <row r="23620" spans="14:16">
      <c r="N23620" s="102"/>
      <c r="O23620" s="93"/>
      <c r="P23620" s="93"/>
    </row>
    <row r="23621" spans="14:16">
      <c r="N23621" s="102"/>
      <c r="O23621" s="93"/>
      <c r="P23621" s="93"/>
    </row>
    <row r="23622" spans="14:16">
      <c r="N23622" s="102"/>
      <c r="O23622" s="93"/>
      <c r="P23622" s="93"/>
    </row>
    <row r="23623" spans="14:16">
      <c r="N23623" s="102"/>
      <c r="O23623" s="93"/>
      <c r="P23623" s="93"/>
    </row>
    <row r="23624" spans="14:16">
      <c r="N23624" s="102"/>
      <c r="O23624" s="93"/>
      <c r="P23624" s="93"/>
    </row>
    <row r="23625" spans="14:16">
      <c r="N23625" s="102"/>
      <c r="O23625" s="93"/>
      <c r="P23625" s="93"/>
    </row>
    <row r="23626" spans="14:16">
      <c r="N23626" s="102"/>
      <c r="O23626" s="93"/>
      <c r="P23626" s="93"/>
    </row>
    <row r="23627" spans="14:16">
      <c r="N23627" s="102"/>
      <c r="O23627" s="93"/>
      <c r="P23627" s="93"/>
    </row>
    <row r="23628" spans="14:16">
      <c r="N23628" s="102"/>
      <c r="O23628" s="93"/>
      <c r="P23628" s="93"/>
    </row>
    <row r="23629" spans="14:16">
      <c r="N23629" s="102"/>
      <c r="O23629" s="93"/>
      <c r="P23629" s="93"/>
    </row>
    <row r="23630" spans="14:16">
      <c r="N23630" s="102"/>
      <c r="O23630" s="93"/>
      <c r="P23630" s="93"/>
    </row>
    <row r="23631" spans="14:16">
      <c r="N23631" s="102"/>
      <c r="O23631" s="93"/>
      <c r="P23631" s="93"/>
    </row>
    <row r="23632" spans="14:16">
      <c r="N23632" s="102"/>
      <c r="O23632" s="93"/>
      <c r="P23632" s="93"/>
    </row>
    <row r="23633" spans="14:16">
      <c r="N23633" s="102"/>
      <c r="O23633" s="93"/>
      <c r="P23633" s="93"/>
    </row>
    <row r="23634" spans="14:16">
      <c r="N23634" s="102"/>
      <c r="O23634" s="93"/>
      <c r="P23634" s="93"/>
    </row>
    <row r="23635" spans="14:16">
      <c r="N23635" s="102"/>
      <c r="O23635" s="93"/>
      <c r="P23635" s="93"/>
    </row>
    <row r="23636" spans="14:16">
      <c r="N23636" s="102"/>
      <c r="O23636" s="93"/>
      <c r="P23636" s="93"/>
    </row>
    <row r="23637" spans="14:16">
      <c r="N23637" s="102"/>
      <c r="O23637" s="93"/>
      <c r="P23637" s="93"/>
    </row>
    <row r="23638" spans="14:16">
      <c r="N23638" s="102"/>
      <c r="O23638" s="93"/>
      <c r="P23638" s="93"/>
    </row>
    <row r="23639" spans="14:16">
      <c r="N23639" s="102"/>
      <c r="O23639" s="93"/>
      <c r="P23639" s="93"/>
    </row>
    <row r="23640" spans="14:16">
      <c r="N23640" s="102"/>
      <c r="O23640" s="93"/>
      <c r="P23640" s="93"/>
    </row>
    <row r="23641" spans="14:16">
      <c r="N23641" s="102"/>
      <c r="O23641" s="93"/>
      <c r="P23641" s="93"/>
    </row>
    <row r="23642" spans="14:16">
      <c r="N23642" s="102"/>
      <c r="O23642" s="93"/>
      <c r="P23642" s="93"/>
    </row>
    <row r="23643" spans="14:16">
      <c r="N23643" s="102"/>
      <c r="O23643" s="93"/>
      <c r="P23643" s="93"/>
    </row>
    <row r="23644" spans="14:16">
      <c r="N23644" s="102"/>
      <c r="O23644" s="93"/>
      <c r="P23644" s="93"/>
    </row>
    <row r="23645" spans="14:16">
      <c r="N23645" s="102"/>
      <c r="O23645" s="93"/>
      <c r="P23645" s="93"/>
    </row>
    <row r="23646" spans="14:16">
      <c r="N23646" s="102"/>
      <c r="O23646" s="93"/>
      <c r="P23646" s="93"/>
    </row>
    <row r="23647" spans="14:16">
      <c r="N23647" s="102"/>
      <c r="O23647" s="93"/>
      <c r="P23647" s="93"/>
    </row>
    <row r="23648" spans="14:16">
      <c r="N23648" s="102"/>
      <c r="O23648" s="93"/>
      <c r="P23648" s="93"/>
    </row>
    <row r="23649" spans="14:16">
      <c r="N23649" s="102"/>
      <c r="O23649" s="93"/>
      <c r="P23649" s="93"/>
    </row>
    <row r="23650" spans="14:16">
      <c r="N23650" s="102"/>
      <c r="O23650" s="93"/>
      <c r="P23650" s="93"/>
    </row>
    <row r="23651" spans="14:16">
      <c r="N23651" s="102"/>
      <c r="O23651" s="93"/>
      <c r="P23651" s="93"/>
    </row>
    <row r="23652" spans="14:16">
      <c r="N23652" s="102"/>
      <c r="O23652" s="93"/>
      <c r="P23652" s="93"/>
    </row>
    <row r="23653" spans="14:16">
      <c r="N23653" s="102"/>
      <c r="O23653" s="93"/>
      <c r="P23653" s="93"/>
    </row>
    <row r="23654" spans="14:16">
      <c r="N23654" s="102"/>
      <c r="O23654" s="93"/>
      <c r="P23654" s="93"/>
    </row>
    <row r="23655" spans="14:16">
      <c r="N23655" s="102"/>
      <c r="O23655" s="93"/>
      <c r="P23655" s="93"/>
    </row>
    <row r="23656" spans="14:16">
      <c r="N23656" s="102"/>
      <c r="O23656" s="93"/>
      <c r="P23656" s="93"/>
    </row>
    <row r="23657" spans="14:16">
      <c r="N23657" s="102"/>
      <c r="O23657" s="93"/>
      <c r="P23657" s="93"/>
    </row>
    <row r="23658" spans="14:16">
      <c r="N23658" s="102"/>
      <c r="O23658" s="93"/>
      <c r="P23658" s="93"/>
    </row>
    <row r="23659" spans="14:16">
      <c r="N23659" s="102"/>
      <c r="O23659" s="93"/>
      <c r="P23659" s="93"/>
    </row>
    <row r="23660" spans="14:16">
      <c r="N23660" s="102"/>
      <c r="O23660" s="93"/>
      <c r="P23660" s="93"/>
    </row>
    <row r="23661" spans="14:16">
      <c r="N23661" s="102"/>
      <c r="O23661" s="93"/>
      <c r="P23661" s="93"/>
    </row>
    <row r="23662" spans="14:16">
      <c r="N23662" s="102"/>
      <c r="O23662" s="93"/>
      <c r="P23662" s="93"/>
    </row>
    <row r="23663" spans="14:16">
      <c r="N23663" s="102"/>
      <c r="O23663" s="93"/>
      <c r="P23663" s="93"/>
    </row>
    <row r="23664" spans="14:16">
      <c r="N23664" s="102"/>
      <c r="O23664" s="93"/>
      <c r="P23664" s="93"/>
    </row>
    <row r="23665" spans="14:16">
      <c r="N23665" s="102"/>
      <c r="O23665" s="93"/>
      <c r="P23665" s="93"/>
    </row>
    <row r="23666" spans="14:16">
      <c r="N23666" s="102"/>
      <c r="O23666" s="93"/>
      <c r="P23666" s="93"/>
    </row>
    <row r="23667" spans="14:16">
      <c r="N23667" s="102"/>
      <c r="O23667" s="93"/>
      <c r="P23667" s="93"/>
    </row>
    <row r="23668" spans="14:16">
      <c r="N23668" s="102"/>
      <c r="O23668" s="93"/>
      <c r="P23668" s="93"/>
    </row>
    <row r="23669" spans="14:16">
      <c r="N23669" s="102"/>
      <c r="O23669" s="93"/>
      <c r="P23669" s="93"/>
    </row>
    <row r="23670" spans="14:16">
      <c r="N23670" s="102"/>
      <c r="O23670" s="93"/>
      <c r="P23670" s="93"/>
    </row>
    <row r="23671" spans="14:16">
      <c r="N23671" s="102"/>
      <c r="O23671" s="93"/>
      <c r="P23671" s="93"/>
    </row>
    <row r="23672" spans="14:16">
      <c r="N23672" s="102"/>
      <c r="O23672" s="93"/>
      <c r="P23672" s="93"/>
    </row>
    <row r="23673" spans="14:16">
      <c r="N23673" s="102"/>
      <c r="O23673" s="93"/>
      <c r="P23673" s="93"/>
    </row>
    <row r="23674" spans="14:16">
      <c r="N23674" s="102"/>
      <c r="O23674" s="93"/>
      <c r="P23674" s="93"/>
    </row>
    <row r="23675" spans="14:16">
      <c r="N23675" s="102"/>
      <c r="O23675" s="93"/>
      <c r="P23675" s="93"/>
    </row>
    <row r="23676" spans="14:16">
      <c r="N23676" s="102"/>
      <c r="O23676" s="93"/>
      <c r="P23676" s="93"/>
    </row>
    <row r="23677" spans="14:16">
      <c r="N23677" s="102"/>
      <c r="O23677" s="93"/>
      <c r="P23677" s="93"/>
    </row>
    <row r="23678" spans="14:16">
      <c r="N23678" s="102"/>
      <c r="O23678" s="93"/>
      <c r="P23678" s="93"/>
    </row>
    <row r="23679" spans="14:16">
      <c r="N23679" s="102"/>
      <c r="O23679" s="93"/>
      <c r="P23679" s="93"/>
    </row>
    <row r="23680" spans="14:16">
      <c r="N23680" s="102"/>
      <c r="O23680" s="93"/>
      <c r="P23680" s="93"/>
    </row>
    <row r="23681" spans="14:16">
      <c r="N23681" s="102"/>
      <c r="O23681" s="93"/>
      <c r="P23681" s="93"/>
    </row>
    <row r="23682" spans="14:16">
      <c r="N23682" s="102"/>
      <c r="O23682" s="93"/>
      <c r="P23682" s="93"/>
    </row>
    <row r="23683" spans="14:16">
      <c r="N23683" s="102"/>
      <c r="O23683" s="93"/>
      <c r="P23683" s="93"/>
    </row>
    <row r="23684" spans="14:16">
      <c r="N23684" s="102"/>
      <c r="O23684" s="93"/>
      <c r="P23684" s="93"/>
    </row>
    <row r="23685" spans="14:16">
      <c r="N23685" s="102"/>
      <c r="O23685" s="93"/>
      <c r="P23685" s="93"/>
    </row>
    <row r="23686" spans="14:16">
      <c r="N23686" s="102"/>
      <c r="O23686" s="93"/>
      <c r="P23686" s="93"/>
    </row>
    <row r="23687" spans="14:16">
      <c r="N23687" s="102"/>
      <c r="O23687" s="93"/>
      <c r="P23687" s="93"/>
    </row>
    <row r="23688" spans="14:16">
      <c r="N23688" s="102"/>
      <c r="O23688" s="93"/>
      <c r="P23688" s="93"/>
    </row>
    <row r="23689" spans="14:16">
      <c r="N23689" s="102"/>
      <c r="O23689" s="93"/>
      <c r="P23689" s="93"/>
    </row>
    <row r="23690" spans="14:16">
      <c r="N23690" s="102"/>
      <c r="O23690" s="93"/>
      <c r="P23690" s="93"/>
    </row>
    <row r="23691" spans="14:16">
      <c r="N23691" s="102"/>
      <c r="O23691" s="93"/>
      <c r="P23691" s="93"/>
    </row>
    <row r="23692" spans="14:16">
      <c r="N23692" s="102"/>
      <c r="O23692" s="93"/>
      <c r="P23692" s="93"/>
    </row>
    <row r="23693" spans="14:16">
      <c r="N23693" s="102"/>
      <c r="O23693" s="93"/>
      <c r="P23693" s="93"/>
    </row>
    <row r="23694" spans="14:16">
      <c r="N23694" s="102"/>
      <c r="O23694" s="93"/>
      <c r="P23694" s="93"/>
    </row>
    <row r="23695" spans="14:16">
      <c r="N23695" s="102"/>
      <c r="O23695" s="93"/>
      <c r="P23695" s="93"/>
    </row>
    <row r="23696" spans="14:16">
      <c r="N23696" s="102"/>
      <c r="O23696" s="93"/>
      <c r="P23696" s="93"/>
    </row>
    <row r="23697" spans="14:16">
      <c r="N23697" s="102"/>
      <c r="O23697" s="93"/>
      <c r="P23697" s="93"/>
    </row>
    <row r="23698" spans="14:16">
      <c r="N23698" s="102"/>
      <c r="O23698" s="93"/>
      <c r="P23698" s="93"/>
    </row>
    <row r="23699" spans="14:16">
      <c r="N23699" s="102"/>
      <c r="O23699" s="93"/>
      <c r="P23699" s="93"/>
    </row>
    <row r="23700" spans="14:16">
      <c r="N23700" s="102"/>
      <c r="O23700" s="93"/>
      <c r="P23700" s="93"/>
    </row>
    <row r="23701" spans="14:16">
      <c r="N23701" s="102"/>
      <c r="O23701" s="93"/>
      <c r="P23701" s="93"/>
    </row>
    <row r="23702" spans="14:16">
      <c r="N23702" s="102"/>
      <c r="O23702" s="93"/>
      <c r="P23702" s="93"/>
    </row>
    <row r="23703" spans="14:16">
      <c r="N23703" s="102"/>
      <c r="O23703" s="93"/>
      <c r="P23703" s="93"/>
    </row>
    <row r="23704" spans="14:16">
      <c r="N23704" s="102"/>
      <c r="O23704" s="93"/>
      <c r="P23704" s="93"/>
    </row>
    <row r="23705" spans="14:16">
      <c r="N23705" s="102"/>
      <c r="O23705" s="93"/>
      <c r="P23705" s="93"/>
    </row>
    <row r="23706" spans="14:16">
      <c r="N23706" s="102"/>
      <c r="O23706" s="93"/>
      <c r="P23706" s="93"/>
    </row>
    <row r="23707" spans="14:16">
      <c r="N23707" s="102"/>
      <c r="O23707" s="93"/>
      <c r="P23707" s="93"/>
    </row>
    <row r="23708" spans="14:16">
      <c r="N23708" s="102"/>
      <c r="O23708" s="93"/>
      <c r="P23708" s="93"/>
    </row>
    <row r="23709" spans="14:16">
      <c r="N23709" s="102"/>
      <c r="O23709" s="93"/>
      <c r="P23709" s="93"/>
    </row>
    <row r="23710" spans="14:16">
      <c r="N23710" s="102"/>
      <c r="O23710" s="93"/>
      <c r="P23710" s="93"/>
    </row>
    <row r="23711" spans="14:16">
      <c r="N23711" s="102"/>
      <c r="O23711" s="93"/>
      <c r="P23711" s="93"/>
    </row>
    <row r="23712" spans="14:16">
      <c r="N23712" s="102"/>
      <c r="O23712" s="93"/>
      <c r="P23712" s="93"/>
    </row>
    <row r="23713" spans="14:16">
      <c r="N23713" s="102"/>
      <c r="O23713" s="93"/>
      <c r="P23713" s="93"/>
    </row>
    <row r="23714" spans="14:16">
      <c r="N23714" s="102"/>
      <c r="O23714" s="93"/>
      <c r="P23714" s="93"/>
    </row>
    <row r="23715" spans="14:16">
      <c r="N23715" s="102"/>
      <c r="O23715" s="93"/>
      <c r="P23715" s="93"/>
    </row>
    <row r="23716" spans="14:16">
      <c r="N23716" s="102"/>
      <c r="O23716" s="93"/>
      <c r="P23716" s="93"/>
    </row>
    <row r="23717" spans="14:16">
      <c r="N23717" s="102"/>
      <c r="O23717" s="93"/>
      <c r="P23717" s="93"/>
    </row>
    <row r="23718" spans="14:16">
      <c r="N23718" s="102"/>
      <c r="O23718" s="93"/>
      <c r="P23718" s="93"/>
    </row>
    <row r="23719" spans="14:16">
      <c r="N23719" s="102"/>
      <c r="O23719" s="93"/>
      <c r="P23719" s="93"/>
    </row>
    <row r="23720" spans="14:16">
      <c r="N23720" s="102"/>
      <c r="O23720" s="93"/>
      <c r="P23720" s="93"/>
    </row>
    <row r="23721" spans="14:16">
      <c r="N23721" s="102"/>
      <c r="O23721" s="93"/>
      <c r="P23721" s="93"/>
    </row>
    <row r="23722" spans="14:16">
      <c r="N23722" s="102"/>
      <c r="O23722" s="93"/>
      <c r="P23722" s="93"/>
    </row>
    <row r="23723" spans="14:16">
      <c r="N23723" s="102"/>
      <c r="O23723" s="93"/>
      <c r="P23723" s="93"/>
    </row>
    <row r="23724" spans="14:16">
      <c r="N23724" s="102"/>
      <c r="O23724" s="93"/>
      <c r="P23724" s="93"/>
    </row>
    <row r="23725" spans="14:16">
      <c r="N23725" s="102"/>
      <c r="O23725" s="93"/>
      <c r="P23725" s="93"/>
    </row>
    <row r="23726" spans="14:16">
      <c r="N23726" s="102"/>
      <c r="O23726" s="93"/>
      <c r="P23726" s="93"/>
    </row>
    <row r="23727" spans="14:16">
      <c r="N23727" s="102"/>
      <c r="O23727" s="93"/>
      <c r="P23727" s="93"/>
    </row>
    <row r="23728" spans="14:16">
      <c r="N23728" s="102"/>
      <c r="O23728" s="93"/>
      <c r="P23728" s="93"/>
    </row>
    <row r="23729" spans="14:16">
      <c r="N23729" s="102"/>
      <c r="O23729" s="93"/>
      <c r="P23729" s="93"/>
    </row>
    <row r="23730" spans="14:16">
      <c r="N23730" s="102"/>
      <c r="O23730" s="93"/>
      <c r="P23730" s="93"/>
    </row>
    <row r="23731" spans="14:16">
      <c r="N23731" s="102"/>
      <c r="O23731" s="93"/>
      <c r="P23731" s="93"/>
    </row>
    <row r="23732" spans="14:16">
      <c r="N23732" s="102"/>
      <c r="O23732" s="93"/>
      <c r="P23732" s="93"/>
    </row>
    <row r="23733" spans="14:16">
      <c r="N23733" s="102"/>
      <c r="O23733" s="93"/>
      <c r="P23733" s="93"/>
    </row>
    <row r="23734" spans="14:16">
      <c r="N23734" s="102"/>
      <c r="O23734" s="93"/>
      <c r="P23734" s="93"/>
    </row>
    <row r="23735" spans="14:16">
      <c r="N23735" s="102"/>
      <c r="O23735" s="93"/>
      <c r="P23735" s="93"/>
    </row>
    <row r="23736" spans="14:16">
      <c r="N23736" s="102"/>
      <c r="O23736" s="93"/>
      <c r="P23736" s="93"/>
    </row>
    <row r="23737" spans="14:16">
      <c r="N23737" s="102"/>
      <c r="O23737" s="93"/>
      <c r="P23737" s="93"/>
    </row>
    <row r="23738" spans="14:16">
      <c r="N23738" s="102"/>
      <c r="O23738" s="93"/>
      <c r="P23738" s="93"/>
    </row>
    <row r="23739" spans="14:16">
      <c r="N23739" s="102"/>
      <c r="O23739" s="93"/>
      <c r="P23739" s="93"/>
    </row>
    <row r="23740" spans="14:16">
      <c r="N23740" s="102"/>
      <c r="O23740" s="93"/>
      <c r="P23740" s="93"/>
    </row>
    <row r="23741" spans="14:16">
      <c r="N23741" s="102"/>
      <c r="O23741" s="93"/>
      <c r="P23741" s="93"/>
    </row>
    <row r="23742" spans="14:16">
      <c r="N23742" s="102"/>
      <c r="O23742" s="93"/>
      <c r="P23742" s="93"/>
    </row>
    <row r="23743" spans="14:16">
      <c r="N23743" s="102"/>
      <c r="O23743" s="93"/>
      <c r="P23743" s="93"/>
    </row>
    <row r="23744" spans="14:16">
      <c r="N23744" s="102"/>
      <c r="O23744" s="93"/>
      <c r="P23744" s="93"/>
    </row>
    <row r="23745" spans="14:16">
      <c r="N23745" s="102"/>
      <c r="O23745" s="93"/>
      <c r="P23745" s="93"/>
    </row>
    <row r="23746" spans="14:16">
      <c r="N23746" s="102"/>
      <c r="O23746" s="93"/>
      <c r="P23746" s="93"/>
    </row>
    <row r="23747" spans="14:16">
      <c r="N23747" s="102"/>
      <c r="O23747" s="93"/>
      <c r="P23747" s="93"/>
    </row>
    <row r="23748" spans="14:16">
      <c r="N23748" s="102"/>
      <c r="O23748" s="93"/>
      <c r="P23748" s="93"/>
    </row>
    <row r="23749" spans="14:16">
      <c r="N23749" s="102"/>
      <c r="O23749" s="93"/>
      <c r="P23749" s="93"/>
    </row>
    <row r="23750" spans="14:16">
      <c r="N23750" s="102"/>
      <c r="O23750" s="93"/>
      <c r="P23750" s="93"/>
    </row>
    <row r="23751" spans="14:16">
      <c r="N23751" s="102"/>
      <c r="O23751" s="93"/>
      <c r="P23751" s="93"/>
    </row>
    <row r="23752" spans="14:16">
      <c r="N23752" s="102"/>
      <c r="O23752" s="93"/>
      <c r="P23752" s="93"/>
    </row>
    <row r="23753" spans="14:16">
      <c r="N23753" s="102"/>
      <c r="O23753" s="93"/>
      <c r="P23753" s="93"/>
    </row>
    <row r="23754" spans="14:16">
      <c r="N23754" s="102"/>
      <c r="O23754" s="93"/>
      <c r="P23754" s="93"/>
    </row>
    <row r="23755" spans="14:16">
      <c r="N23755" s="102"/>
      <c r="O23755" s="93"/>
      <c r="P23755" s="93"/>
    </row>
    <row r="23756" spans="14:16">
      <c r="N23756" s="102"/>
      <c r="O23756" s="93"/>
      <c r="P23756" s="93"/>
    </row>
    <row r="23757" spans="14:16">
      <c r="N23757" s="102"/>
      <c r="O23757" s="93"/>
      <c r="P23757" s="93"/>
    </row>
    <row r="23758" spans="14:16">
      <c r="N23758" s="102"/>
      <c r="O23758" s="93"/>
      <c r="P23758" s="93"/>
    </row>
    <row r="23759" spans="14:16">
      <c r="N23759" s="102"/>
      <c r="O23759" s="93"/>
      <c r="P23759" s="93"/>
    </row>
    <row r="23760" spans="14:16">
      <c r="N23760" s="102"/>
      <c r="O23760" s="93"/>
      <c r="P23760" s="93"/>
    </row>
    <row r="23761" spans="14:16">
      <c r="N23761" s="102"/>
      <c r="O23761" s="93"/>
      <c r="P23761" s="93"/>
    </row>
    <row r="23762" spans="14:16">
      <c r="N23762" s="102"/>
      <c r="O23762" s="93"/>
      <c r="P23762" s="93"/>
    </row>
    <row r="23763" spans="14:16">
      <c r="N23763" s="102"/>
      <c r="O23763" s="93"/>
      <c r="P23763" s="93"/>
    </row>
    <row r="23764" spans="14:16">
      <c r="N23764" s="102"/>
      <c r="O23764" s="93"/>
      <c r="P23764" s="93"/>
    </row>
    <row r="23765" spans="14:16">
      <c r="N23765" s="102"/>
      <c r="O23765" s="93"/>
      <c r="P23765" s="93"/>
    </row>
    <row r="23766" spans="14:16">
      <c r="N23766" s="102"/>
      <c r="O23766" s="93"/>
      <c r="P23766" s="93"/>
    </row>
    <row r="23767" spans="14:16">
      <c r="N23767" s="102"/>
      <c r="O23767" s="93"/>
      <c r="P23767" s="93"/>
    </row>
    <row r="23768" spans="14:16">
      <c r="N23768" s="102"/>
      <c r="O23768" s="93"/>
      <c r="P23768" s="93"/>
    </row>
    <row r="23769" spans="14:16">
      <c r="N23769" s="102"/>
      <c r="O23769" s="93"/>
      <c r="P23769" s="93"/>
    </row>
    <row r="23770" spans="14:16">
      <c r="N23770" s="102"/>
      <c r="O23770" s="93"/>
      <c r="P23770" s="93"/>
    </row>
    <row r="23771" spans="14:16">
      <c r="N23771" s="102"/>
      <c r="O23771" s="93"/>
      <c r="P23771" s="93"/>
    </row>
    <row r="23772" spans="14:16">
      <c r="N23772" s="102"/>
      <c r="O23772" s="93"/>
      <c r="P23772" s="93"/>
    </row>
    <row r="23773" spans="14:16">
      <c r="N23773" s="102"/>
      <c r="O23773" s="93"/>
      <c r="P23773" s="93"/>
    </row>
    <row r="23774" spans="14:16">
      <c r="N23774" s="102"/>
      <c r="O23774" s="93"/>
      <c r="P23774" s="93"/>
    </row>
    <row r="23775" spans="14:16">
      <c r="N23775" s="102"/>
      <c r="O23775" s="93"/>
      <c r="P23775" s="93"/>
    </row>
    <row r="23776" spans="14:16">
      <c r="N23776" s="102"/>
      <c r="O23776" s="93"/>
      <c r="P23776" s="93"/>
    </row>
    <row r="23777" spans="14:16">
      <c r="N23777" s="102"/>
      <c r="O23777" s="93"/>
      <c r="P23777" s="93"/>
    </row>
    <row r="23778" spans="14:16">
      <c r="N23778" s="102"/>
      <c r="O23778" s="93"/>
      <c r="P23778" s="93"/>
    </row>
    <row r="23779" spans="14:16">
      <c r="N23779" s="102"/>
      <c r="O23779" s="93"/>
      <c r="P23779" s="93"/>
    </row>
    <row r="23780" spans="14:16">
      <c r="N23780" s="102"/>
      <c r="O23780" s="93"/>
      <c r="P23780" s="93"/>
    </row>
    <row r="23781" spans="14:16">
      <c r="N23781" s="102"/>
      <c r="O23781" s="93"/>
      <c r="P23781" s="93"/>
    </row>
    <row r="23782" spans="14:16">
      <c r="N23782" s="102"/>
      <c r="O23782" s="93"/>
      <c r="P23782" s="93"/>
    </row>
    <row r="23783" spans="14:16">
      <c r="N23783" s="102"/>
      <c r="O23783" s="93"/>
      <c r="P23783" s="93"/>
    </row>
    <row r="23784" spans="14:16">
      <c r="N23784" s="102"/>
      <c r="O23784" s="93"/>
      <c r="P23784" s="93"/>
    </row>
    <row r="23785" spans="14:16">
      <c r="N23785" s="102"/>
      <c r="O23785" s="93"/>
      <c r="P23785" s="93"/>
    </row>
    <row r="23786" spans="14:16">
      <c r="N23786" s="102"/>
      <c r="O23786" s="93"/>
      <c r="P23786" s="93"/>
    </row>
    <row r="23787" spans="14:16">
      <c r="N23787" s="102"/>
      <c r="O23787" s="93"/>
      <c r="P23787" s="93"/>
    </row>
    <row r="23788" spans="14:16">
      <c r="N23788" s="102"/>
      <c r="O23788" s="93"/>
      <c r="P23788" s="93"/>
    </row>
    <row r="23789" spans="14:16">
      <c r="N23789" s="102"/>
      <c r="O23789" s="93"/>
      <c r="P23789" s="93"/>
    </row>
    <row r="23790" spans="14:16">
      <c r="N23790" s="102"/>
      <c r="O23790" s="93"/>
      <c r="P23790" s="93"/>
    </row>
    <row r="23791" spans="14:16">
      <c r="N23791" s="102"/>
      <c r="O23791" s="93"/>
      <c r="P23791" s="93"/>
    </row>
    <row r="23792" spans="14:16">
      <c r="N23792" s="102"/>
      <c r="O23792" s="93"/>
      <c r="P23792" s="93"/>
    </row>
    <row r="23793" spans="14:16">
      <c r="N23793" s="102"/>
      <c r="O23793" s="93"/>
      <c r="P23793" s="93"/>
    </row>
    <row r="23794" spans="14:16">
      <c r="N23794" s="102"/>
      <c r="O23794" s="93"/>
      <c r="P23794" s="93"/>
    </row>
    <row r="23795" spans="14:16">
      <c r="N23795" s="102"/>
      <c r="O23795" s="93"/>
      <c r="P23795" s="93"/>
    </row>
    <row r="23796" spans="14:16">
      <c r="N23796" s="102"/>
      <c r="O23796" s="93"/>
      <c r="P23796" s="93"/>
    </row>
    <row r="23797" spans="14:16">
      <c r="N23797" s="102"/>
      <c r="O23797" s="93"/>
      <c r="P23797" s="93"/>
    </row>
    <row r="23798" spans="14:16">
      <c r="N23798" s="102"/>
      <c r="O23798" s="93"/>
      <c r="P23798" s="93"/>
    </row>
    <row r="23799" spans="14:16">
      <c r="N23799" s="102"/>
      <c r="O23799" s="93"/>
      <c r="P23799" s="93"/>
    </row>
    <row r="23800" spans="14:16">
      <c r="N23800" s="102"/>
      <c r="O23800" s="93"/>
      <c r="P23800" s="93"/>
    </row>
    <row r="23801" spans="14:16">
      <c r="N23801" s="102"/>
      <c r="O23801" s="93"/>
      <c r="P23801" s="93"/>
    </row>
    <row r="23802" spans="14:16">
      <c r="N23802" s="102"/>
      <c r="O23802" s="93"/>
      <c r="P23802" s="93"/>
    </row>
    <row r="23803" spans="14:16">
      <c r="N23803" s="102"/>
      <c r="O23803" s="93"/>
      <c r="P23803" s="93"/>
    </row>
    <row r="23804" spans="14:16">
      <c r="N23804" s="102"/>
      <c r="O23804" s="93"/>
      <c r="P23804" s="93"/>
    </row>
    <row r="23805" spans="14:16">
      <c r="N23805" s="102"/>
      <c r="O23805" s="93"/>
      <c r="P23805" s="93"/>
    </row>
    <row r="23806" spans="14:16">
      <c r="N23806" s="102"/>
      <c r="O23806" s="93"/>
      <c r="P23806" s="93"/>
    </row>
    <row r="23807" spans="14:16">
      <c r="N23807" s="102"/>
      <c r="O23807" s="93"/>
      <c r="P23807" s="93"/>
    </row>
    <row r="23808" spans="14:16">
      <c r="N23808" s="102"/>
      <c r="O23808" s="93"/>
      <c r="P23808" s="93"/>
    </row>
    <row r="23809" spans="14:16">
      <c r="N23809" s="102"/>
      <c r="O23809" s="93"/>
      <c r="P23809" s="93"/>
    </row>
    <row r="23810" spans="14:16">
      <c r="N23810" s="102"/>
      <c r="O23810" s="93"/>
      <c r="P23810" s="93"/>
    </row>
    <row r="23811" spans="14:16">
      <c r="N23811" s="102"/>
      <c r="O23811" s="93"/>
      <c r="P23811" s="93"/>
    </row>
    <row r="23812" spans="14:16">
      <c r="N23812" s="102"/>
      <c r="O23812" s="93"/>
      <c r="P23812" s="93"/>
    </row>
    <row r="23813" spans="14:16">
      <c r="N23813" s="102"/>
      <c r="O23813" s="93"/>
      <c r="P23813" s="93"/>
    </row>
    <row r="23814" spans="14:16">
      <c r="N23814" s="102"/>
      <c r="O23814" s="93"/>
      <c r="P23814" s="93"/>
    </row>
    <row r="23815" spans="14:16">
      <c r="N23815" s="102"/>
      <c r="O23815" s="93"/>
      <c r="P23815" s="93"/>
    </row>
    <row r="23816" spans="14:16">
      <c r="N23816" s="102"/>
      <c r="O23816" s="93"/>
      <c r="P23816" s="93"/>
    </row>
    <row r="23817" spans="14:16">
      <c r="N23817" s="102"/>
      <c r="O23817" s="93"/>
      <c r="P23817" s="93"/>
    </row>
    <row r="23818" spans="14:16">
      <c r="N23818" s="102"/>
      <c r="O23818" s="93"/>
      <c r="P23818" s="93"/>
    </row>
    <row r="23819" spans="14:16">
      <c r="N23819" s="102"/>
      <c r="O23819" s="93"/>
      <c r="P23819" s="93"/>
    </row>
    <row r="23820" spans="14:16">
      <c r="N23820" s="102"/>
      <c r="O23820" s="93"/>
      <c r="P23820" s="93"/>
    </row>
    <row r="23821" spans="14:16">
      <c r="N23821" s="102"/>
      <c r="O23821" s="93"/>
      <c r="P23821" s="93"/>
    </row>
    <row r="23822" spans="14:16">
      <c r="N23822" s="102"/>
      <c r="O23822" s="93"/>
      <c r="P23822" s="93"/>
    </row>
    <row r="23823" spans="14:16">
      <c r="N23823" s="102"/>
      <c r="O23823" s="93"/>
      <c r="P23823" s="93"/>
    </row>
    <row r="23824" spans="14:16">
      <c r="N23824" s="102"/>
      <c r="O23824" s="93"/>
      <c r="P23824" s="93"/>
    </row>
    <row r="23825" spans="14:16">
      <c r="N23825" s="102"/>
      <c r="O23825" s="93"/>
      <c r="P23825" s="93"/>
    </row>
    <row r="23826" spans="14:16">
      <c r="N23826" s="102"/>
      <c r="O23826" s="93"/>
      <c r="P23826" s="93"/>
    </row>
    <row r="23827" spans="14:16">
      <c r="N23827" s="102"/>
      <c r="O23827" s="93"/>
      <c r="P23827" s="93"/>
    </row>
    <row r="23828" spans="14:16">
      <c r="N23828" s="102"/>
      <c r="O23828" s="93"/>
      <c r="P23828" s="93"/>
    </row>
    <row r="23829" spans="14:16">
      <c r="N23829" s="102"/>
      <c r="O23829" s="93"/>
      <c r="P23829" s="93"/>
    </row>
    <row r="23830" spans="14:16">
      <c r="N23830" s="102"/>
      <c r="O23830" s="93"/>
      <c r="P23830" s="93"/>
    </row>
    <row r="23831" spans="14:16">
      <c r="N23831" s="102"/>
      <c r="O23831" s="93"/>
      <c r="P23831" s="93"/>
    </row>
    <row r="23832" spans="14:16">
      <c r="N23832" s="102"/>
      <c r="O23832" s="93"/>
      <c r="P23832" s="93"/>
    </row>
    <row r="23833" spans="14:16">
      <c r="N23833" s="102"/>
      <c r="O23833" s="93"/>
      <c r="P23833" s="93"/>
    </row>
    <row r="23834" spans="14:16">
      <c r="N23834" s="102"/>
      <c r="O23834" s="93"/>
      <c r="P23834" s="93"/>
    </row>
    <row r="23835" spans="14:16">
      <c r="N23835" s="102"/>
      <c r="O23835" s="93"/>
      <c r="P23835" s="93"/>
    </row>
    <row r="23836" spans="14:16">
      <c r="N23836" s="102"/>
      <c r="O23836" s="93"/>
      <c r="P23836" s="93"/>
    </row>
    <row r="23837" spans="14:16">
      <c r="N23837" s="102"/>
      <c r="O23837" s="93"/>
      <c r="P23837" s="93"/>
    </row>
    <row r="23838" spans="14:16">
      <c r="N23838" s="102"/>
      <c r="O23838" s="93"/>
      <c r="P23838" s="93"/>
    </row>
    <row r="23839" spans="14:16">
      <c r="N23839" s="102"/>
      <c r="O23839" s="93"/>
      <c r="P23839" s="93"/>
    </row>
    <row r="23840" spans="14:16">
      <c r="N23840" s="102"/>
      <c r="O23840" s="93"/>
      <c r="P23840" s="93"/>
    </row>
    <row r="23841" spans="14:16">
      <c r="N23841" s="102"/>
      <c r="O23841" s="93"/>
      <c r="P23841" s="93"/>
    </row>
    <row r="23842" spans="14:16">
      <c r="N23842" s="102"/>
      <c r="O23842" s="93"/>
      <c r="P23842" s="93"/>
    </row>
    <row r="23843" spans="14:16">
      <c r="N23843" s="102"/>
      <c r="O23843" s="93"/>
      <c r="P23843" s="93"/>
    </row>
    <row r="23844" spans="14:16">
      <c r="N23844" s="102"/>
      <c r="O23844" s="93"/>
      <c r="P23844" s="93"/>
    </row>
    <row r="23845" spans="14:16">
      <c r="N23845" s="102"/>
      <c r="O23845" s="93"/>
      <c r="P23845" s="93"/>
    </row>
    <row r="23846" spans="14:16">
      <c r="N23846" s="102"/>
      <c r="O23846" s="93"/>
      <c r="P23846" s="93"/>
    </row>
    <row r="23847" spans="14:16">
      <c r="N23847" s="102"/>
      <c r="O23847" s="93"/>
      <c r="P23847" s="93"/>
    </row>
    <row r="23848" spans="14:16">
      <c r="N23848" s="102"/>
      <c r="O23848" s="93"/>
      <c r="P23848" s="93"/>
    </row>
    <row r="23849" spans="14:16">
      <c r="N23849" s="102"/>
      <c r="O23849" s="93"/>
      <c r="P23849" s="93"/>
    </row>
    <row r="23850" spans="14:16">
      <c r="N23850" s="102"/>
      <c r="O23850" s="93"/>
      <c r="P23850" s="93"/>
    </row>
    <row r="23851" spans="14:16">
      <c r="N23851" s="102"/>
      <c r="O23851" s="93"/>
      <c r="P23851" s="93"/>
    </row>
    <row r="23852" spans="14:16">
      <c r="N23852" s="102"/>
      <c r="O23852" s="93"/>
      <c r="P23852" s="93"/>
    </row>
    <row r="23853" spans="14:16">
      <c r="N23853" s="102"/>
      <c r="O23853" s="93"/>
      <c r="P23853" s="93"/>
    </row>
    <row r="23854" spans="14:16">
      <c r="N23854" s="102"/>
      <c r="O23854" s="93"/>
      <c r="P23854" s="93"/>
    </row>
    <row r="23855" spans="14:16">
      <c r="N23855" s="102"/>
      <c r="O23855" s="93"/>
      <c r="P23855" s="93"/>
    </row>
    <row r="23856" spans="14:16">
      <c r="N23856" s="102"/>
      <c r="O23856" s="93"/>
      <c r="P23856" s="93"/>
    </row>
    <row r="23857" spans="14:16">
      <c r="N23857" s="102"/>
      <c r="O23857" s="93"/>
      <c r="P23857" s="93"/>
    </row>
    <row r="23858" spans="14:16">
      <c r="N23858" s="102"/>
      <c r="O23858" s="93"/>
      <c r="P23858" s="93"/>
    </row>
    <row r="23859" spans="14:16">
      <c r="N23859" s="102"/>
      <c r="O23859" s="93"/>
      <c r="P23859" s="93"/>
    </row>
    <row r="23860" spans="14:16">
      <c r="N23860" s="102"/>
      <c r="O23860" s="93"/>
      <c r="P23860" s="93"/>
    </row>
    <row r="23861" spans="14:16">
      <c r="N23861" s="102"/>
      <c r="O23861" s="93"/>
      <c r="P23861" s="93"/>
    </row>
    <row r="23862" spans="14:16">
      <c r="N23862" s="102"/>
      <c r="O23862" s="93"/>
      <c r="P23862" s="93"/>
    </row>
    <row r="23863" spans="14:16">
      <c r="N23863" s="102"/>
      <c r="O23863" s="93"/>
      <c r="P23863" s="93"/>
    </row>
    <row r="23864" spans="14:16">
      <c r="N23864" s="102"/>
      <c r="O23864" s="93"/>
      <c r="P23864" s="93"/>
    </row>
    <row r="23865" spans="14:16">
      <c r="N23865" s="102"/>
      <c r="O23865" s="93"/>
      <c r="P23865" s="93"/>
    </row>
    <row r="23866" spans="14:16">
      <c r="N23866" s="102"/>
      <c r="O23866" s="93"/>
      <c r="P23866" s="93"/>
    </row>
    <row r="23867" spans="14:16">
      <c r="N23867" s="102"/>
      <c r="O23867" s="93"/>
      <c r="P23867" s="93"/>
    </row>
    <row r="23868" spans="14:16">
      <c r="N23868" s="102"/>
      <c r="O23868" s="93"/>
      <c r="P23868" s="93"/>
    </row>
    <row r="23869" spans="14:16">
      <c r="N23869" s="102"/>
      <c r="O23869" s="93"/>
      <c r="P23869" s="93"/>
    </row>
    <row r="23870" spans="14:16">
      <c r="N23870" s="102"/>
      <c r="O23870" s="93"/>
      <c r="P23870" s="93"/>
    </row>
    <row r="23871" spans="14:16">
      <c r="N23871" s="102"/>
      <c r="O23871" s="93"/>
      <c r="P23871" s="93"/>
    </row>
    <row r="23872" spans="14:16">
      <c r="N23872" s="102"/>
      <c r="O23872" s="93"/>
      <c r="P23872" s="93"/>
    </row>
    <row r="23873" spans="14:16">
      <c r="N23873" s="102"/>
      <c r="O23873" s="93"/>
      <c r="P23873" s="93"/>
    </row>
    <row r="23874" spans="14:16">
      <c r="N23874" s="102"/>
      <c r="O23874" s="93"/>
      <c r="P23874" s="93"/>
    </row>
    <row r="23875" spans="14:16">
      <c r="N23875" s="102"/>
      <c r="O23875" s="93"/>
      <c r="P23875" s="93"/>
    </row>
    <row r="23876" spans="14:16">
      <c r="N23876" s="102"/>
      <c r="O23876" s="93"/>
      <c r="P23876" s="93"/>
    </row>
    <row r="23877" spans="14:16">
      <c r="N23877" s="102"/>
      <c r="O23877" s="93"/>
      <c r="P23877" s="93"/>
    </row>
    <row r="23878" spans="14:16">
      <c r="N23878" s="102"/>
      <c r="O23878" s="93"/>
      <c r="P23878" s="93"/>
    </row>
    <row r="23879" spans="14:16">
      <c r="N23879" s="102"/>
      <c r="O23879" s="93"/>
      <c r="P23879" s="93"/>
    </row>
    <row r="23880" spans="14:16">
      <c r="N23880" s="102"/>
      <c r="O23880" s="93"/>
      <c r="P23880" s="93"/>
    </row>
    <row r="23881" spans="14:16">
      <c r="N23881" s="102"/>
      <c r="O23881" s="93"/>
      <c r="P23881" s="93"/>
    </row>
    <row r="23882" spans="14:16">
      <c r="N23882" s="102"/>
      <c r="O23882" s="93"/>
      <c r="P23882" s="93"/>
    </row>
    <row r="23883" spans="14:16">
      <c r="N23883" s="102"/>
      <c r="O23883" s="93"/>
      <c r="P23883" s="93"/>
    </row>
    <row r="23884" spans="14:16">
      <c r="N23884" s="102"/>
      <c r="O23884" s="93"/>
      <c r="P23884" s="93"/>
    </row>
    <row r="23885" spans="14:16">
      <c r="N23885" s="102"/>
      <c r="O23885" s="93"/>
      <c r="P23885" s="93"/>
    </row>
    <row r="23886" spans="14:16">
      <c r="N23886" s="102"/>
      <c r="O23886" s="93"/>
      <c r="P23886" s="93"/>
    </row>
    <row r="23887" spans="14:16">
      <c r="N23887" s="102"/>
      <c r="O23887" s="93"/>
      <c r="P23887" s="93"/>
    </row>
    <row r="23888" spans="14:16">
      <c r="N23888" s="102"/>
      <c r="O23888" s="93"/>
      <c r="P23888" s="93"/>
    </row>
    <row r="23889" spans="14:16">
      <c r="N23889" s="102"/>
      <c r="O23889" s="93"/>
      <c r="P23889" s="93"/>
    </row>
    <row r="23890" spans="14:16">
      <c r="N23890" s="102"/>
      <c r="O23890" s="93"/>
      <c r="P23890" s="93"/>
    </row>
    <row r="23891" spans="14:16">
      <c r="N23891" s="102"/>
      <c r="O23891" s="93"/>
      <c r="P23891" s="93"/>
    </row>
    <row r="23892" spans="14:16">
      <c r="N23892" s="102"/>
      <c r="O23892" s="93"/>
      <c r="P23892" s="93"/>
    </row>
    <row r="23893" spans="14:16">
      <c r="N23893" s="102"/>
      <c r="O23893" s="93"/>
      <c r="P23893" s="93"/>
    </row>
    <row r="23894" spans="14:16">
      <c r="N23894" s="102"/>
      <c r="O23894" s="93"/>
      <c r="P23894" s="93"/>
    </row>
    <row r="23895" spans="14:16">
      <c r="N23895" s="102"/>
      <c r="O23895" s="93"/>
      <c r="P23895" s="93"/>
    </row>
    <row r="23896" spans="14:16">
      <c r="N23896" s="102"/>
      <c r="O23896" s="93"/>
      <c r="P23896" s="93"/>
    </row>
    <row r="23897" spans="14:16">
      <c r="N23897" s="102"/>
      <c r="O23897" s="93"/>
      <c r="P23897" s="93"/>
    </row>
    <row r="23898" spans="14:16">
      <c r="N23898" s="102"/>
      <c r="O23898" s="93"/>
      <c r="P23898" s="93"/>
    </row>
    <row r="23899" spans="14:16">
      <c r="N23899" s="102"/>
      <c r="O23899" s="93"/>
      <c r="P23899" s="93"/>
    </row>
    <row r="23900" spans="14:16">
      <c r="N23900" s="102"/>
      <c r="O23900" s="93"/>
      <c r="P23900" s="93"/>
    </row>
    <row r="23901" spans="14:16">
      <c r="N23901" s="102"/>
      <c r="O23901" s="93"/>
      <c r="P23901" s="93"/>
    </row>
    <row r="23902" spans="14:16">
      <c r="N23902" s="102"/>
      <c r="O23902" s="93"/>
      <c r="P23902" s="93"/>
    </row>
    <row r="23903" spans="14:16">
      <c r="N23903" s="102"/>
      <c r="O23903" s="93"/>
      <c r="P23903" s="93"/>
    </row>
    <row r="23904" spans="14:16">
      <c r="N23904" s="102"/>
      <c r="O23904" s="93"/>
      <c r="P23904" s="93"/>
    </row>
    <row r="23905" spans="14:16">
      <c r="N23905" s="102"/>
      <c r="O23905" s="93"/>
      <c r="P23905" s="93"/>
    </row>
    <row r="23906" spans="14:16">
      <c r="N23906" s="102"/>
      <c r="O23906" s="93"/>
      <c r="P23906" s="93"/>
    </row>
    <row r="23907" spans="14:16">
      <c r="N23907" s="102"/>
      <c r="O23907" s="93"/>
      <c r="P23907" s="93"/>
    </row>
    <row r="23908" spans="14:16">
      <c r="N23908" s="102"/>
      <c r="O23908" s="93"/>
      <c r="P23908" s="93"/>
    </row>
    <row r="23909" spans="14:16">
      <c r="N23909" s="102"/>
      <c r="O23909" s="93"/>
      <c r="P23909" s="93"/>
    </row>
    <row r="23910" spans="14:16">
      <c r="N23910" s="102"/>
      <c r="O23910" s="93"/>
      <c r="P23910" s="93"/>
    </row>
    <row r="23911" spans="14:16">
      <c r="N23911" s="102"/>
      <c r="O23911" s="93"/>
      <c r="P23911" s="93"/>
    </row>
    <row r="23912" spans="14:16">
      <c r="N23912" s="102"/>
      <c r="O23912" s="93"/>
      <c r="P23912" s="93"/>
    </row>
    <row r="23913" spans="14:16">
      <c r="N23913" s="102"/>
      <c r="O23913" s="93"/>
      <c r="P23913" s="93"/>
    </row>
    <row r="23914" spans="14:16">
      <c r="N23914" s="102"/>
      <c r="O23914" s="93"/>
      <c r="P23914" s="93"/>
    </row>
    <row r="23915" spans="14:16">
      <c r="N23915" s="102"/>
      <c r="O23915" s="93"/>
      <c r="P23915" s="93"/>
    </row>
    <row r="23916" spans="14:16">
      <c r="N23916" s="102"/>
      <c r="O23916" s="93"/>
      <c r="P23916" s="93"/>
    </row>
    <row r="23917" spans="14:16">
      <c r="N23917" s="102"/>
      <c r="O23917" s="93"/>
      <c r="P23917" s="93"/>
    </row>
    <row r="23918" spans="14:16">
      <c r="N23918" s="102"/>
      <c r="O23918" s="93"/>
      <c r="P23918" s="93"/>
    </row>
    <row r="23919" spans="14:16">
      <c r="N23919" s="102"/>
      <c r="O23919" s="93"/>
      <c r="P23919" s="93"/>
    </row>
    <row r="23920" spans="14:16">
      <c r="N23920" s="102"/>
      <c r="O23920" s="93"/>
      <c r="P23920" s="93"/>
    </row>
    <row r="23921" spans="14:16">
      <c r="N23921" s="102"/>
      <c r="O23921" s="93"/>
      <c r="P23921" s="93"/>
    </row>
    <row r="23922" spans="14:16">
      <c r="N23922" s="102"/>
      <c r="O23922" s="93"/>
      <c r="P23922" s="93"/>
    </row>
    <row r="23923" spans="14:16">
      <c r="N23923" s="102"/>
      <c r="O23923" s="93"/>
      <c r="P23923" s="93"/>
    </row>
    <row r="23924" spans="14:16">
      <c r="N23924" s="102"/>
      <c r="O23924" s="93"/>
      <c r="P23924" s="93"/>
    </row>
    <row r="23925" spans="14:16">
      <c r="N23925" s="102"/>
      <c r="O23925" s="93"/>
      <c r="P23925" s="93"/>
    </row>
    <row r="23926" spans="14:16">
      <c r="N23926" s="102"/>
      <c r="O23926" s="93"/>
      <c r="P23926" s="93"/>
    </row>
    <row r="23927" spans="14:16">
      <c r="N23927" s="102"/>
      <c r="O23927" s="93"/>
      <c r="P23927" s="93"/>
    </row>
    <row r="23928" spans="14:16">
      <c r="N23928" s="102"/>
      <c r="O23928" s="93"/>
      <c r="P23928" s="93"/>
    </row>
    <row r="23929" spans="14:16">
      <c r="N23929" s="102"/>
      <c r="O23929" s="93"/>
      <c r="P23929" s="93"/>
    </row>
    <row r="23930" spans="14:16">
      <c r="N23930" s="102"/>
      <c r="O23930" s="93"/>
      <c r="P23930" s="93"/>
    </row>
    <row r="23931" spans="14:16">
      <c r="N23931" s="102"/>
      <c r="O23931" s="93"/>
      <c r="P23931" s="93"/>
    </row>
    <row r="23932" spans="14:16">
      <c r="N23932" s="102"/>
      <c r="O23932" s="93"/>
      <c r="P23932" s="93"/>
    </row>
    <row r="23933" spans="14:16">
      <c r="N23933" s="102"/>
      <c r="O23933" s="93"/>
      <c r="P23933" s="93"/>
    </row>
    <row r="23934" spans="14:16">
      <c r="N23934" s="102"/>
      <c r="O23934" s="93"/>
      <c r="P23934" s="93"/>
    </row>
    <row r="23935" spans="14:16">
      <c r="N23935" s="102"/>
      <c r="O23935" s="93"/>
      <c r="P23935" s="93"/>
    </row>
    <row r="23936" spans="14:16">
      <c r="N23936" s="102"/>
      <c r="O23936" s="93"/>
      <c r="P23936" s="93"/>
    </row>
    <row r="23937" spans="14:16">
      <c r="N23937" s="102"/>
      <c r="O23937" s="93"/>
      <c r="P23937" s="93"/>
    </row>
    <row r="23938" spans="14:16">
      <c r="N23938" s="102"/>
      <c r="O23938" s="93"/>
      <c r="P23938" s="93"/>
    </row>
    <row r="23939" spans="14:16">
      <c r="N23939" s="102"/>
      <c r="O23939" s="93"/>
      <c r="P23939" s="93"/>
    </row>
    <row r="23940" spans="14:16">
      <c r="N23940" s="102"/>
      <c r="O23940" s="93"/>
      <c r="P23940" s="93"/>
    </row>
    <row r="23941" spans="14:16">
      <c r="N23941" s="102"/>
      <c r="O23941" s="93"/>
      <c r="P23941" s="93"/>
    </row>
    <row r="23942" spans="14:16">
      <c r="N23942" s="102"/>
      <c r="O23942" s="93"/>
      <c r="P23942" s="93"/>
    </row>
    <row r="23943" spans="14:16">
      <c r="N23943" s="102"/>
      <c r="O23943" s="93"/>
      <c r="P23943" s="93"/>
    </row>
    <row r="23944" spans="14:16">
      <c r="N23944" s="102"/>
      <c r="O23944" s="93"/>
      <c r="P23944" s="93"/>
    </row>
    <row r="23945" spans="14:16">
      <c r="N23945" s="102"/>
      <c r="O23945" s="93"/>
      <c r="P23945" s="93"/>
    </row>
    <row r="23946" spans="14:16">
      <c r="N23946" s="102"/>
      <c r="O23946" s="93"/>
      <c r="P23946" s="93"/>
    </row>
    <row r="23947" spans="14:16">
      <c r="N23947" s="102"/>
      <c r="O23947" s="93"/>
      <c r="P23947" s="93"/>
    </row>
    <row r="23948" spans="14:16">
      <c r="N23948" s="102"/>
      <c r="O23948" s="93"/>
      <c r="P23948" s="93"/>
    </row>
    <row r="23949" spans="14:16">
      <c r="N23949" s="102"/>
      <c r="O23949" s="93"/>
      <c r="P23949" s="93"/>
    </row>
    <row r="23950" spans="14:16">
      <c r="N23950" s="102"/>
      <c r="O23950" s="93"/>
      <c r="P23950" s="93"/>
    </row>
    <row r="23951" spans="14:16">
      <c r="N23951" s="102"/>
      <c r="O23951" s="93"/>
      <c r="P23951" s="93"/>
    </row>
    <row r="23952" spans="14:16">
      <c r="N23952" s="102"/>
      <c r="O23952" s="93"/>
      <c r="P23952" s="93"/>
    </row>
    <row r="23953" spans="14:16">
      <c r="N23953" s="102"/>
      <c r="O23953" s="93"/>
      <c r="P23953" s="93"/>
    </row>
    <row r="23954" spans="14:16">
      <c r="N23954" s="102"/>
      <c r="O23954" s="93"/>
      <c r="P23954" s="93"/>
    </row>
    <row r="23955" spans="14:16">
      <c r="N23955" s="102"/>
      <c r="O23955" s="93"/>
      <c r="P23955" s="93"/>
    </row>
    <row r="23956" spans="14:16">
      <c r="N23956" s="102"/>
      <c r="O23956" s="93"/>
      <c r="P23956" s="93"/>
    </row>
    <row r="23957" spans="14:16">
      <c r="N23957" s="102"/>
      <c r="O23957" s="93"/>
      <c r="P23957" s="93"/>
    </row>
    <row r="23958" spans="14:16">
      <c r="N23958" s="102"/>
      <c r="O23958" s="93"/>
      <c r="P23958" s="93"/>
    </row>
    <row r="23959" spans="14:16">
      <c r="N23959" s="102"/>
      <c r="O23959" s="93"/>
      <c r="P23959" s="93"/>
    </row>
    <row r="23960" spans="14:16">
      <c r="N23960" s="102"/>
      <c r="O23960" s="93"/>
      <c r="P23960" s="93"/>
    </row>
    <row r="23961" spans="14:16">
      <c r="N23961" s="102"/>
      <c r="O23961" s="93"/>
      <c r="P23961" s="93"/>
    </row>
    <row r="23962" spans="14:16">
      <c r="N23962" s="102"/>
      <c r="O23962" s="93"/>
      <c r="P23962" s="93"/>
    </row>
    <row r="23963" spans="14:16">
      <c r="N23963" s="102"/>
      <c r="O23963" s="93"/>
      <c r="P23963" s="93"/>
    </row>
    <row r="23964" spans="14:16">
      <c r="N23964" s="102"/>
      <c r="O23964" s="93"/>
      <c r="P23964" s="93"/>
    </row>
    <row r="23965" spans="14:16">
      <c r="N23965" s="102"/>
      <c r="O23965" s="93"/>
      <c r="P23965" s="93"/>
    </row>
    <row r="23966" spans="14:16">
      <c r="N23966" s="102"/>
      <c r="O23966" s="93"/>
      <c r="P23966" s="93"/>
    </row>
    <row r="23967" spans="14:16">
      <c r="N23967" s="102"/>
      <c r="O23967" s="93"/>
      <c r="P23967" s="93"/>
    </row>
    <row r="23968" spans="14:16">
      <c r="N23968" s="102"/>
      <c r="O23968" s="93"/>
      <c r="P23968" s="93"/>
    </row>
    <row r="23969" spans="14:16">
      <c r="N23969" s="102"/>
      <c r="O23969" s="93"/>
      <c r="P23969" s="93"/>
    </row>
    <row r="23970" spans="14:16">
      <c r="N23970" s="102"/>
      <c r="O23970" s="93"/>
      <c r="P23970" s="93"/>
    </row>
    <row r="23971" spans="14:16">
      <c r="N23971" s="102"/>
      <c r="O23971" s="93"/>
      <c r="P23971" s="93"/>
    </row>
    <row r="23972" spans="14:16">
      <c r="N23972" s="102"/>
      <c r="O23972" s="93"/>
      <c r="P23972" s="93"/>
    </row>
    <row r="23973" spans="14:16">
      <c r="N23973" s="102"/>
      <c r="O23973" s="93"/>
      <c r="P23973" s="93"/>
    </row>
    <row r="23974" spans="14:16">
      <c r="N23974" s="102"/>
      <c r="O23974" s="93"/>
      <c r="P23974" s="93"/>
    </row>
    <row r="23975" spans="14:16">
      <c r="N23975" s="102"/>
      <c r="O23975" s="93"/>
      <c r="P23975" s="93"/>
    </row>
    <row r="23976" spans="14:16">
      <c r="N23976" s="102"/>
      <c r="O23976" s="93"/>
      <c r="P23976" s="93"/>
    </row>
    <row r="23977" spans="14:16">
      <c r="N23977" s="102"/>
      <c r="O23977" s="93"/>
      <c r="P23977" s="93"/>
    </row>
    <row r="23978" spans="14:16">
      <c r="N23978" s="102"/>
      <c r="O23978" s="93"/>
      <c r="P23978" s="93"/>
    </row>
    <row r="23979" spans="14:16">
      <c r="N23979" s="102"/>
      <c r="O23979" s="93"/>
      <c r="P23979" s="93"/>
    </row>
    <row r="23980" spans="14:16">
      <c r="N23980" s="102"/>
      <c r="O23980" s="93"/>
      <c r="P23980" s="93"/>
    </row>
    <row r="23981" spans="14:16">
      <c r="N23981" s="102"/>
      <c r="O23981" s="93"/>
      <c r="P23981" s="93"/>
    </row>
    <row r="23982" spans="14:16">
      <c r="N23982" s="102"/>
      <c r="O23982" s="93"/>
      <c r="P23982" s="93"/>
    </row>
    <row r="23983" spans="14:16">
      <c r="N23983" s="102"/>
      <c r="O23983" s="93"/>
      <c r="P23983" s="93"/>
    </row>
    <row r="23984" spans="14:16">
      <c r="N23984" s="102"/>
      <c r="O23984" s="93"/>
      <c r="P23984" s="93"/>
    </row>
    <row r="23985" spans="14:16">
      <c r="N23985" s="102"/>
      <c r="O23985" s="93"/>
      <c r="P23985" s="93"/>
    </row>
    <row r="23986" spans="14:16">
      <c r="N23986" s="102"/>
      <c r="O23986" s="93"/>
      <c r="P23986" s="93"/>
    </row>
    <row r="23987" spans="14:16">
      <c r="N23987" s="102"/>
      <c r="O23987" s="93"/>
      <c r="P23987" s="93"/>
    </row>
    <row r="23988" spans="14:16">
      <c r="N23988" s="102"/>
      <c r="O23988" s="93"/>
      <c r="P23988" s="93"/>
    </row>
    <row r="23989" spans="14:16">
      <c r="N23989" s="102"/>
      <c r="O23989" s="93"/>
      <c r="P23989" s="93"/>
    </row>
    <row r="23990" spans="14:16">
      <c r="N23990" s="102"/>
      <c r="O23990" s="93"/>
      <c r="P23990" s="93"/>
    </row>
    <row r="23991" spans="14:16">
      <c r="N23991" s="102"/>
      <c r="O23991" s="93"/>
      <c r="P23991" s="93"/>
    </row>
    <row r="23992" spans="14:16">
      <c r="N23992" s="102"/>
      <c r="O23992" s="93"/>
      <c r="P23992" s="93"/>
    </row>
    <row r="23993" spans="14:16">
      <c r="N23993" s="102"/>
      <c r="O23993" s="93"/>
      <c r="P23993" s="93"/>
    </row>
    <row r="23994" spans="14:16">
      <c r="N23994" s="102"/>
      <c r="O23994" s="93"/>
      <c r="P23994" s="93"/>
    </row>
    <row r="23995" spans="14:16">
      <c r="N23995" s="102"/>
      <c r="O23995" s="93"/>
      <c r="P23995" s="93"/>
    </row>
    <row r="23996" spans="14:16">
      <c r="N23996" s="102"/>
      <c r="O23996" s="93"/>
      <c r="P23996" s="93"/>
    </row>
    <row r="23997" spans="14:16">
      <c r="N23997" s="102"/>
      <c r="O23997" s="93"/>
      <c r="P23997" s="93"/>
    </row>
    <row r="23998" spans="14:16">
      <c r="N23998" s="102"/>
      <c r="O23998" s="93"/>
      <c r="P23998" s="93"/>
    </row>
    <row r="23999" spans="14:16">
      <c r="N23999" s="102"/>
      <c r="O23999" s="93"/>
      <c r="P23999" s="93"/>
    </row>
    <row r="24000" spans="14:16">
      <c r="N24000" s="102"/>
      <c r="O24000" s="93"/>
      <c r="P24000" s="93"/>
    </row>
    <row r="24001" spans="14:16">
      <c r="N24001" s="102"/>
      <c r="O24001" s="93"/>
      <c r="P24001" s="93"/>
    </row>
    <row r="24002" spans="14:16">
      <c r="N24002" s="102"/>
      <c r="O24002" s="93"/>
      <c r="P24002" s="93"/>
    </row>
    <row r="24003" spans="14:16">
      <c r="N24003" s="102"/>
      <c r="O24003" s="93"/>
      <c r="P24003" s="93"/>
    </row>
    <row r="24004" spans="14:16">
      <c r="N24004" s="102"/>
      <c r="O24004" s="93"/>
      <c r="P24004" s="93"/>
    </row>
    <row r="24005" spans="14:16">
      <c r="N24005" s="102"/>
      <c r="O24005" s="93"/>
      <c r="P24005" s="93"/>
    </row>
    <row r="24006" spans="14:16">
      <c r="N24006" s="102"/>
      <c r="O24006" s="93"/>
      <c r="P24006" s="93"/>
    </row>
    <row r="24007" spans="14:16">
      <c r="N24007" s="102"/>
      <c r="O24007" s="93"/>
      <c r="P24007" s="93"/>
    </row>
    <row r="24008" spans="14:16">
      <c r="N24008" s="102"/>
      <c r="O24008" s="93"/>
      <c r="P24008" s="93"/>
    </row>
    <row r="24009" spans="14:16">
      <c r="N24009" s="102"/>
      <c r="O24009" s="93"/>
      <c r="P24009" s="93"/>
    </row>
    <row r="24010" spans="14:16">
      <c r="N24010" s="102"/>
      <c r="O24010" s="93"/>
      <c r="P24010" s="93"/>
    </row>
    <row r="24011" spans="14:16">
      <c r="N24011" s="102"/>
      <c r="O24011" s="93"/>
      <c r="P24011" s="93"/>
    </row>
    <row r="24012" spans="14:16">
      <c r="N24012" s="102"/>
      <c r="O24012" s="93"/>
      <c r="P24012" s="93"/>
    </row>
    <row r="24013" spans="14:16">
      <c r="N24013" s="102"/>
      <c r="O24013" s="93"/>
      <c r="P24013" s="93"/>
    </row>
    <row r="24014" spans="14:16">
      <c r="N24014" s="102"/>
      <c r="O24014" s="93"/>
      <c r="P24014" s="93"/>
    </row>
    <row r="24015" spans="14:16">
      <c r="N24015" s="102"/>
      <c r="O24015" s="93"/>
      <c r="P24015" s="93"/>
    </row>
    <row r="24016" spans="14:16">
      <c r="N24016" s="102"/>
      <c r="O24016" s="93"/>
      <c r="P24016" s="93"/>
    </row>
    <row r="24017" spans="14:16">
      <c r="N24017" s="102"/>
      <c r="O24017" s="93"/>
      <c r="P24017" s="93"/>
    </row>
    <row r="24018" spans="14:16">
      <c r="N24018" s="102"/>
      <c r="O24018" s="93"/>
      <c r="P24018" s="93"/>
    </row>
    <row r="24019" spans="14:16">
      <c r="N24019" s="102"/>
      <c r="O24019" s="93"/>
      <c r="P24019" s="93"/>
    </row>
    <row r="24020" spans="14:16">
      <c r="N24020" s="102"/>
      <c r="O24020" s="93"/>
      <c r="P24020" s="93"/>
    </row>
    <row r="24021" spans="14:16">
      <c r="N24021" s="102"/>
      <c r="O24021" s="93"/>
      <c r="P24021" s="93"/>
    </row>
    <row r="24022" spans="14:16">
      <c r="N24022" s="102"/>
      <c r="O24022" s="93"/>
      <c r="P24022" s="93"/>
    </row>
    <row r="24023" spans="14:16">
      <c r="N24023" s="102"/>
      <c r="O24023" s="93"/>
      <c r="P24023" s="93"/>
    </row>
    <row r="24024" spans="14:16">
      <c r="N24024" s="102"/>
      <c r="O24024" s="93"/>
      <c r="P24024" s="93"/>
    </row>
    <row r="24025" spans="14:16">
      <c r="N24025" s="102"/>
      <c r="O24025" s="93"/>
      <c r="P24025" s="93"/>
    </row>
    <row r="24026" spans="14:16">
      <c r="N24026" s="102"/>
      <c r="O24026" s="93"/>
      <c r="P24026" s="93"/>
    </row>
    <row r="24027" spans="14:16">
      <c r="N24027" s="102"/>
      <c r="O24027" s="93"/>
      <c r="P24027" s="93"/>
    </row>
    <row r="24028" spans="14:16">
      <c r="N24028" s="102"/>
      <c r="O24028" s="93"/>
      <c r="P24028" s="93"/>
    </row>
    <row r="24029" spans="14:16">
      <c r="N24029" s="102"/>
      <c r="O24029" s="93"/>
      <c r="P24029" s="93"/>
    </row>
    <row r="24030" spans="14:16">
      <c r="N24030" s="102"/>
      <c r="O24030" s="93"/>
      <c r="P24030" s="93"/>
    </row>
    <row r="24031" spans="14:16">
      <c r="N24031" s="102"/>
      <c r="O24031" s="93"/>
      <c r="P24031" s="93"/>
    </row>
    <row r="24032" spans="14:16">
      <c r="N24032" s="102"/>
      <c r="O24032" s="93"/>
      <c r="P24032" s="93"/>
    </row>
    <row r="24033" spans="14:16">
      <c r="N24033" s="102"/>
      <c r="O24033" s="93"/>
      <c r="P24033" s="93"/>
    </row>
    <row r="24034" spans="14:16">
      <c r="N24034" s="102"/>
      <c r="O24034" s="93"/>
      <c r="P24034" s="93"/>
    </row>
    <row r="24035" spans="14:16">
      <c r="N24035" s="102"/>
      <c r="O24035" s="93"/>
      <c r="P24035" s="93"/>
    </row>
    <row r="24036" spans="14:16">
      <c r="N24036" s="102"/>
      <c r="O24036" s="93"/>
      <c r="P24036" s="93"/>
    </row>
    <row r="24037" spans="14:16">
      <c r="N24037" s="102"/>
      <c r="O24037" s="93"/>
      <c r="P24037" s="93"/>
    </row>
    <row r="24038" spans="14:16">
      <c r="N24038" s="102"/>
      <c r="O24038" s="93"/>
      <c r="P24038" s="93"/>
    </row>
    <row r="24039" spans="14:16">
      <c r="N24039" s="102"/>
      <c r="O24039" s="93"/>
      <c r="P24039" s="93"/>
    </row>
    <row r="24040" spans="14:16">
      <c r="N24040" s="102"/>
      <c r="O24040" s="93"/>
      <c r="P24040" s="93"/>
    </row>
    <row r="24041" spans="14:16">
      <c r="N24041" s="102"/>
      <c r="O24041" s="93"/>
      <c r="P24041" s="93"/>
    </row>
    <row r="24042" spans="14:16">
      <c r="N24042" s="102"/>
      <c r="O24042" s="93"/>
      <c r="P24042" s="93"/>
    </row>
    <row r="24043" spans="14:16">
      <c r="N24043" s="102"/>
      <c r="O24043" s="93"/>
      <c r="P24043" s="93"/>
    </row>
    <row r="24044" spans="14:16">
      <c r="N24044" s="102"/>
      <c r="O24044" s="93"/>
      <c r="P24044" s="93"/>
    </row>
    <row r="24045" spans="14:16">
      <c r="N24045" s="102"/>
      <c r="O24045" s="93"/>
      <c r="P24045" s="93"/>
    </row>
    <row r="24046" spans="14:16">
      <c r="N24046" s="102"/>
      <c r="O24046" s="93"/>
      <c r="P24046" s="93"/>
    </row>
    <row r="24047" spans="14:16">
      <c r="N24047" s="102"/>
      <c r="O24047" s="93"/>
      <c r="P24047" s="93"/>
    </row>
    <row r="24048" spans="14:16">
      <c r="N24048" s="102"/>
      <c r="O24048" s="93"/>
      <c r="P24048" s="93"/>
    </row>
    <row r="24049" spans="14:16">
      <c r="N24049" s="102"/>
      <c r="O24049" s="93"/>
      <c r="P24049" s="93"/>
    </row>
    <row r="24050" spans="14:16">
      <c r="N24050" s="102"/>
      <c r="O24050" s="93"/>
      <c r="P24050" s="93"/>
    </row>
    <row r="24051" spans="14:16">
      <c r="N24051" s="102"/>
      <c r="O24051" s="93"/>
      <c r="P24051" s="93"/>
    </row>
    <row r="24052" spans="14:16">
      <c r="N24052" s="102"/>
      <c r="O24052" s="93"/>
      <c r="P24052" s="93"/>
    </row>
    <row r="24053" spans="14:16">
      <c r="N24053" s="102"/>
      <c r="O24053" s="93"/>
      <c r="P24053" s="93"/>
    </row>
    <row r="24054" spans="14:16">
      <c r="N24054" s="102"/>
      <c r="O24054" s="93"/>
      <c r="P24054" s="93"/>
    </row>
    <row r="24055" spans="14:16">
      <c r="N24055" s="102"/>
      <c r="O24055" s="93"/>
      <c r="P24055" s="93"/>
    </row>
    <row r="24056" spans="14:16">
      <c r="N24056" s="102"/>
      <c r="O24056" s="93"/>
      <c r="P24056" s="93"/>
    </row>
    <row r="24057" spans="14:16">
      <c r="N24057" s="102"/>
      <c r="O24057" s="93"/>
      <c r="P24057" s="93"/>
    </row>
    <row r="24058" spans="14:16">
      <c r="N24058" s="102"/>
      <c r="O24058" s="93"/>
      <c r="P24058" s="93"/>
    </row>
    <row r="24059" spans="14:16">
      <c r="N24059" s="102"/>
      <c r="O24059" s="93"/>
      <c r="P24059" s="93"/>
    </row>
    <row r="24060" spans="14:16">
      <c r="N24060" s="102"/>
      <c r="O24060" s="93"/>
      <c r="P24060" s="93"/>
    </row>
    <row r="24061" spans="14:16">
      <c r="N24061" s="102"/>
      <c r="O24061" s="93"/>
      <c r="P24061" s="93"/>
    </row>
    <row r="24062" spans="14:16">
      <c r="N24062" s="102"/>
      <c r="O24062" s="93"/>
      <c r="P24062" s="93"/>
    </row>
    <row r="24063" spans="14:16">
      <c r="N24063" s="102"/>
      <c r="O24063" s="93"/>
      <c r="P24063" s="93"/>
    </row>
    <row r="24064" spans="14:16">
      <c r="N24064" s="102"/>
      <c r="O24064" s="93"/>
      <c r="P24064" s="93"/>
    </row>
    <row r="24065" spans="14:16">
      <c r="N24065" s="102"/>
      <c r="O24065" s="93"/>
      <c r="P24065" s="93"/>
    </row>
    <row r="24066" spans="14:16">
      <c r="N24066" s="102"/>
      <c r="O24066" s="93"/>
      <c r="P24066" s="93"/>
    </row>
    <row r="24067" spans="14:16">
      <c r="N24067" s="102"/>
      <c r="O24067" s="93"/>
      <c r="P24067" s="93"/>
    </row>
    <row r="24068" spans="14:16">
      <c r="N24068" s="102"/>
      <c r="O24068" s="93"/>
      <c r="P24068" s="93"/>
    </row>
    <row r="24069" spans="14:16">
      <c r="N24069" s="102"/>
      <c r="O24069" s="93"/>
      <c r="P24069" s="93"/>
    </row>
    <row r="24070" spans="14:16">
      <c r="N24070" s="102"/>
      <c r="O24070" s="93"/>
      <c r="P24070" s="93"/>
    </row>
    <row r="24071" spans="14:16">
      <c r="N24071" s="102"/>
      <c r="O24071" s="93"/>
      <c r="P24071" s="93"/>
    </row>
    <row r="24072" spans="14:16">
      <c r="N24072" s="102"/>
      <c r="O24072" s="93"/>
      <c r="P24072" s="93"/>
    </row>
    <row r="24073" spans="14:16">
      <c r="N24073" s="102"/>
      <c r="O24073" s="93"/>
      <c r="P24073" s="93"/>
    </row>
    <row r="24074" spans="14:16">
      <c r="N24074" s="102"/>
      <c r="O24074" s="93"/>
      <c r="P24074" s="93"/>
    </row>
    <row r="24075" spans="14:16">
      <c r="N24075" s="102"/>
      <c r="O24075" s="93"/>
      <c r="P24075" s="93"/>
    </row>
    <row r="24076" spans="14:16">
      <c r="N24076" s="102"/>
      <c r="O24076" s="93"/>
      <c r="P24076" s="93"/>
    </row>
    <row r="24077" spans="14:16">
      <c r="N24077" s="102"/>
      <c r="O24077" s="93"/>
      <c r="P24077" s="93"/>
    </row>
    <row r="24078" spans="14:16">
      <c r="N24078" s="102"/>
      <c r="O24078" s="93"/>
      <c r="P24078" s="93"/>
    </row>
    <row r="24079" spans="14:16">
      <c r="N24079" s="102"/>
      <c r="O24079" s="93"/>
      <c r="P24079" s="93"/>
    </row>
    <row r="24080" spans="14:16">
      <c r="N24080" s="102"/>
      <c r="O24080" s="93"/>
      <c r="P24080" s="93"/>
    </row>
    <row r="24081" spans="14:16">
      <c r="N24081" s="102"/>
      <c r="O24081" s="93"/>
      <c r="P24081" s="93"/>
    </row>
    <row r="24082" spans="14:16">
      <c r="N24082" s="102"/>
      <c r="O24082" s="93"/>
      <c r="P24082" s="93"/>
    </row>
    <row r="24083" spans="14:16">
      <c r="N24083" s="102"/>
      <c r="O24083" s="93"/>
      <c r="P24083" s="93"/>
    </row>
    <row r="24084" spans="14:16">
      <c r="N24084" s="102"/>
      <c r="O24084" s="93"/>
      <c r="P24084" s="93"/>
    </row>
    <row r="24085" spans="14:16">
      <c r="N24085" s="102"/>
      <c r="O24085" s="93"/>
      <c r="P24085" s="93"/>
    </row>
    <row r="24086" spans="14:16">
      <c r="N24086" s="102"/>
      <c r="O24086" s="93"/>
      <c r="P24086" s="93"/>
    </row>
    <row r="24087" spans="14:16">
      <c r="N24087" s="102"/>
      <c r="O24087" s="93"/>
      <c r="P24087" s="93"/>
    </row>
    <row r="24088" spans="14:16">
      <c r="N24088" s="102"/>
      <c r="O24088" s="93"/>
      <c r="P24088" s="93"/>
    </row>
    <row r="24089" spans="14:16">
      <c r="N24089" s="102"/>
      <c r="O24089" s="93"/>
      <c r="P24089" s="93"/>
    </row>
    <row r="24090" spans="14:16">
      <c r="N24090" s="102"/>
      <c r="O24090" s="93"/>
      <c r="P24090" s="93"/>
    </row>
    <row r="24091" spans="14:16">
      <c r="N24091" s="102"/>
      <c r="O24091" s="93"/>
      <c r="P24091" s="93"/>
    </row>
    <row r="24092" spans="14:16">
      <c r="N24092" s="102"/>
      <c r="O24092" s="93"/>
      <c r="P24092" s="93"/>
    </row>
    <row r="24093" spans="14:16">
      <c r="N24093" s="102"/>
      <c r="O24093" s="93"/>
      <c r="P24093" s="93"/>
    </row>
    <row r="24094" spans="14:16">
      <c r="N24094" s="102"/>
      <c r="O24094" s="93"/>
      <c r="P24094" s="93"/>
    </row>
    <row r="24095" spans="14:16">
      <c r="N24095" s="102"/>
      <c r="O24095" s="93"/>
      <c r="P24095" s="93"/>
    </row>
    <row r="24096" spans="14:16">
      <c r="N24096" s="102"/>
      <c r="O24096" s="93"/>
      <c r="P24096" s="93"/>
    </row>
    <row r="24097" spans="14:16">
      <c r="N24097" s="102"/>
      <c r="O24097" s="93"/>
      <c r="P24097" s="93"/>
    </row>
    <row r="24098" spans="14:16">
      <c r="N24098" s="102"/>
      <c r="O24098" s="93"/>
      <c r="P24098" s="93"/>
    </row>
    <row r="24099" spans="14:16">
      <c r="N24099" s="102"/>
      <c r="O24099" s="93"/>
      <c r="P24099" s="93"/>
    </row>
    <row r="24100" spans="14:16">
      <c r="N24100" s="102"/>
      <c r="O24100" s="93"/>
      <c r="P24100" s="93"/>
    </row>
    <row r="24101" spans="14:16">
      <c r="N24101" s="102"/>
      <c r="O24101" s="93"/>
      <c r="P24101" s="93"/>
    </row>
    <row r="24102" spans="14:16">
      <c r="N24102" s="102"/>
      <c r="O24102" s="93"/>
      <c r="P24102" s="93"/>
    </row>
    <row r="24103" spans="14:16">
      <c r="N24103" s="102"/>
      <c r="O24103" s="93"/>
      <c r="P24103" s="93"/>
    </row>
    <row r="24104" spans="14:16">
      <c r="N24104" s="102"/>
      <c r="O24104" s="93"/>
      <c r="P24104" s="93"/>
    </row>
    <row r="24105" spans="14:16">
      <c r="N24105" s="102"/>
      <c r="O24105" s="93"/>
      <c r="P24105" s="93"/>
    </row>
    <row r="24106" spans="14:16">
      <c r="N24106" s="102"/>
      <c r="O24106" s="93"/>
      <c r="P24106" s="93"/>
    </row>
    <row r="24107" spans="14:16">
      <c r="N24107" s="102"/>
      <c r="O24107" s="93"/>
      <c r="P24107" s="93"/>
    </row>
    <row r="24108" spans="14:16">
      <c r="N24108" s="102"/>
      <c r="O24108" s="93"/>
      <c r="P24108" s="93"/>
    </row>
    <row r="24109" spans="14:16">
      <c r="N24109" s="102"/>
      <c r="O24109" s="93"/>
      <c r="P24109" s="93"/>
    </row>
    <row r="24110" spans="14:16">
      <c r="N24110" s="102"/>
      <c r="O24110" s="93"/>
      <c r="P24110" s="93"/>
    </row>
    <row r="24111" spans="14:16">
      <c r="N24111" s="102"/>
      <c r="O24111" s="93"/>
      <c r="P24111" s="93"/>
    </row>
    <row r="24112" spans="14:16">
      <c r="N24112" s="102"/>
      <c r="O24112" s="93"/>
      <c r="P24112" s="93"/>
    </row>
    <row r="24113" spans="14:16">
      <c r="N24113" s="102"/>
      <c r="O24113" s="93"/>
      <c r="P24113" s="93"/>
    </row>
    <row r="24114" spans="14:16">
      <c r="N24114" s="102"/>
      <c r="O24114" s="93"/>
      <c r="P24114" s="93"/>
    </row>
    <row r="24115" spans="14:16">
      <c r="N24115" s="102"/>
      <c r="O24115" s="93"/>
      <c r="P24115" s="93"/>
    </row>
    <row r="24116" spans="14:16">
      <c r="N24116" s="102"/>
      <c r="O24116" s="93"/>
      <c r="P24116" s="93"/>
    </row>
    <row r="24117" spans="14:16">
      <c r="N24117" s="102"/>
      <c r="O24117" s="93"/>
      <c r="P24117" s="93"/>
    </row>
    <row r="24118" spans="14:16">
      <c r="N24118" s="102"/>
      <c r="O24118" s="93"/>
      <c r="P24118" s="93"/>
    </row>
    <row r="24119" spans="14:16">
      <c r="N24119" s="102"/>
      <c r="O24119" s="93"/>
      <c r="P24119" s="93"/>
    </row>
    <row r="24120" spans="14:16">
      <c r="N24120" s="102"/>
      <c r="O24120" s="93"/>
      <c r="P24120" s="93"/>
    </row>
    <row r="24121" spans="14:16">
      <c r="N24121" s="102"/>
      <c r="O24121" s="93"/>
      <c r="P24121" s="93"/>
    </row>
    <row r="24122" spans="14:16">
      <c r="N24122" s="102"/>
      <c r="O24122" s="93"/>
      <c r="P24122" s="93"/>
    </row>
    <row r="24123" spans="14:16">
      <c r="N24123" s="102"/>
      <c r="O24123" s="93"/>
      <c r="P24123" s="93"/>
    </row>
    <row r="24124" spans="14:16">
      <c r="N24124" s="102"/>
      <c r="O24124" s="93"/>
      <c r="P24124" s="93"/>
    </row>
    <row r="24125" spans="14:16">
      <c r="N24125" s="102"/>
      <c r="O24125" s="93"/>
      <c r="P24125" s="93"/>
    </row>
    <row r="24126" spans="14:16">
      <c r="N24126" s="102"/>
      <c r="O24126" s="93"/>
      <c r="P24126" s="93"/>
    </row>
    <row r="24127" spans="14:16">
      <c r="N24127" s="102"/>
      <c r="O24127" s="93"/>
      <c r="P24127" s="93"/>
    </row>
    <row r="24128" spans="14:16">
      <c r="N24128" s="102"/>
      <c r="O24128" s="93"/>
      <c r="P24128" s="93"/>
    </row>
    <row r="24129" spans="14:16">
      <c r="N24129" s="102"/>
      <c r="O24129" s="93"/>
      <c r="P24129" s="93"/>
    </row>
    <row r="24130" spans="14:16">
      <c r="N24130" s="102"/>
      <c r="O24130" s="93"/>
      <c r="P24130" s="93"/>
    </row>
    <row r="24131" spans="14:16">
      <c r="N24131" s="102"/>
      <c r="O24131" s="93"/>
      <c r="P24131" s="93"/>
    </row>
    <row r="24132" spans="14:16">
      <c r="N24132" s="102"/>
      <c r="O24132" s="93"/>
      <c r="P24132" s="93"/>
    </row>
    <row r="24133" spans="14:16">
      <c r="N24133" s="102"/>
      <c r="O24133" s="93"/>
      <c r="P24133" s="93"/>
    </row>
    <row r="24134" spans="14:16">
      <c r="N24134" s="102"/>
      <c r="O24134" s="93"/>
      <c r="P24134" s="93"/>
    </row>
    <row r="24135" spans="14:16">
      <c r="N24135" s="102"/>
      <c r="O24135" s="93"/>
      <c r="P24135" s="93"/>
    </row>
    <row r="24136" spans="14:16">
      <c r="N24136" s="102"/>
      <c r="O24136" s="93"/>
      <c r="P24136" s="93"/>
    </row>
    <row r="24137" spans="14:16">
      <c r="N24137" s="102"/>
      <c r="O24137" s="93"/>
      <c r="P24137" s="93"/>
    </row>
    <row r="24138" spans="14:16">
      <c r="N24138" s="102"/>
      <c r="O24138" s="93"/>
      <c r="P24138" s="93"/>
    </row>
    <row r="24139" spans="14:16">
      <c r="N24139" s="102"/>
      <c r="O24139" s="93"/>
      <c r="P24139" s="93"/>
    </row>
    <row r="24140" spans="14:16">
      <c r="N24140" s="102"/>
      <c r="O24140" s="93"/>
      <c r="P24140" s="93"/>
    </row>
    <row r="24141" spans="14:16">
      <c r="N24141" s="102"/>
      <c r="O24141" s="93"/>
      <c r="P24141" s="93"/>
    </row>
    <row r="24142" spans="14:16">
      <c r="N24142" s="102"/>
      <c r="O24142" s="93"/>
      <c r="P24142" s="93"/>
    </row>
    <row r="24143" spans="14:16">
      <c r="N24143" s="102"/>
      <c r="O24143" s="93"/>
      <c r="P24143" s="93"/>
    </row>
    <row r="24144" spans="14:16">
      <c r="N24144" s="102"/>
      <c r="O24144" s="93"/>
      <c r="P24144" s="93"/>
    </row>
    <row r="24145" spans="14:16">
      <c r="N24145" s="102"/>
      <c r="O24145" s="93"/>
      <c r="P24145" s="93"/>
    </row>
    <row r="24146" spans="14:16">
      <c r="N24146" s="102"/>
      <c r="O24146" s="93"/>
      <c r="P24146" s="93"/>
    </row>
    <row r="24147" spans="14:16">
      <c r="N24147" s="102"/>
      <c r="O24147" s="93"/>
      <c r="P24147" s="93"/>
    </row>
    <row r="24148" spans="14:16">
      <c r="N24148" s="102"/>
      <c r="O24148" s="93"/>
      <c r="P24148" s="93"/>
    </row>
    <row r="24149" spans="14:16">
      <c r="N24149" s="102"/>
      <c r="O24149" s="93"/>
      <c r="P24149" s="93"/>
    </row>
    <row r="24150" spans="14:16">
      <c r="N24150" s="102"/>
      <c r="O24150" s="93"/>
      <c r="P24150" s="93"/>
    </row>
    <row r="24151" spans="14:16">
      <c r="N24151" s="102"/>
      <c r="O24151" s="93"/>
      <c r="P24151" s="93"/>
    </row>
    <row r="24152" spans="14:16">
      <c r="N24152" s="102"/>
      <c r="O24152" s="93"/>
      <c r="P24152" s="93"/>
    </row>
    <row r="24153" spans="14:16">
      <c r="N24153" s="102"/>
      <c r="O24153" s="93"/>
      <c r="P24153" s="93"/>
    </row>
    <row r="24154" spans="14:16">
      <c r="N24154" s="102"/>
      <c r="O24154" s="93"/>
      <c r="P24154" s="93"/>
    </row>
    <row r="24155" spans="14:16">
      <c r="N24155" s="102"/>
      <c r="O24155" s="93"/>
      <c r="P24155" s="93"/>
    </row>
    <row r="24156" spans="14:16">
      <c r="N24156" s="102"/>
      <c r="O24156" s="93"/>
      <c r="P24156" s="93"/>
    </row>
    <row r="24157" spans="14:16">
      <c r="N24157" s="102"/>
      <c r="O24157" s="93"/>
      <c r="P24157" s="93"/>
    </row>
    <row r="24158" spans="14:16">
      <c r="N24158" s="102"/>
      <c r="O24158" s="93"/>
      <c r="P24158" s="93"/>
    </row>
    <row r="24159" spans="14:16">
      <c r="N24159" s="102"/>
      <c r="O24159" s="93"/>
      <c r="P24159" s="93"/>
    </row>
    <row r="24160" spans="14:16">
      <c r="N24160" s="102"/>
      <c r="O24160" s="93"/>
      <c r="P24160" s="93"/>
    </row>
    <row r="24161" spans="14:16">
      <c r="N24161" s="102"/>
      <c r="O24161" s="93"/>
      <c r="P24161" s="93"/>
    </row>
    <row r="24162" spans="14:16">
      <c r="N24162" s="102"/>
      <c r="O24162" s="93"/>
      <c r="P24162" s="93"/>
    </row>
    <row r="24163" spans="14:16">
      <c r="N24163" s="102"/>
      <c r="O24163" s="93"/>
      <c r="P24163" s="93"/>
    </row>
    <row r="24164" spans="14:16">
      <c r="N24164" s="102"/>
      <c r="O24164" s="93"/>
      <c r="P24164" s="93"/>
    </row>
    <row r="24165" spans="14:16">
      <c r="N24165" s="102"/>
      <c r="O24165" s="93"/>
      <c r="P24165" s="93"/>
    </row>
    <row r="24166" spans="14:16">
      <c r="N24166" s="102"/>
      <c r="O24166" s="93"/>
      <c r="P24166" s="93"/>
    </row>
    <row r="24167" spans="14:16">
      <c r="N24167" s="102"/>
      <c r="O24167" s="93"/>
      <c r="P24167" s="93"/>
    </row>
    <row r="24168" spans="14:16">
      <c r="N24168" s="102"/>
      <c r="O24168" s="93"/>
      <c r="P24168" s="93"/>
    </row>
    <row r="24169" spans="14:16">
      <c r="N24169" s="102"/>
      <c r="O24169" s="93"/>
      <c r="P24169" s="93"/>
    </row>
    <row r="24170" spans="14:16">
      <c r="N24170" s="102"/>
      <c r="O24170" s="93"/>
      <c r="P24170" s="93"/>
    </row>
    <row r="24171" spans="14:16">
      <c r="N24171" s="102"/>
      <c r="O24171" s="93"/>
      <c r="P24171" s="93"/>
    </row>
    <row r="24172" spans="14:16">
      <c r="N24172" s="102"/>
      <c r="O24172" s="93"/>
      <c r="P24172" s="93"/>
    </row>
    <row r="24173" spans="14:16">
      <c r="N24173" s="102"/>
      <c r="O24173" s="93"/>
      <c r="P24173" s="93"/>
    </row>
    <row r="24174" spans="14:16">
      <c r="N24174" s="102"/>
      <c r="O24174" s="93"/>
      <c r="P24174" s="93"/>
    </row>
    <row r="24175" spans="14:16">
      <c r="N24175" s="102"/>
      <c r="O24175" s="93"/>
      <c r="P24175" s="93"/>
    </row>
    <row r="24176" spans="14:16">
      <c r="N24176" s="102"/>
      <c r="O24176" s="93"/>
      <c r="P24176" s="93"/>
    </row>
    <row r="24177" spans="14:16">
      <c r="N24177" s="102"/>
      <c r="O24177" s="93"/>
      <c r="P24177" s="93"/>
    </row>
    <row r="24178" spans="14:16">
      <c r="N24178" s="102"/>
      <c r="O24178" s="93"/>
      <c r="P24178" s="93"/>
    </row>
    <row r="24179" spans="14:16">
      <c r="N24179" s="102"/>
      <c r="O24179" s="93"/>
      <c r="P24179" s="93"/>
    </row>
    <row r="24180" spans="14:16">
      <c r="N24180" s="102"/>
      <c r="O24180" s="93"/>
      <c r="P24180" s="93"/>
    </row>
    <row r="24181" spans="14:16">
      <c r="N24181" s="102"/>
      <c r="O24181" s="93"/>
      <c r="P24181" s="93"/>
    </row>
    <row r="24182" spans="14:16">
      <c r="N24182" s="102"/>
      <c r="O24182" s="93"/>
      <c r="P24182" s="93"/>
    </row>
    <row r="24183" spans="14:16">
      <c r="N24183" s="102"/>
      <c r="O24183" s="93"/>
      <c r="P24183" s="93"/>
    </row>
    <row r="24184" spans="14:16">
      <c r="N24184" s="102"/>
      <c r="O24184" s="93"/>
      <c r="P24184" s="93"/>
    </row>
    <row r="24185" spans="14:16">
      <c r="N24185" s="102"/>
      <c r="O24185" s="93"/>
      <c r="P24185" s="93"/>
    </row>
    <row r="24186" spans="14:16">
      <c r="N24186" s="102"/>
      <c r="O24186" s="93"/>
      <c r="P24186" s="93"/>
    </row>
    <row r="24187" spans="14:16">
      <c r="N24187" s="102"/>
      <c r="O24187" s="93"/>
      <c r="P24187" s="93"/>
    </row>
    <row r="24188" spans="14:16">
      <c r="N24188" s="102"/>
      <c r="O24188" s="93"/>
      <c r="P24188" s="93"/>
    </row>
    <row r="24189" spans="14:16">
      <c r="N24189" s="102"/>
      <c r="O24189" s="93"/>
      <c r="P24189" s="93"/>
    </row>
    <row r="24190" spans="14:16">
      <c r="N24190" s="102"/>
      <c r="O24190" s="93"/>
      <c r="P24190" s="93"/>
    </row>
    <row r="24191" spans="14:16">
      <c r="N24191" s="102"/>
      <c r="O24191" s="93"/>
      <c r="P24191" s="93"/>
    </row>
    <row r="24192" spans="14:16">
      <c r="N24192" s="102"/>
      <c r="O24192" s="93"/>
      <c r="P24192" s="93"/>
    </row>
    <row r="24193" spans="14:16">
      <c r="N24193" s="102"/>
      <c r="O24193" s="93"/>
      <c r="P24193" s="93"/>
    </row>
    <row r="24194" spans="14:16">
      <c r="N24194" s="102"/>
      <c r="O24194" s="93"/>
      <c r="P24194" s="93"/>
    </row>
    <row r="24195" spans="14:16">
      <c r="N24195" s="102"/>
      <c r="O24195" s="93"/>
      <c r="P24195" s="93"/>
    </row>
    <row r="24196" spans="14:16">
      <c r="N24196" s="102"/>
      <c r="O24196" s="93"/>
      <c r="P24196" s="93"/>
    </row>
    <row r="24197" spans="14:16">
      <c r="N24197" s="102"/>
      <c r="O24197" s="93"/>
      <c r="P24197" s="93"/>
    </row>
    <row r="24198" spans="14:16">
      <c r="N24198" s="102"/>
      <c r="O24198" s="93"/>
      <c r="P24198" s="93"/>
    </row>
    <row r="24199" spans="14:16">
      <c r="N24199" s="102"/>
      <c r="O24199" s="93"/>
      <c r="P24199" s="93"/>
    </row>
    <row r="24200" spans="14:16">
      <c r="N24200" s="102"/>
      <c r="O24200" s="93"/>
      <c r="P24200" s="93"/>
    </row>
    <row r="24201" spans="14:16">
      <c r="N24201" s="102"/>
      <c r="O24201" s="93"/>
      <c r="P24201" s="93"/>
    </row>
    <row r="24202" spans="14:16">
      <c r="N24202" s="102"/>
      <c r="O24202" s="93"/>
      <c r="P24202" s="93"/>
    </row>
    <row r="24203" spans="14:16">
      <c r="N24203" s="102"/>
      <c r="O24203" s="93"/>
      <c r="P24203" s="93"/>
    </row>
    <row r="24204" spans="14:16">
      <c r="N24204" s="102"/>
      <c r="O24204" s="93"/>
      <c r="P24204" s="93"/>
    </row>
    <row r="24205" spans="14:16">
      <c r="N24205" s="102"/>
      <c r="O24205" s="93"/>
      <c r="P24205" s="93"/>
    </row>
    <row r="24206" spans="14:16">
      <c r="N24206" s="102"/>
      <c r="O24206" s="93"/>
      <c r="P24206" s="93"/>
    </row>
    <row r="24207" spans="14:16">
      <c r="N24207" s="102"/>
      <c r="O24207" s="93"/>
      <c r="P24207" s="93"/>
    </row>
    <row r="24208" spans="14:16">
      <c r="N24208" s="102"/>
      <c r="O24208" s="93"/>
      <c r="P24208" s="93"/>
    </row>
    <row r="24209" spans="14:16">
      <c r="N24209" s="102"/>
      <c r="O24209" s="93"/>
      <c r="P24209" s="93"/>
    </row>
    <row r="24210" spans="14:16">
      <c r="N24210" s="102"/>
      <c r="O24210" s="93"/>
      <c r="P24210" s="93"/>
    </row>
    <row r="24211" spans="14:16">
      <c r="N24211" s="102"/>
      <c r="O24211" s="93"/>
      <c r="P24211" s="93"/>
    </row>
    <row r="24212" spans="14:16">
      <c r="N24212" s="102"/>
      <c r="O24212" s="93"/>
      <c r="P24212" s="93"/>
    </row>
    <row r="24213" spans="14:16">
      <c r="N24213" s="102"/>
      <c r="O24213" s="93"/>
      <c r="P24213" s="93"/>
    </row>
    <row r="24214" spans="14:16">
      <c r="N24214" s="102"/>
      <c r="O24214" s="93"/>
      <c r="P24214" s="93"/>
    </row>
    <row r="24215" spans="14:16">
      <c r="N24215" s="102"/>
      <c r="O24215" s="93"/>
      <c r="P24215" s="93"/>
    </row>
    <row r="24216" spans="14:16">
      <c r="N24216" s="102"/>
      <c r="O24216" s="93"/>
      <c r="P24216" s="93"/>
    </row>
    <row r="24217" spans="14:16">
      <c r="N24217" s="102"/>
      <c r="O24217" s="93"/>
      <c r="P24217" s="93"/>
    </row>
    <row r="24218" spans="14:16">
      <c r="N24218" s="102"/>
      <c r="O24218" s="93"/>
      <c r="P24218" s="93"/>
    </row>
    <row r="24219" spans="14:16">
      <c r="N24219" s="102"/>
      <c r="O24219" s="93"/>
      <c r="P24219" s="93"/>
    </row>
    <row r="24220" spans="14:16">
      <c r="N24220" s="102"/>
      <c r="O24220" s="93"/>
      <c r="P24220" s="93"/>
    </row>
    <row r="24221" spans="14:16">
      <c r="N24221" s="102"/>
      <c r="O24221" s="93"/>
      <c r="P24221" s="93"/>
    </row>
    <row r="24222" spans="14:16">
      <c r="N24222" s="102"/>
      <c r="O24222" s="93"/>
      <c r="P24222" s="93"/>
    </row>
    <row r="24223" spans="14:16">
      <c r="N24223" s="102"/>
      <c r="O24223" s="93"/>
      <c r="P24223" s="93"/>
    </row>
    <row r="24224" spans="14:16">
      <c r="N24224" s="102"/>
      <c r="O24224" s="93"/>
      <c r="P24224" s="93"/>
    </row>
    <row r="24225" spans="14:16">
      <c r="N24225" s="102"/>
      <c r="O24225" s="93"/>
      <c r="P24225" s="93"/>
    </row>
    <row r="24226" spans="14:16">
      <c r="N24226" s="102"/>
      <c r="O24226" s="93"/>
      <c r="P24226" s="93"/>
    </row>
    <row r="24227" spans="14:16">
      <c r="N24227" s="102"/>
      <c r="O24227" s="93"/>
      <c r="P24227" s="93"/>
    </row>
    <row r="24228" spans="14:16">
      <c r="N24228" s="102"/>
      <c r="O24228" s="93"/>
      <c r="P24228" s="93"/>
    </row>
    <row r="24229" spans="14:16">
      <c r="N24229" s="102"/>
      <c r="O24229" s="93"/>
      <c r="P24229" s="93"/>
    </row>
    <row r="24230" spans="14:16">
      <c r="N24230" s="102"/>
      <c r="O24230" s="93"/>
      <c r="P24230" s="93"/>
    </row>
    <row r="24231" spans="14:16">
      <c r="N24231" s="102"/>
      <c r="O24231" s="93"/>
      <c r="P24231" s="93"/>
    </row>
    <row r="24232" spans="14:16">
      <c r="N24232" s="102"/>
      <c r="O24232" s="93"/>
      <c r="P24232" s="93"/>
    </row>
    <row r="24233" spans="14:16">
      <c r="N24233" s="102"/>
      <c r="O24233" s="93"/>
      <c r="P24233" s="93"/>
    </row>
    <row r="24234" spans="14:16">
      <c r="N24234" s="102"/>
      <c r="O24234" s="93"/>
      <c r="P24234" s="93"/>
    </row>
    <row r="24235" spans="14:16">
      <c r="N24235" s="102"/>
      <c r="O24235" s="93"/>
      <c r="P24235" s="93"/>
    </row>
    <row r="24236" spans="14:16">
      <c r="N24236" s="102"/>
      <c r="O24236" s="93"/>
      <c r="P24236" s="93"/>
    </row>
    <row r="24237" spans="14:16">
      <c r="N24237" s="102"/>
      <c r="O24237" s="93"/>
      <c r="P24237" s="93"/>
    </row>
    <row r="24238" spans="14:16">
      <c r="N24238" s="102"/>
      <c r="O24238" s="93"/>
      <c r="P24238" s="93"/>
    </row>
    <row r="24239" spans="14:16">
      <c r="N24239" s="102"/>
      <c r="O24239" s="93"/>
      <c r="P24239" s="93"/>
    </row>
    <row r="24240" spans="14:16">
      <c r="N24240" s="102"/>
      <c r="O24240" s="93"/>
      <c r="P24240" s="93"/>
    </row>
    <row r="24241" spans="14:16">
      <c r="N24241" s="102"/>
      <c r="O24241" s="93"/>
      <c r="P24241" s="93"/>
    </row>
    <row r="24242" spans="14:16">
      <c r="N24242" s="102"/>
      <c r="O24242" s="93"/>
      <c r="P24242" s="93"/>
    </row>
    <row r="24243" spans="14:16">
      <c r="N24243" s="102"/>
      <c r="O24243" s="93"/>
      <c r="P24243" s="93"/>
    </row>
    <row r="24244" spans="14:16">
      <c r="N24244" s="102"/>
      <c r="O24244" s="93"/>
      <c r="P24244" s="93"/>
    </row>
    <row r="24245" spans="14:16">
      <c r="N24245" s="102"/>
      <c r="O24245" s="93"/>
      <c r="P24245" s="93"/>
    </row>
    <row r="24246" spans="14:16">
      <c r="N24246" s="102"/>
      <c r="O24246" s="93"/>
      <c r="P24246" s="93"/>
    </row>
    <row r="24247" spans="14:16">
      <c r="N24247" s="102"/>
      <c r="O24247" s="93"/>
      <c r="P24247" s="93"/>
    </row>
    <row r="24248" spans="14:16">
      <c r="N24248" s="102"/>
      <c r="O24248" s="93"/>
      <c r="P24248" s="93"/>
    </row>
    <row r="24249" spans="14:16">
      <c r="N24249" s="102"/>
      <c r="O24249" s="93"/>
      <c r="P24249" s="93"/>
    </row>
    <row r="24250" spans="14:16">
      <c r="N24250" s="102"/>
      <c r="O24250" s="93"/>
      <c r="P24250" s="93"/>
    </row>
    <row r="24251" spans="14:16">
      <c r="N24251" s="102"/>
      <c r="O24251" s="93"/>
      <c r="P24251" s="93"/>
    </row>
    <row r="24252" spans="14:16">
      <c r="N24252" s="102"/>
      <c r="O24252" s="93"/>
      <c r="P24252" s="93"/>
    </row>
    <row r="24253" spans="14:16">
      <c r="N24253" s="102"/>
      <c r="O24253" s="93"/>
      <c r="P24253" s="93"/>
    </row>
    <row r="24254" spans="14:16">
      <c r="N24254" s="102"/>
      <c r="O24254" s="93"/>
      <c r="P24254" s="93"/>
    </row>
    <row r="24255" spans="14:16">
      <c r="N24255" s="102"/>
      <c r="O24255" s="93"/>
      <c r="P24255" s="93"/>
    </row>
    <row r="24256" spans="14:16">
      <c r="N24256" s="102"/>
      <c r="O24256" s="93"/>
      <c r="P24256" s="93"/>
    </row>
    <row r="24257" spans="14:16">
      <c r="N24257" s="102"/>
      <c r="O24257" s="93"/>
      <c r="P24257" s="93"/>
    </row>
    <row r="24258" spans="14:16">
      <c r="N24258" s="102"/>
      <c r="O24258" s="93"/>
      <c r="P24258" s="93"/>
    </row>
    <row r="24259" spans="14:16">
      <c r="N24259" s="102"/>
      <c r="O24259" s="93"/>
      <c r="P24259" s="93"/>
    </row>
    <row r="24260" spans="14:16">
      <c r="N24260" s="102"/>
      <c r="O24260" s="93"/>
      <c r="P24260" s="93"/>
    </row>
    <row r="24261" spans="14:16">
      <c r="N24261" s="102"/>
      <c r="O24261" s="93"/>
      <c r="P24261" s="93"/>
    </row>
    <row r="24262" spans="14:16">
      <c r="N24262" s="102"/>
      <c r="O24262" s="93"/>
      <c r="P24262" s="93"/>
    </row>
    <row r="24263" spans="14:16">
      <c r="N24263" s="102"/>
      <c r="O24263" s="93"/>
      <c r="P24263" s="93"/>
    </row>
    <row r="24264" spans="14:16">
      <c r="N24264" s="102"/>
      <c r="O24264" s="93"/>
      <c r="P24264" s="93"/>
    </row>
    <row r="24265" spans="14:16">
      <c r="N24265" s="102"/>
      <c r="O24265" s="93"/>
      <c r="P24265" s="93"/>
    </row>
    <row r="24266" spans="14:16">
      <c r="N24266" s="102"/>
      <c r="O24266" s="93"/>
      <c r="P24266" s="93"/>
    </row>
    <row r="24267" spans="14:16">
      <c r="N24267" s="102"/>
      <c r="O24267" s="93"/>
      <c r="P24267" s="93"/>
    </row>
    <row r="24268" spans="14:16">
      <c r="N24268" s="102"/>
      <c r="O24268" s="93"/>
      <c r="P24268" s="93"/>
    </row>
    <row r="24269" spans="14:16">
      <c r="N24269" s="102"/>
      <c r="O24269" s="93"/>
      <c r="P24269" s="93"/>
    </row>
    <row r="24270" spans="14:16">
      <c r="N24270" s="102"/>
      <c r="O24270" s="93"/>
      <c r="P24270" s="93"/>
    </row>
    <row r="24271" spans="14:16">
      <c r="N24271" s="102"/>
      <c r="O24271" s="93"/>
      <c r="P24271" s="93"/>
    </row>
    <row r="24272" spans="14:16">
      <c r="N24272" s="102"/>
      <c r="O24272" s="93"/>
      <c r="P24272" s="93"/>
    </row>
    <row r="24273" spans="14:16">
      <c r="N24273" s="102"/>
      <c r="O24273" s="93"/>
      <c r="P24273" s="93"/>
    </row>
    <row r="24274" spans="14:16">
      <c r="N24274" s="102"/>
      <c r="O24274" s="93"/>
      <c r="P24274" s="93"/>
    </row>
    <row r="24275" spans="14:16">
      <c r="N24275" s="102"/>
      <c r="O24275" s="93"/>
      <c r="P24275" s="93"/>
    </row>
    <row r="24276" spans="14:16">
      <c r="N24276" s="102"/>
      <c r="O24276" s="93"/>
      <c r="P24276" s="93"/>
    </row>
    <row r="24277" spans="14:16">
      <c r="N24277" s="102"/>
      <c r="O24277" s="93"/>
      <c r="P24277" s="93"/>
    </row>
    <row r="24278" spans="14:16">
      <c r="N24278" s="102"/>
      <c r="O24278" s="93"/>
      <c r="P24278" s="93"/>
    </row>
    <row r="24279" spans="14:16">
      <c r="N24279" s="102"/>
      <c r="O24279" s="93"/>
      <c r="P24279" s="93"/>
    </row>
    <row r="24280" spans="14:16">
      <c r="N24280" s="102"/>
      <c r="O24280" s="93"/>
      <c r="P24280" s="93"/>
    </row>
    <row r="24281" spans="14:16">
      <c r="N24281" s="102"/>
      <c r="O24281" s="93"/>
      <c r="P24281" s="93"/>
    </row>
    <row r="24282" spans="14:16">
      <c r="N24282" s="102"/>
      <c r="O24282" s="93"/>
      <c r="P24282" s="93"/>
    </row>
    <row r="24283" spans="14:16">
      <c r="N24283" s="102"/>
      <c r="O24283" s="93"/>
      <c r="P24283" s="93"/>
    </row>
    <row r="24284" spans="14:16">
      <c r="N24284" s="102"/>
      <c r="O24284" s="93"/>
      <c r="P24284" s="93"/>
    </row>
    <row r="24285" spans="14:16">
      <c r="N24285" s="102"/>
      <c r="O24285" s="93"/>
      <c r="P24285" s="93"/>
    </row>
    <row r="24286" spans="14:16">
      <c r="N24286" s="102"/>
      <c r="O24286" s="93"/>
      <c r="P24286" s="93"/>
    </row>
    <row r="24287" spans="14:16">
      <c r="N24287" s="102"/>
      <c r="O24287" s="93"/>
      <c r="P24287" s="93"/>
    </row>
    <row r="24288" spans="14:16">
      <c r="N24288" s="102"/>
      <c r="O24288" s="93"/>
      <c r="P24288" s="93"/>
    </row>
    <row r="24289" spans="14:16">
      <c r="N24289" s="102"/>
      <c r="O24289" s="93"/>
      <c r="P24289" s="93"/>
    </row>
    <row r="24290" spans="14:16">
      <c r="N24290" s="102"/>
      <c r="O24290" s="93"/>
      <c r="P24290" s="93"/>
    </row>
    <row r="24291" spans="14:16">
      <c r="N24291" s="102"/>
      <c r="O24291" s="93"/>
      <c r="P24291" s="93"/>
    </row>
    <row r="24292" spans="14:16">
      <c r="N24292" s="102"/>
      <c r="O24292" s="93"/>
      <c r="P24292" s="93"/>
    </row>
    <row r="24293" spans="14:16">
      <c r="N24293" s="102"/>
      <c r="O24293" s="93"/>
      <c r="P24293" s="93"/>
    </row>
    <row r="24294" spans="14:16">
      <c r="N24294" s="102"/>
      <c r="O24294" s="93"/>
      <c r="P24294" s="93"/>
    </row>
    <row r="24295" spans="14:16">
      <c r="N24295" s="102"/>
      <c r="O24295" s="93"/>
      <c r="P24295" s="93"/>
    </row>
    <row r="24296" spans="14:16">
      <c r="N24296" s="102"/>
      <c r="O24296" s="93"/>
      <c r="P24296" s="93"/>
    </row>
    <row r="24297" spans="14:16">
      <c r="N24297" s="102"/>
      <c r="O24297" s="93"/>
      <c r="P24297" s="93"/>
    </row>
    <row r="24298" spans="14:16">
      <c r="N24298" s="102"/>
      <c r="O24298" s="93"/>
      <c r="P24298" s="93"/>
    </row>
    <row r="24299" spans="14:16">
      <c r="N24299" s="102"/>
      <c r="O24299" s="93"/>
      <c r="P24299" s="93"/>
    </row>
    <row r="24300" spans="14:16">
      <c r="N24300" s="102"/>
      <c r="O24300" s="93"/>
      <c r="P24300" s="93"/>
    </row>
    <row r="24301" spans="14:16">
      <c r="N24301" s="102"/>
      <c r="O24301" s="93"/>
      <c r="P24301" s="93"/>
    </row>
    <row r="24302" spans="14:16">
      <c r="N24302" s="102"/>
      <c r="O24302" s="93"/>
      <c r="P24302" s="93"/>
    </row>
    <row r="24303" spans="14:16">
      <c r="N24303" s="102"/>
      <c r="O24303" s="93"/>
      <c r="P24303" s="93"/>
    </row>
    <row r="24304" spans="14:16">
      <c r="N24304" s="102"/>
      <c r="O24304" s="93"/>
      <c r="P24304" s="93"/>
    </row>
    <row r="24305" spans="14:16">
      <c r="N24305" s="102"/>
      <c r="O24305" s="93"/>
      <c r="P24305" s="93"/>
    </row>
    <row r="24306" spans="14:16">
      <c r="N24306" s="102"/>
      <c r="O24306" s="93"/>
      <c r="P24306" s="93"/>
    </row>
    <row r="24307" spans="14:16">
      <c r="N24307" s="102"/>
      <c r="O24307" s="93"/>
      <c r="P24307" s="93"/>
    </row>
    <row r="24308" spans="14:16">
      <c r="N24308" s="102"/>
      <c r="O24308" s="93"/>
      <c r="P24308" s="93"/>
    </row>
    <row r="24309" spans="14:16">
      <c r="N24309" s="102"/>
      <c r="O24309" s="93"/>
      <c r="P24309" s="93"/>
    </row>
    <row r="24310" spans="14:16">
      <c r="N24310" s="102"/>
      <c r="O24310" s="93"/>
      <c r="P24310" s="93"/>
    </row>
    <row r="24311" spans="14:16">
      <c r="N24311" s="102"/>
      <c r="O24311" s="93"/>
      <c r="P24311" s="93"/>
    </row>
    <row r="24312" spans="14:16">
      <c r="N24312" s="102"/>
      <c r="O24312" s="93"/>
      <c r="P24312" s="93"/>
    </row>
    <row r="24313" spans="14:16">
      <c r="N24313" s="102"/>
      <c r="O24313" s="93"/>
      <c r="P24313" s="93"/>
    </row>
    <row r="24314" spans="14:16">
      <c r="N24314" s="102"/>
      <c r="O24314" s="93"/>
      <c r="P24314" s="93"/>
    </row>
    <row r="24315" spans="14:16">
      <c r="N24315" s="102"/>
      <c r="O24315" s="93"/>
      <c r="P24315" s="93"/>
    </row>
    <row r="24316" spans="14:16">
      <c r="N24316" s="102"/>
      <c r="O24316" s="93"/>
      <c r="P24316" s="93"/>
    </row>
    <row r="24317" spans="14:16">
      <c r="N24317" s="102"/>
      <c r="O24317" s="93"/>
      <c r="P24317" s="93"/>
    </row>
    <row r="24318" spans="14:16">
      <c r="N24318" s="102"/>
      <c r="O24318" s="93"/>
      <c r="P24318" s="93"/>
    </row>
    <row r="24319" spans="14:16">
      <c r="N24319" s="102"/>
      <c r="O24319" s="93"/>
      <c r="P24319" s="93"/>
    </row>
    <row r="24320" spans="14:16">
      <c r="N24320" s="102"/>
      <c r="O24320" s="93"/>
      <c r="P24320" s="93"/>
    </row>
    <row r="24321" spans="14:16">
      <c r="N24321" s="102"/>
      <c r="O24321" s="93"/>
      <c r="P24321" s="93"/>
    </row>
    <row r="24322" spans="14:16">
      <c r="N24322" s="102"/>
      <c r="O24322" s="93"/>
      <c r="P24322" s="93"/>
    </row>
    <row r="24323" spans="14:16">
      <c r="N24323" s="102"/>
      <c r="O24323" s="93"/>
      <c r="P24323" s="93"/>
    </row>
    <row r="24324" spans="14:16">
      <c r="N24324" s="102"/>
      <c r="O24324" s="93"/>
      <c r="P24324" s="93"/>
    </row>
    <row r="24325" spans="14:16">
      <c r="N24325" s="102"/>
      <c r="O24325" s="93"/>
      <c r="P24325" s="93"/>
    </row>
    <row r="24326" spans="14:16">
      <c r="N24326" s="102"/>
      <c r="O24326" s="93"/>
      <c r="P24326" s="93"/>
    </row>
    <row r="24327" spans="14:16">
      <c r="N24327" s="102"/>
      <c r="O24327" s="93"/>
      <c r="P24327" s="93"/>
    </row>
    <row r="24328" spans="14:16">
      <c r="N24328" s="102"/>
      <c r="O24328" s="93"/>
      <c r="P24328" s="93"/>
    </row>
    <row r="24329" spans="14:16">
      <c r="N24329" s="102"/>
      <c r="O24329" s="93"/>
      <c r="P24329" s="93"/>
    </row>
    <row r="24330" spans="14:16">
      <c r="N24330" s="102"/>
      <c r="O24330" s="93"/>
      <c r="P24330" s="93"/>
    </row>
    <row r="24331" spans="14:16">
      <c r="N24331" s="102"/>
      <c r="O24331" s="93"/>
      <c r="P24331" s="93"/>
    </row>
    <row r="24332" spans="14:16">
      <c r="N24332" s="102"/>
      <c r="O24332" s="93"/>
      <c r="P24332" s="93"/>
    </row>
    <row r="24333" spans="14:16">
      <c r="N24333" s="102"/>
      <c r="O24333" s="93"/>
      <c r="P24333" s="93"/>
    </row>
    <row r="24334" spans="14:16">
      <c r="N24334" s="102"/>
      <c r="O24334" s="93"/>
      <c r="P24334" s="93"/>
    </row>
    <row r="24335" spans="14:16">
      <c r="N24335" s="102"/>
      <c r="O24335" s="93"/>
      <c r="P24335" s="93"/>
    </row>
    <row r="24336" spans="14:16">
      <c r="N24336" s="102"/>
      <c r="O24336" s="93"/>
      <c r="P24336" s="93"/>
    </row>
    <row r="24337" spans="14:16">
      <c r="N24337" s="102"/>
      <c r="O24337" s="93"/>
      <c r="P24337" s="93"/>
    </row>
    <row r="24338" spans="14:16">
      <c r="N24338" s="102"/>
      <c r="O24338" s="93"/>
      <c r="P24338" s="93"/>
    </row>
    <row r="24339" spans="14:16">
      <c r="N24339" s="102"/>
      <c r="O24339" s="93"/>
      <c r="P24339" s="93"/>
    </row>
    <row r="24340" spans="14:16">
      <c r="N24340" s="102"/>
      <c r="O24340" s="93"/>
      <c r="P24340" s="93"/>
    </row>
    <row r="24341" spans="14:16">
      <c r="N24341" s="102"/>
      <c r="O24341" s="93"/>
      <c r="P24341" s="93"/>
    </row>
    <row r="24342" spans="14:16">
      <c r="N24342" s="102"/>
      <c r="O24342" s="93"/>
      <c r="P24342" s="93"/>
    </row>
    <row r="24343" spans="14:16">
      <c r="N24343" s="102"/>
      <c r="O24343" s="93"/>
      <c r="P24343" s="93"/>
    </row>
    <row r="24344" spans="14:16">
      <c r="N24344" s="102"/>
      <c r="O24344" s="93"/>
      <c r="P24344" s="93"/>
    </row>
    <row r="24345" spans="14:16">
      <c r="N24345" s="102"/>
      <c r="O24345" s="93"/>
      <c r="P24345" s="93"/>
    </row>
    <row r="24346" spans="14:16">
      <c r="N24346" s="102"/>
      <c r="O24346" s="93"/>
      <c r="P24346" s="93"/>
    </row>
    <row r="24347" spans="14:16">
      <c r="N24347" s="102"/>
      <c r="O24347" s="93"/>
      <c r="P24347" s="93"/>
    </row>
    <row r="24348" spans="14:16">
      <c r="N24348" s="102"/>
      <c r="O24348" s="93"/>
      <c r="P24348" s="93"/>
    </row>
    <row r="24349" spans="14:16">
      <c r="N24349" s="102"/>
      <c r="O24349" s="93"/>
      <c r="P24349" s="93"/>
    </row>
    <row r="24350" spans="14:16">
      <c r="N24350" s="102"/>
      <c r="O24350" s="93"/>
      <c r="P24350" s="93"/>
    </row>
    <row r="24351" spans="14:16">
      <c r="N24351" s="102"/>
      <c r="O24351" s="93"/>
      <c r="P24351" s="93"/>
    </row>
    <row r="24352" spans="14:16">
      <c r="N24352" s="102"/>
      <c r="O24352" s="93"/>
      <c r="P24352" s="93"/>
    </row>
    <row r="24353" spans="14:16">
      <c r="N24353" s="102"/>
      <c r="O24353" s="93"/>
      <c r="P24353" s="93"/>
    </row>
    <row r="24354" spans="14:16">
      <c r="N24354" s="102"/>
      <c r="O24354" s="93"/>
      <c r="P24354" s="93"/>
    </row>
    <row r="24355" spans="14:16">
      <c r="N24355" s="102"/>
      <c r="O24355" s="93"/>
      <c r="P24355" s="93"/>
    </row>
    <row r="24356" spans="14:16">
      <c r="N24356" s="102"/>
      <c r="O24356" s="93"/>
      <c r="P24356" s="93"/>
    </row>
    <row r="24357" spans="14:16">
      <c r="N24357" s="102"/>
      <c r="O24357" s="93"/>
      <c r="P24357" s="93"/>
    </row>
    <row r="24358" spans="14:16">
      <c r="N24358" s="102"/>
      <c r="O24358" s="93"/>
      <c r="P24358" s="93"/>
    </row>
    <row r="24359" spans="14:16">
      <c r="N24359" s="102"/>
      <c r="O24359" s="93"/>
      <c r="P24359" s="93"/>
    </row>
    <row r="24360" spans="14:16">
      <c r="N24360" s="102"/>
      <c r="O24360" s="93"/>
      <c r="P24360" s="93"/>
    </row>
    <row r="24361" spans="14:16">
      <c r="N24361" s="102"/>
      <c r="O24361" s="93"/>
      <c r="P24361" s="93"/>
    </row>
    <row r="24362" spans="14:16">
      <c r="N24362" s="102"/>
      <c r="O24362" s="93"/>
      <c r="P24362" s="93"/>
    </row>
    <row r="24363" spans="14:16">
      <c r="N24363" s="102"/>
      <c r="O24363" s="93"/>
      <c r="P24363" s="93"/>
    </row>
    <row r="24364" spans="14:16">
      <c r="N24364" s="102"/>
      <c r="O24364" s="93"/>
      <c r="P24364" s="93"/>
    </row>
    <row r="24365" spans="14:16">
      <c r="N24365" s="102"/>
      <c r="O24365" s="93"/>
      <c r="P24365" s="93"/>
    </row>
    <row r="24366" spans="14:16">
      <c r="N24366" s="102"/>
      <c r="O24366" s="93"/>
      <c r="P24366" s="93"/>
    </row>
    <row r="24367" spans="14:16">
      <c r="N24367" s="102"/>
      <c r="O24367" s="93"/>
      <c r="P24367" s="93"/>
    </row>
    <row r="24368" spans="14:16">
      <c r="N24368" s="102"/>
      <c r="O24368" s="93"/>
      <c r="P24368" s="93"/>
    </row>
    <row r="24369" spans="14:16">
      <c r="N24369" s="102"/>
      <c r="O24369" s="93"/>
      <c r="P24369" s="93"/>
    </row>
    <row r="24370" spans="14:16">
      <c r="N24370" s="102"/>
      <c r="O24370" s="93"/>
      <c r="P24370" s="93"/>
    </row>
    <row r="24371" spans="14:16">
      <c r="N24371" s="102"/>
      <c r="O24371" s="93"/>
      <c r="P24371" s="93"/>
    </row>
    <row r="24372" spans="14:16">
      <c r="N24372" s="102"/>
      <c r="O24372" s="93"/>
      <c r="P24372" s="93"/>
    </row>
    <row r="24373" spans="14:16">
      <c r="N24373" s="102"/>
      <c r="O24373" s="93"/>
      <c r="P24373" s="93"/>
    </row>
    <row r="24374" spans="14:16">
      <c r="N24374" s="102"/>
      <c r="O24374" s="93"/>
      <c r="P24374" s="93"/>
    </row>
    <row r="24375" spans="14:16">
      <c r="N24375" s="102"/>
      <c r="O24375" s="93"/>
      <c r="P24375" s="93"/>
    </row>
    <row r="24376" spans="14:16">
      <c r="N24376" s="102"/>
      <c r="O24376" s="93"/>
      <c r="P24376" s="93"/>
    </row>
    <row r="24377" spans="14:16">
      <c r="N24377" s="102"/>
      <c r="O24377" s="93"/>
      <c r="P24377" s="93"/>
    </row>
    <row r="24378" spans="14:16">
      <c r="N24378" s="102"/>
      <c r="O24378" s="93"/>
      <c r="P24378" s="93"/>
    </row>
    <row r="24379" spans="14:16">
      <c r="N24379" s="102"/>
      <c r="O24379" s="93"/>
      <c r="P24379" s="93"/>
    </row>
    <row r="24380" spans="14:16">
      <c r="N24380" s="102"/>
      <c r="O24380" s="93"/>
      <c r="P24380" s="93"/>
    </row>
    <row r="24381" spans="14:16">
      <c r="N24381" s="102"/>
      <c r="O24381" s="93"/>
      <c r="P24381" s="93"/>
    </row>
    <row r="24382" spans="14:16">
      <c r="N24382" s="102"/>
      <c r="O24382" s="93"/>
      <c r="P24382" s="93"/>
    </row>
    <row r="24383" spans="14:16">
      <c r="N24383" s="102"/>
      <c r="O24383" s="93"/>
      <c r="P24383" s="93"/>
    </row>
    <row r="24384" spans="14:16">
      <c r="N24384" s="102"/>
      <c r="O24384" s="93"/>
      <c r="P24384" s="93"/>
    </row>
    <row r="24385" spans="14:16">
      <c r="N24385" s="102"/>
      <c r="O24385" s="93"/>
      <c r="P24385" s="93"/>
    </row>
    <row r="24386" spans="14:16">
      <c r="N24386" s="102"/>
      <c r="O24386" s="93"/>
      <c r="P24386" s="93"/>
    </row>
    <row r="24387" spans="14:16">
      <c r="N24387" s="102"/>
      <c r="O24387" s="93"/>
      <c r="P24387" s="93"/>
    </row>
    <row r="24388" spans="14:16">
      <c r="N24388" s="102"/>
      <c r="O24388" s="93"/>
      <c r="P24388" s="93"/>
    </row>
    <row r="24389" spans="14:16">
      <c r="N24389" s="102"/>
      <c r="O24389" s="93"/>
      <c r="P24389" s="93"/>
    </row>
    <row r="24390" spans="14:16">
      <c r="N24390" s="102"/>
      <c r="O24390" s="93"/>
      <c r="P24390" s="93"/>
    </row>
    <row r="24391" spans="14:16">
      <c r="N24391" s="102"/>
      <c r="O24391" s="93"/>
      <c r="P24391" s="93"/>
    </row>
    <row r="24392" spans="14:16">
      <c r="N24392" s="102"/>
      <c r="O24392" s="93"/>
      <c r="P24392" s="93"/>
    </row>
    <row r="24393" spans="14:16">
      <c r="N24393" s="102"/>
      <c r="O24393" s="93"/>
      <c r="P24393" s="93"/>
    </row>
    <row r="24394" spans="14:16">
      <c r="N24394" s="102"/>
      <c r="O24394" s="93"/>
      <c r="P24394" s="93"/>
    </row>
    <row r="24395" spans="14:16">
      <c r="N24395" s="102"/>
      <c r="O24395" s="93"/>
      <c r="P24395" s="93"/>
    </row>
    <row r="24396" spans="14:16">
      <c r="N24396" s="102"/>
      <c r="O24396" s="93"/>
      <c r="P24396" s="93"/>
    </row>
    <row r="24397" spans="14:16">
      <c r="N24397" s="102"/>
      <c r="O24397" s="93"/>
      <c r="P24397" s="93"/>
    </row>
    <row r="24398" spans="14:16">
      <c r="N24398" s="102"/>
      <c r="O24398" s="93"/>
      <c r="P24398" s="93"/>
    </row>
    <row r="24399" spans="14:16">
      <c r="N24399" s="102"/>
      <c r="O24399" s="93"/>
      <c r="P24399" s="93"/>
    </row>
    <row r="24400" spans="14:16">
      <c r="N24400" s="102"/>
      <c r="O24400" s="93"/>
      <c r="P24400" s="93"/>
    </row>
    <row r="24401" spans="14:16">
      <c r="N24401" s="102"/>
      <c r="O24401" s="93"/>
      <c r="P24401" s="93"/>
    </row>
    <row r="24402" spans="14:16">
      <c r="N24402" s="102"/>
      <c r="O24402" s="93"/>
      <c r="P24402" s="93"/>
    </row>
    <row r="24403" spans="14:16">
      <c r="N24403" s="102"/>
      <c r="O24403" s="93"/>
      <c r="P24403" s="93"/>
    </row>
    <row r="24404" spans="14:16">
      <c r="N24404" s="102"/>
      <c r="O24404" s="93"/>
      <c r="P24404" s="93"/>
    </row>
    <row r="24405" spans="14:16">
      <c r="N24405" s="102"/>
      <c r="O24405" s="93"/>
      <c r="P24405" s="93"/>
    </row>
    <row r="24406" spans="14:16">
      <c r="N24406" s="102"/>
      <c r="O24406" s="93"/>
      <c r="P24406" s="93"/>
    </row>
    <row r="24407" spans="14:16">
      <c r="N24407" s="102"/>
      <c r="O24407" s="93"/>
      <c r="P24407" s="93"/>
    </row>
    <row r="24408" spans="14:16">
      <c r="N24408" s="102"/>
      <c r="O24408" s="93"/>
      <c r="P24408" s="93"/>
    </row>
    <row r="24409" spans="14:16">
      <c r="N24409" s="102"/>
      <c r="O24409" s="93"/>
      <c r="P24409" s="93"/>
    </row>
    <row r="24410" spans="14:16">
      <c r="N24410" s="102"/>
      <c r="O24410" s="93"/>
      <c r="P24410" s="93"/>
    </row>
    <row r="24411" spans="14:16">
      <c r="N24411" s="102"/>
      <c r="O24411" s="93"/>
      <c r="P24411" s="93"/>
    </row>
    <row r="24412" spans="14:16">
      <c r="N24412" s="102"/>
      <c r="O24412" s="93"/>
      <c r="P24412" s="93"/>
    </row>
    <row r="24413" spans="14:16">
      <c r="N24413" s="102"/>
      <c r="O24413" s="93"/>
      <c r="P24413" s="93"/>
    </row>
    <row r="24414" spans="14:16">
      <c r="N24414" s="102"/>
      <c r="O24414" s="93"/>
      <c r="P24414" s="93"/>
    </row>
    <row r="24415" spans="14:16">
      <c r="N24415" s="102"/>
      <c r="O24415" s="93"/>
      <c r="P24415" s="93"/>
    </row>
    <row r="24416" spans="14:16">
      <c r="N24416" s="102"/>
      <c r="O24416" s="93"/>
      <c r="P24416" s="93"/>
    </row>
    <row r="24417" spans="14:16">
      <c r="N24417" s="102"/>
      <c r="O24417" s="93"/>
      <c r="P24417" s="93"/>
    </row>
    <row r="24418" spans="14:16">
      <c r="N24418" s="102"/>
      <c r="O24418" s="93"/>
      <c r="P24418" s="93"/>
    </row>
    <row r="24419" spans="14:16">
      <c r="N24419" s="102"/>
      <c r="O24419" s="93"/>
      <c r="P24419" s="93"/>
    </row>
    <row r="24420" spans="14:16">
      <c r="N24420" s="102"/>
      <c r="O24420" s="93"/>
      <c r="P24420" s="93"/>
    </row>
    <row r="24421" spans="14:16">
      <c r="N24421" s="102"/>
      <c r="O24421" s="93"/>
      <c r="P24421" s="93"/>
    </row>
    <row r="24422" spans="14:16">
      <c r="N24422" s="102"/>
      <c r="O24422" s="93"/>
      <c r="P24422" s="93"/>
    </row>
    <row r="24423" spans="14:16">
      <c r="N24423" s="102"/>
      <c r="O24423" s="93"/>
      <c r="P24423" s="93"/>
    </row>
    <row r="24424" spans="14:16">
      <c r="N24424" s="102"/>
      <c r="O24424" s="93"/>
      <c r="P24424" s="93"/>
    </row>
    <row r="24425" spans="14:16">
      <c r="N24425" s="102"/>
      <c r="O24425" s="93"/>
      <c r="P24425" s="93"/>
    </row>
    <row r="24426" spans="14:16">
      <c r="N24426" s="102"/>
      <c r="O24426" s="93"/>
      <c r="P24426" s="93"/>
    </row>
    <row r="24427" spans="14:16">
      <c r="N24427" s="102"/>
      <c r="O24427" s="93"/>
      <c r="P24427" s="93"/>
    </row>
    <row r="24428" spans="14:16">
      <c r="N24428" s="102"/>
      <c r="O24428" s="93"/>
      <c r="P24428" s="93"/>
    </row>
    <row r="24429" spans="14:16">
      <c r="N24429" s="102"/>
      <c r="O24429" s="93"/>
      <c r="P24429" s="93"/>
    </row>
    <row r="24430" spans="14:16">
      <c r="N24430" s="102"/>
      <c r="O24430" s="93"/>
      <c r="P24430" s="93"/>
    </row>
    <row r="24431" spans="14:16">
      <c r="N24431" s="102"/>
      <c r="O24431" s="93"/>
      <c r="P24431" s="93"/>
    </row>
    <row r="24432" spans="14:16">
      <c r="N24432" s="102"/>
      <c r="O24432" s="93"/>
      <c r="P24432" s="93"/>
    </row>
    <row r="24433" spans="14:16">
      <c r="N24433" s="102"/>
      <c r="O24433" s="93"/>
      <c r="P24433" s="93"/>
    </row>
    <row r="24434" spans="14:16">
      <c r="N24434" s="102"/>
      <c r="O24434" s="93"/>
      <c r="P24434" s="93"/>
    </row>
    <row r="24435" spans="14:16">
      <c r="N24435" s="102"/>
      <c r="O24435" s="93"/>
      <c r="P24435" s="93"/>
    </row>
    <row r="24436" spans="14:16">
      <c r="N24436" s="102"/>
      <c r="O24436" s="93"/>
      <c r="P24436" s="93"/>
    </row>
    <row r="24437" spans="14:16">
      <c r="N24437" s="102"/>
      <c r="O24437" s="93"/>
      <c r="P24437" s="93"/>
    </row>
    <row r="24438" spans="14:16">
      <c r="N24438" s="102"/>
      <c r="O24438" s="93"/>
      <c r="P24438" s="93"/>
    </row>
    <row r="24439" spans="14:16">
      <c r="N24439" s="102"/>
      <c r="O24439" s="93"/>
      <c r="P24439" s="93"/>
    </row>
    <row r="24440" spans="14:16">
      <c r="N24440" s="102"/>
      <c r="O24440" s="93"/>
      <c r="P24440" s="93"/>
    </row>
    <row r="24441" spans="14:16">
      <c r="N24441" s="102"/>
      <c r="O24441" s="93"/>
      <c r="P24441" s="93"/>
    </row>
    <row r="24442" spans="14:16">
      <c r="N24442" s="102"/>
      <c r="O24442" s="93"/>
      <c r="P24442" s="93"/>
    </row>
    <row r="24443" spans="14:16">
      <c r="N24443" s="102"/>
      <c r="O24443" s="93"/>
      <c r="P24443" s="93"/>
    </row>
    <row r="24444" spans="14:16">
      <c r="N24444" s="102"/>
      <c r="O24444" s="93"/>
      <c r="P24444" s="93"/>
    </row>
    <row r="24445" spans="14:16">
      <c r="N24445" s="102"/>
      <c r="O24445" s="93"/>
      <c r="P24445" s="93"/>
    </row>
    <row r="24446" spans="14:16">
      <c r="N24446" s="102"/>
      <c r="O24446" s="93"/>
      <c r="P24446" s="93"/>
    </row>
    <row r="24447" spans="14:16">
      <c r="N24447" s="102"/>
      <c r="O24447" s="93"/>
      <c r="P24447" s="93"/>
    </row>
    <row r="24448" spans="14:16">
      <c r="N24448" s="102"/>
      <c r="O24448" s="93"/>
      <c r="P24448" s="93"/>
    </row>
    <row r="24449" spans="14:16">
      <c r="N24449" s="102"/>
      <c r="O24449" s="93"/>
      <c r="P24449" s="93"/>
    </row>
    <row r="24450" spans="14:16">
      <c r="N24450" s="102"/>
      <c r="O24450" s="93"/>
      <c r="P24450" s="93"/>
    </row>
    <row r="24451" spans="14:16">
      <c r="N24451" s="102"/>
      <c r="O24451" s="93"/>
      <c r="P24451" s="93"/>
    </row>
    <row r="24452" spans="14:16">
      <c r="N24452" s="102"/>
      <c r="O24452" s="93"/>
      <c r="P24452" s="93"/>
    </row>
    <row r="24453" spans="14:16">
      <c r="N24453" s="102"/>
      <c r="O24453" s="93"/>
      <c r="P24453" s="93"/>
    </row>
    <row r="24454" spans="14:16">
      <c r="N24454" s="102"/>
      <c r="O24454" s="93"/>
      <c r="P24454" s="93"/>
    </row>
    <row r="24455" spans="14:16">
      <c r="N24455" s="102"/>
      <c r="O24455" s="93"/>
      <c r="P24455" s="93"/>
    </row>
    <row r="24456" spans="14:16">
      <c r="N24456" s="102"/>
      <c r="O24456" s="93"/>
      <c r="P24456" s="93"/>
    </row>
    <row r="24457" spans="14:16">
      <c r="N24457" s="102"/>
      <c r="O24457" s="93"/>
      <c r="P24457" s="93"/>
    </row>
    <row r="24458" spans="14:16">
      <c r="N24458" s="102"/>
      <c r="O24458" s="93"/>
      <c r="P24458" s="93"/>
    </row>
    <row r="24459" spans="14:16">
      <c r="N24459" s="102"/>
      <c r="O24459" s="93"/>
      <c r="P24459" s="93"/>
    </row>
    <row r="24460" spans="14:16">
      <c r="N24460" s="102"/>
      <c r="O24460" s="93"/>
      <c r="P24460" s="93"/>
    </row>
    <row r="24461" spans="14:16">
      <c r="N24461" s="102"/>
      <c r="O24461" s="93"/>
      <c r="P24461" s="93"/>
    </row>
    <row r="24462" spans="14:16">
      <c r="N24462" s="102"/>
      <c r="O24462" s="93"/>
      <c r="P24462" s="93"/>
    </row>
    <row r="24463" spans="14:16">
      <c r="N24463" s="102"/>
      <c r="O24463" s="93"/>
      <c r="P24463" s="93"/>
    </row>
    <row r="24464" spans="14:16">
      <c r="N24464" s="102"/>
      <c r="O24464" s="93"/>
      <c r="P24464" s="93"/>
    </row>
    <row r="24465" spans="14:16">
      <c r="N24465" s="102"/>
      <c r="O24465" s="93"/>
      <c r="P24465" s="93"/>
    </row>
    <row r="24466" spans="14:16">
      <c r="N24466" s="102"/>
      <c r="O24466" s="93"/>
      <c r="P24466" s="93"/>
    </row>
    <row r="24467" spans="14:16">
      <c r="N24467" s="102"/>
      <c r="O24467" s="93"/>
      <c r="P24467" s="93"/>
    </row>
    <row r="24468" spans="14:16">
      <c r="N24468" s="102"/>
      <c r="O24468" s="93"/>
      <c r="P24468" s="93"/>
    </row>
    <row r="24469" spans="14:16">
      <c r="N24469" s="102"/>
      <c r="O24469" s="93"/>
      <c r="P24469" s="93"/>
    </row>
    <row r="24470" spans="14:16">
      <c r="N24470" s="102"/>
      <c r="O24470" s="93"/>
      <c r="P24470" s="93"/>
    </row>
    <row r="24471" spans="14:16">
      <c r="N24471" s="102"/>
      <c r="O24471" s="93"/>
      <c r="P24471" s="93"/>
    </row>
    <row r="24472" spans="14:16">
      <c r="N24472" s="102"/>
      <c r="O24472" s="93"/>
      <c r="P24472" s="93"/>
    </row>
    <row r="24473" spans="14:16">
      <c r="N24473" s="102"/>
      <c r="O24473" s="93"/>
      <c r="P24473" s="93"/>
    </row>
    <row r="24474" spans="14:16">
      <c r="N24474" s="102"/>
      <c r="O24474" s="93"/>
      <c r="P24474" s="93"/>
    </row>
    <row r="24475" spans="14:16">
      <c r="N24475" s="102"/>
      <c r="O24475" s="93"/>
      <c r="P24475" s="93"/>
    </row>
    <row r="24476" spans="14:16">
      <c r="N24476" s="102"/>
      <c r="O24476" s="93"/>
      <c r="P24476" s="93"/>
    </row>
    <row r="24477" spans="14:16">
      <c r="N24477" s="102"/>
      <c r="O24477" s="93"/>
      <c r="P24477" s="93"/>
    </row>
    <row r="24478" spans="14:16">
      <c r="N24478" s="102"/>
      <c r="O24478" s="93"/>
      <c r="P24478" s="93"/>
    </row>
    <row r="24479" spans="14:16">
      <c r="N24479" s="102"/>
      <c r="O24479" s="93"/>
      <c r="P24479" s="93"/>
    </row>
    <row r="24480" spans="14:16">
      <c r="N24480" s="102"/>
      <c r="O24480" s="93"/>
      <c r="P24480" s="93"/>
    </row>
    <row r="24481" spans="14:16">
      <c r="N24481" s="102"/>
      <c r="O24481" s="93"/>
      <c r="P24481" s="93"/>
    </row>
    <row r="24482" spans="14:16">
      <c r="N24482" s="102"/>
      <c r="O24482" s="93"/>
      <c r="P24482" s="93"/>
    </row>
    <row r="24483" spans="14:16">
      <c r="N24483" s="102"/>
      <c r="O24483" s="93"/>
      <c r="P24483" s="93"/>
    </row>
    <row r="24484" spans="14:16">
      <c r="N24484" s="102"/>
      <c r="O24484" s="93"/>
      <c r="P24484" s="93"/>
    </row>
    <row r="24485" spans="14:16">
      <c r="N24485" s="102"/>
      <c r="O24485" s="93"/>
      <c r="P24485" s="93"/>
    </row>
    <row r="24486" spans="14:16">
      <c r="N24486" s="102"/>
      <c r="O24486" s="93"/>
      <c r="P24486" s="93"/>
    </row>
    <row r="24487" spans="14:16">
      <c r="N24487" s="102"/>
      <c r="O24487" s="93"/>
      <c r="P24487" s="93"/>
    </row>
    <row r="24488" spans="14:16">
      <c r="N24488" s="102"/>
      <c r="O24488" s="93"/>
      <c r="P24488" s="93"/>
    </row>
    <row r="24489" spans="14:16">
      <c r="N24489" s="102"/>
      <c r="O24489" s="93"/>
      <c r="P24489" s="93"/>
    </row>
    <row r="24490" spans="14:16">
      <c r="N24490" s="102"/>
      <c r="O24490" s="93"/>
      <c r="P24490" s="93"/>
    </row>
    <row r="24491" spans="14:16">
      <c r="N24491" s="102"/>
      <c r="O24491" s="93"/>
      <c r="P24491" s="93"/>
    </row>
    <row r="24492" spans="14:16">
      <c r="N24492" s="102"/>
      <c r="O24492" s="93"/>
      <c r="P24492" s="93"/>
    </row>
    <row r="24493" spans="14:16">
      <c r="N24493" s="102"/>
      <c r="O24493" s="93"/>
      <c r="P24493" s="93"/>
    </row>
    <row r="24494" spans="14:16">
      <c r="N24494" s="102"/>
      <c r="O24494" s="93"/>
      <c r="P24494" s="93"/>
    </row>
    <row r="24495" spans="14:16">
      <c r="N24495" s="102"/>
      <c r="O24495" s="93"/>
      <c r="P24495" s="93"/>
    </row>
    <row r="24496" spans="14:16">
      <c r="N24496" s="102"/>
      <c r="O24496" s="93"/>
      <c r="P24496" s="93"/>
    </row>
    <row r="24497" spans="14:16">
      <c r="N24497" s="102"/>
      <c r="O24497" s="93"/>
      <c r="P24497" s="93"/>
    </row>
    <row r="24498" spans="14:16">
      <c r="N24498" s="102"/>
      <c r="O24498" s="93"/>
      <c r="P24498" s="93"/>
    </row>
    <row r="24499" spans="14:16">
      <c r="N24499" s="102"/>
      <c r="O24499" s="93"/>
      <c r="P24499" s="93"/>
    </row>
    <row r="24500" spans="14:16">
      <c r="N24500" s="102"/>
      <c r="O24500" s="93"/>
      <c r="P24500" s="93"/>
    </row>
    <row r="24501" spans="14:16">
      <c r="N24501" s="102"/>
      <c r="O24501" s="93"/>
      <c r="P24501" s="93"/>
    </row>
    <row r="24502" spans="14:16">
      <c r="N24502" s="102"/>
      <c r="O24502" s="93"/>
      <c r="P24502" s="93"/>
    </row>
    <row r="24503" spans="14:16">
      <c r="N24503" s="102"/>
      <c r="O24503" s="93"/>
      <c r="P24503" s="93"/>
    </row>
    <row r="24504" spans="14:16">
      <c r="N24504" s="102"/>
      <c r="O24504" s="93"/>
      <c r="P24504" s="93"/>
    </row>
    <row r="24505" spans="14:16">
      <c r="N24505" s="102"/>
      <c r="O24505" s="93"/>
      <c r="P24505" s="93"/>
    </row>
    <row r="24506" spans="14:16">
      <c r="N24506" s="102"/>
      <c r="O24506" s="93"/>
      <c r="P24506" s="93"/>
    </row>
    <row r="24507" spans="14:16">
      <c r="N24507" s="102"/>
      <c r="O24507" s="93"/>
      <c r="P24507" s="93"/>
    </row>
    <row r="24508" spans="14:16">
      <c r="N24508" s="102"/>
      <c r="O24508" s="93"/>
      <c r="P24508" s="93"/>
    </row>
    <row r="24509" spans="14:16">
      <c r="N24509" s="102"/>
      <c r="O24509" s="93"/>
      <c r="P24509" s="93"/>
    </row>
    <row r="24510" spans="14:16">
      <c r="N24510" s="102"/>
      <c r="O24510" s="93"/>
      <c r="P24510" s="93"/>
    </row>
    <row r="24511" spans="14:16">
      <c r="N24511" s="102"/>
      <c r="O24511" s="93"/>
      <c r="P24511" s="93"/>
    </row>
    <row r="24512" spans="14:16">
      <c r="N24512" s="102"/>
      <c r="O24512" s="93"/>
      <c r="P24512" s="93"/>
    </row>
    <row r="24513" spans="14:16">
      <c r="N24513" s="102"/>
      <c r="O24513" s="93"/>
      <c r="P24513" s="93"/>
    </row>
    <row r="24514" spans="14:16">
      <c r="N24514" s="102"/>
      <c r="O24514" s="93"/>
      <c r="P24514" s="93"/>
    </row>
    <row r="24515" spans="14:16">
      <c r="N24515" s="102"/>
      <c r="O24515" s="93"/>
      <c r="P24515" s="93"/>
    </row>
    <row r="24516" spans="14:16">
      <c r="N24516" s="102"/>
      <c r="O24516" s="93"/>
      <c r="P24516" s="93"/>
    </row>
    <row r="24517" spans="14:16">
      <c r="N24517" s="102"/>
      <c r="O24517" s="93"/>
      <c r="P24517" s="93"/>
    </row>
    <row r="24518" spans="14:16">
      <c r="N24518" s="102"/>
      <c r="O24518" s="93"/>
      <c r="P24518" s="93"/>
    </row>
    <row r="24519" spans="14:16">
      <c r="N24519" s="102"/>
      <c r="O24519" s="93"/>
      <c r="P24519" s="93"/>
    </row>
    <row r="24520" spans="14:16">
      <c r="N24520" s="102"/>
      <c r="O24520" s="93"/>
      <c r="P24520" s="93"/>
    </row>
    <row r="24521" spans="14:16">
      <c r="N24521" s="102"/>
      <c r="O24521" s="93"/>
      <c r="P24521" s="93"/>
    </row>
    <row r="24522" spans="14:16">
      <c r="N24522" s="102"/>
      <c r="O24522" s="93"/>
      <c r="P24522" s="93"/>
    </row>
    <row r="24523" spans="14:16">
      <c r="N24523" s="102"/>
      <c r="O24523" s="93"/>
      <c r="P24523" s="93"/>
    </row>
    <row r="24524" spans="14:16">
      <c r="N24524" s="102"/>
      <c r="O24524" s="93"/>
      <c r="P24524" s="93"/>
    </row>
    <row r="24525" spans="14:16">
      <c r="N24525" s="102"/>
      <c r="O24525" s="93"/>
      <c r="P24525" s="93"/>
    </row>
    <row r="24526" spans="14:16">
      <c r="N24526" s="102"/>
      <c r="O24526" s="93"/>
      <c r="P24526" s="93"/>
    </row>
    <row r="24527" spans="14:16">
      <c r="N24527" s="102"/>
      <c r="O24527" s="93"/>
      <c r="P24527" s="93"/>
    </row>
    <row r="24528" spans="14:16">
      <c r="N24528" s="102"/>
      <c r="O24528" s="93"/>
      <c r="P24528" s="93"/>
    </row>
    <row r="24529" spans="14:16">
      <c r="N24529" s="102"/>
      <c r="O24529" s="93"/>
      <c r="P24529" s="93"/>
    </row>
    <row r="24530" spans="14:16">
      <c r="N24530" s="102"/>
      <c r="O24530" s="93"/>
      <c r="P24530" s="93"/>
    </row>
    <row r="24531" spans="14:16">
      <c r="N24531" s="102"/>
      <c r="O24531" s="93"/>
      <c r="P24531" s="93"/>
    </row>
    <row r="24532" spans="14:16">
      <c r="N24532" s="102"/>
      <c r="O24532" s="93"/>
      <c r="P24532" s="93"/>
    </row>
    <row r="24533" spans="14:16">
      <c r="N24533" s="102"/>
      <c r="O24533" s="93"/>
      <c r="P24533" s="93"/>
    </row>
    <row r="24534" spans="14:16">
      <c r="N24534" s="102"/>
      <c r="O24534" s="93"/>
      <c r="P24534" s="93"/>
    </row>
    <row r="24535" spans="14:16">
      <c r="N24535" s="102"/>
      <c r="O24535" s="93"/>
      <c r="P24535" s="93"/>
    </row>
    <row r="24536" spans="14:16">
      <c r="N24536" s="102"/>
      <c r="O24536" s="93"/>
      <c r="P24536" s="93"/>
    </row>
    <row r="24537" spans="14:16">
      <c r="N24537" s="102"/>
      <c r="O24537" s="93"/>
      <c r="P24537" s="93"/>
    </row>
    <row r="24538" spans="14:16">
      <c r="N24538" s="102"/>
      <c r="O24538" s="93"/>
      <c r="P24538" s="93"/>
    </row>
    <row r="24539" spans="14:16">
      <c r="N24539" s="102"/>
      <c r="O24539" s="93"/>
      <c r="P24539" s="93"/>
    </row>
    <row r="24540" spans="14:16">
      <c r="N24540" s="102"/>
      <c r="O24540" s="93"/>
      <c r="P24540" s="93"/>
    </row>
    <row r="24541" spans="14:16">
      <c r="N24541" s="102"/>
      <c r="O24541" s="93"/>
      <c r="P24541" s="93"/>
    </row>
    <row r="24542" spans="14:16">
      <c r="N24542" s="102"/>
      <c r="O24542" s="93"/>
      <c r="P24542" s="93"/>
    </row>
    <row r="24543" spans="14:16">
      <c r="N24543" s="102"/>
      <c r="O24543" s="93"/>
      <c r="P24543" s="93"/>
    </row>
    <row r="24544" spans="14:16">
      <c r="N24544" s="102"/>
      <c r="O24544" s="93"/>
      <c r="P24544" s="93"/>
    </row>
    <row r="24545" spans="14:16">
      <c r="N24545" s="102"/>
      <c r="O24545" s="93"/>
      <c r="P24545" s="93"/>
    </row>
    <row r="24546" spans="14:16">
      <c r="N24546" s="102"/>
      <c r="O24546" s="93"/>
      <c r="P24546" s="93"/>
    </row>
    <row r="24547" spans="14:16">
      <c r="N24547" s="102"/>
      <c r="O24547" s="93"/>
      <c r="P24547" s="93"/>
    </row>
    <row r="24548" spans="14:16">
      <c r="N24548" s="102"/>
      <c r="O24548" s="93"/>
      <c r="P24548" s="93"/>
    </row>
    <row r="24549" spans="14:16">
      <c r="N24549" s="102"/>
      <c r="O24549" s="93"/>
      <c r="P24549" s="93"/>
    </row>
    <row r="24550" spans="14:16">
      <c r="N24550" s="102"/>
      <c r="O24550" s="93"/>
      <c r="P24550" s="93"/>
    </row>
    <row r="24551" spans="14:16">
      <c r="N24551" s="102"/>
      <c r="O24551" s="93"/>
      <c r="P24551" s="93"/>
    </row>
    <row r="24552" spans="14:16">
      <c r="N24552" s="102"/>
      <c r="O24552" s="93"/>
      <c r="P24552" s="93"/>
    </row>
    <row r="24553" spans="14:16">
      <c r="N24553" s="102"/>
      <c r="O24553" s="93"/>
      <c r="P24553" s="93"/>
    </row>
    <row r="24554" spans="14:16">
      <c r="N24554" s="102"/>
      <c r="O24554" s="93"/>
      <c r="P24554" s="93"/>
    </row>
    <row r="24555" spans="14:16">
      <c r="N24555" s="102"/>
      <c r="O24555" s="93"/>
      <c r="P24555" s="93"/>
    </row>
    <row r="24556" spans="14:16">
      <c r="N24556" s="102"/>
      <c r="O24556" s="93"/>
      <c r="P24556" s="93"/>
    </row>
    <row r="24557" spans="14:16">
      <c r="N24557" s="102"/>
      <c r="O24557" s="93"/>
      <c r="P24557" s="93"/>
    </row>
    <row r="24558" spans="14:16">
      <c r="N24558" s="102"/>
      <c r="O24558" s="93"/>
      <c r="P24558" s="93"/>
    </row>
    <row r="24559" spans="14:16">
      <c r="N24559" s="102"/>
      <c r="O24559" s="93"/>
      <c r="P24559" s="93"/>
    </row>
    <row r="24560" spans="14:16">
      <c r="N24560" s="102"/>
      <c r="O24560" s="93"/>
      <c r="P24560" s="93"/>
    </row>
    <row r="24561" spans="14:16">
      <c r="N24561" s="102"/>
      <c r="O24561" s="93"/>
      <c r="P24561" s="93"/>
    </row>
    <row r="24562" spans="14:16">
      <c r="N24562" s="102"/>
      <c r="O24562" s="93"/>
      <c r="P24562" s="93"/>
    </row>
    <row r="24563" spans="14:16">
      <c r="N24563" s="102"/>
      <c r="O24563" s="93"/>
      <c r="P24563" s="93"/>
    </row>
    <row r="24564" spans="14:16">
      <c r="N24564" s="102"/>
      <c r="O24564" s="93"/>
      <c r="P24564" s="93"/>
    </row>
    <row r="24565" spans="14:16">
      <c r="N24565" s="102"/>
      <c r="O24565" s="93"/>
      <c r="P24565" s="93"/>
    </row>
    <row r="24566" spans="14:16">
      <c r="N24566" s="102"/>
      <c r="O24566" s="93"/>
      <c r="P24566" s="93"/>
    </row>
    <row r="24567" spans="14:16">
      <c r="N24567" s="102"/>
      <c r="O24567" s="93"/>
      <c r="P24567" s="93"/>
    </row>
    <row r="24568" spans="14:16">
      <c r="N24568" s="102"/>
      <c r="O24568" s="93"/>
      <c r="P24568" s="93"/>
    </row>
    <row r="24569" spans="14:16">
      <c r="N24569" s="102"/>
      <c r="O24569" s="93"/>
      <c r="P24569" s="93"/>
    </row>
    <row r="24570" spans="14:16">
      <c r="N24570" s="102"/>
      <c r="O24570" s="93"/>
      <c r="P24570" s="93"/>
    </row>
    <row r="24571" spans="14:16">
      <c r="N24571" s="102"/>
      <c r="O24571" s="93"/>
      <c r="P24571" s="93"/>
    </row>
    <row r="24572" spans="14:16">
      <c r="N24572" s="102"/>
      <c r="O24572" s="93"/>
      <c r="P24572" s="93"/>
    </row>
    <row r="24573" spans="14:16">
      <c r="N24573" s="102"/>
      <c r="O24573" s="93"/>
      <c r="P24573" s="93"/>
    </row>
    <row r="24574" spans="14:16">
      <c r="N24574" s="102"/>
      <c r="O24574" s="93"/>
      <c r="P24574" s="93"/>
    </row>
    <row r="24575" spans="14:16">
      <c r="N24575" s="102"/>
      <c r="O24575" s="93"/>
      <c r="P24575" s="93"/>
    </row>
    <row r="24576" spans="14:16">
      <c r="N24576" s="102"/>
      <c r="O24576" s="93"/>
      <c r="P24576" s="93"/>
    </row>
    <row r="24577" spans="14:16">
      <c r="N24577" s="102"/>
      <c r="O24577" s="93"/>
      <c r="P24577" s="93"/>
    </row>
    <row r="24578" spans="14:16">
      <c r="N24578" s="102"/>
      <c r="O24578" s="93"/>
      <c r="P24578" s="93"/>
    </row>
    <row r="24579" spans="14:16">
      <c r="N24579" s="102"/>
      <c r="O24579" s="93"/>
      <c r="P24579" s="93"/>
    </row>
    <row r="24580" spans="14:16">
      <c r="N24580" s="102"/>
      <c r="O24580" s="93"/>
      <c r="P24580" s="93"/>
    </row>
    <row r="24581" spans="14:16">
      <c r="N24581" s="102"/>
      <c r="O24581" s="93"/>
      <c r="P24581" s="93"/>
    </row>
    <row r="24582" spans="14:16">
      <c r="N24582" s="102"/>
      <c r="O24582" s="93"/>
      <c r="P24582" s="93"/>
    </row>
    <row r="24583" spans="14:16">
      <c r="N24583" s="102"/>
      <c r="O24583" s="93"/>
      <c r="P24583" s="93"/>
    </row>
    <row r="24584" spans="14:16">
      <c r="N24584" s="102"/>
      <c r="O24584" s="93"/>
      <c r="P24584" s="93"/>
    </row>
    <row r="24585" spans="14:16">
      <c r="N24585" s="102"/>
      <c r="O24585" s="93"/>
      <c r="P24585" s="93"/>
    </row>
    <row r="24586" spans="14:16">
      <c r="N24586" s="102"/>
      <c r="O24586" s="93"/>
      <c r="P24586" s="93"/>
    </row>
    <row r="24587" spans="14:16">
      <c r="N24587" s="102"/>
      <c r="O24587" s="93"/>
      <c r="P24587" s="93"/>
    </row>
    <row r="24588" spans="14:16">
      <c r="N24588" s="102"/>
      <c r="O24588" s="93"/>
      <c r="P24588" s="93"/>
    </row>
    <row r="24589" spans="14:16">
      <c r="N24589" s="102"/>
      <c r="O24589" s="93"/>
      <c r="P24589" s="93"/>
    </row>
    <row r="24590" spans="14:16">
      <c r="N24590" s="102"/>
      <c r="O24590" s="93"/>
      <c r="P24590" s="93"/>
    </row>
    <row r="24591" spans="14:16">
      <c r="N24591" s="102"/>
      <c r="O24591" s="93"/>
      <c r="P24591" s="93"/>
    </row>
    <row r="24592" spans="14:16">
      <c r="N24592" s="102"/>
      <c r="O24592" s="93"/>
      <c r="P24592" s="93"/>
    </row>
    <row r="24593" spans="14:16">
      <c r="N24593" s="102"/>
      <c r="O24593" s="93"/>
      <c r="P24593" s="93"/>
    </row>
    <row r="24594" spans="14:16">
      <c r="N24594" s="102"/>
      <c r="O24594" s="93"/>
      <c r="P24594" s="93"/>
    </row>
    <row r="24595" spans="14:16">
      <c r="N24595" s="102"/>
      <c r="O24595" s="93"/>
      <c r="P24595" s="93"/>
    </row>
    <row r="24596" spans="14:16">
      <c r="N24596" s="102"/>
      <c r="O24596" s="93"/>
      <c r="P24596" s="93"/>
    </row>
    <row r="24597" spans="14:16">
      <c r="N24597" s="102"/>
      <c r="O24597" s="93"/>
      <c r="P24597" s="93"/>
    </row>
    <row r="24598" spans="14:16">
      <c r="N24598" s="102"/>
      <c r="O24598" s="93"/>
      <c r="P24598" s="93"/>
    </row>
    <row r="24599" spans="14:16">
      <c r="N24599" s="102"/>
      <c r="O24599" s="93"/>
      <c r="P24599" s="93"/>
    </row>
    <row r="24600" spans="14:16">
      <c r="N24600" s="102"/>
      <c r="O24600" s="93"/>
      <c r="P24600" s="93"/>
    </row>
    <row r="24601" spans="14:16">
      <c r="N24601" s="102"/>
      <c r="O24601" s="93"/>
      <c r="P24601" s="93"/>
    </row>
    <row r="24602" spans="14:16">
      <c r="N24602" s="102"/>
      <c r="O24602" s="93"/>
      <c r="P24602" s="93"/>
    </row>
    <row r="24603" spans="14:16">
      <c r="N24603" s="102"/>
      <c r="O24603" s="93"/>
      <c r="P24603" s="93"/>
    </row>
    <row r="24604" spans="14:16">
      <c r="N24604" s="102"/>
      <c r="O24604" s="93"/>
      <c r="P24604" s="93"/>
    </row>
    <row r="24605" spans="14:16">
      <c r="N24605" s="102"/>
      <c r="O24605" s="93"/>
      <c r="P24605" s="93"/>
    </row>
    <row r="24606" spans="14:16">
      <c r="N24606" s="102"/>
      <c r="O24606" s="93"/>
      <c r="P24606" s="93"/>
    </row>
    <row r="24607" spans="14:16">
      <c r="N24607" s="102"/>
      <c r="O24607" s="93"/>
      <c r="P24607" s="93"/>
    </row>
    <row r="24608" spans="14:16">
      <c r="N24608" s="102"/>
      <c r="O24608" s="93"/>
      <c r="P24608" s="93"/>
    </row>
    <row r="24609" spans="14:16">
      <c r="N24609" s="102"/>
      <c r="O24609" s="93"/>
      <c r="P24609" s="93"/>
    </row>
    <row r="24610" spans="14:16">
      <c r="N24610" s="102"/>
      <c r="O24610" s="93"/>
      <c r="P24610" s="93"/>
    </row>
    <row r="24611" spans="14:16">
      <c r="N24611" s="102"/>
      <c r="O24611" s="93"/>
      <c r="P24611" s="93"/>
    </row>
    <row r="24612" spans="14:16">
      <c r="N24612" s="102"/>
      <c r="O24612" s="93"/>
      <c r="P24612" s="93"/>
    </row>
    <row r="24613" spans="14:16">
      <c r="N24613" s="102"/>
      <c r="O24613" s="93"/>
      <c r="P24613" s="93"/>
    </row>
    <row r="24614" spans="14:16">
      <c r="N24614" s="102"/>
      <c r="O24614" s="93"/>
      <c r="P24614" s="93"/>
    </row>
    <row r="24615" spans="14:16">
      <c r="N24615" s="102"/>
      <c r="O24615" s="93"/>
      <c r="P24615" s="93"/>
    </row>
    <row r="24616" spans="14:16">
      <c r="N24616" s="102"/>
      <c r="O24616" s="93"/>
      <c r="P24616" s="93"/>
    </row>
    <row r="24617" spans="14:16">
      <c r="N24617" s="102"/>
      <c r="O24617" s="93"/>
      <c r="P24617" s="93"/>
    </row>
    <row r="24618" spans="14:16">
      <c r="N24618" s="102"/>
      <c r="O24618" s="93"/>
      <c r="P24618" s="93"/>
    </row>
    <row r="24619" spans="14:16">
      <c r="N24619" s="102"/>
      <c r="O24619" s="93"/>
      <c r="P24619" s="93"/>
    </row>
    <row r="24620" spans="14:16">
      <c r="N24620" s="102"/>
      <c r="O24620" s="93"/>
      <c r="P24620" s="93"/>
    </row>
    <row r="24621" spans="14:16">
      <c r="N24621" s="102"/>
      <c r="O24621" s="93"/>
      <c r="P24621" s="93"/>
    </row>
    <row r="24622" spans="14:16">
      <c r="N24622" s="102"/>
      <c r="O24622" s="93"/>
      <c r="P24622" s="93"/>
    </row>
    <row r="24623" spans="14:16">
      <c r="N24623" s="102"/>
      <c r="O24623" s="93"/>
      <c r="P24623" s="93"/>
    </row>
    <row r="24624" spans="14:16">
      <c r="N24624" s="102"/>
      <c r="O24624" s="93"/>
      <c r="P24624" s="93"/>
    </row>
    <row r="24625" spans="14:16">
      <c r="N24625" s="102"/>
      <c r="O24625" s="93"/>
      <c r="P24625" s="93"/>
    </row>
    <row r="24626" spans="14:16">
      <c r="N24626" s="102"/>
      <c r="O24626" s="93"/>
      <c r="P24626" s="93"/>
    </row>
    <row r="24627" spans="14:16">
      <c r="N24627" s="102"/>
      <c r="O24627" s="93"/>
      <c r="P24627" s="93"/>
    </row>
    <row r="24628" spans="14:16">
      <c r="N24628" s="102"/>
      <c r="O24628" s="93"/>
      <c r="P24628" s="93"/>
    </row>
    <row r="24629" spans="14:16">
      <c r="N24629" s="102"/>
      <c r="O24629" s="93"/>
      <c r="P24629" s="93"/>
    </row>
    <row r="24630" spans="14:16">
      <c r="N24630" s="102"/>
      <c r="O24630" s="93"/>
      <c r="P24630" s="93"/>
    </row>
    <row r="24631" spans="14:16">
      <c r="N24631" s="102"/>
      <c r="O24631" s="93"/>
      <c r="P24631" s="93"/>
    </row>
    <row r="24632" spans="14:16">
      <c r="N24632" s="102"/>
      <c r="O24632" s="93"/>
      <c r="P24632" s="93"/>
    </row>
    <row r="24633" spans="14:16">
      <c r="N24633" s="102"/>
      <c r="O24633" s="93"/>
      <c r="P24633" s="93"/>
    </row>
    <row r="24634" spans="14:16">
      <c r="N24634" s="102"/>
      <c r="O24634" s="93"/>
      <c r="P24634" s="93"/>
    </row>
    <row r="24635" spans="14:16">
      <c r="N24635" s="102"/>
      <c r="O24635" s="93"/>
      <c r="P24635" s="93"/>
    </row>
    <row r="24636" spans="14:16">
      <c r="N24636" s="102"/>
      <c r="O24636" s="93"/>
      <c r="P24636" s="93"/>
    </row>
    <row r="24637" spans="14:16">
      <c r="N24637" s="102"/>
      <c r="O24637" s="93"/>
      <c r="P24637" s="93"/>
    </row>
    <row r="24638" spans="14:16">
      <c r="N24638" s="102"/>
      <c r="O24638" s="93"/>
      <c r="P24638" s="93"/>
    </row>
    <row r="24639" spans="14:16">
      <c r="N24639" s="102"/>
      <c r="O24639" s="93"/>
      <c r="P24639" s="93"/>
    </row>
    <row r="24640" spans="14:16">
      <c r="N24640" s="102"/>
      <c r="O24640" s="93"/>
      <c r="P24640" s="93"/>
    </row>
    <row r="24641" spans="14:16">
      <c r="N24641" s="102"/>
      <c r="O24641" s="93"/>
      <c r="P24641" s="93"/>
    </row>
    <row r="24642" spans="14:16">
      <c r="N24642" s="102"/>
      <c r="O24642" s="93"/>
      <c r="P24642" s="93"/>
    </row>
    <row r="24643" spans="14:16">
      <c r="N24643" s="102"/>
      <c r="O24643" s="93"/>
      <c r="P24643" s="93"/>
    </row>
    <row r="24644" spans="14:16">
      <c r="N24644" s="102"/>
      <c r="O24644" s="93"/>
      <c r="P24644" s="93"/>
    </row>
    <row r="24645" spans="14:16">
      <c r="N24645" s="102"/>
      <c r="O24645" s="93"/>
      <c r="P24645" s="93"/>
    </row>
    <row r="24646" spans="14:16">
      <c r="N24646" s="102"/>
      <c r="O24646" s="93"/>
      <c r="P24646" s="93"/>
    </row>
    <row r="24647" spans="14:16">
      <c r="N24647" s="102"/>
      <c r="O24647" s="93"/>
      <c r="P24647" s="93"/>
    </row>
    <row r="24648" spans="14:16">
      <c r="N24648" s="102"/>
      <c r="O24648" s="93"/>
      <c r="P24648" s="93"/>
    </row>
    <row r="24649" spans="14:16">
      <c r="N24649" s="102"/>
      <c r="O24649" s="93"/>
      <c r="P24649" s="93"/>
    </row>
    <row r="24650" spans="14:16">
      <c r="N24650" s="102"/>
      <c r="O24650" s="93"/>
      <c r="P24650" s="93"/>
    </row>
    <row r="24651" spans="14:16">
      <c r="N24651" s="102"/>
      <c r="O24651" s="93"/>
      <c r="P24651" s="93"/>
    </row>
    <row r="24652" spans="14:16">
      <c r="N24652" s="102"/>
      <c r="O24652" s="93"/>
      <c r="P24652" s="93"/>
    </row>
    <row r="24653" spans="14:16">
      <c r="N24653" s="102"/>
      <c r="O24653" s="93"/>
      <c r="P24653" s="93"/>
    </row>
    <row r="24654" spans="14:16">
      <c r="N24654" s="102"/>
      <c r="O24654" s="93"/>
      <c r="P24654" s="93"/>
    </row>
    <row r="24655" spans="14:16">
      <c r="N24655" s="102"/>
      <c r="O24655" s="93"/>
      <c r="P24655" s="93"/>
    </row>
    <row r="24656" spans="14:16">
      <c r="N24656" s="102"/>
      <c r="O24656" s="93"/>
      <c r="P24656" s="93"/>
    </row>
    <row r="24657" spans="14:16">
      <c r="N24657" s="102"/>
      <c r="O24657" s="93"/>
      <c r="P24657" s="93"/>
    </row>
    <row r="24658" spans="14:16">
      <c r="N24658" s="102"/>
      <c r="O24658" s="93"/>
      <c r="P24658" s="93"/>
    </row>
    <row r="24659" spans="14:16">
      <c r="N24659" s="102"/>
      <c r="O24659" s="93"/>
      <c r="P24659" s="93"/>
    </row>
    <row r="24660" spans="14:16">
      <c r="N24660" s="102"/>
      <c r="O24660" s="93"/>
      <c r="P24660" s="93"/>
    </row>
    <row r="24661" spans="14:16">
      <c r="N24661" s="102"/>
      <c r="O24661" s="93"/>
      <c r="P24661" s="93"/>
    </row>
    <row r="24662" spans="14:16">
      <c r="N24662" s="102"/>
      <c r="O24662" s="93"/>
      <c r="P24662" s="93"/>
    </row>
    <row r="24663" spans="14:16">
      <c r="N24663" s="102"/>
      <c r="O24663" s="93"/>
      <c r="P24663" s="93"/>
    </row>
    <row r="24664" spans="14:16">
      <c r="N24664" s="102"/>
      <c r="O24664" s="93"/>
      <c r="P24664" s="93"/>
    </row>
    <row r="24665" spans="14:16">
      <c r="N24665" s="102"/>
      <c r="O24665" s="93"/>
      <c r="P24665" s="93"/>
    </row>
    <row r="24666" spans="14:16">
      <c r="N24666" s="102"/>
      <c r="O24666" s="93"/>
      <c r="P24666" s="93"/>
    </row>
    <row r="24667" spans="14:16">
      <c r="N24667" s="102"/>
      <c r="O24667" s="93"/>
      <c r="P24667" s="93"/>
    </row>
    <row r="24668" spans="14:16">
      <c r="N24668" s="102"/>
      <c r="O24668" s="93"/>
      <c r="P24668" s="93"/>
    </row>
    <row r="24669" spans="14:16">
      <c r="N24669" s="102"/>
      <c r="O24669" s="93"/>
      <c r="P24669" s="93"/>
    </row>
    <row r="24670" spans="14:16">
      <c r="N24670" s="102"/>
      <c r="O24670" s="93"/>
      <c r="P24670" s="93"/>
    </row>
    <row r="24671" spans="14:16">
      <c r="N24671" s="102"/>
      <c r="O24671" s="93"/>
      <c r="P24671" s="93"/>
    </row>
    <row r="24672" spans="14:16">
      <c r="N24672" s="102"/>
      <c r="O24672" s="93"/>
      <c r="P24672" s="93"/>
    </row>
    <row r="24673" spans="14:16">
      <c r="N24673" s="102"/>
      <c r="O24673" s="93"/>
      <c r="P24673" s="93"/>
    </row>
    <row r="24674" spans="14:16">
      <c r="N24674" s="102"/>
      <c r="O24674" s="93"/>
      <c r="P24674" s="93"/>
    </row>
    <row r="24675" spans="14:16">
      <c r="N24675" s="102"/>
      <c r="O24675" s="93"/>
      <c r="P24675" s="93"/>
    </row>
    <row r="24676" spans="14:16">
      <c r="N24676" s="102"/>
      <c r="O24676" s="93"/>
      <c r="P24676" s="93"/>
    </row>
    <row r="24677" spans="14:16">
      <c r="N24677" s="102"/>
      <c r="O24677" s="93"/>
      <c r="P24677" s="93"/>
    </row>
    <row r="24678" spans="14:16">
      <c r="N24678" s="102"/>
      <c r="O24678" s="93"/>
      <c r="P24678" s="93"/>
    </row>
    <row r="24679" spans="14:16">
      <c r="N24679" s="102"/>
      <c r="O24679" s="93"/>
      <c r="P24679" s="93"/>
    </row>
    <row r="24680" spans="14:16">
      <c r="N24680" s="102"/>
      <c r="O24680" s="93"/>
      <c r="P24680" s="93"/>
    </row>
    <row r="24681" spans="14:16">
      <c r="N24681" s="102"/>
      <c r="O24681" s="93"/>
      <c r="P24681" s="93"/>
    </row>
    <row r="24682" spans="14:16">
      <c r="N24682" s="102"/>
      <c r="O24682" s="93"/>
      <c r="P24682" s="93"/>
    </row>
    <row r="24683" spans="14:16">
      <c r="N24683" s="102"/>
      <c r="O24683" s="93"/>
      <c r="P24683" s="93"/>
    </row>
    <row r="24684" spans="14:16">
      <c r="N24684" s="102"/>
      <c r="O24684" s="93"/>
      <c r="P24684" s="93"/>
    </row>
    <row r="24685" spans="14:16">
      <c r="N24685" s="102"/>
      <c r="O24685" s="93"/>
      <c r="P24685" s="93"/>
    </row>
    <row r="24686" spans="14:16">
      <c r="N24686" s="102"/>
      <c r="O24686" s="93"/>
      <c r="P24686" s="93"/>
    </row>
    <row r="24687" spans="14:16">
      <c r="N24687" s="102"/>
      <c r="O24687" s="93"/>
      <c r="P24687" s="93"/>
    </row>
    <row r="24688" spans="14:16">
      <c r="N24688" s="102"/>
      <c r="O24688" s="93"/>
      <c r="P24688" s="93"/>
    </row>
    <row r="24689" spans="14:16">
      <c r="N24689" s="102"/>
      <c r="O24689" s="93"/>
      <c r="P24689" s="93"/>
    </row>
    <row r="24690" spans="14:16">
      <c r="N24690" s="102"/>
      <c r="O24690" s="93"/>
      <c r="P24690" s="93"/>
    </row>
    <row r="24691" spans="14:16">
      <c r="N24691" s="102"/>
      <c r="O24691" s="93"/>
      <c r="P24691" s="93"/>
    </row>
    <row r="24692" spans="14:16">
      <c r="N24692" s="102"/>
      <c r="O24692" s="93"/>
      <c r="P24692" s="93"/>
    </row>
    <row r="24693" spans="14:16">
      <c r="N24693" s="102"/>
      <c r="O24693" s="93"/>
      <c r="P24693" s="93"/>
    </row>
    <row r="24694" spans="14:16">
      <c r="N24694" s="102"/>
      <c r="O24694" s="93"/>
      <c r="P24694" s="93"/>
    </row>
    <row r="24695" spans="14:16">
      <c r="N24695" s="102"/>
      <c r="O24695" s="93"/>
      <c r="P24695" s="93"/>
    </row>
    <row r="24696" spans="14:16">
      <c r="N24696" s="102"/>
      <c r="O24696" s="93"/>
      <c r="P24696" s="93"/>
    </row>
    <row r="24697" spans="14:16">
      <c r="N24697" s="102"/>
      <c r="O24697" s="93"/>
      <c r="P24697" s="93"/>
    </row>
    <row r="24698" spans="14:16">
      <c r="N24698" s="102"/>
      <c r="O24698" s="93"/>
      <c r="P24698" s="93"/>
    </row>
    <row r="24699" spans="14:16">
      <c r="N24699" s="102"/>
      <c r="O24699" s="93"/>
      <c r="P24699" s="93"/>
    </row>
    <row r="24700" spans="14:16">
      <c r="N24700" s="102"/>
      <c r="O24700" s="93"/>
      <c r="P24700" s="93"/>
    </row>
    <row r="24701" spans="14:16">
      <c r="N24701" s="102"/>
      <c r="O24701" s="93"/>
      <c r="P24701" s="93"/>
    </row>
    <row r="24702" spans="14:16">
      <c r="N24702" s="102"/>
      <c r="O24702" s="93"/>
      <c r="P24702" s="93"/>
    </row>
    <row r="24703" spans="14:16">
      <c r="N24703" s="102"/>
      <c r="O24703" s="93"/>
      <c r="P24703" s="93"/>
    </row>
    <row r="24704" spans="14:16">
      <c r="N24704" s="102"/>
      <c r="O24704" s="93"/>
      <c r="P24704" s="93"/>
    </row>
    <row r="24705" spans="14:16">
      <c r="N24705" s="102"/>
      <c r="O24705" s="93"/>
      <c r="P24705" s="93"/>
    </row>
    <row r="24706" spans="14:16">
      <c r="N24706" s="102"/>
      <c r="O24706" s="93"/>
      <c r="P24706" s="93"/>
    </row>
    <row r="24707" spans="14:16">
      <c r="N24707" s="102"/>
      <c r="O24707" s="93"/>
      <c r="P24707" s="93"/>
    </row>
    <row r="24708" spans="14:16">
      <c r="N24708" s="102"/>
      <c r="O24708" s="93"/>
      <c r="P24708" s="93"/>
    </row>
    <row r="24709" spans="14:16">
      <c r="N24709" s="102"/>
      <c r="O24709" s="93"/>
      <c r="P24709" s="93"/>
    </row>
    <row r="24710" spans="14:16">
      <c r="N24710" s="102"/>
      <c r="O24710" s="93"/>
      <c r="P24710" s="93"/>
    </row>
    <row r="24711" spans="14:16">
      <c r="N24711" s="102"/>
      <c r="O24711" s="93"/>
      <c r="P24711" s="93"/>
    </row>
    <row r="24712" spans="14:16">
      <c r="N24712" s="102"/>
      <c r="O24712" s="93"/>
      <c r="P24712" s="93"/>
    </row>
    <row r="24713" spans="14:16">
      <c r="N24713" s="102"/>
      <c r="O24713" s="93"/>
      <c r="P24713" s="93"/>
    </row>
    <row r="24714" spans="14:16">
      <c r="N24714" s="102"/>
      <c r="O24714" s="93"/>
      <c r="P24714" s="93"/>
    </row>
    <row r="24715" spans="14:16">
      <c r="N24715" s="102"/>
      <c r="O24715" s="93"/>
      <c r="P24715" s="93"/>
    </row>
    <row r="24716" spans="14:16">
      <c r="N24716" s="102"/>
      <c r="O24716" s="93"/>
      <c r="P24716" s="93"/>
    </row>
    <row r="24717" spans="14:16">
      <c r="N24717" s="102"/>
      <c r="O24717" s="93"/>
      <c r="P24717" s="93"/>
    </row>
    <row r="24718" spans="14:16">
      <c r="N24718" s="102"/>
      <c r="O24718" s="93"/>
      <c r="P24718" s="93"/>
    </row>
    <row r="24719" spans="14:16">
      <c r="N24719" s="102"/>
      <c r="O24719" s="93"/>
      <c r="P24719" s="93"/>
    </row>
    <row r="24720" spans="14:16">
      <c r="N24720" s="102"/>
      <c r="O24720" s="93"/>
      <c r="P24720" s="93"/>
    </row>
    <row r="24721" spans="14:16">
      <c r="N24721" s="102"/>
      <c r="O24721" s="93"/>
      <c r="P24721" s="93"/>
    </row>
    <row r="24722" spans="14:16">
      <c r="N24722" s="102"/>
      <c r="O24722" s="93"/>
      <c r="P24722" s="93"/>
    </row>
    <row r="24723" spans="14:16">
      <c r="N24723" s="102"/>
      <c r="O24723" s="93"/>
      <c r="P24723" s="93"/>
    </row>
    <row r="24724" spans="14:16">
      <c r="N24724" s="102"/>
      <c r="O24724" s="93"/>
      <c r="P24724" s="93"/>
    </row>
    <row r="24725" spans="14:16">
      <c r="N24725" s="102"/>
      <c r="O24725" s="93"/>
      <c r="P24725" s="93"/>
    </row>
    <row r="24726" spans="14:16">
      <c r="N24726" s="102"/>
      <c r="O24726" s="93"/>
      <c r="P24726" s="93"/>
    </row>
    <row r="24727" spans="14:16">
      <c r="N24727" s="102"/>
      <c r="O24727" s="93"/>
      <c r="P24727" s="93"/>
    </row>
    <row r="24728" spans="14:16">
      <c r="N24728" s="102"/>
      <c r="O24728" s="93"/>
      <c r="P24728" s="93"/>
    </row>
    <row r="24729" spans="14:16">
      <c r="N24729" s="102"/>
      <c r="O24729" s="93"/>
      <c r="P24729" s="93"/>
    </row>
    <row r="24730" spans="14:16">
      <c r="N24730" s="102"/>
      <c r="O24730" s="93"/>
      <c r="P24730" s="93"/>
    </row>
    <row r="24731" spans="14:16">
      <c r="N24731" s="102"/>
      <c r="O24731" s="93"/>
      <c r="P24731" s="93"/>
    </row>
    <row r="24732" spans="14:16">
      <c r="N24732" s="102"/>
      <c r="O24732" s="93"/>
      <c r="P24732" s="93"/>
    </row>
    <row r="24733" spans="14:16">
      <c r="N24733" s="102"/>
      <c r="O24733" s="93"/>
      <c r="P24733" s="93"/>
    </row>
    <row r="24734" spans="14:16">
      <c r="N24734" s="102"/>
      <c r="O24734" s="93"/>
      <c r="P24734" s="93"/>
    </row>
    <row r="24735" spans="14:16">
      <c r="N24735" s="102"/>
      <c r="O24735" s="93"/>
      <c r="P24735" s="93"/>
    </row>
    <row r="24736" spans="14:16">
      <c r="N24736" s="102"/>
      <c r="O24736" s="93"/>
      <c r="P24736" s="93"/>
    </row>
    <row r="24737" spans="14:16">
      <c r="N24737" s="102"/>
      <c r="O24737" s="93"/>
      <c r="P24737" s="93"/>
    </row>
    <row r="24738" spans="14:16">
      <c r="N24738" s="102"/>
      <c r="O24738" s="93"/>
      <c r="P24738" s="93"/>
    </row>
    <row r="24739" spans="14:16">
      <c r="N24739" s="102"/>
      <c r="O24739" s="93"/>
      <c r="P24739" s="93"/>
    </row>
    <row r="24740" spans="14:16">
      <c r="N24740" s="102"/>
      <c r="O24740" s="93"/>
      <c r="P24740" s="93"/>
    </row>
    <row r="24741" spans="14:16">
      <c r="N24741" s="102"/>
      <c r="O24741" s="93"/>
      <c r="P24741" s="93"/>
    </row>
    <row r="24742" spans="14:16">
      <c r="N24742" s="102"/>
      <c r="O24742" s="93"/>
      <c r="P24742" s="93"/>
    </row>
    <row r="24743" spans="14:16">
      <c r="N24743" s="102"/>
      <c r="O24743" s="93"/>
      <c r="P24743" s="93"/>
    </row>
    <row r="24744" spans="14:16">
      <c r="N24744" s="102"/>
      <c r="O24744" s="93"/>
      <c r="P24744" s="93"/>
    </row>
    <row r="24745" spans="14:16">
      <c r="N24745" s="102"/>
      <c r="O24745" s="93"/>
      <c r="P24745" s="93"/>
    </row>
    <row r="24746" spans="14:16">
      <c r="N24746" s="102"/>
      <c r="O24746" s="93"/>
      <c r="P24746" s="93"/>
    </row>
    <row r="24747" spans="14:16">
      <c r="N24747" s="102"/>
      <c r="O24747" s="93"/>
      <c r="P24747" s="93"/>
    </row>
    <row r="24748" spans="14:16">
      <c r="N24748" s="102"/>
      <c r="O24748" s="93"/>
      <c r="P24748" s="93"/>
    </row>
    <row r="24749" spans="14:16">
      <c r="N24749" s="102"/>
      <c r="O24749" s="93"/>
      <c r="P24749" s="93"/>
    </row>
    <row r="24750" spans="14:16">
      <c r="N24750" s="102"/>
      <c r="O24750" s="93"/>
      <c r="P24750" s="93"/>
    </row>
    <row r="24751" spans="14:16">
      <c r="N24751" s="102"/>
      <c r="O24751" s="93"/>
      <c r="P24751" s="93"/>
    </row>
    <row r="24752" spans="14:16">
      <c r="N24752" s="102"/>
      <c r="O24752" s="93"/>
      <c r="P24752" s="93"/>
    </row>
    <row r="24753" spans="14:16">
      <c r="N24753" s="102"/>
      <c r="O24753" s="93"/>
      <c r="P24753" s="93"/>
    </row>
    <row r="24754" spans="14:16">
      <c r="N24754" s="102"/>
      <c r="O24754" s="93"/>
      <c r="P24754" s="93"/>
    </row>
    <row r="24755" spans="14:16">
      <c r="N24755" s="102"/>
      <c r="O24755" s="93"/>
      <c r="P24755" s="93"/>
    </row>
    <row r="24756" spans="14:16">
      <c r="N24756" s="102"/>
      <c r="O24756" s="93"/>
      <c r="P24756" s="93"/>
    </row>
    <row r="24757" spans="14:16">
      <c r="N24757" s="102"/>
      <c r="O24757" s="93"/>
      <c r="P24757" s="93"/>
    </row>
    <row r="24758" spans="14:16">
      <c r="N24758" s="102"/>
      <c r="O24758" s="93"/>
      <c r="P24758" s="93"/>
    </row>
    <row r="24759" spans="14:16">
      <c r="N24759" s="102"/>
      <c r="O24759" s="93"/>
      <c r="P24759" s="93"/>
    </row>
    <row r="24760" spans="14:16">
      <c r="N24760" s="102"/>
      <c r="O24760" s="93"/>
      <c r="P24760" s="93"/>
    </row>
    <row r="24761" spans="14:16">
      <c r="N24761" s="102"/>
      <c r="O24761" s="93"/>
      <c r="P24761" s="93"/>
    </row>
    <row r="24762" spans="14:16">
      <c r="N24762" s="102"/>
      <c r="O24762" s="93"/>
      <c r="P24762" s="93"/>
    </row>
    <row r="24763" spans="14:16">
      <c r="N24763" s="102"/>
      <c r="O24763" s="93"/>
      <c r="P24763" s="93"/>
    </row>
    <row r="24764" spans="14:16">
      <c r="N24764" s="102"/>
      <c r="O24764" s="93"/>
      <c r="P24764" s="93"/>
    </row>
    <row r="24765" spans="14:16">
      <c r="N24765" s="102"/>
      <c r="O24765" s="93"/>
      <c r="P24765" s="93"/>
    </row>
    <row r="24766" spans="14:16">
      <c r="N24766" s="102"/>
      <c r="O24766" s="93"/>
      <c r="P24766" s="93"/>
    </row>
    <row r="24767" spans="14:16">
      <c r="N24767" s="102"/>
      <c r="O24767" s="93"/>
      <c r="P24767" s="93"/>
    </row>
    <row r="24768" spans="14:16">
      <c r="N24768" s="102"/>
      <c r="O24768" s="93"/>
      <c r="P24768" s="93"/>
    </row>
    <row r="24769" spans="14:16">
      <c r="N24769" s="102"/>
      <c r="O24769" s="93"/>
      <c r="P24769" s="93"/>
    </row>
    <row r="24770" spans="14:16">
      <c r="N24770" s="102"/>
      <c r="O24770" s="93"/>
      <c r="P24770" s="93"/>
    </row>
    <row r="24771" spans="14:16">
      <c r="N24771" s="102"/>
      <c r="O24771" s="93"/>
      <c r="P24771" s="93"/>
    </row>
    <row r="24772" spans="14:16">
      <c r="N24772" s="102"/>
      <c r="O24772" s="93"/>
      <c r="P24772" s="93"/>
    </row>
    <row r="24773" spans="14:16">
      <c r="N24773" s="102"/>
      <c r="O24773" s="93"/>
      <c r="P24773" s="93"/>
    </row>
    <row r="24774" spans="14:16">
      <c r="N24774" s="102"/>
      <c r="O24774" s="93"/>
      <c r="P24774" s="93"/>
    </row>
    <row r="24775" spans="14:16">
      <c r="N24775" s="102"/>
      <c r="O24775" s="93"/>
      <c r="P24775" s="93"/>
    </row>
    <row r="24776" spans="14:16">
      <c r="N24776" s="102"/>
      <c r="O24776" s="93"/>
      <c r="P24776" s="93"/>
    </row>
    <row r="24777" spans="14:16">
      <c r="N24777" s="102"/>
      <c r="O24777" s="93"/>
      <c r="P24777" s="93"/>
    </row>
    <row r="24778" spans="14:16">
      <c r="N24778" s="102"/>
      <c r="O24778" s="93"/>
      <c r="P24778" s="93"/>
    </row>
    <row r="24779" spans="14:16">
      <c r="N24779" s="102"/>
      <c r="O24779" s="93"/>
      <c r="P24779" s="93"/>
    </row>
    <row r="24780" spans="14:16">
      <c r="N24780" s="102"/>
      <c r="O24780" s="93"/>
      <c r="P24780" s="93"/>
    </row>
    <row r="24781" spans="14:16">
      <c r="N24781" s="102"/>
      <c r="O24781" s="93"/>
      <c r="P24781" s="93"/>
    </row>
    <row r="24782" spans="14:16">
      <c r="N24782" s="102"/>
      <c r="O24782" s="93"/>
      <c r="P24782" s="93"/>
    </row>
    <row r="24783" spans="14:16">
      <c r="N24783" s="102"/>
      <c r="O24783" s="93"/>
      <c r="P24783" s="93"/>
    </row>
    <row r="24784" spans="14:16">
      <c r="N24784" s="102"/>
      <c r="O24784" s="93"/>
      <c r="P24784" s="93"/>
    </row>
    <row r="24785" spans="14:16">
      <c r="N24785" s="102"/>
      <c r="O24785" s="93"/>
      <c r="P24785" s="93"/>
    </row>
    <row r="24786" spans="14:16">
      <c r="N24786" s="102"/>
      <c r="O24786" s="93"/>
      <c r="P24786" s="93"/>
    </row>
    <row r="24787" spans="14:16">
      <c r="N24787" s="102"/>
      <c r="O24787" s="93"/>
      <c r="P24787" s="93"/>
    </row>
    <row r="24788" spans="14:16">
      <c r="N24788" s="102"/>
      <c r="O24788" s="93"/>
      <c r="P24788" s="93"/>
    </row>
    <row r="24789" spans="14:16">
      <c r="N24789" s="102"/>
      <c r="O24789" s="93"/>
      <c r="P24789" s="93"/>
    </row>
    <row r="24790" spans="14:16">
      <c r="N24790" s="102"/>
      <c r="O24790" s="93"/>
      <c r="P24790" s="93"/>
    </row>
    <row r="24791" spans="14:16">
      <c r="N24791" s="102"/>
      <c r="O24791" s="93"/>
      <c r="P24791" s="93"/>
    </row>
    <row r="24792" spans="14:16">
      <c r="N24792" s="102"/>
      <c r="O24792" s="93"/>
      <c r="P24792" s="93"/>
    </row>
    <row r="24793" spans="14:16">
      <c r="N24793" s="102"/>
      <c r="O24793" s="93"/>
      <c r="P24793" s="93"/>
    </row>
    <row r="24794" spans="14:16">
      <c r="N24794" s="102"/>
      <c r="O24794" s="93"/>
      <c r="P24794" s="93"/>
    </row>
    <row r="24795" spans="14:16">
      <c r="N24795" s="102"/>
      <c r="O24795" s="93"/>
      <c r="P24795" s="93"/>
    </row>
    <row r="24796" spans="14:16">
      <c r="N24796" s="102"/>
      <c r="O24796" s="93"/>
      <c r="P24796" s="93"/>
    </row>
    <row r="24797" spans="14:16">
      <c r="N24797" s="102"/>
      <c r="O24797" s="93"/>
      <c r="P24797" s="93"/>
    </row>
    <row r="24798" spans="14:16">
      <c r="N24798" s="102"/>
      <c r="O24798" s="93"/>
      <c r="P24798" s="93"/>
    </row>
    <row r="24799" spans="14:16">
      <c r="N24799" s="102"/>
      <c r="O24799" s="93"/>
      <c r="P24799" s="93"/>
    </row>
    <row r="24800" spans="14:16">
      <c r="N24800" s="102"/>
      <c r="O24800" s="93"/>
      <c r="P24800" s="93"/>
    </row>
    <row r="24801" spans="14:16">
      <c r="N24801" s="102"/>
      <c r="O24801" s="93"/>
      <c r="P24801" s="93"/>
    </row>
    <row r="24802" spans="14:16">
      <c r="N24802" s="102"/>
      <c r="O24802" s="93"/>
      <c r="P24802" s="93"/>
    </row>
    <row r="24803" spans="14:16">
      <c r="N24803" s="102"/>
      <c r="O24803" s="93"/>
      <c r="P24803" s="93"/>
    </row>
    <row r="24804" spans="14:16">
      <c r="N24804" s="102"/>
      <c r="O24804" s="93"/>
      <c r="P24804" s="93"/>
    </row>
    <row r="24805" spans="14:16">
      <c r="N24805" s="102"/>
      <c r="O24805" s="93"/>
      <c r="P24805" s="93"/>
    </row>
    <row r="24806" spans="14:16">
      <c r="N24806" s="102"/>
      <c r="O24806" s="93"/>
      <c r="P24806" s="93"/>
    </row>
    <row r="24807" spans="14:16">
      <c r="N24807" s="102"/>
      <c r="O24807" s="93"/>
      <c r="P24807" s="93"/>
    </row>
    <row r="24808" spans="14:16">
      <c r="N24808" s="102"/>
      <c r="O24808" s="93"/>
      <c r="P24808" s="93"/>
    </row>
    <row r="24809" spans="14:16">
      <c r="N24809" s="102"/>
      <c r="O24809" s="93"/>
      <c r="P24809" s="93"/>
    </row>
    <row r="24810" spans="14:16">
      <c r="N24810" s="102"/>
      <c r="O24810" s="93"/>
      <c r="P24810" s="93"/>
    </row>
    <row r="24811" spans="14:16">
      <c r="N24811" s="102"/>
      <c r="O24811" s="93"/>
      <c r="P24811" s="93"/>
    </row>
    <row r="24812" spans="14:16">
      <c r="N24812" s="102"/>
      <c r="O24812" s="93"/>
      <c r="P24812" s="93"/>
    </row>
    <row r="24813" spans="14:16">
      <c r="N24813" s="102"/>
      <c r="O24813" s="93"/>
      <c r="P24813" s="93"/>
    </row>
    <row r="24814" spans="14:16">
      <c r="N24814" s="102"/>
      <c r="O24814" s="93"/>
      <c r="P24814" s="93"/>
    </row>
    <row r="24815" spans="14:16">
      <c r="N24815" s="102"/>
      <c r="O24815" s="93"/>
      <c r="P24815" s="93"/>
    </row>
    <row r="24816" spans="14:16">
      <c r="N24816" s="102"/>
      <c r="O24816" s="93"/>
      <c r="P24816" s="93"/>
    </row>
    <row r="24817" spans="14:16">
      <c r="N24817" s="102"/>
      <c r="O24817" s="93"/>
      <c r="P24817" s="93"/>
    </row>
    <row r="24818" spans="14:16">
      <c r="N24818" s="102"/>
      <c r="O24818" s="93"/>
      <c r="P24818" s="93"/>
    </row>
    <row r="24819" spans="14:16">
      <c r="N24819" s="102"/>
      <c r="O24819" s="93"/>
      <c r="P24819" s="93"/>
    </row>
    <row r="24820" spans="14:16">
      <c r="N24820" s="102"/>
      <c r="O24820" s="93"/>
      <c r="P24820" s="93"/>
    </row>
    <row r="24821" spans="14:16">
      <c r="N24821" s="102"/>
      <c r="O24821" s="93"/>
      <c r="P24821" s="93"/>
    </row>
    <row r="24822" spans="14:16">
      <c r="N24822" s="102"/>
      <c r="O24822" s="93"/>
      <c r="P24822" s="93"/>
    </row>
    <row r="24823" spans="14:16">
      <c r="N24823" s="102"/>
      <c r="O24823" s="93"/>
      <c r="P24823" s="93"/>
    </row>
    <row r="24824" spans="14:16">
      <c r="N24824" s="102"/>
      <c r="O24824" s="93"/>
      <c r="P24824" s="93"/>
    </row>
    <row r="24825" spans="14:16">
      <c r="N24825" s="102"/>
      <c r="O24825" s="93"/>
      <c r="P24825" s="93"/>
    </row>
    <row r="24826" spans="14:16">
      <c r="N24826" s="102"/>
      <c r="O24826" s="93"/>
      <c r="P24826" s="93"/>
    </row>
    <row r="24827" spans="14:16">
      <c r="N24827" s="102"/>
      <c r="O24827" s="93"/>
      <c r="P24827" s="93"/>
    </row>
    <row r="24828" spans="14:16">
      <c r="N24828" s="102"/>
      <c r="O24828" s="93"/>
      <c r="P24828" s="93"/>
    </row>
    <row r="24829" spans="14:16">
      <c r="N24829" s="102"/>
      <c r="O24829" s="93"/>
      <c r="P24829" s="93"/>
    </row>
    <row r="24830" spans="14:16">
      <c r="N24830" s="102"/>
      <c r="O24830" s="93"/>
      <c r="P24830" s="93"/>
    </row>
    <row r="24831" spans="14:16">
      <c r="N24831" s="102"/>
      <c r="O24831" s="93"/>
      <c r="P24831" s="93"/>
    </row>
    <row r="24832" spans="14:16">
      <c r="N24832" s="102"/>
      <c r="O24832" s="93"/>
      <c r="P24832" s="93"/>
    </row>
    <row r="24833" spans="14:16">
      <c r="N24833" s="102"/>
      <c r="O24833" s="93"/>
      <c r="P24833" s="93"/>
    </row>
    <row r="24834" spans="14:16">
      <c r="N24834" s="102"/>
      <c r="O24834" s="93"/>
      <c r="P24834" s="93"/>
    </row>
    <row r="24835" spans="14:16">
      <c r="N24835" s="102"/>
      <c r="O24835" s="93"/>
      <c r="P24835" s="93"/>
    </row>
    <row r="24836" spans="14:16">
      <c r="N24836" s="102"/>
      <c r="O24836" s="93"/>
      <c r="P24836" s="93"/>
    </row>
    <row r="24837" spans="14:16">
      <c r="N24837" s="102"/>
      <c r="O24837" s="93"/>
      <c r="P24837" s="93"/>
    </row>
    <row r="24838" spans="14:16">
      <c r="N24838" s="102"/>
      <c r="O24838" s="93"/>
      <c r="P24838" s="93"/>
    </row>
    <row r="24839" spans="14:16">
      <c r="N24839" s="102"/>
      <c r="O24839" s="93"/>
      <c r="P24839" s="93"/>
    </row>
    <row r="24840" spans="14:16">
      <c r="N24840" s="102"/>
      <c r="O24840" s="93"/>
      <c r="P24840" s="93"/>
    </row>
    <row r="24841" spans="14:16">
      <c r="N24841" s="102"/>
      <c r="O24841" s="93"/>
      <c r="P24841" s="93"/>
    </row>
    <row r="24842" spans="14:16">
      <c r="N24842" s="102"/>
      <c r="O24842" s="93"/>
      <c r="P24842" s="93"/>
    </row>
    <row r="24843" spans="14:16">
      <c r="N24843" s="102"/>
      <c r="O24843" s="93"/>
      <c r="P24843" s="93"/>
    </row>
    <row r="24844" spans="14:16">
      <c r="N24844" s="102"/>
      <c r="O24844" s="93"/>
      <c r="P24844" s="93"/>
    </row>
    <row r="24845" spans="14:16">
      <c r="N24845" s="102"/>
      <c r="O24845" s="93"/>
      <c r="P24845" s="93"/>
    </row>
    <row r="24846" spans="14:16">
      <c r="N24846" s="102"/>
      <c r="O24846" s="93"/>
      <c r="P24846" s="93"/>
    </row>
    <row r="24847" spans="14:16">
      <c r="N24847" s="102"/>
      <c r="O24847" s="93"/>
      <c r="P24847" s="93"/>
    </row>
    <row r="24848" spans="14:16">
      <c r="N24848" s="102"/>
      <c r="O24848" s="93"/>
      <c r="P24848" s="93"/>
    </row>
    <row r="24849" spans="14:16">
      <c r="N24849" s="102"/>
      <c r="O24849" s="93"/>
      <c r="P24849" s="93"/>
    </row>
    <row r="24850" spans="14:16">
      <c r="N24850" s="102"/>
      <c r="O24850" s="93"/>
      <c r="P24850" s="93"/>
    </row>
    <row r="24851" spans="14:16">
      <c r="N24851" s="102"/>
      <c r="O24851" s="93"/>
      <c r="P24851" s="93"/>
    </row>
    <row r="24852" spans="14:16">
      <c r="N24852" s="102"/>
      <c r="O24852" s="93"/>
      <c r="P24852" s="93"/>
    </row>
    <row r="24853" spans="14:16">
      <c r="N24853" s="102"/>
      <c r="O24853" s="93"/>
      <c r="P24853" s="93"/>
    </row>
    <row r="24854" spans="14:16">
      <c r="N24854" s="102"/>
      <c r="O24854" s="93"/>
      <c r="P24854" s="93"/>
    </row>
    <row r="24855" spans="14:16">
      <c r="N24855" s="102"/>
      <c r="O24855" s="93"/>
      <c r="P24855" s="93"/>
    </row>
    <row r="24856" spans="14:16">
      <c r="N24856" s="102"/>
      <c r="O24856" s="93"/>
      <c r="P24856" s="93"/>
    </row>
    <row r="24857" spans="14:16">
      <c r="N24857" s="102"/>
      <c r="O24857" s="93"/>
      <c r="P24857" s="93"/>
    </row>
    <row r="24858" spans="14:16">
      <c r="N24858" s="102"/>
      <c r="O24858" s="93"/>
      <c r="P24858" s="93"/>
    </row>
    <row r="24859" spans="14:16">
      <c r="N24859" s="102"/>
      <c r="O24859" s="93"/>
      <c r="P24859" s="93"/>
    </row>
    <row r="24860" spans="14:16">
      <c r="N24860" s="102"/>
      <c r="O24860" s="93"/>
      <c r="P24860" s="93"/>
    </row>
    <row r="24861" spans="14:16">
      <c r="N24861" s="102"/>
      <c r="O24861" s="93"/>
      <c r="P24861" s="93"/>
    </row>
    <row r="24862" spans="14:16">
      <c r="N24862" s="102"/>
      <c r="O24862" s="93"/>
      <c r="P24862" s="93"/>
    </row>
    <row r="24863" spans="14:16">
      <c r="N24863" s="102"/>
      <c r="O24863" s="93"/>
      <c r="P24863" s="93"/>
    </row>
    <row r="24864" spans="14:16">
      <c r="N24864" s="102"/>
      <c r="O24864" s="93"/>
      <c r="P24864" s="93"/>
    </row>
    <row r="24865" spans="14:16">
      <c r="N24865" s="102"/>
      <c r="O24865" s="93"/>
      <c r="P24865" s="93"/>
    </row>
    <row r="24866" spans="14:16">
      <c r="N24866" s="102"/>
      <c r="O24866" s="93"/>
      <c r="P24866" s="93"/>
    </row>
    <row r="24867" spans="14:16">
      <c r="N24867" s="102"/>
      <c r="O24867" s="93"/>
      <c r="P24867" s="93"/>
    </row>
    <row r="24868" spans="14:16">
      <c r="N24868" s="102"/>
      <c r="O24868" s="93"/>
      <c r="P24868" s="93"/>
    </row>
    <row r="24869" spans="14:16">
      <c r="N24869" s="102"/>
      <c r="O24869" s="93"/>
      <c r="P24869" s="93"/>
    </row>
    <row r="24870" spans="14:16">
      <c r="N24870" s="102"/>
      <c r="O24870" s="93"/>
      <c r="P24870" s="93"/>
    </row>
    <row r="24871" spans="14:16">
      <c r="N24871" s="102"/>
      <c r="O24871" s="93"/>
      <c r="P24871" s="93"/>
    </row>
    <row r="24872" spans="14:16">
      <c r="N24872" s="102"/>
      <c r="O24872" s="93"/>
      <c r="P24872" s="93"/>
    </row>
    <row r="24873" spans="14:16">
      <c r="N24873" s="102"/>
      <c r="O24873" s="93"/>
      <c r="P24873" s="93"/>
    </row>
    <row r="24874" spans="14:16">
      <c r="N24874" s="102"/>
      <c r="O24874" s="93"/>
      <c r="P24874" s="93"/>
    </row>
    <row r="24875" spans="14:16">
      <c r="N24875" s="102"/>
      <c r="O24875" s="93"/>
      <c r="P24875" s="93"/>
    </row>
    <row r="24876" spans="14:16">
      <c r="N24876" s="102"/>
      <c r="O24876" s="93"/>
      <c r="P24876" s="93"/>
    </row>
    <row r="24877" spans="14:16">
      <c r="N24877" s="102"/>
      <c r="O24877" s="93"/>
      <c r="P24877" s="93"/>
    </row>
    <row r="24878" spans="14:16">
      <c r="N24878" s="102"/>
      <c r="O24878" s="93"/>
      <c r="P24878" s="93"/>
    </row>
    <row r="24879" spans="14:16">
      <c r="N24879" s="102"/>
      <c r="O24879" s="93"/>
      <c r="P24879" s="93"/>
    </row>
    <row r="24880" spans="14:16">
      <c r="N24880" s="102"/>
      <c r="O24880" s="93"/>
      <c r="P24880" s="93"/>
    </row>
    <row r="24881" spans="14:16">
      <c r="N24881" s="102"/>
      <c r="O24881" s="93"/>
      <c r="P24881" s="93"/>
    </row>
    <row r="24882" spans="14:16">
      <c r="N24882" s="102"/>
      <c r="O24882" s="93"/>
      <c r="P24882" s="93"/>
    </row>
    <row r="24883" spans="14:16">
      <c r="N24883" s="102"/>
      <c r="O24883" s="93"/>
      <c r="P24883" s="93"/>
    </row>
    <row r="24884" spans="14:16">
      <c r="N24884" s="102"/>
      <c r="O24884" s="93"/>
      <c r="P24884" s="93"/>
    </row>
    <row r="24885" spans="14:16">
      <c r="N24885" s="102"/>
      <c r="O24885" s="93"/>
      <c r="P24885" s="93"/>
    </row>
    <row r="24886" spans="14:16">
      <c r="N24886" s="102"/>
      <c r="O24886" s="93"/>
      <c r="P24886" s="93"/>
    </row>
    <row r="24887" spans="14:16">
      <c r="N24887" s="102"/>
      <c r="O24887" s="93"/>
      <c r="P24887" s="93"/>
    </row>
    <row r="24888" spans="14:16">
      <c r="N24888" s="102"/>
      <c r="O24888" s="93"/>
      <c r="P24888" s="93"/>
    </row>
    <row r="24889" spans="14:16">
      <c r="N24889" s="102"/>
      <c r="O24889" s="93"/>
      <c r="P24889" s="93"/>
    </row>
    <row r="24890" spans="14:16">
      <c r="N24890" s="102"/>
      <c r="O24890" s="93"/>
      <c r="P24890" s="93"/>
    </row>
    <row r="24891" spans="14:16">
      <c r="N24891" s="102"/>
      <c r="O24891" s="93"/>
      <c r="P24891" s="93"/>
    </row>
    <row r="24892" spans="14:16">
      <c r="N24892" s="102"/>
      <c r="O24892" s="93"/>
      <c r="P24892" s="93"/>
    </row>
    <row r="24893" spans="14:16">
      <c r="N24893" s="102"/>
      <c r="O24893" s="93"/>
      <c r="P24893" s="93"/>
    </row>
    <row r="24894" spans="14:16">
      <c r="N24894" s="102"/>
      <c r="O24894" s="93"/>
      <c r="P24894" s="93"/>
    </row>
    <row r="24895" spans="14:16">
      <c r="N24895" s="102"/>
      <c r="O24895" s="93"/>
      <c r="P24895" s="93"/>
    </row>
    <row r="24896" spans="14:16">
      <c r="N24896" s="102"/>
      <c r="O24896" s="93"/>
      <c r="P24896" s="93"/>
    </row>
    <row r="24897" spans="14:16">
      <c r="N24897" s="102"/>
      <c r="O24897" s="93"/>
      <c r="P24897" s="93"/>
    </row>
    <row r="24898" spans="14:16">
      <c r="N24898" s="102"/>
      <c r="O24898" s="93"/>
      <c r="P24898" s="93"/>
    </row>
    <row r="24899" spans="14:16">
      <c r="N24899" s="102"/>
      <c r="O24899" s="93"/>
      <c r="P24899" s="93"/>
    </row>
    <row r="24900" spans="14:16">
      <c r="N24900" s="102"/>
      <c r="O24900" s="93"/>
      <c r="P24900" s="93"/>
    </row>
    <row r="24901" spans="14:16">
      <c r="N24901" s="102"/>
      <c r="O24901" s="93"/>
      <c r="P24901" s="93"/>
    </row>
    <row r="24902" spans="14:16">
      <c r="N24902" s="102"/>
      <c r="O24902" s="93"/>
      <c r="P24902" s="93"/>
    </row>
    <row r="24903" spans="14:16">
      <c r="N24903" s="102"/>
      <c r="O24903" s="93"/>
      <c r="P24903" s="93"/>
    </row>
    <row r="24904" spans="14:16">
      <c r="N24904" s="102"/>
      <c r="O24904" s="93"/>
      <c r="P24904" s="93"/>
    </row>
    <row r="24905" spans="14:16">
      <c r="N24905" s="102"/>
      <c r="O24905" s="93"/>
      <c r="P24905" s="93"/>
    </row>
    <row r="24906" spans="14:16">
      <c r="N24906" s="102"/>
      <c r="O24906" s="93"/>
      <c r="P24906" s="93"/>
    </row>
    <row r="24907" spans="14:16">
      <c r="N24907" s="102"/>
      <c r="O24907" s="93"/>
      <c r="P24907" s="93"/>
    </row>
    <row r="24908" spans="14:16">
      <c r="N24908" s="102"/>
      <c r="O24908" s="93"/>
      <c r="P24908" s="93"/>
    </row>
    <row r="24909" spans="14:16">
      <c r="N24909" s="102"/>
      <c r="O24909" s="93"/>
      <c r="P24909" s="93"/>
    </row>
    <row r="24910" spans="14:16">
      <c r="N24910" s="102"/>
      <c r="O24910" s="93"/>
      <c r="P24910" s="93"/>
    </row>
    <row r="24911" spans="14:16">
      <c r="N24911" s="102"/>
      <c r="O24911" s="93"/>
      <c r="P24911" s="93"/>
    </row>
    <row r="24912" spans="14:16">
      <c r="N24912" s="102"/>
      <c r="O24912" s="93"/>
      <c r="P24912" s="93"/>
    </row>
    <row r="24913" spans="14:16">
      <c r="N24913" s="102"/>
      <c r="O24913" s="93"/>
      <c r="P24913" s="93"/>
    </row>
    <row r="24914" spans="14:16">
      <c r="N24914" s="102"/>
      <c r="O24914" s="93"/>
      <c r="P24914" s="93"/>
    </row>
    <row r="24915" spans="14:16">
      <c r="N24915" s="102"/>
      <c r="O24915" s="93"/>
      <c r="P24915" s="93"/>
    </row>
    <row r="24916" spans="14:16">
      <c r="N24916" s="102"/>
      <c r="O24916" s="93"/>
      <c r="P24916" s="93"/>
    </row>
    <row r="24917" spans="14:16">
      <c r="N24917" s="102"/>
      <c r="O24917" s="93"/>
      <c r="P24917" s="93"/>
    </row>
    <row r="24918" spans="14:16">
      <c r="N24918" s="102"/>
      <c r="O24918" s="93"/>
      <c r="P24918" s="93"/>
    </row>
    <row r="24919" spans="14:16">
      <c r="N24919" s="102"/>
      <c r="O24919" s="93"/>
      <c r="P24919" s="93"/>
    </row>
    <row r="24920" spans="14:16">
      <c r="N24920" s="102"/>
      <c r="O24920" s="93"/>
      <c r="P24920" s="93"/>
    </row>
    <row r="24921" spans="14:16">
      <c r="N24921" s="102"/>
      <c r="O24921" s="93"/>
      <c r="P24921" s="93"/>
    </row>
    <row r="24922" spans="14:16">
      <c r="N24922" s="102"/>
      <c r="O24922" s="93"/>
      <c r="P24922" s="93"/>
    </row>
    <row r="24923" spans="14:16">
      <c r="N24923" s="102"/>
      <c r="O24923" s="93"/>
      <c r="P24923" s="93"/>
    </row>
    <row r="24924" spans="14:16">
      <c r="N24924" s="102"/>
      <c r="O24924" s="93"/>
      <c r="P24924" s="93"/>
    </row>
    <row r="24925" spans="14:16">
      <c r="N24925" s="102"/>
      <c r="O24925" s="93"/>
      <c r="P24925" s="93"/>
    </row>
    <row r="24926" spans="14:16">
      <c r="N24926" s="102"/>
      <c r="O24926" s="93"/>
      <c r="P24926" s="93"/>
    </row>
    <row r="24927" spans="14:16">
      <c r="N24927" s="102"/>
      <c r="O24927" s="93"/>
      <c r="P24927" s="93"/>
    </row>
    <row r="24928" spans="14:16">
      <c r="N24928" s="102"/>
      <c r="O24928" s="93"/>
      <c r="P24928" s="93"/>
    </row>
    <row r="24929" spans="14:16">
      <c r="N24929" s="102"/>
      <c r="O24929" s="93"/>
      <c r="P24929" s="93"/>
    </row>
    <row r="24930" spans="14:16">
      <c r="N24930" s="102"/>
      <c r="O24930" s="93"/>
      <c r="P24930" s="93"/>
    </row>
    <row r="24931" spans="14:16">
      <c r="N24931" s="102"/>
      <c r="O24931" s="93"/>
      <c r="P24931" s="93"/>
    </row>
    <row r="24932" spans="14:16">
      <c r="N24932" s="102"/>
      <c r="O24932" s="93"/>
      <c r="P24932" s="93"/>
    </row>
    <row r="24933" spans="14:16">
      <c r="N24933" s="102"/>
      <c r="O24933" s="93"/>
      <c r="P24933" s="93"/>
    </row>
    <row r="24934" spans="14:16">
      <c r="N24934" s="102"/>
      <c r="O24934" s="93"/>
      <c r="P24934" s="93"/>
    </row>
    <row r="24935" spans="14:16">
      <c r="N24935" s="102"/>
      <c r="O24935" s="93"/>
      <c r="P24935" s="93"/>
    </row>
    <row r="24936" spans="14:16">
      <c r="N24936" s="102"/>
      <c r="O24936" s="93"/>
      <c r="P24936" s="93"/>
    </row>
    <row r="24937" spans="14:16">
      <c r="N24937" s="102"/>
      <c r="O24937" s="93"/>
      <c r="P24937" s="93"/>
    </row>
    <row r="24938" spans="14:16">
      <c r="N24938" s="102"/>
      <c r="O24938" s="93"/>
      <c r="P24938" s="93"/>
    </row>
    <row r="24939" spans="14:16">
      <c r="N24939" s="102"/>
      <c r="O24939" s="93"/>
      <c r="P24939" s="93"/>
    </row>
    <row r="24940" spans="14:16">
      <c r="N24940" s="102"/>
      <c r="O24940" s="93"/>
      <c r="P24940" s="93"/>
    </row>
    <row r="24941" spans="14:16">
      <c r="N24941" s="102"/>
      <c r="O24941" s="93"/>
      <c r="P24941" s="93"/>
    </row>
    <row r="24942" spans="14:16">
      <c r="N24942" s="102"/>
      <c r="O24942" s="93"/>
      <c r="P24942" s="93"/>
    </row>
    <row r="24943" spans="14:16">
      <c r="N24943" s="102"/>
      <c r="O24943" s="93"/>
      <c r="P24943" s="93"/>
    </row>
    <row r="24944" spans="14:16">
      <c r="N24944" s="102"/>
      <c r="O24944" s="93"/>
      <c r="P24944" s="93"/>
    </row>
    <row r="24945" spans="14:16">
      <c r="N24945" s="102"/>
      <c r="O24945" s="93"/>
      <c r="P24945" s="93"/>
    </row>
    <row r="24946" spans="14:16">
      <c r="N24946" s="102"/>
      <c r="O24946" s="93"/>
      <c r="P24946" s="93"/>
    </row>
    <row r="24947" spans="14:16">
      <c r="N24947" s="102"/>
      <c r="O24947" s="93"/>
      <c r="P24947" s="93"/>
    </row>
    <row r="24948" spans="14:16">
      <c r="N24948" s="102"/>
      <c r="O24948" s="93"/>
      <c r="P24948" s="93"/>
    </row>
    <row r="24949" spans="14:16">
      <c r="N24949" s="102"/>
      <c r="O24949" s="93"/>
      <c r="P24949" s="93"/>
    </row>
    <row r="24950" spans="14:16">
      <c r="N24950" s="102"/>
      <c r="O24950" s="93"/>
      <c r="P24950" s="93"/>
    </row>
    <row r="24951" spans="14:16">
      <c r="N24951" s="102"/>
      <c r="O24951" s="93"/>
      <c r="P24951" s="93"/>
    </row>
    <row r="24952" spans="14:16">
      <c r="N24952" s="102"/>
      <c r="O24952" s="93"/>
      <c r="P24952" s="93"/>
    </row>
    <row r="24953" spans="14:16">
      <c r="N24953" s="102"/>
      <c r="O24953" s="93"/>
      <c r="P24953" s="93"/>
    </row>
    <row r="24954" spans="14:16">
      <c r="N24954" s="102"/>
      <c r="O24954" s="93"/>
      <c r="P24954" s="93"/>
    </row>
    <row r="24955" spans="14:16">
      <c r="N24955" s="102"/>
      <c r="O24955" s="93"/>
      <c r="P24955" s="93"/>
    </row>
    <row r="24956" spans="14:16">
      <c r="N24956" s="102"/>
      <c r="O24956" s="93"/>
      <c r="P24956" s="93"/>
    </row>
    <row r="24957" spans="14:16">
      <c r="N24957" s="102"/>
      <c r="O24957" s="93"/>
      <c r="P24957" s="93"/>
    </row>
    <row r="24958" spans="14:16">
      <c r="N24958" s="102"/>
      <c r="O24958" s="93"/>
      <c r="P24958" s="93"/>
    </row>
    <row r="24959" spans="14:16">
      <c r="N24959" s="102"/>
      <c r="O24959" s="93"/>
      <c r="P24959" s="93"/>
    </row>
    <row r="24960" spans="14:16">
      <c r="N24960" s="102"/>
      <c r="O24960" s="93"/>
      <c r="P24960" s="93"/>
    </row>
    <row r="24961" spans="14:16">
      <c r="N24961" s="102"/>
      <c r="O24961" s="93"/>
      <c r="P24961" s="93"/>
    </row>
    <row r="24962" spans="14:16">
      <c r="N24962" s="102"/>
      <c r="O24962" s="93"/>
      <c r="P24962" s="93"/>
    </row>
    <row r="24963" spans="14:16">
      <c r="N24963" s="102"/>
      <c r="O24963" s="93"/>
      <c r="P24963" s="93"/>
    </row>
    <row r="24964" spans="14:16">
      <c r="N24964" s="102"/>
      <c r="O24964" s="93"/>
      <c r="P24964" s="93"/>
    </row>
    <row r="24965" spans="14:16">
      <c r="N24965" s="102"/>
      <c r="O24965" s="93"/>
      <c r="P24965" s="93"/>
    </row>
    <row r="24966" spans="14:16">
      <c r="N24966" s="102"/>
      <c r="O24966" s="93"/>
      <c r="P24966" s="93"/>
    </row>
    <row r="24967" spans="14:16">
      <c r="N24967" s="102"/>
      <c r="O24967" s="93"/>
      <c r="P24967" s="93"/>
    </row>
    <row r="24968" spans="14:16">
      <c r="N24968" s="102"/>
      <c r="O24968" s="93"/>
      <c r="P24968" s="93"/>
    </row>
    <row r="24969" spans="14:16">
      <c r="N24969" s="102"/>
      <c r="O24969" s="93"/>
      <c r="P24969" s="93"/>
    </row>
    <row r="24970" spans="14:16">
      <c r="N24970" s="102"/>
      <c r="O24970" s="93"/>
      <c r="P24970" s="93"/>
    </row>
    <row r="24971" spans="14:16">
      <c r="N24971" s="102"/>
      <c r="O24971" s="93"/>
      <c r="P24971" s="93"/>
    </row>
    <row r="24972" spans="14:16">
      <c r="N24972" s="102"/>
      <c r="O24972" s="93"/>
      <c r="P24972" s="93"/>
    </row>
    <row r="24973" spans="14:16">
      <c r="N24973" s="102"/>
      <c r="O24973" s="93"/>
      <c r="P24973" s="93"/>
    </row>
    <row r="24974" spans="14:16">
      <c r="N24974" s="102"/>
      <c r="O24974" s="93"/>
      <c r="P24974" s="93"/>
    </row>
    <row r="24975" spans="14:16">
      <c r="N24975" s="102"/>
      <c r="O24975" s="93"/>
      <c r="P24975" s="93"/>
    </row>
    <row r="24976" spans="14:16">
      <c r="N24976" s="102"/>
      <c r="O24976" s="93"/>
      <c r="P24976" s="93"/>
    </row>
    <row r="24977" spans="14:16">
      <c r="N24977" s="102"/>
      <c r="O24977" s="93"/>
      <c r="P24977" s="93"/>
    </row>
    <row r="24978" spans="14:16">
      <c r="N24978" s="102"/>
      <c r="O24978" s="93"/>
      <c r="P24978" s="93"/>
    </row>
    <row r="24979" spans="14:16">
      <c r="N24979" s="102"/>
      <c r="O24979" s="93"/>
      <c r="P24979" s="93"/>
    </row>
    <row r="24980" spans="14:16">
      <c r="N24980" s="102"/>
      <c r="O24980" s="93"/>
      <c r="P24980" s="93"/>
    </row>
    <row r="24981" spans="14:16">
      <c r="N24981" s="102"/>
      <c r="O24981" s="93"/>
      <c r="P24981" s="93"/>
    </row>
    <row r="24982" spans="14:16">
      <c r="N24982" s="102"/>
      <c r="O24982" s="93"/>
      <c r="P24982" s="93"/>
    </row>
    <row r="24983" spans="14:16">
      <c r="N24983" s="102"/>
      <c r="O24983" s="93"/>
      <c r="P24983" s="93"/>
    </row>
    <row r="24984" spans="14:16">
      <c r="N24984" s="102"/>
      <c r="O24984" s="93"/>
      <c r="P24984" s="93"/>
    </row>
    <row r="24985" spans="14:16">
      <c r="N24985" s="102"/>
      <c r="O24985" s="93"/>
      <c r="P24985" s="93"/>
    </row>
    <row r="24986" spans="14:16">
      <c r="N24986" s="102"/>
      <c r="O24986" s="93"/>
      <c r="P24986" s="93"/>
    </row>
    <row r="24987" spans="14:16">
      <c r="N24987" s="102"/>
      <c r="O24987" s="93"/>
      <c r="P24987" s="93"/>
    </row>
    <row r="24988" spans="14:16">
      <c r="N24988" s="102"/>
      <c r="O24988" s="93"/>
      <c r="P24988" s="93"/>
    </row>
    <row r="24989" spans="14:16">
      <c r="N24989" s="102"/>
      <c r="O24989" s="93"/>
      <c r="P24989" s="93"/>
    </row>
    <row r="24990" spans="14:16">
      <c r="N24990" s="102"/>
      <c r="O24990" s="93"/>
      <c r="P24990" s="93"/>
    </row>
    <row r="24991" spans="14:16">
      <c r="N24991" s="102"/>
      <c r="O24991" s="93"/>
      <c r="P24991" s="93"/>
    </row>
    <row r="24992" spans="14:16">
      <c r="N24992" s="102"/>
      <c r="O24992" s="93"/>
      <c r="P24992" s="93"/>
    </row>
    <row r="24993" spans="14:16">
      <c r="N24993" s="102"/>
      <c r="O24993" s="93"/>
      <c r="P24993" s="93"/>
    </row>
    <row r="24994" spans="14:16">
      <c r="N24994" s="102"/>
      <c r="O24994" s="93"/>
      <c r="P24994" s="93"/>
    </row>
    <row r="24995" spans="14:16">
      <c r="N24995" s="102"/>
      <c r="O24995" s="93"/>
      <c r="P24995" s="93"/>
    </row>
    <row r="24996" spans="14:16">
      <c r="N24996" s="102"/>
      <c r="O24996" s="93"/>
      <c r="P24996" s="93"/>
    </row>
    <row r="24997" spans="14:16">
      <c r="N24997" s="102"/>
      <c r="O24997" s="93"/>
      <c r="P24997" s="93"/>
    </row>
    <row r="24998" spans="14:16">
      <c r="N24998" s="102"/>
      <c r="O24998" s="93"/>
      <c r="P24998" s="93"/>
    </row>
    <row r="24999" spans="14:16">
      <c r="N24999" s="102"/>
      <c r="O24999" s="93"/>
      <c r="P24999" s="93"/>
    </row>
    <row r="25000" spans="14:16">
      <c r="N25000" s="102"/>
      <c r="O25000" s="93"/>
      <c r="P25000" s="93"/>
    </row>
    <row r="25001" spans="14:16">
      <c r="N25001" s="102"/>
      <c r="O25001" s="93"/>
      <c r="P25001" s="93"/>
    </row>
    <row r="25002" spans="14:16">
      <c r="N25002" s="102"/>
      <c r="O25002" s="93"/>
      <c r="P25002" s="93"/>
    </row>
    <row r="25003" spans="14:16">
      <c r="N25003" s="102"/>
      <c r="O25003" s="93"/>
      <c r="P25003" s="93"/>
    </row>
    <row r="25004" spans="14:16">
      <c r="N25004" s="102"/>
      <c r="O25004" s="93"/>
      <c r="P25004" s="93"/>
    </row>
    <row r="25005" spans="14:16">
      <c r="N25005" s="102"/>
      <c r="O25005" s="93"/>
      <c r="P25005" s="93"/>
    </row>
    <row r="25006" spans="14:16">
      <c r="N25006" s="102"/>
      <c r="O25006" s="93"/>
      <c r="P25006" s="93"/>
    </row>
    <row r="25007" spans="14:16">
      <c r="N25007" s="102"/>
      <c r="O25007" s="93"/>
      <c r="P25007" s="93"/>
    </row>
    <row r="25008" spans="14:16">
      <c r="N25008" s="102"/>
      <c r="O25008" s="93"/>
      <c r="P25008" s="93"/>
    </row>
    <row r="25009" spans="14:16">
      <c r="N25009" s="102"/>
      <c r="O25009" s="93"/>
      <c r="P25009" s="93"/>
    </row>
    <row r="25010" spans="14:16">
      <c r="N25010" s="102"/>
      <c r="O25010" s="93"/>
      <c r="P25010" s="93"/>
    </row>
    <row r="25011" spans="14:16">
      <c r="N25011" s="102"/>
      <c r="O25011" s="93"/>
      <c r="P25011" s="93"/>
    </row>
    <row r="25012" spans="14:16">
      <c r="N25012" s="102"/>
      <c r="O25012" s="93"/>
      <c r="P25012" s="93"/>
    </row>
    <row r="25013" spans="14:16">
      <c r="N25013" s="102"/>
      <c r="O25013" s="93"/>
      <c r="P25013" s="93"/>
    </row>
    <row r="25014" spans="14:16">
      <c r="N25014" s="102"/>
      <c r="O25014" s="93"/>
      <c r="P25014" s="93"/>
    </row>
    <row r="25015" spans="14:16">
      <c r="N25015" s="102"/>
      <c r="O25015" s="93"/>
      <c r="P25015" s="93"/>
    </row>
    <row r="25016" spans="14:16">
      <c r="N25016" s="102"/>
      <c r="O25016" s="93"/>
      <c r="P25016" s="93"/>
    </row>
    <row r="25017" spans="14:16">
      <c r="N25017" s="102"/>
      <c r="O25017" s="93"/>
      <c r="P25017" s="93"/>
    </row>
    <row r="25018" spans="14:16">
      <c r="N25018" s="102"/>
      <c r="O25018" s="93"/>
      <c r="P25018" s="93"/>
    </row>
    <row r="25019" spans="14:16">
      <c r="N25019" s="102"/>
      <c r="O25019" s="93"/>
      <c r="P25019" s="93"/>
    </row>
    <row r="25020" spans="14:16">
      <c r="N25020" s="102"/>
      <c r="O25020" s="93"/>
      <c r="P25020" s="93"/>
    </row>
    <row r="25021" spans="14:16">
      <c r="N25021" s="102"/>
      <c r="O25021" s="93"/>
      <c r="P25021" s="93"/>
    </row>
    <row r="25022" spans="14:16">
      <c r="N25022" s="102"/>
      <c r="O25022" s="93"/>
      <c r="P25022" s="93"/>
    </row>
    <row r="25023" spans="14:16">
      <c r="N25023" s="102"/>
      <c r="O25023" s="93"/>
      <c r="P25023" s="93"/>
    </row>
    <row r="25024" spans="14:16">
      <c r="N25024" s="102"/>
      <c r="O25024" s="93"/>
      <c r="P25024" s="93"/>
    </row>
    <row r="25025" spans="14:16">
      <c r="N25025" s="102"/>
      <c r="O25025" s="93"/>
      <c r="P25025" s="93"/>
    </row>
    <row r="25026" spans="14:16">
      <c r="N25026" s="102"/>
      <c r="O25026" s="93"/>
      <c r="P25026" s="93"/>
    </row>
    <row r="25027" spans="14:16">
      <c r="N25027" s="102"/>
      <c r="O25027" s="93"/>
      <c r="P25027" s="93"/>
    </row>
    <row r="25028" spans="14:16">
      <c r="N25028" s="102"/>
      <c r="O25028" s="93"/>
      <c r="P25028" s="93"/>
    </row>
    <row r="25029" spans="14:16">
      <c r="N25029" s="102"/>
      <c r="O25029" s="93"/>
      <c r="P25029" s="93"/>
    </row>
    <row r="25030" spans="14:16">
      <c r="N25030" s="102"/>
      <c r="O25030" s="93"/>
      <c r="P25030" s="93"/>
    </row>
    <row r="25031" spans="14:16">
      <c r="N25031" s="102"/>
      <c r="O25031" s="93"/>
      <c r="P25031" s="93"/>
    </row>
    <row r="25032" spans="14:16">
      <c r="N25032" s="102"/>
      <c r="O25032" s="93"/>
      <c r="P25032" s="93"/>
    </row>
    <row r="25033" spans="14:16">
      <c r="N25033" s="102"/>
      <c r="O25033" s="93"/>
      <c r="P25033" s="93"/>
    </row>
    <row r="25034" spans="14:16">
      <c r="N25034" s="102"/>
      <c r="O25034" s="93"/>
      <c r="P25034" s="93"/>
    </row>
    <row r="25035" spans="14:16">
      <c r="N25035" s="102"/>
      <c r="O25035" s="93"/>
      <c r="P25035" s="93"/>
    </row>
    <row r="25036" spans="14:16">
      <c r="N25036" s="102"/>
      <c r="O25036" s="93"/>
      <c r="P25036" s="93"/>
    </row>
    <row r="25037" spans="14:16">
      <c r="N25037" s="102"/>
      <c r="O25037" s="93"/>
      <c r="P25037" s="93"/>
    </row>
    <row r="25038" spans="14:16">
      <c r="N25038" s="102"/>
      <c r="O25038" s="93"/>
      <c r="P25038" s="93"/>
    </row>
    <row r="25039" spans="14:16">
      <c r="N25039" s="102"/>
      <c r="O25039" s="93"/>
      <c r="P25039" s="93"/>
    </row>
    <row r="25040" spans="14:16">
      <c r="N25040" s="102"/>
      <c r="O25040" s="93"/>
      <c r="P25040" s="93"/>
    </row>
    <row r="25041" spans="14:16">
      <c r="N25041" s="102"/>
      <c r="O25041" s="93"/>
      <c r="P25041" s="93"/>
    </row>
    <row r="25042" spans="14:16">
      <c r="N25042" s="102"/>
      <c r="O25042" s="93"/>
      <c r="P25042" s="93"/>
    </row>
    <row r="25043" spans="14:16">
      <c r="N25043" s="102"/>
      <c r="O25043" s="93"/>
      <c r="P25043" s="93"/>
    </row>
    <row r="25044" spans="14:16">
      <c r="N25044" s="102"/>
      <c r="O25044" s="93"/>
      <c r="P25044" s="93"/>
    </row>
    <row r="25045" spans="14:16">
      <c r="N25045" s="102"/>
      <c r="O25045" s="93"/>
      <c r="P25045" s="93"/>
    </row>
    <row r="25046" spans="14:16">
      <c r="N25046" s="102"/>
      <c r="O25046" s="93"/>
      <c r="P25046" s="93"/>
    </row>
    <row r="25047" spans="14:16">
      <c r="N25047" s="102"/>
      <c r="O25047" s="93"/>
      <c r="P25047" s="93"/>
    </row>
    <row r="25048" spans="14:16">
      <c r="N25048" s="102"/>
      <c r="O25048" s="93"/>
      <c r="P25048" s="93"/>
    </row>
    <row r="25049" spans="14:16">
      <c r="N25049" s="102"/>
      <c r="O25049" s="93"/>
      <c r="P25049" s="93"/>
    </row>
    <row r="25050" spans="14:16">
      <c r="N25050" s="102"/>
      <c r="O25050" s="93"/>
      <c r="P25050" s="93"/>
    </row>
    <row r="25051" spans="14:16">
      <c r="N25051" s="102"/>
      <c r="O25051" s="93"/>
      <c r="P25051" s="93"/>
    </row>
    <row r="25052" spans="14:16">
      <c r="N25052" s="102"/>
      <c r="O25052" s="93"/>
      <c r="P25052" s="93"/>
    </row>
    <row r="25053" spans="14:16">
      <c r="N25053" s="102"/>
      <c r="O25053" s="93"/>
      <c r="P25053" s="93"/>
    </row>
    <row r="25054" spans="14:16">
      <c r="N25054" s="102"/>
      <c r="O25054" s="93"/>
      <c r="P25054" s="93"/>
    </row>
    <row r="25055" spans="14:16">
      <c r="N25055" s="102"/>
      <c r="O25055" s="93"/>
      <c r="P25055" s="93"/>
    </row>
    <row r="25056" spans="14:16">
      <c r="N25056" s="102"/>
      <c r="O25056" s="93"/>
      <c r="P25056" s="93"/>
    </row>
    <row r="25057" spans="14:16">
      <c r="N25057" s="102"/>
      <c r="O25057" s="93"/>
      <c r="P25057" s="93"/>
    </row>
    <row r="25058" spans="14:16">
      <c r="N25058" s="102"/>
      <c r="O25058" s="93"/>
      <c r="P25058" s="93"/>
    </row>
    <row r="25059" spans="14:16">
      <c r="N25059" s="102"/>
      <c r="O25059" s="93"/>
      <c r="P25059" s="93"/>
    </row>
    <row r="25060" spans="14:16">
      <c r="N25060" s="102"/>
      <c r="O25060" s="93"/>
      <c r="P25060" s="93"/>
    </row>
    <row r="25061" spans="14:16">
      <c r="N25061" s="102"/>
      <c r="O25061" s="93"/>
      <c r="P25061" s="93"/>
    </row>
    <row r="25062" spans="14:16">
      <c r="N25062" s="102"/>
      <c r="O25062" s="93"/>
      <c r="P25062" s="93"/>
    </row>
    <row r="25063" spans="14:16">
      <c r="N25063" s="102"/>
      <c r="O25063" s="93"/>
      <c r="P25063" s="93"/>
    </row>
    <row r="25064" spans="14:16">
      <c r="N25064" s="102"/>
      <c r="O25064" s="93"/>
      <c r="P25064" s="93"/>
    </row>
    <row r="25065" spans="14:16">
      <c r="N25065" s="102"/>
      <c r="O25065" s="93"/>
      <c r="P25065" s="93"/>
    </row>
    <row r="25066" spans="14:16">
      <c r="N25066" s="102"/>
      <c r="O25066" s="93"/>
      <c r="P25066" s="93"/>
    </row>
    <row r="25067" spans="14:16">
      <c r="N25067" s="102"/>
      <c r="O25067" s="93"/>
      <c r="P25067" s="93"/>
    </row>
    <row r="25068" spans="14:16">
      <c r="N25068" s="102"/>
      <c r="O25068" s="93"/>
      <c r="P25068" s="93"/>
    </row>
    <row r="25069" spans="14:16">
      <c r="N25069" s="102"/>
      <c r="O25069" s="93"/>
      <c r="P25069" s="93"/>
    </row>
    <row r="25070" spans="14:16">
      <c r="N25070" s="102"/>
      <c r="O25070" s="93"/>
      <c r="P25070" s="93"/>
    </row>
    <row r="25071" spans="14:16">
      <c r="N25071" s="102"/>
      <c r="O25071" s="93"/>
      <c r="P25071" s="93"/>
    </row>
    <row r="25072" spans="14:16">
      <c r="N25072" s="102"/>
      <c r="O25072" s="93"/>
      <c r="P25072" s="93"/>
    </row>
    <row r="25073" spans="14:16">
      <c r="N25073" s="102"/>
      <c r="O25073" s="93"/>
      <c r="P25073" s="93"/>
    </row>
    <row r="25074" spans="14:16">
      <c r="N25074" s="102"/>
      <c r="O25074" s="93"/>
      <c r="P25074" s="93"/>
    </row>
    <row r="25075" spans="14:16">
      <c r="N25075" s="102"/>
      <c r="O25075" s="93"/>
      <c r="P25075" s="93"/>
    </row>
    <row r="25076" spans="14:16">
      <c r="N25076" s="102"/>
      <c r="O25076" s="93"/>
      <c r="P25076" s="93"/>
    </row>
    <row r="25077" spans="14:16">
      <c r="N25077" s="102"/>
      <c r="O25077" s="93"/>
      <c r="P25077" s="93"/>
    </row>
    <row r="25078" spans="14:16">
      <c r="N25078" s="102"/>
      <c r="O25078" s="93"/>
      <c r="P25078" s="93"/>
    </row>
    <row r="25079" spans="14:16">
      <c r="N25079" s="102"/>
      <c r="O25079" s="93"/>
      <c r="P25079" s="93"/>
    </row>
    <row r="25080" spans="14:16">
      <c r="N25080" s="102"/>
      <c r="O25080" s="93"/>
      <c r="P25080" s="93"/>
    </row>
    <row r="25081" spans="14:16">
      <c r="N25081" s="102"/>
      <c r="O25081" s="93"/>
      <c r="P25081" s="93"/>
    </row>
    <row r="25082" spans="14:16">
      <c r="N25082" s="102"/>
      <c r="O25082" s="93"/>
      <c r="P25082" s="93"/>
    </row>
    <row r="25083" spans="14:16">
      <c r="N25083" s="102"/>
      <c r="O25083" s="93"/>
      <c r="P25083" s="93"/>
    </row>
    <row r="25084" spans="14:16">
      <c r="N25084" s="102"/>
      <c r="O25084" s="93"/>
      <c r="P25084" s="93"/>
    </row>
    <row r="25085" spans="14:16">
      <c r="N25085" s="102"/>
      <c r="O25085" s="93"/>
      <c r="P25085" s="93"/>
    </row>
    <row r="25086" spans="14:16">
      <c r="N25086" s="102"/>
      <c r="O25086" s="93"/>
      <c r="P25086" s="93"/>
    </row>
    <row r="25087" spans="14:16">
      <c r="N25087" s="102"/>
      <c r="O25087" s="93"/>
      <c r="P25087" s="93"/>
    </row>
    <row r="25088" spans="14:16">
      <c r="N25088" s="102"/>
      <c r="O25088" s="93"/>
      <c r="P25088" s="93"/>
    </row>
    <row r="25089" spans="14:16">
      <c r="N25089" s="102"/>
      <c r="O25089" s="93"/>
      <c r="P25089" s="93"/>
    </row>
    <row r="25090" spans="14:16">
      <c r="N25090" s="102"/>
      <c r="O25090" s="93"/>
      <c r="P25090" s="93"/>
    </row>
    <row r="25091" spans="14:16">
      <c r="N25091" s="102"/>
      <c r="O25091" s="93"/>
      <c r="P25091" s="93"/>
    </row>
    <row r="25092" spans="14:16">
      <c r="N25092" s="102"/>
      <c r="O25092" s="93"/>
      <c r="P25092" s="93"/>
    </row>
    <row r="25093" spans="14:16">
      <c r="N25093" s="102"/>
      <c r="O25093" s="93"/>
      <c r="P25093" s="93"/>
    </row>
    <row r="25094" spans="14:16">
      <c r="N25094" s="102"/>
      <c r="O25094" s="93"/>
      <c r="P25094" s="93"/>
    </row>
    <row r="25095" spans="14:16">
      <c r="N25095" s="102"/>
      <c r="O25095" s="93"/>
      <c r="P25095" s="93"/>
    </row>
    <row r="25096" spans="14:16">
      <c r="N25096" s="102"/>
      <c r="O25096" s="93"/>
      <c r="P25096" s="93"/>
    </row>
    <row r="25097" spans="14:16">
      <c r="N25097" s="102"/>
      <c r="O25097" s="93"/>
      <c r="P25097" s="93"/>
    </row>
    <row r="25098" spans="14:16">
      <c r="N25098" s="102"/>
      <c r="O25098" s="93"/>
      <c r="P25098" s="93"/>
    </row>
    <row r="25099" spans="14:16">
      <c r="N25099" s="102"/>
      <c r="O25099" s="93"/>
      <c r="P25099" s="93"/>
    </row>
    <row r="25100" spans="14:16">
      <c r="N25100" s="102"/>
      <c r="O25100" s="93"/>
      <c r="P25100" s="93"/>
    </row>
    <row r="25101" spans="14:16">
      <c r="N25101" s="102"/>
      <c r="O25101" s="93"/>
      <c r="P25101" s="93"/>
    </row>
    <row r="25102" spans="14:16">
      <c r="N25102" s="102"/>
      <c r="O25102" s="93"/>
      <c r="P25102" s="93"/>
    </row>
    <row r="25103" spans="14:16">
      <c r="N25103" s="102"/>
      <c r="O25103" s="93"/>
      <c r="P25103" s="93"/>
    </row>
    <row r="25104" spans="14:16">
      <c r="N25104" s="102"/>
      <c r="O25104" s="93"/>
      <c r="P25104" s="93"/>
    </row>
    <row r="25105" spans="14:16">
      <c r="N25105" s="102"/>
      <c r="O25105" s="93"/>
      <c r="P25105" s="93"/>
    </row>
    <row r="25106" spans="14:16">
      <c r="N25106" s="102"/>
      <c r="O25106" s="93"/>
      <c r="P25106" s="93"/>
    </row>
    <row r="25107" spans="14:16">
      <c r="N25107" s="102"/>
      <c r="O25107" s="93"/>
      <c r="P25107" s="93"/>
    </row>
    <row r="25108" spans="14:16">
      <c r="N25108" s="102"/>
      <c r="O25108" s="93"/>
      <c r="P25108" s="93"/>
    </row>
    <row r="25109" spans="14:16">
      <c r="N25109" s="102"/>
      <c r="O25109" s="93"/>
      <c r="P25109" s="93"/>
    </row>
    <row r="25110" spans="14:16">
      <c r="N25110" s="102"/>
      <c r="O25110" s="93"/>
      <c r="P25110" s="93"/>
    </row>
    <row r="25111" spans="14:16">
      <c r="N25111" s="102"/>
      <c r="O25111" s="93"/>
      <c r="P25111" s="93"/>
    </row>
    <row r="25112" spans="14:16">
      <c r="N25112" s="102"/>
      <c r="O25112" s="93"/>
      <c r="P25112" s="93"/>
    </row>
    <row r="25113" spans="14:16">
      <c r="N25113" s="102"/>
      <c r="O25113" s="93"/>
      <c r="P25113" s="93"/>
    </row>
    <row r="25114" spans="14:16">
      <c r="N25114" s="102"/>
      <c r="O25114" s="93"/>
      <c r="P25114" s="93"/>
    </row>
    <row r="25115" spans="14:16">
      <c r="N25115" s="102"/>
      <c r="O25115" s="93"/>
      <c r="P25115" s="93"/>
    </row>
    <row r="25116" spans="14:16">
      <c r="N25116" s="102"/>
      <c r="O25116" s="93"/>
      <c r="P25116" s="93"/>
    </row>
    <row r="25117" spans="14:16">
      <c r="N25117" s="102"/>
      <c r="O25117" s="93"/>
      <c r="P25117" s="93"/>
    </row>
    <row r="25118" spans="14:16">
      <c r="N25118" s="102"/>
      <c r="O25118" s="93"/>
      <c r="P25118" s="93"/>
    </row>
    <row r="25119" spans="14:16">
      <c r="N25119" s="102"/>
      <c r="O25119" s="93"/>
      <c r="P25119" s="93"/>
    </row>
    <row r="25120" spans="14:16">
      <c r="N25120" s="102"/>
      <c r="O25120" s="93"/>
      <c r="P25120" s="93"/>
    </row>
    <row r="25121" spans="14:16">
      <c r="N25121" s="102"/>
      <c r="O25121" s="93"/>
      <c r="P25121" s="93"/>
    </row>
    <row r="25122" spans="14:16">
      <c r="N25122" s="102"/>
      <c r="O25122" s="93"/>
      <c r="P25122" s="93"/>
    </row>
    <row r="25123" spans="14:16">
      <c r="N25123" s="102"/>
      <c r="O25123" s="93"/>
      <c r="P25123" s="93"/>
    </row>
    <row r="25124" spans="14:16">
      <c r="N25124" s="102"/>
      <c r="O25124" s="93"/>
      <c r="P25124" s="93"/>
    </row>
    <row r="25125" spans="14:16">
      <c r="N25125" s="102"/>
      <c r="O25125" s="93"/>
      <c r="P25125" s="93"/>
    </row>
    <row r="25126" spans="14:16">
      <c r="N25126" s="102"/>
      <c r="O25126" s="93"/>
      <c r="P25126" s="93"/>
    </row>
    <row r="25127" spans="14:16">
      <c r="N25127" s="102"/>
      <c r="O25127" s="93"/>
      <c r="P25127" s="93"/>
    </row>
    <row r="25128" spans="14:16">
      <c r="N25128" s="102"/>
      <c r="O25128" s="93"/>
      <c r="P25128" s="93"/>
    </row>
    <row r="25129" spans="14:16">
      <c r="N25129" s="102"/>
      <c r="O25129" s="93"/>
      <c r="P25129" s="93"/>
    </row>
    <row r="25130" spans="14:16">
      <c r="N25130" s="102"/>
      <c r="O25130" s="93"/>
      <c r="P25130" s="93"/>
    </row>
    <row r="25131" spans="14:16">
      <c r="N25131" s="102"/>
      <c r="O25131" s="93"/>
      <c r="P25131" s="93"/>
    </row>
    <row r="25132" spans="14:16">
      <c r="N25132" s="102"/>
      <c r="O25132" s="93"/>
      <c r="P25132" s="93"/>
    </row>
    <row r="25133" spans="14:16">
      <c r="N25133" s="102"/>
      <c r="O25133" s="93"/>
      <c r="P25133" s="93"/>
    </row>
    <row r="25134" spans="14:16">
      <c r="N25134" s="102"/>
      <c r="O25134" s="93"/>
      <c r="P25134" s="93"/>
    </row>
    <row r="25135" spans="14:16">
      <c r="N25135" s="102"/>
      <c r="O25135" s="93"/>
      <c r="P25135" s="93"/>
    </row>
    <row r="25136" spans="14:16">
      <c r="N25136" s="102"/>
      <c r="O25136" s="93"/>
      <c r="P25136" s="93"/>
    </row>
    <row r="25137" spans="14:16">
      <c r="N25137" s="102"/>
      <c r="O25137" s="93"/>
      <c r="P25137" s="93"/>
    </row>
    <row r="25138" spans="14:16">
      <c r="N25138" s="102"/>
      <c r="O25138" s="93"/>
      <c r="P25138" s="93"/>
    </row>
    <row r="25139" spans="14:16">
      <c r="N25139" s="102"/>
      <c r="O25139" s="93"/>
      <c r="P25139" s="93"/>
    </row>
    <row r="25140" spans="14:16">
      <c r="N25140" s="102"/>
      <c r="O25140" s="93"/>
      <c r="P25140" s="93"/>
    </row>
    <row r="25141" spans="14:16">
      <c r="N25141" s="102"/>
      <c r="O25141" s="93"/>
      <c r="P25141" s="93"/>
    </row>
    <row r="25142" spans="14:16">
      <c r="N25142" s="102"/>
      <c r="O25142" s="93"/>
      <c r="P25142" s="93"/>
    </row>
    <row r="25143" spans="14:16">
      <c r="N25143" s="102"/>
      <c r="O25143" s="93"/>
      <c r="P25143" s="93"/>
    </row>
    <row r="25144" spans="14:16">
      <c r="N25144" s="102"/>
      <c r="O25144" s="93"/>
      <c r="P25144" s="93"/>
    </row>
    <row r="25145" spans="14:16">
      <c r="N25145" s="102"/>
      <c r="O25145" s="93"/>
      <c r="P25145" s="93"/>
    </row>
    <row r="25146" spans="14:16">
      <c r="N25146" s="102"/>
      <c r="O25146" s="93"/>
      <c r="P25146" s="93"/>
    </row>
    <row r="25147" spans="14:16">
      <c r="N25147" s="102"/>
      <c r="O25147" s="93"/>
      <c r="P25147" s="93"/>
    </row>
    <row r="25148" spans="14:16">
      <c r="N25148" s="102"/>
      <c r="O25148" s="93"/>
      <c r="P25148" s="93"/>
    </row>
    <row r="25149" spans="14:16">
      <c r="N25149" s="102"/>
      <c r="O25149" s="93"/>
      <c r="P25149" s="93"/>
    </row>
    <row r="25150" spans="14:16">
      <c r="N25150" s="102"/>
      <c r="O25150" s="93"/>
      <c r="P25150" s="93"/>
    </row>
    <row r="25151" spans="14:16">
      <c r="N25151" s="102"/>
      <c r="O25151" s="93"/>
      <c r="P25151" s="93"/>
    </row>
    <row r="25152" spans="14:16">
      <c r="N25152" s="102"/>
      <c r="O25152" s="93"/>
      <c r="P25152" s="93"/>
    </row>
    <row r="25153" spans="14:16">
      <c r="N25153" s="102"/>
      <c r="O25153" s="93"/>
      <c r="P25153" s="93"/>
    </row>
    <row r="25154" spans="14:16">
      <c r="N25154" s="102"/>
      <c r="O25154" s="93"/>
      <c r="P25154" s="93"/>
    </row>
    <row r="25155" spans="14:16">
      <c r="N25155" s="102"/>
      <c r="O25155" s="93"/>
      <c r="P25155" s="93"/>
    </row>
    <row r="25156" spans="14:16">
      <c r="N25156" s="102"/>
      <c r="O25156" s="93"/>
      <c r="P25156" s="93"/>
    </row>
    <row r="25157" spans="14:16">
      <c r="N25157" s="102"/>
      <c r="O25157" s="93"/>
      <c r="P25157" s="93"/>
    </row>
    <row r="25158" spans="14:16">
      <c r="N25158" s="102"/>
      <c r="O25158" s="93"/>
      <c r="P25158" s="93"/>
    </row>
    <row r="25159" spans="14:16">
      <c r="N25159" s="102"/>
      <c r="O25159" s="93"/>
      <c r="P25159" s="93"/>
    </row>
    <row r="25160" spans="14:16">
      <c r="N25160" s="102"/>
      <c r="O25160" s="93"/>
      <c r="P25160" s="93"/>
    </row>
    <row r="25161" spans="14:16">
      <c r="N25161" s="102"/>
      <c r="O25161" s="93"/>
      <c r="P25161" s="93"/>
    </row>
    <row r="25162" spans="14:16">
      <c r="N25162" s="102"/>
      <c r="O25162" s="93"/>
      <c r="P25162" s="93"/>
    </row>
    <row r="25163" spans="14:16">
      <c r="N25163" s="102"/>
      <c r="O25163" s="93"/>
      <c r="P25163" s="93"/>
    </row>
    <row r="25164" spans="14:16">
      <c r="N25164" s="102"/>
      <c r="O25164" s="93"/>
      <c r="P25164" s="93"/>
    </row>
    <row r="25165" spans="14:16">
      <c r="N25165" s="102"/>
      <c r="O25165" s="93"/>
      <c r="P25165" s="93"/>
    </row>
    <row r="25166" spans="14:16">
      <c r="N25166" s="102"/>
      <c r="O25166" s="93"/>
      <c r="P25166" s="93"/>
    </row>
    <row r="25167" spans="14:16">
      <c r="N25167" s="102"/>
      <c r="O25167" s="93"/>
      <c r="P25167" s="93"/>
    </row>
    <row r="25168" spans="14:16">
      <c r="N25168" s="102"/>
      <c r="O25168" s="93"/>
      <c r="P25168" s="93"/>
    </row>
    <row r="25169" spans="14:16">
      <c r="N25169" s="102"/>
      <c r="O25169" s="93"/>
      <c r="P25169" s="93"/>
    </row>
    <row r="25170" spans="14:16">
      <c r="N25170" s="102"/>
      <c r="O25170" s="93"/>
      <c r="P25170" s="93"/>
    </row>
    <row r="25171" spans="14:16">
      <c r="N25171" s="102"/>
      <c r="O25171" s="93"/>
      <c r="P25171" s="93"/>
    </row>
    <row r="25172" spans="14:16">
      <c r="N25172" s="102"/>
      <c r="O25172" s="93"/>
      <c r="P25172" s="93"/>
    </row>
    <row r="25173" spans="14:16">
      <c r="N25173" s="102"/>
      <c r="O25173" s="93"/>
      <c r="P25173" s="93"/>
    </row>
    <row r="25174" spans="14:16">
      <c r="N25174" s="102"/>
      <c r="O25174" s="93"/>
      <c r="P25174" s="93"/>
    </row>
    <row r="25175" spans="14:16">
      <c r="N25175" s="102"/>
      <c r="O25175" s="93"/>
      <c r="P25175" s="93"/>
    </row>
    <row r="25176" spans="14:16">
      <c r="N25176" s="102"/>
      <c r="O25176" s="93"/>
      <c r="P25176" s="93"/>
    </row>
    <row r="25177" spans="14:16">
      <c r="N25177" s="102"/>
      <c r="O25177" s="93"/>
      <c r="P25177" s="93"/>
    </row>
    <row r="25178" spans="14:16">
      <c r="N25178" s="102"/>
      <c r="O25178" s="93"/>
      <c r="P25178" s="93"/>
    </row>
    <row r="25179" spans="14:16">
      <c r="N25179" s="102"/>
      <c r="O25179" s="93"/>
      <c r="P25179" s="93"/>
    </row>
    <row r="25180" spans="14:16">
      <c r="N25180" s="102"/>
      <c r="O25180" s="93"/>
      <c r="P25180" s="93"/>
    </row>
    <row r="25181" spans="14:16">
      <c r="N25181" s="102"/>
      <c r="O25181" s="93"/>
      <c r="P25181" s="93"/>
    </row>
    <row r="25182" spans="14:16">
      <c r="N25182" s="102"/>
      <c r="O25182" s="93"/>
      <c r="P25182" s="93"/>
    </row>
    <row r="25183" spans="14:16">
      <c r="N25183" s="102"/>
      <c r="O25183" s="93"/>
      <c r="P25183" s="93"/>
    </row>
    <row r="25184" spans="14:16">
      <c r="N25184" s="102"/>
      <c r="O25184" s="93"/>
      <c r="P25184" s="93"/>
    </row>
    <row r="25185" spans="14:16">
      <c r="N25185" s="102"/>
      <c r="O25185" s="93"/>
      <c r="P25185" s="93"/>
    </row>
    <row r="25186" spans="14:16">
      <c r="N25186" s="102"/>
      <c r="O25186" s="93"/>
      <c r="P25186" s="93"/>
    </row>
    <row r="25187" spans="14:16">
      <c r="N25187" s="102"/>
      <c r="O25187" s="93"/>
      <c r="P25187" s="93"/>
    </row>
    <row r="25188" spans="14:16">
      <c r="N25188" s="102"/>
      <c r="O25188" s="93"/>
      <c r="P25188" s="93"/>
    </row>
    <row r="25189" spans="14:16">
      <c r="N25189" s="102"/>
      <c r="O25189" s="93"/>
      <c r="P25189" s="93"/>
    </row>
    <row r="25190" spans="14:16">
      <c r="N25190" s="102"/>
      <c r="O25190" s="93"/>
      <c r="P25190" s="93"/>
    </row>
    <row r="25191" spans="14:16">
      <c r="N25191" s="102"/>
      <c r="O25191" s="93"/>
      <c r="P25191" s="93"/>
    </row>
    <row r="25192" spans="14:16">
      <c r="N25192" s="102"/>
      <c r="O25192" s="93"/>
      <c r="P25192" s="93"/>
    </row>
    <row r="25193" spans="14:16">
      <c r="N25193" s="102"/>
      <c r="O25193" s="93"/>
      <c r="P25193" s="93"/>
    </row>
    <row r="25194" spans="14:16">
      <c r="N25194" s="102"/>
      <c r="O25194" s="93"/>
      <c r="P25194" s="93"/>
    </row>
    <row r="25195" spans="14:16">
      <c r="N25195" s="102"/>
      <c r="O25195" s="93"/>
      <c r="P25195" s="93"/>
    </row>
    <row r="25196" spans="14:16">
      <c r="N25196" s="102"/>
      <c r="O25196" s="93"/>
      <c r="P25196" s="93"/>
    </row>
    <row r="25197" spans="14:16">
      <c r="N25197" s="102"/>
      <c r="O25197" s="93"/>
      <c r="P25197" s="93"/>
    </row>
    <row r="25198" spans="14:16">
      <c r="N25198" s="102"/>
      <c r="O25198" s="93"/>
      <c r="P25198" s="93"/>
    </row>
    <row r="25199" spans="14:16">
      <c r="N25199" s="102"/>
      <c r="O25199" s="93"/>
      <c r="P25199" s="93"/>
    </row>
    <row r="25200" spans="14:16">
      <c r="N25200" s="102"/>
      <c r="O25200" s="93"/>
      <c r="P25200" s="93"/>
    </row>
    <row r="25201" spans="14:16">
      <c r="N25201" s="102"/>
      <c r="O25201" s="93"/>
      <c r="P25201" s="93"/>
    </row>
    <row r="25202" spans="14:16">
      <c r="N25202" s="102"/>
      <c r="O25202" s="93"/>
      <c r="P25202" s="93"/>
    </row>
    <row r="25203" spans="14:16">
      <c r="N25203" s="102"/>
      <c r="O25203" s="93"/>
      <c r="P25203" s="93"/>
    </row>
    <row r="25204" spans="14:16">
      <c r="N25204" s="102"/>
      <c r="O25204" s="93"/>
      <c r="P25204" s="93"/>
    </row>
    <row r="25205" spans="14:16">
      <c r="N25205" s="102"/>
      <c r="O25205" s="93"/>
      <c r="P25205" s="93"/>
    </row>
    <row r="25206" spans="14:16">
      <c r="N25206" s="102"/>
      <c r="O25206" s="93"/>
      <c r="P25206" s="93"/>
    </row>
    <row r="25207" spans="14:16">
      <c r="N25207" s="102"/>
      <c r="O25207" s="93"/>
      <c r="P25207" s="93"/>
    </row>
    <row r="25208" spans="14:16">
      <c r="N25208" s="102"/>
      <c r="O25208" s="93"/>
      <c r="P25208" s="93"/>
    </row>
    <row r="25209" spans="14:16">
      <c r="N25209" s="102"/>
      <c r="O25209" s="93"/>
      <c r="P25209" s="93"/>
    </row>
    <row r="25210" spans="14:16">
      <c r="N25210" s="102"/>
      <c r="O25210" s="93"/>
      <c r="P25210" s="93"/>
    </row>
    <row r="25211" spans="14:16">
      <c r="N25211" s="102"/>
      <c r="O25211" s="93"/>
      <c r="P25211" s="93"/>
    </row>
    <row r="25212" spans="14:16">
      <c r="N25212" s="102"/>
      <c r="O25212" s="93"/>
      <c r="P25212" s="93"/>
    </row>
    <row r="25213" spans="14:16">
      <c r="N25213" s="102"/>
      <c r="O25213" s="93"/>
      <c r="P25213" s="93"/>
    </row>
    <row r="25214" spans="14:16">
      <c r="N25214" s="102"/>
      <c r="O25214" s="93"/>
      <c r="P25214" s="93"/>
    </row>
    <row r="25215" spans="14:16">
      <c r="N25215" s="102"/>
      <c r="O25215" s="93"/>
      <c r="P25215" s="93"/>
    </row>
    <row r="25216" spans="14:16">
      <c r="N25216" s="102"/>
      <c r="O25216" s="93"/>
      <c r="P25216" s="93"/>
    </row>
    <row r="25217" spans="14:16">
      <c r="N25217" s="102"/>
      <c r="O25217" s="93"/>
      <c r="P25217" s="93"/>
    </row>
    <row r="25218" spans="14:16">
      <c r="N25218" s="102"/>
      <c r="O25218" s="93"/>
      <c r="P25218" s="93"/>
    </row>
    <row r="25219" spans="14:16">
      <c r="N25219" s="102"/>
      <c r="O25219" s="93"/>
      <c r="P25219" s="93"/>
    </row>
    <row r="25220" spans="14:16">
      <c r="N25220" s="102"/>
      <c r="O25220" s="93"/>
      <c r="P25220" s="93"/>
    </row>
    <row r="25221" spans="14:16">
      <c r="N25221" s="102"/>
      <c r="O25221" s="93"/>
      <c r="P25221" s="93"/>
    </row>
    <row r="25222" spans="14:16">
      <c r="N25222" s="102"/>
      <c r="O25222" s="93"/>
      <c r="P25222" s="93"/>
    </row>
    <row r="25223" spans="14:16">
      <c r="N25223" s="102"/>
      <c r="O25223" s="93"/>
      <c r="P25223" s="93"/>
    </row>
    <row r="25224" spans="14:16">
      <c r="N25224" s="102"/>
      <c r="O25224" s="93"/>
      <c r="P25224" s="93"/>
    </row>
    <row r="25225" spans="14:16">
      <c r="N25225" s="102"/>
      <c r="O25225" s="93"/>
      <c r="P25225" s="93"/>
    </row>
    <row r="25226" spans="14:16">
      <c r="N25226" s="102"/>
      <c r="O25226" s="93"/>
      <c r="P25226" s="93"/>
    </row>
    <row r="25227" spans="14:16">
      <c r="N25227" s="102"/>
      <c r="O25227" s="93"/>
      <c r="P25227" s="93"/>
    </row>
    <row r="25228" spans="14:16">
      <c r="N25228" s="102"/>
      <c r="O25228" s="93"/>
      <c r="P25228" s="93"/>
    </row>
    <row r="25229" spans="14:16">
      <c r="N25229" s="102"/>
      <c r="O25229" s="93"/>
      <c r="P25229" s="93"/>
    </row>
    <row r="25230" spans="14:16">
      <c r="N25230" s="102"/>
      <c r="O25230" s="93"/>
      <c r="P25230" s="93"/>
    </row>
    <row r="25231" spans="14:16">
      <c r="N25231" s="102"/>
      <c r="O25231" s="93"/>
      <c r="P25231" s="93"/>
    </row>
    <row r="25232" spans="14:16">
      <c r="N25232" s="102"/>
      <c r="O25232" s="93"/>
      <c r="P25232" s="93"/>
    </row>
    <row r="25233" spans="14:16">
      <c r="N25233" s="102"/>
      <c r="O25233" s="93"/>
      <c r="P25233" s="93"/>
    </row>
    <row r="25234" spans="14:16">
      <c r="N25234" s="102"/>
      <c r="O25234" s="93"/>
      <c r="P25234" s="93"/>
    </row>
    <row r="25235" spans="14:16">
      <c r="N25235" s="102"/>
      <c r="O25235" s="93"/>
      <c r="P25235" s="93"/>
    </row>
    <row r="25236" spans="14:16">
      <c r="N25236" s="102"/>
      <c r="O25236" s="93"/>
      <c r="P25236" s="93"/>
    </row>
    <row r="25237" spans="14:16">
      <c r="N25237" s="102"/>
      <c r="O25237" s="93"/>
      <c r="P25237" s="93"/>
    </row>
    <row r="25238" spans="14:16">
      <c r="N25238" s="102"/>
      <c r="O25238" s="93"/>
      <c r="P25238" s="93"/>
    </row>
    <row r="25239" spans="14:16">
      <c r="N25239" s="102"/>
      <c r="O25239" s="93"/>
      <c r="P25239" s="93"/>
    </row>
    <row r="25240" spans="14:16">
      <c r="N25240" s="102"/>
      <c r="O25240" s="93"/>
      <c r="P25240" s="93"/>
    </row>
    <row r="25241" spans="14:16">
      <c r="N25241" s="102"/>
      <c r="O25241" s="93"/>
      <c r="P25241" s="93"/>
    </row>
    <row r="25242" spans="14:16">
      <c r="N25242" s="102"/>
      <c r="O25242" s="93"/>
      <c r="P25242" s="93"/>
    </row>
    <row r="25243" spans="14:16">
      <c r="N25243" s="102"/>
      <c r="O25243" s="93"/>
      <c r="P25243" s="93"/>
    </row>
    <row r="25244" spans="14:16">
      <c r="N25244" s="102"/>
      <c r="O25244" s="93"/>
      <c r="P25244" s="93"/>
    </row>
    <row r="25245" spans="14:16">
      <c r="N25245" s="102"/>
      <c r="O25245" s="93"/>
      <c r="P25245" s="93"/>
    </row>
    <row r="25246" spans="14:16">
      <c r="N25246" s="102"/>
      <c r="O25246" s="93"/>
      <c r="P25246" s="93"/>
    </row>
    <row r="25247" spans="14:16">
      <c r="N25247" s="102"/>
      <c r="O25247" s="93"/>
      <c r="P25247" s="93"/>
    </row>
    <row r="25248" spans="14:16">
      <c r="N25248" s="102"/>
      <c r="O25248" s="93"/>
      <c r="P25248" s="93"/>
    </row>
    <row r="25249" spans="14:16">
      <c r="N25249" s="102"/>
      <c r="O25249" s="93"/>
      <c r="P25249" s="93"/>
    </row>
    <row r="25250" spans="14:16">
      <c r="N25250" s="102"/>
      <c r="O25250" s="93"/>
      <c r="P25250" s="93"/>
    </row>
    <row r="25251" spans="14:16">
      <c r="N25251" s="102"/>
      <c r="O25251" s="93"/>
      <c r="P25251" s="93"/>
    </row>
    <row r="25252" spans="14:16">
      <c r="N25252" s="102"/>
      <c r="O25252" s="93"/>
      <c r="P25252" s="93"/>
    </row>
    <row r="25253" spans="14:16">
      <c r="N25253" s="102"/>
      <c r="O25253" s="93"/>
      <c r="P25253" s="93"/>
    </row>
    <row r="25254" spans="14:16">
      <c r="N25254" s="102"/>
      <c r="O25254" s="93"/>
      <c r="P25254" s="93"/>
    </row>
    <row r="25255" spans="14:16">
      <c r="N25255" s="102"/>
      <c r="O25255" s="93"/>
      <c r="P25255" s="93"/>
    </row>
    <row r="25256" spans="14:16">
      <c r="N25256" s="102"/>
      <c r="O25256" s="93"/>
      <c r="P25256" s="93"/>
    </row>
    <row r="25257" spans="14:16">
      <c r="N25257" s="102"/>
      <c r="O25257" s="93"/>
      <c r="P25257" s="93"/>
    </row>
    <row r="25258" spans="14:16">
      <c r="N25258" s="102"/>
      <c r="O25258" s="93"/>
      <c r="P25258" s="93"/>
    </row>
    <row r="25259" spans="14:16">
      <c r="N25259" s="102"/>
      <c r="O25259" s="93"/>
      <c r="P25259" s="93"/>
    </row>
    <row r="25260" spans="14:16">
      <c r="N25260" s="102"/>
      <c r="O25260" s="93"/>
      <c r="P25260" s="93"/>
    </row>
    <row r="25261" spans="14:16">
      <c r="N25261" s="102"/>
      <c r="O25261" s="93"/>
      <c r="P25261" s="93"/>
    </row>
    <row r="25262" spans="14:16">
      <c r="N25262" s="102"/>
      <c r="O25262" s="93"/>
      <c r="P25262" s="93"/>
    </row>
    <row r="25263" spans="14:16">
      <c r="N25263" s="102"/>
      <c r="O25263" s="93"/>
      <c r="P25263" s="93"/>
    </row>
    <row r="25264" spans="14:16">
      <c r="N25264" s="102"/>
      <c r="O25264" s="93"/>
      <c r="P25264" s="93"/>
    </row>
    <row r="25265" spans="14:16">
      <c r="N25265" s="102"/>
      <c r="O25265" s="93"/>
      <c r="P25265" s="93"/>
    </row>
    <row r="25266" spans="14:16">
      <c r="N25266" s="102"/>
      <c r="O25266" s="93"/>
      <c r="P25266" s="93"/>
    </row>
    <row r="25267" spans="14:16">
      <c r="N25267" s="102"/>
      <c r="O25267" s="93"/>
      <c r="P25267" s="93"/>
    </row>
    <row r="25268" spans="14:16">
      <c r="N25268" s="102"/>
      <c r="O25268" s="93"/>
      <c r="P25268" s="93"/>
    </row>
    <row r="25269" spans="14:16">
      <c r="N25269" s="102"/>
      <c r="O25269" s="93"/>
      <c r="P25269" s="93"/>
    </row>
    <row r="25270" spans="14:16">
      <c r="N25270" s="102"/>
      <c r="O25270" s="93"/>
      <c r="P25270" s="93"/>
    </row>
    <row r="25271" spans="14:16">
      <c r="N25271" s="102"/>
      <c r="O25271" s="93"/>
      <c r="P25271" s="93"/>
    </row>
    <row r="25272" spans="14:16">
      <c r="N25272" s="102"/>
      <c r="O25272" s="93"/>
      <c r="P25272" s="93"/>
    </row>
    <row r="25273" spans="14:16">
      <c r="N25273" s="102"/>
      <c r="O25273" s="93"/>
      <c r="P25273" s="93"/>
    </row>
    <row r="25274" spans="14:16">
      <c r="N25274" s="102"/>
      <c r="O25274" s="93"/>
      <c r="P25274" s="93"/>
    </row>
    <row r="25275" spans="14:16">
      <c r="N25275" s="102"/>
      <c r="O25275" s="93"/>
      <c r="P25275" s="93"/>
    </row>
    <row r="25276" spans="14:16">
      <c r="N25276" s="102"/>
      <c r="O25276" s="93"/>
      <c r="P25276" s="93"/>
    </row>
    <row r="25277" spans="14:16">
      <c r="N25277" s="102"/>
      <c r="O25277" s="93"/>
      <c r="P25277" s="93"/>
    </row>
    <row r="25278" spans="14:16">
      <c r="N25278" s="102"/>
      <c r="O25278" s="93"/>
      <c r="P25278" s="93"/>
    </row>
    <row r="25279" spans="14:16">
      <c r="N25279" s="102"/>
      <c r="O25279" s="93"/>
      <c r="P25279" s="93"/>
    </row>
    <row r="25280" spans="14:16">
      <c r="N25280" s="102"/>
      <c r="O25280" s="93"/>
      <c r="P25280" s="93"/>
    </row>
    <row r="25281" spans="14:16">
      <c r="N25281" s="102"/>
      <c r="O25281" s="93"/>
      <c r="P25281" s="93"/>
    </row>
    <row r="25282" spans="14:16">
      <c r="N25282" s="102"/>
      <c r="O25282" s="93"/>
      <c r="P25282" s="93"/>
    </row>
    <row r="25283" spans="14:16">
      <c r="N25283" s="102"/>
      <c r="O25283" s="93"/>
      <c r="P25283" s="93"/>
    </row>
    <row r="25284" spans="14:16">
      <c r="N25284" s="102"/>
      <c r="O25284" s="93"/>
      <c r="P25284" s="93"/>
    </row>
    <row r="25285" spans="14:16">
      <c r="N25285" s="102"/>
      <c r="O25285" s="93"/>
      <c r="P25285" s="93"/>
    </row>
    <row r="25286" spans="14:16">
      <c r="N25286" s="102"/>
      <c r="O25286" s="93"/>
      <c r="P25286" s="93"/>
    </row>
    <row r="25287" spans="14:16">
      <c r="N25287" s="102"/>
      <c r="O25287" s="93"/>
      <c r="P25287" s="93"/>
    </row>
    <row r="25288" spans="14:16">
      <c r="N25288" s="102"/>
      <c r="O25288" s="93"/>
      <c r="P25288" s="93"/>
    </row>
    <row r="25289" spans="14:16">
      <c r="N25289" s="102"/>
      <c r="O25289" s="93"/>
      <c r="P25289" s="93"/>
    </row>
    <row r="25290" spans="14:16">
      <c r="N25290" s="102"/>
      <c r="O25290" s="93"/>
      <c r="P25290" s="93"/>
    </row>
    <row r="25291" spans="14:16">
      <c r="N25291" s="102"/>
      <c r="O25291" s="93"/>
      <c r="P25291" s="93"/>
    </row>
    <row r="25292" spans="14:16">
      <c r="N25292" s="102"/>
      <c r="O25292" s="93"/>
      <c r="P25292" s="93"/>
    </row>
    <row r="25293" spans="14:16">
      <c r="N25293" s="102"/>
      <c r="O25293" s="93"/>
      <c r="P25293" s="93"/>
    </row>
    <row r="25294" spans="14:16">
      <c r="N25294" s="102"/>
      <c r="O25294" s="93"/>
      <c r="P25294" s="93"/>
    </row>
    <row r="25295" spans="14:16">
      <c r="N25295" s="102"/>
      <c r="O25295" s="93"/>
      <c r="P25295" s="93"/>
    </row>
    <row r="25296" spans="14:16">
      <c r="N25296" s="102"/>
      <c r="O25296" s="93"/>
      <c r="P25296" s="93"/>
    </row>
    <row r="25297" spans="14:16">
      <c r="N25297" s="102"/>
      <c r="O25297" s="93"/>
      <c r="P25297" s="93"/>
    </row>
    <row r="25298" spans="14:16">
      <c r="N25298" s="102"/>
      <c r="O25298" s="93"/>
      <c r="P25298" s="93"/>
    </row>
    <row r="25299" spans="14:16">
      <c r="N25299" s="102"/>
      <c r="O25299" s="93"/>
      <c r="P25299" s="93"/>
    </row>
    <row r="25300" spans="14:16">
      <c r="N25300" s="102"/>
      <c r="O25300" s="93"/>
      <c r="P25300" s="93"/>
    </row>
    <row r="25301" spans="14:16">
      <c r="N25301" s="102"/>
      <c r="O25301" s="93"/>
      <c r="P25301" s="93"/>
    </row>
    <row r="25302" spans="14:16">
      <c r="N25302" s="102"/>
      <c r="O25302" s="93"/>
      <c r="P25302" s="93"/>
    </row>
    <row r="25303" spans="14:16">
      <c r="N25303" s="102"/>
      <c r="O25303" s="93"/>
      <c r="P25303" s="93"/>
    </row>
    <row r="25304" spans="14:16">
      <c r="N25304" s="102"/>
      <c r="O25304" s="93"/>
      <c r="P25304" s="93"/>
    </row>
    <row r="25305" spans="14:16">
      <c r="N25305" s="102"/>
      <c r="O25305" s="93"/>
      <c r="P25305" s="93"/>
    </row>
    <row r="25306" spans="14:16">
      <c r="N25306" s="102"/>
      <c r="O25306" s="93"/>
      <c r="P25306" s="93"/>
    </row>
    <row r="25307" spans="14:16">
      <c r="N25307" s="102"/>
      <c r="O25307" s="93"/>
      <c r="P25307" s="93"/>
    </row>
    <row r="25308" spans="14:16">
      <c r="N25308" s="102"/>
      <c r="O25308" s="93"/>
      <c r="P25308" s="93"/>
    </row>
    <row r="25309" spans="14:16">
      <c r="N25309" s="102"/>
      <c r="O25309" s="93"/>
      <c r="P25309" s="93"/>
    </row>
    <row r="25310" spans="14:16">
      <c r="N25310" s="102"/>
      <c r="O25310" s="93"/>
      <c r="P25310" s="93"/>
    </row>
    <row r="25311" spans="14:16">
      <c r="N25311" s="102"/>
      <c r="O25311" s="93"/>
      <c r="P25311" s="93"/>
    </row>
    <row r="25312" spans="14:16">
      <c r="N25312" s="102"/>
      <c r="O25312" s="93"/>
      <c r="P25312" s="93"/>
    </row>
    <row r="25313" spans="14:16">
      <c r="N25313" s="102"/>
      <c r="O25313" s="93"/>
      <c r="P25313" s="93"/>
    </row>
    <row r="25314" spans="14:16">
      <c r="N25314" s="102"/>
      <c r="O25314" s="93"/>
      <c r="P25314" s="93"/>
    </row>
    <row r="25315" spans="14:16">
      <c r="N25315" s="102"/>
      <c r="O25315" s="93"/>
      <c r="P25315" s="93"/>
    </row>
    <row r="25316" spans="14:16">
      <c r="N25316" s="102"/>
      <c r="O25316" s="93"/>
      <c r="P25316" s="93"/>
    </row>
    <row r="25317" spans="14:16">
      <c r="N25317" s="102"/>
      <c r="O25317" s="93"/>
      <c r="P25317" s="93"/>
    </row>
    <row r="25318" spans="14:16">
      <c r="N25318" s="102"/>
      <c r="O25318" s="93"/>
      <c r="P25318" s="93"/>
    </row>
    <row r="25319" spans="14:16">
      <c r="N25319" s="102"/>
      <c r="O25319" s="93"/>
      <c r="P25319" s="93"/>
    </row>
    <row r="25320" spans="14:16">
      <c r="N25320" s="102"/>
      <c r="O25320" s="93"/>
      <c r="P25320" s="93"/>
    </row>
    <row r="25321" spans="14:16">
      <c r="N25321" s="102"/>
      <c r="O25321" s="93"/>
      <c r="P25321" s="93"/>
    </row>
    <row r="25322" spans="14:16">
      <c r="N25322" s="102"/>
      <c r="O25322" s="93"/>
      <c r="P25322" s="93"/>
    </row>
    <row r="25323" spans="14:16">
      <c r="N25323" s="102"/>
      <c r="O25323" s="93"/>
      <c r="P25323" s="93"/>
    </row>
    <row r="25324" spans="14:16">
      <c r="N25324" s="102"/>
      <c r="O25324" s="93"/>
      <c r="P25324" s="93"/>
    </row>
    <row r="25325" spans="14:16">
      <c r="N25325" s="102"/>
      <c r="O25325" s="93"/>
      <c r="P25325" s="93"/>
    </row>
    <row r="25326" spans="14:16">
      <c r="N25326" s="102"/>
      <c r="O25326" s="93"/>
      <c r="P25326" s="93"/>
    </row>
    <row r="25327" spans="14:16">
      <c r="N25327" s="102"/>
      <c r="O25327" s="93"/>
      <c r="P25327" s="93"/>
    </row>
    <row r="25328" spans="14:16">
      <c r="N25328" s="102"/>
      <c r="O25328" s="93"/>
      <c r="P25328" s="93"/>
    </row>
    <row r="25329" spans="14:16">
      <c r="N25329" s="102"/>
      <c r="O25329" s="93"/>
      <c r="P25329" s="93"/>
    </row>
    <row r="25330" spans="14:16">
      <c r="N25330" s="102"/>
      <c r="O25330" s="93"/>
      <c r="P25330" s="93"/>
    </row>
    <row r="25331" spans="14:16">
      <c r="N25331" s="102"/>
      <c r="O25331" s="93"/>
      <c r="P25331" s="93"/>
    </row>
    <row r="25332" spans="14:16">
      <c r="N25332" s="102"/>
      <c r="O25332" s="93"/>
      <c r="P25332" s="93"/>
    </row>
    <row r="25333" spans="14:16">
      <c r="N25333" s="102"/>
      <c r="O25333" s="93"/>
      <c r="P25333" s="93"/>
    </row>
    <row r="25334" spans="14:16">
      <c r="N25334" s="102"/>
      <c r="O25334" s="93"/>
      <c r="P25334" s="93"/>
    </row>
    <row r="25335" spans="14:16">
      <c r="N25335" s="102"/>
      <c r="O25335" s="93"/>
      <c r="P25335" s="93"/>
    </row>
    <row r="25336" spans="14:16">
      <c r="N25336" s="102"/>
      <c r="O25336" s="93"/>
      <c r="P25336" s="93"/>
    </row>
    <row r="25337" spans="14:16">
      <c r="N25337" s="102"/>
      <c r="O25337" s="93"/>
      <c r="P25337" s="93"/>
    </row>
    <row r="25338" spans="14:16">
      <c r="N25338" s="102"/>
      <c r="O25338" s="93"/>
      <c r="P25338" s="93"/>
    </row>
    <row r="25339" spans="14:16">
      <c r="N25339" s="102"/>
      <c r="O25339" s="93"/>
      <c r="P25339" s="93"/>
    </row>
    <row r="25340" spans="14:16">
      <c r="N25340" s="102"/>
      <c r="O25340" s="93"/>
      <c r="P25340" s="93"/>
    </row>
    <row r="25341" spans="14:16">
      <c r="N25341" s="102"/>
      <c r="O25341" s="93"/>
      <c r="P25341" s="93"/>
    </row>
    <row r="25342" spans="14:16">
      <c r="N25342" s="102"/>
      <c r="O25342" s="93"/>
      <c r="P25342" s="93"/>
    </row>
    <row r="25343" spans="14:16">
      <c r="N25343" s="102"/>
      <c r="O25343" s="93"/>
      <c r="P25343" s="93"/>
    </row>
    <row r="25344" spans="14:16">
      <c r="N25344" s="102"/>
      <c r="O25344" s="93"/>
      <c r="P25344" s="93"/>
    </row>
    <row r="25345" spans="14:16">
      <c r="N25345" s="102"/>
      <c r="O25345" s="93"/>
      <c r="P25345" s="93"/>
    </row>
    <row r="25346" spans="14:16">
      <c r="N25346" s="102"/>
      <c r="O25346" s="93"/>
      <c r="P25346" s="93"/>
    </row>
    <row r="25347" spans="14:16">
      <c r="N25347" s="102"/>
      <c r="O25347" s="93"/>
      <c r="P25347" s="93"/>
    </row>
    <row r="25348" spans="14:16">
      <c r="N25348" s="102"/>
      <c r="O25348" s="93"/>
      <c r="P25348" s="93"/>
    </row>
    <row r="25349" spans="14:16">
      <c r="N25349" s="102"/>
      <c r="O25349" s="93"/>
      <c r="P25349" s="93"/>
    </row>
    <row r="25350" spans="14:16">
      <c r="N25350" s="102"/>
      <c r="O25350" s="93"/>
      <c r="P25350" s="93"/>
    </row>
    <row r="25351" spans="14:16">
      <c r="N25351" s="102"/>
      <c r="O25351" s="93"/>
      <c r="P25351" s="93"/>
    </row>
    <row r="25352" spans="14:16">
      <c r="N25352" s="102"/>
      <c r="O25352" s="93"/>
      <c r="P25352" s="93"/>
    </row>
    <row r="25353" spans="14:16">
      <c r="N25353" s="102"/>
      <c r="O25353" s="93"/>
      <c r="P25353" s="93"/>
    </row>
    <row r="25354" spans="14:16">
      <c r="N25354" s="102"/>
      <c r="O25354" s="93"/>
      <c r="P25354" s="93"/>
    </row>
    <row r="25355" spans="14:16">
      <c r="N25355" s="102"/>
      <c r="O25355" s="93"/>
      <c r="P25355" s="93"/>
    </row>
    <row r="25356" spans="14:16">
      <c r="N25356" s="102"/>
      <c r="O25356" s="93"/>
      <c r="P25356" s="93"/>
    </row>
    <row r="25357" spans="14:16">
      <c r="N25357" s="102"/>
      <c r="O25357" s="93"/>
      <c r="P25357" s="93"/>
    </row>
    <row r="25358" spans="14:16">
      <c r="N25358" s="102"/>
      <c r="O25358" s="93"/>
      <c r="P25358" s="93"/>
    </row>
    <row r="25359" spans="14:16">
      <c r="N25359" s="102"/>
      <c r="O25359" s="93"/>
      <c r="P25359" s="93"/>
    </row>
    <row r="25360" spans="14:16">
      <c r="N25360" s="102"/>
      <c r="O25360" s="93"/>
      <c r="P25360" s="93"/>
    </row>
    <row r="25361" spans="14:16">
      <c r="N25361" s="102"/>
      <c r="O25361" s="93"/>
      <c r="P25361" s="93"/>
    </row>
    <row r="25362" spans="14:16">
      <c r="N25362" s="102"/>
      <c r="O25362" s="93"/>
      <c r="P25362" s="93"/>
    </row>
    <row r="25363" spans="14:16">
      <c r="N25363" s="102"/>
      <c r="O25363" s="93"/>
      <c r="P25363" s="93"/>
    </row>
    <row r="25364" spans="14:16">
      <c r="N25364" s="102"/>
      <c r="O25364" s="93"/>
      <c r="P25364" s="93"/>
    </row>
    <row r="25365" spans="14:16">
      <c r="N25365" s="102"/>
      <c r="O25365" s="93"/>
      <c r="P25365" s="93"/>
    </row>
    <row r="25366" spans="14:16">
      <c r="N25366" s="102"/>
      <c r="O25366" s="93"/>
      <c r="P25366" s="93"/>
    </row>
    <row r="25367" spans="14:16">
      <c r="N25367" s="102"/>
      <c r="O25367" s="93"/>
      <c r="P25367" s="93"/>
    </row>
    <row r="25368" spans="14:16">
      <c r="N25368" s="102"/>
      <c r="O25368" s="93"/>
      <c r="P25368" s="93"/>
    </row>
    <row r="25369" spans="14:16">
      <c r="N25369" s="102"/>
      <c r="O25369" s="93"/>
      <c r="P25369" s="93"/>
    </row>
    <row r="25370" spans="14:16">
      <c r="N25370" s="102"/>
      <c r="O25370" s="93"/>
      <c r="P25370" s="93"/>
    </row>
    <row r="25371" spans="14:16">
      <c r="N25371" s="102"/>
      <c r="O25371" s="93"/>
      <c r="P25371" s="93"/>
    </row>
    <row r="25372" spans="14:16">
      <c r="N25372" s="102"/>
      <c r="O25372" s="93"/>
      <c r="P25372" s="93"/>
    </row>
    <row r="25373" spans="14:16">
      <c r="N25373" s="102"/>
      <c r="O25373" s="93"/>
      <c r="P25373" s="93"/>
    </row>
    <row r="25374" spans="14:16">
      <c r="N25374" s="102"/>
      <c r="O25374" s="93"/>
      <c r="P25374" s="93"/>
    </row>
    <row r="25375" spans="14:16">
      <c r="N25375" s="102"/>
      <c r="O25375" s="93"/>
      <c r="P25375" s="93"/>
    </row>
    <row r="25376" spans="14:16">
      <c r="N25376" s="102"/>
      <c r="O25376" s="93"/>
      <c r="P25376" s="93"/>
    </row>
    <row r="25377" spans="14:16">
      <c r="N25377" s="102"/>
      <c r="O25377" s="93"/>
      <c r="P25377" s="93"/>
    </row>
    <row r="25378" spans="14:16">
      <c r="N25378" s="102"/>
      <c r="O25378" s="93"/>
      <c r="P25378" s="93"/>
    </row>
    <row r="25379" spans="14:16">
      <c r="N25379" s="102"/>
      <c r="O25379" s="93"/>
      <c r="P25379" s="93"/>
    </row>
    <row r="25380" spans="14:16">
      <c r="N25380" s="102"/>
      <c r="O25380" s="93"/>
      <c r="P25380" s="93"/>
    </row>
    <row r="25381" spans="14:16">
      <c r="N25381" s="102"/>
      <c r="O25381" s="93"/>
      <c r="P25381" s="93"/>
    </row>
    <row r="25382" spans="14:16">
      <c r="N25382" s="102"/>
      <c r="O25382" s="93"/>
      <c r="P25382" s="93"/>
    </row>
    <row r="25383" spans="14:16">
      <c r="N25383" s="102"/>
      <c r="O25383" s="93"/>
      <c r="P25383" s="93"/>
    </row>
    <row r="25384" spans="14:16">
      <c r="N25384" s="102"/>
      <c r="O25384" s="93"/>
      <c r="P25384" s="93"/>
    </row>
    <row r="25385" spans="14:16">
      <c r="N25385" s="102"/>
      <c r="O25385" s="93"/>
      <c r="P25385" s="93"/>
    </row>
    <row r="25386" spans="14:16">
      <c r="N25386" s="102"/>
      <c r="O25386" s="93"/>
      <c r="P25386" s="93"/>
    </row>
    <row r="25387" spans="14:16">
      <c r="N25387" s="102"/>
      <c r="O25387" s="93"/>
      <c r="P25387" s="93"/>
    </row>
    <row r="25388" spans="14:16">
      <c r="N25388" s="102"/>
      <c r="O25388" s="93"/>
      <c r="P25388" s="93"/>
    </row>
    <row r="25389" spans="14:16">
      <c r="N25389" s="102"/>
      <c r="O25389" s="93"/>
      <c r="P25389" s="93"/>
    </row>
    <row r="25390" spans="14:16">
      <c r="N25390" s="102"/>
      <c r="O25390" s="93"/>
      <c r="P25390" s="93"/>
    </row>
    <row r="25391" spans="14:16">
      <c r="N25391" s="102"/>
      <c r="O25391" s="93"/>
      <c r="P25391" s="93"/>
    </row>
    <row r="25392" spans="14:16">
      <c r="N25392" s="102"/>
      <c r="O25392" s="93"/>
      <c r="P25392" s="93"/>
    </row>
    <row r="25393" spans="14:16">
      <c r="N25393" s="102"/>
      <c r="O25393" s="93"/>
      <c r="P25393" s="93"/>
    </row>
    <row r="25394" spans="14:16">
      <c r="N25394" s="102"/>
      <c r="O25394" s="93"/>
      <c r="P25394" s="93"/>
    </row>
    <row r="25395" spans="14:16">
      <c r="N25395" s="102"/>
      <c r="O25395" s="93"/>
      <c r="P25395" s="93"/>
    </row>
    <row r="25396" spans="14:16">
      <c r="N25396" s="102"/>
      <c r="O25396" s="93"/>
      <c r="P25396" s="93"/>
    </row>
    <row r="25397" spans="14:16">
      <c r="N25397" s="102"/>
      <c r="O25397" s="93"/>
      <c r="P25397" s="93"/>
    </row>
    <row r="25398" spans="14:16">
      <c r="N25398" s="102"/>
      <c r="O25398" s="93"/>
      <c r="P25398" s="93"/>
    </row>
    <row r="25399" spans="14:16">
      <c r="N25399" s="102"/>
      <c r="O25399" s="93"/>
      <c r="P25399" s="93"/>
    </row>
    <row r="25400" spans="14:16">
      <c r="N25400" s="102"/>
      <c r="O25400" s="93"/>
      <c r="P25400" s="93"/>
    </row>
    <row r="25401" spans="14:16">
      <c r="N25401" s="102"/>
      <c r="O25401" s="93"/>
      <c r="P25401" s="93"/>
    </row>
    <row r="25402" spans="14:16">
      <c r="N25402" s="102"/>
      <c r="O25402" s="93"/>
      <c r="P25402" s="93"/>
    </row>
    <row r="25403" spans="14:16">
      <c r="N25403" s="102"/>
      <c r="O25403" s="93"/>
      <c r="P25403" s="93"/>
    </row>
    <row r="25404" spans="14:16">
      <c r="N25404" s="102"/>
      <c r="O25404" s="93"/>
      <c r="P25404" s="93"/>
    </row>
    <row r="25405" spans="14:16">
      <c r="N25405" s="102"/>
      <c r="O25405" s="93"/>
      <c r="P25405" s="93"/>
    </row>
    <row r="25406" spans="14:16">
      <c r="N25406" s="102"/>
      <c r="O25406" s="93"/>
      <c r="P25406" s="93"/>
    </row>
    <row r="25407" spans="14:16">
      <c r="N25407" s="102"/>
      <c r="O25407" s="93"/>
      <c r="P25407" s="93"/>
    </row>
    <row r="25408" spans="14:16">
      <c r="N25408" s="102"/>
      <c r="O25408" s="93"/>
      <c r="P25408" s="93"/>
    </row>
    <row r="25409" spans="14:16">
      <c r="N25409" s="102"/>
      <c r="O25409" s="93"/>
      <c r="P25409" s="93"/>
    </row>
    <row r="25410" spans="14:16">
      <c r="N25410" s="102"/>
      <c r="O25410" s="93"/>
      <c r="P25410" s="93"/>
    </row>
    <row r="25411" spans="14:16">
      <c r="N25411" s="102"/>
      <c r="O25411" s="93"/>
      <c r="P25411" s="93"/>
    </row>
    <row r="25412" spans="14:16">
      <c r="N25412" s="102"/>
      <c r="O25412" s="93"/>
      <c r="P25412" s="93"/>
    </row>
    <row r="25413" spans="14:16">
      <c r="N25413" s="102"/>
      <c r="O25413" s="93"/>
      <c r="P25413" s="93"/>
    </row>
    <row r="25414" spans="14:16">
      <c r="N25414" s="102"/>
      <c r="O25414" s="93"/>
      <c r="P25414" s="93"/>
    </row>
    <row r="25415" spans="14:16">
      <c r="N25415" s="102"/>
      <c r="O25415" s="93"/>
      <c r="P25415" s="93"/>
    </row>
    <row r="25416" spans="14:16">
      <c r="N25416" s="102"/>
      <c r="O25416" s="93"/>
      <c r="P25416" s="93"/>
    </row>
    <row r="25417" spans="14:16">
      <c r="N25417" s="102"/>
      <c r="O25417" s="93"/>
      <c r="P25417" s="93"/>
    </row>
    <row r="25418" spans="14:16">
      <c r="N25418" s="102"/>
      <c r="O25418" s="93"/>
      <c r="P25418" s="93"/>
    </row>
    <row r="25419" spans="14:16">
      <c r="N25419" s="102"/>
      <c r="O25419" s="93"/>
      <c r="P25419" s="93"/>
    </row>
    <row r="25420" spans="14:16">
      <c r="N25420" s="102"/>
      <c r="O25420" s="93"/>
      <c r="P25420" s="93"/>
    </row>
    <row r="25421" spans="14:16">
      <c r="N25421" s="102"/>
      <c r="O25421" s="93"/>
      <c r="P25421" s="93"/>
    </row>
    <row r="25422" spans="14:16">
      <c r="N25422" s="102"/>
      <c r="O25422" s="93"/>
      <c r="P25422" s="93"/>
    </row>
    <row r="25423" spans="14:16">
      <c r="N25423" s="102"/>
      <c r="O25423" s="93"/>
      <c r="P25423" s="93"/>
    </row>
    <row r="25424" spans="14:16">
      <c r="N25424" s="102"/>
      <c r="O25424" s="93"/>
      <c r="P25424" s="93"/>
    </row>
    <row r="25425" spans="14:16">
      <c r="N25425" s="102"/>
      <c r="O25425" s="93"/>
      <c r="P25425" s="93"/>
    </row>
    <row r="25426" spans="14:16">
      <c r="N25426" s="102"/>
      <c r="O25426" s="93"/>
      <c r="P25426" s="93"/>
    </row>
    <row r="25427" spans="14:16">
      <c r="N25427" s="102"/>
      <c r="O25427" s="93"/>
      <c r="P25427" s="93"/>
    </row>
    <row r="25428" spans="14:16">
      <c r="N25428" s="102"/>
      <c r="O25428" s="93"/>
      <c r="P25428" s="93"/>
    </row>
    <row r="25429" spans="14:16">
      <c r="N25429" s="102"/>
      <c r="O25429" s="93"/>
      <c r="P25429" s="93"/>
    </row>
    <row r="25430" spans="14:16">
      <c r="N25430" s="102"/>
      <c r="O25430" s="93"/>
      <c r="P25430" s="93"/>
    </row>
    <row r="25431" spans="14:16">
      <c r="N25431" s="102"/>
      <c r="O25431" s="93"/>
      <c r="P25431" s="93"/>
    </row>
    <row r="25432" spans="14:16">
      <c r="N25432" s="102"/>
      <c r="O25432" s="93"/>
      <c r="P25432" s="93"/>
    </row>
    <row r="25433" spans="14:16">
      <c r="N25433" s="102"/>
      <c r="O25433" s="93"/>
      <c r="P25433" s="93"/>
    </row>
    <row r="25434" spans="14:16">
      <c r="N25434" s="102"/>
      <c r="O25434" s="93"/>
      <c r="P25434" s="93"/>
    </row>
    <row r="25435" spans="14:16">
      <c r="N25435" s="102"/>
      <c r="O25435" s="93"/>
      <c r="P25435" s="93"/>
    </row>
    <row r="25436" spans="14:16">
      <c r="N25436" s="102"/>
      <c r="O25436" s="93"/>
      <c r="P25436" s="93"/>
    </row>
    <row r="25437" spans="14:16">
      <c r="N25437" s="102"/>
      <c r="O25437" s="93"/>
      <c r="P25437" s="93"/>
    </row>
    <row r="25438" spans="14:16">
      <c r="N25438" s="102"/>
      <c r="O25438" s="93"/>
      <c r="P25438" s="93"/>
    </row>
    <row r="25439" spans="14:16">
      <c r="N25439" s="102"/>
      <c r="O25439" s="93"/>
      <c r="P25439" s="93"/>
    </row>
    <row r="25440" spans="14:16">
      <c r="N25440" s="102"/>
      <c r="O25440" s="93"/>
      <c r="P25440" s="93"/>
    </row>
    <row r="25441" spans="14:16">
      <c r="N25441" s="102"/>
      <c r="O25441" s="93"/>
      <c r="P25441" s="93"/>
    </row>
    <row r="25442" spans="14:16">
      <c r="N25442" s="102"/>
      <c r="O25442" s="93"/>
      <c r="P25442" s="93"/>
    </row>
    <row r="25443" spans="14:16">
      <c r="N25443" s="102"/>
      <c r="O25443" s="93"/>
      <c r="P25443" s="93"/>
    </row>
    <row r="25444" spans="14:16">
      <c r="N25444" s="102"/>
      <c r="O25444" s="93"/>
      <c r="P25444" s="93"/>
    </row>
    <row r="25445" spans="14:16">
      <c r="N25445" s="102"/>
      <c r="O25445" s="93"/>
      <c r="P25445" s="93"/>
    </row>
    <row r="25446" spans="14:16">
      <c r="N25446" s="102"/>
      <c r="O25446" s="93"/>
      <c r="P25446" s="93"/>
    </row>
    <row r="25447" spans="14:16">
      <c r="N25447" s="102"/>
      <c r="O25447" s="93"/>
      <c r="P25447" s="93"/>
    </row>
    <row r="25448" spans="14:16">
      <c r="N25448" s="102"/>
      <c r="O25448" s="93"/>
      <c r="P25448" s="93"/>
    </row>
    <row r="25449" spans="14:16">
      <c r="N25449" s="102"/>
      <c r="O25449" s="93"/>
      <c r="P25449" s="93"/>
    </row>
    <row r="25450" spans="14:16">
      <c r="N25450" s="102"/>
      <c r="O25450" s="93"/>
      <c r="P25450" s="93"/>
    </row>
    <row r="25451" spans="14:16">
      <c r="N25451" s="102"/>
      <c r="O25451" s="93"/>
      <c r="P25451" s="93"/>
    </row>
    <row r="25452" spans="14:16">
      <c r="N25452" s="102"/>
      <c r="O25452" s="93"/>
      <c r="P25452" s="93"/>
    </row>
    <row r="25453" spans="14:16">
      <c r="N25453" s="102"/>
      <c r="O25453" s="93"/>
      <c r="P25453" s="93"/>
    </row>
    <row r="25454" spans="14:16">
      <c r="N25454" s="102"/>
      <c r="O25454" s="93"/>
      <c r="P25454" s="93"/>
    </row>
    <row r="25455" spans="14:16">
      <c r="N25455" s="102"/>
      <c r="O25455" s="93"/>
      <c r="P25455" s="93"/>
    </row>
    <row r="25456" spans="14:16">
      <c r="N25456" s="102"/>
      <c r="O25456" s="93"/>
      <c r="P25456" s="93"/>
    </row>
    <row r="25457" spans="14:16">
      <c r="N25457" s="102"/>
      <c r="O25457" s="93"/>
      <c r="P25457" s="93"/>
    </row>
    <row r="25458" spans="14:16">
      <c r="N25458" s="102"/>
      <c r="O25458" s="93"/>
      <c r="P25458" s="93"/>
    </row>
    <row r="25459" spans="14:16">
      <c r="N25459" s="102"/>
      <c r="O25459" s="93"/>
      <c r="P25459" s="93"/>
    </row>
    <row r="25460" spans="14:16">
      <c r="N25460" s="102"/>
      <c r="O25460" s="93"/>
      <c r="P25460" s="93"/>
    </row>
    <row r="25461" spans="14:16">
      <c r="N25461" s="102"/>
      <c r="O25461" s="93"/>
      <c r="P25461" s="93"/>
    </row>
    <row r="25462" spans="14:16">
      <c r="N25462" s="102"/>
      <c r="O25462" s="93"/>
      <c r="P25462" s="93"/>
    </row>
    <row r="25463" spans="14:16">
      <c r="N25463" s="102"/>
      <c r="O25463" s="93"/>
      <c r="P25463" s="93"/>
    </row>
    <row r="25464" spans="14:16">
      <c r="N25464" s="102"/>
      <c r="O25464" s="93"/>
      <c r="P25464" s="93"/>
    </row>
    <row r="25465" spans="14:16">
      <c r="N25465" s="102"/>
      <c r="O25465" s="93"/>
      <c r="P25465" s="93"/>
    </row>
    <row r="25466" spans="14:16">
      <c r="N25466" s="102"/>
      <c r="O25466" s="93"/>
      <c r="P25466" s="93"/>
    </row>
    <row r="25467" spans="14:16">
      <c r="N25467" s="102"/>
      <c r="O25467" s="93"/>
      <c r="P25467" s="93"/>
    </row>
    <row r="25468" spans="14:16">
      <c r="N25468" s="102"/>
      <c r="O25468" s="93"/>
      <c r="P25468" s="93"/>
    </row>
    <row r="25469" spans="14:16">
      <c r="N25469" s="102"/>
      <c r="O25469" s="93"/>
      <c r="P25469" s="93"/>
    </row>
    <row r="25470" spans="14:16">
      <c r="N25470" s="102"/>
      <c r="O25470" s="93"/>
      <c r="P25470" s="93"/>
    </row>
    <row r="25471" spans="14:16">
      <c r="N25471" s="102"/>
      <c r="O25471" s="93"/>
      <c r="P25471" s="93"/>
    </row>
    <row r="25472" spans="14:16">
      <c r="N25472" s="102"/>
      <c r="O25472" s="93"/>
      <c r="P25472" s="93"/>
    </row>
    <row r="25473" spans="14:16">
      <c r="N25473" s="102"/>
      <c r="O25473" s="93"/>
      <c r="P25473" s="93"/>
    </row>
    <row r="25474" spans="14:16">
      <c r="N25474" s="102"/>
      <c r="O25474" s="93"/>
      <c r="P25474" s="93"/>
    </row>
    <row r="25475" spans="14:16">
      <c r="N25475" s="102"/>
      <c r="O25475" s="93"/>
      <c r="P25475" s="93"/>
    </row>
    <row r="25476" spans="14:16">
      <c r="N25476" s="102"/>
      <c r="O25476" s="93"/>
      <c r="P25476" s="93"/>
    </row>
    <row r="25477" spans="14:16">
      <c r="N25477" s="102"/>
      <c r="O25477" s="93"/>
      <c r="P25477" s="93"/>
    </row>
    <row r="25478" spans="14:16">
      <c r="N25478" s="102"/>
      <c r="O25478" s="93"/>
      <c r="P25478" s="93"/>
    </row>
    <row r="25479" spans="14:16">
      <c r="N25479" s="102"/>
      <c r="O25479" s="93"/>
      <c r="P25479" s="93"/>
    </row>
    <row r="25480" spans="14:16">
      <c r="N25480" s="102"/>
      <c r="O25480" s="93"/>
      <c r="P25480" s="93"/>
    </row>
    <row r="25481" spans="14:16">
      <c r="N25481" s="102"/>
      <c r="O25481" s="93"/>
      <c r="P25481" s="93"/>
    </row>
    <row r="25482" spans="14:16">
      <c r="N25482" s="102"/>
      <c r="O25482" s="93"/>
      <c r="P25482" s="93"/>
    </row>
    <row r="25483" spans="14:16">
      <c r="N25483" s="102"/>
      <c r="O25483" s="93"/>
      <c r="P25483" s="93"/>
    </row>
    <row r="25484" spans="14:16">
      <c r="N25484" s="102"/>
      <c r="O25484" s="93"/>
      <c r="P25484" s="93"/>
    </row>
    <row r="25485" spans="14:16">
      <c r="N25485" s="102"/>
      <c r="O25485" s="93"/>
      <c r="P25485" s="93"/>
    </row>
    <row r="25486" spans="14:16">
      <c r="N25486" s="102"/>
      <c r="O25486" s="93"/>
      <c r="P25486" s="93"/>
    </row>
    <row r="25487" spans="14:16">
      <c r="N25487" s="102"/>
      <c r="O25487" s="93"/>
      <c r="P25487" s="93"/>
    </row>
    <row r="25488" spans="14:16">
      <c r="N25488" s="102"/>
      <c r="O25488" s="93"/>
      <c r="P25488" s="93"/>
    </row>
    <row r="25489" spans="14:16">
      <c r="N25489" s="102"/>
      <c r="O25489" s="93"/>
      <c r="P25489" s="93"/>
    </row>
    <row r="25490" spans="14:16">
      <c r="N25490" s="102"/>
      <c r="O25490" s="93"/>
      <c r="P25490" s="93"/>
    </row>
    <row r="25491" spans="14:16">
      <c r="N25491" s="102"/>
      <c r="O25491" s="93"/>
      <c r="P25491" s="93"/>
    </row>
    <row r="25492" spans="14:16">
      <c r="N25492" s="102"/>
      <c r="O25492" s="93"/>
      <c r="P25492" s="93"/>
    </row>
    <row r="25493" spans="14:16">
      <c r="N25493" s="102"/>
      <c r="O25493" s="93"/>
      <c r="P25493" s="93"/>
    </row>
    <row r="25494" spans="14:16">
      <c r="N25494" s="102"/>
      <c r="O25494" s="93"/>
      <c r="P25494" s="93"/>
    </row>
    <row r="25495" spans="14:16">
      <c r="N25495" s="102"/>
      <c r="O25495" s="93"/>
      <c r="P25495" s="93"/>
    </row>
    <row r="25496" spans="14:16">
      <c r="N25496" s="102"/>
      <c r="O25496" s="93"/>
      <c r="P25496" s="93"/>
    </row>
    <row r="25497" spans="14:16">
      <c r="N25497" s="102"/>
      <c r="O25497" s="93"/>
      <c r="P25497" s="93"/>
    </row>
    <row r="25498" spans="14:16">
      <c r="N25498" s="102"/>
      <c r="O25498" s="93"/>
      <c r="P25498" s="93"/>
    </row>
    <row r="25499" spans="14:16">
      <c r="N25499" s="102"/>
      <c r="O25499" s="93"/>
      <c r="P25499" s="93"/>
    </row>
    <row r="25500" spans="14:16">
      <c r="N25500" s="102"/>
      <c r="O25500" s="93"/>
      <c r="P25500" s="93"/>
    </row>
    <row r="25501" spans="14:16">
      <c r="N25501" s="102"/>
      <c r="O25501" s="93"/>
      <c r="P25501" s="93"/>
    </row>
    <row r="25502" spans="14:16">
      <c r="N25502" s="102"/>
      <c r="O25502" s="93"/>
      <c r="P25502" s="93"/>
    </row>
    <row r="25503" spans="14:16">
      <c r="N25503" s="102"/>
      <c r="O25503" s="93"/>
      <c r="P25503" s="93"/>
    </row>
    <row r="25504" spans="14:16">
      <c r="N25504" s="102"/>
      <c r="O25504" s="93"/>
      <c r="P25504" s="93"/>
    </row>
    <row r="25505" spans="14:16">
      <c r="N25505" s="102"/>
      <c r="O25505" s="93"/>
      <c r="P25505" s="93"/>
    </row>
    <row r="25506" spans="14:16">
      <c r="N25506" s="102"/>
      <c r="O25506" s="93"/>
      <c r="P25506" s="93"/>
    </row>
    <row r="25507" spans="14:16">
      <c r="N25507" s="102"/>
      <c r="O25507" s="93"/>
      <c r="P25507" s="93"/>
    </row>
    <row r="25508" spans="14:16">
      <c r="N25508" s="102"/>
      <c r="O25508" s="93"/>
      <c r="P25508" s="93"/>
    </row>
    <row r="25509" spans="14:16">
      <c r="N25509" s="102"/>
      <c r="O25509" s="93"/>
      <c r="P25509" s="93"/>
    </row>
    <row r="25510" spans="14:16">
      <c r="N25510" s="102"/>
      <c r="O25510" s="93"/>
      <c r="P25510" s="93"/>
    </row>
    <row r="25511" spans="14:16">
      <c r="N25511" s="102"/>
      <c r="O25511" s="93"/>
      <c r="P25511" s="93"/>
    </row>
    <row r="25512" spans="14:16">
      <c r="N25512" s="102"/>
      <c r="O25512" s="93"/>
      <c r="P25512" s="93"/>
    </row>
    <row r="25513" spans="14:16">
      <c r="N25513" s="102"/>
      <c r="O25513" s="93"/>
      <c r="P25513" s="93"/>
    </row>
    <row r="25514" spans="14:16">
      <c r="N25514" s="102"/>
      <c r="O25514" s="93"/>
      <c r="P25514" s="93"/>
    </row>
    <row r="25515" spans="14:16">
      <c r="N25515" s="102"/>
      <c r="O25515" s="93"/>
      <c r="P25515" s="93"/>
    </row>
    <row r="25516" spans="14:16">
      <c r="N25516" s="102"/>
      <c r="O25516" s="93"/>
      <c r="P25516" s="93"/>
    </row>
    <row r="25517" spans="14:16">
      <c r="N25517" s="102"/>
      <c r="O25517" s="93"/>
      <c r="P25517" s="93"/>
    </row>
    <row r="25518" spans="14:16">
      <c r="N25518" s="102"/>
      <c r="O25518" s="93"/>
      <c r="P25518" s="93"/>
    </row>
    <row r="25519" spans="14:16">
      <c r="N25519" s="102"/>
      <c r="O25519" s="93"/>
      <c r="P25519" s="93"/>
    </row>
    <row r="25520" spans="14:16">
      <c r="N25520" s="102"/>
      <c r="O25520" s="93"/>
      <c r="P25520" s="93"/>
    </row>
    <row r="25521" spans="14:16">
      <c r="N25521" s="102"/>
      <c r="O25521" s="93"/>
      <c r="P25521" s="93"/>
    </row>
    <row r="25522" spans="14:16">
      <c r="N25522" s="102"/>
      <c r="O25522" s="93"/>
      <c r="P25522" s="93"/>
    </row>
    <row r="25523" spans="14:16">
      <c r="N25523" s="102"/>
      <c r="O25523" s="93"/>
      <c r="P25523" s="93"/>
    </row>
    <row r="25524" spans="14:16">
      <c r="N25524" s="102"/>
      <c r="O25524" s="93"/>
      <c r="P25524" s="93"/>
    </row>
    <row r="25525" spans="14:16">
      <c r="N25525" s="102"/>
      <c r="O25525" s="93"/>
      <c r="P25525" s="93"/>
    </row>
    <row r="25526" spans="14:16">
      <c r="N25526" s="102"/>
      <c r="O25526" s="93"/>
      <c r="P25526" s="93"/>
    </row>
    <row r="25527" spans="14:16">
      <c r="N25527" s="102"/>
      <c r="O25527" s="93"/>
      <c r="P25527" s="93"/>
    </row>
    <row r="25528" spans="14:16">
      <c r="N25528" s="102"/>
      <c r="O25528" s="93"/>
      <c r="P25528" s="93"/>
    </row>
    <row r="25529" spans="14:16">
      <c r="N25529" s="102"/>
      <c r="O25529" s="93"/>
      <c r="P25529" s="93"/>
    </row>
    <row r="25530" spans="14:16">
      <c r="N25530" s="102"/>
      <c r="O25530" s="93"/>
      <c r="P25530" s="93"/>
    </row>
    <row r="25531" spans="14:16">
      <c r="N25531" s="102"/>
      <c r="O25531" s="93"/>
      <c r="P25531" s="93"/>
    </row>
    <row r="25532" spans="14:16">
      <c r="N25532" s="102"/>
      <c r="O25532" s="93"/>
      <c r="P25532" s="93"/>
    </row>
    <row r="25533" spans="14:16">
      <c r="N25533" s="102"/>
      <c r="O25533" s="93"/>
      <c r="P25533" s="93"/>
    </row>
    <row r="25534" spans="14:16">
      <c r="N25534" s="102"/>
      <c r="O25534" s="93"/>
      <c r="P25534" s="93"/>
    </row>
    <row r="25535" spans="14:16">
      <c r="N25535" s="102"/>
      <c r="O25535" s="93"/>
      <c r="P25535" s="93"/>
    </row>
    <row r="25536" spans="14:16">
      <c r="N25536" s="102"/>
      <c r="O25536" s="93"/>
      <c r="P25536" s="93"/>
    </row>
    <row r="25537" spans="14:16">
      <c r="N25537" s="102"/>
      <c r="O25537" s="93"/>
      <c r="P25537" s="93"/>
    </row>
    <row r="25538" spans="14:16">
      <c r="N25538" s="102"/>
      <c r="O25538" s="93"/>
      <c r="P25538" s="93"/>
    </row>
    <row r="25539" spans="14:16">
      <c r="N25539" s="102"/>
      <c r="O25539" s="93"/>
      <c r="P25539" s="93"/>
    </row>
    <row r="25540" spans="14:16">
      <c r="N25540" s="102"/>
      <c r="O25540" s="93"/>
      <c r="P25540" s="93"/>
    </row>
    <row r="25541" spans="14:16">
      <c r="N25541" s="102"/>
      <c r="O25541" s="93"/>
      <c r="P25541" s="93"/>
    </row>
    <row r="25542" spans="14:16">
      <c r="N25542" s="102"/>
      <c r="O25542" s="93"/>
      <c r="P25542" s="93"/>
    </row>
    <row r="25543" spans="14:16">
      <c r="N25543" s="102"/>
      <c r="O25543" s="93"/>
      <c r="P25543" s="93"/>
    </row>
    <row r="25544" spans="14:16">
      <c r="N25544" s="102"/>
      <c r="O25544" s="93"/>
      <c r="P25544" s="93"/>
    </row>
    <row r="25545" spans="14:16">
      <c r="N25545" s="102"/>
      <c r="O25545" s="93"/>
      <c r="P25545" s="93"/>
    </row>
    <row r="25546" spans="14:16">
      <c r="N25546" s="102"/>
      <c r="O25546" s="93"/>
      <c r="P25546" s="93"/>
    </row>
    <row r="25547" spans="14:16">
      <c r="N25547" s="102"/>
      <c r="O25547" s="93"/>
      <c r="P25547" s="93"/>
    </row>
    <row r="25548" spans="14:16">
      <c r="N25548" s="102"/>
      <c r="O25548" s="93"/>
      <c r="P25548" s="93"/>
    </row>
    <row r="25549" spans="14:16">
      <c r="N25549" s="102"/>
      <c r="O25549" s="93"/>
      <c r="P25549" s="93"/>
    </row>
    <row r="25550" spans="14:16">
      <c r="N25550" s="102"/>
      <c r="O25550" s="93"/>
      <c r="P25550" s="93"/>
    </row>
    <row r="25551" spans="14:16">
      <c r="N25551" s="102"/>
      <c r="O25551" s="93"/>
      <c r="P25551" s="93"/>
    </row>
    <row r="25552" spans="14:16">
      <c r="N25552" s="102"/>
      <c r="O25552" s="93"/>
      <c r="P25552" s="93"/>
    </row>
    <row r="25553" spans="14:16">
      <c r="N25553" s="102"/>
      <c r="O25553" s="93"/>
      <c r="P25553" s="93"/>
    </row>
    <row r="25554" spans="14:16">
      <c r="N25554" s="102"/>
      <c r="O25554" s="93"/>
      <c r="P25554" s="93"/>
    </row>
    <row r="25555" spans="14:16">
      <c r="N25555" s="102"/>
      <c r="O25555" s="93"/>
      <c r="P25555" s="93"/>
    </row>
    <row r="25556" spans="14:16">
      <c r="N25556" s="102"/>
      <c r="O25556" s="93"/>
      <c r="P25556" s="93"/>
    </row>
    <row r="25557" spans="14:16">
      <c r="N25557" s="102"/>
      <c r="O25557" s="93"/>
      <c r="P25557" s="93"/>
    </row>
    <row r="25558" spans="14:16">
      <c r="N25558" s="102"/>
      <c r="O25558" s="93"/>
      <c r="P25558" s="93"/>
    </row>
    <row r="25559" spans="14:16">
      <c r="N25559" s="102"/>
      <c r="O25559" s="93"/>
      <c r="P25559" s="93"/>
    </row>
    <row r="25560" spans="14:16">
      <c r="N25560" s="102"/>
      <c r="O25560" s="93"/>
      <c r="P25560" s="93"/>
    </row>
    <row r="25561" spans="14:16">
      <c r="N25561" s="102"/>
      <c r="O25561" s="93"/>
      <c r="P25561" s="93"/>
    </row>
    <row r="25562" spans="14:16">
      <c r="N25562" s="102"/>
      <c r="O25562" s="93"/>
      <c r="P25562" s="93"/>
    </row>
    <row r="25563" spans="14:16">
      <c r="N25563" s="102"/>
      <c r="O25563" s="93"/>
      <c r="P25563" s="93"/>
    </row>
    <row r="25564" spans="14:16">
      <c r="N25564" s="102"/>
      <c r="O25564" s="93"/>
      <c r="P25564" s="93"/>
    </row>
    <row r="25565" spans="14:16">
      <c r="N25565" s="102"/>
      <c r="O25565" s="93"/>
      <c r="P25565" s="93"/>
    </row>
    <row r="25566" spans="14:16">
      <c r="N25566" s="102"/>
      <c r="O25566" s="93"/>
      <c r="P25566" s="93"/>
    </row>
    <row r="25567" spans="14:16">
      <c r="N25567" s="102"/>
      <c r="O25567" s="93"/>
      <c r="P25567" s="93"/>
    </row>
    <row r="25568" spans="14:16">
      <c r="N25568" s="102"/>
      <c r="O25568" s="93"/>
      <c r="P25568" s="93"/>
    </row>
    <row r="25569" spans="14:16">
      <c r="N25569" s="102"/>
      <c r="O25569" s="93"/>
      <c r="P25569" s="93"/>
    </row>
    <row r="25570" spans="14:16">
      <c r="N25570" s="102"/>
      <c r="O25570" s="93"/>
      <c r="P25570" s="93"/>
    </row>
    <row r="25571" spans="14:16">
      <c r="N25571" s="102"/>
      <c r="O25571" s="93"/>
      <c r="P25571" s="93"/>
    </row>
    <row r="25572" spans="14:16">
      <c r="N25572" s="102"/>
      <c r="O25572" s="93"/>
      <c r="P25572" s="93"/>
    </row>
    <row r="25573" spans="14:16">
      <c r="N25573" s="102"/>
      <c r="O25573" s="93"/>
      <c r="P25573" s="93"/>
    </row>
    <row r="25574" spans="14:16">
      <c r="N25574" s="102"/>
      <c r="O25574" s="93"/>
      <c r="P25574" s="93"/>
    </row>
    <row r="25575" spans="14:16">
      <c r="N25575" s="102"/>
      <c r="O25575" s="93"/>
      <c r="P25575" s="93"/>
    </row>
    <row r="25576" spans="14:16">
      <c r="N25576" s="102"/>
      <c r="O25576" s="93"/>
      <c r="P25576" s="93"/>
    </row>
    <row r="25577" spans="14:16">
      <c r="N25577" s="102"/>
      <c r="O25577" s="93"/>
      <c r="P25577" s="93"/>
    </row>
    <row r="25578" spans="14:16">
      <c r="N25578" s="102"/>
      <c r="O25578" s="93"/>
      <c r="P25578" s="93"/>
    </row>
    <row r="25579" spans="14:16">
      <c r="N25579" s="102"/>
      <c r="O25579" s="93"/>
      <c r="P25579" s="93"/>
    </row>
    <row r="25580" spans="14:16">
      <c r="N25580" s="102"/>
      <c r="O25580" s="93"/>
      <c r="P25580" s="93"/>
    </row>
    <row r="25581" spans="14:16">
      <c r="N25581" s="102"/>
      <c r="O25581" s="93"/>
      <c r="P25581" s="93"/>
    </row>
    <row r="25582" spans="14:16">
      <c r="N25582" s="102"/>
      <c r="O25582" s="93"/>
      <c r="P25582" s="93"/>
    </row>
    <row r="25583" spans="14:16">
      <c r="N25583" s="102"/>
      <c r="O25583" s="93"/>
      <c r="P25583" s="93"/>
    </row>
    <row r="25584" spans="14:16">
      <c r="N25584" s="102"/>
      <c r="O25584" s="93"/>
      <c r="P25584" s="93"/>
    </row>
    <row r="25585" spans="14:16">
      <c r="N25585" s="102"/>
      <c r="O25585" s="93"/>
      <c r="P25585" s="93"/>
    </row>
    <row r="25586" spans="14:16">
      <c r="N25586" s="102"/>
      <c r="O25586" s="93"/>
      <c r="P25586" s="93"/>
    </row>
    <row r="25587" spans="14:16">
      <c r="N25587" s="102"/>
      <c r="O25587" s="93"/>
      <c r="P25587" s="93"/>
    </row>
    <row r="25588" spans="14:16">
      <c r="N25588" s="102"/>
      <c r="O25588" s="93"/>
      <c r="P25588" s="93"/>
    </row>
    <row r="25589" spans="14:16">
      <c r="N25589" s="102"/>
      <c r="O25589" s="93"/>
      <c r="P25589" s="93"/>
    </row>
    <row r="25590" spans="14:16">
      <c r="N25590" s="102"/>
      <c r="O25590" s="93"/>
      <c r="P25590" s="93"/>
    </row>
    <row r="25591" spans="14:16">
      <c r="N25591" s="102"/>
      <c r="O25591" s="93"/>
      <c r="P25591" s="93"/>
    </row>
    <row r="25592" spans="14:16">
      <c r="N25592" s="102"/>
      <c r="O25592" s="93"/>
      <c r="P25592" s="93"/>
    </row>
    <row r="25593" spans="14:16">
      <c r="N25593" s="102"/>
      <c r="O25593" s="93"/>
      <c r="P25593" s="93"/>
    </row>
    <row r="25594" spans="14:16">
      <c r="N25594" s="102"/>
      <c r="O25594" s="93"/>
      <c r="P25594" s="93"/>
    </row>
    <row r="25595" spans="14:16">
      <c r="N25595" s="102"/>
      <c r="O25595" s="93"/>
      <c r="P25595" s="93"/>
    </row>
    <row r="25596" spans="14:16">
      <c r="N25596" s="102"/>
      <c r="O25596" s="93"/>
      <c r="P25596" s="93"/>
    </row>
    <row r="25597" spans="14:16">
      <c r="N25597" s="102"/>
      <c r="O25597" s="93"/>
      <c r="P25597" s="93"/>
    </row>
    <row r="25598" spans="14:16">
      <c r="N25598" s="102"/>
      <c r="O25598" s="93"/>
      <c r="P25598" s="93"/>
    </row>
    <row r="25599" spans="14:16">
      <c r="N25599" s="102"/>
      <c r="O25599" s="93"/>
      <c r="P25599" s="93"/>
    </row>
    <row r="25600" spans="14:16">
      <c r="N25600" s="102"/>
      <c r="O25600" s="93"/>
      <c r="P25600" s="93"/>
    </row>
    <row r="25601" spans="14:16">
      <c r="N25601" s="102"/>
      <c r="O25601" s="93"/>
      <c r="P25601" s="93"/>
    </row>
    <row r="25602" spans="14:16">
      <c r="N25602" s="102"/>
      <c r="O25602" s="93"/>
      <c r="P25602" s="93"/>
    </row>
    <row r="25603" spans="14:16">
      <c r="N25603" s="102"/>
      <c r="O25603" s="93"/>
      <c r="P25603" s="93"/>
    </row>
    <row r="25604" spans="14:16">
      <c r="N25604" s="102"/>
      <c r="O25604" s="93"/>
      <c r="P25604" s="93"/>
    </row>
    <row r="25605" spans="14:16">
      <c r="N25605" s="102"/>
      <c r="O25605" s="93"/>
      <c r="P25605" s="93"/>
    </row>
    <row r="25606" spans="14:16">
      <c r="N25606" s="102"/>
      <c r="O25606" s="93"/>
      <c r="P25606" s="93"/>
    </row>
    <row r="25607" spans="14:16">
      <c r="N25607" s="102"/>
      <c r="O25607" s="93"/>
      <c r="P25607" s="93"/>
    </row>
    <row r="25608" spans="14:16">
      <c r="N25608" s="102"/>
      <c r="O25608" s="93"/>
      <c r="P25608" s="93"/>
    </row>
    <row r="25609" spans="14:16">
      <c r="N25609" s="102"/>
      <c r="O25609" s="93"/>
      <c r="P25609" s="93"/>
    </row>
    <row r="25610" spans="14:16">
      <c r="N25610" s="102"/>
      <c r="O25610" s="93"/>
      <c r="P25610" s="93"/>
    </row>
    <row r="25611" spans="14:16">
      <c r="N25611" s="102"/>
      <c r="O25611" s="93"/>
      <c r="P25611" s="93"/>
    </row>
    <row r="25612" spans="14:16">
      <c r="N25612" s="102"/>
      <c r="O25612" s="93"/>
      <c r="P25612" s="93"/>
    </row>
    <row r="25613" spans="14:16">
      <c r="N25613" s="102"/>
      <c r="O25613" s="93"/>
      <c r="P25613" s="93"/>
    </row>
    <row r="25614" spans="14:16">
      <c r="N25614" s="102"/>
      <c r="O25614" s="93"/>
      <c r="P25614" s="93"/>
    </row>
    <row r="25615" spans="14:16">
      <c r="N25615" s="102"/>
      <c r="O25615" s="93"/>
      <c r="P25615" s="93"/>
    </row>
    <row r="25616" spans="14:16">
      <c r="N25616" s="102"/>
      <c r="O25616" s="93"/>
      <c r="P25616" s="93"/>
    </row>
    <row r="25617" spans="14:16">
      <c r="N25617" s="102"/>
      <c r="O25617" s="93"/>
      <c r="P25617" s="93"/>
    </row>
    <row r="25618" spans="14:16">
      <c r="N25618" s="102"/>
      <c r="O25618" s="93"/>
      <c r="P25618" s="93"/>
    </row>
    <row r="25619" spans="14:16">
      <c r="N25619" s="102"/>
      <c r="O25619" s="93"/>
      <c r="P25619" s="93"/>
    </row>
    <row r="25620" spans="14:16">
      <c r="N25620" s="102"/>
      <c r="O25620" s="93"/>
      <c r="P25620" s="93"/>
    </row>
    <row r="25621" spans="14:16">
      <c r="N25621" s="102"/>
      <c r="O25621" s="93"/>
      <c r="P25621" s="93"/>
    </row>
    <row r="25622" spans="14:16">
      <c r="N25622" s="102"/>
      <c r="O25622" s="93"/>
      <c r="P25622" s="93"/>
    </row>
    <row r="25623" spans="14:16">
      <c r="N25623" s="102"/>
      <c r="O25623" s="93"/>
      <c r="P25623" s="93"/>
    </row>
    <row r="25624" spans="14:16">
      <c r="N25624" s="102"/>
      <c r="O25624" s="93"/>
      <c r="P25624" s="93"/>
    </row>
    <row r="25625" spans="14:16">
      <c r="N25625" s="102"/>
      <c r="O25625" s="93"/>
      <c r="P25625" s="93"/>
    </row>
    <row r="25626" spans="14:16">
      <c r="N25626" s="102"/>
      <c r="O25626" s="93"/>
      <c r="P25626" s="93"/>
    </row>
    <row r="25627" spans="14:16">
      <c r="N25627" s="102"/>
      <c r="O25627" s="93"/>
      <c r="P25627" s="93"/>
    </row>
    <row r="25628" spans="14:16">
      <c r="N25628" s="102"/>
      <c r="O25628" s="93"/>
      <c r="P25628" s="93"/>
    </row>
    <row r="25629" spans="14:16">
      <c r="N25629" s="102"/>
      <c r="O25629" s="93"/>
      <c r="P25629" s="93"/>
    </row>
    <row r="25630" spans="14:16">
      <c r="N25630" s="102"/>
      <c r="O25630" s="93"/>
      <c r="P25630" s="93"/>
    </row>
    <row r="25631" spans="14:16">
      <c r="N25631" s="102"/>
      <c r="O25631" s="93"/>
      <c r="P25631" s="93"/>
    </row>
    <row r="25632" spans="14:16">
      <c r="N25632" s="102"/>
      <c r="O25632" s="93"/>
      <c r="P25632" s="93"/>
    </row>
    <row r="25633" spans="14:16">
      <c r="N25633" s="102"/>
      <c r="O25633" s="93"/>
      <c r="P25633" s="93"/>
    </row>
    <row r="25634" spans="14:16">
      <c r="N25634" s="102"/>
      <c r="O25634" s="93"/>
      <c r="P25634" s="93"/>
    </row>
    <row r="25635" spans="14:16">
      <c r="N25635" s="102"/>
      <c r="O25635" s="93"/>
      <c r="P25635" s="93"/>
    </row>
    <row r="25636" spans="14:16">
      <c r="N25636" s="102"/>
      <c r="O25636" s="93"/>
      <c r="P25636" s="93"/>
    </row>
    <row r="25637" spans="14:16">
      <c r="N25637" s="102"/>
      <c r="O25637" s="93"/>
      <c r="P25637" s="93"/>
    </row>
    <row r="25638" spans="14:16">
      <c r="N25638" s="102"/>
      <c r="O25638" s="93"/>
      <c r="P25638" s="93"/>
    </row>
    <row r="25639" spans="14:16">
      <c r="N25639" s="102"/>
      <c r="O25639" s="93"/>
      <c r="P25639" s="93"/>
    </row>
    <row r="25640" spans="14:16">
      <c r="N25640" s="102"/>
      <c r="O25640" s="93"/>
      <c r="P25640" s="93"/>
    </row>
    <row r="25641" spans="14:16">
      <c r="N25641" s="102"/>
      <c r="O25641" s="93"/>
      <c r="P25641" s="93"/>
    </row>
    <row r="25642" spans="14:16">
      <c r="N25642" s="102"/>
      <c r="O25642" s="93"/>
      <c r="P25642" s="93"/>
    </row>
    <row r="25643" spans="14:16">
      <c r="N25643" s="102"/>
      <c r="O25643" s="93"/>
      <c r="P25643" s="93"/>
    </row>
    <row r="25644" spans="14:16">
      <c r="N25644" s="102"/>
      <c r="O25644" s="93"/>
      <c r="P25644" s="93"/>
    </row>
    <row r="25645" spans="14:16">
      <c r="N25645" s="102"/>
      <c r="O25645" s="93"/>
      <c r="P25645" s="93"/>
    </row>
    <row r="25646" spans="14:16">
      <c r="N25646" s="102"/>
      <c r="O25646" s="93"/>
      <c r="P25646" s="93"/>
    </row>
    <row r="25647" spans="14:16">
      <c r="N25647" s="102"/>
      <c r="O25647" s="93"/>
      <c r="P25647" s="93"/>
    </row>
    <row r="25648" spans="14:16">
      <c r="N25648" s="102"/>
      <c r="O25648" s="93"/>
      <c r="P25648" s="93"/>
    </row>
    <row r="25649" spans="14:16">
      <c r="N25649" s="102"/>
      <c r="O25649" s="93"/>
      <c r="P25649" s="93"/>
    </row>
    <row r="25650" spans="14:16">
      <c r="N25650" s="102"/>
      <c r="O25650" s="93"/>
      <c r="P25650" s="93"/>
    </row>
    <row r="25651" spans="14:16">
      <c r="N25651" s="102"/>
      <c r="O25651" s="93"/>
      <c r="P25651" s="93"/>
    </row>
    <row r="25652" spans="14:16">
      <c r="N25652" s="102"/>
      <c r="O25652" s="93"/>
      <c r="P25652" s="93"/>
    </row>
    <row r="25653" spans="14:16">
      <c r="N25653" s="102"/>
      <c r="O25653" s="93"/>
      <c r="P25653" s="93"/>
    </row>
    <row r="25654" spans="14:16">
      <c r="N25654" s="102"/>
      <c r="O25654" s="93"/>
      <c r="P25654" s="93"/>
    </row>
    <row r="25655" spans="14:16">
      <c r="N25655" s="102"/>
      <c r="O25655" s="93"/>
      <c r="P25655" s="93"/>
    </row>
    <row r="25656" spans="14:16">
      <c r="N25656" s="102"/>
      <c r="O25656" s="93"/>
      <c r="P25656" s="93"/>
    </row>
    <row r="25657" spans="14:16">
      <c r="N25657" s="102"/>
      <c r="O25657" s="93"/>
      <c r="P25657" s="93"/>
    </row>
    <row r="25658" spans="14:16">
      <c r="N25658" s="102"/>
      <c r="O25658" s="93"/>
      <c r="P25658" s="93"/>
    </row>
    <row r="25659" spans="14:16">
      <c r="N25659" s="102"/>
      <c r="O25659" s="93"/>
      <c r="P25659" s="93"/>
    </row>
    <row r="25660" spans="14:16">
      <c r="N25660" s="102"/>
      <c r="O25660" s="93"/>
      <c r="P25660" s="93"/>
    </row>
    <row r="25661" spans="14:16">
      <c r="N25661" s="102"/>
      <c r="O25661" s="93"/>
      <c r="P25661" s="93"/>
    </row>
    <row r="25662" spans="14:16">
      <c r="N25662" s="102"/>
      <c r="O25662" s="93"/>
      <c r="P25662" s="93"/>
    </row>
    <row r="25663" spans="14:16">
      <c r="N25663" s="102"/>
      <c r="O25663" s="93"/>
      <c r="P25663" s="93"/>
    </row>
    <row r="25664" spans="14:16">
      <c r="N25664" s="102"/>
      <c r="O25664" s="93"/>
      <c r="P25664" s="93"/>
    </row>
    <row r="25665" spans="14:16">
      <c r="N25665" s="102"/>
      <c r="O25665" s="93"/>
      <c r="P25665" s="93"/>
    </row>
    <row r="25666" spans="14:16">
      <c r="N25666" s="102"/>
      <c r="O25666" s="93"/>
      <c r="P25666" s="93"/>
    </row>
    <row r="25667" spans="14:16">
      <c r="N25667" s="102"/>
      <c r="O25667" s="93"/>
      <c r="P25667" s="93"/>
    </row>
    <row r="25668" spans="14:16">
      <c r="N25668" s="102"/>
      <c r="O25668" s="93"/>
      <c r="P25668" s="93"/>
    </row>
    <row r="25669" spans="14:16">
      <c r="N25669" s="102"/>
      <c r="O25669" s="93"/>
      <c r="P25669" s="93"/>
    </row>
    <row r="25670" spans="14:16">
      <c r="N25670" s="102"/>
      <c r="O25670" s="93"/>
      <c r="P25670" s="93"/>
    </row>
    <row r="25671" spans="14:16">
      <c r="N25671" s="102"/>
      <c r="O25671" s="93"/>
      <c r="P25671" s="93"/>
    </row>
    <row r="25672" spans="14:16">
      <c r="N25672" s="102"/>
      <c r="O25672" s="93"/>
      <c r="P25672" s="93"/>
    </row>
    <row r="25673" spans="14:16">
      <c r="N25673" s="102"/>
      <c r="O25673" s="93"/>
      <c r="P25673" s="93"/>
    </row>
    <row r="25674" spans="14:16">
      <c r="N25674" s="102"/>
      <c r="O25674" s="93"/>
      <c r="P25674" s="93"/>
    </row>
    <row r="25675" spans="14:16">
      <c r="N25675" s="102"/>
      <c r="O25675" s="93"/>
      <c r="P25675" s="93"/>
    </row>
    <row r="25676" spans="14:16">
      <c r="N25676" s="102"/>
      <c r="O25676" s="93"/>
      <c r="P25676" s="93"/>
    </row>
    <row r="25677" spans="14:16">
      <c r="N25677" s="102"/>
      <c r="O25677" s="93"/>
      <c r="P25677" s="93"/>
    </row>
    <row r="25678" spans="14:16">
      <c r="N25678" s="102"/>
      <c r="O25678" s="93"/>
      <c r="P25678" s="93"/>
    </row>
    <row r="25679" spans="14:16">
      <c r="N25679" s="102"/>
      <c r="O25679" s="93"/>
      <c r="P25679" s="93"/>
    </row>
    <row r="25680" spans="14:16">
      <c r="N25680" s="102"/>
      <c r="O25680" s="93"/>
      <c r="P25680" s="93"/>
    </row>
    <row r="25681" spans="14:16">
      <c r="N25681" s="102"/>
      <c r="O25681" s="93"/>
      <c r="P25681" s="93"/>
    </row>
    <row r="25682" spans="14:16">
      <c r="N25682" s="102"/>
      <c r="O25682" s="93"/>
      <c r="P25682" s="93"/>
    </row>
    <row r="25683" spans="14:16">
      <c r="N25683" s="102"/>
      <c r="O25683" s="93"/>
      <c r="P25683" s="93"/>
    </row>
    <row r="25684" spans="14:16">
      <c r="N25684" s="102"/>
      <c r="O25684" s="93"/>
      <c r="P25684" s="93"/>
    </row>
    <row r="25685" spans="14:16">
      <c r="N25685" s="102"/>
      <c r="O25685" s="93"/>
      <c r="P25685" s="93"/>
    </row>
    <row r="25686" spans="14:16">
      <c r="N25686" s="102"/>
      <c r="O25686" s="93"/>
      <c r="P25686" s="93"/>
    </row>
    <row r="25687" spans="14:16">
      <c r="N25687" s="102"/>
      <c r="O25687" s="93"/>
      <c r="P25687" s="93"/>
    </row>
    <row r="25688" spans="14:16">
      <c r="N25688" s="102"/>
      <c r="O25688" s="93"/>
      <c r="P25688" s="93"/>
    </row>
    <row r="25689" spans="14:16">
      <c r="N25689" s="102"/>
      <c r="O25689" s="93"/>
      <c r="P25689" s="93"/>
    </row>
    <row r="25690" spans="14:16">
      <c r="N25690" s="102"/>
      <c r="O25690" s="93"/>
      <c r="P25690" s="93"/>
    </row>
    <row r="25691" spans="14:16">
      <c r="N25691" s="102"/>
      <c r="O25691" s="93"/>
      <c r="P25691" s="93"/>
    </row>
    <row r="25692" spans="14:16">
      <c r="N25692" s="102"/>
      <c r="O25692" s="93"/>
      <c r="P25692" s="93"/>
    </row>
    <row r="25693" spans="14:16">
      <c r="N25693" s="102"/>
      <c r="O25693" s="93"/>
      <c r="P25693" s="93"/>
    </row>
    <row r="25694" spans="14:16">
      <c r="N25694" s="102"/>
      <c r="O25694" s="93"/>
      <c r="P25694" s="93"/>
    </row>
    <row r="25695" spans="14:16">
      <c r="N25695" s="102"/>
      <c r="O25695" s="93"/>
      <c r="P25695" s="93"/>
    </row>
    <row r="25696" spans="14:16">
      <c r="N25696" s="102"/>
      <c r="O25696" s="93"/>
      <c r="P25696" s="93"/>
    </row>
    <row r="25697" spans="14:16">
      <c r="N25697" s="102"/>
      <c r="O25697" s="93"/>
      <c r="P25697" s="93"/>
    </row>
    <row r="25698" spans="14:16">
      <c r="N25698" s="102"/>
      <c r="O25698" s="93"/>
      <c r="P25698" s="93"/>
    </row>
    <row r="25699" spans="14:16">
      <c r="N25699" s="102"/>
      <c r="O25699" s="93"/>
      <c r="P25699" s="93"/>
    </row>
    <row r="25700" spans="14:16">
      <c r="N25700" s="102"/>
      <c r="O25700" s="93"/>
      <c r="P25700" s="93"/>
    </row>
    <row r="25701" spans="14:16">
      <c r="N25701" s="102"/>
      <c r="O25701" s="93"/>
      <c r="P25701" s="93"/>
    </row>
    <row r="25702" spans="14:16">
      <c r="N25702" s="102"/>
      <c r="O25702" s="93"/>
      <c r="P25702" s="93"/>
    </row>
    <row r="25703" spans="14:16">
      <c r="N25703" s="102"/>
      <c r="O25703" s="93"/>
      <c r="P25703" s="93"/>
    </row>
    <row r="25704" spans="14:16">
      <c r="N25704" s="102"/>
      <c r="O25704" s="93"/>
      <c r="P25704" s="93"/>
    </row>
    <row r="25705" spans="14:16">
      <c r="N25705" s="102"/>
      <c r="O25705" s="93"/>
      <c r="P25705" s="93"/>
    </row>
    <row r="25706" spans="14:16">
      <c r="N25706" s="102"/>
      <c r="O25706" s="93"/>
      <c r="P25706" s="93"/>
    </row>
    <row r="25707" spans="14:16">
      <c r="N25707" s="102"/>
      <c r="O25707" s="93"/>
      <c r="P25707" s="93"/>
    </row>
    <row r="25708" spans="14:16">
      <c r="N25708" s="102"/>
      <c r="O25708" s="93"/>
      <c r="P25708" s="93"/>
    </row>
    <row r="25709" spans="14:16">
      <c r="N25709" s="102"/>
      <c r="O25709" s="93"/>
      <c r="P25709" s="93"/>
    </row>
    <row r="25710" spans="14:16">
      <c r="N25710" s="102"/>
      <c r="O25710" s="93"/>
      <c r="P25710" s="93"/>
    </row>
    <row r="25711" spans="14:16">
      <c r="N25711" s="102"/>
      <c r="O25711" s="93"/>
      <c r="P25711" s="93"/>
    </row>
    <row r="25712" spans="14:16">
      <c r="N25712" s="102"/>
      <c r="O25712" s="93"/>
      <c r="P25712" s="93"/>
    </row>
    <row r="25713" spans="14:16">
      <c r="N25713" s="102"/>
      <c r="O25713" s="93"/>
      <c r="P25713" s="93"/>
    </row>
    <row r="25714" spans="14:16">
      <c r="N25714" s="102"/>
      <c r="O25714" s="93"/>
      <c r="P25714" s="93"/>
    </row>
    <row r="25715" spans="14:16">
      <c r="N25715" s="102"/>
      <c r="O25715" s="93"/>
      <c r="P25715" s="93"/>
    </row>
    <row r="25716" spans="14:16">
      <c r="N25716" s="102"/>
      <c r="O25716" s="93"/>
      <c r="P25716" s="93"/>
    </row>
    <row r="25717" spans="14:16">
      <c r="N25717" s="102"/>
      <c r="O25717" s="93"/>
      <c r="P25717" s="93"/>
    </row>
    <row r="25718" spans="14:16">
      <c r="N25718" s="102"/>
      <c r="O25718" s="93"/>
      <c r="P25718" s="93"/>
    </row>
    <row r="25719" spans="14:16">
      <c r="N25719" s="102"/>
      <c r="O25719" s="93"/>
      <c r="P25719" s="93"/>
    </row>
    <row r="25720" spans="14:16">
      <c r="N25720" s="102"/>
      <c r="O25720" s="93"/>
      <c r="P25720" s="93"/>
    </row>
    <row r="25721" spans="14:16">
      <c r="N25721" s="102"/>
      <c r="O25721" s="93"/>
      <c r="P25721" s="93"/>
    </row>
    <row r="25722" spans="14:16">
      <c r="N25722" s="102"/>
      <c r="O25722" s="93"/>
      <c r="P25722" s="93"/>
    </row>
    <row r="25723" spans="14:16">
      <c r="N25723" s="102"/>
      <c r="O25723" s="93"/>
      <c r="P25723" s="93"/>
    </row>
    <row r="25724" spans="14:16">
      <c r="N25724" s="102"/>
      <c r="O25724" s="93"/>
      <c r="P25724" s="93"/>
    </row>
    <row r="25725" spans="14:16">
      <c r="N25725" s="102"/>
      <c r="O25725" s="93"/>
      <c r="P25725" s="93"/>
    </row>
    <row r="25726" spans="14:16">
      <c r="N25726" s="102"/>
      <c r="O25726" s="93"/>
      <c r="P25726" s="93"/>
    </row>
    <row r="25727" spans="14:16">
      <c r="N25727" s="102"/>
      <c r="O25727" s="93"/>
      <c r="P25727" s="93"/>
    </row>
    <row r="25728" spans="14:16">
      <c r="N25728" s="102"/>
      <c r="O25728" s="93"/>
      <c r="P25728" s="93"/>
    </row>
    <row r="25729" spans="14:16">
      <c r="N25729" s="102"/>
      <c r="O25729" s="93"/>
      <c r="P25729" s="93"/>
    </row>
    <row r="25730" spans="14:16">
      <c r="N25730" s="102"/>
      <c r="O25730" s="93"/>
      <c r="P25730" s="93"/>
    </row>
    <row r="25731" spans="14:16">
      <c r="N25731" s="102"/>
      <c r="O25731" s="93"/>
      <c r="P25731" s="93"/>
    </row>
    <row r="25732" spans="14:16">
      <c r="N25732" s="102"/>
      <c r="O25732" s="93"/>
      <c r="P25732" s="93"/>
    </row>
    <row r="25733" spans="14:16">
      <c r="N25733" s="102"/>
      <c r="O25733" s="93"/>
      <c r="P25733" s="93"/>
    </row>
    <row r="25734" spans="14:16">
      <c r="N25734" s="102"/>
      <c r="O25734" s="93"/>
      <c r="P25734" s="93"/>
    </row>
    <row r="25735" spans="14:16">
      <c r="N25735" s="102"/>
      <c r="O25735" s="93"/>
      <c r="P25735" s="93"/>
    </row>
    <row r="25736" spans="14:16">
      <c r="N25736" s="102"/>
      <c r="O25736" s="93"/>
      <c r="P25736" s="93"/>
    </row>
    <row r="25737" spans="14:16">
      <c r="N25737" s="102"/>
      <c r="O25737" s="93"/>
      <c r="P25737" s="93"/>
    </row>
    <row r="25738" spans="14:16">
      <c r="N25738" s="102"/>
      <c r="O25738" s="93"/>
      <c r="P25738" s="93"/>
    </row>
    <row r="25739" spans="14:16">
      <c r="N25739" s="102"/>
      <c r="O25739" s="93"/>
      <c r="P25739" s="93"/>
    </row>
    <row r="25740" spans="14:16">
      <c r="N25740" s="102"/>
      <c r="O25740" s="93"/>
      <c r="P25740" s="93"/>
    </row>
    <row r="25741" spans="14:16">
      <c r="N25741" s="102"/>
      <c r="O25741" s="93"/>
      <c r="P25741" s="93"/>
    </row>
    <row r="25742" spans="14:16">
      <c r="N25742" s="102"/>
      <c r="O25742" s="93"/>
      <c r="P25742" s="93"/>
    </row>
    <row r="25743" spans="14:16">
      <c r="N25743" s="102"/>
      <c r="O25743" s="93"/>
      <c r="P25743" s="93"/>
    </row>
    <row r="25744" spans="14:16">
      <c r="N25744" s="102"/>
      <c r="O25744" s="93"/>
      <c r="P25744" s="93"/>
    </row>
    <row r="25745" spans="14:16">
      <c r="N25745" s="102"/>
      <c r="O25745" s="93"/>
      <c r="P25745" s="93"/>
    </row>
    <row r="25746" spans="14:16">
      <c r="N25746" s="102"/>
      <c r="O25746" s="93"/>
      <c r="P25746" s="93"/>
    </row>
    <row r="25747" spans="14:16">
      <c r="N25747" s="102"/>
      <c r="O25747" s="93"/>
      <c r="P25747" s="93"/>
    </row>
    <row r="25748" spans="14:16">
      <c r="N25748" s="102"/>
      <c r="O25748" s="93"/>
      <c r="P25748" s="93"/>
    </row>
    <row r="25749" spans="14:16">
      <c r="N25749" s="102"/>
      <c r="O25749" s="93"/>
      <c r="P25749" s="93"/>
    </row>
    <row r="25750" spans="14:16">
      <c r="N25750" s="102"/>
      <c r="O25750" s="93"/>
      <c r="P25750" s="93"/>
    </row>
    <row r="25751" spans="14:16">
      <c r="N25751" s="102"/>
      <c r="O25751" s="93"/>
      <c r="P25751" s="93"/>
    </row>
    <row r="25752" spans="14:16">
      <c r="N25752" s="102"/>
      <c r="O25752" s="93"/>
      <c r="P25752" s="93"/>
    </row>
    <row r="25753" spans="14:16">
      <c r="N25753" s="102"/>
      <c r="O25753" s="93"/>
      <c r="P25753" s="93"/>
    </row>
    <row r="25754" spans="14:16">
      <c r="N25754" s="102"/>
      <c r="O25754" s="93"/>
      <c r="P25754" s="93"/>
    </row>
    <row r="25755" spans="14:16">
      <c r="N25755" s="102"/>
      <c r="O25755" s="93"/>
      <c r="P25755" s="93"/>
    </row>
    <row r="25756" spans="14:16">
      <c r="N25756" s="102"/>
      <c r="O25756" s="93"/>
      <c r="P25756" s="93"/>
    </row>
    <row r="25757" spans="14:16">
      <c r="N25757" s="102"/>
      <c r="O25757" s="93"/>
      <c r="P25757" s="93"/>
    </row>
    <row r="25758" spans="14:16">
      <c r="N25758" s="102"/>
      <c r="O25758" s="93"/>
      <c r="P25758" s="93"/>
    </row>
    <row r="25759" spans="14:16">
      <c r="N25759" s="102"/>
      <c r="O25759" s="93"/>
      <c r="P25759" s="93"/>
    </row>
    <row r="25760" spans="14:16">
      <c r="N25760" s="102"/>
      <c r="O25760" s="93"/>
      <c r="P25760" s="93"/>
    </row>
    <row r="25761" spans="14:16">
      <c r="N25761" s="102"/>
      <c r="O25761" s="93"/>
      <c r="P25761" s="93"/>
    </row>
    <row r="25762" spans="14:16">
      <c r="N25762" s="102"/>
      <c r="O25762" s="93"/>
      <c r="P25762" s="93"/>
    </row>
    <row r="25763" spans="14:16">
      <c r="N25763" s="102"/>
      <c r="O25763" s="93"/>
      <c r="P25763" s="93"/>
    </row>
    <row r="25764" spans="14:16">
      <c r="N25764" s="102"/>
      <c r="O25764" s="93"/>
      <c r="P25764" s="93"/>
    </row>
    <row r="25765" spans="14:16">
      <c r="N25765" s="102"/>
      <c r="O25765" s="93"/>
      <c r="P25765" s="93"/>
    </row>
    <row r="25766" spans="14:16">
      <c r="N25766" s="102"/>
      <c r="O25766" s="93"/>
      <c r="P25766" s="93"/>
    </row>
    <row r="25767" spans="14:16">
      <c r="N25767" s="102"/>
      <c r="O25767" s="93"/>
      <c r="P25767" s="93"/>
    </row>
    <row r="25768" spans="14:16">
      <c r="N25768" s="102"/>
      <c r="O25768" s="93"/>
      <c r="P25768" s="93"/>
    </row>
    <row r="25769" spans="14:16">
      <c r="N25769" s="102"/>
      <c r="O25769" s="93"/>
      <c r="P25769" s="93"/>
    </row>
    <row r="25770" spans="14:16">
      <c r="N25770" s="102"/>
      <c r="O25770" s="93"/>
      <c r="P25770" s="93"/>
    </row>
    <row r="25771" spans="14:16">
      <c r="N25771" s="102"/>
      <c r="O25771" s="93"/>
      <c r="P25771" s="93"/>
    </row>
    <row r="25772" spans="14:16">
      <c r="N25772" s="102"/>
      <c r="O25772" s="93"/>
      <c r="P25772" s="93"/>
    </row>
    <row r="25773" spans="14:16">
      <c r="N25773" s="102"/>
      <c r="O25773" s="93"/>
      <c r="P25773" s="93"/>
    </row>
    <row r="25774" spans="14:16">
      <c r="N25774" s="102"/>
      <c r="O25774" s="93"/>
      <c r="P25774" s="93"/>
    </row>
    <row r="25775" spans="14:16">
      <c r="N25775" s="102"/>
      <c r="O25775" s="93"/>
      <c r="P25775" s="93"/>
    </row>
    <row r="25776" spans="14:16">
      <c r="N25776" s="102"/>
      <c r="O25776" s="93"/>
      <c r="P25776" s="93"/>
    </row>
    <row r="25777" spans="14:16">
      <c r="N25777" s="102"/>
      <c r="O25777" s="93"/>
      <c r="P25777" s="93"/>
    </row>
    <row r="25778" spans="14:16">
      <c r="N25778" s="102"/>
      <c r="O25778" s="93"/>
      <c r="P25778" s="93"/>
    </row>
    <row r="25779" spans="14:16">
      <c r="N25779" s="102"/>
      <c r="O25779" s="93"/>
      <c r="P25779" s="93"/>
    </row>
    <row r="25780" spans="14:16">
      <c r="N25780" s="102"/>
      <c r="O25780" s="93"/>
      <c r="P25780" s="93"/>
    </row>
    <row r="25781" spans="14:16">
      <c r="N25781" s="102"/>
      <c r="O25781" s="93"/>
      <c r="P25781" s="93"/>
    </row>
    <row r="25782" spans="14:16">
      <c r="N25782" s="102"/>
      <c r="O25782" s="93"/>
      <c r="P25782" s="93"/>
    </row>
    <row r="25783" spans="14:16">
      <c r="N25783" s="102"/>
      <c r="O25783" s="93"/>
      <c r="P25783" s="93"/>
    </row>
    <row r="25784" spans="14:16">
      <c r="N25784" s="102"/>
      <c r="O25784" s="93"/>
      <c r="P25784" s="93"/>
    </row>
    <row r="25785" spans="14:16">
      <c r="N25785" s="102"/>
      <c r="O25785" s="93"/>
      <c r="P25785" s="93"/>
    </row>
    <row r="25786" spans="14:16">
      <c r="N25786" s="102"/>
      <c r="O25786" s="93"/>
      <c r="P25786" s="93"/>
    </row>
    <row r="25787" spans="14:16">
      <c r="N25787" s="102"/>
      <c r="O25787" s="93"/>
      <c r="P25787" s="93"/>
    </row>
    <row r="25788" spans="14:16">
      <c r="N25788" s="102"/>
      <c r="O25788" s="93"/>
      <c r="P25788" s="93"/>
    </row>
    <row r="25789" spans="14:16">
      <c r="N25789" s="102"/>
      <c r="O25789" s="93"/>
      <c r="P25789" s="93"/>
    </row>
    <row r="25790" spans="14:16">
      <c r="N25790" s="102"/>
      <c r="O25790" s="93"/>
      <c r="P25790" s="93"/>
    </row>
    <row r="25791" spans="14:16">
      <c r="N25791" s="102"/>
      <c r="O25791" s="93"/>
      <c r="P25791" s="93"/>
    </row>
    <row r="25792" spans="14:16">
      <c r="N25792" s="102"/>
      <c r="O25792" s="93"/>
      <c r="P25792" s="93"/>
    </row>
    <row r="25793" spans="14:16">
      <c r="N25793" s="102"/>
      <c r="O25793" s="93"/>
      <c r="P25793" s="93"/>
    </row>
    <row r="25794" spans="14:16">
      <c r="N25794" s="102"/>
      <c r="O25794" s="93"/>
      <c r="P25794" s="93"/>
    </row>
    <row r="25795" spans="14:16">
      <c r="N25795" s="102"/>
      <c r="O25795" s="93"/>
      <c r="P25795" s="93"/>
    </row>
    <row r="25796" spans="14:16">
      <c r="N25796" s="102"/>
      <c r="O25796" s="93"/>
      <c r="P25796" s="93"/>
    </row>
    <row r="25797" spans="14:16">
      <c r="N25797" s="102"/>
      <c r="O25797" s="93"/>
      <c r="P25797" s="93"/>
    </row>
    <row r="25798" spans="14:16">
      <c r="N25798" s="102"/>
      <c r="O25798" s="93"/>
      <c r="P25798" s="93"/>
    </row>
    <row r="25799" spans="14:16">
      <c r="N25799" s="102"/>
      <c r="O25799" s="93"/>
      <c r="P25799" s="93"/>
    </row>
    <row r="25800" spans="14:16">
      <c r="N25800" s="102"/>
      <c r="O25800" s="93"/>
      <c r="P25800" s="93"/>
    </row>
    <row r="25801" spans="14:16">
      <c r="N25801" s="102"/>
      <c r="O25801" s="93"/>
      <c r="P25801" s="93"/>
    </row>
    <row r="25802" spans="14:16">
      <c r="N25802" s="102"/>
      <c r="O25802" s="93"/>
      <c r="P25802" s="93"/>
    </row>
    <row r="25803" spans="14:16">
      <c r="N25803" s="102"/>
      <c r="O25803" s="93"/>
      <c r="P25803" s="93"/>
    </row>
    <row r="25804" spans="14:16">
      <c r="N25804" s="102"/>
      <c r="O25804" s="93"/>
      <c r="P25804" s="93"/>
    </row>
    <row r="25805" spans="14:16">
      <c r="N25805" s="102"/>
      <c r="O25805" s="93"/>
      <c r="P25805" s="93"/>
    </row>
    <row r="25806" spans="14:16">
      <c r="N25806" s="102"/>
      <c r="O25806" s="93"/>
      <c r="P25806" s="93"/>
    </row>
    <row r="25807" spans="14:16">
      <c r="N25807" s="102"/>
      <c r="O25807" s="93"/>
      <c r="P25807" s="93"/>
    </row>
    <row r="25808" spans="14:16">
      <c r="N25808" s="102"/>
      <c r="O25808" s="93"/>
      <c r="P25808" s="93"/>
    </row>
    <row r="25809" spans="14:16">
      <c r="N25809" s="102"/>
      <c r="O25809" s="93"/>
      <c r="P25809" s="93"/>
    </row>
    <row r="25810" spans="14:16">
      <c r="N25810" s="102"/>
      <c r="O25810" s="93"/>
      <c r="P25810" s="93"/>
    </row>
    <row r="25811" spans="14:16">
      <c r="N25811" s="102"/>
      <c r="O25811" s="93"/>
      <c r="P25811" s="93"/>
    </row>
    <row r="25812" spans="14:16">
      <c r="N25812" s="102"/>
      <c r="O25812" s="93"/>
      <c r="P25812" s="93"/>
    </row>
    <row r="25813" spans="14:16">
      <c r="N25813" s="102"/>
      <c r="O25813" s="93"/>
      <c r="P25813" s="93"/>
    </row>
    <row r="25814" spans="14:16">
      <c r="N25814" s="102"/>
      <c r="O25814" s="93"/>
      <c r="P25814" s="93"/>
    </row>
    <row r="25815" spans="14:16">
      <c r="N25815" s="102"/>
      <c r="O25815" s="93"/>
      <c r="P25815" s="93"/>
    </row>
    <row r="25816" spans="14:16">
      <c r="N25816" s="102"/>
      <c r="O25816" s="93"/>
      <c r="P25816" s="93"/>
    </row>
    <row r="25817" spans="14:16">
      <c r="N25817" s="102"/>
      <c r="O25817" s="93"/>
      <c r="P25817" s="93"/>
    </row>
    <row r="25818" spans="14:16">
      <c r="N25818" s="102"/>
      <c r="O25818" s="93"/>
      <c r="P25818" s="93"/>
    </row>
    <row r="25819" spans="14:16">
      <c r="N25819" s="102"/>
      <c r="O25819" s="93"/>
      <c r="P25819" s="93"/>
    </row>
    <row r="25820" spans="14:16">
      <c r="N25820" s="102"/>
      <c r="O25820" s="93"/>
      <c r="P25820" s="93"/>
    </row>
    <row r="25821" spans="14:16">
      <c r="N25821" s="102"/>
      <c r="O25821" s="93"/>
      <c r="P25821" s="93"/>
    </row>
    <row r="25822" spans="14:16">
      <c r="N25822" s="102"/>
      <c r="O25822" s="93"/>
      <c r="P25822" s="93"/>
    </row>
    <row r="25823" spans="14:16">
      <c r="N25823" s="102"/>
      <c r="O25823" s="93"/>
      <c r="P25823" s="93"/>
    </row>
    <row r="25824" spans="14:16">
      <c r="N25824" s="102"/>
      <c r="O25824" s="93"/>
      <c r="P25824" s="93"/>
    </row>
    <row r="25825" spans="14:16">
      <c r="N25825" s="102"/>
      <c r="O25825" s="93"/>
      <c r="P25825" s="93"/>
    </row>
    <row r="25826" spans="14:16">
      <c r="N25826" s="102"/>
      <c r="O25826" s="93"/>
      <c r="P25826" s="93"/>
    </row>
    <row r="25827" spans="14:16">
      <c r="N25827" s="102"/>
      <c r="O25827" s="93"/>
      <c r="P25827" s="93"/>
    </row>
    <row r="25828" spans="14:16">
      <c r="N25828" s="102"/>
      <c r="O25828" s="93"/>
      <c r="P25828" s="93"/>
    </row>
    <row r="25829" spans="14:16">
      <c r="N25829" s="102"/>
      <c r="O25829" s="93"/>
      <c r="P25829" s="93"/>
    </row>
    <row r="25830" spans="14:16">
      <c r="N25830" s="102"/>
      <c r="O25830" s="93"/>
      <c r="P25830" s="93"/>
    </row>
    <row r="25831" spans="14:16">
      <c r="N25831" s="102"/>
      <c r="O25831" s="93"/>
      <c r="P25831" s="93"/>
    </row>
    <row r="25832" spans="14:16">
      <c r="N25832" s="102"/>
      <c r="O25832" s="93"/>
      <c r="P25832" s="93"/>
    </row>
    <row r="25833" spans="14:16">
      <c r="N25833" s="102"/>
      <c r="O25833" s="93"/>
      <c r="P25833" s="93"/>
    </row>
    <row r="25834" spans="14:16">
      <c r="N25834" s="102"/>
      <c r="O25834" s="93"/>
      <c r="P25834" s="93"/>
    </row>
    <row r="25835" spans="14:16">
      <c r="N25835" s="102"/>
      <c r="O25835" s="93"/>
      <c r="P25835" s="93"/>
    </row>
    <row r="25836" spans="14:16">
      <c r="N25836" s="102"/>
      <c r="O25836" s="93"/>
      <c r="P25836" s="93"/>
    </row>
    <row r="25837" spans="14:16">
      <c r="N25837" s="102"/>
      <c r="O25837" s="93"/>
      <c r="P25837" s="93"/>
    </row>
    <row r="25838" spans="14:16">
      <c r="N25838" s="102"/>
      <c r="O25838" s="93"/>
      <c r="P25838" s="93"/>
    </row>
    <row r="25839" spans="14:16">
      <c r="N25839" s="102"/>
      <c r="O25839" s="93"/>
      <c r="P25839" s="93"/>
    </row>
    <row r="25840" spans="14:16">
      <c r="N25840" s="102"/>
      <c r="O25840" s="93"/>
      <c r="P25840" s="93"/>
    </row>
    <row r="25841" spans="14:16">
      <c r="N25841" s="102"/>
      <c r="O25841" s="93"/>
      <c r="P25841" s="93"/>
    </row>
    <row r="25842" spans="14:16">
      <c r="N25842" s="102"/>
      <c r="O25842" s="93"/>
      <c r="P25842" s="93"/>
    </row>
    <row r="25843" spans="14:16">
      <c r="N25843" s="102"/>
      <c r="O25843" s="93"/>
      <c r="P25843" s="93"/>
    </row>
    <row r="25844" spans="14:16">
      <c r="N25844" s="102"/>
      <c r="O25844" s="93"/>
      <c r="P25844" s="93"/>
    </row>
    <row r="25845" spans="14:16">
      <c r="N25845" s="102"/>
      <c r="O25845" s="93"/>
      <c r="P25845" s="93"/>
    </row>
    <row r="25846" spans="14:16">
      <c r="N25846" s="102"/>
      <c r="O25846" s="93"/>
      <c r="P25846" s="93"/>
    </row>
    <row r="25847" spans="14:16">
      <c r="N25847" s="102"/>
      <c r="O25847" s="93"/>
      <c r="P25847" s="93"/>
    </row>
    <row r="25848" spans="14:16">
      <c r="N25848" s="102"/>
      <c r="O25848" s="93"/>
      <c r="P25848" s="93"/>
    </row>
    <row r="25849" spans="14:16">
      <c r="N25849" s="102"/>
      <c r="O25849" s="93"/>
      <c r="P25849" s="93"/>
    </row>
    <row r="25850" spans="14:16">
      <c r="N25850" s="102"/>
      <c r="O25850" s="93"/>
      <c r="P25850" s="93"/>
    </row>
    <row r="25851" spans="14:16">
      <c r="N25851" s="102"/>
      <c r="O25851" s="93"/>
      <c r="P25851" s="93"/>
    </row>
    <row r="25852" spans="14:16">
      <c r="N25852" s="102"/>
      <c r="O25852" s="93"/>
      <c r="P25852" s="93"/>
    </row>
    <row r="25853" spans="14:16">
      <c r="N25853" s="102"/>
      <c r="O25853" s="93"/>
      <c r="P25853" s="93"/>
    </row>
    <row r="25854" spans="14:16">
      <c r="N25854" s="102"/>
      <c r="O25854" s="93"/>
      <c r="P25854" s="93"/>
    </row>
    <row r="25855" spans="14:16">
      <c r="N25855" s="102"/>
      <c r="O25855" s="93"/>
      <c r="P25855" s="93"/>
    </row>
    <row r="25856" spans="14:16">
      <c r="N25856" s="102"/>
      <c r="O25856" s="93"/>
      <c r="P25856" s="93"/>
    </row>
    <row r="25857" spans="14:16">
      <c r="N25857" s="102"/>
      <c r="O25857" s="93"/>
      <c r="P25857" s="93"/>
    </row>
    <row r="25858" spans="14:16">
      <c r="N25858" s="102"/>
      <c r="O25858" s="93"/>
      <c r="P25858" s="93"/>
    </row>
    <row r="25859" spans="14:16">
      <c r="N25859" s="102"/>
      <c r="O25859" s="93"/>
      <c r="P25859" s="93"/>
    </row>
    <row r="25860" spans="14:16">
      <c r="N25860" s="102"/>
      <c r="O25860" s="93"/>
      <c r="P25860" s="93"/>
    </row>
    <row r="25861" spans="14:16">
      <c r="N25861" s="102"/>
      <c r="O25861" s="93"/>
      <c r="P25861" s="93"/>
    </row>
    <row r="25862" spans="14:16">
      <c r="N25862" s="102"/>
      <c r="O25862" s="93"/>
      <c r="P25862" s="93"/>
    </row>
    <row r="25863" spans="14:16">
      <c r="N25863" s="102"/>
      <c r="O25863" s="93"/>
      <c r="P25863" s="93"/>
    </row>
    <row r="25864" spans="14:16">
      <c r="N25864" s="102"/>
      <c r="O25864" s="93"/>
      <c r="P25864" s="93"/>
    </row>
    <row r="25865" spans="14:16">
      <c r="N25865" s="102"/>
      <c r="O25865" s="93"/>
      <c r="P25865" s="93"/>
    </row>
    <row r="25866" spans="14:16">
      <c r="N25866" s="102"/>
      <c r="O25866" s="93"/>
      <c r="P25866" s="93"/>
    </row>
    <row r="25867" spans="14:16">
      <c r="N25867" s="102"/>
      <c r="O25867" s="93"/>
      <c r="P25867" s="93"/>
    </row>
    <row r="25868" spans="14:16">
      <c r="N25868" s="102"/>
      <c r="O25868" s="93"/>
      <c r="P25868" s="93"/>
    </row>
    <row r="25869" spans="14:16">
      <c r="N25869" s="102"/>
      <c r="O25869" s="93"/>
      <c r="P25869" s="93"/>
    </row>
    <row r="25870" spans="14:16">
      <c r="N25870" s="102"/>
      <c r="O25870" s="93"/>
      <c r="P25870" s="93"/>
    </row>
    <row r="25871" spans="14:16">
      <c r="N25871" s="102"/>
      <c r="O25871" s="93"/>
      <c r="P25871" s="93"/>
    </row>
    <row r="25872" spans="14:16">
      <c r="N25872" s="102"/>
      <c r="O25872" s="93"/>
      <c r="P25872" s="93"/>
    </row>
    <row r="25873" spans="14:16">
      <c r="N25873" s="102"/>
      <c r="O25873" s="93"/>
      <c r="P25873" s="93"/>
    </row>
    <row r="25874" spans="14:16">
      <c r="N25874" s="102"/>
      <c r="O25874" s="93"/>
      <c r="P25874" s="93"/>
    </row>
    <row r="25875" spans="14:16">
      <c r="N25875" s="102"/>
      <c r="O25875" s="93"/>
      <c r="P25875" s="93"/>
    </row>
    <row r="25876" spans="14:16">
      <c r="N25876" s="102"/>
      <c r="O25876" s="93"/>
      <c r="P25876" s="93"/>
    </row>
    <row r="25877" spans="14:16">
      <c r="N25877" s="102"/>
      <c r="O25877" s="93"/>
      <c r="P25877" s="93"/>
    </row>
    <row r="25878" spans="14:16">
      <c r="N25878" s="102"/>
      <c r="O25878" s="93"/>
      <c r="P25878" s="93"/>
    </row>
    <row r="25879" spans="14:16">
      <c r="N25879" s="102"/>
      <c r="O25879" s="93"/>
      <c r="P25879" s="93"/>
    </row>
    <row r="25880" spans="14:16">
      <c r="N25880" s="102"/>
      <c r="O25880" s="93"/>
      <c r="P25880" s="93"/>
    </row>
    <row r="25881" spans="14:16">
      <c r="N25881" s="102"/>
      <c r="O25881" s="93"/>
      <c r="P25881" s="93"/>
    </row>
    <row r="25882" spans="14:16">
      <c r="N25882" s="102"/>
      <c r="O25882" s="93"/>
      <c r="P25882" s="93"/>
    </row>
    <row r="25883" spans="14:16">
      <c r="N25883" s="102"/>
      <c r="O25883" s="93"/>
      <c r="P25883" s="93"/>
    </row>
    <row r="25884" spans="14:16">
      <c r="N25884" s="102"/>
      <c r="O25884" s="93"/>
      <c r="P25884" s="93"/>
    </row>
    <row r="25885" spans="14:16">
      <c r="N25885" s="102"/>
      <c r="O25885" s="93"/>
      <c r="P25885" s="93"/>
    </row>
    <row r="25886" spans="14:16">
      <c r="N25886" s="102"/>
      <c r="O25886" s="93"/>
      <c r="P25886" s="93"/>
    </row>
    <row r="25887" spans="14:16">
      <c r="N25887" s="102"/>
      <c r="O25887" s="93"/>
      <c r="P25887" s="93"/>
    </row>
    <row r="25888" spans="14:16">
      <c r="N25888" s="102"/>
      <c r="O25888" s="93"/>
      <c r="P25888" s="93"/>
    </row>
    <row r="25889" spans="14:16">
      <c r="N25889" s="102"/>
      <c r="O25889" s="93"/>
      <c r="P25889" s="93"/>
    </row>
    <row r="25890" spans="14:16">
      <c r="N25890" s="102"/>
      <c r="O25890" s="93"/>
      <c r="P25890" s="93"/>
    </row>
    <row r="25891" spans="14:16">
      <c r="N25891" s="102"/>
      <c r="O25891" s="93"/>
      <c r="P25891" s="93"/>
    </row>
    <row r="25892" spans="14:16">
      <c r="N25892" s="102"/>
      <c r="O25892" s="93"/>
      <c r="P25892" s="93"/>
    </row>
    <row r="25893" spans="14:16">
      <c r="N25893" s="102"/>
      <c r="O25893" s="93"/>
      <c r="P25893" s="93"/>
    </row>
    <row r="25894" spans="14:16">
      <c r="N25894" s="102"/>
      <c r="O25894" s="93"/>
      <c r="P25894" s="93"/>
    </row>
    <row r="25895" spans="14:16">
      <c r="N25895" s="102"/>
      <c r="O25895" s="93"/>
      <c r="P25895" s="93"/>
    </row>
    <row r="25896" spans="14:16">
      <c r="N25896" s="102"/>
      <c r="O25896" s="93"/>
      <c r="P25896" s="93"/>
    </row>
    <row r="25897" spans="14:16">
      <c r="N25897" s="102"/>
      <c r="O25897" s="93"/>
      <c r="P25897" s="93"/>
    </row>
    <row r="25898" spans="14:16">
      <c r="N25898" s="102"/>
      <c r="O25898" s="93"/>
      <c r="P25898" s="93"/>
    </row>
    <row r="25899" spans="14:16">
      <c r="N25899" s="102"/>
      <c r="O25899" s="93"/>
      <c r="P25899" s="93"/>
    </row>
    <row r="25900" spans="14:16">
      <c r="N25900" s="102"/>
      <c r="O25900" s="93"/>
      <c r="P25900" s="93"/>
    </row>
    <row r="25901" spans="14:16">
      <c r="N25901" s="102"/>
      <c r="O25901" s="93"/>
      <c r="P25901" s="93"/>
    </row>
    <row r="25902" spans="14:16">
      <c r="N25902" s="102"/>
      <c r="O25902" s="93"/>
      <c r="P25902" s="93"/>
    </row>
    <row r="25903" spans="14:16">
      <c r="N25903" s="102"/>
      <c r="O25903" s="93"/>
      <c r="P25903" s="93"/>
    </row>
    <row r="25904" spans="14:16">
      <c r="N25904" s="102"/>
      <c r="O25904" s="93"/>
      <c r="P25904" s="93"/>
    </row>
    <row r="25905" spans="14:16">
      <c r="N25905" s="102"/>
      <c r="O25905" s="93"/>
      <c r="P25905" s="93"/>
    </row>
    <row r="25906" spans="14:16">
      <c r="N25906" s="102"/>
      <c r="O25906" s="93"/>
      <c r="P25906" s="93"/>
    </row>
    <row r="25907" spans="14:16">
      <c r="N25907" s="102"/>
      <c r="O25907" s="93"/>
      <c r="P25907" s="93"/>
    </row>
    <row r="25908" spans="14:16">
      <c r="N25908" s="102"/>
      <c r="O25908" s="93"/>
      <c r="P25908" s="93"/>
    </row>
    <row r="25909" spans="14:16">
      <c r="N25909" s="102"/>
      <c r="O25909" s="93"/>
      <c r="P25909" s="93"/>
    </row>
    <row r="25910" spans="14:16">
      <c r="N25910" s="102"/>
      <c r="O25910" s="93"/>
      <c r="P25910" s="93"/>
    </row>
    <row r="25911" spans="14:16">
      <c r="N25911" s="102"/>
      <c r="O25911" s="93"/>
      <c r="P25911" s="93"/>
    </row>
    <row r="25912" spans="14:16">
      <c r="N25912" s="102"/>
      <c r="O25912" s="93"/>
      <c r="P25912" s="93"/>
    </row>
    <row r="25913" spans="14:16">
      <c r="N25913" s="102"/>
      <c r="O25913" s="93"/>
      <c r="P25913" s="93"/>
    </row>
    <row r="25914" spans="14:16">
      <c r="N25914" s="102"/>
      <c r="O25914" s="93"/>
      <c r="P25914" s="93"/>
    </row>
    <row r="25915" spans="14:16">
      <c r="N25915" s="102"/>
      <c r="O25915" s="93"/>
      <c r="P25915" s="93"/>
    </row>
    <row r="25916" spans="14:16">
      <c r="N25916" s="102"/>
      <c r="O25916" s="93"/>
      <c r="P25916" s="93"/>
    </row>
    <row r="25917" spans="14:16">
      <c r="N25917" s="102"/>
      <c r="O25917" s="93"/>
      <c r="P25917" s="93"/>
    </row>
    <row r="25918" spans="14:16">
      <c r="N25918" s="102"/>
      <c r="O25918" s="93"/>
      <c r="P25918" s="93"/>
    </row>
    <row r="25919" spans="14:16">
      <c r="N25919" s="102"/>
      <c r="O25919" s="93"/>
      <c r="P25919" s="93"/>
    </row>
    <row r="25920" spans="14:16">
      <c r="N25920" s="102"/>
      <c r="O25920" s="93"/>
      <c r="P25920" s="93"/>
    </row>
    <row r="25921" spans="14:16">
      <c r="N25921" s="102"/>
      <c r="O25921" s="93"/>
      <c r="P25921" s="93"/>
    </row>
    <row r="25922" spans="14:16">
      <c r="N25922" s="102"/>
      <c r="O25922" s="93"/>
      <c r="P25922" s="93"/>
    </row>
    <row r="25923" spans="14:16">
      <c r="N25923" s="102"/>
      <c r="O25923" s="93"/>
      <c r="P25923" s="93"/>
    </row>
    <row r="25924" spans="14:16">
      <c r="N25924" s="102"/>
      <c r="O25924" s="93"/>
      <c r="P25924" s="93"/>
    </row>
    <row r="25925" spans="14:16">
      <c r="N25925" s="102"/>
      <c r="O25925" s="93"/>
      <c r="P25925" s="93"/>
    </row>
    <row r="25926" spans="14:16">
      <c r="N25926" s="102"/>
      <c r="O25926" s="93"/>
      <c r="P25926" s="93"/>
    </row>
    <row r="25927" spans="14:16">
      <c r="N25927" s="102"/>
      <c r="O25927" s="93"/>
      <c r="P25927" s="93"/>
    </row>
    <row r="25928" spans="14:16">
      <c r="N25928" s="102"/>
      <c r="O25928" s="93"/>
      <c r="P25928" s="93"/>
    </row>
    <row r="25929" spans="14:16">
      <c r="N25929" s="102"/>
      <c r="O25929" s="93"/>
      <c r="P25929" s="93"/>
    </row>
    <row r="25930" spans="14:16">
      <c r="N25930" s="102"/>
      <c r="O25930" s="93"/>
      <c r="P25930" s="93"/>
    </row>
    <row r="25931" spans="14:16">
      <c r="N25931" s="102"/>
      <c r="O25931" s="93"/>
      <c r="P25931" s="93"/>
    </row>
    <row r="25932" spans="14:16">
      <c r="N25932" s="102"/>
      <c r="O25932" s="93"/>
      <c r="P25932" s="93"/>
    </row>
    <row r="25933" spans="14:16">
      <c r="N25933" s="102"/>
      <c r="O25933" s="93"/>
      <c r="P25933" s="93"/>
    </row>
    <row r="25934" spans="14:16">
      <c r="N25934" s="102"/>
      <c r="O25934" s="93"/>
      <c r="P25934" s="93"/>
    </row>
    <row r="25935" spans="14:16">
      <c r="N25935" s="102"/>
      <c r="O25935" s="93"/>
      <c r="P25935" s="93"/>
    </row>
    <row r="25936" spans="14:16">
      <c r="N25936" s="102"/>
      <c r="O25936" s="93"/>
      <c r="P25936" s="93"/>
    </row>
    <row r="25937" spans="14:16">
      <c r="N25937" s="102"/>
      <c r="O25937" s="93"/>
      <c r="P25937" s="93"/>
    </row>
    <row r="25938" spans="14:16">
      <c r="N25938" s="102"/>
      <c r="O25938" s="93"/>
      <c r="P25938" s="93"/>
    </row>
    <row r="25939" spans="14:16">
      <c r="N25939" s="102"/>
      <c r="O25939" s="93"/>
      <c r="P25939" s="93"/>
    </row>
    <row r="25940" spans="14:16">
      <c r="N25940" s="102"/>
      <c r="O25940" s="93"/>
      <c r="P25940" s="93"/>
    </row>
    <row r="25941" spans="14:16">
      <c r="N25941" s="102"/>
      <c r="O25941" s="93"/>
      <c r="P25941" s="93"/>
    </row>
    <row r="25942" spans="14:16">
      <c r="N25942" s="102"/>
      <c r="O25942" s="93"/>
      <c r="P25942" s="93"/>
    </row>
    <row r="25943" spans="14:16">
      <c r="N25943" s="102"/>
      <c r="O25943" s="93"/>
      <c r="P25943" s="93"/>
    </row>
    <row r="25944" spans="14:16">
      <c r="N25944" s="102"/>
      <c r="O25944" s="93"/>
      <c r="P25944" s="93"/>
    </row>
    <row r="25945" spans="14:16">
      <c r="N25945" s="102"/>
      <c r="O25945" s="93"/>
      <c r="P25945" s="93"/>
    </row>
    <row r="25946" spans="14:16">
      <c r="N25946" s="102"/>
      <c r="O25946" s="93"/>
      <c r="P25946" s="93"/>
    </row>
    <row r="25947" spans="14:16">
      <c r="N25947" s="102"/>
      <c r="O25947" s="93"/>
      <c r="P25947" s="93"/>
    </row>
    <row r="25948" spans="14:16">
      <c r="N25948" s="102"/>
      <c r="O25948" s="93"/>
      <c r="P25948" s="93"/>
    </row>
    <row r="25949" spans="14:16">
      <c r="N25949" s="102"/>
      <c r="O25949" s="93"/>
      <c r="P25949" s="93"/>
    </row>
    <row r="25950" spans="14:16">
      <c r="N25950" s="102"/>
      <c r="O25950" s="93"/>
      <c r="P25950" s="93"/>
    </row>
    <row r="25951" spans="14:16">
      <c r="N25951" s="102"/>
      <c r="O25951" s="93"/>
      <c r="P25951" s="93"/>
    </row>
    <row r="25952" spans="14:16">
      <c r="N25952" s="102"/>
      <c r="O25952" s="93"/>
      <c r="P25952" s="93"/>
    </row>
    <row r="25953" spans="14:16">
      <c r="N25953" s="102"/>
      <c r="O25953" s="93"/>
      <c r="P25953" s="93"/>
    </row>
    <row r="25954" spans="14:16">
      <c r="N25954" s="102"/>
      <c r="O25954" s="93"/>
      <c r="P25954" s="93"/>
    </row>
    <row r="25955" spans="14:16">
      <c r="N25955" s="102"/>
      <c r="O25955" s="93"/>
      <c r="P25955" s="93"/>
    </row>
    <row r="25956" spans="14:16">
      <c r="N25956" s="102"/>
      <c r="O25956" s="93"/>
      <c r="P25956" s="93"/>
    </row>
    <row r="25957" spans="14:16">
      <c r="N25957" s="102"/>
      <c r="O25957" s="93"/>
      <c r="P25957" s="93"/>
    </row>
    <row r="25958" spans="14:16">
      <c r="N25958" s="102"/>
      <c r="O25958" s="93"/>
      <c r="P25958" s="93"/>
    </row>
    <row r="25959" spans="14:16">
      <c r="N25959" s="102"/>
      <c r="O25959" s="93"/>
      <c r="P25959" s="93"/>
    </row>
    <row r="25960" spans="14:16">
      <c r="N25960" s="102"/>
      <c r="O25960" s="93"/>
      <c r="P25960" s="93"/>
    </row>
    <row r="25961" spans="14:16">
      <c r="N25961" s="102"/>
      <c r="O25961" s="93"/>
      <c r="P25961" s="93"/>
    </row>
    <row r="25962" spans="14:16">
      <c r="N25962" s="102"/>
      <c r="O25962" s="93"/>
      <c r="P25962" s="93"/>
    </row>
    <row r="25963" spans="14:16">
      <c r="N25963" s="102"/>
      <c r="O25963" s="93"/>
      <c r="P25963" s="93"/>
    </row>
    <row r="25964" spans="14:16">
      <c r="N25964" s="102"/>
      <c r="O25964" s="93"/>
      <c r="P25964" s="93"/>
    </row>
    <row r="25965" spans="14:16">
      <c r="N25965" s="102"/>
      <c r="O25965" s="93"/>
      <c r="P25965" s="93"/>
    </row>
    <row r="25966" spans="14:16">
      <c r="N25966" s="102"/>
      <c r="O25966" s="93"/>
      <c r="P25966" s="93"/>
    </row>
    <row r="25967" spans="14:16">
      <c r="N25967" s="102"/>
      <c r="O25967" s="93"/>
      <c r="P25967" s="93"/>
    </row>
    <row r="25968" spans="14:16">
      <c r="N25968" s="102"/>
      <c r="O25968" s="93"/>
      <c r="P25968" s="93"/>
    </row>
    <row r="25969" spans="14:16">
      <c r="N25969" s="102"/>
      <c r="O25969" s="93"/>
      <c r="P25969" s="93"/>
    </row>
    <row r="25970" spans="14:16">
      <c r="N25970" s="102"/>
      <c r="O25970" s="93"/>
      <c r="P25970" s="93"/>
    </row>
    <row r="25971" spans="14:16">
      <c r="N25971" s="102"/>
      <c r="O25971" s="93"/>
      <c r="P25971" s="93"/>
    </row>
    <row r="25972" spans="14:16">
      <c r="N25972" s="102"/>
      <c r="O25972" s="93"/>
      <c r="P25972" s="93"/>
    </row>
    <row r="25973" spans="14:16">
      <c r="N25973" s="102"/>
      <c r="O25973" s="93"/>
      <c r="P25973" s="93"/>
    </row>
    <row r="25974" spans="14:16">
      <c r="N25974" s="102"/>
      <c r="O25974" s="93"/>
      <c r="P25974" s="93"/>
    </row>
    <row r="25975" spans="14:16">
      <c r="N25975" s="102"/>
      <c r="O25975" s="93"/>
      <c r="P25975" s="93"/>
    </row>
    <row r="25976" spans="14:16">
      <c r="N25976" s="102"/>
      <c r="O25976" s="93"/>
      <c r="P25976" s="93"/>
    </row>
    <row r="25977" spans="14:16">
      <c r="N25977" s="102"/>
      <c r="O25977" s="93"/>
      <c r="P25977" s="93"/>
    </row>
    <row r="25978" spans="14:16">
      <c r="N25978" s="102"/>
      <c r="O25978" s="93"/>
      <c r="P25978" s="93"/>
    </row>
    <row r="25979" spans="14:16">
      <c r="N25979" s="102"/>
      <c r="O25979" s="93"/>
      <c r="P25979" s="93"/>
    </row>
    <row r="25980" spans="14:16">
      <c r="N25980" s="102"/>
      <c r="O25980" s="93"/>
      <c r="P25980" s="93"/>
    </row>
    <row r="25981" spans="14:16">
      <c r="N25981" s="102"/>
      <c r="O25981" s="93"/>
      <c r="P25981" s="93"/>
    </row>
    <row r="25982" spans="14:16">
      <c r="N25982" s="102"/>
      <c r="O25982" s="93"/>
      <c r="P25982" s="93"/>
    </row>
    <row r="25983" spans="14:16">
      <c r="N25983" s="102"/>
      <c r="O25983" s="93"/>
      <c r="P25983" s="93"/>
    </row>
    <row r="25984" spans="14:16">
      <c r="N25984" s="102"/>
      <c r="O25984" s="93"/>
      <c r="P25984" s="93"/>
    </row>
    <row r="25985" spans="14:16">
      <c r="N25985" s="102"/>
      <c r="O25985" s="93"/>
      <c r="P25985" s="93"/>
    </row>
    <row r="25986" spans="14:16">
      <c r="N25986" s="102"/>
      <c r="O25986" s="93"/>
      <c r="P25986" s="93"/>
    </row>
    <row r="25987" spans="14:16">
      <c r="N25987" s="102"/>
      <c r="O25987" s="93"/>
      <c r="P25987" s="93"/>
    </row>
    <row r="25988" spans="14:16">
      <c r="N25988" s="102"/>
      <c r="O25988" s="93"/>
      <c r="P25988" s="93"/>
    </row>
    <row r="25989" spans="14:16">
      <c r="N25989" s="102"/>
      <c r="O25989" s="93"/>
      <c r="P25989" s="93"/>
    </row>
    <row r="25990" spans="14:16">
      <c r="N25990" s="102"/>
      <c r="O25990" s="93"/>
      <c r="P25990" s="93"/>
    </row>
    <row r="25991" spans="14:16">
      <c r="N25991" s="102"/>
      <c r="O25991" s="93"/>
      <c r="P25991" s="93"/>
    </row>
    <row r="25992" spans="14:16">
      <c r="N25992" s="102"/>
      <c r="O25992" s="93"/>
      <c r="P25992" s="93"/>
    </row>
    <row r="25993" spans="14:16">
      <c r="N25993" s="102"/>
      <c r="O25993" s="93"/>
      <c r="P25993" s="93"/>
    </row>
    <row r="25994" spans="14:16">
      <c r="N25994" s="102"/>
      <c r="O25994" s="93"/>
      <c r="P25994" s="93"/>
    </row>
    <row r="25995" spans="14:16">
      <c r="N25995" s="102"/>
      <c r="O25995" s="93"/>
      <c r="P25995" s="93"/>
    </row>
    <row r="25996" spans="14:16">
      <c r="N25996" s="102"/>
      <c r="O25996" s="93"/>
      <c r="P25996" s="93"/>
    </row>
    <row r="25997" spans="14:16">
      <c r="N25997" s="102"/>
      <c r="O25997" s="93"/>
      <c r="P25997" s="93"/>
    </row>
    <row r="25998" spans="14:16">
      <c r="N25998" s="102"/>
      <c r="O25998" s="93"/>
      <c r="P25998" s="93"/>
    </row>
    <row r="25999" spans="14:16">
      <c r="N25999" s="102"/>
      <c r="O25999" s="93"/>
      <c r="P25999" s="93"/>
    </row>
    <row r="26000" spans="14:16">
      <c r="N26000" s="102"/>
      <c r="O26000" s="93"/>
      <c r="P26000" s="93"/>
    </row>
    <row r="26001" spans="14:16">
      <c r="N26001" s="102"/>
      <c r="O26001" s="93"/>
      <c r="P26001" s="93"/>
    </row>
    <row r="26002" spans="14:16">
      <c r="N26002" s="102"/>
      <c r="O26002" s="93"/>
      <c r="P26002" s="93"/>
    </row>
    <row r="26003" spans="14:16">
      <c r="N26003" s="102"/>
      <c r="O26003" s="93"/>
      <c r="P26003" s="93"/>
    </row>
    <row r="26004" spans="14:16">
      <c r="N26004" s="102"/>
      <c r="O26004" s="93"/>
      <c r="P26004" s="93"/>
    </row>
    <row r="26005" spans="14:16">
      <c r="N26005" s="102"/>
      <c r="O26005" s="93"/>
      <c r="P26005" s="93"/>
    </row>
    <row r="26006" spans="14:16">
      <c r="N26006" s="102"/>
      <c r="O26006" s="93"/>
      <c r="P26006" s="93"/>
    </row>
    <row r="26007" spans="14:16">
      <c r="N26007" s="102"/>
      <c r="O26007" s="93"/>
      <c r="P26007" s="93"/>
    </row>
    <row r="26008" spans="14:16">
      <c r="N26008" s="102"/>
      <c r="O26008" s="93"/>
      <c r="P26008" s="93"/>
    </row>
    <row r="26009" spans="14:16">
      <c r="N26009" s="102"/>
      <c r="O26009" s="93"/>
      <c r="P26009" s="93"/>
    </row>
    <row r="26010" spans="14:16">
      <c r="N26010" s="102"/>
      <c r="O26010" s="93"/>
      <c r="P26010" s="93"/>
    </row>
    <row r="26011" spans="14:16">
      <c r="N26011" s="102"/>
      <c r="O26011" s="93"/>
      <c r="P26011" s="93"/>
    </row>
    <row r="26012" spans="14:16">
      <c r="N26012" s="102"/>
      <c r="O26012" s="93"/>
      <c r="P26012" s="93"/>
    </row>
    <row r="26013" spans="14:16">
      <c r="N26013" s="102"/>
      <c r="O26013" s="93"/>
      <c r="P26013" s="93"/>
    </row>
    <row r="26014" spans="14:16">
      <c r="N26014" s="102"/>
      <c r="O26014" s="93"/>
      <c r="P26014" s="93"/>
    </row>
    <row r="26015" spans="14:16">
      <c r="N26015" s="102"/>
      <c r="O26015" s="93"/>
      <c r="P26015" s="93"/>
    </row>
    <row r="26016" spans="14:16">
      <c r="N26016" s="102"/>
      <c r="O26016" s="93"/>
      <c r="P26016" s="93"/>
    </row>
    <row r="26017" spans="14:16">
      <c r="N26017" s="102"/>
      <c r="O26017" s="93"/>
      <c r="P26017" s="93"/>
    </row>
    <row r="26018" spans="14:16">
      <c r="N26018" s="102"/>
      <c r="O26018" s="93"/>
      <c r="P26018" s="93"/>
    </row>
    <row r="26019" spans="14:16">
      <c r="N26019" s="102"/>
      <c r="O26019" s="93"/>
      <c r="P26019" s="93"/>
    </row>
    <row r="26020" spans="14:16">
      <c r="N26020" s="102"/>
      <c r="O26020" s="93"/>
      <c r="P26020" s="93"/>
    </row>
    <row r="26021" spans="14:16">
      <c r="N26021" s="102"/>
      <c r="O26021" s="93"/>
      <c r="P26021" s="93"/>
    </row>
    <row r="26022" spans="14:16">
      <c r="N26022" s="102"/>
      <c r="O26022" s="93"/>
      <c r="P26022" s="93"/>
    </row>
    <row r="26023" spans="14:16">
      <c r="N26023" s="102"/>
      <c r="O26023" s="93"/>
      <c r="P26023" s="93"/>
    </row>
    <row r="26024" spans="14:16">
      <c r="N26024" s="102"/>
      <c r="O26024" s="93"/>
      <c r="P26024" s="93"/>
    </row>
    <row r="26025" spans="14:16">
      <c r="N26025" s="102"/>
      <c r="O26025" s="93"/>
      <c r="P26025" s="93"/>
    </row>
    <row r="26026" spans="14:16">
      <c r="N26026" s="102"/>
      <c r="O26026" s="93"/>
      <c r="P26026" s="93"/>
    </row>
    <row r="26027" spans="14:16">
      <c r="N26027" s="102"/>
      <c r="O26027" s="93"/>
      <c r="P26027" s="93"/>
    </row>
    <row r="26028" spans="14:16">
      <c r="N26028" s="102"/>
      <c r="O26028" s="93"/>
      <c r="P26028" s="93"/>
    </row>
    <row r="26029" spans="14:16">
      <c r="N26029" s="102"/>
      <c r="O26029" s="93"/>
      <c r="P26029" s="93"/>
    </row>
    <row r="26030" spans="14:16">
      <c r="N26030" s="102"/>
      <c r="O26030" s="93"/>
      <c r="P26030" s="93"/>
    </row>
    <row r="26031" spans="14:16">
      <c r="N26031" s="102"/>
      <c r="O26031" s="93"/>
      <c r="P26031" s="93"/>
    </row>
    <row r="26032" spans="14:16">
      <c r="N26032" s="102"/>
      <c r="O26032" s="93"/>
      <c r="P26032" s="93"/>
    </row>
    <row r="26033" spans="14:16">
      <c r="N26033" s="102"/>
      <c r="O26033" s="93"/>
      <c r="P26033" s="93"/>
    </row>
    <row r="26034" spans="14:16">
      <c r="N26034" s="102"/>
      <c r="O26034" s="93"/>
      <c r="P26034" s="93"/>
    </row>
    <row r="26035" spans="14:16">
      <c r="N26035" s="102"/>
      <c r="O26035" s="93"/>
      <c r="P26035" s="93"/>
    </row>
    <row r="26036" spans="14:16">
      <c r="N26036" s="102"/>
      <c r="O26036" s="93"/>
      <c r="P26036" s="93"/>
    </row>
    <row r="26037" spans="14:16">
      <c r="N26037" s="102"/>
      <c r="O26037" s="93"/>
      <c r="P26037" s="93"/>
    </row>
    <row r="26038" spans="14:16">
      <c r="N26038" s="102"/>
      <c r="O26038" s="93"/>
      <c r="P26038" s="93"/>
    </row>
    <row r="26039" spans="14:16">
      <c r="N26039" s="102"/>
      <c r="O26039" s="93"/>
      <c r="P26039" s="93"/>
    </row>
    <row r="26040" spans="14:16">
      <c r="N26040" s="102"/>
      <c r="O26040" s="93"/>
      <c r="P26040" s="93"/>
    </row>
    <row r="26041" spans="14:16">
      <c r="N26041" s="102"/>
      <c r="O26041" s="93"/>
      <c r="P26041" s="93"/>
    </row>
    <row r="26042" spans="14:16">
      <c r="N26042" s="102"/>
      <c r="O26042" s="93"/>
      <c r="P26042" s="93"/>
    </row>
    <row r="26043" spans="14:16">
      <c r="N26043" s="102"/>
      <c r="O26043" s="93"/>
      <c r="P26043" s="93"/>
    </row>
    <row r="26044" spans="14:16">
      <c r="N26044" s="102"/>
      <c r="O26044" s="93"/>
      <c r="P26044" s="93"/>
    </row>
    <row r="26045" spans="14:16">
      <c r="N26045" s="102"/>
      <c r="O26045" s="93"/>
      <c r="P26045" s="93"/>
    </row>
    <row r="26046" spans="14:16">
      <c r="N26046" s="102"/>
      <c r="O26046" s="93"/>
      <c r="P26046" s="93"/>
    </row>
    <row r="26047" spans="14:16">
      <c r="N26047" s="102"/>
      <c r="O26047" s="93"/>
      <c r="P26047" s="93"/>
    </row>
    <row r="26048" spans="14:16">
      <c r="N26048" s="102"/>
      <c r="O26048" s="93"/>
      <c r="P26048" s="93"/>
    </row>
    <row r="26049" spans="14:16">
      <c r="N26049" s="102"/>
      <c r="O26049" s="93"/>
      <c r="P26049" s="93"/>
    </row>
    <row r="26050" spans="14:16">
      <c r="N26050" s="102"/>
      <c r="O26050" s="93"/>
      <c r="P26050" s="93"/>
    </row>
    <row r="26051" spans="14:16">
      <c r="N26051" s="102"/>
      <c r="O26051" s="93"/>
      <c r="P26051" s="93"/>
    </row>
    <row r="26052" spans="14:16">
      <c r="N26052" s="102"/>
      <c r="O26052" s="93"/>
      <c r="P26052" s="93"/>
    </row>
    <row r="26053" spans="14:16">
      <c r="N26053" s="102"/>
      <c r="O26053" s="93"/>
      <c r="P26053" s="93"/>
    </row>
    <row r="26054" spans="14:16">
      <c r="N26054" s="102"/>
      <c r="O26054" s="93"/>
      <c r="P26054" s="93"/>
    </row>
    <row r="26055" spans="14:16">
      <c r="N26055" s="102"/>
      <c r="O26055" s="93"/>
      <c r="P26055" s="93"/>
    </row>
    <row r="26056" spans="14:16">
      <c r="N26056" s="102"/>
      <c r="O26056" s="93"/>
      <c r="P26056" s="93"/>
    </row>
    <row r="26057" spans="14:16">
      <c r="N26057" s="102"/>
      <c r="O26057" s="93"/>
      <c r="P26057" s="93"/>
    </row>
    <row r="26058" spans="14:16">
      <c r="N26058" s="102"/>
      <c r="O26058" s="93"/>
      <c r="P26058" s="93"/>
    </row>
    <row r="26059" spans="14:16">
      <c r="N26059" s="102"/>
      <c r="O26059" s="93"/>
      <c r="P26059" s="93"/>
    </row>
    <row r="26060" spans="14:16">
      <c r="N26060" s="102"/>
      <c r="O26060" s="93"/>
      <c r="P26060" s="93"/>
    </row>
    <row r="26061" spans="14:16">
      <c r="N26061" s="102"/>
      <c r="O26061" s="93"/>
      <c r="P26061" s="93"/>
    </row>
    <row r="26062" spans="14:16">
      <c r="N26062" s="102"/>
      <c r="O26062" s="93"/>
      <c r="P26062" s="93"/>
    </row>
    <row r="26063" spans="14:16">
      <c r="N26063" s="102"/>
      <c r="O26063" s="93"/>
      <c r="P26063" s="93"/>
    </row>
    <row r="26064" spans="14:16">
      <c r="N26064" s="102"/>
      <c r="O26064" s="93"/>
      <c r="P26064" s="93"/>
    </row>
    <row r="26065" spans="14:16">
      <c r="N26065" s="102"/>
      <c r="O26065" s="93"/>
      <c r="P26065" s="93"/>
    </row>
    <row r="26066" spans="14:16">
      <c r="N26066" s="102"/>
      <c r="O26066" s="93"/>
      <c r="P26066" s="93"/>
    </row>
    <row r="26067" spans="14:16">
      <c r="N26067" s="102"/>
      <c r="O26067" s="93"/>
      <c r="P26067" s="93"/>
    </row>
    <row r="26068" spans="14:16">
      <c r="N26068" s="102"/>
      <c r="O26068" s="93"/>
      <c r="P26068" s="93"/>
    </row>
    <row r="26069" spans="14:16">
      <c r="N26069" s="102"/>
      <c r="O26069" s="93"/>
      <c r="P26069" s="93"/>
    </row>
    <row r="26070" spans="14:16">
      <c r="N26070" s="102"/>
      <c r="O26070" s="93"/>
      <c r="P26070" s="93"/>
    </row>
    <row r="26071" spans="14:16">
      <c r="N26071" s="102"/>
      <c r="O26071" s="93"/>
      <c r="P26071" s="93"/>
    </row>
    <row r="26072" spans="14:16">
      <c r="N26072" s="102"/>
      <c r="O26072" s="93"/>
      <c r="P26072" s="93"/>
    </row>
    <row r="26073" spans="14:16">
      <c r="N26073" s="102"/>
      <c r="O26073" s="93"/>
      <c r="P26073" s="93"/>
    </row>
    <row r="26074" spans="14:16">
      <c r="N26074" s="102"/>
      <c r="O26074" s="93"/>
      <c r="P26074" s="93"/>
    </row>
    <row r="26075" spans="14:16">
      <c r="N26075" s="102"/>
      <c r="O26075" s="93"/>
      <c r="P26075" s="93"/>
    </row>
    <row r="26076" spans="14:16">
      <c r="N26076" s="102"/>
      <c r="O26076" s="93"/>
      <c r="P26076" s="93"/>
    </row>
    <row r="26077" spans="14:16">
      <c r="N26077" s="102"/>
      <c r="O26077" s="93"/>
      <c r="P26077" s="93"/>
    </row>
    <row r="26078" spans="14:16">
      <c r="N26078" s="102"/>
      <c r="O26078" s="93"/>
      <c r="P26078" s="93"/>
    </row>
    <row r="26079" spans="14:16">
      <c r="N26079" s="102"/>
      <c r="O26079" s="93"/>
      <c r="P26079" s="93"/>
    </row>
    <row r="26080" spans="14:16">
      <c r="N26080" s="102"/>
      <c r="O26080" s="93"/>
      <c r="P26080" s="93"/>
    </row>
    <row r="26081" spans="14:16">
      <c r="N26081" s="102"/>
      <c r="O26081" s="93"/>
      <c r="P26081" s="93"/>
    </row>
    <row r="26082" spans="14:16">
      <c r="N26082" s="102"/>
      <c r="O26082" s="93"/>
      <c r="P26082" s="93"/>
    </row>
    <row r="26083" spans="14:16">
      <c r="N26083" s="102"/>
      <c r="O26083" s="93"/>
      <c r="P26083" s="93"/>
    </row>
    <row r="26084" spans="14:16">
      <c r="N26084" s="102"/>
      <c r="O26084" s="93"/>
      <c r="P26084" s="93"/>
    </row>
    <row r="26085" spans="14:16">
      <c r="N26085" s="102"/>
      <c r="O26085" s="93"/>
      <c r="P26085" s="93"/>
    </row>
    <row r="26086" spans="14:16">
      <c r="N26086" s="102"/>
      <c r="O26086" s="93"/>
      <c r="P26086" s="93"/>
    </row>
    <row r="26087" spans="14:16">
      <c r="N26087" s="102"/>
      <c r="O26087" s="93"/>
      <c r="P26087" s="93"/>
    </row>
    <row r="26088" spans="14:16">
      <c r="N26088" s="102"/>
      <c r="O26088" s="93"/>
      <c r="P26088" s="93"/>
    </row>
    <row r="26089" spans="14:16">
      <c r="N26089" s="102"/>
      <c r="O26089" s="93"/>
      <c r="P26089" s="93"/>
    </row>
    <row r="26090" spans="14:16">
      <c r="N26090" s="102"/>
      <c r="O26090" s="93"/>
      <c r="P26090" s="93"/>
    </row>
    <row r="26091" spans="14:16">
      <c r="N26091" s="102"/>
      <c r="O26091" s="93"/>
      <c r="P26091" s="93"/>
    </row>
    <row r="26092" spans="14:16">
      <c r="N26092" s="102"/>
      <c r="O26092" s="93"/>
      <c r="P26092" s="93"/>
    </row>
    <row r="26093" spans="14:16">
      <c r="N26093" s="102"/>
      <c r="O26093" s="93"/>
      <c r="P26093" s="93"/>
    </row>
    <row r="26094" spans="14:16">
      <c r="N26094" s="102"/>
      <c r="O26094" s="93"/>
      <c r="P26094" s="93"/>
    </row>
    <row r="26095" spans="14:16">
      <c r="N26095" s="102"/>
      <c r="O26095" s="93"/>
      <c r="P26095" s="93"/>
    </row>
    <row r="26096" spans="14:16">
      <c r="N26096" s="102"/>
      <c r="O26096" s="93"/>
      <c r="P26096" s="93"/>
    </row>
    <row r="26097" spans="14:16">
      <c r="N26097" s="102"/>
      <c r="O26097" s="93"/>
      <c r="P26097" s="93"/>
    </row>
    <row r="26098" spans="14:16">
      <c r="N26098" s="102"/>
      <c r="O26098" s="93"/>
      <c r="P26098" s="93"/>
    </row>
    <row r="26099" spans="14:16">
      <c r="N26099" s="102"/>
      <c r="O26099" s="93"/>
      <c r="P26099" s="93"/>
    </row>
    <row r="26100" spans="14:16">
      <c r="N26100" s="102"/>
      <c r="O26100" s="93"/>
      <c r="P26100" s="93"/>
    </row>
    <row r="26101" spans="14:16">
      <c r="N26101" s="102"/>
      <c r="O26101" s="93"/>
      <c r="P26101" s="93"/>
    </row>
    <row r="26102" spans="14:16">
      <c r="N26102" s="102"/>
      <c r="O26102" s="93"/>
      <c r="P26102" s="93"/>
    </row>
    <row r="26103" spans="14:16">
      <c r="N26103" s="102"/>
      <c r="O26103" s="93"/>
      <c r="P26103" s="93"/>
    </row>
    <row r="26104" spans="14:16">
      <c r="N26104" s="102"/>
      <c r="O26104" s="93"/>
      <c r="P26104" s="93"/>
    </row>
    <row r="26105" spans="14:16">
      <c r="N26105" s="102"/>
      <c r="O26105" s="93"/>
      <c r="P26105" s="93"/>
    </row>
    <row r="26106" spans="14:16">
      <c r="N26106" s="102"/>
      <c r="O26106" s="93"/>
      <c r="P26106" s="93"/>
    </row>
    <row r="26107" spans="14:16">
      <c r="N26107" s="102"/>
      <c r="O26107" s="93"/>
      <c r="P26107" s="93"/>
    </row>
    <row r="26108" spans="14:16">
      <c r="N26108" s="102"/>
      <c r="O26108" s="93"/>
      <c r="P26108" s="93"/>
    </row>
    <row r="26109" spans="14:16">
      <c r="N26109" s="102"/>
      <c r="O26109" s="93"/>
      <c r="P26109" s="93"/>
    </row>
    <row r="26110" spans="14:16">
      <c r="N26110" s="102"/>
      <c r="O26110" s="93"/>
      <c r="P26110" s="93"/>
    </row>
    <row r="26111" spans="14:16">
      <c r="N26111" s="102"/>
      <c r="O26111" s="93"/>
      <c r="P26111" s="93"/>
    </row>
    <row r="26112" spans="14:16">
      <c r="N26112" s="102"/>
      <c r="O26112" s="93"/>
      <c r="P26112" s="93"/>
    </row>
    <row r="26113" spans="14:16">
      <c r="N26113" s="102"/>
      <c r="O26113" s="93"/>
      <c r="P26113" s="93"/>
    </row>
    <row r="26114" spans="14:16">
      <c r="N26114" s="102"/>
      <c r="O26114" s="93"/>
      <c r="P26114" s="93"/>
    </row>
    <row r="26115" spans="14:16">
      <c r="N26115" s="102"/>
      <c r="O26115" s="93"/>
      <c r="P26115" s="93"/>
    </row>
    <row r="26116" spans="14:16">
      <c r="N26116" s="102"/>
      <c r="O26116" s="93"/>
      <c r="P26116" s="93"/>
    </row>
    <row r="26117" spans="14:16">
      <c r="N26117" s="102"/>
      <c r="O26117" s="93"/>
      <c r="P26117" s="93"/>
    </row>
    <row r="26118" spans="14:16">
      <c r="N26118" s="102"/>
      <c r="O26118" s="93"/>
      <c r="P26118" s="93"/>
    </row>
    <row r="26119" spans="14:16">
      <c r="N26119" s="102"/>
      <c r="O26119" s="93"/>
      <c r="P26119" s="93"/>
    </row>
    <row r="26120" spans="14:16">
      <c r="N26120" s="102"/>
      <c r="O26120" s="93"/>
      <c r="P26120" s="93"/>
    </row>
    <row r="26121" spans="14:16">
      <c r="N26121" s="102"/>
      <c r="O26121" s="93"/>
      <c r="P26121" s="93"/>
    </row>
    <row r="26122" spans="14:16">
      <c r="N26122" s="102"/>
      <c r="O26122" s="93"/>
      <c r="P26122" s="93"/>
    </row>
    <row r="26123" spans="14:16">
      <c r="N26123" s="102"/>
      <c r="O26123" s="93"/>
      <c r="P26123" s="93"/>
    </row>
    <row r="26124" spans="14:16">
      <c r="N26124" s="102"/>
      <c r="O26124" s="93"/>
      <c r="P26124" s="93"/>
    </row>
    <row r="26125" spans="14:16">
      <c r="N26125" s="102"/>
      <c r="O26125" s="93"/>
      <c r="P26125" s="93"/>
    </row>
    <row r="26126" spans="14:16">
      <c r="N26126" s="102"/>
      <c r="O26126" s="93"/>
      <c r="P26126" s="93"/>
    </row>
    <row r="26127" spans="14:16">
      <c r="N26127" s="102"/>
      <c r="O26127" s="93"/>
      <c r="P26127" s="93"/>
    </row>
    <row r="26128" spans="14:16">
      <c r="N26128" s="102"/>
      <c r="O26128" s="93"/>
      <c r="P26128" s="93"/>
    </row>
    <row r="26129" spans="14:16">
      <c r="N26129" s="102"/>
      <c r="O26129" s="93"/>
      <c r="P26129" s="93"/>
    </row>
    <row r="26130" spans="14:16">
      <c r="N26130" s="102"/>
      <c r="O26130" s="93"/>
      <c r="P26130" s="93"/>
    </row>
    <row r="26131" spans="14:16">
      <c r="N26131" s="102"/>
      <c r="O26131" s="93"/>
      <c r="P26131" s="93"/>
    </row>
    <row r="26132" spans="14:16">
      <c r="N26132" s="102"/>
      <c r="O26132" s="93"/>
      <c r="P26132" s="93"/>
    </row>
    <row r="26133" spans="14:16">
      <c r="N26133" s="102"/>
      <c r="O26133" s="93"/>
      <c r="P26133" s="93"/>
    </row>
    <row r="26134" spans="14:16">
      <c r="N26134" s="102"/>
      <c r="O26134" s="93"/>
      <c r="P26134" s="93"/>
    </row>
    <row r="26135" spans="14:16">
      <c r="N26135" s="102"/>
      <c r="O26135" s="93"/>
      <c r="P26135" s="93"/>
    </row>
    <row r="26136" spans="14:16">
      <c r="N26136" s="102"/>
      <c r="O26136" s="93"/>
      <c r="P26136" s="93"/>
    </row>
    <row r="26137" spans="14:16">
      <c r="N26137" s="102"/>
      <c r="O26137" s="93"/>
      <c r="P26137" s="93"/>
    </row>
    <row r="26138" spans="14:16">
      <c r="N26138" s="102"/>
      <c r="O26138" s="93"/>
      <c r="P26138" s="93"/>
    </row>
    <row r="26139" spans="14:16">
      <c r="N26139" s="102"/>
      <c r="O26139" s="93"/>
      <c r="P26139" s="93"/>
    </row>
    <row r="26140" spans="14:16">
      <c r="N26140" s="102"/>
      <c r="O26140" s="93"/>
      <c r="P26140" s="93"/>
    </row>
    <row r="26141" spans="14:16">
      <c r="N26141" s="102"/>
      <c r="O26141" s="93"/>
      <c r="P26141" s="93"/>
    </row>
    <row r="26142" spans="14:16">
      <c r="N26142" s="102"/>
      <c r="O26142" s="93"/>
      <c r="P26142" s="93"/>
    </row>
    <row r="26143" spans="14:16">
      <c r="N26143" s="102"/>
      <c r="O26143" s="93"/>
      <c r="P26143" s="93"/>
    </row>
    <row r="26144" spans="14:16">
      <c r="N26144" s="102"/>
      <c r="O26144" s="93"/>
      <c r="P26144" s="93"/>
    </row>
    <row r="26145" spans="14:16">
      <c r="N26145" s="102"/>
      <c r="O26145" s="93"/>
      <c r="P26145" s="93"/>
    </row>
    <row r="26146" spans="14:16">
      <c r="N26146" s="102"/>
      <c r="O26146" s="93"/>
      <c r="P26146" s="93"/>
    </row>
    <row r="26147" spans="14:16">
      <c r="N26147" s="102"/>
      <c r="O26147" s="93"/>
      <c r="P26147" s="93"/>
    </row>
    <row r="26148" spans="14:16">
      <c r="N26148" s="102"/>
      <c r="O26148" s="93"/>
      <c r="P26148" s="93"/>
    </row>
    <row r="26149" spans="14:16">
      <c r="N26149" s="102"/>
      <c r="O26149" s="93"/>
      <c r="P26149" s="93"/>
    </row>
    <row r="26150" spans="14:16">
      <c r="N26150" s="102"/>
      <c r="O26150" s="93"/>
      <c r="P26150" s="93"/>
    </row>
    <row r="26151" spans="14:16">
      <c r="N26151" s="102"/>
      <c r="O26151" s="93"/>
      <c r="P26151" s="93"/>
    </row>
    <row r="26152" spans="14:16">
      <c r="N26152" s="102"/>
      <c r="O26152" s="93"/>
      <c r="P26152" s="93"/>
    </row>
    <row r="26153" spans="14:16">
      <c r="N26153" s="102"/>
      <c r="O26153" s="93"/>
      <c r="P26153" s="93"/>
    </row>
    <row r="26154" spans="14:16">
      <c r="N26154" s="102"/>
      <c r="O26154" s="93"/>
      <c r="P26154" s="93"/>
    </row>
    <row r="26155" spans="14:16">
      <c r="N26155" s="102"/>
      <c r="O26155" s="93"/>
      <c r="P26155" s="93"/>
    </row>
    <row r="26156" spans="14:16">
      <c r="N26156" s="102"/>
      <c r="O26156" s="93"/>
      <c r="P26156" s="93"/>
    </row>
    <row r="26157" spans="14:16">
      <c r="N26157" s="102"/>
      <c r="O26157" s="93"/>
      <c r="P26157" s="93"/>
    </row>
    <row r="26158" spans="14:16">
      <c r="N26158" s="102"/>
      <c r="O26158" s="93"/>
      <c r="P26158" s="93"/>
    </row>
    <row r="26159" spans="14:16">
      <c r="N26159" s="102"/>
      <c r="O26159" s="93"/>
      <c r="P26159" s="93"/>
    </row>
    <row r="26160" spans="14:16">
      <c r="N26160" s="102"/>
      <c r="O26160" s="93"/>
      <c r="P26160" s="93"/>
    </row>
    <row r="26161" spans="14:16">
      <c r="N26161" s="102"/>
      <c r="O26161" s="93"/>
      <c r="P26161" s="93"/>
    </row>
    <row r="26162" spans="14:16">
      <c r="N26162" s="102"/>
      <c r="O26162" s="93"/>
      <c r="P26162" s="93"/>
    </row>
    <row r="26163" spans="14:16">
      <c r="N26163" s="102"/>
      <c r="O26163" s="93"/>
      <c r="P26163" s="93"/>
    </row>
    <row r="26164" spans="14:16">
      <c r="N26164" s="102"/>
      <c r="O26164" s="93"/>
      <c r="P26164" s="93"/>
    </row>
    <row r="26165" spans="14:16">
      <c r="N26165" s="102"/>
      <c r="O26165" s="93"/>
      <c r="P26165" s="93"/>
    </row>
    <row r="26166" spans="14:16">
      <c r="N26166" s="102"/>
      <c r="O26166" s="93"/>
      <c r="P26166" s="93"/>
    </row>
    <row r="26167" spans="14:16">
      <c r="N26167" s="102"/>
      <c r="O26167" s="93"/>
      <c r="P26167" s="93"/>
    </row>
    <row r="26168" spans="14:16">
      <c r="N26168" s="102"/>
      <c r="O26168" s="93"/>
      <c r="P26168" s="93"/>
    </row>
    <row r="26169" spans="14:16">
      <c r="N26169" s="102"/>
      <c r="O26169" s="93"/>
      <c r="P26169" s="93"/>
    </row>
    <row r="26170" spans="14:16">
      <c r="N26170" s="102"/>
      <c r="O26170" s="93"/>
      <c r="P26170" s="93"/>
    </row>
    <row r="26171" spans="14:16">
      <c r="N26171" s="102"/>
      <c r="O26171" s="93"/>
      <c r="P26171" s="93"/>
    </row>
    <row r="26172" spans="14:16">
      <c r="N26172" s="102"/>
      <c r="O26172" s="93"/>
      <c r="P26172" s="93"/>
    </row>
    <row r="26173" spans="14:16">
      <c r="N26173" s="102"/>
      <c r="O26173" s="93"/>
      <c r="P26173" s="93"/>
    </row>
    <row r="26174" spans="14:16">
      <c r="N26174" s="102"/>
      <c r="O26174" s="93"/>
      <c r="P26174" s="93"/>
    </row>
    <row r="26175" spans="14:16">
      <c r="N26175" s="102"/>
      <c r="O26175" s="93"/>
      <c r="P26175" s="93"/>
    </row>
    <row r="26176" spans="14:16">
      <c r="N26176" s="102"/>
      <c r="O26176" s="93"/>
      <c r="P26176" s="93"/>
    </row>
    <row r="26177" spans="14:16">
      <c r="N26177" s="102"/>
      <c r="O26177" s="93"/>
      <c r="P26177" s="93"/>
    </row>
    <row r="26178" spans="14:16">
      <c r="N26178" s="102"/>
      <c r="O26178" s="93"/>
      <c r="P26178" s="93"/>
    </row>
    <row r="26179" spans="14:16">
      <c r="N26179" s="102"/>
      <c r="O26179" s="93"/>
      <c r="P26179" s="93"/>
    </row>
    <row r="26180" spans="14:16">
      <c r="N26180" s="102"/>
      <c r="O26180" s="93"/>
      <c r="P26180" s="93"/>
    </row>
    <row r="26181" spans="14:16">
      <c r="N26181" s="102"/>
      <c r="O26181" s="93"/>
      <c r="P26181" s="93"/>
    </row>
    <row r="26182" spans="14:16">
      <c r="N26182" s="102"/>
      <c r="O26182" s="93"/>
      <c r="P26182" s="93"/>
    </row>
    <row r="26183" spans="14:16">
      <c r="N26183" s="102"/>
      <c r="O26183" s="93"/>
      <c r="P26183" s="93"/>
    </row>
    <row r="26184" spans="14:16">
      <c r="N26184" s="102"/>
      <c r="O26184" s="93"/>
      <c r="P26184" s="93"/>
    </row>
    <row r="26185" spans="14:16">
      <c r="N26185" s="102"/>
      <c r="O26185" s="93"/>
      <c r="P26185" s="93"/>
    </row>
    <row r="26186" spans="14:16">
      <c r="N26186" s="102"/>
      <c r="O26186" s="93"/>
      <c r="P26186" s="93"/>
    </row>
    <row r="26187" spans="14:16">
      <c r="N26187" s="102"/>
      <c r="O26187" s="93"/>
      <c r="P26187" s="93"/>
    </row>
    <row r="26188" spans="14:16">
      <c r="N26188" s="102"/>
      <c r="O26188" s="93"/>
      <c r="P26188" s="93"/>
    </row>
    <row r="26189" spans="14:16">
      <c r="N26189" s="102"/>
      <c r="O26189" s="93"/>
      <c r="P26189" s="93"/>
    </row>
    <row r="26190" spans="14:16">
      <c r="N26190" s="102"/>
      <c r="O26190" s="93"/>
      <c r="P26190" s="93"/>
    </row>
    <row r="26191" spans="14:16">
      <c r="N26191" s="102"/>
      <c r="O26191" s="93"/>
      <c r="P26191" s="93"/>
    </row>
    <row r="26192" spans="14:16">
      <c r="N26192" s="102"/>
      <c r="O26192" s="93"/>
      <c r="P26192" s="93"/>
    </row>
    <row r="26193" spans="14:16">
      <c r="N26193" s="102"/>
      <c r="O26193" s="93"/>
      <c r="P26193" s="93"/>
    </row>
    <row r="26194" spans="14:16">
      <c r="N26194" s="102"/>
      <c r="O26194" s="93"/>
      <c r="P26194" s="93"/>
    </row>
    <row r="26195" spans="14:16">
      <c r="N26195" s="102"/>
      <c r="O26195" s="93"/>
      <c r="P26195" s="93"/>
    </row>
    <row r="26196" spans="14:16">
      <c r="N26196" s="102"/>
      <c r="O26196" s="93"/>
      <c r="P26196" s="93"/>
    </row>
    <row r="26197" spans="14:16">
      <c r="N26197" s="102"/>
      <c r="O26197" s="93"/>
      <c r="P26197" s="93"/>
    </row>
    <row r="26198" spans="14:16">
      <c r="N26198" s="102"/>
      <c r="O26198" s="93"/>
      <c r="P26198" s="93"/>
    </row>
    <row r="26199" spans="14:16">
      <c r="N26199" s="102"/>
      <c r="O26199" s="93"/>
      <c r="P26199" s="93"/>
    </row>
    <row r="26200" spans="14:16">
      <c r="N26200" s="102"/>
      <c r="O26200" s="93"/>
      <c r="P26200" s="93"/>
    </row>
    <row r="26201" spans="14:16">
      <c r="N26201" s="102"/>
      <c r="O26201" s="93"/>
      <c r="P26201" s="93"/>
    </row>
    <row r="26202" spans="14:16">
      <c r="N26202" s="102"/>
      <c r="O26202" s="93"/>
      <c r="P26202" s="93"/>
    </row>
    <row r="26203" spans="14:16">
      <c r="N26203" s="102"/>
      <c r="O26203" s="93"/>
      <c r="P26203" s="93"/>
    </row>
    <row r="26204" spans="14:16">
      <c r="N26204" s="102"/>
      <c r="O26204" s="93"/>
      <c r="P26204" s="93"/>
    </row>
    <row r="26205" spans="14:16">
      <c r="N26205" s="102"/>
      <c r="O26205" s="93"/>
      <c r="P26205" s="93"/>
    </row>
    <row r="26206" spans="14:16">
      <c r="N26206" s="102"/>
      <c r="O26206" s="93"/>
      <c r="P26206" s="93"/>
    </row>
    <row r="26207" spans="14:16">
      <c r="N26207" s="102"/>
      <c r="O26207" s="93"/>
      <c r="P26207" s="93"/>
    </row>
    <row r="26208" spans="14:16">
      <c r="N26208" s="102"/>
      <c r="O26208" s="93"/>
      <c r="P26208" s="93"/>
    </row>
    <row r="26209" spans="14:16">
      <c r="N26209" s="102"/>
      <c r="O26209" s="93"/>
      <c r="P26209" s="93"/>
    </row>
    <row r="26210" spans="14:16">
      <c r="N26210" s="102"/>
      <c r="O26210" s="93"/>
      <c r="P26210" s="93"/>
    </row>
    <row r="26211" spans="14:16">
      <c r="N26211" s="102"/>
      <c r="O26211" s="93"/>
      <c r="P26211" s="93"/>
    </row>
    <row r="26212" spans="14:16">
      <c r="N26212" s="102"/>
      <c r="O26212" s="93"/>
      <c r="P26212" s="93"/>
    </row>
    <row r="26213" spans="14:16">
      <c r="N26213" s="102"/>
      <c r="O26213" s="93"/>
      <c r="P26213" s="93"/>
    </row>
    <row r="26214" spans="14:16">
      <c r="N26214" s="102"/>
      <c r="O26214" s="93"/>
      <c r="P26214" s="93"/>
    </row>
    <row r="26215" spans="14:16">
      <c r="N26215" s="102"/>
      <c r="O26215" s="93"/>
      <c r="P26215" s="93"/>
    </row>
    <row r="26216" spans="14:16">
      <c r="N26216" s="102"/>
      <c r="O26216" s="93"/>
      <c r="P26216" s="93"/>
    </row>
    <row r="26217" spans="14:16">
      <c r="N26217" s="102"/>
      <c r="O26217" s="93"/>
      <c r="P26217" s="93"/>
    </row>
    <row r="26218" spans="14:16">
      <c r="N26218" s="102"/>
      <c r="O26218" s="93"/>
      <c r="P26218" s="93"/>
    </row>
    <row r="26219" spans="14:16">
      <c r="N26219" s="102"/>
      <c r="O26219" s="93"/>
      <c r="P26219" s="93"/>
    </row>
    <row r="26220" spans="14:16">
      <c r="N26220" s="102"/>
      <c r="O26220" s="93"/>
      <c r="P26220" s="93"/>
    </row>
    <row r="26221" spans="14:16">
      <c r="N26221" s="102"/>
      <c r="O26221" s="93"/>
      <c r="P26221" s="93"/>
    </row>
    <row r="26222" spans="14:16">
      <c r="N26222" s="102"/>
      <c r="O26222" s="93"/>
      <c r="P26222" s="93"/>
    </row>
    <row r="26223" spans="14:16">
      <c r="N26223" s="102"/>
      <c r="O26223" s="93"/>
      <c r="P26223" s="93"/>
    </row>
    <row r="26224" spans="14:16">
      <c r="N26224" s="102"/>
      <c r="O26224" s="93"/>
      <c r="P26224" s="93"/>
    </row>
    <row r="26225" spans="14:16">
      <c r="N26225" s="102"/>
      <c r="O26225" s="93"/>
      <c r="P26225" s="93"/>
    </row>
    <row r="26226" spans="14:16">
      <c r="N26226" s="102"/>
      <c r="O26226" s="93"/>
      <c r="P26226" s="93"/>
    </row>
    <row r="26227" spans="14:16">
      <c r="N26227" s="102"/>
      <c r="O26227" s="93"/>
      <c r="P26227" s="93"/>
    </row>
    <row r="26228" spans="14:16">
      <c r="N26228" s="102"/>
      <c r="O26228" s="93"/>
      <c r="P26228" s="93"/>
    </row>
    <row r="26229" spans="14:16">
      <c r="N26229" s="102"/>
      <c r="O26229" s="93"/>
      <c r="P26229" s="93"/>
    </row>
    <row r="26230" spans="14:16">
      <c r="N26230" s="102"/>
      <c r="O26230" s="93"/>
      <c r="P26230" s="93"/>
    </row>
    <row r="26231" spans="14:16">
      <c r="N26231" s="102"/>
      <c r="O26231" s="93"/>
      <c r="P26231" s="93"/>
    </row>
    <row r="26232" spans="14:16">
      <c r="N26232" s="102"/>
      <c r="O26232" s="93"/>
      <c r="P26232" s="93"/>
    </row>
    <row r="26233" spans="14:16">
      <c r="N26233" s="102"/>
      <c r="O26233" s="93"/>
      <c r="P26233" s="93"/>
    </row>
    <row r="26234" spans="14:16">
      <c r="N26234" s="102"/>
      <c r="O26234" s="93"/>
      <c r="P26234" s="93"/>
    </row>
    <row r="26235" spans="14:16">
      <c r="N26235" s="102"/>
      <c r="O26235" s="93"/>
      <c r="P26235" s="93"/>
    </row>
    <row r="26236" spans="14:16">
      <c r="N26236" s="102"/>
      <c r="O26236" s="93"/>
      <c r="P26236" s="93"/>
    </row>
    <row r="26237" spans="14:16">
      <c r="N26237" s="102"/>
      <c r="O26237" s="93"/>
      <c r="P26237" s="93"/>
    </row>
    <row r="26238" spans="14:16">
      <c r="N26238" s="102"/>
      <c r="O26238" s="93"/>
      <c r="P26238" s="93"/>
    </row>
    <row r="26239" spans="14:16">
      <c r="N26239" s="102"/>
      <c r="O26239" s="93"/>
      <c r="P26239" s="93"/>
    </row>
    <row r="26240" spans="14:16">
      <c r="N26240" s="102"/>
      <c r="O26240" s="93"/>
      <c r="P26240" s="93"/>
    </row>
    <row r="26241" spans="14:16">
      <c r="N26241" s="102"/>
      <c r="O26241" s="93"/>
      <c r="P26241" s="93"/>
    </row>
    <row r="26242" spans="14:16">
      <c r="N26242" s="102"/>
      <c r="O26242" s="93"/>
      <c r="P26242" s="93"/>
    </row>
    <row r="26243" spans="14:16">
      <c r="N26243" s="102"/>
      <c r="O26243" s="93"/>
      <c r="P26243" s="93"/>
    </row>
    <row r="26244" spans="14:16">
      <c r="N26244" s="102"/>
      <c r="O26244" s="93"/>
      <c r="P26244" s="93"/>
    </row>
    <row r="26245" spans="14:16">
      <c r="N26245" s="102"/>
      <c r="O26245" s="93"/>
      <c r="P26245" s="93"/>
    </row>
    <row r="26246" spans="14:16">
      <c r="N26246" s="102"/>
      <c r="O26246" s="93"/>
      <c r="P26246" s="93"/>
    </row>
    <row r="26247" spans="14:16">
      <c r="N26247" s="102"/>
      <c r="O26247" s="93"/>
      <c r="P26247" s="93"/>
    </row>
    <row r="26248" spans="14:16">
      <c r="N26248" s="102"/>
      <c r="O26248" s="93"/>
      <c r="P26248" s="93"/>
    </row>
    <row r="26249" spans="14:16">
      <c r="N26249" s="102"/>
      <c r="O26249" s="93"/>
      <c r="P26249" s="93"/>
    </row>
    <row r="26250" spans="14:16">
      <c r="N26250" s="102"/>
      <c r="O26250" s="93"/>
      <c r="P26250" s="93"/>
    </row>
    <row r="26251" spans="14:16">
      <c r="N26251" s="102"/>
      <c r="O26251" s="93"/>
      <c r="P26251" s="93"/>
    </row>
    <row r="26252" spans="14:16">
      <c r="N26252" s="102"/>
      <c r="O26252" s="93"/>
      <c r="P26252" s="93"/>
    </row>
    <row r="26253" spans="14:16">
      <c r="N26253" s="102"/>
      <c r="O26253" s="93"/>
      <c r="P26253" s="93"/>
    </row>
    <row r="26254" spans="14:16">
      <c r="N26254" s="102"/>
      <c r="O26254" s="93"/>
      <c r="P26254" s="93"/>
    </row>
    <row r="26255" spans="14:16">
      <c r="N26255" s="102"/>
      <c r="O26255" s="93"/>
      <c r="P26255" s="93"/>
    </row>
    <row r="26256" spans="14:16">
      <c r="N26256" s="102"/>
      <c r="O26256" s="93"/>
      <c r="P26256" s="93"/>
    </row>
    <row r="26257" spans="14:16">
      <c r="N26257" s="102"/>
      <c r="O26257" s="93"/>
      <c r="P26257" s="93"/>
    </row>
    <row r="26258" spans="14:16">
      <c r="N26258" s="102"/>
      <c r="O26258" s="93"/>
      <c r="P26258" s="93"/>
    </row>
    <row r="26259" spans="14:16">
      <c r="N26259" s="102"/>
      <c r="O26259" s="93"/>
      <c r="P26259" s="93"/>
    </row>
    <row r="26260" spans="14:16">
      <c r="N26260" s="102"/>
      <c r="O26260" s="93"/>
      <c r="P26260" s="93"/>
    </row>
    <row r="26261" spans="14:16">
      <c r="N26261" s="102"/>
      <c r="O26261" s="93"/>
      <c r="P26261" s="93"/>
    </row>
    <row r="26262" spans="14:16">
      <c r="N26262" s="102"/>
      <c r="O26262" s="93"/>
      <c r="P26262" s="93"/>
    </row>
    <row r="26263" spans="14:16">
      <c r="N26263" s="102"/>
      <c r="O26263" s="93"/>
      <c r="P26263" s="93"/>
    </row>
    <row r="26264" spans="14:16">
      <c r="N26264" s="102"/>
      <c r="O26264" s="93"/>
      <c r="P26264" s="93"/>
    </row>
    <row r="26265" spans="14:16">
      <c r="N26265" s="102"/>
      <c r="O26265" s="93"/>
      <c r="P26265" s="93"/>
    </row>
    <row r="26266" spans="14:16">
      <c r="N26266" s="102"/>
      <c r="O26266" s="93"/>
      <c r="P26266" s="93"/>
    </row>
    <row r="26267" spans="14:16">
      <c r="N26267" s="102"/>
      <c r="O26267" s="93"/>
      <c r="P26267" s="93"/>
    </row>
    <row r="26268" spans="14:16">
      <c r="N26268" s="102"/>
      <c r="O26268" s="93"/>
      <c r="P26268" s="93"/>
    </row>
    <row r="26269" spans="14:16">
      <c r="N26269" s="102"/>
      <c r="O26269" s="93"/>
      <c r="P26269" s="93"/>
    </row>
    <row r="26270" spans="14:16">
      <c r="N26270" s="102"/>
      <c r="O26270" s="93"/>
      <c r="P26270" s="93"/>
    </row>
    <row r="26271" spans="14:16">
      <c r="N26271" s="102"/>
      <c r="O26271" s="93"/>
      <c r="P26271" s="93"/>
    </row>
    <row r="26272" spans="14:16">
      <c r="N26272" s="102"/>
      <c r="O26272" s="93"/>
      <c r="P26272" s="93"/>
    </row>
    <row r="26273" spans="14:16">
      <c r="N26273" s="102"/>
      <c r="O26273" s="93"/>
      <c r="P26273" s="93"/>
    </row>
    <row r="26274" spans="14:16">
      <c r="N26274" s="102"/>
      <c r="O26274" s="93"/>
      <c r="P26274" s="93"/>
    </row>
    <row r="26275" spans="14:16">
      <c r="N26275" s="102"/>
      <c r="O26275" s="93"/>
      <c r="P26275" s="93"/>
    </row>
    <row r="26276" spans="14:16">
      <c r="N26276" s="102"/>
      <c r="O26276" s="93"/>
      <c r="P26276" s="93"/>
    </row>
    <row r="26277" spans="14:16">
      <c r="N26277" s="102"/>
      <c r="O26277" s="93"/>
      <c r="P26277" s="93"/>
    </row>
    <row r="26278" spans="14:16">
      <c r="N26278" s="102"/>
      <c r="O26278" s="93"/>
      <c r="P26278" s="93"/>
    </row>
    <row r="26279" spans="14:16">
      <c r="N26279" s="102"/>
      <c r="O26279" s="93"/>
      <c r="P26279" s="93"/>
    </row>
    <row r="26280" spans="14:16">
      <c r="N26280" s="102"/>
      <c r="O26280" s="93"/>
      <c r="P26280" s="93"/>
    </row>
    <row r="26281" spans="14:16">
      <c r="N26281" s="102"/>
      <c r="O26281" s="93"/>
      <c r="P26281" s="93"/>
    </row>
    <row r="26282" spans="14:16">
      <c r="N26282" s="102"/>
      <c r="O26282" s="93"/>
      <c r="P26282" s="93"/>
    </row>
    <row r="26283" spans="14:16">
      <c r="N26283" s="102"/>
      <c r="O26283" s="93"/>
      <c r="P26283" s="93"/>
    </row>
    <row r="26284" spans="14:16">
      <c r="N26284" s="102"/>
      <c r="O26284" s="93"/>
      <c r="P26284" s="93"/>
    </row>
    <row r="26285" spans="14:16">
      <c r="N26285" s="102"/>
      <c r="O26285" s="93"/>
      <c r="P26285" s="93"/>
    </row>
    <row r="26286" spans="14:16">
      <c r="N26286" s="102"/>
      <c r="O26286" s="93"/>
      <c r="P26286" s="93"/>
    </row>
    <row r="26287" spans="14:16">
      <c r="N26287" s="102"/>
      <c r="O26287" s="93"/>
      <c r="P26287" s="93"/>
    </row>
    <row r="26288" spans="14:16">
      <c r="N26288" s="102"/>
      <c r="O26288" s="93"/>
      <c r="P26288" s="93"/>
    </row>
    <row r="26289" spans="14:16">
      <c r="N26289" s="102"/>
      <c r="O26289" s="93"/>
      <c r="P26289" s="93"/>
    </row>
    <row r="26290" spans="14:16">
      <c r="N26290" s="102"/>
      <c r="O26290" s="93"/>
      <c r="P26290" s="93"/>
    </row>
    <row r="26291" spans="14:16">
      <c r="N26291" s="102"/>
      <c r="O26291" s="93"/>
      <c r="P26291" s="93"/>
    </row>
    <row r="26292" spans="14:16">
      <c r="N26292" s="102"/>
      <c r="O26292" s="93"/>
      <c r="P26292" s="93"/>
    </row>
    <row r="26293" spans="14:16">
      <c r="N26293" s="102"/>
      <c r="O26293" s="93"/>
      <c r="P26293" s="93"/>
    </row>
    <row r="26294" spans="14:16">
      <c r="N26294" s="102"/>
      <c r="O26294" s="93"/>
      <c r="P26294" s="93"/>
    </row>
    <row r="26295" spans="14:16">
      <c r="N26295" s="102"/>
      <c r="O26295" s="93"/>
      <c r="P26295" s="93"/>
    </row>
    <row r="26296" spans="14:16">
      <c r="N26296" s="102"/>
      <c r="O26296" s="93"/>
      <c r="P26296" s="93"/>
    </row>
    <row r="26297" spans="14:16">
      <c r="N26297" s="102"/>
      <c r="O26297" s="93"/>
      <c r="P26297" s="93"/>
    </row>
    <row r="26298" spans="14:16">
      <c r="N26298" s="102"/>
      <c r="O26298" s="93"/>
      <c r="P26298" s="93"/>
    </row>
    <row r="26299" spans="14:16">
      <c r="N26299" s="102"/>
      <c r="O26299" s="93"/>
      <c r="P26299" s="93"/>
    </row>
    <row r="26300" spans="14:16">
      <c r="N26300" s="102"/>
      <c r="O26300" s="93"/>
      <c r="P26300" s="93"/>
    </row>
    <row r="26301" spans="14:16">
      <c r="N26301" s="102"/>
      <c r="O26301" s="93"/>
      <c r="P26301" s="93"/>
    </row>
    <row r="26302" spans="14:16">
      <c r="N26302" s="102"/>
      <c r="O26302" s="93"/>
      <c r="P26302" s="93"/>
    </row>
    <row r="26303" spans="14:16">
      <c r="N26303" s="102"/>
      <c r="O26303" s="93"/>
      <c r="P26303" s="93"/>
    </row>
    <row r="26304" spans="14:16">
      <c r="N26304" s="102"/>
      <c r="O26304" s="93"/>
      <c r="P26304" s="93"/>
    </row>
    <row r="26305" spans="14:16">
      <c r="N26305" s="102"/>
      <c r="O26305" s="93"/>
      <c r="P26305" s="93"/>
    </row>
    <row r="26306" spans="14:16">
      <c r="N26306" s="102"/>
      <c r="O26306" s="93"/>
      <c r="P26306" s="93"/>
    </row>
    <row r="26307" spans="14:16">
      <c r="N26307" s="102"/>
      <c r="O26307" s="93"/>
      <c r="P26307" s="93"/>
    </row>
    <row r="26308" spans="14:16">
      <c r="N26308" s="102"/>
      <c r="O26308" s="93"/>
      <c r="P26308" s="93"/>
    </row>
    <row r="26309" spans="14:16">
      <c r="N26309" s="102"/>
      <c r="O26309" s="93"/>
      <c r="P26309" s="93"/>
    </row>
    <row r="26310" spans="14:16">
      <c r="N26310" s="102"/>
      <c r="O26310" s="93"/>
      <c r="P26310" s="93"/>
    </row>
    <row r="26311" spans="14:16">
      <c r="N26311" s="102"/>
      <c r="O26311" s="93"/>
      <c r="P26311" s="93"/>
    </row>
    <row r="26312" spans="14:16">
      <c r="N26312" s="102"/>
      <c r="O26312" s="93"/>
      <c r="P26312" s="93"/>
    </row>
    <row r="26313" spans="14:16">
      <c r="N26313" s="102"/>
      <c r="O26313" s="93"/>
      <c r="P26313" s="93"/>
    </row>
    <row r="26314" spans="14:16">
      <c r="N26314" s="102"/>
      <c r="O26314" s="93"/>
      <c r="P26314" s="93"/>
    </row>
    <row r="26315" spans="14:16">
      <c r="N26315" s="102"/>
      <c r="O26315" s="93"/>
      <c r="P26315" s="93"/>
    </row>
    <row r="26316" spans="14:16">
      <c r="N26316" s="102"/>
      <c r="O26316" s="93"/>
      <c r="P26316" s="93"/>
    </row>
    <row r="26317" spans="14:16">
      <c r="N26317" s="102"/>
      <c r="O26317" s="93"/>
      <c r="P26317" s="93"/>
    </row>
    <row r="26318" spans="14:16">
      <c r="N26318" s="102"/>
      <c r="O26318" s="93"/>
      <c r="P26318" s="93"/>
    </row>
    <row r="26319" spans="14:16">
      <c r="N26319" s="102"/>
      <c r="O26319" s="93"/>
      <c r="P26319" s="93"/>
    </row>
    <row r="26320" spans="14:16">
      <c r="N26320" s="102"/>
      <c r="O26320" s="93"/>
      <c r="P26320" s="93"/>
    </row>
    <row r="26321" spans="14:16">
      <c r="N26321" s="102"/>
      <c r="O26321" s="93"/>
      <c r="P26321" s="93"/>
    </row>
    <row r="26322" spans="14:16">
      <c r="N26322" s="102"/>
      <c r="O26322" s="93"/>
      <c r="P26322" s="93"/>
    </row>
    <row r="26323" spans="14:16">
      <c r="N26323" s="102"/>
      <c r="O26323" s="93"/>
      <c r="P26323" s="93"/>
    </row>
    <row r="26324" spans="14:16">
      <c r="N26324" s="102"/>
      <c r="O26324" s="93"/>
      <c r="P26324" s="93"/>
    </row>
    <row r="26325" spans="14:16">
      <c r="N26325" s="102"/>
      <c r="O26325" s="93"/>
      <c r="P26325" s="93"/>
    </row>
    <row r="26326" spans="14:16">
      <c r="N26326" s="102"/>
      <c r="O26326" s="93"/>
      <c r="P26326" s="93"/>
    </row>
    <row r="26327" spans="14:16">
      <c r="N26327" s="102"/>
      <c r="O26327" s="93"/>
      <c r="P26327" s="93"/>
    </row>
    <row r="26328" spans="14:16">
      <c r="N26328" s="102"/>
      <c r="O26328" s="93"/>
      <c r="P26328" s="93"/>
    </row>
    <row r="26329" spans="14:16">
      <c r="N26329" s="102"/>
      <c r="O26329" s="93"/>
      <c r="P26329" s="93"/>
    </row>
    <row r="26330" spans="14:16">
      <c r="N26330" s="102"/>
      <c r="O26330" s="93"/>
      <c r="P26330" s="93"/>
    </row>
    <row r="26331" spans="14:16">
      <c r="N26331" s="102"/>
      <c r="O26331" s="93"/>
      <c r="P26331" s="93"/>
    </row>
    <row r="26332" spans="14:16">
      <c r="N26332" s="102"/>
      <c r="O26332" s="93"/>
      <c r="P26332" s="93"/>
    </row>
    <row r="26333" spans="14:16">
      <c r="N26333" s="102"/>
      <c r="O26333" s="93"/>
      <c r="P26333" s="93"/>
    </row>
    <row r="26334" spans="14:16">
      <c r="N26334" s="102"/>
      <c r="O26334" s="93"/>
      <c r="P26334" s="93"/>
    </row>
    <row r="26335" spans="14:16">
      <c r="N26335" s="102"/>
      <c r="O26335" s="93"/>
      <c r="P26335" s="93"/>
    </row>
    <row r="26336" spans="14:16">
      <c r="N26336" s="102"/>
      <c r="O26336" s="93"/>
      <c r="P26336" s="93"/>
    </row>
    <row r="26337" spans="14:16">
      <c r="N26337" s="102"/>
      <c r="O26337" s="93"/>
      <c r="P26337" s="93"/>
    </row>
    <row r="26338" spans="14:16">
      <c r="N26338" s="102"/>
      <c r="O26338" s="93"/>
      <c r="P26338" s="93"/>
    </row>
    <row r="26339" spans="14:16">
      <c r="N26339" s="102"/>
      <c r="O26339" s="93"/>
      <c r="P26339" s="93"/>
    </row>
    <row r="26340" spans="14:16">
      <c r="N26340" s="102"/>
      <c r="O26340" s="93"/>
      <c r="P26340" s="93"/>
    </row>
    <row r="26341" spans="14:16">
      <c r="N26341" s="102"/>
      <c r="O26341" s="93"/>
      <c r="P26341" s="93"/>
    </row>
    <row r="26342" spans="14:16">
      <c r="N26342" s="102"/>
      <c r="O26342" s="93"/>
      <c r="P26342" s="93"/>
    </row>
    <row r="26343" spans="14:16">
      <c r="N26343" s="102"/>
      <c r="O26343" s="93"/>
      <c r="P26343" s="93"/>
    </row>
    <row r="26344" spans="14:16">
      <c r="N26344" s="102"/>
      <c r="O26344" s="93"/>
      <c r="P26344" s="93"/>
    </row>
    <row r="26345" spans="14:16">
      <c r="N26345" s="102"/>
      <c r="O26345" s="93"/>
      <c r="P26345" s="93"/>
    </row>
    <row r="26346" spans="14:16">
      <c r="N26346" s="102"/>
      <c r="O26346" s="93"/>
      <c r="P26346" s="93"/>
    </row>
    <row r="26347" spans="14:16">
      <c r="N26347" s="102"/>
      <c r="O26347" s="93"/>
      <c r="P26347" s="93"/>
    </row>
    <row r="26348" spans="14:16">
      <c r="N26348" s="102"/>
      <c r="O26348" s="93"/>
      <c r="P26348" s="93"/>
    </row>
    <row r="26349" spans="14:16">
      <c r="N26349" s="102"/>
      <c r="O26349" s="93"/>
      <c r="P26349" s="93"/>
    </row>
    <row r="26350" spans="14:16">
      <c r="N26350" s="102"/>
      <c r="O26350" s="93"/>
      <c r="P26350" s="93"/>
    </row>
    <row r="26351" spans="14:16">
      <c r="N26351" s="102"/>
      <c r="O26351" s="93"/>
      <c r="P26351" s="93"/>
    </row>
    <row r="26352" spans="14:16">
      <c r="N26352" s="102"/>
      <c r="O26352" s="93"/>
      <c r="P26352" s="93"/>
    </row>
    <row r="26353" spans="14:16">
      <c r="N26353" s="102"/>
      <c r="O26353" s="93"/>
      <c r="P26353" s="93"/>
    </row>
    <row r="26354" spans="14:16">
      <c r="N26354" s="102"/>
      <c r="O26354" s="93"/>
      <c r="P26354" s="93"/>
    </row>
    <row r="26355" spans="14:16">
      <c r="N26355" s="102"/>
      <c r="O26355" s="93"/>
      <c r="P26355" s="93"/>
    </row>
    <row r="26356" spans="14:16">
      <c r="N26356" s="102"/>
      <c r="O26356" s="93"/>
      <c r="P26356" s="93"/>
    </row>
    <row r="26357" spans="14:16">
      <c r="N26357" s="102"/>
      <c r="O26357" s="93"/>
      <c r="P26357" s="93"/>
    </row>
    <row r="26358" spans="14:16">
      <c r="N26358" s="102"/>
      <c r="O26358" s="93"/>
      <c r="P26358" s="93"/>
    </row>
    <row r="26359" spans="14:16">
      <c r="N26359" s="102"/>
      <c r="O26359" s="93"/>
      <c r="P26359" s="93"/>
    </row>
    <row r="26360" spans="14:16">
      <c r="N26360" s="102"/>
      <c r="O26360" s="93"/>
      <c r="P26360" s="93"/>
    </row>
    <row r="26361" spans="14:16">
      <c r="N26361" s="102"/>
      <c r="O26361" s="93"/>
      <c r="P26361" s="93"/>
    </row>
    <row r="26362" spans="14:16">
      <c r="N26362" s="102"/>
      <c r="O26362" s="93"/>
      <c r="P26362" s="93"/>
    </row>
    <row r="26363" spans="14:16">
      <c r="N26363" s="102"/>
      <c r="O26363" s="93"/>
      <c r="P26363" s="93"/>
    </row>
    <row r="26364" spans="14:16">
      <c r="N26364" s="102"/>
      <c r="O26364" s="93"/>
      <c r="P26364" s="93"/>
    </row>
    <row r="26365" spans="14:16">
      <c r="N26365" s="102"/>
      <c r="O26365" s="93"/>
      <c r="P26365" s="93"/>
    </row>
    <row r="26366" spans="14:16">
      <c r="N26366" s="102"/>
      <c r="O26366" s="93"/>
      <c r="P26366" s="93"/>
    </row>
    <row r="26367" spans="14:16">
      <c r="N26367" s="102"/>
      <c r="O26367" s="93"/>
      <c r="P26367" s="93"/>
    </row>
    <row r="26368" spans="14:16">
      <c r="N26368" s="102"/>
      <c r="O26368" s="93"/>
      <c r="P26368" s="93"/>
    </row>
    <row r="26369" spans="14:16">
      <c r="N26369" s="102"/>
      <c r="O26369" s="93"/>
      <c r="P26369" s="93"/>
    </row>
    <row r="26370" spans="14:16">
      <c r="N26370" s="102"/>
      <c r="O26370" s="93"/>
      <c r="P26370" s="93"/>
    </row>
    <row r="26371" spans="14:16">
      <c r="N26371" s="102"/>
      <c r="O26371" s="93"/>
      <c r="P26371" s="93"/>
    </row>
    <row r="26372" spans="14:16">
      <c r="N26372" s="102"/>
      <c r="O26372" s="93"/>
      <c r="P26372" s="93"/>
    </row>
    <row r="26373" spans="14:16">
      <c r="N26373" s="102"/>
      <c r="O26373" s="93"/>
      <c r="P26373" s="93"/>
    </row>
    <row r="26374" spans="14:16">
      <c r="N26374" s="102"/>
      <c r="O26374" s="93"/>
      <c r="P26374" s="93"/>
    </row>
    <row r="26375" spans="14:16">
      <c r="N26375" s="102"/>
      <c r="O26375" s="93"/>
      <c r="P26375" s="93"/>
    </row>
    <row r="26376" spans="14:16">
      <c r="N26376" s="102"/>
      <c r="O26376" s="93"/>
      <c r="P26376" s="93"/>
    </row>
    <row r="26377" spans="14:16">
      <c r="N26377" s="102"/>
      <c r="O26377" s="93"/>
      <c r="P26377" s="93"/>
    </row>
    <row r="26378" spans="14:16">
      <c r="N26378" s="102"/>
      <c r="O26378" s="93"/>
      <c r="P26378" s="93"/>
    </row>
    <row r="26379" spans="14:16">
      <c r="N26379" s="102"/>
      <c r="O26379" s="93"/>
      <c r="P26379" s="93"/>
    </row>
    <row r="26380" spans="14:16">
      <c r="N26380" s="102"/>
      <c r="O26380" s="93"/>
      <c r="P26380" s="93"/>
    </row>
    <row r="26381" spans="14:16">
      <c r="N26381" s="102"/>
      <c r="O26381" s="93"/>
      <c r="P26381" s="93"/>
    </row>
    <row r="26382" spans="14:16">
      <c r="N26382" s="102"/>
      <c r="O26382" s="93"/>
      <c r="P26382" s="93"/>
    </row>
    <row r="26383" spans="14:16">
      <c r="N26383" s="102"/>
      <c r="O26383" s="93"/>
      <c r="P26383" s="93"/>
    </row>
    <row r="26384" spans="14:16">
      <c r="N26384" s="102"/>
      <c r="O26384" s="93"/>
      <c r="P26384" s="93"/>
    </row>
    <row r="26385" spans="14:16">
      <c r="N26385" s="102"/>
      <c r="O26385" s="93"/>
      <c r="P26385" s="93"/>
    </row>
    <row r="26386" spans="14:16">
      <c r="N26386" s="102"/>
      <c r="O26386" s="93"/>
      <c r="P26386" s="93"/>
    </row>
    <row r="26387" spans="14:16">
      <c r="N26387" s="102"/>
      <c r="O26387" s="93"/>
      <c r="P26387" s="93"/>
    </row>
    <row r="26388" spans="14:16">
      <c r="N26388" s="102"/>
      <c r="O26388" s="93"/>
      <c r="P26388" s="93"/>
    </row>
    <row r="26389" spans="14:16">
      <c r="N26389" s="102"/>
      <c r="O26389" s="93"/>
      <c r="P26389" s="93"/>
    </row>
    <row r="26390" spans="14:16">
      <c r="N26390" s="102"/>
      <c r="O26390" s="93"/>
      <c r="P26390" s="93"/>
    </row>
    <row r="26391" spans="14:16">
      <c r="N26391" s="102"/>
      <c r="O26391" s="93"/>
      <c r="P26391" s="93"/>
    </row>
    <row r="26392" spans="14:16">
      <c r="N26392" s="102"/>
      <c r="O26392" s="93"/>
      <c r="P26392" s="93"/>
    </row>
    <row r="26393" spans="14:16">
      <c r="N26393" s="102"/>
      <c r="O26393" s="93"/>
      <c r="P26393" s="93"/>
    </row>
    <row r="26394" spans="14:16">
      <c r="N26394" s="102"/>
      <c r="O26394" s="93"/>
      <c r="P26394" s="93"/>
    </row>
    <row r="26395" spans="14:16">
      <c r="N26395" s="102"/>
      <c r="O26395" s="93"/>
      <c r="P26395" s="93"/>
    </row>
    <row r="26396" spans="14:16">
      <c r="N26396" s="102"/>
      <c r="O26396" s="93"/>
      <c r="P26396" s="93"/>
    </row>
    <row r="26397" spans="14:16">
      <c r="N26397" s="102"/>
      <c r="O26397" s="93"/>
      <c r="P26397" s="93"/>
    </row>
    <row r="26398" spans="14:16">
      <c r="N26398" s="102"/>
      <c r="O26398" s="93"/>
      <c r="P26398" s="93"/>
    </row>
    <row r="26399" spans="14:16">
      <c r="N26399" s="102"/>
      <c r="O26399" s="93"/>
      <c r="P26399" s="93"/>
    </row>
    <row r="26400" spans="14:16">
      <c r="N26400" s="102"/>
      <c r="O26400" s="93"/>
      <c r="P26400" s="93"/>
    </row>
    <row r="26401" spans="14:16">
      <c r="N26401" s="102"/>
      <c r="O26401" s="93"/>
      <c r="P26401" s="93"/>
    </row>
    <row r="26402" spans="14:16">
      <c r="N26402" s="102"/>
      <c r="O26402" s="93"/>
      <c r="P26402" s="93"/>
    </row>
    <row r="26403" spans="14:16">
      <c r="N26403" s="102"/>
      <c r="O26403" s="93"/>
      <c r="P26403" s="93"/>
    </row>
    <row r="26404" spans="14:16">
      <c r="N26404" s="102"/>
      <c r="O26404" s="93"/>
      <c r="P26404" s="93"/>
    </row>
    <row r="26405" spans="14:16">
      <c r="N26405" s="102"/>
      <c r="O26405" s="93"/>
      <c r="P26405" s="93"/>
    </row>
    <row r="26406" spans="14:16">
      <c r="N26406" s="102"/>
      <c r="O26406" s="93"/>
      <c r="P26406" s="93"/>
    </row>
    <row r="26407" spans="14:16">
      <c r="N26407" s="102"/>
      <c r="O26407" s="93"/>
      <c r="P26407" s="93"/>
    </row>
    <row r="26408" spans="14:16">
      <c r="N26408" s="102"/>
      <c r="O26408" s="93"/>
      <c r="P26408" s="93"/>
    </row>
    <row r="26409" spans="14:16">
      <c r="N26409" s="102"/>
      <c r="O26409" s="93"/>
      <c r="P26409" s="93"/>
    </row>
    <row r="26410" spans="14:16">
      <c r="N26410" s="102"/>
      <c r="O26410" s="93"/>
      <c r="P26410" s="93"/>
    </row>
    <row r="26411" spans="14:16">
      <c r="N26411" s="102"/>
      <c r="O26411" s="93"/>
      <c r="P26411" s="93"/>
    </row>
    <row r="26412" spans="14:16">
      <c r="N26412" s="102"/>
      <c r="O26412" s="93"/>
      <c r="P26412" s="93"/>
    </row>
    <row r="26413" spans="14:16">
      <c r="N26413" s="102"/>
      <c r="O26413" s="93"/>
      <c r="P26413" s="93"/>
    </row>
    <row r="26414" spans="14:16">
      <c r="N26414" s="102"/>
      <c r="O26414" s="93"/>
      <c r="P26414" s="93"/>
    </row>
    <row r="26415" spans="14:16">
      <c r="N26415" s="102"/>
      <c r="O26415" s="93"/>
      <c r="P26415" s="93"/>
    </row>
    <row r="26416" spans="14:16">
      <c r="N26416" s="102"/>
      <c r="O26416" s="93"/>
      <c r="P26416" s="93"/>
    </row>
    <row r="26417" spans="14:16">
      <c r="N26417" s="102"/>
      <c r="O26417" s="93"/>
      <c r="P26417" s="93"/>
    </row>
    <row r="26418" spans="14:16">
      <c r="N26418" s="102"/>
      <c r="O26418" s="93"/>
      <c r="P26418" s="93"/>
    </row>
    <row r="26419" spans="14:16">
      <c r="N26419" s="102"/>
      <c r="O26419" s="93"/>
      <c r="P26419" s="93"/>
    </row>
    <row r="26420" spans="14:16">
      <c r="N26420" s="102"/>
      <c r="O26420" s="93"/>
      <c r="P26420" s="93"/>
    </row>
    <row r="26421" spans="14:16">
      <c r="N26421" s="102"/>
      <c r="O26421" s="93"/>
      <c r="P26421" s="93"/>
    </row>
    <row r="26422" spans="14:16">
      <c r="N26422" s="102"/>
      <c r="O26422" s="93"/>
      <c r="P26422" s="93"/>
    </row>
    <row r="26423" spans="14:16">
      <c r="N26423" s="102"/>
      <c r="O26423" s="93"/>
      <c r="P26423" s="93"/>
    </row>
    <row r="26424" spans="14:16">
      <c r="N26424" s="102"/>
      <c r="O26424" s="93"/>
      <c r="P26424" s="93"/>
    </row>
    <row r="26425" spans="14:16">
      <c r="N26425" s="102"/>
      <c r="O26425" s="93"/>
      <c r="P26425" s="93"/>
    </row>
    <row r="26426" spans="14:16">
      <c r="N26426" s="102"/>
      <c r="O26426" s="93"/>
      <c r="P26426" s="93"/>
    </row>
    <row r="26427" spans="14:16">
      <c r="N26427" s="102"/>
      <c r="O26427" s="93"/>
      <c r="P26427" s="93"/>
    </row>
    <row r="26428" spans="14:16">
      <c r="N26428" s="102"/>
      <c r="O26428" s="93"/>
      <c r="P26428" s="93"/>
    </row>
    <row r="26429" spans="14:16">
      <c r="N26429" s="102"/>
      <c r="O26429" s="93"/>
      <c r="P26429" s="93"/>
    </row>
    <row r="26430" spans="14:16">
      <c r="N26430" s="102"/>
      <c r="O26430" s="93"/>
      <c r="P26430" s="93"/>
    </row>
    <row r="26431" spans="14:16">
      <c r="N26431" s="102"/>
      <c r="O26431" s="93"/>
      <c r="P26431" s="93"/>
    </row>
    <row r="26432" spans="14:16">
      <c r="N26432" s="102"/>
      <c r="O26432" s="93"/>
      <c r="P26432" s="93"/>
    </row>
    <row r="26433" spans="14:16">
      <c r="N26433" s="102"/>
      <c r="O26433" s="93"/>
      <c r="P26433" s="93"/>
    </row>
    <row r="26434" spans="14:16">
      <c r="N26434" s="102"/>
      <c r="O26434" s="93"/>
      <c r="P26434" s="93"/>
    </row>
    <row r="26435" spans="14:16">
      <c r="N26435" s="102"/>
      <c r="O26435" s="93"/>
      <c r="P26435" s="93"/>
    </row>
    <row r="26436" spans="14:16">
      <c r="N26436" s="102"/>
      <c r="O26436" s="93"/>
      <c r="P26436" s="93"/>
    </row>
    <row r="26437" spans="14:16">
      <c r="N26437" s="102"/>
      <c r="O26437" s="93"/>
      <c r="P26437" s="93"/>
    </row>
    <row r="26438" spans="14:16">
      <c r="N26438" s="102"/>
      <c r="O26438" s="93"/>
      <c r="P26438" s="93"/>
    </row>
    <row r="26439" spans="14:16">
      <c r="N26439" s="102"/>
      <c r="O26439" s="93"/>
      <c r="P26439" s="93"/>
    </row>
    <row r="26440" spans="14:16">
      <c r="N26440" s="102"/>
      <c r="O26440" s="93"/>
      <c r="P26440" s="93"/>
    </row>
    <row r="26441" spans="14:16">
      <c r="N26441" s="102"/>
      <c r="O26441" s="93"/>
      <c r="P26441" s="93"/>
    </row>
    <row r="26442" spans="14:16">
      <c r="N26442" s="102"/>
      <c r="O26442" s="93"/>
      <c r="P26442" s="93"/>
    </row>
    <row r="26443" spans="14:16">
      <c r="N26443" s="102"/>
      <c r="O26443" s="93"/>
      <c r="P26443" s="93"/>
    </row>
    <row r="26444" spans="14:16">
      <c r="N26444" s="102"/>
      <c r="O26444" s="93"/>
      <c r="P26444" s="93"/>
    </row>
    <row r="26445" spans="14:16">
      <c r="N26445" s="102"/>
      <c r="O26445" s="93"/>
      <c r="P26445" s="93"/>
    </row>
    <row r="26446" spans="14:16">
      <c r="N26446" s="102"/>
      <c r="O26446" s="93"/>
      <c r="P26446" s="93"/>
    </row>
    <row r="26447" spans="14:16">
      <c r="N26447" s="102"/>
      <c r="O26447" s="93"/>
      <c r="P26447" s="93"/>
    </row>
    <row r="26448" spans="14:16">
      <c r="N26448" s="102"/>
      <c r="O26448" s="93"/>
      <c r="P26448" s="93"/>
    </row>
    <row r="26449" spans="14:16">
      <c r="N26449" s="102"/>
      <c r="O26449" s="93"/>
      <c r="P26449" s="93"/>
    </row>
    <row r="26450" spans="14:16">
      <c r="N26450" s="102"/>
      <c r="O26450" s="93"/>
      <c r="P26450" s="93"/>
    </row>
    <row r="26451" spans="14:16">
      <c r="N26451" s="102"/>
      <c r="O26451" s="93"/>
      <c r="P26451" s="93"/>
    </row>
    <row r="26452" spans="14:16">
      <c r="N26452" s="102"/>
      <c r="O26452" s="93"/>
      <c r="P26452" s="93"/>
    </row>
    <row r="26453" spans="14:16">
      <c r="N26453" s="102"/>
      <c r="O26453" s="93"/>
      <c r="P26453" s="93"/>
    </row>
    <row r="26454" spans="14:16">
      <c r="N26454" s="102"/>
      <c r="O26454" s="93"/>
      <c r="P26454" s="93"/>
    </row>
    <row r="26455" spans="14:16">
      <c r="N26455" s="102"/>
      <c r="O26455" s="93"/>
      <c r="P26455" s="93"/>
    </row>
    <row r="26456" spans="14:16">
      <c r="N26456" s="102"/>
      <c r="O26456" s="93"/>
      <c r="P26456" s="93"/>
    </row>
    <row r="26457" spans="14:16">
      <c r="N26457" s="102"/>
      <c r="O26457" s="93"/>
      <c r="P26457" s="93"/>
    </row>
    <row r="26458" spans="14:16">
      <c r="N26458" s="102"/>
      <c r="O26458" s="93"/>
      <c r="P26458" s="93"/>
    </row>
    <row r="26459" spans="14:16">
      <c r="N26459" s="102"/>
      <c r="O26459" s="93"/>
      <c r="P26459" s="93"/>
    </row>
    <row r="26460" spans="14:16">
      <c r="N26460" s="102"/>
      <c r="O26460" s="93"/>
      <c r="P26460" s="93"/>
    </row>
    <row r="26461" spans="14:16">
      <c r="N26461" s="102"/>
      <c r="O26461" s="93"/>
      <c r="P26461" s="93"/>
    </row>
    <row r="26462" spans="14:16">
      <c r="N26462" s="102"/>
      <c r="O26462" s="93"/>
      <c r="P26462" s="93"/>
    </row>
    <row r="26463" spans="14:16">
      <c r="N26463" s="102"/>
      <c r="O26463" s="93"/>
      <c r="P26463" s="93"/>
    </row>
    <row r="26464" spans="14:16">
      <c r="N26464" s="102"/>
      <c r="O26464" s="93"/>
      <c r="P26464" s="93"/>
    </row>
    <row r="26465" spans="14:16">
      <c r="N26465" s="102"/>
      <c r="O26465" s="93"/>
      <c r="P26465" s="93"/>
    </row>
    <row r="26466" spans="14:16">
      <c r="N26466" s="102"/>
      <c r="O26466" s="93"/>
      <c r="P26466" s="93"/>
    </row>
    <row r="26467" spans="14:16">
      <c r="N26467" s="102"/>
      <c r="O26467" s="93"/>
      <c r="P26467" s="93"/>
    </row>
    <row r="26468" spans="14:16">
      <c r="N26468" s="102"/>
      <c r="O26468" s="93"/>
      <c r="P26468" s="93"/>
    </row>
    <row r="26469" spans="14:16">
      <c r="N26469" s="102"/>
      <c r="O26469" s="93"/>
      <c r="P26469" s="93"/>
    </row>
    <row r="26470" spans="14:16">
      <c r="N26470" s="102"/>
      <c r="O26470" s="93"/>
      <c r="P26470" s="93"/>
    </row>
    <row r="26471" spans="14:16">
      <c r="N26471" s="102"/>
      <c r="O26471" s="93"/>
      <c r="P26471" s="93"/>
    </row>
    <row r="26472" spans="14:16">
      <c r="N26472" s="102"/>
      <c r="O26472" s="93"/>
      <c r="P26472" s="93"/>
    </row>
    <row r="26473" spans="14:16">
      <c r="N26473" s="102"/>
      <c r="O26473" s="93"/>
      <c r="P26473" s="93"/>
    </row>
    <row r="26474" spans="14:16">
      <c r="N26474" s="102"/>
      <c r="O26474" s="93"/>
      <c r="P26474" s="93"/>
    </row>
    <row r="26475" spans="14:16">
      <c r="N26475" s="102"/>
      <c r="O26475" s="93"/>
      <c r="P26475" s="93"/>
    </row>
    <row r="26476" spans="14:16">
      <c r="N26476" s="102"/>
      <c r="O26476" s="93"/>
      <c r="P26476" s="93"/>
    </row>
    <row r="26477" spans="14:16">
      <c r="N26477" s="102"/>
      <c r="O26477" s="93"/>
      <c r="P26477" s="93"/>
    </row>
    <row r="26478" spans="14:16">
      <c r="N26478" s="102"/>
      <c r="O26478" s="93"/>
      <c r="P26478" s="93"/>
    </row>
    <row r="26479" spans="14:16">
      <c r="N26479" s="102"/>
      <c r="O26479" s="93"/>
      <c r="P26479" s="93"/>
    </row>
    <row r="26480" spans="14:16">
      <c r="N26480" s="102"/>
      <c r="O26480" s="93"/>
      <c r="P26480" s="93"/>
    </row>
    <row r="26481" spans="14:16">
      <c r="N26481" s="102"/>
      <c r="O26481" s="93"/>
      <c r="P26481" s="93"/>
    </row>
    <row r="26482" spans="14:16">
      <c r="N26482" s="102"/>
      <c r="O26482" s="93"/>
      <c r="P26482" s="93"/>
    </row>
    <row r="26483" spans="14:16">
      <c r="N26483" s="102"/>
      <c r="O26483" s="93"/>
      <c r="P26483" s="93"/>
    </row>
    <row r="26484" spans="14:16">
      <c r="N26484" s="102"/>
      <c r="O26484" s="93"/>
      <c r="P26484" s="93"/>
    </row>
    <row r="26485" spans="14:16">
      <c r="N26485" s="102"/>
      <c r="O26485" s="93"/>
      <c r="P26485" s="93"/>
    </row>
    <row r="26486" spans="14:16">
      <c r="N26486" s="102"/>
      <c r="O26486" s="93"/>
      <c r="P26486" s="93"/>
    </row>
    <row r="26487" spans="14:16">
      <c r="N26487" s="102"/>
      <c r="O26487" s="93"/>
      <c r="P26487" s="93"/>
    </row>
    <row r="26488" spans="14:16">
      <c r="N26488" s="102"/>
      <c r="O26488" s="93"/>
      <c r="P26488" s="93"/>
    </row>
    <row r="26489" spans="14:16">
      <c r="N26489" s="102"/>
      <c r="O26489" s="93"/>
      <c r="P26489" s="93"/>
    </row>
    <row r="26490" spans="14:16">
      <c r="N26490" s="102"/>
      <c r="O26490" s="93"/>
      <c r="P26490" s="93"/>
    </row>
    <row r="26491" spans="14:16">
      <c r="N26491" s="102"/>
      <c r="O26491" s="93"/>
      <c r="P26491" s="93"/>
    </row>
    <row r="26492" spans="14:16">
      <c r="N26492" s="102"/>
      <c r="O26492" s="93"/>
      <c r="P26492" s="93"/>
    </row>
    <row r="26493" spans="14:16">
      <c r="N26493" s="102"/>
      <c r="O26493" s="93"/>
      <c r="P26493" s="93"/>
    </row>
    <row r="26494" spans="14:16">
      <c r="N26494" s="102"/>
      <c r="O26494" s="93"/>
      <c r="P26494" s="93"/>
    </row>
    <row r="26495" spans="14:16">
      <c r="N26495" s="102"/>
      <c r="O26495" s="93"/>
      <c r="P26495" s="93"/>
    </row>
    <row r="26496" spans="14:16">
      <c r="N26496" s="102"/>
      <c r="O26496" s="93"/>
      <c r="P26496" s="93"/>
    </row>
    <row r="26497" spans="14:16">
      <c r="N26497" s="102"/>
      <c r="O26497" s="93"/>
      <c r="P26497" s="93"/>
    </row>
    <row r="26498" spans="14:16">
      <c r="N26498" s="102"/>
      <c r="O26498" s="93"/>
      <c r="P26498" s="93"/>
    </row>
    <row r="26499" spans="14:16">
      <c r="N26499" s="102"/>
      <c r="O26499" s="93"/>
      <c r="P26499" s="93"/>
    </row>
    <row r="26500" spans="14:16">
      <c r="N26500" s="102"/>
      <c r="O26500" s="93"/>
      <c r="P26500" s="93"/>
    </row>
    <row r="26501" spans="14:16">
      <c r="N26501" s="102"/>
      <c r="O26501" s="93"/>
      <c r="P26501" s="93"/>
    </row>
    <row r="26502" spans="14:16">
      <c r="N26502" s="102"/>
      <c r="O26502" s="93"/>
      <c r="P26502" s="93"/>
    </row>
    <row r="26503" spans="14:16">
      <c r="N26503" s="102"/>
      <c r="O26503" s="93"/>
      <c r="P26503" s="93"/>
    </row>
    <row r="26504" spans="14:16">
      <c r="N26504" s="102"/>
      <c r="O26504" s="93"/>
      <c r="P26504" s="93"/>
    </row>
    <row r="26505" spans="14:16">
      <c r="N26505" s="102"/>
      <c r="O26505" s="93"/>
      <c r="P26505" s="93"/>
    </row>
    <row r="26506" spans="14:16">
      <c r="N26506" s="102"/>
      <c r="O26506" s="93"/>
      <c r="P26506" s="93"/>
    </row>
    <row r="26507" spans="14:16">
      <c r="N26507" s="102"/>
      <c r="O26507" s="93"/>
      <c r="P26507" s="93"/>
    </row>
    <row r="26508" spans="14:16">
      <c r="N26508" s="102"/>
      <c r="O26508" s="93"/>
      <c r="P26508" s="93"/>
    </row>
    <row r="26509" spans="14:16">
      <c r="N26509" s="102"/>
      <c r="O26509" s="93"/>
      <c r="P26509" s="93"/>
    </row>
    <row r="26510" spans="14:16">
      <c r="N26510" s="102"/>
      <c r="O26510" s="93"/>
      <c r="P26510" s="93"/>
    </row>
    <row r="26511" spans="14:16">
      <c r="N26511" s="102"/>
      <c r="O26511" s="93"/>
      <c r="P26511" s="93"/>
    </row>
    <row r="26512" spans="14:16">
      <c r="N26512" s="102"/>
      <c r="O26512" s="93"/>
      <c r="P26512" s="93"/>
    </row>
    <row r="26513" spans="14:16">
      <c r="N26513" s="102"/>
      <c r="O26513" s="93"/>
      <c r="P26513" s="93"/>
    </row>
    <row r="26514" spans="14:16">
      <c r="N26514" s="102"/>
      <c r="O26514" s="93"/>
      <c r="P26514" s="93"/>
    </row>
    <row r="26515" spans="14:16">
      <c r="N26515" s="102"/>
      <c r="O26515" s="93"/>
      <c r="P26515" s="93"/>
    </row>
    <row r="26516" spans="14:16">
      <c r="N26516" s="102"/>
      <c r="O26516" s="93"/>
      <c r="P26516" s="93"/>
    </row>
    <row r="26517" spans="14:16">
      <c r="N26517" s="102"/>
      <c r="O26517" s="93"/>
      <c r="P26517" s="93"/>
    </row>
    <row r="26518" spans="14:16">
      <c r="N26518" s="102"/>
      <c r="O26518" s="93"/>
      <c r="P26518" s="93"/>
    </row>
    <row r="26519" spans="14:16">
      <c r="N26519" s="102"/>
      <c r="O26519" s="93"/>
      <c r="P26519" s="93"/>
    </row>
    <row r="26520" spans="14:16">
      <c r="N26520" s="102"/>
      <c r="O26520" s="93"/>
      <c r="P26520" s="93"/>
    </row>
    <row r="26521" spans="14:16">
      <c r="N26521" s="102"/>
      <c r="O26521" s="93"/>
      <c r="P26521" s="93"/>
    </row>
    <row r="26522" spans="14:16">
      <c r="N26522" s="102"/>
      <c r="O26522" s="93"/>
      <c r="P26522" s="93"/>
    </row>
    <row r="26523" spans="14:16">
      <c r="N26523" s="102"/>
      <c r="O26523" s="93"/>
      <c r="P26523" s="93"/>
    </row>
    <row r="26524" spans="14:16">
      <c r="N26524" s="102"/>
      <c r="O26524" s="93"/>
      <c r="P26524" s="93"/>
    </row>
    <row r="26525" spans="14:16">
      <c r="N26525" s="102"/>
      <c r="O26525" s="93"/>
      <c r="P26525" s="93"/>
    </row>
    <row r="26526" spans="14:16">
      <c r="N26526" s="102"/>
      <c r="O26526" s="93"/>
      <c r="P26526" s="93"/>
    </row>
    <row r="26527" spans="14:16">
      <c r="N26527" s="102"/>
      <c r="O26527" s="93"/>
      <c r="P26527" s="93"/>
    </row>
    <row r="26528" spans="14:16">
      <c r="N26528" s="102"/>
      <c r="O26528" s="93"/>
      <c r="P26528" s="93"/>
    </row>
    <row r="26529" spans="14:16">
      <c r="N26529" s="102"/>
      <c r="O26529" s="93"/>
      <c r="P26529" s="93"/>
    </row>
    <row r="26530" spans="14:16">
      <c r="N26530" s="102"/>
      <c r="O26530" s="93"/>
      <c r="P26530" s="93"/>
    </row>
    <row r="26531" spans="14:16">
      <c r="N26531" s="102"/>
      <c r="O26531" s="93"/>
      <c r="P26531" s="93"/>
    </row>
    <row r="26532" spans="14:16">
      <c r="N26532" s="102"/>
      <c r="O26532" s="93"/>
      <c r="P26532" s="93"/>
    </row>
    <row r="26533" spans="14:16">
      <c r="N26533" s="102"/>
      <c r="O26533" s="93"/>
      <c r="P26533" s="93"/>
    </row>
    <row r="26534" spans="14:16">
      <c r="N26534" s="102"/>
      <c r="O26534" s="93"/>
      <c r="P26534" s="93"/>
    </row>
    <row r="26535" spans="14:16">
      <c r="N26535" s="102"/>
      <c r="O26535" s="93"/>
      <c r="P26535" s="93"/>
    </row>
    <row r="26536" spans="14:16">
      <c r="N26536" s="102"/>
      <c r="O26536" s="93"/>
      <c r="P26536" s="93"/>
    </row>
    <row r="26537" spans="14:16">
      <c r="N26537" s="102"/>
      <c r="O26537" s="93"/>
      <c r="P26537" s="93"/>
    </row>
    <row r="26538" spans="14:16">
      <c r="N26538" s="102"/>
      <c r="O26538" s="93"/>
      <c r="P26538" s="93"/>
    </row>
    <row r="26539" spans="14:16">
      <c r="N26539" s="102"/>
      <c r="O26539" s="93"/>
      <c r="P26539" s="93"/>
    </row>
    <row r="26540" spans="14:16">
      <c r="N26540" s="102"/>
      <c r="O26540" s="93"/>
      <c r="P26540" s="93"/>
    </row>
    <row r="26541" spans="14:16">
      <c r="N26541" s="102"/>
      <c r="O26541" s="93"/>
      <c r="P26541" s="93"/>
    </row>
    <row r="26542" spans="14:16">
      <c r="N26542" s="102"/>
      <c r="O26542" s="93"/>
      <c r="P26542" s="93"/>
    </row>
    <row r="26543" spans="14:16">
      <c r="N26543" s="102"/>
      <c r="O26543" s="93"/>
      <c r="P26543" s="93"/>
    </row>
    <row r="26544" spans="14:16">
      <c r="N26544" s="102"/>
      <c r="O26544" s="93"/>
      <c r="P26544" s="93"/>
    </row>
    <row r="26545" spans="14:16">
      <c r="N26545" s="102"/>
      <c r="O26545" s="93"/>
      <c r="P26545" s="93"/>
    </row>
    <row r="26546" spans="14:16">
      <c r="N26546" s="102"/>
      <c r="O26546" s="93"/>
      <c r="P26546" s="93"/>
    </row>
    <row r="26547" spans="14:16">
      <c r="N26547" s="102"/>
      <c r="O26547" s="93"/>
      <c r="P26547" s="93"/>
    </row>
    <row r="26548" spans="14:16">
      <c r="N26548" s="102"/>
      <c r="O26548" s="93"/>
      <c r="P26548" s="93"/>
    </row>
    <row r="26549" spans="14:16">
      <c r="N26549" s="102"/>
      <c r="O26549" s="93"/>
      <c r="P26549" s="93"/>
    </row>
    <row r="26550" spans="14:16">
      <c r="N26550" s="102"/>
      <c r="O26550" s="93"/>
      <c r="P26550" s="93"/>
    </row>
    <row r="26551" spans="14:16">
      <c r="N26551" s="102"/>
      <c r="O26551" s="93"/>
      <c r="P26551" s="93"/>
    </row>
    <row r="26552" spans="14:16">
      <c r="N26552" s="102"/>
      <c r="O26552" s="93"/>
      <c r="P26552" s="93"/>
    </row>
    <row r="26553" spans="14:16">
      <c r="N26553" s="102"/>
      <c r="O26553" s="93"/>
      <c r="P26553" s="93"/>
    </row>
    <row r="26554" spans="14:16">
      <c r="N26554" s="102"/>
      <c r="O26554" s="93"/>
      <c r="P26554" s="93"/>
    </row>
    <row r="26555" spans="14:16">
      <c r="N26555" s="102"/>
      <c r="O26555" s="93"/>
      <c r="P26555" s="93"/>
    </row>
    <row r="26556" spans="14:16">
      <c r="N26556" s="102"/>
      <c r="O26556" s="93"/>
      <c r="P26556" s="93"/>
    </row>
    <row r="26557" spans="14:16">
      <c r="N26557" s="102"/>
      <c r="O26557" s="93"/>
      <c r="P26557" s="93"/>
    </row>
    <row r="26558" spans="14:16">
      <c r="N26558" s="102"/>
      <c r="O26558" s="93"/>
      <c r="P26558" s="93"/>
    </row>
    <row r="26559" spans="14:16">
      <c r="N26559" s="102"/>
      <c r="O26559" s="93"/>
      <c r="P26559" s="93"/>
    </row>
    <row r="26560" spans="14:16">
      <c r="N26560" s="102"/>
      <c r="O26560" s="93"/>
      <c r="P26560" s="93"/>
    </row>
    <row r="26561" spans="14:16">
      <c r="N26561" s="102"/>
      <c r="O26561" s="93"/>
      <c r="P26561" s="93"/>
    </row>
    <row r="26562" spans="14:16">
      <c r="N26562" s="102"/>
      <c r="O26562" s="93"/>
      <c r="P26562" s="93"/>
    </row>
    <row r="26563" spans="14:16">
      <c r="N26563" s="102"/>
      <c r="O26563" s="93"/>
      <c r="P26563" s="93"/>
    </row>
    <row r="26564" spans="14:16">
      <c r="N26564" s="102"/>
      <c r="O26564" s="93"/>
      <c r="P26564" s="93"/>
    </row>
    <row r="26565" spans="14:16">
      <c r="N26565" s="102"/>
      <c r="O26565" s="93"/>
      <c r="P26565" s="93"/>
    </row>
    <row r="26566" spans="14:16">
      <c r="N26566" s="102"/>
      <c r="O26566" s="93"/>
      <c r="P26566" s="93"/>
    </row>
    <row r="26567" spans="14:16">
      <c r="N26567" s="102"/>
      <c r="O26567" s="93"/>
      <c r="P26567" s="93"/>
    </row>
    <row r="26568" spans="14:16">
      <c r="N26568" s="102"/>
      <c r="O26568" s="93"/>
      <c r="P26568" s="93"/>
    </row>
    <row r="26569" spans="14:16">
      <c r="N26569" s="102"/>
      <c r="O26569" s="93"/>
      <c r="P26569" s="93"/>
    </row>
    <row r="26570" spans="14:16">
      <c r="N26570" s="102"/>
      <c r="O26570" s="93"/>
      <c r="P26570" s="93"/>
    </row>
    <row r="26571" spans="14:16">
      <c r="N26571" s="102"/>
      <c r="O26571" s="93"/>
      <c r="P26571" s="93"/>
    </row>
    <row r="26572" spans="14:16">
      <c r="N26572" s="102"/>
      <c r="O26572" s="93"/>
      <c r="P26572" s="93"/>
    </row>
    <row r="26573" spans="14:16">
      <c r="N26573" s="102"/>
      <c r="O26573" s="93"/>
      <c r="P26573" s="93"/>
    </row>
    <row r="26574" spans="14:16">
      <c r="N26574" s="102"/>
      <c r="O26574" s="93"/>
      <c r="P26574" s="93"/>
    </row>
    <row r="26575" spans="14:16">
      <c r="N26575" s="102"/>
      <c r="O26575" s="93"/>
      <c r="P26575" s="93"/>
    </row>
    <row r="26576" spans="14:16">
      <c r="N26576" s="102"/>
      <c r="O26576" s="93"/>
      <c r="P26576" s="93"/>
    </row>
    <row r="26577" spans="14:16">
      <c r="N26577" s="102"/>
      <c r="O26577" s="93"/>
      <c r="P26577" s="93"/>
    </row>
    <row r="26578" spans="14:16">
      <c r="N26578" s="102"/>
      <c r="O26578" s="93"/>
      <c r="P26578" s="93"/>
    </row>
    <row r="26579" spans="14:16">
      <c r="N26579" s="102"/>
      <c r="O26579" s="93"/>
      <c r="P26579" s="93"/>
    </row>
    <row r="26580" spans="14:16">
      <c r="N26580" s="102"/>
      <c r="O26580" s="93"/>
      <c r="P26580" s="93"/>
    </row>
    <row r="26581" spans="14:16">
      <c r="N26581" s="102"/>
      <c r="O26581" s="93"/>
      <c r="P26581" s="93"/>
    </row>
    <row r="26582" spans="14:16">
      <c r="N26582" s="102"/>
      <c r="O26582" s="93"/>
      <c r="P26582" s="93"/>
    </row>
    <row r="26583" spans="14:16">
      <c r="N26583" s="102"/>
      <c r="O26583" s="93"/>
      <c r="P26583" s="93"/>
    </row>
    <row r="26584" spans="14:16">
      <c r="N26584" s="102"/>
      <c r="O26584" s="93"/>
      <c r="P26584" s="93"/>
    </row>
    <row r="26585" spans="14:16">
      <c r="N26585" s="102"/>
      <c r="O26585" s="93"/>
      <c r="P26585" s="93"/>
    </row>
    <row r="26586" spans="14:16">
      <c r="N26586" s="102"/>
      <c r="O26586" s="93"/>
      <c r="P26586" s="93"/>
    </row>
    <row r="26587" spans="14:16">
      <c r="N26587" s="102"/>
      <c r="O26587" s="93"/>
      <c r="P26587" s="93"/>
    </row>
    <row r="26588" spans="14:16">
      <c r="N26588" s="102"/>
      <c r="O26588" s="93"/>
      <c r="P26588" s="93"/>
    </row>
    <row r="26589" spans="14:16">
      <c r="N26589" s="102"/>
      <c r="O26589" s="93"/>
      <c r="P26589" s="93"/>
    </row>
    <row r="26590" spans="14:16">
      <c r="N26590" s="102"/>
      <c r="O26590" s="93"/>
      <c r="P26590" s="93"/>
    </row>
    <row r="26591" spans="14:16">
      <c r="N26591" s="102"/>
      <c r="O26591" s="93"/>
      <c r="P26591" s="93"/>
    </row>
    <row r="26592" spans="14:16">
      <c r="N26592" s="102"/>
      <c r="O26592" s="93"/>
      <c r="P26592" s="93"/>
    </row>
    <row r="26593" spans="14:16">
      <c r="N26593" s="102"/>
      <c r="O26593" s="93"/>
      <c r="P26593" s="93"/>
    </row>
    <row r="26594" spans="14:16">
      <c r="N26594" s="102"/>
      <c r="O26594" s="93"/>
      <c r="P26594" s="93"/>
    </row>
    <row r="26595" spans="14:16">
      <c r="N26595" s="102"/>
      <c r="O26595" s="93"/>
      <c r="P26595" s="93"/>
    </row>
    <row r="26596" spans="14:16">
      <c r="N26596" s="102"/>
      <c r="O26596" s="93"/>
      <c r="P26596" s="93"/>
    </row>
    <row r="26597" spans="14:16">
      <c r="N26597" s="102"/>
      <c r="O26597" s="93"/>
      <c r="P26597" s="93"/>
    </row>
    <row r="26598" spans="14:16">
      <c r="N26598" s="102"/>
      <c r="O26598" s="93"/>
      <c r="P26598" s="93"/>
    </row>
    <row r="26599" spans="14:16">
      <c r="N26599" s="102"/>
      <c r="O26599" s="93"/>
      <c r="P26599" s="93"/>
    </row>
    <row r="26600" spans="14:16">
      <c r="N26600" s="102"/>
      <c r="O26600" s="93"/>
      <c r="P26600" s="93"/>
    </row>
    <row r="26601" spans="14:16">
      <c r="N26601" s="102"/>
      <c r="O26601" s="93"/>
      <c r="P26601" s="93"/>
    </row>
    <row r="26602" spans="14:16">
      <c r="N26602" s="102"/>
      <c r="O26602" s="93"/>
      <c r="P26602" s="93"/>
    </row>
    <row r="26603" spans="14:16">
      <c r="N26603" s="102"/>
      <c r="O26603" s="93"/>
      <c r="P26603" s="93"/>
    </row>
    <row r="26604" spans="14:16">
      <c r="N26604" s="102"/>
      <c r="O26604" s="93"/>
      <c r="P26604" s="93"/>
    </row>
    <row r="26605" spans="14:16">
      <c r="N26605" s="102"/>
      <c r="O26605" s="93"/>
      <c r="P26605" s="93"/>
    </row>
    <row r="26606" spans="14:16">
      <c r="N26606" s="102"/>
      <c r="O26606" s="93"/>
      <c r="P26606" s="93"/>
    </row>
    <row r="26607" spans="14:16">
      <c r="N26607" s="102"/>
      <c r="O26607" s="93"/>
      <c r="P26607" s="93"/>
    </row>
    <row r="26608" spans="14:16">
      <c r="N26608" s="102"/>
      <c r="O26608" s="93"/>
      <c r="P26608" s="93"/>
    </row>
    <row r="26609" spans="14:16">
      <c r="N26609" s="102"/>
      <c r="O26609" s="93"/>
      <c r="P26609" s="93"/>
    </row>
    <row r="26610" spans="14:16">
      <c r="N26610" s="102"/>
      <c r="O26610" s="93"/>
      <c r="P26610" s="93"/>
    </row>
    <row r="26611" spans="14:16">
      <c r="N26611" s="102"/>
      <c r="O26611" s="93"/>
      <c r="P26611" s="93"/>
    </row>
    <row r="26612" spans="14:16">
      <c r="N26612" s="102"/>
      <c r="O26612" s="93"/>
      <c r="P26612" s="93"/>
    </row>
    <row r="26613" spans="14:16">
      <c r="N26613" s="102"/>
      <c r="O26613" s="93"/>
      <c r="P26613" s="93"/>
    </row>
    <row r="26614" spans="14:16">
      <c r="N26614" s="102"/>
      <c r="O26614" s="93"/>
      <c r="P26614" s="93"/>
    </row>
    <row r="26615" spans="14:16">
      <c r="N26615" s="102"/>
      <c r="O26615" s="93"/>
      <c r="P26615" s="93"/>
    </row>
    <row r="26616" spans="14:16">
      <c r="N26616" s="102"/>
      <c r="O26616" s="93"/>
      <c r="P26616" s="93"/>
    </row>
    <row r="26617" spans="14:16">
      <c r="N26617" s="102"/>
      <c r="O26617" s="93"/>
      <c r="P26617" s="93"/>
    </row>
    <row r="26618" spans="14:16">
      <c r="N26618" s="102"/>
      <c r="O26618" s="93"/>
      <c r="P26618" s="93"/>
    </row>
    <row r="26619" spans="14:16">
      <c r="N26619" s="102"/>
      <c r="O26619" s="93"/>
      <c r="P26619" s="93"/>
    </row>
    <row r="26620" spans="14:16">
      <c r="N26620" s="102"/>
      <c r="O26620" s="93"/>
      <c r="P26620" s="93"/>
    </row>
    <row r="26621" spans="14:16">
      <c r="N26621" s="102"/>
      <c r="O26621" s="93"/>
      <c r="P26621" s="93"/>
    </row>
    <row r="26622" spans="14:16">
      <c r="N26622" s="102"/>
      <c r="O26622" s="93"/>
      <c r="P26622" s="93"/>
    </row>
    <row r="26623" spans="14:16">
      <c r="N26623" s="102"/>
      <c r="O26623" s="93"/>
      <c r="P26623" s="93"/>
    </row>
    <row r="26624" spans="14:16">
      <c r="N26624" s="102"/>
      <c r="O26624" s="93"/>
      <c r="P26624" s="93"/>
    </row>
    <row r="26625" spans="14:16">
      <c r="N26625" s="102"/>
      <c r="O26625" s="93"/>
      <c r="P26625" s="93"/>
    </row>
    <row r="26626" spans="14:16">
      <c r="N26626" s="102"/>
      <c r="O26626" s="93"/>
      <c r="P26626" s="93"/>
    </row>
    <row r="26627" spans="14:16">
      <c r="N26627" s="102"/>
      <c r="O26627" s="93"/>
      <c r="P26627" s="93"/>
    </row>
    <row r="26628" spans="14:16">
      <c r="N26628" s="102"/>
      <c r="O26628" s="93"/>
      <c r="P26628" s="93"/>
    </row>
    <row r="26629" spans="14:16">
      <c r="N26629" s="102"/>
      <c r="O26629" s="93"/>
      <c r="P26629" s="93"/>
    </row>
    <row r="26630" spans="14:16">
      <c r="N26630" s="102"/>
      <c r="O26630" s="93"/>
      <c r="P26630" s="93"/>
    </row>
    <row r="26631" spans="14:16">
      <c r="N26631" s="102"/>
      <c r="O26631" s="93"/>
      <c r="P26631" s="93"/>
    </row>
    <row r="26632" spans="14:16">
      <c r="N26632" s="102"/>
      <c r="O26632" s="93"/>
      <c r="P26632" s="93"/>
    </row>
    <row r="26633" spans="14:16">
      <c r="N26633" s="102"/>
      <c r="O26633" s="93"/>
      <c r="P26633" s="93"/>
    </row>
    <row r="26634" spans="14:16">
      <c r="N26634" s="102"/>
      <c r="O26634" s="93"/>
      <c r="P26634" s="93"/>
    </row>
    <row r="26635" spans="14:16">
      <c r="N26635" s="102"/>
      <c r="O26635" s="93"/>
      <c r="P26635" s="93"/>
    </row>
    <row r="26636" spans="14:16">
      <c r="N26636" s="102"/>
      <c r="O26636" s="93"/>
      <c r="P26636" s="93"/>
    </row>
    <row r="26637" spans="14:16">
      <c r="N26637" s="102"/>
      <c r="O26637" s="93"/>
      <c r="P26637" s="93"/>
    </row>
    <row r="26638" spans="14:16">
      <c r="N26638" s="102"/>
      <c r="O26638" s="93"/>
      <c r="P26638" s="93"/>
    </row>
    <row r="26639" spans="14:16">
      <c r="N26639" s="102"/>
      <c r="O26639" s="93"/>
      <c r="P26639" s="93"/>
    </row>
    <row r="26640" spans="14:16">
      <c r="N26640" s="102"/>
      <c r="O26640" s="93"/>
      <c r="P26640" s="93"/>
    </row>
    <row r="26641" spans="14:16">
      <c r="N26641" s="102"/>
      <c r="O26641" s="93"/>
      <c r="P26641" s="93"/>
    </row>
    <row r="26642" spans="14:16">
      <c r="N26642" s="102"/>
      <c r="O26642" s="93"/>
      <c r="P26642" s="93"/>
    </row>
    <row r="26643" spans="14:16">
      <c r="N26643" s="102"/>
      <c r="O26643" s="93"/>
      <c r="P26643" s="93"/>
    </row>
    <row r="26644" spans="14:16">
      <c r="N26644" s="102"/>
      <c r="O26644" s="93"/>
      <c r="P26644" s="93"/>
    </row>
    <row r="26645" spans="14:16">
      <c r="N26645" s="102"/>
      <c r="O26645" s="93"/>
      <c r="P26645" s="93"/>
    </row>
    <row r="26646" spans="14:16">
      <c r="N26646" s="102"/>
      <c r="O26646" s="93"/>
      <c r="P26646" s="93"/>
    </row>
    <row r="26647" spans="14:16">
      <c r="N26647" s="102"/>
      <c r="O26647" s="93"/>
      <c r="P26647" s="93"/>
    </row>
    <row r="26648" spans="14:16">
      <c r="N26648" s="102"/>
      <c r="O26648" s="93"/>
      <c r="P26648" s="93"/>
    </row>
    <row r="26649" spans="14:16">
      <c r="N26649" s="102"/>
      <c r="O26649" s="93"/>
      <c r="P26649" s="93"/>
    </row>
    <row r="26650" spans="14:16">
      <c r="N26650" s="102"/>
      <c r="O26650" s="93"/>
      <c r="P26650" s="93"/>
    </row>
    <row r="26651" spans="14:16">
      <c r="N26651" s="102"/>
      <c r="O26651" s="93"/>
      <c r="P26651" s="93"/>
    </row>
    <row r="26652" spans="14:16">
      <c r="N26652" s="102"/>
      <c r="O26652" s="93"/>
      <c r="P26652" s="93"/>
    </row>
    <row r="26653" spans="14:16">
      <c r="N26653" s="102"/>
      <c r="O26653" s="93"/>
      <c r="P26653" s="93"/>
    </row>
    <row r="26654" spans="14:16">
      <c r="N26654" s="102"/>
      <c r="O26654" s="93"/>
      <c r="P26654" s="93"/>
    </row>
    <row r="26655" spans="14:16">
      <c r="N26655" s="102"/>
      <c r="O26655" s="93"/>
      <c r="P26655" s="93"/>
    </row>
    <row r="26656" spans="14:16">
      <c r="N26656" s="102"/>
      <c r="O26656" s="93"/>
      <c r="P26656" s="93"/>
    </row>
    <row r="26657" spans="14:16">
      <c r="N26657" s="102"/>
      <c r="O26657" s="93"/>
      <c r="P26657" s="93"/>
    </row>
    <row r="26658" spans="14:16">
      <c r="N26658" s="102"/>
      <c r="O26658" s="93"/>
      <c r="P26658" s="93"/>
    </row>
    <row r="26659" spans="14:16">
      <c r="N26659" s="102"/>
      <c r="O26659" s="93"/>
      <c r="P26659" s="93"/>
    </row>
    <row r="26660" spans="14:16">
      <c r="N26660" s="102"/>
      <c r="O26660" s="93"/>
      <c r="P26660" s="93"/>
    </row>
    <row r="26661" spans="14:16">
      <c r="N26661" s="102"/>
      <c r="O26661" s="93"/>
      <c r="P26661" s="93"/>
    </row>
    <row r="26662" spans="14:16">
      <c r="N26662" s="102"/>
      <c r="O26662" s="93"/>
      <c r="P26662" s="93"/>
    </row>
    <row r="26663" spans="14:16">
      <c r="N26663" s="102"/>
      <c r="O26663" s="93"/>
      <c r="P26663" s="93"/>
    </row>
    <row r="26664" spans="14:16">
      <c r="N26664" s="102"/>
      <c r="O26664" s="93"/>
      <c r="P26664" s="93"/>
    </row>
    <row r="26665" spans="14:16">
      <c r="N26665" s="102"/>
      <c r="O26665" s="93"/>
      <c r="P26665" s="93"/>
    </row>
    <row r="26666" spans="14:16">
      <c r="N26666" s="102"/>
      <c r="O26666" s="93"/>
      <c r="P26666" s="93"/>
    </row>
    <row r="26667" spans="14:16">
      <c r="N26667" s="102"/>
      <c r="O26667" s="93"/>
      <c r="P26667" s="93"/>
    </row>
    <row r="26668" spans="14:16">
      <c r="N26668" s="102"/>
      <c r="O26668" s="93"/>
      <c r="P26668" s="93"/>
    </row>
    <row r="26669" spans="14:16">
      <c r="N26669" s="102"/>
      <c r="O26669" s="93"/>
      <c r="P26669" s="93"/>
    </row>
    <row r="26670" spans="14:16">
      <c r="N26670" s="102"/>
      <c r="O26670" s="93"/>
      <c r="P26670" s="93"/>
    </row>
    <row r="26671" spans="14:16">
      <c r="N26671" s="102"/>
      <c r="O26671" s="93"/>
      <c r="P26671" s="93"/>
    </row>
    <row r="26672" spans="14:16">
      <c r="N26672" s="102"/>
      <c r="O26672" s="93"/>
      <c r="P26672" s="93"/>
    </row>
    <row r="26673" spans="14:16">
      <c r="N26673" s="102"/>
      <c r="O26673" s="93"/>
      <c r="P26673" s="93"/>
    </row>
    <row r="26674" spans="14:16">
      <c r="N26674" s="102"/>
      <c r="O26674" s="93"/>
      <c r="P26674" s="93"/>
    </row>
    <row r="26675" spans="14:16">
      <c r="N26675" s="102"/>
      <c r="O26675" s="93"/>
      <c r="P26675" s="93"/>
    </row>
    <row r="26676" spans="14:16">
      <c r="N26676" s="102"/>
      <c r="O26676" s="93"/>
      <c r="P26676" s="93"/>
    </row>
    <row r="26677" spans="14:16">
      <c r="N26677" s="102"/>
      <c r="O26677" s="93"/>
      <c r="P26677" s="93"/>
    </row>
    <row r="26678" spans="14:16">
      <c r="N26678" s="102"/>
      <c r="O26678" s="93"/>
      <c r="P26678" s="93"/>
    </row>
    <row r="26679" spans="14:16">
      <c r="N26679" s="102"/>
      <c r="O26679" s="93"/>
      <c r="P26679" s="93"/>
    </row>
    <row r="26680" spans="14:16">
      <c r="N26680" s="102"/>
      <c r="O26680" s="93"/>
      <c r="P26680" s="93"/>
    </row>
    <row r="26681" spans="14:16">
      <c r="N26681" s="102"/>
      <c r="O26681" s="93"/>
      <c r="P26681" s="93"/>
    </row>
    <row r="26682" spans="14:16">
      <c r="N26682" s="102"/>
      <c r="O26682" s="93"/>
      <c r="P26682" s="93"/>
    </row>
    <row r="26683" spans="14:16">
      <c r="N26683" s="102"/>
      <c r="O26683" s="93"/>
      <c r="P26683" s="93"/>
    </row>
    <row r="26684" spans="14:16">
      <c r="N26684" s="102"/>
      <c r="O26684" s="93"/>
      <c r="P26684" s="93"/>
    </row>
    <row r="26685" spans="14:16">
      <c r="N26685" s="102"/>
      <c r="O26685" s="93"/>
      <c r="P26685" s="93"/>
    </row>
    <row r="26686" spans="14:16">
      <c r="N26686" s="102"/>
      <c r="O26686" s="93"/>
      <c r="P26686" s="93"/>
    </row>
    <row r="26687" spans="14:16">
      <c r="N26687" s="102"/>
      <c r="O26687" s="93"/>
      <c r="P26687" s="93"/>
    </row>
    <row r="26688" spans="14:16">
      <c r="N26688" s="102"/>
      <c r="O26688" s="93"/>
      <c r="P26688" s="93"/>
    </row>
    <row r="26689" spans="14:16">
      <c r="N26689" s="102"/>
      <c r="O26689" s="93"/>
      <c r="P26689" s="93"/>
    </row>
    <row r="26690" spans="14:16">
      <c r="N26690" s="102"/>
      <c r="O26690" s="93"/>
      <c r="P26690" s="93"/>
    </row>
    <row r="26691" spans="14:16">
      <c r="N26691" s="102"/>
      <c r="O26691" s="93"/>
      <c r="P26691" s="93"/>
    </row>
    <row r="26692" spans="14:16">
      <c r="N26692" s="102"/>
      <c r="O26692" s="93"/>
      <c r="P26692" s="93"/>
    </row>
    <row r="26693" spans="14:16">
      <c r="N26693" s="102"/>
      <c r="O26693" s="93"/>
      <c r="P26693" s="93"/>
    </row>
    <row r="26694" spans="14:16">
      <c r="N26694" s="102"/>
      <c r="O26694" s="93"/>
      <c r="P26694" s="93"/>
    </row>
    <row r="26695" spans="14:16">
      <c r="N26695" s="102"/>
      <c r="O26695" s="93"/>
      <c r="P26695" s="93"/>
    </row>
    <row r="26696" spans="14:16">
      <c r="N26696" s="102"/>
      <c r="O26696" s="93"/>
      <c r="P26696" s="93"/>
    </row>
    <row r="26697" spans="14:16">
      <c r="N26697" s="102"/>
      <c r="O26697" s="93"/>
      <c r="P26697" s="93"/>
    </row>
    <row r="26698" spans="14:16">
      <c r="N26698" s="102"/>
      <c r="O26698" s="93"/>
      <c r="P26698" s="93"/>
    </row>
    <row r="26699" spans="14:16">
      <c r="N26699" s="102"/>
      <c r="O26699" s="93"/>
      <c r="P26699" s="93"/>
    </row>
    <row r="26700" spans="14:16">
      <c r="N26700" s="102"/>
      <c r="O26700" s="93"/>
      <c r="P26700" s="93"/>
    </row>
    <row r="26701" spans="14:16">
      <c r="N26701" s="102"/>
      <c r="O26701" s="93"/>
      <c r="P26701" s="93"/>
    </row>
    <row r="26702" spans="14:16">
      <c r="N26702" s="102"/>
      <c r="O26702" s="93"/>
      <c r="P26702" s="93"/>
    </row>
    <row r="26703" spans="14:16">
      <c r="N26703" s="102"/>
      <c r="O26703" s="93"/>
      <c r="P26703" s="93"/>
    </row>
    <row r="26704" spans="14:16">
      <c r="N26704" s="102"/>
      <c r="O26704" s="93"/>
      <c r="P26704" s="93"/>
    </row>
    <row r="26705" spans="14:16">
      <c r="N26705" s="102"/>
      <c r="O26705" s="93"/>
      <c r="P26705" s="93"/>
    </row>
    <row r="26706" spans="14:16">
      <c r="N26706" s="102"/>
      <c r="O26706" s="93"/>
      <c r="P26706" s="93"/>
    </row>
    <row r="26707" spans="14:16">
      <c r="N26707" s="102"/>
      <c r="O26707" s="93"/>
      <c r="P26707" s="93"/>
    </row>
    <row r="26708" spans="14:16">
      <c r="N26708" s="102"/>
      <c r="O26708" s="93"/>
      <c r="P26708" s="93"/>
    </row>
    <row r="26709" spans="14:16">
      <c r="N26709" s="102"/>
      <c r="O26709" s="93"/>
      <c r="P26709" s="93"/>
    </row>
    <row r="26710" spans="14:16">
      <c r="N26710" s="102"/>
      <c r="O26710" s="93"/>
      <c r="P26710" s="93"/>
    </row>
    <row r="26711" spans="14:16">
      <c r="N26711" s="102"/>
      <c r="O26711" s="93"/>
      <c r="P26711" s="93"/>
    </row>
    <row r="26712" spans="14:16">
      <c r="N26712" s="102"/>
      <c r="O26712" s="93"/>
      <c r="P26712" s="93"/>
    </row>
    <row r="26713" spans="14:16">
      <c r="N26713" s="102"/>
      <c r="O26713" s="93"/>
      <c r="P26713" s="93"/>
    </row>
    <row r="26714" spans="14:16">
      <c r="N26714" s="102"/>
      <c r="O26714" s="93"/>
      <c r="P26714" s="93"/>
    </row>
    <row r="26715" spans="14:16">
      <c r="N26715" s="102"/>
      <c r="O26715" s="93"/>
      <c r="P26715" s="93"/>
    </row>
    <row r="26716" spans="14:16">
      <c r="N26716" s="102"/>
      <c r="O26716" s="93"/>
      <c r="P26716" s="93"/>
    </row>
    <row r="26717" spans="14:16">
      <c r="N26717" s="102"/>
      <c r="O26717" s="93"/>
      <c r="P26717" s="93"/>
    </row>
    <row r="26718" spans="14:16">
      <c r="N26718" s="102"/>
      <c r="O26718" s="93"/>
      <c r="P26718" s="93"/>
    </row>
    <row r="26719" spans="14:16">
      <c r="N26719" s="102"/>
      <c r="O26719" s="93"/>
      <c r="P26719" s="93"/>
    </row>
    <row r="26720" spans="14:16">
      <c r="N26720" s="102"/>
      <c r="O26720" s="93"/>
      <c r="P26720" s="93"/>
    </row>
    <row r="26721" spans="14:16">
      <c r="N26721" s="102"/>
      <c r="O26721" s="93"/>
      <c r="P26721" s="93"/>
    </row>
    <row r="26722" spans="14:16">
      <c r="N26722" s="102"/>
      <c r="O26722" s="93"/>
      <c r="P26722" s="93"/>
    </row>
    <row r="26723" spans="14:16">
      <c r="N26723" s="102"/>
      <c r="O26723" s="93"/>
      <c r="P26723" s="93"/>
    </row>
    <row r="26724" spans="14:16">
      <c r="N26724" s="102"/>
      <c r="O26724" s="93"/>
      <c r="P26724" s="93"/>
    </row>
    <row r="26725" spans="14:16">
      <c r="N26725" s="102"/>
      <c r="O26725" s="93"/>
      <c r="P26725" s="93"/>
    </row>
    <row r="26726" spans="14:16">
      <c r="N26726" s="102"/>
      <c r="O26726" s="93"/>
      <c r="P26726" s="93"/>
    </row>
    <row r="26727" spans="14:16">
      <c r="N26727" s="102"/>
      <c r="O26727" s="93"/>
      <c r="P26727" s="93"/>
    </row>
    <row r="26728" spans="14:16">
      <c r="N26728" s="102"/>
      <c r="O26728" s="93"/>
      <c r="P26728" s="93"/>
    </row>
    <row r="26729" spans="14:16">
      <c r="N26729" s="102"/>
      <c r="O26729" s="93"/>
      <c r="P26729" s="93"/>
    </row>
    <row r="26730" spans="14:16">
      <c r="N26730" s="102"/>
      <c r="O26730" s="93"/>
      <c r="P26730" s="93"/>
    </row>
    <row r="26731" spans="14:16">
      <c r="N26731" s="102"/>
      <c r="O26731" s="93"/>
      <c r="P26731" s="93"/>
    </row>
    <row r="26732" spans="14:16">
      <c r="N26732" s="102"/>
      <c r="O26732" s="93"/>
      <c r="P26732" s="93"/>
    </row>
    <row r="26733" spans="14:16">
      <c r="N26733" s="102"/>
      <c r="O26733" s="93"/>
      <c r="P26733" s="93"/>
    </row>
    <row r="26734" spans="14:16">
      <c r="N26734" s="102"/>
      <c r="O26734" s="93"/>
      <c r="P26734" s="93"/>
    </row>
    <row r="26735" spans="14:16">
      <c r="N26735" s="102"/>
      <c r="O26735" s="93"/>
      <c r="P26735" s="93"/>
    </row>
    <row r="26736" spans="14:16">
      <c r="N26736" s="102"/>
      <c r="O26736" s="93"/>
      <c r="P26736" s="93"/>
    </row>
    <row r="26737" spans="14:16">
      <c r="N26737" s="102"/>
      <c r="O26737" s="93"/>
      <c r="P26737" s="93"/>
    </row>
    <row r="26738" spans="14:16">
      <c r="N26738" s="102"/>
      <c r="O26738" s="93"/>
      <c r="P26738" s="93"/>
    </row>
    <row r="26739" spans="14:16">
      <c r="N26739" s="102"/>
      <c r="O26739" s="93"/>
      <c r="P26739" s="93"/>
    </row>
    <row r="26740" spans="14:16">
      <c r="N26740" s="102"/>
      <c r="O26740" s="93"/>
      <c r="P26740" s="93"/>
    </row>
    <row r="26741" spans="14:16">
      <c r="N26741" s="102"/>
      <c r="O26741" s="93"/>
      <c r="P26741" s="93"/>
    </row>
    <row r="26742" spans="14:16">
      <c r="N26742" s="102"/>
      <c r="O26742" s="93"/>
      <c r="P26742" s="93"/>
    </row>
    <row r="26743" spans="14:16">
      <c r="N26743" s="102"/>
      <c r="O26743" s="93"/>
      <c r="P26743" s="93"/>
    </row>
    <row r="26744" spans="14:16">
      <c r="N26744" s="102"/>
      <c r="O26744" s="93"/>
      <c r="P26744" s="93"/>
    </row>
    <row r="26745" spans="14:16">
      <c r="N26745" s="102"/>
      <c r="O26745" s="93"/>
      <c r="P26745" s="93"/>
    </row>
    <row r="26746" spans="14:16">
      <c r="N26746" s="102"/>
      <c r="O26746" s="93"/>
      <c r="P26746" s="93"/>
    </row>
    <row r="26747" spans="14:16">
      <c r="N26747" s="102"/>
      <c r="O26747" s="93"/>
      <c r="P26747" s="93"/>
    </row>
    <row r="26748" spans="14:16">
      <c r="N26748" s="102"/>
      <c r="O26748" s="93"/>
      <c r="P26748" s="93"/>
    </row>
    <row r="26749" spans="14:16">
      <c r="N26749" s="102"/>
      <c r="O26749" s="93"/>
      <c r="P26749" s="93"/>
    </row>
    <row r="26750" spans="14:16">
      <c r="N26750" s="102"/>
      <c r="O26750" s="93"/>
      <c r="P26750" s="93"/>
    </row>
    <row r="26751" spans="14:16">
      <c r="N26751" s="102"/>
      <c r="O26751" s="93"/>
      <c r="P26751" s="93"/>
    </row>
    <row r="26752" spans="14:16">
      <c r="N26752" s="102"/>
      <c r="O26752" s="93"/>
      <c r="P26752" s="93"/>
    </row>
    <row r="26753" spans="14:16">
      <c r="N26753" s="102"/>
      <c r="O26753" s="93"/>
      <c r="P26753" s="93"/>
    </row>
    <row r="26754" spans="14:16">
      <c r="N26754" s="102"/>
      <c r="O26754" s="93"/>
      <c r="P26754" s="93"/>
    </row>
    <row r="26755" spans="14:16">
      <c r="N26755" s="102"/>
      <c r="O26755" s="93"/>
      <c r="P26755" s="93"/>
    </row>
    <row r="26756" spans="14:16">
      <c r="N26756" s="102"/>
      <c r="O26756" s="93"/>
      <c r="P26756" s="93"/>
    </row>
    <row r="26757" spans="14:16">
      <c r="N26757" s="102"/>
      <c r="O26757" s="93"/>
      <c r="P26757" s="93"/>
    </row>
    <row r="26758" spans="14:16">
      <c r="N26758" s="102"/>
      <c r="O26758" s="93"/>
      <c r="P26758" s="93"/>
    </row>
    <row r="26759" spans="14:16">
      <c r="N26759" s="102"/>
      <c r="O26759" s="93"/>
      <c r="P26759" s="93"/>
    </row>
    <row r="26760" spans="14:16">
      <c r="N26760" s="102"/>
      <c r="O26760" s="93"/>
      <c r="P26760" s="93"/>
    </row>
    <row r="26761" spans="14:16">
      <c r="N26761" s="102"/>
      <c r="O26761" s="93"/>
      <c r="P26761" s="93"/>
    </row>
    <row r="26762" spans="14:16">
      <c r="N26762" s="102"/>
      <c r="O26762" s="93"/>
      <c r="P26762" s="93"/>
    </row>
    <row r="26763" spans="14:16">
      <c r="N26763" s="102"/>
      <c r="O26763" s="93"/>
      <c r="P26763" s="93"/>
    </row>
    <row r="26764" spans="14:16">
      <c r="N26764" s="102"/>
      <c r="O26764" s="93"/>
      <c r="P26764" s="93"/>
    </row>
    <row r="26765" spans="14:16">
      <c r="N26765" s="102"/>
      <c r="O26765" s="93"/>
      <c r="P26765" s="93"/>
    </row>
    <row r="26766" spans="14:16">
      <c r="N26766" s="102"/>
      <c r="O26766" s="93"/>
      <c r="P26766" s="93"/>
    </row>
    <row r="26767" spans="14:16">
      <c r="N26767" s="102"/>
      <c r="O26767" s="93"/>
      <c r="P26767" s="93"/>
    </row>
    <row r="26768" spans="14:16">
      <c r="N26768" s="102"/>
      <c r="O26768" s="93"/>
      <c r="P26768" s="93"/>
    </row>
    <row r="26769" spans="14:16">
      <c r="N26769" s="102"/>
      <c r="O26769" s="93"/>
      <c r="P26769" s="93"/>
    </row>
    <row r="26770" spans="14:16">
      <c r="N26770" s="102"/>
      <c r="O26770" s="93"/>
      <c r="P26770" s="93"/>
    </row>
    <row r="26771" spans="14:16">
      <c r="N26771" s="102"/>
      <c r="O26771" s="93"/>
      <c r="P26771" s="93"/>
    </row>
    <row r="26772" spans="14:16">
      <c r="N26772" s="102"/>
      <c r="O26772" s="93"/>
      <c r="P26772" s="93"/>
    </row>
    <row r="26773" spans="14:16">
      <c r="N26773" s="102"/>
      <c r="O26773" s="93"/>
      <c r="P26773" s="93"/>
    </row>
    <row r="26774" spans="14:16">
      <c r="N26774" s="102"/>
      <c r="O26774" s="93"/>
      <c r="P26774" s="93"/>
    </row>
    <row r="26775" spans="14:16">
      <c r="N26775" s="102"/>
      <c r="O26775" s="93"/>
      <c r="P26775" s="93"/>
    </row>
    <row r="26776" spans="14:16">
      <c r="N26776" s="102"/>
      <c r="O26776" s="93"/>
      <c r="P26776" s="93"/>
    </row>
    <row r="26777" spans="14:16">
      <c r="N26777" s="102"/>
      <c r="O26777" s="93"/>
      <c r="P26777" s="93"/>
    </row>
    <row r="26778" spans="14:16">
      <c r="N26778" s="102"/>
      <c r="O26778" s="93"/>
      <c r="P26778" s="93"/>
    </row>
    <row r="26779" spans="14:16">
      <c r="N26779" s="102"/>
      <c r="O26779" s="93"/>
      <c r="P26779" s="93"/>
    </row>
    <row r="26780" spans="14:16">
      <c r="N26780" s="102"/>
      <c r="O26780" s="93"/>
      <c r="P26780" s="93"/>
    </row>
    <row r="26781" spans="14:16">
      <c r="N26781" s="102"/>
      <c r="O26781" s="93"/>
      <c r="P26781" s="93"/>
    </row>
    <row r="26782" spans="14:16">
      <c r="N26782" s="102"/>
      <c r="O26782" s="93"/>
      <c r="P26782" s="93"/>
    </row>
    <row r="26783" spans="14:16">
      <c r="N26783" s="102"/>
      <c r="O26783" s="93"/>
      <c r="P26783" s="93"/>
    </row>
    <row r="26784" spans="14:16">
      <c r="N26784" s="102"/>
      <c r="O26784" s="93"/>
      <c r="P26784" s="93"/>
    </row>
    <row r="26785" spans="14:16">
      <c r="N26785" s="102"/>
      <c r="O26785" s="93"/>
      <c r="P26785" s="93"/>
    </row>
    <row r="26786" spans="14:16">
      <c r="N26786" s="102"/>
      <c r="O26786" s="93"/>
      <c r="P26786" s="93"/>
    </row>
    <row r="26787" spans="14:16">
      <c r="N26787" s="102"/>
      <c r="O26787" s="93"/>
      <c r="P26787" s="93"/>
    </row>
    <row r="26788" spans="14:16">
      <c r="N26788" s="102"/>
      <c r="O26788" s="93"/>
      <c r="P26788" s="93"/>
    </row>
    <row r="26789" spans="14:16">
      <c r="N26789" s="102"/>
      <c r="O26789" s="93"/>
      <c r="P26789" s="93"/>
    </row>
    <row r="26790" spans="14:16">
      <c r="N26790" s="102"/>
      <c r="O26790" s="93"/>
      <c r="P26790" s="93"/>
    </row>
    <row r="26791" spans="14:16">
      <c r="N26791" s="102"/>
      <c r="O26791" s="93"/>
      <c r="P26791" s="93"/>
    </row>
    <row r="26792" spans="14:16">
      <c r="N26792" s="102"/>
      <c r="O26792" s="93"/>
      <c r="P26792" s="93"/>
    </row>
    <row r="26793" spans="14:16">
      <c r="N26793" s="102"/>
      <c r="O26793" s="93"/>
      <c r="P26793" s="93"/>
    </row>
    <row r="26794" spans="14:16">
      <c r="N26794" s="102"/>
      <c r="O26794" s="93"/>
      <c r="P26794" s="93"/>
    </row>
    <row r="26795" spans="14:16">
      <c r="N26795" s="102"/>
      <c r="O26795" s="93"/>
      <c r="P26795" s="93"/>
    </row>
    <row r="26796" spans="14:16">
      <c r="N26796" s="102"/>
      <c r="O26796" s="93"/>
      <c r="P26796" s="93"/>
    </row>
    <row r="26797" spans="14:16">
      <c r="N26797" s="102"/>
      <c r="O26797" s="93"/>
      <c r="P26797" s="93"/>
    </row>
    <row r="26798" spans="14:16">
      <c r="N26798" s="102"/>
      <c r="O26798" s="93"/>
      <c r="P26798" s="93"/>
    </row>
    <row r="26799" spans="14:16">
      <c r="N26799" s="102"/>
      <c r="O26799" s="93"/>
      <c r="P26799" s="93"/>
    </row>
    <row r="26800" spans="14:16">
      <c r="N26800" s="102"/>
      <c r="O26800" s="93"/>
      <c r="P26800" s="93"/>
    </row>
    <row r="26801" spans="14:16">
      <c r="N26801" s="102"/>
      <c r="O26801" s="93"/>
      <c r="P26801" s="93"/>
    </row>
    <row r="26802" spans="14:16">
      <c r="N26802" s="102"/>
      <c r="O26802" s="93"/>
      <c r="P26802" s="93"/>
    </row>
    <row r="26803" spans="14:16">
      <c r="N26803" s="102"/>
      <c r="O26803" s="93"/>
      <c r="P26803" s="93"/>
    </row>
    <row r="26804" spans="14:16">
      <c r="N26804" s="102"/>
      <c r="O26804" s="93"/>
      <c r="P26804" s="93"/>
    </row>
    <row r="26805" spans="14:16">
      <c r="N26805" s="102"/>
      <c r="O26805" s="93"/>
      <c r="P26805" s="93"/>
    </row>
    <row r="26806" spans="14:16">
      <c r="N26806" s="102"/>
      <c r="O26806" s="93"/>
      <c r="P26806" s="93"/>
    </row>
    <row r="26807" spans="14:16">
      <c r="N26807" s="102"/>
      <c r="O26807" s="93"/>
      <c r="P26807" s="93"/>
    </row>
    <row r="26808" spans="14:16">
      <c r="N26808" s="102"/>
      <c r="O26808" s="93"/>
      <c r="P26808" s="93"/>
    </row>
    <row r="26809" spans="14:16">
      <c r="N26809" s="102"/>
      <c r="O26809" s="93"/>
      <c r="P26809" s="93"/>
    </row>
    <row r="26810" spans="14:16">
      <c r="N26810" s="102"/>
      <c r="O26810" s="93"/>
      <c r="P26810" s="93"/>
    </row>
    <row r="26811" spans="14:16">
      <c r="N26811" s="102"/>
      <c r="O26811" s="93"/>
      <c r="P26811" s="93"/>
    </row>
    <row r="26812" spans="14:16">
      <c r="N26812" s="102"/>
      <c r="O26812" s="93"/>
      <c r="P26812" s="93"/>
    </row>
    <row r="26813" spans="14:16">
      <c r="N26813" s="102"/>
      <c r="O26813" s="93"/>
      <c r="P26813" s="93"/>
    </row>
    <row r="26814" spans="14:16">
      <c r="N26814" s="102"/>
      <c r="O26814" s="93"/>
      <c r="P26814" s="93"/>
    </row>
    <row r="26815" spans="14:16">
      <c r="N26815" s="102"/>
      <c r="O26815" s="93"/>
      <c r="P26815" s="93"/>
    </row>
    <row r="26816" spans="14:16">
      <c r="N26816" s="102"/>
      <c r="O26816" s="93"/>
      <c r="P26816" s="93"/>
    </row>
    <row r="26817" spans="14:16">
      <c r="N26817" s="102"/>
      <c r="O26817" s="93"/>
      <c r="P26817" s="93"/>
    </row>
    <row r="26818" spans="14:16">
      <c r="N26818" s="102"/>
      <c r="O26818" s="93"/>
      <c r="P26818" s="93"/>
    </row>
    <row r="26819" spans="14:16">
      <c r="N26819" s="102"/>
      <c r="O26819" s="93"/>
      <c r="P26819" s="93"/>
    </row>
    <row r="26820" spans="14:16">
      <c r="N26820" s="102"/>
      <c r="O26820" s="93"/>
      <c r="P26820" s="93"/>
    </row>
    <row r="26821" spans="14:16">
      <c r="N26821" s="102"/>
      <c r="O26821" s="93"/>
      <c r="P26821" s="93"/>
    </row>
    <row r="26822" spans="14:16">
      <c r="N26822" s="102"/>
      <c r="O26822" s="93"/>
      <c r="P26822" s="93"/>
    </row>
    <row r="26823" spans="14:16">
      <c r="N26823" s="102"/>
      <c r="O26823" s="93"/>
      <c r="P26823" s="93"/>
    </row>
    <row r="26824" spans="14:16">
      <c r="N26824" s="102"/>
      <c r="O26824" s="93"/>
      <c r="P26824" s="93"/>
    </row>
    <row r="26825" spans="14:16">
      <c r="N26825" s="102"/>
      <c r="O26825" s="93"/>
      <c r="P26825" s="93"/>
    </row>
    <row r="26826" spans="14:16">
      <c r="N26826" s="102"/>
      <c r="O26826" s="93"/>
      <c r="P26826" s="93"/>
    </row>
    <row r="26827" spans="14:16">
      <c r="N26827" s="102"/>
      <c r="O26827" s="93"/>
      <c r="P26827" s="93"/>
    </row>
    <row r="26828" spans="14:16">
      <c r="N26828" s="102"/>
      <c r="O26828" s="93"/>
      <c r="P26828" s="93"/>
    </row>
    <row r="26829" spans="14:16">
      <c r="N26829" s="102"/>
      <c r="O26829" s="93"/>
      <c r="P26829" s="93"/>
    </row>
    <row r="26830" spans="14:16">
      <c r="N26830" s="102"/>
      <c r="O26830" s="93"/>
      <c r="P26830" s="93"/>
    </row>
    <row r="26831" spans="14:16">
      <c r="N26831" s="102"/>
      <c r="O26831" s="93"/>
      <c r="P26831" s="93"/>
    </row>
    <row r="26832" spans="14:16">
      <c r="N26832" s="102"/>
      <c r="O26832" s="93"/>
      <c r="P26832" s="93"/>
    </row>
    <row r="26833" spans="14:16">
      <c r="N26833" s="102"/>
      <c r="O26833" s="93"/>
      <c r="P26833" s="93"/>
    </row>
    <row r="26834" spans="14:16">
      <c r="N26834" s="102"/>
      <c r="O26834" s="93"/>
      <c r="P26834" s="93"/>
    </row>
    <row r="26835" spans="14:16">
      <c r="N26835" s="102"/>
      <c r="O26835" s="93"/>
      <c r="P26835" s="93"/>
    </row>
    <row r="26836" spans="14:16">
      <c r="N26836" s="102"/>
      <c r="O26836" s="93"/>
      <c r="P26836" s="93"/>
    </row>
    <row r="26837" spans="14:16">
      <c r="N26837" s="102"/>
      <c r="O26837" s="93"/>
      <c r="P26837" s="93"/>
    </row>
    <row r="26838" spans="14:16">
      <c r="N26838" s="102"/>
      <c r="O26838" s="93"/>
      <c r="P26838" s="93"/>
    </row>
    <row r="26839" spans="14:16">
      <c r="N26839" s="102"/>
      <c r="O26839" s="93"/>
      <c r="P26839" s="93"/>
    </row>
    <row r="26840" spans="14:16">
      <c r="N26840" s="102"/>
      <c r="O26840" s="93"/>
      <c r="P26840" s="93"/>
    </row>
    <row r="26841" spans="14:16">
      <c r="N26841" s="102"/>
      <c r="O26841" s="93"/>
      <c r="P26841" s="93"/>
    </row>
    <row r="26842" spans="14:16">
      <c r="N26842" s="102"/>
      <c r="O26842" s="93"/>
      <c r="P26842" s="93"/>
    </row>
    <row r="26843" spans="14:16">
      <c r="N26843" s="102"/>
      <c r="O26843" s="93"/>
      <c r="P26843" s="93"/>
    </row>
    <row r="26844" spans="14:16">
      <c r="N26844" s="102"/>
      <c r="O26844" s="93"/>
      <c r="P26844" s="93"/>
    </row>
    <row r="26845" spans="14:16">
      <c r="N26845" s="102"/>
      <c r="O26845" s="93"/>
      <c r="P26845" s="93"/>
    </row>
    <row r="26846" spans="14:16">
      <c r="N26846" s="102"/>
      <c r="O26846" s="93"/>
      <c r="P26846" s="93"/>
    </row>
    <row r="26847" spans="14:16">
      <c r="N26847" s="102"/>
      <c r="O26847" s="93"/>
      <c r="P26847" s="93"/>
    </row>
    <row r="26848" spans="14:16">
      <c r="N26848" s="102"/>
      <c r="O26848" s="93"/>
      <c r="P26848" s="93"/>
    </row>
    <row r="26849" spans="14:16">
      <c r="N26849" s="102"/>
      <c r="O26849" s="93"/>
      <c r="P26849" s="93"/>
    </row>
    <row r="26850" spans="14:16">
      <c r="N26850" s="102"/>
      <c r="O26850" s="93"/>
      <c r="P26850" s="93"/>
    </row>
    <row r="26851" spans="14:16">
      <c r="N26851" s="102"/>
      <c r="O26851" s="93"/>
      <c r="P26851" s="93"/>
    </row>
    <row r="26852" spans="14:16">
      <c r="N26852" s="102"/>
      <c r="O26852" s="93"/>
      <c r="P26852" s="93"/>
    </row>
    <row r="26853" spans="14:16">
      <c r="N26853" s="102"/>
      <c r="O26853" s="93"/>
      <c r="P26853" s="93"/>
    </row>
    <row r="26854" spans="14:16">
      <c r="N26854" s="102"/>
      <c r="O26854" s="93"/>
      <c r="P26854" s="93"/>
    </row>
    <row r="26855" spans="14:16">
      <c r="N26855" s="102"/>
      <c r="O26855" s="93"/>
      <c r="P26855" s="93"/>
    </row>
    <row r="26856" spans="14:16">
      <c r="N26856" s="102"/>
      <c r="O26856" s="93"/>
      <c r="P26856" s="93"/>
    </row>
    <row r="26857" spans="14:16">
      <c r="N26857" s="102"/>
      <c r="O26857" s="93"/>
      <c r="P26857" s="93"/>
    </row>
    <row r="26858" spans="14:16">
      <c r="N26858" s="102"/>
      <c r="O26858" s="93"/>
      <c r="P26858" s="93"/>
    </row>
    <row r="26859" spans="14:16">
      <c r="N26859" s="102"/>
      <c r="O26859" s="93"/>
      <c r="P26859" s="93"/>
    </row>
    <row r="26860" spans="14:16">
      <c r="N26860" s="102"/>
      <c r="O26860" s="93"/>
      <c r="P26860" s="93"/>
    </row>
    <row r="26861" spans="14:16">
      <c r="N26861" s="102"/>
      <c r="O26861" s="93"/>
      <c r="P26861" s="93"/>
    </row>
    <row r="26862" spans="14:16">
      <c r="N26862" s="102"/>
      <c r="O26862" s="93"/>
      <c r="P26862" s="93"/>
    </row>
    <row r="26863" spans="14:16">
      <c r="N26863" s="102"/>
      <c r="O26863" s="93"/>
      <c r="P26863" s="93"/>
    </row>
    <row r="26864" spans="14:16">
      <c r="N26864" s="102"/>
      <c r="O26864" s="93"/>
      <c r="P26864" s="93"/>
    </row>
    <row r="26865" spans="14:16">
      <c r="N26865" s="102"/>
      <c r="O26865" s="93"/>
      <c r="P26865" s="93"/>
    </row>
    <row r="26866" spans="14:16">
      <c r="N26866" s="102"/>
      <c r="O26866" s="93"/>
      <c r="P26866" s="93"/>
    </row>
    <row r="26867" spans="14:16">
      <c r="N26867" s="102"/>
      <c r="O26867" s="93"/>
      <c r="P26867" s="93"/>
    </row>
    <row r="26868" spans="14:16">
      <c r="N26868" s="102"/>
      <c r="O26868" s="93"/>
      <c r="P26868" s="93"/>
    </row>
    <row r="26869" spans="14:16">
      <c r="N26869" s="102"/>
      <c r="O26869" s="93"/>
      <c r="P26869" s="93"/>
    </row>
    <row r="26870" spans="14:16">
      <c r="N26870" s="102"/>
      <c r="O26870" s="93"/>
      <c r="P26870" s="93"/>
    </row>
    <row r="26871" spans="14:16">
      <c r="N26871" s="102"/>
      <c r="O26871" s="93"/>
      <c r="P26871" s="93"/>
    </row>
    <row r="26872" spans="14:16">
      <c r="N26872" s="102"/>
      <c r="O26872" s="93"/>
      <c r="P26872" s="93"/>
    </row>
    <row r="26873" spans="14:16">
      <c r="N26873" s="102"/>
      <c r="O26873" s="93"/>
      <c r="P26873" s="93"/>
    </row>
    <row r="26874" spans="14:16">
      <c r="N26874" s="102"/>
      <c r="O26874" s="93"/>
      <c r="P26874" s="93"/>
    </row>
    <row r="26875" spans="14:16">
      <c r="N26875" s="102"/>
      <c r="O26875" s="93"/>
      <c r="P26875" s="93"/>
    </row>
    <row r="26876" spans="14:16">
      <c r="N26876" s="102"/>
      <c r="O26876" s="93"/>
      <c r="P26876" s="93"/>
    </row>
    <row r="26877" spans="14:16">
      <c r="N26877" s="102"/>
      <c r="O26877" s="93"/>
      <c r="P26877" s="93"/>
    </row>
    <row r="26878" spans="14:16">
      <c r="N26878" s="102"/>
      <c r="O26878" s="93"/>
      <c r="P26878" s="93"/>
    </row>
    <row r="26879" spans="14:16">
      <c r="N26879" s="102"/>
      <c r="O26879" s="93"/>
      <c r="P26879" s="93"/>
    </row>
    <row r="26880" spans="14:16">
      <c r="N26880" s="102"/>
      <c r="O26880" s="93"/>
      <c r="P26880" s="93"/>
    </row>
    <row r="26881" spans="14:16">
      <c r="N26881" s="102"/>
      <c r="O26881" s="93"/>
      <c r="P26881" s="93"/>
    </row>
    <row r="26882" spans="14:16">
      <c r="N26882" s="102"/>
      <c r="O26882" s="93"/>
      <c r="P26882" s="93"/>
    </row>
    <row r="26883" spans="14:16">
      <c r="N26883" s="102"/>
      <c r="O26883" s="93"/>
      <c r="P26883" s="93"/>
    </row>
    <row r="26884" spans="14:16">
      <c r="N26884" s="102"/>
      <c r="O26884" s="93"/>
      <c r="P26884" s="93"/>
    </row>
    <row r="26885" spans="14:16">
      <c r="N26885" s="102"/>
      <c r="O26885" s="93"/>
      <c r="P26885" s="93"/>
    </row>
    <row r="26886" spans="14:16">
      <c r="N26886" s="102"/>
      <c r="O26886" s="93"/>
      <c r="P26886" s="93"/>
    </row>
    <row r="26887" spans="14:16">
      <c r="N26887" s="102"/>
      <c r="O26887" s="93"/>
      <c r="P26887" s="93"/>
    </row>
    <row r="26888" spans="14:16">
      <c r="N26888" s="102"/>
      <c r="O26888" s="93"/>
      <c r="P26888" s="93"/>
    </row>
    <row r="26889" spans="14:16">
      <c r="N26889" s="102"/>
      <c r="O26889" s="93"/>
      <c r="P26889" s="93"/>
    </row>
    <row r="26890" spans="14:16">
      <c r="N26890" s="102"/>
      <c r="O26890" s="93"/>
      <c r="P26890" s="93"/>
    </row>
    <row r="26891" spans="14:16">
      <c r="N26891" s="102"/>
      <c r="O26891" s="93"/>
      <c r="P26891" s="93"/>
    </row>
    <row r="26892" spans="14:16">
      <c r="N26892" s="102"/>
      <c r="O26892" s="93"/>
      <c r="P26892" s="93"/>
    </row>
    <row r="26893" spans="14:16">
      <c r="N26893" s="102"/>
      <c r="O26893" s="93"/>
      <c r="P26893" s="93"/>
    </row>
    <row r="26894" spans="14:16">
      <c r="N26894" s="102"/>
      <c r="O26894" s="93"/>
      <c r="P26894" s="93"/>
    </row>
    <row r="26895" spans="14:16">
      <c r="N26895" s="102"/>
      <c r="O26895" s="93"/>
      <c r="P26895" s="93"/>
    </row>
    <row r="26896" spans="14:16">
      <c r="N26896" s="102"/>
      <c r="O26896" s="93"/>
      <c r="P26896" s="93"/>
    </row>
    <row r="26897" spans="14:16">
      <c r="N26897" s="102"/>
      <c r="O26897" s="93"/>
      <c r="P26897" s="93"/>
    </row>
    <row r="26898" spans="14:16">
      <c r="N26898" s="102"/>
      <c r="O26898" s="93"/>
      <c r="P26898" s="93"/>
    </row>
    <row r="26899" spans="14:16">
      <c r="N26899" s="102"/>
      <c r="O26899" s="93"/>
      <c r="P26899" s="93"/>
    </row>
    <row r="26900" spans="14:16">
      <c r="N26900" s="102"/>
      <c r="O26900" s="93"/>
      <c r="P26900" s="93"/>
    </row>
    <row r="26901" spans="14:16">
      <c r="N26901" s="102"/>
      <c r="O26901" s="93"/>
      <c r="P26901" s="93"/>
    </row>
    <row r="26902" spans="14:16">
      <c r="N26902" s="102"/>
      <c r="O26902" s="93"/>
      <c r="P26902" s="93"/>
    </row>
    <row r="26903" spans="14:16">
      <c r="N26903" s="102"/>
      <c r="O26903" s="93"/>
      <c r="P26903" s="93"/>
    </row>
    <row r="26904" spans="14:16">
      <c r="N26904" s="102"/>
      <c r="O26904" s="93"/>
      <c r="P26904" s="93"/>
    </row>
    <row r="26905" spans="14:16">
      <c r="N26905" s="102"/>
      <c r="O26905" s="93"/>
      <c r="P26905" s="93"/>
    </row>
    <row r="26906" spans="14:16">
      <c r="N26906" s="102"/>
      <c r="O26906" s="93"/>
      <c r="P26906" s="93"/>
    </row>
    <row r="26907" spans="14:16">
      <c r="N26907" s="102"/>
      <c r="O26907" s="93"/>
      <c r="P26907" s="93"/>
    </row>
    <row r="26908" spans="14:16">
      <c r="N26908" s="102"/>
      <c r="O26908" s="93"/>
      <c r="P26908" s="93"/>
    </row>
    <row r="26909" spans="14:16">
      <c r="N26909" s="102"/>
      <c r="O26909" s="93"/>
      <c r="P26909" s="93"/>
    </row>
    <row r="26910" spans="14:16">
      <c r="N26910" s="102"/>
      <c r="O26910" s="93"/>
      <c r="P26910" s="93"/>
    </row>
    <row r="26911" spans="14:16">
      <c r="N26911" s="102"/>
      <c r="O26911" s="93"/>
      <c r="P26911" s="93"/>
    </row>
    <row r="26912" spans="14:16">
      <c r="N26912" s="102"/>
      <c r="O26912" s="93"/>
      <c r="P26912" s="93"/>
    </row>
    <row r="26913" spans="14:16">
      <c r="N26913" s="102"/>
      <c r="O26913" s="93"/>
      <c r="P26913" s="93"/>
    </row>
    <row r="26914" spans="14:16">
      <c r="N26914" s="102"/>
      <c r="O26914" s="93"/>
      <c r="P26914" s="93"/>
    </row>
    <row r="26915" spans="14:16">
      <c r="N26915" s="102"/>
      <c r="O26915" s="93"/>
      <c r="P26915" s="93"/>
    </row>
    <row r="26916" spans="14:16">
      <c r="N26916" s="102"/>
      <c r="O26916" s="93"/>
      <c r="P26916" s="93"/>
    </row>
    <row r="26917" spans="14:16">
      <c r="N26917" s="102"/>
      <c r="O26917" s="93"/>
      <c r="P26917" s="93"/>
    </row>
    <row r="26918" spans="14:16">
      <c r="N26918" s="102"/>
      <c r="O26918" s="93"/>
      <c r="P26918" s="93"/>
    </row>
    <row r="26919" spans="14:16">
      <c r="N26919" s="102"/>
      <c r="O26919" s="93"/>
      <c r="P26919" s="93"/>
    </row>
    <row r="26920" spans="14:16">
      <c r="N26920" s="102"/>
      <c r="O26920" s="93"/>
      <c r="P26920" s="93"/>
    </row>
    <row r="26921" spans="14:16">
      <c r="N26921" s="102"/>
      <c r="O26921" s="93"/>
      <c r="P26921" s="93"/>
    </row>
    <row r="26922" spans="14:16">
      <c r="N26922" s="102"/>
      <c r="O26922" s="93"/>
      <c r="P26922" s="93"/>
    </row>
    <row r="26923" spans="14:16">
      <c r="N26923" s="102"/>
      <c r="O26923" s="93"/>
      <c r="P26923" s="93"/>
    </row>
    <row r="26924" spans="14:16">
      <c r="N26924" s="102"/>
      <c r="O26924" s="93"/>
      <c r="P26924" s="93"/>
    </row>
    <row r="26925" spans="14:16">
      <c r="N26925" s="102"/>
      <c r="O26925" s="93"/>
      <c r="P26925" s="93"/>
    </row>
    <row r="26926" spans="14:16">
      <c r="N26926" s="102"/>
      <c r="O26926" s="93"/>
      <c r="P26926" s="93"/>
    </row>
    <row r="26927" spans="14:16">
      <c r="N26927" s="102"/>
      <c r="O26927" s="93"/>
      <c r="P26927" s="93"/>
    </row>
    <row r="26928" spans="14:16">
      <c r="N26928" s="102"/>
      <c r="O26928" s="93"/>
      <c r="P26928" s="93"/>
    </row>
    <row r="26929" spans="14:16">
      <c r="N26929" s="102"/>
      <c r="O26929" s="93"/>
      <c r="P26929" s="93"/>
    </row>
    <row r="26930" spans="14:16">
      <c r="N26930" s="102"/>
      <c r="O26930" s="93"/>
      <c r="P26930" s="93"/>
    </row>
    <row r="26931" spans="14:16">
      <c r="N26931" s="102"/>
      <c r="O26931" s="93"/>
      <c r="P26931" s="93"/>
    </row>
    <row r="26932" spans="14:16">
      <c r="N26932" s="102"/>
      <c r="O26932" s="93"/>
      <c r="P26932" s="93"/>
    </row>
    <row r="26933" spans="14:16">
      <c r="N26933" s="102"/>
      <c r="O26933" s="93"/>
      <c r="P26933" s="93"/>
    </row>
    <row r="26934" spans="14:16">
      <c r="N26934" s="102"/>
      <c r="O26934" s="93"/>
      <c r="P26934" s="93"/>
    </row>
    <row r="26935" spans="14:16">
      <c r="N26935" s="102"/>
      <c r="O26935" s="93"/>
      <c r="P26935" s="93"/>
    </row>
    <row r="26936" spans="14:16">
      <c r="N26936" s="102"/>
      <c r="O26936" s="93"/>
      <c r="P26936" s="93"/>
    </row>
    <row r="26937" spans="14:16">
      <c r="N26937" s="102"/>
      <c r="O26937" s="93"/>
      <c r="P26937" s="93"/>
    </row>
    <row r="26938" spans="14:16">
      <c r="N26938" s="102"/>
      <c r="O26938" s="93"/>
      <c r="P26938" s="93"/>
    </row>
    <row r="26939" spans="14:16">
      <c r="N26939" s="102"/>
      <c r="O26939" s="93"/>
      <c r="P26939" s="93"/>
    </row>
    <row r="26940" spans="14:16">
      <c r="N26940" s="102"/>
      <c r="O26940" s="93"/>
      <c r="P26940" s="93"/>
    </row>
    <row r="26941" spans="14:16">
      <c r="N26941" s="102"/>
      <c r="O26941" s="93"/>
      <c r="P26941" s="93"/>
    </row>
    <row r="26942" spans="14:16">
      <c r="N26942" s="102"/>
      <c r="O26942" s="93"/>
      <c r="P26942" s="93"/>
    </row>
    <row r="26943" spans="14:16">
      <c r="N26943" s="102"/>
      <c r="O26943" s="93"/>
      <c r="P26943" s="93"/>
    </row>
    <row r="26944" spans="14:16">
      <c r="N26944" s="102"/>
      <c r="O26944" s="93"/>
      <c r="P26944" s="93"/>
    </row>
    <row r="26945" spans="14:16">
      <c r="N26945" s="102"/>
      <c r="O26945" s="93"/>
      <c r="P26945" s="93"/>
    </row>
    <row r="26946" spans="14:16">
      <c r="N26946" s="102"/>
      <c r="O26946" s="93"/>
      <c r="P26946" s="93"/>
    </row>
    <row r="26947" spans="14:16">
      <c r="N26947" s="102"/>
      <c r="O26947" s="93"/>
      <c r="P26947" s="93"/>
    </row>
    <row r="26948" spans="14:16">
      <c r="N26948" s="102"/>
      <c r="O26948" s="93"/>
      <c r="P26948" s="93"/>
    </row>
    <row r="26949" spans="14:16">
      <c r="N26949" s="102"/>
      <c r="O26949" s="93"/>
      <c r="P26949" s="93"/>
    </row>
    <row r="26950" spans="14:16">
      <c r="N26950" s="102"/>
      <c r="O26950" s="93"/>
      <c r="P26950" s="93"/>
    </row>
    <row r="26951" spans="14:16">
      <c r="N26951" s="102"/>
      <c r="O26951" s="93"/>
      <c r="P26951" s="93"/>
    </row>
    <row r="26952" spans="14:16">
      <c r="N26952" s="102"/>
      <c r="O26952" s="93"/>
      <c r="P26952" s="93"/>
    </row>
    <row r="26953" spans="14:16">
      <c r="N26953" s="102"/>
      <c r="O26953" s="93"/>
      <c r="P26953" s="93"/>
    </row>
    <row r="26954" spans="14:16">
      <c r="N26954" s="102"/>
      <c r="O26954" s="93"/>
      <c r="P26954" s="93"/>
    </row>
    <row r="26955" spans="14:16">
      <c r="N26955" s="102"/>
      <c r="O26955" s="93"/>
      <c r="P26955" s="93"/>
    </row>
    <row r="26956" spans="14:16">
      <c r="N26956" s="102"/>
      <c r="O26956" s="93"/>
      <c r="P26956" s="93"/>
    </row>
    <row r="26957" spans="14:16">
      <c r="N26957" s="102"/>
      <c r="O26957" s="93"/>
      <c r="P26957" s="93"/>
    </row>
    <row r="26958" spans="14:16">
      <c r="N26958" s="102"/>
      <c r="O26958" s="93"/>
      <c r="P26958" s="93"/>
    </row>
    <row r="26959" spans="14:16">
      <c r="N26959" s="102"/>
      <c r="O26959" s="93"/>
      <c r="P26959" s="93"/>
    </row>
    <row r="26960" spans="14:16">
      <c r="N26960" s="102"/>
      <c r="O26960" s="93"/>
      <c r="P26960" s="93"/>
    </row>
    <row r="26961" spans="14:16">
      <c r="N26961" s="102"/>
      <c r="O26961" s="93"/>
      <c r="P26961" s="93"/>
    </row>
    <row r="26962" spans="14:16">
      <c r="N26962" s="102"/>
      <c r="O26962" s="93"/>
      <c r="P26962" s="93"/>
    </row>
    <row r="26963" spans="14:16">
      <c r="N26963" s="102"/>
      <c r="O26963" s="93"/>
      <c r="P26963" s="93"/>
    </row>
    <row r="26964" spans="14:16">
      <c r="N26964" s="102"/>
      <c r="O26964" s="93"/>
      <c r="P26964" s="93"/>
    </row>
    <row r="26965" spans="14:16">
      <c r="N26965" s="102"/>
      <c r="O26965" s="93"/>
      <c r="P26965" s="93"/>
    </row>
    <row r="26966" spans="14:16">
      <c r="N26966" s="102"/>
      <c r="O26966" s="93"/>
      <c r="P26966" s="93"/>
    </row>
    <row r="26967" spans="14:16">
      <c r="N26967" s="102"/>
      <c r="O26967" s="93"/>
      <c r="P26967" s="93"/>
    </row>
    <row r="26968" spans="14:16">
      <c r="N26968" s="102"/>
      <c r="O26968" s="93"/>
      <c r="P26968" s="93"/>
    </row>
    <row r="26969" spans="14:16">
      <c r="N26969" s="102"/>
      <c r="O26969" s="93"/>
      <c r="P26969" s="93"/>
    </row>
    <row r="26970" spans="14:16">
      <c r="N26970" s="102"/>
      <c r="O26970" s="93"/>
      <c r="P26970" s="93"/>
    </row>
    <row r="26971" spans="14:16">
      <c r="N26971" s="102"/>
      <c r="O26971" s="93"/>
      <c r="P26971" s="93"/>
    </row>
    <row r="26972" spans="14:16">
      <c r="N26972" s="102"/>
      <c r="O26972" s="93"/>
      <c r="P26972" s="93"/>
    </row>
    <row r="26973" spans="14:16">
      <c r="N26973" s="102"/>
      <c r="O26973" s="93"/>
      <c r="P26973" s="93"/>
    </row>
    <row r="26974" spans="14:16">
      <c r="N26974" s="102"/>
      <c r="O26974" s="93"/>
      <c r="P26974" s="93"/>
    </row>
    <row r="26975" spans="14:16">
      <c r="N26975" s="102"/>
      <c r="O26975" s="93"/>
      <c r="P26975" s="93"/>
    </row>
    <row r="26976" spans="14:16">
      <c r="N26976" s="102"/>
      <c r="O26976" s="93"/>
      <c r="P26976" s="93"/>
    </row>
    <row r="26977" spans="14:16">
      <c r="N26977" s="102"/>
      <c r="O26977" s="93"/>
      <c r="P26977" s="93"/>
    </row>
    <row r="26978" spans="14:16">
      <c r="N26978" s="102"/>
      <c r="O26978" s="93"/>
      <c r="P26978" s="93"/>
    </row>
    <row r="26979" spans="14:16">
      <c r="N26979" s="102"/>
      <c r="O26979" s="93"/>
      <c r="P26979" s="93"/>
    </row>
    <row r="26980" spans="14:16">
      <c r="N26980" s="102"/>
      <c r="O26980" s="93"/>
      <c r="P26980" s="93"/>
    </row>
    <row r="26981" spans="14:16">
      <c r="N26981" s="102"/>
      <c r="O26981" s="93"/>
      <c r="P26981" s="93"/>
    </row>
    <row r="26982" spans="14:16">
      <c r="N26982" s="102"/>
      <c r="O26982" s="93"/>
      <c r="P26982" s="93"/>
    </row>
    <row r="26983" spans="14:16">
      <c r="N26983" s="102"/>
      <c r="O26983" s="93"/>
      <c r="P26983" s="93"/>
    </row>
    <row r="26984" spans="14:16">
      <c r="N26984" s="102"/>
      <c r="O26984" s="93"/>
      <c r="P26984" s="93"/>
    </row>
    <row r="26985" spans="14:16">
      <c r="N26985" s="102"/>
      <c r="O26985" s="93"/>
      <c r="P26985" s="93"/>
    </row>
    <row r="26986" spans="14:16">
      <c r="N26986" s="102"/>
      <c r="O26986" s="93"/>
      <c r="P26986" s="93"/>
    </row>
    <row r="26987" spans="14:16">
      <c r="N26987" s="102"/>
      <c r="O26987" s="93"/>
      <c r="P26987" s="93"/>
    </row>
    <row r="26988" spans="14:16">
      <c r="N26988" s="102"/>
      <c r="O26988" s="93"/>
      <c r="P26988" s="93"/>
    </row>
    <row r="26989" spans="14:16">
      <c r="N26989" s="102"/>
      <c r="O26989" s="93"/>
      <c r="P26989" s="93"/>
    </row>
    <row r="26990" spans="14:16">
      <c r="N26990" s="102"/>
      <c r="O26990" s="93"/>
      <c r="P26990" s="93"/>
    </row>
    <row r="26991" spans="14:16">
      <c r="N26991" s="102"/>
      <c r="O26991" s="93"/>
      <c r="P26991" s="93"/>
    </row>
    <row r="26992" spans="14:16">
      <c r="N26992" s="102"/>
      <c r="O26992" s="93"/>
      <c r="P26992" s="93"/>
    </row>
    <row r="26993" spans="14:16">
      <c r="N26993" s="102"/>
      <c r="O26993" s="93"/>
      <c r="P26993" s="93"/>
    </row>
    <row r="26994" spans="14:16">
      <c r="N26994" s="102"/>
      <c r="O26994" s="93"/>
      <c r="P26994" s="93"/>
    </row>
    <row r="26995" spans="14:16">
      <c r="N26995" s="102"/>
      <c r="O26995" s="93"/>
      <c r="P26995" s="93"/>
    </row>
    <row r="26996" spans="14:16">
      <c r="N26996" s="102"/>
      <c r="O26996" s="93"/>
      <c r="P26996" s="93"/>
    </row>
    <row r="26997" spans="14:16">
      <c r="N26997" s="102"/>
      <c r="O26997" s="93"/>
      <c r="P26997" s="93"/>
    </row>
    <row r="26998" spans="14:16">
      <c r="N26998" s="102"/>
      <c r="O26998" s="93"/>
      <c r="P26998" s="93"/>
    </row>
    <row r="26999" spans="14:16">
      <c r="N26999" s="102"/>
      <c r="O26999" s="93"/>
      <c r="P26999" s="93"/>
    </row>
    <row r="27000" spans="14:16">
      <c r="N27000" s="102"/>
      <c r="O27000" s="93"/>
      <c r="P27000" s="93"/>
    </row>
    <row r="27001" spans="14:16">
      <c r="N27001" s="102"/>
      <c r="O27001" s="93"/>
      <c r="P27001" s="93"/>
    </row>
    <row r="27002" spans="14:16">
      <c r="N27002" s="102"/>
      <c r="O27002" s="93"/>
      <c r="P27002" s="93"/>
    </row>
    <row r="27003" spans="14:16">
      <c r="N27003" s="102"/>
      <c r="O27003" s="93"/>
      <c r="P27003" s="93"/>
    </row>
    <row r="27004" spans="14:16">
      <c r="N27004" s="102"/>
      <c r="O27004" s="93"/>
      <c r="P27004" s="93"/>
    </row>
    <row r="27005" spans="14:16">
      <c r="N27005" s="102"/>
      <c r="O27005" s="93"/>
      <c r="P27005" s="93"/>
    </row>
    <row r="27006" spans="14:16">
      <c r="N27006" s="102"/>
      <c r="O27006" s="93"/>
      <c r="P27006" s="93"/>
    </row>
    <row r="27007" spans="14:16">
      <c r="N27007" s="102"/>
      <c r="O27007" s="93"/>
      <c r="P27007" s="93"/>
    </row>
    <row r="27008" spans="14:16">
      <c r="N27008" s="102"/>
      <c r="O27008" s="93"/>
      <c r="P27008" s="93"/>
    </row>
    <row r="27009" spans="14:16">
      <c r="N27009" s="102"/>
      <c r="O27009" s="93"/>
      <c r="P27009" s="93"/>
    </row>
    <row r="27010" spans="14:16">
      <c r="N27010" s="102"/>
      <c r="O27010" s="93"/>
      <c r="P27010" s="93"/>
    </row>
    <row r="27011" spans="14:16">
      <c r="N27011" s="102"/>
      <c r="O27011" s="93"/>
      <c r="P27011" s="93"/>
    </row>
    <row r="27012" spans="14:16">
      <c r="N27012" s="102"/>
      <c r="O27012" s="93"/>
      <c r="P27012" s="93"/>
    </row>
    <row r="27013" spans="14:16">
      <c r="N27013" s="102"/>
      <c r="O27013" s="93"/>
      <c r="P27013" s="93"/>
    </row>
    <row r="27014" spans="14:16">
      <c r="N27014" s="102"/>
      <c r="O27014" s="93"/>
      <c r="P27014" s="93"/>
    </row>
    <row r="27015" spans="14:16">
      <c r="N27015" s="102"/>
      <c r="O27015" s="93"/>
      <c r="P27015" s="93"/>
    </row>
    <row r="27016" spans="14:16">
      <c r="N27016" s="102"/>
      <c r="O27016" s="93"/>
      <c r="P27016" s="93"/>
    </row>
    <row r="27017" spans="14:16">
      <c r="N27017" s="102"/>
      <c r="O27017" s="93"/>
      <c r="P27017" s="93"/>
    </row>
    <row r="27018" spans="14:16">
      <c r="N27018" s="102"/>
      <c r="O27018" s="93"/>
      <c r="P27018" s="93"/>
    </row>
    <row r="27019" spans="14:16">
      <c r="N27019" s="102"/>
      <c r="O27019" s="93"/>
      <c r="P27019" s="93"/>
    </row>
    <row r="27020" spans="14:16">
      <c r="N27020" s="102"/>
      <c r="O27020" s="93"/>
      <c r="P27020" s="93"/>
    </row>
    <row r="27021" spans="14:16">
      <c r="N27021" s="102"/>
      <c r="O27021" s="93"/>
      <c r="P27021" s="93"/>
    </row>
    <row r="27022" spans="14:16">
      <c r="N27022" s="102"/>
      <c r="O27022" s="93"/>
      <c r="P27022" s="93"/>
    </row>
    <row r="27023" spans="14:16">
      <c r="N27023" s="102"/>
      <c r="O27023" s="93"/>
      <c r="P27023" s="93"/>
    </row>
    <row r="27024" spans="14:16">
      <c r="N27024" s="102"/>
      <c r="O27024" s="93"/>
      <c r="P27024" s="93"/>
    </row>
    <row r="27025" spans="14:16">
      <c r="N27025" s="102"/>
      <c r="O27025" s="93"/>
      <c r="P27025" s="93"/>
    </row>
    <row r="27026" spans="14:16">
      <c r="N27026" s="102"/>
      <c r="O27026" s="93"/>
      <c r="P27026" s="93"/>
    </row>
    <row r="27027" spans="14:16">
      <c r="N27027" s="102"/>
      <c r="O27027" s="93"/>
      <c r="P27027" s="93"/>
    </row>
    <row r="27028" spans="14:16">
      <c r="N27028" s="102"/>
      <c r="O27028" s="93"/>
      <c r="P27028" s="93"/>
    </row>
    <row r="27029" spans="14:16">
      <c r="N27029" s="102"/>
      <c r="O27029" s="93"/>
      <c r="P27029" s="93"/>
    </row>
    <row r="27030" spans="14:16">
      <c r="N27030" s="102"/>
      <c r="O27030" s="93"/>
      <c r="P27030" s="93"/>
    </row>
    <row r="27031" spans="14:16">
      <c r="N27031" s="102"/>
      <c r="O27031" s="93"/>
      <c r="P27031" s="93"/>
    </row>
    <row r="27032" spans="14:16">
      <c r="N27032" s="102"/>
      <c r="O27032" s="93"/>
      <c r="P27032" s="93"/>
    </row>
    <row r="27033" spans="14:16">
      <c r="N27033" s="102"/>
      <c r="O27033" s="93"/>
      <c r="P27033" s="93"/>
    </row>
    <row r="27034" spans="14:16">
      <c r="N27034" s="102"/>
      <c r="O27034" s="93"/>
      <c r="P27034" s="93"/>
    </row>
    <row r="27035" spans="14:16">
      <c r="N27035" s="102"/>
      <c r="O27035" s="93"/>
      <c r="P27035" s="93"/>
    </row>
    <row r="27036" spans="14:16">
      <c r="N27036" s="102"/>
      <c r="O27036" s="93"/>
      <c r="P27036" s="93"/>
    </row>
    <row r="27037" spans="14:16">
      <c r="N27037" s="102"/>
      <c r="O27037" s="93"/>
      <c r="P27037" s="93"/>
    </row>
    <row r="27038" spans="14:16">
      <c r="N27038" s="102"/>
      <c r="O27038" s="93"/>
      <c r="P27038" s="93"/>
    </row>
    <row r="27039" spans="14:16">
      <c r="N27039" s="102"/>
      <c r="O27039" s="93"/>
      <c r="P27039" s="93"/>
    </row>
    <row r="27040" spans="14:16">
      <c r="N27040" s="102"/>
      <c r="O27040" s="93"/>
      <c r="P27040" s="93"/>
    </row>
    <row r="27041" spans="14:16">
      <c r="N27041" s="102"/>
      <c r="O27041" s="93"/>
      <c r="P27041" s="93"/>
    </row>
    <row r="27042" spans="14:16">
      <c r="N27042" s="102"/>
      <c r="O27042" s="93"/>
      <c r="P27042" s="93"/>
    </row>
    <row r="27043" spans="14:16">
      <c r="N27043" s="102"/>
      <c r="O27043" s="93"/>
      <c r="P27043" s="93"/>
    </row>
    <row r="27044" spans="14:16">
      <c r="N27044" s="102"/>
      <c r="O27044" s="93"/>
      <c r="P27044" s="93"/>
    </row>
    <row r="27045" spans="14:16">
      <c r="N27045" s="102"/>
      <c r="O27045" s="93"/>
      <c r="P27045" s="93"/>
    </row>
    <row r="27046" spans="14:16">
      <c r="N27046" s="102"/>
      <c r="O27046" s="93"/>
      <c r="P27046" s="93"/>
    </row>
    <row r="27047" spans="14:16">
      <c r="N27047" s="102"/>
      <c r="O27047" s="93"/>
      <c r="P27047" s="93"/>
    </row>
    <row r="27048" spans="14:16">
      <c r="N27048" s="102"/>
      <c r="O27048" s="93"/>
      <c r="P27048" s="93"/>
    </row>
    <row r="27049" spans="14:16">
      <c r="N27049" s="102"/>
      <c r="O27049" s="93"/>
      <c r="P27049" s="93"/>
    </row>
    <row r="27050" spans="14:16">
      <c r="N27050" s="102"/>
      <c r="O27050" s="93"/>
      <c r="P27050" s="93"/>
    </row>
    <row r="27051" spans="14:16">
      <c r="N27051" s="102"/>
      <c r="O27051" s="93"/>
      <c r="P27051" s="93"/>
    </row>
    <row r="27052" spans="14:16">
      <c r="N27052" s="102"/>
      <c r="O27052" s="93"/>
      <c r="P27052" s="93"/>
    </row>
    <row r="27053" spans="14:16">
      <c r="N27053" s="102"/>
      <c r="O27053" s="93"/>
      <c r="P27053" s="93"/>
    </row>
    <row r="27054" spans="14:16">
      <c r="N27054" s="102"/>
      <c r="O27054" s="93"/>
      <c r="P27054" s="93"/>
    </row>
    <row r="27055" spans="14:16">
      <c r="N27055" s="102"/>
      <c r="O27055" s="93"/>
      <c r="P27055" s="93"/>
    </row>
    <row r="27056" spans="14:16">
      <c r="N27056" s="102"/>
      <c r="O27056" s="93"/>
      <c r="P27056" s="93"/>
    </row>
    <row r="27057" spans="14:16">
      <c r="N27057" s="102"/>
      <c r="O27057" s="93"/>
      <c r="P27057" s="93"/>
    </row>
    <row r="27058" spans="14:16">
      <c r="N27058" s="102"/>
      <c r="O27058" s="93"/>
      <c r="P27058" s="93"/>
    </row>
    <row r="27059" spans="14:16">
      <c r="N27059" s="102"/>
      <c r="O27059" s="93"/>
      <c r="P27059" s="93"/>
    </row>
    <row r="27060" spans="14:16">
      <c r="N27060" s="102"/>
      <c r="O27060" s="93"/>
      <c r="P27060" s="93"/>
    </row>
    <row r="27061" spans="14:16">
      <c r="N27061" s="102"/>
      <c r="O27061" s="93"/>
      <c r="P27061" s="93"/>
    </row>
    <row r="27062" spans="14:16">
      <c r="N27062" s="102"/>
      <c r="O27062" s="93"/>
      <c r="P27062" s="93"/>
    </row>
    <row r="27063" spans="14:16">
      <c r="N27063" s="102"/>
      <c r="O27063" s="93"/>
      <c r="P27063" s="93"/>
    </row>
    <row r="27064" spans="14:16">
      <c r="N27064" s="102"/>
      <c r="O27064" s="93"/>
      <c r="P27064" s="93"/>
    </row>
    <row r="27065" spans="14:16">
      <c r="N27065" s="102"/>
      <c r="O27065" s="93"/>
      <c r="P27065" s="93"/>
    </row>
    <row r="27066" spans="14:16">
      <c r="N27066" s="102"/>
      <c r="O27066" s="93"/>
      <c r="P27066" s="93"/>
    </row>
    <row r="27067" spans="14:16">
      <c r="N27067" s="102"/>
      <c r="O27067" s="93"/>
      <c r="P27067" s="93"/>
    </row>
    <row r="27068" spans="14:16">
      <c r="N27068" s="102"/>
      <c r="O27068" s="93"/>
      <c r="P27068" s="93"/>
    </row>
    <row r="27069" spans="14:16">
      <c r="N27069" s="102"/>
      <c r="O27069" s="93"/>
      <c r="P27069" s="93"/>
    </row>
    <row r="27070" spans="14:16">
      <c r="N27070" s="102"/>
      <c r="O27070" s="93"/>
      <c r="P27070" s="93"/>
    </row>
    <row r="27071" spans="14:16">
      <c r="N27071" s="102"/>
      <c r="O27071" s="93"/>
      <c r="P27071" s="93"/>
    </row>
    <row r="27072" spans="14:16">
      <c r="N27072" s="102"/>
      <c r="O27072" s="93"/>
      <c r="P27072" s="93"/>
    </row>
    <row r="27073" spans="14:16">
      <c r="N27073" s="102"/>
      <c r="O27073" s="93"/>
      <c r="P27073" s="93"/>
    </row>
    <row r="27074" spans="14:16">
      <c r="N27074" s="102"/>
      <c r="O27074" s="93"/>
      <c r="P27074" s="93"/>
    </row>
    <row r="27075" spans="14:16">
      <c r="N27075" s="102"/>
      <c r="O27075" s="93"/>
      <c r="P27075" s="93"/>
    </row>
    <row r="27076" spans="14:16">
      <c r="N27076" s="102"/>
      <c r="O27076" s="93"/>
      <c r="P27076" s="93"/>
    </row>
    <row r="27077" spans="14:16">
      <c r="N27077" s="102"/>
      <c r="O27077" s="93"/>
      <c r="P27077" s="93"/>
    </row>
    <row r="27078" spans="14:16">
      <c r="N27078" s="102"/>
      <c r="O27078" s="93"/>
      <c r="P27078" s="93"/>
    </row>
    <row r="27079" spans="14:16">
      <c r="N27079" s="102"/>
      <c r="O27079" s="93"/>
      <c r="P27079" s="93"/>
    </row>
    <row r="27080" spans="14:16">
      <c r="N27080" s="102"/>
      <c r="O27080" s="93"/>
      <c r="P27080" s="93"/>
    </row>
    <row r="27081" spans="14:16">
      <c r="N27081" s="102"/>
      <c r="O27081" s="93"/>
      <c r="P27081" s="93"/>
    </row>
    <row r="27082" spans="14:16">
      <c r="N27082" s="102"/>
      <c r="O27082" s="93"/>
      <c r="P27082" s="93"/>
    </row>
    <row r="27083" spans="14:16">
      <c r="N27083" s="102"/>
      <c r="O27083" s="93"/>
      <c r="P27083" s="93"/>
    </row>
    <row r="27084" spans="14:16">
      <c r="N27084" s="102"/>
      <c r="O27084" s="93"/>
      <c r="P27084" s="93"/>
    </row>
    <row r="27085" spans="14:16">
      <c r="N27085" s="102"/>
      <c r="O27085" s="93"/>
      <c r="P27085" s="93"/>
    </row>
    <row r="27086" spans="14:16">
      <c r="N27086" s="102"/>
      <c r="O27086" s="93"/>
      <c r="P27086" s="93"/>
    </row>
    <row r="27087" spans="14:16">
      <c r="N27087" s="102"/>
      <c r="O27087" s="93"/>
      <c r="P27087" s="93"/>
    </row>
    <row r="27088" spans="14:16">
      <c r="N27088" s="102"/>
      <c r="O27088" s="93"/>
      <c r="P27088" s="93"/>
    </row>
    <row r="27089" spans="14:16">
      <c r="N27089" s="102"/>
      <c r="O27089" s="93"/>
      <c r="P27089" s="93"/>
    </row>
    <row r="27090" spans="14:16">
      <c r="N27090" s="102"/>
      <c r="O27090" s="93"/>
      <c r="P27090" s="93"/>
    </row>
    <row r="27091" spans="14:16">
      <c r="N27091" s="102"/>
      <c r="O27091" s="93"/>
      <c r="P27091" s="93"/>
    </row>
    <row r="27092" spans="14:16">
      <c r="N27092" s="102"/>
      <c r="O27092" s="93"/>
      <c r="P27092" s="93"/>
    </row>
    <row r="27093" spans="14:16">
      <c r="N27093" s="102"/>
      <c r="O27093" s="93"/>
      <c r="P27093" s="93"/>
    </row>
    <row r="27094" spans="14:16">
      <c r="N27094" s="102"/>
      <c r="O27094" s="93"/>
      <c r="P27094" s="93"/>
    </row>
    <row r="27095" spans="14:16">
      <c r="N27095" s="102"/>
      <c r="O27095" s="93"/>
      <c r="P27095" s="93"/>
    </row>
    <row r="27096" spans="14:16">
      <c r="N27096" s="102"/>
      <c r="O27096" s="93"/>
      <c r="P27096" s="93"/>
    </row>
    <row r="27097" spans="14:16">
      <c r="N27097" s="102"/>
      <c r="O27097" s="93"/>
      <c r="P27097" s="93"/>
    </row>
    <row r="27098" spans="14:16">
      <c r="N27098" s="102"/>
      <c r="O27098" s="93"/>
      <c r="P27098" s="93"/>
    </row>
    <row r="27099" spans="14:16">
      <c r="N27099" s="102"/>
      <c r="O27099" s="93"/>
      <c r="P27099" s="93"/>
    </row>
    <row r="27100" spans="14:16">
      <c r="N27100" s="102"/>
      <c r="O27100" s="93"/>
      <c r="P27100" s="93"/>
    </row>
    <row r="27101" spans="14:16">
      <c r="N27101" s="102"/>
      <c r="O27101" s="93"/>
      <c r="P27101" s="93"/>
    </row>
    <row r="27102" spans="14:16">
      <c r="N27102" s="102"/>
      <c r="O27102" s="93"/>
      <c r="P27102" s="93"/>
    </row>
    <row r="27103" spans="14:16">
      <c r="N27103" s="102"/>
      <c r="O27103" s="93"/>
      <c r="P27103" s="93"/>
    </row>
    <row r="27104" spans="14:16">
      <c r="N27104" s="102"/>
      <c r="O27104" s="93"/>
      <c r="P27104" s="93"/>
    </row>
    <row r="27105" spans="14:16">
      <c r="N27105" s="102"/>
      <c r="O27105" s="93"/>
      <c r="P27105" s="93"/>
    </row>
    <row r="27106" spans="14:16">
      <c r="N27106" s="102"/>
      <c r="O27106" s="93"/>
      <c r="P27106" s="93"/>
    </row>
    <row r="27107" spans="14:16">
      <c r="N27107" s="102"/>
      <c r="O27107" s="93"/>
      <c r="P27107" s="93"/>
    </row>
    <row r="27108" spans="14:16">
      <c r="N27108" s="102"/>
      <c r="O27108" s="93"/>
      <c r="P27108" s="93"/>
    </row>
    <row r="27109" spans="14:16">
      <c r="N27109" s="102"/>
      <c r="O27109" s="93"/>
      <c r="P27109" s="93"/>
    </row>
    <row r="27110" spans="14:16">
      <c r="N27110" s="102"/>
      <c r="O27110" s="93"/>
      <c r="P27110" s="93"/>
    </row>
    <row r="27111" spans="14:16">
      <c r="N27111" s="102"/>
      <c r="O27111" s="93"/>
      <c r="P27111" s="93"/>
    </row>
    <row r="27112" spans="14:16">
      <c r="N27112" s="102"/>
      <c r="O27112" s="93"/>
      <c r="P27112" s="93"/>
    </row>
    <row r="27113" spans="14:16">
      <c r="N27113" s="102"/>
      <c r="O27113" s="93"/>
      <c r="P27113" s="93"/>
    </row>
    <row r="27114" spans="14:16">
      <c r="N27114" s="102"/>
      <c r="O27114" s="93"/>
      <c r="P27114" s="93"/>
    </row>
    <row r="27115" spans="14:16">
      <c r="N27115" s="102"/>
      <c r="O27115" s="93"/>
      <c r="P27115" s="93"/>
    </row>
    <row r="27116" spans="14:16">
      <c r="N27116" s="102"/>
      <c r="O27116" s="93"/>
      <c r="P27116" s="93"/>
    </row>
    <row r="27117" spans="14:16">
      <c r="N27117" s="102"/>
      <c r="O27117" s="93"/>
      <c r="P27117" s="93"/>
    </row>
    <row r="27118" spans="14:16">
      <c r="N27118" s="102"/>
      <c r="O27118" s="93"/>
      <c r="P27118" s="93"/>
    </row>
    <row r="27119" spans="14:16">
      <c r="N27119" s="102"/>
      <c r="O27119" s="93"/>
      <c r="P27119" s="93"/>
    </row>
    <row r="27120" spans="14:16">
      <c r="N27120" s="102"/>
      <c r="O27120" s="93"/>
      <c r="P27120" s="93"/>
    </row>
    <row r="27121" spans="14:16">
      <c r="N27121" s="102"/>
      <c r="O27121" s="93"/>
      <c r="P27121" s="93"/>
    </row>
    <row r="27122" spans="14:16">
      <c r="N27122" s="102"/>
      <c r="O27122" s="93"/>
      <c r="P27122" s="93"/>
    </row>
    <row r="27123" spans="14:16">
      <c r="N27123" s="102"/>
      <c r="O27123" s="93"/>
      <c r="P27123" s="93"/>
    </row>
    <row r="27124" spans="14:16">
      <c r="N27124" s="102"/>
      <c r="O27124" s="93"/>
      <c r="P27124" s="93"/>
    </row>
    <row r="27125" spans="14:16">
      <c r="N27125" s="102"/>
      <c r="O27125" s="93"/>
      <c r="P27125" s="93"/>
    </row>
    <row r="27126" spans="14:16">
      <c r="N27126" s="102"/>
      <c r="O27126" s="93"/>
      <c r="P27126" s="93"/>
    </row>
    <row r="27127" spans="14:16">
      <c r="N27127" s="102"/>
      <c r="O27127" s="93"/>
      <c r="P27127" s="93"/>
    </row>
    <row r="27128" spans="14:16">
      <c r="N27128" s="102"/>
      <c r="O27128" s="93"/>
      <c r="P27128" s="93"/>
    </row>
    <row r="27129" spans="14:16">
      <c r="N27129" s="102"/>
      <c r="O27129" s="93"/>
      <c r="P27129" s="93"/>
    </row>
    <row r="27130" spans="14:16">
      <c r="N27130" s="102"/>
      <c r="O27130" s="93"/>
      <c r="P27130" s="93"/>
    </row>
    <row r="27131" spans="14:16">
      <c r="N27131" s="102"/>
      <c r="O27131" s="93"/>
      <c r="P27131" s="93"/>
    </row>
    <row r="27132" spans="14:16">
      <c r="N27132" s="102"/>
      <c r="O27132" s="93"/>
      <c r="P27132" s="93"/>
    </row>
    <row r="27133" spans="14:16">
      <c r="N27133" s="102"/>
      <c r="O27133" s="93"/>
      <c r="P27133" s="93"/>
    </row>
    <row r="27134" spans="14:16">
      <c r="N27134" s="102"/>
      <c r="O27134" s="93"/>
      <c r="P27134" s="93"/>
    </row>
    <row r="27135" spans="14:16">
      <c r="N27135" s="102"/>
      <c r="O27135" s="93"/>
      <c r="P27135" s="93"/>
    </row>
    <row r="27136" spans="14:16">
      <c r="N27136" s="102"/>
      <c r="O27136" s="93"/>
      <c r="P27136" s="93"/>
    </row>
    <row r="27137" spans="14:16">
      <c r="N27137" s="102"/>
      <c r="O27137" s="93"/>
      <c r="P27137" s="93"/>
    </row>
    <row r="27138" spans="14:16">
      <c r="N27138" s="102"/>
      <c r="O27138" s="93"/>
      <c r="P27138" s="93"/>
    </row>
    <row r="27139" spans="14:16">
      <c r="N27139" s="102"/>
      <c r="O27139" s="93"/>
      <c r="P27139" s="93"/>
    </row>
    <row r="27140" spans="14:16">
      <c r="N27140" s="102"/>
      <c r="O27140" s="93"/>
      <c r="P27140" s="93"/>
    </row>
    <row r="27141" spans="14:16">
      <c r="N27141" s="102"/>
      <c r="O27141" s="93"/>
      <c r="P27141" s="93"/>
    </row>
    <row r="27142" spans="14:16">
      <c r="N27142" s="102"/>
      <c r="O27142" s="93"/>
      <c r="P27142" s="93"/>
    </row>
    <row r="27143" spans="14:16">
      <c r="N27143" s="102"/>
      <c r="O27143" s="93"/>
      <c r="P27143" s="93"/>
    </row>
    <row r="27144" spans="14:16">
      <c r="N27144" s="102"/>
      <c r="O27144" s="93"/>
      <c r="P27144" s="93"/>
    </row>
    <row r="27145" spans="14:16">
      <c r="N27145" s="102"/>
      <c r="O27145" s="93"/>
      <c r="P27145" s="93"/>
    </row>
    <row r="27146" spans="14:16">
      <c r="N27146" s="102"/>
      <c r="O27146" s="93"/>
      <c r="P27146" s="93"/>
    </row>
    <row r="27147" spans="14:16">
      <c r="N27147" s="102"/>
      <c r="O27147" s="93"/>
      <c r="P27147" s="93"/>
    </row>
    <row r="27148" spans="14:16">
      <c r="N27148" s="102"/>
      <c r="O27148" s="93"/>
      <c r="P27148" s="93"/>
    </row>
    <row r="27149" spans="14:16">
      <c r="N27149" s="102"/>
      <c r="O27149" s="93"/>
      <c r="P27149" s="93"/>
    </row>
    <row r="27150" spans="14:16">
      <c r="N27150" s="102"/>
      <c r="O27150" s="93"/>
      <c r="P27150" s="93"/>
    </row>
    <row r="27151" spans="14:16">
      <c r="N27151" s="102"/>
      <c r="O27151" s="93"/>
      <c r="P27151" s="93"/>
    </row>
    <row r="27152" spans="14:16">
      <c r="N27152" s="102"/>
      <c r="O27152" s="93"/>
      <c r="P27152" s="93"/>
    </row>
    <row r="27153" spans="14:16">
      <c r="N27153" s="102"/>
      <c r="O27153" s="93"/>
      <c r="P27153" s="93"/>
    </row>
    <row r="27154" spans="14:16">
      <c r="N27154" s="102"/>
      <c r="O27154" s="93"/>
      <c r="P27154" s="93"/>
    </row>
    <row r="27155" spans="14:16">
      <c r="N27155" s="102"/>
      <c r="O27155" s="93"/>
      <c r="P27155" s="93"/>
    </row>
    <row r="27156" spans="14:16">
      <c r="N27156" s="102"/>
      <c r="O27156" s="93"/>
      <c r="P27156" s="93"/>
    </row>
    <row r="27157" spans="14:16">
      <c r="N27157" s="102"/>
      <c r="O27157" s="93"/>
      <c r="P27157" s="93"/>
    </row>
    <row r="27158" spans="14:16">
      <c r="N27158" s="102"/>
      <c r="O27158" s="93"/>
      <c r="P27158" s="93"/>
    </row>
    <row r="27159" spans="14:16">
      <c r="N27159" s="102"/>
      <c r="O27159" s="93"/>
      <c r="P27159" s="93"/>
    </row>
    <row r="27160" spans="14:16">
      <c r="N27160" s="102"/>
      <c r="O27160" s="93"/>
      <c r="P27160" s="93"/>
    </row>
    <row r="27161" spans="14:16">
      <c r="N27161" s="102"/>
      <c r="O27161" s="93"/>
      <c r="P27161" s="93"/>
    </row>
    <row r="27162" spans="14:16">
      <c r="N27162" s="102"/>
      <c r="O27162" s="93"/>
      <c r="P27162" s="93"/>
    </row>
    <row r="27163" spans="14:16">
      <c r="N27163" s="102"/>
      <c r="O27163" s="93"/>
      <c r="P27163" s="93"/>
    </row>
    <row r="27164" spans="14:16">
      <c r="N27164" s="102"/>
      <c r="O27164" s="93"/>
      <c r="P27164" s="93"/>
    </row>
    <row r="27165" spans="14:16">
      <c r="N27165" s="102"/>
      <c r="O27165" s="93"/>
      <c r="P27165" s="93"/>
    </row>
    <row r="27166" spans="14:16">
      <c r="N27166" s="102"/>
      <c r="O27166" s="93"/>
      <c r="P27166" s="93"/>
    </row>
    <row r="27167" spans="14:16">
      <c r="N27167" s="102"/>
      <c r="O27167" s="93"/>
      <c r="P27167" s="93"/>
    </row>
    <row r="27168" spans="14:16">
      <c r="N27168" s="102"/>
      <c r="O27168" s="93"/>
      <c r="P27168" s="93"/>
    </row>
    <row r="27169" spans="14:16">
      <c r="N27169" s="102"/>
      <c r="O27169" s="93"/>
      <c r="P27169" s="93"/>
    </row>
    <row r="27170" spans="14:16">
      <c r="N27170" s="102"/>
      <c r="O27170" s="93"/>
      <c r="P27170" s="93"/>
    </row>
    <row r="27171" spans="14:16">
      <c r="N27171" s="102"/>
      <c r="O27171" s="93"/>
      <c r="P27171" s="93"/>
    </row>
    <row r="27172" spans="14:16">
      <c r="N27172" s="102"/>
      <c r="O27172" s="93"/>
      <c r="P27172" s="93"/>
    </row>
    <row r="27173" spans="14:16">
      <c r="N27173" s="102"/>
      <c r="O27173" s="93"/>
      <c r="P27173" s="93"/>
    </row>
    <row r="27174" spans="14:16">
      <c r="N27174" s="102"/>
      <c r="O27174" s="93"/>
      <c r="P27174" s="93"/>
    </row>
    <row r="27175" spans="14:16">
      <c r="N27175" s="102"/>
      <c r="O27175" s="93"/>
      <c r="P27175" s="93"/>
    </row>
    <row r="27176" spans="14:16">
      <c r="N27176" s="102"/>
      <c r="O27176" s="93"/>
      <c r="P27176" s="93"/>
    </row>
    <row r="27177" spans="14:16">
      <c r="N27177" s="102"/>
      <c r="O27177" s="93"/>
      <c r="P27177" s="93"/>
    </row>
    <row r="27178" spans="14:16">
      <c r="N27178" s="102"/>
      <c r="O27178" s="93"/>
      <c r="P27178" s="93"/>
    </row>
    <row r="27179" spans="14:16">
      <c r="N27179" s="102"/>
      <c r="O27179" s="93"/>
      <c r="P27179" s="93"/>
    </row>
    <row r="27180" spans="14:16">
      <c r="N27180" s="102"/>
      <c r="O27180" s="93"/>
      <c r="P27180" s="93"/>
    </row>
    <row r="27181" spans="14:16">
      <c r="N27181" s="102"/>
      <c r="O27181" s="93"/>
      <c r="P27181" s="93"/>
    </row>
    <row r="27182" spans="14:16">
      <c r="N27182" s="102"/>
      <c r="O27182" s="93"/>
      <c r="P27182" s="93"/>
    </row>
    <row r="27183" spans="14:16">
      <c r="N27183" s="102"/>
      <c r="O27183" s="93"/>
      <c r="P27183" s="93"/>
    </row>
    <row r="27184" spans="14:16">
      <c r="N27184" s="102"/>
      <c r="O27184" s="93"/>
      <c r="P27184" s="93"/>
    </row>
    <row r="27185" spans="14:16">
      <c r="N27185" s="102"/>
      <c r="O27185" s="93"/>
      <c r="P27185" s="93"/>
    </row>
    <row r="27186" spans="14:16">
      <c r="N27186" s="102"/>
      <c r="O27186" s="93"/>
      <c r="P27186" s="93"/>
    </row>
    <row r="27187" spans="14:16">
      <c r="N27187" s="102"/>
      <c r="O27187" s="93"/>
      <c r="P27187" s="93"/>
    </row>
    <row r="27188" spans="14:16">
      <c r="N27188" s="102"/>
      <c r="O27188" s="93"/>
      <c r="P27188" s="93"/>
    </row>
    <row r="27189" spans="14:16">
      <c r="N27189" s="102"/>
      <c r="O27189" s="93"/>
      <c r="P27189" s="93"/>
    </row>
    <row r="27190" spans="14:16">
      <c r="N27190" s="102"/>
      <c r="O27190" s="93"/>
      <c r="P27190" s="93"/>
    </row>
    <row r="27191" spans="14:16">
      <c r="N27191" s="102"/>
      <c r="O27191" s="93"/>
      <c r="P27191" s="93"/>
    </row>
    <row r="27192" spans="14:16">
      <c r="N27192" s="102"/>
      <c r="O27192" s="93"/>
      <c r="P27192" s="93"/>
    </row>
    <row r="27193" spans="14:16">
      <c r="N27193" s="102"/>
      <c r="O27193" s="93"/>
      <c r="P27193" s="93"/>
    </row>
    <row r="27194" spans="14:16">
      <c r="N27194" s="102"/>
      <c r="O27194" s="93"/>
      <c r="P27194" s="93"/>
    </row>
    <row r="27195" spans="14:16">
      <c r="N27195" s="102"/>
      <c r="O27195" s="93"/>
      <c r="P27195" s="93"/>
    </row>
    <row r="27196" spans="14:16">
      <c r="N27196" s="102"/>
      <c r="O27196" s="93"/>
      <c r="P27196" s="93"/>
    </row>
    <row r="27197" spans="14:16">
      <c r="N27197" s="102"/>
      <c r="O27197" s="93"/>
      <c r="P27197" s="93"/>
    </row>
    <row r="27198" spans="14:16">
      <c r="N27198" s="102"/>
      <c r="O27198" s="93"/>
      <c r="P27198" s="93"/>
    </row>
    <row r="27199" spans="14:16">
      <c r="N27199" s="102"/>
      <c r="O27199" s="93"/>
      <c r="P27199" s="93"/>
    </row>
    <row r="27200" spans="14:16">
      <c r="N27200" s="102"/>
      <c r="O27200" s="93"/>
      <c r="P27200" s="93"/>
    </row>
    <row r="27201" spans="14:16">
      <c r="N27201" s="102"/>
      <c r="O27201" s="93"/>
      <c r="P27201" s="93"/>
    </row>
    <row r="27202" spans="14:16">
      <c r="N27202" s="102"/>
      <c r="O27202" s="93"/>
      <c r="P27202" s="93"/>
    </row>
    <row r="27203" spans="14:16">
      <c r="N27203" s="102"/>
      <c r="O27203" s="93"/>
      <c r="P27203" s="93"/>
    </row>
    <row r="27204" spans="14:16">
      <c r="N27204" s="102"/>
      <c r="O27204" s="93"/>
      <c r="P27204" s="93"/>
    </row>
    <row r="27205" spans="14:16">
      <c r="N27205" s="102"/>
      <c r="O27205" s="93"/>
      <c r="P27205" s="93"/>
    </row>
    <row r="27206" spans="14:16">
      <c r="N27206" s="102"/>
      <c r="O27206" s="93"/>
      <c r="P27206" s="93"/>
    </row>
    <row r="27207" spans="14:16">
      <c r="N27207" s="102"/>
      <c r="O27207" s="93"/>
      <c r="P27207" s="93"/>
    </row>
    <row r="27208" spans="14:16">
      <c r="N27208" s="102"/>
      <c r="O27208" s="93"/>
      <c r="P27208" s="93"/>
    </row>
    <row r="27209" spans="14:16">
      <c r="N27209" s="102"/>
      <c r="O27209" s="93"/>
      <c r="P27209" s="93"/>
    </row>
    <row r="27210" spans="14:16">
      <c r="N27210" s="102"/>
      <c r="O27210" s="93"/>
      <c r="P27210" s="93"/>
    </row>
    <row r="27211" spans="14:16">
      <c r="N27211" s="102"/>
      <c r="O27211" s="93"/>
      <c r="P27211" s="93"/>
    </row>
    <row r="27212" spans="14:16">
      <c r="N27212" s="102"/>
      <c r="O27212" s="93"/>
      <c r="P27212" s="93"/>
    </row>
    <row r="27213" spans="14:16">
      <c r="N27213" s="102"/>
      <c r="O27213" s="93"/>
      <c r="P27213" s="93"/>
    </row>
    <row r="27214" spans="14:16">
      <c r="N27214" s="102"/>
      <c r="O27214" s="93"/>
      <c r="P27214" s="93"/>
    </row>
    <row r="27215" spans="14:16">
      <c r="N27215" s="102"/>
      <c r="O27215" s="93"/>
      <c r="P27215" s="93"/>
    </row>
    <row r="27216" spans="14:16">
      <c r="N27216" s="102"/>
      <c r="O27216" s="93"/>
      <c r="P27216" s="93"/>
    </row>
    <row r="27217" spans="14:16">
      <c r="N27217" s="102"/>
      <c r="O27217" s="93"/>
      <c r="P27217" s="93"/>
    </row>
    <row r="27218" spans="14:16">
      <c r="N27218" s="102"/>
      <c r="O27218" s="93"/>
      <c r="P27218" s="93"/>
    </row>
    <row r="27219" spans="14:16">
      <c r="N27219" s="102"/>
      <c r="O27219" s="93"/>
      <c r="P27219" s="93"/>
    </row>
    <row r="27220" spans="14:16">
      <c r="N27220" s="102"/>
      <c r="O27220" s="93"/>
      <c r="P27220" s="93"/>
    </row>
    <row r="27221" spans="14:16">
      <c r="N27221" s="102"/>
      <c r="O27221" s="93"/>
      <c r="P27221" s="93"/>
    </row>
    <row r="27222" spans="14:16">
      <c r="N27222" s="102"/>
      <c r="O27222" s="93"/>
      <c r="P27222" s="93"/>
    </row>
    <row r="27223" spans="14:16">
      <c r="N27223" s="102"/>
      <c r="O27223" s="93"/>
      <c r="P27223" s="93"/>
    </row>
    <row r="27224" spans="14:16">
      <c r="N27224" s="102"/>
      <c r="O27224" s="93"/>
      <c r="P27224" s="93"/>
    </row>
    <row r="27225" spans="14:16">
      <c r="N27225" s="102"/>
      <c r="O27225" s="93"/>
      <c r="P27225" s="93"/>
    </row>
    <row r="27226" spans="14:16">
      <c r="N27226" s="102"/>
      <c r="O27226" s="93"/>
      <c r="P27226" s="93"/>
    </row>
    <row r="27227" spans="14:16">
      <c r="N27227" s="102"/>
      <c r="O27227" s="93"/>
      <c r="P27227" s="93"/>
    </row>
    <row r="27228" spans="14:16">
      <c r="N27228" s="102"/>
      <c r="O27228" s="93"/>
      <c r="P27228" s="93"/>
    </row>
    <row r="27229" spans="14:16">
      <c r="N27229" s="102"/>
      <c r="O27229" s="93"/>
      <c r="P27229" s="93"/>
    </row>
    <row r="27230" spans="14:16">
      <c r="N27230" s="102"/>
      <c r="O27230" s="93"/>
      <c r="P27230" s="93"/>
    </row>
    <row r="27231" spans="14:16">
      <c r="N27231" s="102"/>
      <c r="O27231" s="93"/>
      <c r="P27231" s="93"/>
    </row>
    <row r="27232" spans="14:16">
      <c r="N27232" s="102"/>
      <c r="O27232" s="93"/>
      <c r="P27232" s="93"/>
    </row>
    <row r="27233" spans="14:16">
      <c r="N27233" s="102"/>
      <c r="O27233" s="93"/>
      <c r="P27233" s="93"/>
    </row>
    <row r="27234" spans="14:16">
      <c r="N27234" s="102"/>
      <c r="O27234" s="93"/>
      <c r="P27234" s="93"/>
    </row>
    <row r="27235" spans="14:16">
      <c r="N27235" s="102"/>
      <c r="O27235" s="93"/>
      <c r="P27235" s="93"/>
    </row>
    <row r="27236" spans="14:16">
      <c r="N27236" s="102"/>
      <c r="O27236" s="93"/>
      <c r="P27236" s="93"/>
    </row>
    <row r="27237" spans="14:16">
      <c r="N27237" s="102"/>
      <c r="O27237" s="93"/>
      <c r="P27237" s="93"/>
    </row>
    <row r="27238" spans="14:16">
      <c r="N27238" s="102"/>
      <c r="O27238" s="93"/>
      <c r="P27238" s="93"/>
    </row>
    <row r="27239" spans="14:16">
      <c r="N27239" s="102"/>
      <c r="O27239" s="93"/>
      <c r="P27239" s="93"/>
    </row>
    <row r="27240" spans="14:16">
      <c r="N27240" s="102"/>
      <c r="O27240" s="93"/>
      <c r="P27240" s="93"/>
    </row>
    <row r="27241" spans="14:16">
      <c r="N27241" s="102"/>
      <c r="O27241" s="93"/>
      <c r="P27241" s="93"/>
    </row>
    <row r="27242" spans="14:16">
      <c r="N27242" s="102"/>
      <c r="O27242" s="93"/>
      <c r="P27242" s="93"/>
    </row>
    <row r="27243" spans="14:16">
      <c r="N27243" s="102"/>
      <c r="O27243" s="93"/>
      <c r="P27243" s="93"/>
    </row>
    <row r="27244" spans="14:16">
      <c r="N27244" s="102"/>
      <c r="O27244" s="93"/>
      <c r="P27244" s="93"/>
    </row>
    <row r="27245" spans="14:16">
      <c r="N27245" s="102"/>
      <c r="O27245" s="93"/>
      <c r="P27245" s="93"/>
    </row>
    <row r="27246" spans="14:16">
      <c r="N27246" s="102"/>
      <c r="O27246" s="93"/>
      <c r="P27246" s="93"/>
    </row>
    <row r="27247" spans="14:16">
      <c r="N27247" s="102"/>
      <c r="O27247" s="93"/>
      <c r="P27247" s="93"/>
    </row>
    <row r="27248" spans="14:16">
      <c r="N27248" s="102"/>
      <c r="O27248" s="93"/>
      <c r="P27248" s="93"/>
    </row>
    <row r="27249" spans="14:16">
      <c r="N27249" s="102"/>
      <c r="O27249" s="93"/>
      <c r="P27249" s="93"/>
    </row>
    <row r="27250" spans="14:16">
      <c r="N27250" s="102"/>
      <c r="O27250" s="93"/>
      <c r="P27250" s="93"/>
    </row>
    <row r="27251" spans="14:16">
      <c r="N27251" s="102"/>
      <c r="O27251" s="93"/>
      <c r="P27251" s="93"/>
    </row>
    <row r="27252" spans="14:16">
      <c r="N27252" s="102"/>
      <c r="O27252" s="93"/>
      <c r="P27252" s="93"/>
    </row>
    <row r="27253" spans="14:16">
      <c r="N27253" s="102"/>
      <c r="O27253" s="93"/>
      <c r="P27253" s="93"/>
    </row>
    <row r="27254" spans="14:16">
      <c r="N27254" s="102"/>
      <c r="O27254" s="93"/>
      <c r="P27254" s="93"/>
    </row>
    <row r="27255" spans="14:16">
      <c r="N27255" s="102"/>
      <c r="O27255" s="93"/>
      <c r="P27255" s="93"/>
    </row>
    <row r="27256" spans="14:16">
      <c r="N27256" s="102"/>
      <c r="O27256" s="93"/>
      <c r="P27256" s="93"/>
    </row>
    <row r="27257" spans="14:16">
      <c r="N27257" s="102"/>
      <c r="O27257" s="93"/>
      <c r="P27257" s="93"/>
    </row>
    <row r="27258" spans="14:16">
      <c r="N27258" s="102"/>
      <c r="O27258" s="93"/>
      <c r="P27258" s="93"/>
    </row>
    <row r="27259" spans="14:16">
      <c r="N27259" s="102"/>
      <c r="O27259" s="93"/>
      <c r="P27259" s="93"/>
    </row>
    <row r="27260" spans="14:16">
      <c r="N27260" s="102"/>
      <c r="O27260" s="93"/>
      <c r="P27260" s="93"/>
    </row>
    <row r="27261" spans="14:16">
      <c r="N27261" s="102"/>
      <c r="O27261" s="93"/>
      <c r="P27261" s="93"/>
    </row>
    <row r="27262" spans="14:16">
      <c r="N27262" s="102"/>
      <c r="O27262" s="93"/>
      <c r="P27262" s="93"/>
    </row>
    <row r="27263" spans="14:16">
      <c r="N27263" s="102"/>
      <c r="O27263" s="93"/>
      <c r="P27263" s="93"/>
    </row>
    <row r="27264" spans="14:16">
      <c r="N27264" s="102"/>
      <c r="O27264" s="93"/>
      <c r="P27264" s="93"/>
    </row>
    <row r="27265" spans="14:16">
      <c r="N27265" s="102"/>
      <c r="O27265" s="93"/>
      <c r="P27265" s="93"/>
    </row>
    <row r="27266" spans="14:16">
      <c r="N27266" s="102"/>
      <c r="O27266" s="93"/>
      <c r="P27266" s="93"/>
    </row>
    <row r="27267" spans="14:16">
      <c r="N27267" s="102"/>
      <c r="O27267" s="93"/>
      <c r="P27267" s="93"/>
    </row>
    <row r="27268" spans="14:16">
      <c r="N27268" s="102"/>
      <c r="O27268" s="93"/>
      <c r="P27268" s="93"/>
    </row>
    <row r="27269" spans="14:16">
      <c r="N27269" s="102"/>
      <c r="O27269" s="93"/>
      <c r="P27269" s="93"/>
    </row>
    <row r="27270" spans="14:16">
      <c r="N27270" s="102"/>
      <c r="O27270" s="93"/>
      <c r="P27270" s="93"/>
    </row>
    <row r="27271" spans="14:16">
      <c r="N27271" s="102"/>
      <c r="O27271" s="93"/>
      <c r="P27271" s="93"/>
    </row>
    <row r="27272" spans="14:16">
      <c r="N27272" s="102"/>
      <c r="O27272" s="93"/>
      <c r="P27272" s="93"/>
    </row>
    <row r="27273" spans="14:16">
      <c r="N27273" s="102"/>
      <c r="O27273" s="93"/>
      <c r="P27273" s="93"/>
    </row>
    <row r="27274" spans="14:16">
      <c r="N27274" s="102"/>
      <c r="O27274" s="93"/>
      <c r="P27274" s="93"/>
    </row>
    <row r="27275" spans="14:16">
      <c r="N27275" s="102"/>
      <c r="O27275" s="93"/>
      <c r="P27275" s="93"/>
    </row>
    <row r="27276" spans="14:16">
      <c r="N27276" s="102"/>
      <c r="O27276" s="93"/>
      <c r="P27276" s="93"/>
    </row>
    <row r="27277" spans="14:16">
      <c r="N27277" s="102"/>
      <c r="O27277" s="93"/>
      <c r="P27277" s="93"/>
    </row>
    <row r="27278" spans="14:16">
      <c r="N27278" s="102"/>
      <c r="O27278" s="93"/>
      <c r="P27278" s="93"/>
    </row>
    <row r="27279" spans="14:16">
      <c r="N27279" s="102"/>
      <c r="O27279" s="93"/>
      <c r="P27279" s="93"/>
    </row>
    <row r="27280" spans="14:16">
      <c r="N27280" s="102"/>
      <c r="O27280" s="93"/>
      <c r="P27280" s="93"/>
    </row>
    <row r="27281" spans="14:16">
      <c r="N27281" s="102"/>
      <c r="O27281" s="93"/>
      <c r="P27281" s="93"/>
    </row>
    <row r="27282" spans="14:16">
      <c r="N27282" s="102"/>
      <c r="O27282" s="93"/>
      <c r="P27282" s="93"/>
    </row>
    <row r="27283" spans="14:16">
      <c r="N27283" s="102"/>
      <c r="O27283" s="93"/>
      <c r="P27283" s="93"/>
    </row>
    <row r="27284" spans="14:16">
      <c r="N27284" s="102"/>
      <c r="O27284" s="93"/>
      <c r="P27284" s="93"/>
    </row>
    <row r="27285" spans="14:16">
      <c r="N27285" s="102"/>
      <c r="O27285" s="93"/>
      <c r="P27285" s="93"/>
    </row>
    <row r="27286" spans="14:16">
      <c r="N27286" s="102"/>
      <c r="O27286" s="93"/>
      <c r="P27286" s="93"/>
    </row>
    <row r="27287" spans="14:16">
      <c r="N27287" s="102"/>
      <c r="O27287" s="93"/>
      <c r="P27287" s="93"/>
    </row>
    <row r="27288" spans="14:16">
      <c r="N27288" s="102"/>
      <c r="O27288" s="93"/>
      <c r="P27288" s="93"/>
    </row>
    <row r="27289" spans="14:16">
      <c r="N27289" s="102"/>
      <c r="O27289" s="93"/>
      <c r="P27289" s="93"/>
    </row>
    <row r="27290" spans="14:16">
      <c r="N27290" s="102"/>
      <c r="O27290" s="93"/>
      <c r="P27290" s="93"/>
    </row>
    <row r="27291" spans="14:16">
      <c r="N27291" s="102"/>
      <c r="O27291" s="93"/>
      <c r="P27291" s="93"/>
    </row>
    <row r="27292" spans="14:16">
      <c r="N27292" s="102"/>
      <c r="O27292" s="93"/>
      <c r="P27292" s="93"/>
    </row>
    <row r="27293" spans="14:16">
      <c r="N27293" s="102"/>
      <c r="O27293" s="93"/>
      <c r="P27293" s="93"/>
    </row>
    <row r="27294" spans="14:16">
      <c r="N27294" s="102"/>
      <c r="O27294" s="93"/>
      <c r="P27294" s="93"/>
    </row>
    <row r="27295" spans="14:16">
      <c r="N27295" s="102"/>
      <c r="O27295" s="93"/>
      <c r="P27295" s="93"/>
    </row>
    <row r="27296" spans="14:16">
      <c r="N27296" s="102"/>
      <c r="O27296" s="93"/>
      <c r="P27296" s="93"/>
    </row>
    <row r="27297" spans="14:16">
      <c r="N27297" s="102"/>
      <c r="O27297" s="93"/>
      <c r="P27297" s="93"/>
    </row>
    <row r="27298" spans="14:16">
      <c r="N27298" s="102"/>
      <c r="O27298" s="93"/>
      <c r="P27298" s="93"/>
    </row>
    <row r="27299" spans="14:16">
      <c r="N27299" s="102"/>
      <c r="O27299" s="93"/>
      <c r="P27299" s="93"/>
    </row>
    <row r="27300" spans="14:16">
      <c r="N27300" s="102"/>
      <c r="O27300" s="93"/>
      <c r="P27300" s="93"/>
    </row>
    <row r="27301" spans="14:16">
      <c r="N27301" s="102"/>
      <c r="O27301" s="93"/>
      <c r="P27301" s="93"/>
    </row>
    <row r="27302" spans="14:16">
      <c r="N27302" s="102"/>
      <c r="O27302" s="93"/>
      <c r="P27302" s="93"/>
    </row>
    <row r="27303" spans="14:16">
      <c r="N27303" s="102"/>
      <c r="O27303" s="93"/>
      <c r="P27303" s="93"/>
    </row>
    <row r="27304" spans="14:16">
      <c r="N27304" s="102"/>
      <c r="O27304" s="93"/>
      <c r="P27304" s="93"/>
    </row>
    <row r="27305" spans="14:16">
      <c r="N27305" s="102"/>
      <c r="O27305" s="93"/>
      <c r="P27305" s="93"/>
    </row>
    <row r="27306" spans="14:16">
      <c r="N27306" s="102"/>
      <c r="O27306" s="93"/>
      <c r="P27306" s="93"/>
    </row>
    <row r="27307" spans="14:16">
      <c r="N27307" s="102"/>
      <c r="O27307" s="93"/>
      <c r="P27307" s="93"/>
    </row>
    <row r="27308" spans="14:16">
      <c r="N27308" s="102"/>
      <c r="O27308" s="93"/>
      <c r="P27308" s="93"/>
    </row>
    <row r="27309" spans="14:16">
      <c r="N27309" s="102"/>
      <c r="O27309" s="93"/>
      <c r="P27309" s="93"/>
    </row>
    <row r="27310" spans="14:16">
      <c r="N27310" s="102"/>
      <c r="O27310" s="93"/>
      <c r="P27310" s="93"/>
    </row>
    <row r="27311" spans="14:16">
      <c r="N27311" s="102"/>
      <c r="O27311" s="93"/>
      <c r="P27311" s="93"/>
    </row>
    <row r="27312" spans="14:16">
      <c r="N27312" s="102"/>
      <c r="O27312" s="93"/>
      <c r="P27312" s="93"/>
    </row>
    <row r="27313" spans="14:16">
      <c r="N27313" s="102"/>
      <c r="O27313" s="93"/>
      <c r="P27313" s="93"/>
    </row>
    <row r="27314" spans="14:16">
      <c r="N27314" s="102"/>
      <c r="O27314" s="93"/>
      <c r="P27314" s="93"/>
    </row>
    <row r="27315" spans="14:16">
      <c r="N27315" s="102"/>
      <c r="O27315" s="93"/>
      <c r="P27315" s="93"/>
    </row>
    <row r="27316" spans="14:16">
      <c r="N27316" s="102"/>
      <c r="O27316" s="93"/>
      <c r="P27316" s="93"/>
    </row>
    <row r="27317" spans="14:16">
      <c r="N27317" s="102"/>
      <c r="O27317" s="93"/>
      <c r="P27317" s="93"/>
    </row>
    <row r="27318" spans="14:16">
      <c r="N27318" s="102"/>
      <c r="O27318" s="93"/>
      <c r="P27318" s="93"/>
    </row>
    <row r="27319" spans="14:16">
      <c r="N27319" s="102"/>
      <c r="O27319" s="93"/>
      <c r="P27319" s="93"/>
    </row>
    <row r="27320" spans="14:16">
      <c r="N27320" s="102"/>
      <c r="O27320" s="93"/>
      <c r="P27320" s="93"/>
    </row>
    <row r="27321" spans="14:16">
      <c r="N27321" s="102"/>
      <c r="O27321" s="93"/>
      <c r="P27321" s="93"/>
    </row>
    <row r="27322" spans="14:16">
      <c r="N27322" s="102"/>
      <c r="O27322" s="93"/>
      <c r="P27322" s="93"/>
    </row>
    <row r="27323" spans="14:16">
      <c r="N27323" s="102"/>
      <c r="O27323" s="93"/>
      <c r="P27323" s="93"/>
    </row>
    <row r="27324" spans="14:16">
      <c r="N27324" s="102"/>
      <c r="O27324" s="93"/>
      <c r="P27324" s="93"/>
    </row>
    <row r="27325" spans="14:16">
      <c r="N27325" s="102"/>
      <c r="O27325" s="93"/>
      <c r="P27325" s="93"/>
    </row>
    <row r="27326" spans="14:16">
      <c r="N27326" s="102"/>
      <c r="O27326" s="93"/>
      <c r="P27326" s="93"/>
    </row>
    <row r="27327" spans="14:16">
      <c r="N27327" s="102"/>
      <c r="O27327" s="93"/>
      <c r="P27327" s="93"/>
    </row>
    <row r="27328" spans="14:16">
      <c r="N27328" s="102"/>
      <c r="O27328" s="93"/>
      <c r="P27328" s="93"/>
    </row>
    <row r="27329" spans="14:16">
      <c r="N27329" s="102"/>
      <c r="O27329" s="93"/>
      <c r="P27329" s="93"/>
    </row>
    <row r="27330" spans="14:16">
      <c r="N27330" s="102"/>
      <c r="O27330" s="93"/>
      <c r="P27330" s="93"/>
    </row>
    <row r="27331" spans="14:16">
      <c r="N27331" s="102"/>
      <c r="O27331" s="93"/>
      <c r="P27331" s="93"/>
    </row>
    <row r="27332" spans="14:16">
      <c r="N27332" s="102"/>
      <c r="O27332" s="93"/>
      <c r="P27332" s="93"/>
    </row>
    <row r="27333" spans="14:16">
      <c r="N27333" s="102"/>
      <c r="O27333" s="93"/>
      <c r="P27333" s="93"/>
    </row>
    <row r="27334" spans="14:16">
      <c r="N27334" s="102"/>
      <c r="O27334" s="93"/>
      <c r="P27334" s="93"/>
    </row>
    <row r="27335" spans="14:16">
      <c r="N27335" s="102"/>
      <c r="O27335" s="93"/>
      <c r="P27335" s="93"/>
    </row>
    <row r="27336" spans="14:16">
      <c r="N27336" s="102"/>
      <c r="O27336" s="93"/>
      <c r="P27336" s="93"/>
    </row>
    <row r="27337" spans="14:16">
      <c r="N27337" s="102"/>
      <c r="O27337" s="93"/>
      <c r="P27337" s="93"/>
    </row>
    <row r="27338" spans="14:16">
      <c r="N27338" s="102"/>
      <c r="O27338" s="93"/>
      <c r="P27338" s="93"/>
    </row>
    <row r="27339" spans="14:16">
      <c r="N27339" s="102"/>
      <c r="O27339" s="93"/>
      <c r="P27339" s="93"/>
    </row>
    <row r="27340" spans="14:16">
      <c r="N27340" s="102"/>
      <c r="O27340" s="93"/>
      <c r="P27340" s="93"/>
    </row>
    <row r="27341" spans="14:16">
      <c r="N27341" s="102"/>
      <c r="O27341" s="93"/>
      <c r="P27341" s="93"/>
    </row>
    <row r="27342" spans="14:16">
      <c r="N27342" s="102"/>
      <c r="O27342" s="93"/>
      <c r="P27342" s="93"/>
    </row>
    <row r="27343" spans="14:16">
      <c r="N27343" s="102"/>
      <c r="O27343" s="93"/>
      <c r="P27343" s="93"/>
    </row>
    <row r="27344" spans="14:16">
      <c r="N27344" s="102"/>
      <c r="O27344" s="93"/>
      <c r="P27344" s="93"/>
    </row>
    <row r="27345" spans="14:16">
      <c r="N27345" s="102"/>
      <c r="O27345" s="93"/>
      <c r="P27345" s="93"/>
    </row>
    <row r="27346" spans="14:16">
      <c r="N27346" s="102"/>
      <c r="O27346" s="93"/>
      <c r="P27346" s="93"/>
    </row>
    <row r="27347" spans="14:16">
      <c r="N27347" s="102"/>
      <c r="O27347" s="93"/>
      <c r="P27347" s="93"/>
    </row>
    <row r="27348" spans="14:16">
      <c r="N27348" s="102"/>
      <c r="O27348" s="93"/>
      <c r="P27348" s="93"/>
    </row>
    <row r="27349" spans="14:16">
      <c r="N27349" s="102"/>
      <c r="O27349" s="93"/>
      <c r="P27349" s="93"/>
    </row>
    <row r="27350" spans="14:16">
      <c r="N27350" s="102"/>
      <c r="O27350" s="93"/>
      <c r="P27350" s="93"/>
    </row>
    <row r="27351" spans="14:16">
      <c r="N27351" s="102"/>
      <c r="O27351" s="93"/>
      <c r="P27351" s="93"/>
    </row>
    <row r="27352" spans="14:16">
      <c r="N27352" s="102"/>
      <c r="O27352" s="93"/>
      <c r="P27352" s="93"/>
    </row>
    <row r="27353" spans="14:16">
      <c r="N27353" s="102"/>
      <c r="O27353" s="93"/>
      <c r="P27353" s="93"/>
    </row>
    <row r="27354" spans="14:16">
      <c r="N27354" s="102"/>
      <c r="O27354" s="93"/>
      <c r="P27354" s="93"/>
    </row>
    <row r="27355" spans="14:16">
      <c r="N27355" s="102"/>
      <c r="O27355" s="93"/>
      <c r="P27355" s="93"/>
    </row>
    <row r="27356" spans="14:16">
      <c r="N27356" s="102"/>
      <c r="O27356" s="93"/>
      <c r="P27356" s="93"/>
    </row>
    <row r="27357" spans="14:16">
      <c r="N27357" s="102"/>
      <c r="O27357" s="93"/>
      <c r="P27357" s="93"/>
    </row>
    <row r="27358" spans="14:16">
      <c r="N27358" s="102"/>
      <c r="O27358" s="93"/>
      <c r="P27358" s="93"/>
    </row>
    <row r="27359" spans="14:16">
      <c r="N27359" s="102"/>
      <c r="O27359" s="93"/>
      <c r="P27359" s="93"/>
    </row>
    <row r="27360" spans="14:16">
      <c r="N27360" s="102"/>
      <c r="O27360" s="93"/>
      <c r="P27360" s="93"/>
    </row>
    <row r="27361" spans="14:16">
      <c r="N27361" s="102"/>
      <c r="O27361" s="93"/>
      <c r="P27361" s="93"/>
    </row>
    <row r="27362" spans="14:16">
      <c r="N27362" s="102"/>
      <c r="O27362" s="93"/>
      <c r="P27362" s="93"/>
    </row>
    <row r="27363" spans="14:16">
      <c r="N27363" s="102"/>
      <c r="O27363" s="93"/>
      <c r="P27363" s="93"/>
    </row>
    <row r="27364" spans="14:16">
      <c r="N27364" s="102"/>
      <c r="O27364" s="93"/>
      <c r="P27364" s="93"/>
    </row>
    <row r="27365" spans="14:16">
      <c r="N27365" s="102"/>
      <c r="O27365" s="93"/>
      <c r="P27365" s="93"/>
    </row>
    <row r="27366" spans="14:16">
      <c r="N27366" s="102"/>
      <c r="O27366" s="93"/>
      <c r="P27366" s="93"/>
    </row>
    <row r="27367" spans="14:16">
      <c r="N27367" s="102"/>
      <c r="O27367" s="93"/>
      <c r="P27367" s="93"/>
    </row>
    <row r="27368" spans="14:16">
      <c r="N27368" s="102"/>
      <c r="O27368" s="93"/>
      <c r="P27368" s="93"/>
    </row>
    <row r="27369" spans="14:16">
      <c r="N27369" s="102"/>
      <c r="O27369" s="93"/>
      <c r="P27369" s="93"/>
    </row>
    <row r="27370" spans="14:16">
      <c r="N27370" s="102"/>
      <c r="O27370" s="93"/>
      <c r="P27370" s="93"/>
    </row>
    <row r="27371" spans="14:16">
      <c r="N27371" s="102"/>
      <c r="O27371" s="93"/>
      <c r="P27371" s="93"/>
    </row>
    <row r="27372" spans="14:16">
      <c r="N27372" s="102"/>
      <c r="O27372" s="93"/>
      <c r="P27372" s="93"/>
    </row>
    <row r="27373" spans="14:16">
      <c r="N27373" s="102"/>
      <c r="O27373" s="93"/>
      <c r="P27373" s="93"/>
    </row>
    <row r="27374" spans="14:16">
      <c r="N27374" s="102"/>
      <c r="O27374" s="93"/>
      <c r="P27374" s="93"/>
    </row>
    <row r="27375" spans="14:16">
      <c r="N27375" s="102"/>
      <c r="O27375" s="93"/>
      <c r="P27375" s="93"/>
    </row>
    <row r="27376" spans="14:16">
      <c r="N27376" s="102"/>
      <c r="O27376" s="93"/>
      <c r="P27376" s="93"/>
    </row>
    <row r="27377" spans="14:16">
      <c r="N27377" s="102"/>
      <c r="O27377" s="93"/>
      <c r="P27377" s="93"/>
    </row>
    <row r="27378" spans="14:16">
      <c r="N27378" s="102"/>
      <c r="O27378" s="93"/>
      <c r="P27378" s="93"/>
    </row>
    <row r="27379" spans="14:16">
      <c r="N27379" s="102"/>
      <c r="O27379" s="93"/>
      <c r="P27379" s="93"/>
    </row>
    <row r="27380" spans="14:16">
      <c r="N27380" s="102"/>
      <c r="O27380" s="93"/>
      <c r="P27380" s="93"/>
    </row>
    <row r="27381" spans="14:16">
      <c r="N27381" s="102"/>
      <c r="O27381" s="93"/>
      <c r="P27381" s="93"/>
    </row>
    <row r="27382" spans="14:16">
      <c r="N27382" s="102"/>
      <c r="O27382" s="93"/>
      <c r="P27382" s="93"/>
    </row>
    <row r="27383" spans="14:16">
      <c r="N27383" s="102"/>
      <c r="O27383" s="93"/>
      <c r="P27383" s="93"/>
    </row>
    <row r="27384" spans="14:16">
      <c r="N27384" s="102"/>
      <c r="O27384" s="93"/>
      <c r="P27384" s="93"/>
    </row>
    <row r="27385" spans="14:16">
      <c r="N27385" s="102"/>
      <c r="O27385" s="93"/>
      <c r="P27385" s="93"/>
    </row>
    <row r="27386" spans="14:16">
      <c r="N27386" s="102"/>
      <c r="O27386" s="93"/>
      <c r="P27386" s="93"/>
    </row>
    <row r="27387" spans="14:16">
      <c r="N27387" s="102"/>
      <c r="O27387" s="93"/>
      <c r="P27387" s="93"/>
    </row>
    <row r="27388" spans="14:16">
      <c r="N27388" s="102"/>
      <c r="O27388" s="93"/>
      <c r="P27388" s="93"/>
    </row>
    <row r="27389" spans="14:16">
      <c r="N27389" s="102"/>
      <c r="O27389" s="93"/>
      <c r="P27389" s="93"/>
    </row>
    <row r="27390" spans="14:16">
      <c r="N27390" s="102"/>
      <c r="O27390" s="93"/>
      <c r="P27390" s="93"/>
    </row>
    <row r="27391" spans="14:16">
      <c r="N27391" s="102"/>
      <c r="O27391" s="93"/>
      <c r="P27391" s="93"/>
    </row>
    <row r="27392" spans="14:16">
      <c r="N27392" s="102"/>
      <c r="O27392" s="93"/>
      <c r="P27392" s="93"/>
    </row>
    <row r="27393" spans="14:16">
      <c r="N27393" s="102"/>
      <c r="O27393" s="93"/>
      <c r="P27393" s="93"/>
    </row>
    <row r="27394" spans="14:16">
      <c r="N27394" s="102"/>
      <c r="O27394" s="93"/>
      <c r="P27394" s="93"/>
    </row>
    <row r="27395" spans="14:16">
      <c r="N27395" s="102"/>
      <c r="O27395" s="93"/>
      <c r="P27395" s="93"/>
    </row>
    <row r="27396" spans="14:16">
      <c r="N27396" s="102"/>
      <c r="O27396" s="93"/>
      <c r="P27396" s="93"/>
    </row>
    <row r="27397" spans="14:16">
      <c r="N27397" s="102"/>
      <c r="O27397" s="93"/>
      <c r="P27397" s="93"/>
    </row>
    <row r="27398" spans="14:16">
      <c r="N27398" s="102"/>
      <c r="O27398" s="93"/>
      <c r="P27398" s="93"/>
    </row>
    <row r="27399" spans="14:16">
      <c r="N27399" s="102"/>
      <c r="O27399" s="93"/>
      <c r="P27399" s="93"/>
    </row>
    <row r="27400" spans="14:16">
      <c r="N27400" s="102"/>
      <c r="O27400" s="93"/>
      <c r="P27400" s="93"/>
    </row>
    <row r="27401" spans="14:16">
      <c r="N27401" s="102"/>
      <c r="O27401" s="93"/>
      <c r="P27401" s="93"/>
    </row>
    <row r="27402" spans="14:16">
      <c r="N27402" s="102"/>
      <c r="O27402" s="93"/>
      <c r="P27402" s="93"/>
    </row>
    <row r="27403" spans="14:16">
      <c r="N27403" s="102"/>
      <c r="O27403" s="93"/>
      <c r="P27403" s="93"/>
    </row>
    <row r="27404" spans="14:16">
      <c r="N27404" s="102"/>
      <c r="O27404" s="93"/>
      <c r="P27404" s="93"/>
    </row>
    <row r="27405" spans="14:16">
      <c r="N27405" s="102"/>
      <c r="O27405" s="93"/>
      <c r="P27405" s="93"/>
    </row>
    <row r="27406" spans="14:16">
      <c r="N27406" s="102"/>
      <c r="O27406" s="93"/>
      <c r="P27406" s="93"/>
    </row>
    <row r="27407" spans="14:16">
      <c r="N27407" s="102"/>
      <c r="O27407" s="93"/>
      <c r="P27407" s="93"/>
    </row>
    <row r="27408" spans="14:16">
      <c r="N27408" s="102"/>
      <c r="O27408" s="93"/>
      <c r="P27408" s="93"/>
    </row>
    <row r="27409" spans="14:16">
      <c r="N27409" s="102"/>
      <c r="O27409" s="93"/>
      <c r="P27409" s="93"/>
    </row>
    <row r="27410" spans="14:16">
      <c r="N27410" s="102"/>
      <c r="O27410" s="93"/>
      <c r="P27410" s="93"/>
    </row>
    <row r="27411" spans="14:16">
      <c r="N27411" s="102"/>
      <c r="O27411" s="93"/>
      <c r="P27411" s="93"/>
    </row>
    <row r="27412" spans="14:16">
      <c r="N27412" s="102"/>
      <c r="O27412" s="93"/>
      <c r="P27412" s="93"/>
    </row>
    <row r="27413" spans="14:16">
      <c r="N27413" s="102"/>
      <c r="O27413" s="93"/>
      <c r="P27413" s="93"/>
    </row>
    <row r="27414" spans="14:16">
      <c r="N27414" s="102"/>
      <c r="O27414" s="93"/>
      <c r="P27414" s="93"/>
    </row>
    <row r="27415" spans="14:16">
      <c r="N27415" s="102"/>
      <c r="O27415" s="93"/>
      <c r="P27415" s="93"/>
    </row>
    <row r="27416" spans="14:16">
      <c r="N27416" s="102"/>
      <c r="O27416" s="93"/>
      <c r="P27416" s="93"/>
    </row>
    <row r="27417" spans="14:16">
      <c r="N27417" s="102"/>
      <c r="O27417" s="93"/>
      <c r="P27417" s="93"/>
    </row>
    <row r="27418" spans="14:16">
      <c r="N27418" s="102"/>
      <c r="O27418" s="93"/>
      <c r="P27418" s="93"/>
    </row>
    <row r="27419" spans="14:16">
      <c r="N27419" s="102"/>
      <c r="O27419" s="93"/>
      <c r="P27419" s="93"/>
    </row>
    <row r="27420" spans="14:16">
      <c r="N27420" s="102"/>
      <c r="O27420" s="93"/>
      <c r="P27420" s="93"/>
    </row>
    <row r="27421" spans="14:16">
      <c r="N27421" s="102"/>
      <c r="O27421" s="93"/>
      <c r="P27421" s="93"/>
    </row>
    <row r="27422" spans="14:16">
      <c r="N27422" s="102"/>
      <c r="O27422" s="93"/>
      <c r="P27422" s="93"/>
    </row>
    <row r="27423" spans="14:16">
      <c r="N27423" s="102"/>
      <c r="O27423" s="93"/>
      <c r="P27423" s="93"/>
    </row>
    <row r="27424" spans="14:16">
      <c r="N27424" s="102"/>
      <c r="O27424" s="93"/>
      <c r="P27424" s="93"/>
    </row>
    <row r="27425" spans="14:16">
      <c r="N27425" s="102"/>
      <c r="O27425" s="93"/>
      <c r="P27425" s="93"/>
    </row>
    <row r="27426" spans="14:16">
      <c r="N27426" s="102"/>
      <c r="O27426" s="93"/>
      <c r="P27426" s="93"/>
    </row>
    <row r="27427" spans="14:16">
      <c r="N27427" s="102"/>
      <c r="O27427" s="93"/>
      <c r="P27427" s="93"/>
    </row>
    <row r="27428" spans="14:16">
      <c r="N27428" s="102"/>
      <c r="O27428" s="93"/>
      <c r="P27428" s="93"/>
    </row>
    <row r="27429" spans="14:16">
      <c r="N27429" s="102"/>
      <c r="O27429" s="93"/>
      <c r="P27429" s="93"/>
    </row>
    <row r="27430" spans="14:16">
      <c r="N27430" s="102"/>
      <c r="O27430" s="93"/>
      <c r="P27430" s="93"/>
    </row>
    <row r="27431" spans="14:16">
      <c r="N27431" s="102"/>
      <c r="O27431" s="93"/>
      <c r="P27431" s="93"/>
    </row>
    <row r="27432" spans="14:16">
      <c r="N27432" s="102"/>
      <c r="O27432" s="93"/>
      <c r="P27432" s="93"/>
    </row>
    <row r="27433" spans="14:16">
      <c r="N27433" s="102"/>
      <c r="O27433" s="93"/>
      <c r="P27433" s="93"/>
    </row>
    <row r="27434" spans="14:16">
      <c r="N27434" s="102"/>
      <c r="O27434" s="93"/>
      <c r="P27434" s="93"/>
    </row>
    <row r="27435" spans="14:16">
      <c r="N27435" s="102"/>
      <c r="O27435" s="93"/>
      <c r="P27435" s="93"/>
    </row>
    <row r="27436" spans="14:16">
      <c r="N27436" s="102"/>
      <c r="O27436" s="93"/>
      <c r="P27436" s="93"/>
    </row>
    <row r="27437" spans="14:16">
      <c r="N27437" s="102"/>
      <c r="O27437" s="93"/>
      <c r="P27437" s="93"/>
    </row>
    <row r="27438" spans="14:16">
      <c r="N27438" s="102"/>
      <c r="O27438" s="93"/>
      <c r="P27438" s="93"/>
    </row>
    <row r="27439" spans="14:16">
      <c r="N27439" s="102"/>
      <c r="O27439" s="93"/>
      <c r="P27439" s="93"/>
    </row>
    <row r="27440" spans="14:16">
      <c r="N27440" s="102"/>
      <c r="O27440" s="93"/>
      <c r="P27440" s="93"/>
    </row>
    <row r="27441" spans="14:16">
      <c r="N27441" s="102"/>
      <c r="O27441" s="93"/>
      <c r="P27441" s="93"/>
    </row>
    <row r="27442" spans="14:16">
      <c r="N27442" s="102"/>
      <c r="O27442" s="93"/>
      <c r="P27442" s="93"/>
    </row>
    <row r="27443" spans="14:16">
      <c r="N27443" s="102"/>
      <c r="O27443" s="93"/>
      <c r="P27443" s="93"/>
    </row>
    <row r="27444" spans="14:16">
      <c r="N27444" s="102"/>
      <c r="O27444" s="93"/>
      <c r="P27444" s="93"/>
    </row>
    <row r="27445" spans="14:16">
      <c r="N27445" s="102"/>
      <c r="O27445" s="93"/>
      <c r="P27445" s="93"/>
    </row>
    <row r="27446" spans="14:16">
      <c r="N27446" s="102"/>
      <c r="O27446" s="93"/>
      <c r="P27446" s="93"/>
    </row>
    <row r="27447" spans="14:16">
      <c r="N27447" s="102"/>
      <c r="O27447" s="93"/>
      <c r="P27447" s="93"/>
    </row>
    <row r="27448" spans="14:16">
      <c r="N27448" s="102"/>
      <c r="O27448" s="93"/>
      <c r="P27448" s="93"/>
    </row>
    <row r="27449" spans="14:16">
      <c r="N27449" s="102"/>
      <c r="O27449" s="93"/>
      <c r="P27449" s="93"/>
    </row>
    <row r="27450" spans="14:16">
      <c r="N27450" s="102"/>
      <c r="O27450" s="93"/>
      <c r="P27450" s="93"/>
    </row>
    <row r="27451" spans="14:16">
      <c r="N27451" s="102"/>
      <c r="O27451" s="93"/>
      <c r="P27451" s="93"/>
    </row>
    <row r="27452" spans="14:16">
      <c r="N27452" s="102"/>
      <c r="O27452" s="93"/>
      <c r="P27452" s="93"/>
    </row>
    <row r="27453" spans="14:16">
      <c r="N27453" s="102"/>
      <c r="O27453" s="93"/>
      <c r="P27453" s="93"/>
    </row>
    <row r="27454" spans="14:16">
      <c r="N27454" s="102"/>
      <c r="O27454" s="93"/>
      <c r="P27454" s="93"/>
    </row>
    <row r="27455" spans="14:16">
      <c r="N27455" s="102"/>
      <c r="O27455" s="93"/>
      <c r="P27455" s="93"/>
    </row>
    <row r="27456" spans="14:16">
      <c r="N27456" s="102"/>
      <c r="O27456" s="93"/>
      <c r="P27456" s="93"/>
    </row>
    <row r="27457" spans="14:16">
      <c r="N27457" s="102"/>
      <c r="O27457" s="93"/>
      <c r="P27457" s="93"/>
    </row>
    <row r="27458" spans="14:16">
      <c r="N27458" s="102"/>
      <c r="O27458" s="93"/>
      <c r="P27458" s="93"/>
    </row>
    <row r="27459" spans="14:16">
      <c r="N27459" s="102"/>
      <c r="O27459" s="93"/>
      <c r="P27459" s="93"/>
    </row>
    <row r="27460" spans="14:16">
      <c r="N27460" s="102"/>
      <c r="O27460" s="93"/>
      <c r="P27460" s="93"/>
    </row>
    <row r="27461" spans="14:16">
      <c r="N27461" s="102"/>
      <c r="O27461" s="93"/>
      <c r="P27461" s="93"/>
    </row>
    <row r="27462" spans="14:16">
      <c r="N27462" s="102"/>
      <c r="O27462" s="93"/>
      <c r="P27462" s="93"/>
    </row>
    <row r="27463" spans="14:16">
      <c r="N27463" s="102"/>
      <c r="O27463" s="93"/>
      <c r="P27463" s="93"/>
    </row>
    <row r="27464" spans="14:16">
      <c r="N27464" s="102"/>
      <c r="O27464" s="93"/>
      <c r="P27464" s="93"/>
    </row>
    <row r="27465" spans="14:16">
      <c r="N27465" s="102"/>
      <c r="O27465" s="93"/>
      <c r="P27465" s="93"/>
    </row>
    <row r="27466" spans="14:16">
      <c r="N27466" s="102"/>
      <c r="O27466" s="93"/>
      <c r="P27466" s="93"/>
    </row>
    <row r="27467" spans="14:16">
      <c r="N27467" s="102"/>
      <c r="O27467" s="93"/>
      <c r="P27467" s="93"/>
    </row>
    <row r="27468" spans="14:16">
      <c r="N27468" s="102"/>
      <c r="O27468" s="93"/>
      <c r="P27468" s="93"/>
    </row>
    <row r="27469" spans="14:16">
      <c r="N27469" s="102"/>
      <c r="O27469" s="93"/>
      <c r="P27469" s="93"/>
    </row>
    <row r="27470" spans="14:16">
      <c r="N27470" s="102"/>
      <c r="O27470" s="93"/>
      <c r="P27470" s="93"/>
    </row>
    <row r="27471" spans="14:16">
      <c r="N27471" s="102"/>
      <c r="O27471" s="93"/>
      <c r="P27471" s="93"/>
    </row>
    <row r="27472" spans="14:16">
      <c r="N27472" s="102"/>
      <c r="O27472" s="93"/>
      <c r="P27472" s="93"/>
    </row>
    <row r="27473" spans="14:16">
      <c r="N27473" s="102"/>
      <c r="O27473" s="93"/>
      <c r="P27473" s="93"/>
    </row>
    <row r="27474" spans="14:16">
      <c r="N27474" s="102"/>
      <c r="O27474" s="93"/>
      <c r="P27474" s="93"/>
    </row>
    <row r="27475" spans="14:16">
      <c r="N27475" s="102"/>
      <c r="O27475" s="93"/>
      <c r="P27475" s="93"/>
    </row>
    <row r="27476" spans="14:16">
      <c r="N27476" s="102"/>
      <c r="O27476" s="93"/>
      <c r="P27476" s="93"/>
    </row>
    <row r="27477" spans="14:16">
      <c r="N27477" s="102"/>
      <c r="O27477" s="93"/>
      <c r="P27477" s="93"/>
    </row>
    <row r="27478" spans="14:16">
      <c r="N27478" s="102"/>
      <c r="O27478" s="93"/>
      <c r="P27478" s="93"/>
    </row>
    <row r="27479" spans="14:16">
      <c r="N27479" s="102"/>
      <c r="O27479" s="93"/>
      <c r="P27479" s="93"/>
    </row>
    <row r="27480" spans="14:16">
      <c r="N27480" s="102"/>
      <c r="O27480" s="93"/>
      <c r="P27480" s="93"/>
    </row>
    <row r="27481" spans="14:16">
      <c r="N27481" s="102"/>
      <c r="O27481" s="93"/>
      <c r="P27481" s="93"/>
    </row>
    <row r="27482" spans="14:16">
      <c r="N27482" s="102"/>
      <c r="O27482" s="93"/>
      <c r="P27482" s="93"/>
    </row>
    <row r="27483" spans="14:16">
      <c r="N27483" s="102"/>
      <c r="O27483" s="93"/>
      <c r="P27483" s="93"/>
    </row>
    <row r="27484" spans="14:16">
      <c r="N27484" s="102"/>
      <c r="O27484" s="93"/>
      <c r="P27484" s="93"/>
    </row>
    <row r="27485" spans="14:16">
      <c r="N27485" s="102"/>
      <c r="O27485" s="93"/>
      <c r="P27485" s="93"/>
    </row>
    <row r="27486" spans="14:16">
      <c r="N27486" s="102"/>
      <c r="O27486" s="93"/>
      <c r="P27486" s="93"/>
    </row>
    <row r="27487" spans="14:16">
      <c r="N27487" s="102"/>
      <c r="O27487" s="93"/>
      <c r="P27487" s="93"/>
    </row>
    <row r="27488" spans="14:16">
      <c r="N27488" s="102"/>
      <c r="O27488" s="93"/>
      <c r="P27488" s="93"/>
    </row>
    <row r="27489" spans="14:16">
      <c r="N27489" s="102"/>
      <c r="O27489" s="93"/>
      <c r="P27489" s="93"/>
    </row>
    <row r="27490" spans="14:16">
      <c r="N27490" s="102"/>
      <c r="O27490" s="93"/>
      <c r="P27490" s="93"/>
    </row>
    <row r="27491" spans="14:16">
      <c r="N27491" s="102"/>
      <c r="O27491" s="93"/>
      <c r="P27491" s="93"/>
    </row>
    <row r="27492" spans="14:16">
      <c r="N27492" s="102"/>
      <c r="O27492" s="93"/>
      <c r="P27492" s="93"/>
    </row>
    <row r="27493" spans="14:16">
      <c r="N27493" s="102"/>
      <c r="O27493" s="93"/>
      <c r="P27493" s="93"/>
    </row>
    <row r="27494" spans="14:16">
      <c r="N27494" s="102"/>
      <c r="O27494" s="93"/>
      <c r="P27494" s="93"/>
    </row>
    <row r="27495" spans="14:16">
      <c r="N27495" s="102"/>
      <c r="O27495" s="93"/>
      <c r="P27495" s="93"/>
    </row>
    <row r="27496" spans="14:16">
      <c r="N27496" s="102"/>
      <c r="O27496" s="93"/>
      <c r="P27496" s="93"/>
    </row>
    <row r="27497" spans="14:16">
      <c r="N27497" s="102"/>
      <c r="O27497" s="93"/>
      <c r="P27497" s="93"/>
    </row>
    <row r="27498" spans="14:16">
      <c r="N27498" s="102"/>
      <c r="O27498" s="93"/>
      <c r="P27498" s="93"/>
    </row>
    <row r="27499" spans="14:16">
      <c r="N27499" s="102"/>
      <c r="O27499" s="93"/>
      <c r="P27499" s="93"/>
    </row>
    <row r="27500" spans="14:16">
      <c r="N27500" s="102"/>
      <c r="O27500" s="93"/>
      <c r="P27500" s="93"/>
    </row>
    <row r="27501" spans="14:16">
      <c r="N27501" s="102"/>
      <c r="O27501" s="93"/>
      <c r="P27501" s="93"/>
    </row>
    <row r="27502" spans="14:16">
      <c r="N27502" s="102"/>
      <c r="O27502" s="93"/>
      <c r="P27502" s="93"/>
    </row>
    <row r="27503" spans="14:16">
      <c r="N27503" s="102"/>
      <c r="O27503" s="93"/>
      <c r="P27503" s="93"/>
    </row>
    <row r="27504" spans="14:16">
      <c r="N27504" s="102"/>
      <c r="O27504" s="93"/>
      <c r="P27504" s="93"/>
    </row>
    <row r="27505" spans="14:16">
      <c r="N27505" s="102"/>
      <c r="O27505" s="93"/>
      <c r="P27505" s="93"/>
    </row>
    <row r="27506" spans="14:16">
      <c r="N27506" s="102"/>
      <c r="O27506" s="93"/>
      <c r="P27506" s="93"/>
    </row>
    <row r="27507" spans="14:16">
      <c r="N27507" s="102"/>
      <c r="O27507" s="93"/>
      <c r="P27507" s="93"/>
    </row>
    <row r="27508" spans="14:16">
      <c r="N27508" s="102"/>
      <c r="O27508" s="93"/>
      <c r="P27508" s="93"/>
    </row>
    <row r="27509" spans="14:16">
      <c r="N27509" s="102"/>
      <c r="O27509" s="93"/>
      <c r="P27509" s="93"/>
    </row>
    <row r="27510" spans="14:16">
      <c r="N27510" s="102"/>
      <c r="O27510" s="93"/>
      <c r="P27510" s="93"/>
    </row>
    <row r="27511" spans="14:16">
      <c r="N27511" s="102"/>
      <c r="O27511" s="93"/>
      <c r="P27511" s="93"/>
    </row>
    <row r="27512" spans="14:16">
      <c r="N27512" s="102"/>
      <c r="O27512" s="93"/>
      <c r="P27512" s="93"/>
    </row>
    <row r="27513" spans="14:16">
      <c r="N27513" s="102"/>
      <c r="O27513" s="93"/>
      <c r="P27513" s="93"/>
    </row>
    <row r="27514" spans="14:16">
      <c r="N27514" s="102"/>
      <c r="O27514" s="93"/>
      <c r="P27514" s="93"/>
    </row>
    <row r="27515" spans="14:16">
      <c r="N27515" s="102"/>
      <c r="O27515" s="93"/>
      <c r="P27515" s="93"/>
    </row>
    <row r="27516" spans="14:16">
      <c r="N27516" s="102"/>
      <c r="O27516" s="93"/>
      <c r="P27516" s="93"/>
    </row>
    <row r="27517" spans="14:16">
      <c r="N27517" s="102"/>
      <c r="O27517" s="93"/>
      <c r="P27517" s="93"/>
    </row>
    <row r="27518" spans="14:16">
      <c r="N27518" s="102"/>
      <c r="O27518" s="93"/>
      <c r="P27518" s="93"/>
    </row>
    <row r="27519" spans="14:16">
      <c r="N27519" s="102"/>
      <c r="O27519" s="93"/>
      <c r="P27519" s="93"/>
    </row>
    <row r="27520" spans="14:16">
      <c r="N27520" s="102"/>
      <c r="O27520" s="93"/>
      <c r="P27520" s="93"/>
    </row>
    <row r="27521" spans="14:16">
      <c r="N27521" s="102"/>
      <c r="O27521" s="93"/>
      <c r="P27521" s="93"/>
    </row>
    <row r="27522" spans="14:16">
      <c r="N27522" s="102"/>
      <c r="O27522" s="93"/>
      <c r="P27522" s="93"/>
    </row>
    <row r="27523" spans="14:16">
      <c r="N27523" s="102"/>
      <c r="O27523" s="93"/>
      <c r="P27523" s="93"/>
    </row>
    <row r="27524" spans="14:16">
      <c r="N27524" s="102"/>
      <c r="O27524" s="93"/>
      <c r="P27524" s="93"/>
    </row>
    <row r="27525" spans="14:16">
      <c r="N27525" s="102"/>
      <c r="O27525" s="93"/>
      <c r="P27525" s="93"/>
    </row>
    <row r="27526" spans="14:16">
      <c r="N27526" s="102"/>
      <c r="O27526" s="93"/>
      <c r="P27526" s="93"/>
    </row>
    <row r="27527" spans="14:16">
      <c r="N27527" s="102"/>
      <c r="O27527" s="93"/>
      <c r="P27527" s="93"/>
    </row>
    <row r="27528" spans="14:16">
      <c r="N27528" s="102"/>
      <c r="O27528" s="93"/>
      <c r="P27528" s="93"/>
    </row>
    <row r="27529" spans="14:16">
      <c r="N27529" s="102"/>
      <c r="O27529" s="93"/>
      <c r="P27529" s="93"/>
    </row>
    <row r="27530" spans="14:16">
      <c r="N27530" s="102"/>
      <c r="O27530" s="93"/>
      <c r="P27530" s="93"/>
    </row>
    <row r="27531" spans="14:16">
      <c r="N27531" s="102"/>
      <c r="O27531" s="93"/>
      <c r="P27531" s="93"/>
    </row>
    <row r="27532" spans="14:16">
      <c r="N27532" s="102"/>
      <c r="O27532" s="93"/>
      <c r="P27532" s="93"/>
    </row>
    <row r="27533" spans="14:16">
      <c r="N27533" s="102"/>
      <c r="O27533" s="93"/>
      <c r="P27533" s="93"/>
    </row>
    <row r="27534" spans="14:16">
      <c r="N27534" s="102"/>
      <c r="O27534" s="93"/>
      <c r="P27534" s="93"/>
    </row>
    <row r="27535" spans="14:16">
      <c r="N27535" s="102"/>
      <c r="O27535" s="93"/>
      <c r="P27535" s="93"/>
    </row>
    <row r="27536" spans="14:16">
      <c r="N27536" s="102"/>
      <c r="O27536" s="93"/>
      <c r="P27536" s="93"/>
    </row>
    <row r="27537" spans="14:16">
      <c r="N27537" s="102"/>
      <c r="O27537" s="93"/>
      <c r="P27537" s="93"/>
    </row>
    <row r="27538" spans="14:16">
      <c r="N27538" s="102"/>
      <c r="O27538" s="93"/>
      <c r="P27538" s="93"/>
    </row>
    <row r="27539" spans="14:16">
      <c r="N27539" s="102"/>
      <c r="O27539" s="93"/>
      <c r="P27539" s="93"/>
    </row>
    <row r="27540" spans="14:16">
      <c r="N27540" s="102"/>
      <c r="O27540" s="93"/>
      <c r="P27540" s="93"/>
    </row>
    <row r="27541" spans="14:16">
      <c r="N27541" s="102"/>
      <c r="O27541" s="93"/>
      <c r="P27541" s="93"/>
    </row>
    <row r="27542" spans="14:16">
      <c r="N27542" s="102"/>
      <c r="O27542" s="93"/>
      <c r="P27542" s="93"/>
    </row>
    <row r="27543" spans="14:16">
      <c r="N27543" s="102"/>
      <c r="O27543" s="93"/>
      <c r="P27543" s="93"/>
    </row>
    <row r="27544" spans="14:16">
      <c r="N27544" s="102"/>
      <c r="O27544" s="93"/>
      <c r="P27544" s="93"/>
    </row>
    <row r="27545" spans="14:16">
      <c r="N27545" s="102"/>
      <c r="O27545" s="93"/>
      <c r="P27545" s="93"/>
    </row>
    <row r="27546" spans="14:16">
      <c r="N27546" s="102"/>
      <c r="O27546" s="93"/>
      <c r="P27546" s="93"/>
    </row>
    <row r="27547" spans="14:16">
      <c r="N27547" s="102"/>
      <c r="O27547" s="93"/>
      <c r="P27547" s="93"/>
    </row>
    <row r="27548" spans="14:16">
      <c r="N27548" s="102"/>
      <c r="O27548" s="93"/>
      <c r="P27548" s="93"/>
    </row>
    <row r="27549" spans="14:16">
      <c r="N27549" s="102"/>
      <c r="O27549" s="93"/>
      <c r="P27549" s="93"/>
    </row>
    <row r="27550" spans="14:16">
      <c r="N27550" s="102"/>
      <c r="O27550" s="93"/>
      <c r="P27550" s="93"/>
    </row>
    <row r="27551" spans="14:16">
      <c r="N27551" s="102"/>
      <c r="O27551" s="93"/>
      <c r="P27551" s="93"/>
    </row>
    <row r="27552" spans="14:16">
      <c r="N27552" s="102"/>
      <c r="O27552" s="93"/>
      <c r="P27552" s="93"/>
    </row>
    <row r="27553" spans="14:16">
      <c r="N27553" s="102"/>
      <c r="O27553" s="93"/>
      <c r="P27553" s="93"/>
    </row>
    <row r="27554" spans="14:16">
      <c r="N27554" s="102"/>
      <c r="O27554" s="93"/>
      <c r="P27554" s="93"/>
    </row>
    <row r="27555" spans="14:16">
      <c r="N27555" s="102"/>
      <c r="O27555" s="93"/>
      <c r="P27555" s="93"/>
    </row>
    <row r="27556" spans="14:16">
      <c r="N27556" s="102"/>
      <c r="O27556" s="93"/>
      <c r="P27556" s="93"/>
    </row>
    <row r="27557" spans="14:16">
      <c r="N27557" s="102"/>
      <c r="O27557" s="93"/>
      <c r="P27557" s="93"/>
    </row>
    <row r="27558" spans="14:16">
      <c r="N27558" s="102"/>
      <c r="O27558" s="93"/>
      <c r="P27558" s="93"/>
    </row>
    <row r="27559" spans="14:16">
      <c r="N27559" s="102"/>
      <c r="O27559" s="93"/>
      <c r="P27559" s="93"/>
    </row>
    <row r="27560" spans="14:16">
      <c r="N27560" s="102"/>
      <c r="O27560" s="93"/>
      <c r="P27560" s="93"/>
    </row>
    <row r="27561" spans="14:16">
      <c r="N27561" s="102"/>
      <c r="O27561" s="93"/>
      <c r="P27561" s="93"/>
    </row>
    <row r="27562" spans="14:16">
      <c r="N27562" s="102"/>
      <c r="O27562" s="93"/>
      <c r="P27562" s="93"/>
    </row>
    <row r="27563" spans="14:16">
      <c r="N27563" s="102"/>
      <c r="O27563" s="93"/>
      <c r="P27563" s="93"/>
    </row>
    <row r="27564" spans="14:16">
      <c r="N27564" s="102"/>
      <c r="O27564" s="93"/>
      <c r="P27564" s="93"/>
    </row>
    <row r="27565" spans="14:16">
      <c r="N27565" s="102"/>
      <c r="O27565" s="93"/>
      <c r="P27565" s="93"/>
    </row>
    <row r="27566" spans="14:16">
      <c r="N27566" s="102"/>
      <c r="O27566" s="93"/>
      <c r="P27566" s="93"/>
    </row>
    <row r="27567" spans="14:16">
      <c r="N27567" s="102"/>
      <c r="O27567" s="93"/>
      <c r="P27567" s="93"/>
    </row>
    <row r="27568" spans="14:16">
      <c r="N27568" s="102"/>
      <c r="O27568" s="93"/>
      <c r="P27568" s="93"/>
    </row>
    <row r="27569" spans="14:16">
      <c r="N27569" s="102"/>
      <c r="O27569" s="93"/>
      <c r="P27569" s="93"/>
    </row>
    <row r="27570" spans="14:16">
      <c r="N27570" s="102"/>
      <c r="O27570" s="93"/>
      <c r="P27570" s="93"/>
    </row>
    <row r="27571" spans="14:16">
      <c r="N27571" s="102"/>
      <c r="O27571" s="93"/>
      <c r="P27571" s="93"/>
    </row>
    <row r="27572" spans="14:16">
      <c r="N27572" s="102"/>
      <c r="O27572" s="93"/>
      <c r="P27572" s="93"/>
    </row>
    <row r="27573" spans="14:16">
      <c r="N27573" s="102"/>
      <c r="O27573" s="93"/>
      <c r="P27573" s="93"/>
    </row>
    <row r="27574" spans="14:16">
      <c r="N27574" s="102"/>
      <c r="O27574" s="93"/>
      <c r="P27574" s="93"/>
    </row>
    <row r="27575" spans="14:16">
      <c r="N27575" s="102"/>
      <c r="O27575" s="93"/>
      <c r="P27575" s="93"/>
    </row>
    <row r="27576" spans="14:16">
      <c r="N27576" s="102"/>
      <c r="O27576" s="93"/>
      <c r="P27576" s="93"/>
    </row>
    <row r="27577" spans="14:16">
      <c r="N27577" s="102"/>
      <c r="O27577" s="93"/>
      <c r="P27577" s="93"/>
    </row>
    <row r="27578" spans="14:16">
      <c r="N27578" s="102"/>
      <c r="O27578" s="93"/>
      <c r="P27578" s="93"/>
    </row>
    <row r="27579" spans="14:16">
      <c r="N27579" s="102"/>
      <c r="O27579" s="93"/>
      <c r="P27579" s="93"/>
    </row>
    <row r="27580" spans="14:16">
      <c r="N27580" s="102"/>
      <c r="O27580" s="93"/>
      <c r="P27580" s="93"/>
    </row>
    <row r="27581" spans="14:16">
      <c r="N27581" s="102"/>
      <c r="O27581" s="93"/>
      <c r="P27581" s="93"/>
    </row>
    <row r="27582" spans="14:16">
      <c r="N27582" s="102"/>
      <c r="O27582" s="93"/>
      <c r="P27582" s="93"/>
    </row>
    <row r="27583" spans="14:16">
      <c r="N27583" s="102"/>
      <c r="O27583" s="93"/>
      <c r="P27583" s="93"/>
    </row>
    <row r="27584" spans="14:16">
      <c r="N27584" s="102"/>
      <c r="O27584" s="93"/>
      <c r="P27584" s="93"/>
    </row>
    <row r="27585" spans="14:16">
      <c r="N27585" s="102"/>
      <c r="O27585" s="93"/>
      <c r="P27585" s="93"/>
    </row>
    <row r="27586" spans="14:16">
      <c r="N27586" s="102"/>
      <c r="O27586" s="93"/>
      <c r="P27586" s="93"/>
    </row>
    <row r="27587" spans="14:16">
      <c r="N27587" s="102"/>
      <c r="O27587" s="93"/>
      <c r="P27587" s="93"/>
    </row>
    <row r="27588" spans="14:16">
      <c r="N27588" s="102"/>
      <c r="O27588" s="93"/>
      <c r="P27588" s="93"/>
    </row>
    <row r="27589" spans="14:16">
      <c r="N27589" s="102"/>
      <c r="O27589" s="93"/>
      <c r="P27589" s="93"/>
    </row>
    <row r="27590" spans="14:16">
      <c r="N27590" s="102"/>
      <c r="O27590" s="93"/>
      <c r="P27590" s="93"/>
    </row>
    <row r="27591" spans="14:16">
      <c r="N27591" s="102"/>
      <c r="O27591" s="93"/>
      <c r="P27591" s="93"/>
    </row>
    <row r="27592" spans="14:16">
      <c r="N27592" s="102"/>
      <c r="O27592" s="93"/>
      <c r="P27592" s="93"/>
    </row>
    <row r="27593" spans="14:16">
      <c r="N27593" s="102"/>
      <c r="O27593" s="93"/>
      <c r="P27593" s="93"/>
    </row>
    <row r="27594" spans="14:16">
      <c r="N27594" s="102"/>
      <c r="O27594" s="93"/>
      <c r="P27594" s="93"/>
    </row>
    <row r="27595" spans="14:16">
      <c r="N27595" s="102"/>
      <c r="O27595" s="93"/>
      <c r="P27595" s="93"/>
    </row>
    <row r="27596" spans="14:16">
      <c r="N27596" s="102"/>
      <c r="O27596" s="93"/>
      <c r="P27596" s="93"/>
    </row>
    <row r="27597" spans="14:16">
      <c r="N27597" s="102"/>
      <c r="O27597" s="93"/>
      <c r="P27597" s="93"/>
    </row>
    <row r="27598" spans="14:16">
      <c r="N27598" s="102"/>
      <c r="O27598" s="93"/>
      <c r="P27598" s="93"/>
    </row>
    <row r="27599" spans="14:16">
      <c r="N27599" s="102"/>
      <c r="O27599" s="93"/>
      <c r="P27599" s="93"/>
    </row>
    <row r="27600" spans="14:16">
      <c r="N27600" s="102"/>
      <c r="O27600" s="93"/>
      <c r="P27600" s="93"/>
    </row>
    <row r="27601" spans="14:16">
      <c r="N27601" s="102"/>
      <c r="O27601" s="93"/>
      <c r="P27601" s="93"/>
    </row>
    <row r="27602" spans="14:16">
      <c r="N27602" s="102"/>
      <c r="O27602" s="93"/>
      <c r="P27602" s="93"/>
    </row>
    <row r="27603" spans="14:16">
      <c r="N27603" s="102"/>
      <c r="O27603" s="93"/>
      <c r="P27603" s="93"/>
    </row>
    <row r="27604" spans="14:16">
      <c r="N27604" s="102"/>
      <c r="O27604" s="93"/>
      <c r="P27604" s="93"/>
    </row>
    <row r="27605" spans="14:16">
      <c r="N27605" s="102"/>
      <c r="O27605" s="93"/>
      <c r="P27605" s="93"/>
    </row>
    <row r="27606" spans="14:16">
      <c r="N27606" s="102"/>
      <c r="O27606" s="93"/>
      <c r="P27606" s="93"/>
    </row>
    <row r="27607" spans="14:16">
      <c r="N27607" s="102"/>
      <c r="O27607" s="93"/>
      <c r="P27607" s="93"/>
    </row>
    <row r="27608" spans="14:16">
      <c r="N27608" s="102"/>
      <c r="O27608" s="93"/>
      <c r="P27608" s="93"/>
    </row>
    <row r="27609" spans="14:16">
      <c r="N27609" s="102"/>
      <c r="O27609" s="93"/>
      <c r="P27609" s="93"/>
    </row>
    <row r="27610" spans="14:16">
      <c r="N27610" s="102"/>
      <c r="O27610" s="93"/>
      <c r="P27610" s="93"/>
    </row>
    <row r="27611" spans="14:16">
      <c r="N27611" s="102"/>
      <c r="O27611" s="93"/>
      <c r="P27611" s="93"/>
    </row>
    <row r="27612" spans="14:16">
      <c r="N27612" s="102"/>
      <c r="O27612" s="93"/>
      <c r="P27612" s="93"/>
    </row>
    <row r="27613" spans="14:16">
      <c r="N27613" s="102"/>
      <c r="O27613" s="93"/>
      <c r="P27613" s="93"/>
    </row>
    <row r="27614" spans="14:16">
      <c r="N27614" s="102"/>
      <c r="O27614" s="93"/>
      <c r="P27614" s="93"/>
    </row>
    <row r="27615" spans="14:16">
      <c r="N27615" s="102"/>
      <c r="O27615" s="93"/>
      <c r="P27615" s="93"/>
    </row>
    <row r="27616" spans="14:16">
      <c r="N27616" s="102"/>
      <c r="O27616" s="93"/>
      <c r="P27616" s="93"/>
    </row>
    <row r="27617" spans="14:16">
      <c r="N27617" s="102"/>
      <c r="O27617" s="93"/>
      <c r="P27617" s="93"/>
    </row>
    <row r="27618" spans="14:16">
      <c r="N27618" s="102"/>
      <c r="O27618" s="93"/>
      <c r="P27618" s="93"/>
    </row>
    <row r="27619" spans="14:16">
      <c r="N27619" s="102"/>
      <c r="O27619" s="93"/>
      <c r="P27619" s="93"/>
    </row>
    <row r="27620" spans="14:16">
      <c r="N27620" s="102"/>
      <c r="O27620" s="93"/>
      <c r="P27620" s="93"/>
    </row>
    <row r="27621" spans="14:16">
      <c r="N27621" s="102"/>
      <c r="O27621" s="93"/>
      <c r="P27621" s="93"/>
    </row>
    <row r="27622" spans="14:16">
      <c r="N27622" s="102"/>
      <c r="O27622" s="93"/>
      <c r="P27622" s="93"/>
    </row>
    <row r="27623" spans="14:16">
      <c r="N27623" s="102"/>
      <c r="O27623" s="93"/>
      <c r="P27623" s="93"/>
    </row>
    <row r="27624" spans="14:16">
      <c r="N27624" s="102"/>
      <c r="O27624" s="93"/>
      <c r="P27624" s="93"/>
    </row>
    <row r="27625" spans="14:16">
      <c r="N27625" s="102"/>
      <c r="O27625" s="93"/>
      <c r="P27625" s="93"/>
    </row>
    <row r="27626" spans="14:16">
      <c r="N27626" s="102"/>
      <c r="O27626" s="93"/>
      <c r="P27626" s="93"/>
    </row>
    <row r="27627" spans="14:16">
      <c r="N27627" s="102"/>
      <c r="O27627" s="93"/>
      <c r="P27627" s="93"/>
    </row>
    <row r="27628" spans="14:16">
      <c r="N27628" s="102"/>
      <c r="O27628" s="93"/>
      <c r="P27628" s="93"/>
    </row>
    <row r="27629" spans="14:16">
      <c r="N27629" s="102"/>
      <c r="O27629" s="93"/>
      <c r="P27629" s="93"/>
    </row>
    <row r="27630" spans="14:16">
      <c r="N27630" s="102"/>
      <c r="O27630" s="93"/>
      <c r="P27630" s="93"/>
    </row>
    <row r="27631" spans="14:16">
      <c r="N27631" s="102"/>
      <c r="O27631" s="93"/>
      <c r="P27631" s="93"/>
    </row>
    <row r="27632" spans="14:16">
      <c r="N27632" s="102"/>
      <c r="O27632" s="93"/>
      <c r="P27632" s="93"/>
    </row>
    <row r="27633" spans="14:16">
      <c r="N27633" s="102"/>
      <c r="O27633" s="93"/>
      <c r="P27633" s="93"/>
    </row>
    <row r="27634" spans="14:16">
      <c r="N27634" s="102"/>
      <c r="O27634" s="93"/>
      <c r="P27634" s="93"/>
    </row>
    <row r="27635" spans="14:16">
      <c r="N27635" s="102"/>
      <c r="O27635" s="93"/>
      <c r="P27635" s="93"/>
    </row>
    <row r="27636" spans="14:16">
      <c r="N27636" s="102"/>
      <c r="O27636" s="93"/>
      <c r="P27636" s="93"/>
    </row>
    <row r="27637" spans="14:16">
      <c r="N27637" s="102"/>
      <c r="O27637" s="93"/>
      <c r="P27637" s="93"/>
    </row>
    <row r="27638" spans="14:16">
      <c r="N27638" s="102"/>
      <c r="O27638" s="93"/>
      <c r="P27638" s="93"/>
    </row>
    <row r="27639" spans="14:16">
      <c r="N27639" s="102"/>
      <c r="O27639" s="93"/>
      <c r="P27639" s="93"/>
    </row>
    <row r="27640" spans="14:16">
      <c r="N27640" s="102"/>
      <c r="O27640" s="93"/>
      <c r="P27640" s="93"/>
    </row>
    <row r="27641" spans="14:16">
      <c r="N27641" s="102"/>
      <c r="O27641" s="93"/>
      <c r="P27641" s="93"/>
    </row>
    <row r="27642" spans="14:16">
      <c r="N27642" s="102"/>
      <c r="O27642" s="93"/>
      <c r="P27642" s="93"/>
    </row>
    <row r="27643" spans="14:16">
      <c r="N27643" s="102"/>
      <c r="O27643" s="93"/>
      <c r="P27643" s="93"/>
    </row>
    <row r="27644" spans="14:16">
      <c r="N27644" s="102"/>
      <c r="O27644" s="93"/>
      <c r="P27644" s="93"/>
    </row>
    <row r="27645" spans="14:16">
      <c r="N27645" s="102"/>
      <c r="O27645" s="93"/>
      <c r="P27645" s="93"/>
    </row>
    <row r="27646" spans="14:16">
      <c r="N27646" s="102"/>
      <c r="O27646" s="93"/>
      <c r="P27646" s="93"/>
    </row>
    <row r="27647" spans="14:16">
      <c r="N27647" s="102"/>
      <c r="O27647" s="93"/>
      <c r="P27647" s="93"/>
    </row>
    <row r="27648" spans="14:16">
      <c r="N27648" s="102"/>
      <c r="O27648" s="93"/>
      <c r="P27648" s="93"/>
    </row>
    <row r="27649" spans="14:16">
      <c r="N27649" s="102"/>
      <c r="O27649" s="93"/>
      <c r="P27649" s="93"/>
    </row>
    <row r="27650" spans="14:16">
      <c r="N27650" s="102"/>
      <c r="O27650" s="93"/>
      <c r="P27650" s="93"/>
    </row>
    <row r="27651" spans="14:16">
      <c r="N27651" s="102"/>
      <c r="O27651" s="93"/>
      <c r="P27651" s="93"/>
    </row>
    <row r="27652" spans="14:16">
      <c r="N27652" s="102"/>
      <c r="O27652" s="93"/>
      <c r="P27652" s="93"/>
    </row>
    <row r="27653" spans="14:16">
      <c r="N27653" s="102"/>
      <c r="O27653" s="93"/>
      <c r="P27653" s="93"/>
    </row>
    <row r="27654" spans="14:16">
      <c r="N27654" s="102"/>
      <c r="O27654" s="93"/>
      <c r="P27654" s="93"/>
    </row>
    <row r="27655" spans="14:16">
      <c r="N27655" s="102"/>
      <c r="O27655" s="93"/>
      <c r="P27655" s="93"/>
    </row>
    <row r="27656" spans="14:16">
      <c r="N27656" s="102"/>
      <c r="O27656" s="93"/>
      <c r="P27656" s="93"/>
    </row>
    <row r="27657" spans="14:16">
      <c r="N27657" s="102"/>
      <c r="O27657" s="93"/>
      <c r="P27657" s="93"/>
    </row>
    <row r="27658" spans="14:16">
      <c r="N27658" s="102"/>
      <c r="O27658" s="93"/>
      <c r="P27658" s="93"/>
    </row>
    <row r="27659" spans="14:16">
      <c r="N27659" s="102"/>
      <c r="O27659" s="93"/>
      <c r="P27659" s="93"/>
    </row>
    <row r="27660" spans="14:16">
      <c r="N27660" s="102"/>
      <c r="O27660" s="93"/>
      <c r="P27660" s="93"/>
    </row>
    <row r="27661" spans="14:16">
      <c r="N27661" s="102"/>
      <c r="O27661" s="93"/>
      <c r="P27661" s="93"/>
    </row>
    <row r="27662" spans="14:16">
      <c r="N27662" s="102"/>
      <c r="O27662" s="93"/>
      <c r="P27662" s="93"/>
    </row>
    <row r="27663" spans="14:16">
      <c r="N27663" s="102"/>
      <c r="O27663" s="93"/>
      <c r="P27663" s="93"/>
    </row>
    <row r="27664" spans="14:16">
      <c r="N27664" s="102"/>
      <c r="O27664" s="93"/>
      <c r="P27664" s="93"/>
    </row>
    <row r="27665" spans="14:16">
      <c r="N27665" s="102"/>
      <c r="O27665" s="93"/>
      <c r="P27665" s="93"/>
    </row>
    <row r="27666" spans="14:16">
      <c r="N27666" s="102"/>
      <c r="O27666" s="93"/>
      <c r="P27666" s="93"/>
    </row>
    <row r="27667" spans="14:16">
      <c r="N27667" s="102"/>
      <c r="O27667" s="93"/>
      <c r="P27667" s="93"/>
    </row>
    <row r="27668" spans="14:16">
      <c r="N27668" s="102"/>
      <c r="O27668" s="93"/>
      <c r="P27668" s="93"/>
    </row>
    <row r="27669" spans="14:16">
      <c r="N27669" s="102"/>
      <c r="O27669" s="93"/>
      <c r="P27669" s="93"/>
    </row>
    <row r="27670" spans="14:16">
      <c r="N27670" s="102"/>
      <c r="O27670" s="93"/>
      <c r="P27670" s="93"/>
    </row>
    <row r="27671" spans="14:16">
      <c r="N27671" s="102"/>
      <c r="O27671" s="93"/>
      <c r="P27671" s="93"/>
    </row>
    <row r="27672" spans="14:16">
      <c r="N27672" s="102"/>
      <c r="O27672" s="93"/>
      <c r="P27672" s="93"/>
    </row>
    <row r="27673" spans="14:16">
      <c r="N27673" s="102"/>
      <c r="O27673" s="93"/>
      <c r="P27673" s="93"/>
    </row>
    <row r="27674" spans="14:16">
      <c r="N27674" s="102"/>
      <c r="O27674" s="93"/>
      <c r="P27674" s="93"/>
    </row>
    <row r="27675" spans="14:16">
      <c r="N27675" s="102"/>
      <c r="O27675" s="93"/>
      <c r="P27675" s="93"/>
    </row>
    <row r="27676" spans="14:16">
      <c r="N27676" s="102"/>
      <c r="O27676" s="93"/>
      <c r="P27676" s="93"/>
    </row>
    <row r="27677" spans="14:16">
      <c r="N27677" s="102"/>
      <c r="O27677" s="93"/>
      <c r="P27677" s="93"/>
    </row>
    <row r="27678" spans="14:16">
      <c r="N27678" s="102"/>
      <c r="O27678" s="93"/>
      <c r="P27678" s="93"/>
    </row>
    <row r="27679" spans="14:16">
      <c r="N27679" s="102"/>
      <c r="O27679" s="93"/>
      <c r="P27679" s="93"/>
    </row>
    <row r="27680" spans="14:16">
      <c r="N27680" s="102"/>
      <c r="O27680" s="93"/>
      <c r="P27680" s="93"/>
    </row>
    <row r="27681" spans="14:16">
      <c r="N27681" s="102"/>
      <c r="O27681" s="93"/>
      <c r="P27681" s="93"/>
    </row>
    <row r="27682" spans="14:16">
      <c r="N27682" s="102"/>
      <c r="O27682" s="93"/>
      <c r="P27682" s="93"/>
    </row>
    <row r="27683" spans="14:16">
      <c r="N27683" s="102"/>
      <c r="O27683" s="93"/>
      <c r="P27683" s="93"/>
    </row>
    <row r="27684" spans="14:16">
      <c r="N27684" s="102"/>
      <c r="O27684" s="93"/>
      <c r="P27684" s="93"/>
    </row>
    <row r="27685" spans="14:16">
      <c r="N27685" s="102"/>
      <c r="O27685" s="93"/>
      <c r="P27685" s="93"/>
    </row>
    <row r="27686" spans="14:16">
      <c r="N27686" s="102"/>
      <c r="O27686" s="93"/>
      <c r="P27686" s="93"/>
    </row>
    <row r="27687" spans="14:16">
      <c r="N27687" s="102"/>
      <c r="O27687" s="93"/>
      <c r="P27687" s="93"/>
    </row>
    <row r="27688" spans="14:16">
      <c r="N27688" s="102"/>
      <c r="O27688" s="93"/>
      <c r="P27688" s="93"/>
    </row>
    <row r="27689" spans="14:16">
      <c r="N27689" s="102"/>
      <c r="O27689" s="93"/>
      <c r="P27689" s="93"/>
    </row>
    <row r="27690" spans="14:16">
      <c r="N27690" s="102"/>
      <c r="O27690" s="93"/>
      <c r="P27690" s="93"/>
    </row>
    <row r="27691" spans="14:16">
      <c r="N27691" s="102"/>
      <c r="O27691" s="93"/>
      <c r="P27691" s="93"/>
    </row>
    <row r="27692" spans="14:16">
      <c r="N27692" s="102"/>
      <c r="O27692" s="93"/>
      <c r="P27692" s="93"/>
    </row>
    <row r="27693" spans="14:16">
      <c r="N27693" s="102"/>
      <c r="O27693" s="93"/>
      <c r="P27693" s="93"/>
    </row>
    <row r="27694" spans="14:16">
      <c r="N27694" s="102"/>
      <c r="O27694" s="93"/>
      <c r="P27694" s="93"/>
    </row>
    <row r="27695" spans="14:16">
      <c r="N27695" s="102"/>
      <c r="O27695" s="93"/>
      <c r="P27695" s="93"/>
    </row>
    <row r="27696" spans="14:16">
      <c r="N27696" s="102"/>
      <c r="O27696" s="93"/>
      <c r="P27696" s="93"/>
    </row>
    <row r="27697" spans="14:16">
      <c r="N27697" s="102"/>
      <c r="O27697" s="93"/>
      <c r="P27697" s="93"/>
    </row>
    <row r="27698" spans="14:16">
      <c r="N27698" s="102"/>
      <c r="O27698" s="93"/>
      <c r="P27698" s="93"/>
    </row>
    <row r="27699" spans="14:16">
      <c r="N27699" s="102"/>
      <c r="O27699" s="93"/>
      <c r="P27699" s="93"/>
    </row>
    <row r="27700" spans="14:16">
      <c r="N27700" s="102"/>
      <c r="O27700" s="93"/>
      <c r="P27700" s="93"/>
    </row>
    <row r="27701" spans="14:16">
      <c r="N27701" s="102"/>
      <c r="O27701" s="93"/>
      <c r="P27701" s="93"/>
    </row>
    <row r="27702" spans="14:16">
      <c r="N27702" s="102"/>
      <c r="O27702" s="93"/>
      <c r="P27702" s="93"/>
    </row>
    <row r="27703" spans="14:16">
      <c r="N27703" s="102"/>
      <c r="O27703" s="93"/>
      <c r="P27703" s="93"/>
    </row>
    <row r="27704" spans="14:16">
      <c r="N27704" s="102"/>
      <c r="O27704" s="93"/>
      <c r="P27704" s="93"/>
    </row>
    <row r="27705" spans="14:16">
      <c r="N27705" s="102"/>
      <c r="O27705" s="93"/>
      <c r="P27705" s="93"/>
    </row>
    <row r="27706" spans="14:16">
      <c r="N27706" s="102"/>
      <c r="O27706" s="93"/>
      <c r="P27706" s="93"/>
    </row>
    <row r="27707" spans="14:16">
      <c r="N27707" s="102"/>
      <c r="O27707" s="93"/>
      <c r="P27707" s="93"/>
    </row>
    <row r="27708" spans="14:16">
      <c r="N27708" s="102"/>
      <c r="O27708" s="93"/>
      <c r="P27708" s="93"/>
    </row>
    <row r="27709" spans="14:16">
      <c r="N27709" s="102"/>
      <c r="O27709" s="93"/>
      <c r="P27709" s="93"/>
    </row>
    <row r="27710" spans="14:16">
      <c r="N27710" s="102"/>
      <c r="O27710" s="93"/>
      <c r="P27710" s="93"/>
    </row>
    <row r="27711" spans="14:16">
      <c r="N27711" s="102"/>
      <c r="O27711" s="93"/>
      <c r="P27711" s="93"/>
    </row>
    <row r="27712" spans="14:16">
      <c r="N27712" s="102"/>
      <c r="O27712" s="93"/>
      <c r="P27712" s="93"/>
    </row>
    <row r="27713" spans="14:16">
      <c r="N27713" s="102"/>
      <c r="O27713" s="93"/>
      <c r="P27713" s="93"/>
    </row>
    <row r="27714" spans="14:16">
      <c r="N27714" s="102"/>
      <c r="O27714" s="93"/>
      <c r="P27714" s="93"/>
    </row>
    <row r="27715" spans="14:16">
      <c r="N27715" s="102"/>
      <c r="O27715" s="93"/>
      <c r="P27715" s="93"/>
    </row>
    <row r="27716" spans="14:16">
      <c r="N27716" s="102"/>
      <c r="O27716" s="93"/>
      <c r="P27716" s="93"/>
    </row>
    <row r="27717" spans="14:16">
      <c r="N27717" s="102"/>
      <c r="O27717" s="93"/>
      <c r="P27717" s="93"/>
    </row>
    <row r="27718" spans="14:16">
      <c r="N27718" s="102"/>
      <c r="O27718" s="93"/>
      <c r="P27718" s="93"/>
    </row>
    <row r="27719" spans="14:16">
      <c r="N27719" s="102"/>
      <c r="O27719" s="93"/>
      <c r="P27719" s="93"/>
    </row>
    <row r="27720" spans="14:16">
      <c r="N27720" s="102"/>
      <c r="O27720" s="93"/>
      <c r="P27720" s="93"/>
    </row>
    <row r="27721" spans="14:16">
      <c r="N27721" s="102"/>
      <c r="O27721" s="93"/>
      <c r="P27721" s="93"/>
    </row>
    <row r="27722" spans="14:16">
      <c r="N27722" s="102"/>
      <c r="O27722" s="93"/>
      <c r="P27722" s="93"/>
    </row>
    <row r="27723" spans="14:16">
      <c r="N27723" s="102"/>
      <c r="O27723" s="93"/>
      <c r="P27723" s="93"/>
    </row>
    <row r="27724" spans="14:16">
      <c r="N27724" s="102"/>
      <c r="O27724" s="93"/>
      <c r="P27724" s="93"/>
    </row>
    <row r="27725" spans="14:16">
      <c r="N27725" s="102"/>
      <c r="O27725" s="93"/>
      <c r="P27725" s="93"/>
    </row>
    <row r="27726" spans="14:16">
      <c r="N27726" s="102"/>
      <c r="O27726" s="93"/>
      <c r="P27726" s="93"/>
    </row>
    <row r="27727" spans="14:16">
      <c r="N27727" s="102"/>
      <c r="O27727" s="93"/>
      <c r="P27727" s="93"/>
    </row>
    <row r="27728" spans="14:16">
      <c r="N27728" s="102"/>
      <c r="O27728" s="93"/>
      <c r="P27728" s="93"/>
    </row>
    <row r="27729" spans="14:16">
      <c r="N27729" s="102"/>
      <c r="O27729" s="93"/>
      <c r="P27729" s="93"/>
    </row>
    <row r="27730" spans="14:16">
      <c r="N27730" s="102"/>
      <c r="O27730" s="93"/>
      <c r="P27730" s="93"/>
    </row>
    <row r="27731" spans="14:16">
      <c r="N27731" s="102"/>
      <c r="O27731" s="93"/>
      <c r="P27731" s="93"/>
    </row>
    <row r="27732" spans="14:16">
      <c r="N27732" s="102"/>
      <c r="O27732" s="93"/>
      <c r="P27732" s="93"/>
    </row>
    <row r="27733" spans="14:16">
      <c r="N27733" s="102"/>
      <c r="O27733" s="93"/>
      <c r="P27733" s="93"/>
    </row>
    <row r="27734" spans="14:16">
      <c r="N27734" s="102"/>
      <c r="O27734" s="93"/>
      <c r="P27734" s="93"/>
    </row>
    <row r="27735" spans="14:16">
      <c r="N27735" s="102"/>
      <c r="O27735" s="93"/>
      <c r="P27735" s="93"/>
    </row>
    <row r="27736" spans="14:16">
      <c r="N27736" s="102"/>
      <c r="O27736" s="93"/>
      <c r="P27736" s="93"/>
    </row>
    <row r="27737" spans="14:16">
      <c r="N27737" s="102"/>
      <c r="O27737" s="93"/>
      <c r="P27737" s="93"/>
    </row>
    <row r="27738" spans="14:16">
      <c r="N27738" s="102"/>
      <c r="O27738" s="93"/>
      <c r="P27738" s="93"/>
    </row>
    <row r="27739" spans="14:16">
      <c r="N27739" s="102"/>
      <c r="O27739" s="93"/>
      <c r="P27739" s="93"/>
    </row>
    <row r="27740" spans="14:16">
      <c r="N27740" s="102"/>
      <c r="O27740" s="93"/>
      <c r="P27740" s="93"/>
    </row>
    <row r="27741" spans="14:16">
      <c r="N27741" s="102"/>
      <c r="O27741" s="93"/>
      <c r="P27741" s="93"/>
    </row>
    <row r="27742" spans="14:16">
      <c r="N27742" s="102"/>
      <c r="O27742" s="93"/>
      <c r="P27742" s="93"/>
    </row>
    <row r="27743" spans="14:16">
      <c r="N27743" s="102"/>
      <c r="O27743" s="93"/>
      <c r="P27743" s="93"/>
    </row>
    <row r="27744" spans="14:16">
      <c r="N27744" s="102"/>
      <c r="O27744" s="93"/>
      <c r="P27744" s="93"/>
    </row>
    <row r="27745" spans="14:16">
      <c r="N27745" s="102"/>
      <c r="O27745" s="93"/>
      <c r="P27745" s="93"/>
    </row>
    <row r="27746" spans="14:16">
      <c r="N27746" s="102"/>
      <c r="O27746" s="93"/>
      <c r="P27746" s="93"/>
    </row>
    <row r="27747" spans="14:16">
      <c r="N27747" s="102"/>
      <c r="O27747" s="93"/>
      <c r="P27747" s="93"/>
    </row>
    <row r="27748" spans="14:16">
      <c r="N27748" s="102"/>
      <c r="O27748" s="93"/>
      <c r="P27748" s="93"/>
    </row>
    <row r="27749" spans="14:16">
      <c r="N27749" s="102"/>
      <c r="O27749" s="93"/>
      <c r="P27749" s="93"/>
    </row>
    <row r="27750" spans="14:16">
      <c r="N27750" s="102"/>
      <c r="O27750" s="93"/>
      <c r="P27750" s="93"/>
    </row>
    <row r="27751" spans="14:16">
      <c r="N27751" s="102"/>
      <c r="O27751" s="93"/>
      <c r="P27751" s="93"/>
    </row>
    <row r="27752" spans="14:16">
      <c r="N27752" s="102"/>
      <c r="O27752" s="93"/>
      <c r="P27752" s="93"/>
    </row>
    <row r="27753" spans="14:16">
      <c r="N27753" s="102"/>
      <c r="O27753" s="93"/>
      <c r="P27753" s="93"/>
    </row>
    <row r="27754" spans="14:16">
      <c r="N27754" s="102"/>
      <c r="O27754" s="93"/>
      <c r="P27754" s="93"/>
    </row>
    <row r="27755" spans="14:16">
      <c r="N27755" s="102"/>
      <c r="O27755" s="93"/>
      <c r="P27755" s="93"/>
    </row>
    <row r="27756" spans="14:16">
      <c r="N27756" s="102"/>
      <c r="O27756" s="93"/>
      <c r="P27756" s="93"/>
    </row>
    <row r="27757" spans="14:16">
      <c r="N27757" s="102"/>
      <c r="O27757" s="93"/>
      <c r="P27757" s="93"/>
    </row>
    <row r="27758" spans="14:16">
      <c r="N27758" s="102"/>
      <c r="O27758" s="93"/>
      <c r="P27758" s="93"/>
    </row>
    <row r="27759" spans="14:16">
      <c r="N27759" s="102"/>
      <c r="O27759" s="93"/>
      <c r="P27759" s="93"/>
    </row>
    <row r="27760" spans="14:16">
      <c r="N27760" s="102"/>
      <c r="O27760" s="93"/>
      <c r="P27760" s="93"/>
    </row>
    <row r="27761" spans="14:16">
      <c r="N27761" s="102"/>
      <c r="O27761" s="93"/>
      <c r="P27761" s="93"/>
    </row>
    <row r="27762" spans="14:16">
      <c r="N27762" s="102"/>
      <c r="O27762" s="93"/>
      <c r="P27762" s="93"/>
    </row>
    <row r="27763" spans="14:16">
      <c r="N27763" s="102"/>
      <c r="O27763" s="93"/>
      <c r="P27763" s="93"/>
    </row>
    <row r="27764" spans="14:16">
      <c r="N27764" s="102"/>
      <c r="O27764" s="93"/>
      <c r="P27764" s="93"/>
    </row>
    <row r="27765" spans="14:16">
      <c r="N27765" s="102"/>
      <c r="O27765" s="93"/>
      <c r="P27765" s="93"/>
    </row>
    <row r="27766" spans="14:16">
      <c r="N27766" s="102"/>
      <c r="O27766" s="93"/>
      <c r="P27766" s="93"/>
    </row>
    <row r="27767" spans="14:16">
      <c r="N27767" s="102"/>
      <c r="O27767" s="93"/>
      <c r="P27767" s="93"/>
    </row>
    <row r="27768" spans="14:16">
      <c r="N27768" s="102"/>
      <c r="O27768" s="93"/>
      <c r="P27768" s="93"/>
    </row>
    <row r="27769" spans="14:16">
      <c r="N27769" s="102"/>
      <c r="O27769" s="93"/>
      <c r="P27769" s="93"/>
    </row>
    <row r="27770" spans="14:16">
      <c r="N27770" s="102"/>
      <c r="O27770" s="93"/>
      <c r="P27770" s="93"/>
    </row>
    <row r="27771" spans="14:16">
      <c r="N27771" s="102"/>
      <c r="O27771" s="93"/>
      <c r="P27771" s="93"/>
    </row>
    <row r="27772" spans="14:16">
      <c r="N27772" s="102"/>
      <c r="O27772" s="93"/>
      <c r="P27772" s="93"/>
    </row>
    <row r="27773" spans="14:16">
      <c r="N27773" s="102"/>
      <c r="O27773" s="93"/>
      <c r="P27773" s="93"/>
    </row>
    <row r="27774" spans="14:16">
      <c r="N27774" s="102"/>
      <c r="O27774" s="93"/>
      <c r="P27774" s="93"/>
    </row>
    <row r="27775" spans="14:16">
      <c r="N27775" s="102"/>
      <c r="O27775" s="93"/>
      <c r="P27775" s="93"/>
    </row>
    <row r="27776" spans="14:16">
      <c r="N27776" s="102"/>
      <c r="O27776" s="93"/>
      <c r="P27776" s="93"/>
    </row>
    <row r="27777" spans="14:16">
      <c r="N27777" s="102"/>
      <c r="O27777" s="93"/>
      <c r="P27777" s="93"/>
    </row>
    <row r="27778" spans="14:16">
      <c r="N27778" s="102"/>
      <c r="O27778" s="93"/>
      <c r="P27778" s="93"/>
    </row>
    <row r="27779" spans="14:16">
      <c r="N27779" s="102"/>
      <c r="O27779" s="93"/>
      <c r="P27779" s="93"/>
    </row>
    <row r="27780" spans="14:16">
      <c r="N27780" s="102"/>
      <c r="O27780" s="93"/>
      <c r="P27780" s="93"/>
    </row>
    <row r="27781" spans="14:16">
      <c r="N27781" s="102"/>
      <c r="O27781" s="93"/>
      <c r="P27781" s="93"/>
    </row>
    <row r="27782" spans="14:16">
      <c r="N27782" s="102"/>
      <c r="O27782" s="93"/>
      <c r="P27782" s="93"/>
    </row>
    <row r="27783" spans="14:16">
      <c r="N27783" s="102"/>
      <c r="O27783" s="93"/>
      <c r="P27783" s="93"/>
    </row>
    <row r="27784" spans="14:16">
      <c r="N27784" s="102"/>
      <c r="O27784" s="93"/>
      <c r="P27784" s="93"/>
    </row>
    <row r="27785" spans="14:16">
      <c r="N27785" s="102"/>
      <c r="O27785" s="93"/>
      <c r="P27785" s="93"/>
    </row>
    <row r="27786" spans="14:16">
      <c r="N27786" s="102"/>
      <c r="O27786" s="93"/>
      <c r="P27786" s="93"/>
    </row>
    <row r="27787" spans="14:16">
      <c r="N27787" s="102"/>
      <c r="O27787" s="93"/>
      <c r="P27787" s="93"/>
    </row>
    <row r="27788" spans="14:16">
      <c r="N27788" s="102"/>
      <c r="O27788" s="93"/>
      <c r="P27788" s="93"/>
    </row>
    <row r="27789" spans="14:16">
      <c r="N27789" s="102"/>
      <c r="O27789" s="93"/>
      <c r="P27789" s="93"/>
    </row>
    <row r="27790" spans="14:16">
      <c r="N27790" s="102"/>
      <c r="O27790" s="93"/>
      <c r="P27790" s="93"/>
    </row>
    <row r="27791" spans="14:16">
      <c r="N27791" s="102"/>
      <c r="O27791" s="93"/>
      <c r="P27791" s="93"/>
    </row>
    <row r="27792" spans="14:16">
      <c r="N27792" s="102"/>
      <c r="O27792" s="93"/>
      <c r="P27792" s="93"/>
    </row>
    <row r="27793" spans="14:16">
      <c r="N27793" s="102"/>
      <c r="O27793" s="93"/>
      <c r="P27793" s="93"/>
    </row>
    <row r="27794" spans="14:16">
      <c r="N27794" s="102"/>
      <c r="O27794" s="93"/>
      <c r="P27794" s="93"/>
    </row>
    <row r="27795" spans="14:16">
      <c r="N27795" s="102"/>
      <c r="O27795" s="93"/>
      <c r="P27795" s="93"/>
    </row>
    <row r="27796" spans="14:16">
      <c r="N27796" s="102"/>
      <c r="O27796" s="93"/>
      <c r="P27796" s="93"/>
    </row>
    <row r="27797" spans="14:16">
      <c r="N27797" s="102"/>
      <c r="O27797" s="93"/>
      <c r="P27797" s="93"/>
    </row>
    <row r="27798" spans="14:16">
      <c r="N27798" s="102"/>
      <c r="O27798" s="93"/>
      <c r="P27798" s="93"/>
    </row>
    <row r="27799" spans="14:16">
      <c r="N27799" s="102"/>
      <c r="O27799" s="93"/>
      <c r="P27799" s="93"/>
    </row>
    <row r="27800" spans="14:16">
      <c r="N27800" s="102"/>
      <c r="O27800" s="93"/>
      <c r="P27800" s="93"/>
    </row>
    <row r="27801" spans="14:16">
      <c r="N27801" s="102"/>
      <c r="O27801" s="93"/>
      <c r="P27801" s="93"/>
    </row>
    <row r="27802" spans="14:16">
      <c r="N27802" s="102"/>
      <c r="O27802" s="93"/>
      <c r="P27802" s="93"/>
    </row>
    <row r="27803" spans="14:16">
      <c r="N27803" s="102"/>
      <c r="O27803" s="93"/>
      <c r="P27803" s="93"/>
    </row>
    <row r="27804" spans="14:16">
      <c r="N27804" s="102"/>
      <c r="O27804" s="93"/>
      <c r="P27804" s="93"/>
    </row>
    <row r="27805" spans="14:16">
      <c r="N27805" s="102"/>
      <c r="O27805" s="93"/>
      <c r="P27805" s="93"/>
    </row>
    <row r="27806" spans="14:16">
      <c r="N27806" s="102"/>
      <c r="O27806" s="93"/>
      <c r="P27806" s="93"/>
    </row>
    <row r="27807" spans="14:16">
      <c r="N27807" s="102"/>
      <c r="O27807" s="93"/>
      <c r="P27807" s="93"/>
    </row>
    <row r="27808" spans="14:16">
      <c r="N27808" s="102"/>
      <c r="O27808" s="93"/>
      <c r="P27808" s="93"/>
    </row>
    <row r="27809" spans="14:16">
      <c r="N27809" s="102"/>
      <c r="O27809" s="93"/>
      <c r="P27809" s="93"/>
    </row>
    <row r="27810" spans="14:16">
      <c r="N27810" s="102"/>
      <c r="O27810" s="93"/>
      <c r="P27810" s="93"/>
    </row>
    <row r="27811" spans="14:16">
      <c r="N27811" s="102"/>
      <c r="O27811" s="93"/>
      <c r="P27811" s="93"/>
    </row>
    <row r="27812" spans="14:16">
      <c r="N27812" s="102"/>
      <c r="O27812" s="93"/>
      <c r="P27812" s="93"/>
    </row>
    <row r="27813" spans="14:16">
      <c r="N27813" s="102"/>
      <c r="O27813" s="93"/>
      <c r="P27813" s="93"/>
    </row>
    <row r="27814" spans="14:16">
      <c r="N27814" s="102"/>
      <c r="O27814" s="93"/>
      <c r="P27814" s="93"/>
    </row>
    <row r="27815" spans="14:16">
      <c r="N27815" s="102"/>
      <c r="O27815" s="93"/>
      <c r="P27815" s="93"/>
    </row>
    <row r="27816" spans="14:16">
      <c r="N27816" s="102"/>
      <c r="O27816" s="93"/>
      <c r="P27816" s="93"/>
    </row>
    <row r="27817" spans="14:16">
      <c r="N27817" s="102"/>
      <c r="O27817" s="93"/>
      <c r="P27817" s="93"/>
    </row>
    <row r="27818" spans="14:16">
      <c r="N27818" s="102"/>
      <c r="O27818" s="93"/>
      <c r="P27818" s="93"/>
    </row>
    <row r="27819" spans="14:16">
      <c r="N27819" s="102"/>
      <c r="O27819" s="93"/>
      <c r="P27819" s="93"/>
    </row>
    <row r="27820" spans="14:16">
      <c r="N27820" s="102"/>
      <c r="O27820" s="93"/>
      <c r="P27820" s="93"/>
    </row>
    <row r="27821" spans="14:16">
      <c r="N27821" s="102"/>
      <c r="O27821" s="93"/>
      <c r="P27821" s="93"/>
    </row>
    <row r="27822" spans="14:16">
      <c r="N27822" s="102"/>
      <c r="O27822" s="93"/>
      <c r="P27822" s="93"/>
    </row>
    <row r="27823" spans="14:16">
      <c r="N27823" s="102"/>
      <c r="O27823" s="93"/>
      <c r="P27823" s="93"/>
    </row>
    <row r="27824" spans="14:16">
      <c r="N27824" s="102"/>
      <c r="O27824" s="93"/>
      <c r="P27824" s="93"/>
    </row>
    <row r="27825" spans="14:16">
      <c r="N27825" s="102"/>
      <c r="O27825" s="93"/>
      <c r="P27825" s="93"/>
    </row>
    <row r="27826" spans="14:16">
      <c r="N27826" s="102"/>
      <c r="O27826" s="93"/>
      <c r="P27826" s="93"/>
    </row>
    <row r="27827" spans="14:16">
      <c r="N27827" s="102"/>
      <c r="O27827" s="93"/>
      <c r="P27827" s="93"/>
    </row>
    <row r="27828" spans="14:16">
      <c r="N27828" s="102"/>
      <c r="O27828" s="93"/>
      <c r="P27828" s="93"/>
    </row>
    <row r="27829" spans="14:16">
      <c r="N27829" s="102"/>
      <c r="O27829" s="93"/>
      <c r="P27829" s="93"/>
    </row>
    <row r="27830" spans="14:16">
      <c r="N27830" s="102"/>
      <c r="O27830" s="93"/>
      <c r="P27830" s="93"/>
    </row>
    <row r="27831" spans="14:16">
      <c r="N27831" s="102"/>
      <c r="O27831" s="93"/>
      <c r="P27831" s="93"/>
    </row>
    <row r="27832" spans="14:16">
      <c r="N27832" s="102"/>
      <c r="O27832" s="93"/>
      <c r="P27832" s="93"/>
    </row>
    <row r="27833" spans="14:16">
      <c r="N27833" s="102"/>
      <c r="O27833" s="93"/>
      <c r="P27833" s="93"/>
    </row>
    <row r="27834" spans="14:16">
      <c r="N27834" s="102"/>
      <c r="O27834" s="93"/>
      <c r="P27834" s="93"/>
    </row>
    <row r="27835" spans="14:16">
      <c r="N27835" s="102"/>
      <c r="O27835" s="93"/>
      <c r="P27835" s="93"/>
    </row>
    <row r="27836" spans="14:16">
      <c r="N27836" s="102"/>
      <c r="O27836" s="93"/>
      <c r="P27836" s="93"/>
    </row>
    <row r="27837" spans="14:16">
      <c r="N27837" s="102"/>
      <c r="O27837" s="93"/>
      <c r="P27837" s="93"/>
    </row>
    <row r="27838" spans="14:16">
      <c r="N27838" s="102"/>
      <c r="O27838" s="93"/>
      <c r="P27838" s="93"/>
    </row>
    <row r="27839" spans="14:16">
      <c r="N27839" s="102"/>
      <c r="O27839" s="93"/>
      <c r="P27839" s="93"/>
    </row>
    <row r="27840" spans="14:16">
      <c r="N27840" s="102"/>
      <c r="O27840" s="93"/>
      <c r="P27840" s="93"/>
    </row>
    <row r="27841" spans="14:16">
      <c r="N27841" s="102"/>
      <c r="O27841" s="93"/>
      <c r="P27841" s="93"/>
    </row>
    <row r="27842" spans="14:16">
      <c r="N27842" s="102"/>
      <c r="O27842" s="93"/>
      <c r="P27842" s="93"/>
    </row>
    <row r="27843" spans="14:16">
      <c r="N27843" s="102"/>
      <c r="O27843" s="93"/>
      <c r="P27843" s="93"/>
    </row>
    <row r="27844" spans="14:16">
      <c r="N27844" s="102"/>
      <c r="O27844" s="93"/>
      <c r="P27844" s="93"/>
    </row>
    <row r="27845" spans="14:16">
      <c r="N27845" s="102"/>
      <c r="O27845" s="93"/>
      <c r="P27845" s="93"/>
    </row>
    <row r="27846" spans="14:16">
      <c r="N27846" s="102"/>
      <c r="O27846" s="93"/>
      <c r="P27846" s="93"/>
    </row>
    <row r="27847" spans="14:16">
      <c r="N27847" s="102"/>
      <c r="O27847" s="93"/>
      <c r="P27847" s="93"/>
    </row>
    <row r="27848" spans="14:16">
      <c r="N27848" s="102"/>
      <c r="O27848" s="93"/>
      <c r="P27848" s="93"/>
    </row>
    <row r="27849" spans="14:16">
      <c r="N27849" s="102"/>
      <c r="O27849" s="93"/>
      <c r="P27849" s="93"/>
    </row>
    <row r="27850" spans="14:16">
      <c r="N27850" s="102"/>
      <c r="O27850" s="93"/>
      <c r="P27850" s="93"/>
    </row>
    <row r="27851" spans="14:16">
      <c r="N27851" s="102"/>
      <c r="O27851" s="93"/>
      <c r="P27851" s="93"/>
    </row>
    <row r="27852" spans="14:16">
      <c r="N27852" s="102"/>
      <c r="O27852" s="93"/>
      <c r="P27852" s="93"/>
    </row>
    <row r="27853" spans="14:16">
      <c r="N27853" s="102"/>
      <c r="O27853" s="93"/>
      <c r="P27853" s="93"/>
    </row>
    <row r="27854" spans="14:16">
      <c r="N27854" s="102"/>
      <c r="O27854" s="93"/>
      <c r="P27854" s="93"/>
    </row>
    <row r="27855" spans="14:16">
      <c r="N27855" s="102"/>
      <c r="O27855" s="93"/>
      <c r="P27855" s="93"/>
    </row>
    <row r="27856" spans="14:16">
      <c r="N27856" s="102"/>
      <c r="O27856" s="93"/>
      <c r="P27856" s="93"/>
    </row>
    <row r="27857" spans="14:16">
      <c r="N27857" s="102"/>
      <c r="O27857" s="93"/>
      <c r="P27857" s="93"/>
    </row>
    <row r="27858" spans="14:16">
      <c r="N27858" s="102"/>
      <c r="O27858" s="93"/>
      <c r="P27858" s="93"/>
    </row>
    <row r="27859" spans="14:16">
      <c r="N27859" s="102"/>
      <c r="O27859" s="93"/>
      <c r="P27859" s="93"/>
    </row>
    <row r="27860" spans="14:16">
      <c r="N27860" s="102"/>
      <c r="O27860" s="93"/>
      <c r="P27860" s="93"/>
    </row>
    <row r="27861" spans="14:16">
      <c r="N27861" s="102"/>
      <c r="O27861" s="93"/>
      <c r="P27861" s="93"/>
    </row>
    <row r="27862" spans="14:16">
      <c r="N27862" s="102"/>
      <c r="O27862" s="93"/>
      <c r="P27862" s="93"/>
    </row>
    <row r="27863" spans="14:16">
      <c r="N27863" s="102"/>
      <c r="O27863" s="93"/>
      <c r="P27863" s="93"/>
    </row>
    <row r="27864" spans="14:16">
      <c r="N27864" s="102"/>
      <c r="O27864" s="93"/>
      <c r="P27864" s="93"/>
    </row>
    <row r="27865" spans="14:16">
      <c r="N27865" s="102"/>
      <c r="O27865" s="93"/>
      <c r="P27865" s="93"/>
    </row>
    <row r="27866" spans="14:16">
      <c r="N27866" s="102"/>
      <c r="O27866" s="93"/>
      <c r="P27866" s="93"/>
    </row>
    <row r="27867" spans="14:16">
      <c r="N27867" s="102"/>
      <c r="O27867" s="93"/>
      <c r="P27867" s="93"/>
    </row>
    <row r="27868" spans="14:16">
      <c r="N27868" s="102"/>
      <c r="O27868" s="93"/>
      <c r="P27868" s="93"/>
    </row>
    <row r="27869" spans="14:16">
      <c r="N27869" s="102"/>
      <c r="O27869" s="93"/>
      <c r="P27869" s="93"/>
    </row>
    <row r="27870" spans="14:16">
      <c r="N27870" s="102"/>
      <c r="O27870" s="93"/>
      <c r="P27870" s="93"/>
    </row>
    <row r="27871" spans="14:16">
      <c r="N27871" s="102"/>
      <c r="O27871" s="93"/>
      <c r="P27871" s="93"/>
    </row>
    <row r="27872" spans="14:16">
      <c r="N27872" s="102"/>
      <c r="O27872" s="93"/>
      <c r="P27872" s="93"/>
    </row>
    <row r="27873" spans="14:16">
      <c r="N27873" s="102"/>
      <c r="O27873" s="93"/>
      <c r="P27873" s="93"/>
    </row>
    <row r="27874" spans="14:16">
      <c r="N27874" s="102"/>
      <c r="O27874" s="93"/>
      <c r="P27874" s="93"/>
    </row>
    <row r="27875" spans="14:16">
      <c r="N27875" s="102"/>
      <c r="O27875" s="93"/>
      <c r="P27875" s="93"/>
    </row>
    <row r="27876" spans="14:16">
      <c r="N27876" s="102"/>
      <c r="O27876" s="93"/>
      <c r="P27876" s="93"/>
    </row>
    <row r="27877" spans="14:16">
      <c r="N27877" s="102"/>
      <c r="O27877" s="93"/>
      <c r="P27877" s="93"/>
    </row>
    <row r="27878" spans="14:16">
      <c r="N27878" s="102"/>
      <c r="O27878" s="93"/>
      <c r="P27878" s="93"/>
    </row>
    <row r="27879" spans="14:16">
      <c r="N27879" s="102"/>
      <c r="O27879" s="93"/>
      <c r="P27879" s="93"/>
    </row>
    <row r="27880" spans="14:16">
      <c r="N27880" s="102"/>
      <c r="O27880" s="93"/>
      <c r="P27880" s="93"/>
    </row>
    <row r="27881" spans="14:16">
      <c r="N27881" s="102"/>
      <c r="O27881" s="93"/>
      <c r="P27881" s="93"/>
    </row>
    <row r="27882" spans="14:16">
      <c r="N27882" s="102"/>
      <c r="O27882" s="93"/>
      <c r="P27882" s="93"/>
    </row>
    <row r="27883" spans="14:16">
      <c r="N27883" s="102"/>
      <c r="O27883" s="93"/>
      <c r="P27883" s="93"/>
    </row>
    <row r="27884" spans="14:16">
      <c r="N27884" s="102"/>
      <c r="O27884" s="93"/>
      <c r="P27884" s="93"/>
    </row>
    <row r="27885" spans="14:16">
      <c r="N27885" s="102"/>
      <c r="O27885" s="93"/>
      <c r="P27885" s="93"/>
    </row>
    <row r="27886" spans="14:16">
      <c r="N27886" s="102"/>
      <c r="O27886" s="93"/>
      <c r="P27886" s="93"/>
    </row>
    <row r="27887" spans="14:16">
      <c r="N27887" s="102"/>
      <c r="O27887" s="93"/>
      <c r="P27887" s="93"/>
    </row>
    <row r="27888" spans="14:16">
      <c r="N27888" s="102"/>
      <c r="O27888" s="93"/>
      <c r="P27888" s="93"/>
    </row>
    <row r="27889" spans="14:16">
      <c r="N27889" s="102"/>
      <c r="O27889" s="93"/>
      <c r="P27889" s="93"/>
    </row>
    <row r="27890" spans="14:16">
      <c r="N27890" s="102"/>
      <c r="O27890" s="93"/>
      <c r="P27890" s="93"/>
    </row>
    <row r="27891" spans="14:16">
      <c r="N27891" s="102"/>
      <c r="O27891" s="93"/>
      <c r="P27891" s="93"/>
    </row>
    <row r="27892" spans="14:16">
      <c r="N27892" s="102"/>
      <c r="O27892" s="93"/>
      <c r="P27892" s="93"/>
    </row>
    <row r="27893" spans="14:16">
      <c r="N27893" s="102"/>
      <c r="O27893" s="93"/>
      <c r="P27893" s="93"/>
    </row>
    <row r="27894" spans="14:16">
      <c r="N27894" s="102"/>
      <c r="O27894" s="93"/>
      <c r="P27894" s="93"/>
    </row>
    <row r="27895" spans="14:16">
      <c r="N27895" s="102"/>
      <c r="O27895" s="93"/>
      <c r="P27895" s="93"/>
    </row>
    <row r="27896" spans="14:16">
      <c r="N27896" s="102"/>
      <c r="O27896" s="93"/>
      <c r="P27896" s="93"/>
    </row>
    <row r="27897" spans="14:16">
      <c r="N27897" s="102"/>
      <c r="O27897" s="93"/>
      <c r="P27897" s="93"/>
    </row>
    <row r="27898" spans="14:16">
      <c r="N27898" s="102"/>
      <c r="O27898" s="93"/>
      <c r="P27898" s="93"/>
    </row>
    <row r="27899" spans="14:16">
      <c r="N27899" s="102"/>
      <c r="O27899" s="93"/>
      <c r="P27899" s="93"/>
    </row>
    <row r="27900" spans="14:16">
      <c r="N27900" s="102"/>
      <c r="O27900" s="93"/>
      <c r="P27900" s="93"/>
    </row>
    <row r="27901" spans="14:16">
      <c r="N27901" s="102"/>
      <c r="O27901" s="93"/>
      <c r="P27901" s="93"/>
    </row>
    <row r="27902" spans="14:16">
      <c r="N27902" s="102"/>
      <c r="O27902" s="93"/>
      <c r="P27902" s="93"/>
    </row>
    <row r="27903" spans="14:16">
      <c r="N27903" s="102"/>
      <c r="O27903" s="93"/>
      <c r="P27903" s="93"/>
    </row>
    <row r="27904" spans="14:16">
      <c r="N27904" s="102"/>
      <c r="O27904" s="93"/>
      <c r="P27904" s="93"/>
    </row>
    <row r="27905" spans="14:16">
      <c r="N27905" s="102"/>
      <c r="O27905" s="93"/>
      <c r="P27905" s="93"/>
    </row>
    <row r="27906" spans="14:16">
      <c r="N27906" s="102"/>
      <c r="O27906" s="93"/>
      <c r="P27906" s="93"/>
    </row>
    <row r="27907" spans="14:16">
      <c r="N27907" s="102"/>
      <c r="O27907" s="93"/>
      <c r="P27907" s="93"/>
    </row>
    <row r="27908" spans="14:16">
      <c r="N27908" s="102"/>
      <c r="O27908" s="93"/>
      <c r="P27908" s="93"/>
    </row>
    <row r="27909" spans="14:16">
      <c r="N27909" s="102"/>
      <c r="O27909" s="93"/>
      <c r="P27909" s="93"/>
    </row>
    <row r="27910" spans="14:16">
      <c r="N27910" s="102"/>
      <c r="O27910" s="93"/>
      <c r="P27910" s="93"/>
    </row>
    <row r="27911" spans="14:16">
      <c r="N27911" s="102"/>
      <c r="O27911" s="93"/>
      <c r="P27911" s="93"/>
    </row>
    <row r="27912" spans="14:16">
      <c r="N27912" s="102"/>
      <c r="O27912" s="93"/>
      <c r="P27912" s="93"/>
    </row>
    <row r="27913" spans="14:16">
      <c r="N27913" s="102"/>
      <c r="O27913" s="93"/>
      <c r="P27913" s="93"/>
    </row>
    <row r="27914" spans="14:16">
      <c r="N27914" s="102"/>
      <c r="O27914" s="93"/>
      <c r="P27914" s="93"/>
    </row>
    <row r="27915" spans="14:16">
      <c r="N27915" s="102"/>
      <c r="O27915" s="93"/>
      <c r="P27915" s="93"/>
    </row>
    <row r="27916" spans="14:16">
      <c r="N27916" s="102"/>
      <c r="O27916" s="93"/>
      <c r="P27916" s="93"/>
    </row>
    <row r="27917" spans="14:16">
      <c r="N27917" s="102"/>
      <c r="O27917" s="93"/>
      <c r="P27917" s="93"/>
    </row>
    <row r="27918" spans="14:16">
      <c r="N27918" s="102"/>
      <c r="O27918" s="93"/>
      <c r="P27918" s="93"/>
    </row>
    <row r="27919" spans="14:16">
      <c r="N27919" s="102"/>
      <c r="O27919" s="93"/>
      <c r="P27919" s="93"/>
    </row>
    <row r="27920" spans="14:16">
      <c r="N27920" s="102"/>
      <c r="O27920" s="93"/>
      <c r="P27920" s="93"/>
    </row>
    <row r="27921" spans="14:16">
      <c r="N27921" s="102"/>
      <c r="O27921" s="93"/>
      <c r="P27921" s="93"/>
    </row>
    <row r="27922" spans="14:16">
      <c r="N27922" s="102"/>
      <c r="O27922" s="93"/>
      <c r="P27922" s="93"/>
    </row>
    <row r="27923" spans="14:16">
      <c r="N27923" s="102"/>
      <c r="O27923" s="93"/>
      <c r="P27923" s="93"/>
    </row>
    <row r="27924" spans="14:16">
      <c r="N27924" s="102"/>
      <c r="O27924" s="93"/>
      <c r="P27924" s="93"/>
    </row>
    <row r="27925" spans="14:16">
      <c r="N27925" s="102"/>
      <c r="O27925" s="93"/>
      <c r="P27925" s="93"/>
    </row>
    <row r="27926" spans="14:16">
      <c r="N27926" s="102"/>
      <c r="O27926" s="93"/>
      <c r="P27926" s="93"/>
    </row>
    <row r="27927" spans="14:16">
      <c r="N27927" s="102"/>
      <c r="O27927" s="93"/>
      <c r="P27927" s="93"/>
    </row>
    <row r="27928" spans="14:16">
      <c r="N27928" s="102"/>
      <c r="O27928" s="93"/>
      <c r="P27928" s="93"/>
    </row>
    <row r="27929" spans="14:16">
      <c r="N27929" s="102"/>
      <c r="O27929" s="93"/>
      <c r="P27929" s="93"/>
    </row>
    <row r="27930" spans="14:16">
      <c r="N27930" s="102"/>
      <c r="O27930" s="93"/>
      <c r="P27930" s="93"/>
    </row>
    <row r="27931" spans="14:16">
      <c r="N27931" s="102"/>
      <c r="O27931" s="93"/>
      <c r="P27931" s="93"/>
    </row>
    <row r="27932" spans="14:16">
      <c r="N27932" s="102"/>
      <c r="O27932" s="93"/>
      <c r="P27932" s="93"/>
    </row>
    <row r="27933" spans="14:16">
      <c r="N27933" s="102"/>
      <c r="O27933" s="93"/>
      <c r="P27933" s="93"/>
    </row>
    <row r="27934" spans="14:16">
      <c r="N27934" s="102"/>
      <c r="O27934" s="93"/>
      <c r="P27934" s="93"/>
    </row>
    <row r="27935" spans="14:16">
      <c r="N27935" s="102"/>
      <c r="O27935" s="93"/>
      <c r="P27935" s="93"/>
    </row>
    <row r="27936" spans="14:16">
      <c r="N27936" s="102"/>
      <c r="O27936" s="93"/>
      <c r="P27936" s="93"/>
    </row>
    <row r="27937" spans="14:16">
      <c r="N27937" s="102"/>
      <c r="O27937" s="93"/>
      <c r="P27937" s="93"/>
    </row>
    <row r="27938" spans="14:16">
      <c r="N27938" s="102"/>
      <c r="O27938" s="93"/>
      <c r="P27938" s="93"/>
    </row>
    <row r="27939" spans="14:16">
      <c r="N27939" s="102"/>
      <c r="O27939" s="93"/>
      <c r="P27939" s="93"/>
    </row>
    <row r="27940" spans="14:16">
      <c r="N27940" s="102"/>
      <c r="O27940" s="93"/>
      <c r="P27940" s="93"/>
    </row>
    <row r="27941" spans="14:16">
      <c r="N27941" s="102"/>
      <c r="O27941" s="93"/>
      <c r="P27941" s="93"/>
    </row>
    <row r="27942" spans="14:16">
      <c r="N27942" s="102"/>
      <c r="O27942" s="93"/>
      <c r="P27942" s="93"/>
    </row>
    <row r="27943" spans="14:16">
      <c r="N27943" s="102"/>
      <c r="O27943" s="93"/>
      <c r="P27943" s="93"/>
    </row>
    <row r="27944" spans="14:16">
      <c r="N27944" s="102"/>
      <c r="O27944" s="93"/>
      <c r="P27944" s="93"/>
    </row>
    <row r="27945" spans="14:16">
      <c r="N27945" s="102"/>
      <c r="O27945" s="93"/>
      <c r="P27945" s="93"/>
    </row>
    <row r="27946" spans="14:16">
      <c r="N27946" s="102"/>
      <c r="O27946" s="93"/>
      <c r="P27946" s="93"/>
    </row>
    <row r="27947" spans="14:16">
      <c r="N27947" s="102"/>
      <c r="O27947" s="93"/>
      <c r="P27947" s="93"/>
    </row>
    <row r="27948" spans="14:16">
      <c r="N27948" s="102"/>
      <c r="O27948" s="93"/>
      <c r="P27948" s="93"/>
    </row>
    <row r="27949" spans="14:16">
      <c r="N27949" s="102"/>
      <c r="O27949" s="93"/>
      <c r="P27949" s="93"/>
    </row>
    <row r="27950" spans="14:16">
      <c r="N27950" s="102"/>
      <c r="O27950" s="93"/>
      <c r="P27950" s="93"/>
    </row>
    <row r="27951" spans="14:16">
      <c r="N27951" s="102"/>
      <c r="O27951" s="93"/>
      <c r="P27951" s="93"/>
    </row>
    <row r="27952" spans="14:16">
      <c r="N27952" s="102"/>
      <c r="O27952" s="93"/>
      <c r="P27952" s="93"/>
    </row>
    <row r="27953" spans="14:16">
      <c r="N27953" s="102"/>
      <c r="O27953" s="93"/>
      <c r="P27953" s="93"/>
    </row>
    <row r="27954" spans="14:16">
      <c r="N27954" s="102"/>
      <c r="O27954" s="93"/>
      <c r="P27954" s="93"/>
    </row>
    <row r="27955" spans="14:16">
      <c r="N27955" s="102"/>
      <c r="O27955" s="93"/>
      <c r="P27955" s="93"/>
    </row>
    <row r="27956" spans="14:16">
      <c r="N27956" s="102"/>
      <c r="O27956" s="93"/>
      <c r="P27956" s="93"/>
    </row>
    <row r="27957" spans="14:16">
      <c r="N27957" s="102"/>
      <c r="O27957" s="93"/>
      <c r="P27957" s="93"/>
    </row>
    <row r="27958" spans="14:16">
      <c r="N27958" s="102"/>
      <c r="O27958" s="93"/>
      <c r="P27958" s="93"/>
    </row>
    <row r="27959" spans="14:16">
      <c r="N27959" s="102"/>
      <c r="O27959" s="93"/>
      <c r="P27959" s="93"/>
    </row>
    <row r="27960" spans="14:16">
      <c r="N27960" s="102"/>
      <c r="O27960" s="93"/>
      <c r="P27960" s="93"/>
    </row>
    <row r="27961" spans="14:16">
      <c r="N27961" s="102"/>
      <c r="O27961" s="93"/>
      <c r="P27961" s="93"/>
    </row>
    <row r="27962" spans="14:16">
      <c r="N27962" s="102"/>
      <c r="O27962" s="93"/>
      <c r="P27962" s="93"/>
    </row>
    <row r="27963" spans="14:16">
      <c r="N27963" s="102"/>
      <c r="O27963" s="93"/>
      <c r="P27963" s="93"/>
    </row>
    <row r="27964" spans="14:16">
      <c r="N27964" s="102"/>
      <c r="O27964" s="93"/>
      <c r="P27964" s="93"/>
    </row>
    <row r="27965" spans="14:16">
      <c r="N27965" s="102"/>
      <c r="O27965" s="93"/>
      <c r="P27965" s="93"/>
    </row>
    <row r="27966" spans="14:16">
      <c r="N27966" s="102"/>
      <c r="O27966" s="93"/>
      <c r="P27966" s="93"/>
    </row>
    <row r="27967" spans="14:16">
      <c r="N27967" s="102"/>
      <c r="O27967" s="93"/>
      <c r="P27967" s="93"/>
    </row>
    <row r="27968" spans="14:16">
      <c r="N27968" s="102"/>
      <c r="O27968" s="93"/>
      <c r="P27968" s="93"/>
    </row>
    <row r="27969" spans="14:16">
      <c r="N27969" s="102"/>
      <c r="O27969" s="93"/>
      <c r="P27969" s="93"/>
    </row>
    <row r="27970" spans="14:16">
      <c r="N27970" s="102"/>
      <c r="O27970" s="93"/>
      <c r="P27970" s="93"/>
    </row>
    <row r="27971" spans="14:16">
      <c r="N27971" s="102"/>
      <c r="O27971" s="93"/>
      <c r="P27971" s="93"/>
    </row>
    <row r="27972" spans="14:16">
      <c r="N27972" s="102"/>
      <c r="O27972" s="93"/>
      <c r="P27972" s="93"/>
    </row>
    <row r="27973" spans="14:16">
      <c r="N27973" s="102"/>
      <c r="O27973" s="93"/>
      <c r="P27973" s="93"/>
    </row>
    <row r="27974" spans="14:16">
      <c r="N27974" s="102"/>
      <c r="O27974" s="93"/>
      <c r="P27974" s="93"/>
    </row>
    <row r="27975" spans="14:16">
      <c r="N27975" s="102"/>
      <c r="O27975" s="93"/>
      <c r="P27975" s="93"/>
    </row>
    <row r="27976" spans="14:16">
      <c r="N27976" s="102"/>
      <c r="O27976" s="93"/>
      <c r="P27976" s="93"/>
    </row>
    <row r="27977" spans="14:16">
      <c r="N27977" s="102"/>
      <c r="O27977" s="93"/>
      <c r="P27977" s="93"/>
    </row>
    <row r="27978" spans="14:16">
      <c r="N27978" s="102"/>
      <c r="O27978" s="93"/>
      <c r="P27978" s="93"/>
    </row>
    <row r="27979" spans="14:16">
      <c r="N27979" s="102"/>
      <c r="O27979" s="93"/>
      <c r="P27979" s="93"/>
    </row>
    <row r="27980" spans="14:16">
      <c r="N27980" s="102"/>
      <c r="O27980" s="93"/>
      <c r="P27980" s="93"/>
    </row>
    <row r="27981" spans="14:16">
      <c r="N27981" s="102"/>
      <c r="O27981" s="93"/>
      <c r="P27981" s="93"/>
    </row>
    <row r="27982" spans="14:16">
      <c r="N27982" s="102"/>
      <c r="O27982" s="93"/>
      <c r="P27982" s="93"/>
    </row>
    <row r="27983" spans="14:16">
      <c r="N27983" s="102"/>
      <c r="O27983" s="93"/>
      <c r="P27983" s="93"/>
    </row>
    <row r="27984" spans="14:16">
      <c r="N27984" s="102"/>
      <c r="O27984" s="93"/>
      <c r="P27984" s="93"/>
    </row>
    <row r="27985" spans="14:16">
      <c r="N27985" s="102"/>
      <c r="O27985" s="93"/>
      <c r="P27985" s="93"/>
    </row>
    <row r="27986" spans="14:16">
      <c r="N27986" s="102"/>
      <c r="O27986" s="93"/>
      <c r="P27986" s="93"/>
    </row>
    <row r="27987" spans="14:16">
      <c r="N27987" s="102"/>
      <c r="O27987" s="93"/>
      <c r="P27987" s="93"/>
    </row>
    <row r="27988" spans="14:16">
      <c r="N27988" s="102"/>
      <c r="O27988" s="93"/>
      <c r="P27988" s="93"/>
    </row>
    <row r="27989" spans="14:16">
      <c r="N27989" s="102"/>
      <c r="O27989" s="93"/>
      <c r="P27989" s="93"/>
    </row>
    <row r="27990" spans="14:16">
      <c r="N27990" s="102"/>
      <c r="O27990" s="93"/>
      <c r="P27990" s="93"/>
    </row>
    <row r="27991" spans="14:16">
      <c r="N27991" s="102"/>
      <c r="O27991" s="93"/>
      <c r="P27991" s="93"/>
    </row>
    <row r="27992" spans="14:16">
      <c r="N27992" s="102"/>
      <c r="O27992" s="93"/>
      <c r="P27992" s="93"/>
    </row>
    <row r="27993" spans="14:16">
      <c r="N27993" s="102"/>
      <c r="O27993" s="93"/>
      <c r="P27993" s="93"/>
    </row>
    <row r="27994" spans="14:16">
      <c r="N27994" s="102"/>
      <c r="O27994" s="93"/>
      <c r="P27994" s="93"/>
    </row>
    <row r="27995" spans="14:16">
      <c r="N27995" s="102"/>
      <c r="O27995" s="93"/>
      <c r="P27995" s="93"/>
    </row>
    <row r="27996" spans="14:16">
      <c r="N27996" s="102"/>
      <c r="O27996" s="93"/>
      <c r="P27996" s="93"/>
    </row>
    <row r="27997" spans="14:16">
      <c r="N27997" s="102"/>
      <c r="O27997" s="93"/>
      <c r="P27997" s="93"/>
    </row>
    <row r="27998" spans="14:16">
      <c r="N27998" s="102"/>
      <c r="O27998" s="93"/>
      <c r="P27998" s="93"/>
    </row>
    <row r="27999" spans="14:16">
      <c r="N27999" s="102"/>
      <c r="O27999" s="93"/>
      <c r="P27999" s="93"/>
    </row>
    <row r="28000" spans="14:16">
      <c r="N28000" s="102"/>
      <c r="O28000" s="93"/>
      <c r="P28000" s="93"/>
    </row>
    <row r="28001" spans="14:16">
      <c r="N28001" s="102"/>
      <c r="O28001" s="93"/>
      <c r="P28001" s="93"/>
    </row>
    <row r="28002" spans="14:16">
      <c r="N28002" s="102"/>
      <c r="O28002" s="93"/>
      <c r="P28002" s="93"/>
    </row>
    <row r="28003" spans="14:16">
      <c r="N28003" s="102"/>
      <c r="O28003" s="93"/>
      <c r="P28003" s="93"/>
    </row>
    <row r="28004" spans="14:16">
      <c r="N28004" s="102"/>
      <c r="O28004" s="93"/>
      <c r="P28004" s="93"/>
    </row>
    <row r="28005" spans="14:16">
      <c r="N28005" s="102"/>
      <c r="O28005" s="93"/>
      <c r="P28005" s="93"/>
    </row>
    <row r="28006" spans="14:16">
      <c r="N28006" s="102"/>
      <c r="O28006" s="93"/>
      <c r="P28006" s="93"/>
    </row>
    <row r="28007" spans="14:16">
      <c r="N28007" s="102"/>
      <c r="O28007" s="93"/>
      <c r="P28007" s="93"/>
    </row>
    <row r="28008" spans="14:16">
      <c r="N28008" s="102"/>
      <c r="O28008" s="93"/>
      <c r="P28008" s="93"/>
    </row>
    <row r="28009" spans="14:16">
      <c r="N28009" s="102"/>
      <c r="O28009" s="93"/>
      <c r="P28009" s="93"/>
    </row>
    <row r="28010" spans="14:16">
      <c r="N28010" s="102"/>
      <c r="O28010" s="93"/>
      <c r="P28010" s="93"/>
    </row>
    <row r="28011" spans="14:16">
      <c r="N28011" s="102"/>
      <c r="O28011" s="93"/>
      <c r="P28011" s="93"/>
    </row>
    <row r="28012" spans="14:16">
      <c r="N28012" s="102"/>
      <c r="O28012" s="93"/>
      <c r="P28012" s="93"/>
    </row>
    <row r="28013" spans="14:16">
      <c r="N28013" s="102"/>
      <c r="O28013" s="93"/>
      <c r="P28013" s="93"/>
    </row>
    <row r="28014" spans="14:16">
      <c r="N28014" s="102"/>
      <c r="O28014" s="93"/>
      <c r="P28014" s="93"/>
    </row>
    <row r="28015" spans="14:16">
      <c r="N28015" s="102"/>
      <c r="O28015" s="93"/>
      <c r="P28015" s="93"/>
    </row>
    <row r="28016" spans="14:16">
      <c r="N28016" s="102"/>
      <c r="O28016" s="93"/>
      <c r="P28016" s="93"/>
    </row>
    <row r="28017" spans="14:16">
      <c r="N28017" s="102"/>
      <c r="O28017" s="93"/>
      <c r="P28017" s="93"/>
    </row>
    <row r="28018" spans="14:16">
      <c r="N28018" s="102"/>
      <c r="O28018" s="93"/>
      <c r="P28018" s="93"/>
    </row>
    <row r="28019" spans="14:16">
      <c r="N28019" s="102"/>
      <c r="O28019" s="93"/>
      <c r="P28019" s="93"/>
    </row>
    <row r="28020" spans="14:16">
      <c r="N28020" s="102"/>
      <c r="O28020" s="93"/>
      <c r="P28020" s="93"/>
    </row>
    <row r="28021" spans="14:16">
      <c r="N28021" s="102"/>
      <c r="O28021" s="93"/>
      <c r="P28021" s="93"/>
    </row>
    <row r="28022" spans="14:16">
      <c r="N28022" s="102"/>
      <c r="O28022" s="93"/>
      <c r="P28022" s="93"/>
    </row>
    <row r="28023" spans="14:16">
      <c r="N28023" s="102"/>
      <c r="O28023" s="93"/>
      <c r="P28023" s="93"/>
    </row>
    <row r="28024" spans="14:16">
      <c r="N28024" s="102"/>
      <c r="O28024" s="93"/>
      <c r="P28024" s="93"/>
    </row>
    <row r="28025" spans="14:16">
      <c r="N28025" s="102"/>
      <c r="O28025" s="93"/>
      <c r="P28025" s="93"/>
    </row>
    <row r="28026" spans="14:16">
      <c r="N28026" s="102"/>
      <c r="O28026" s="93"/>
      <c r="P28026" s="93"/>
    </row>
    <row r="28027" spans="14:16">
      <c r="N28027" s="102"/>
      <c r="O28027" s="93"/>
      <c r="P28027" s="93"/>
    </row>
    <row r="28028" spans="14:16">
      <c r="N28028" s="102"/>
      <c r="O28028" s="93"/>
      <c r="P28028" s="93"/>
    </row>
    <row r="28029" spans="14:16">
      <c r="N28029" s="102"/>
      <c r="O28029" s="93"/>
      <c r="P28029" s="93"/>
    </row>
    <row r="28030" spans="14:16">
      <c r="N28030" s="102"/>
      <c r="O28030" s="93"/>
      <c r="P28030" s="93"/>
    </row>
    <row r="28031" spans="14:16">
      <c r="N28031" s="102"/>
      <c r="O28031" s="93"/>
      <c r="P28031" s="93"/>
    </row>
    <row r="28032" spans="14:16">
      <c r="N28032" s="102"/>
      <c r="O28032" s="93"/>
      <c r="P28032" s="93"/>
    </row>
    <row r="28033" spans="14:16">
      <c r="N28033" s="102"/>
      <c r="O28033" s="93"/>
      <c r="P28033" s="93"/>
    </row>
    <row r="28034" spans="14:16">
      <c r="N28034" s="102"/>
      <c r="O28034" s="93"/>
      <c r="P28034" s="93"/>
    </row>
    <row r="28035" spans="14:16">
      <c r="N28035" s="102"/>
      <c r="O28035" s="93"/>
      <c r="P28035" s="93"/>
    </row>
    <row r="28036" spans="14:16">
      <c r="N28036" s="102"/>
      <c r="O28036" s="93"/>
      <c r="P28036" s="93"/>
    </row>
    <row r="28037" spans="14:16">
      <c r="N28037" s="102"/>
      <c r="O28037" s="93"/>
      <c r="P28037" s="93"/>
    </row>
    <row r="28038" spans="14:16">
      <c r="N28038" s="102"/>
      <c r="O28038" s="93"/>
      <c r="P28038" s="93"/>
    </row>
    <row r="28039" spans="14:16">
      <c r="N28039" s="102"/>
      <c r="O28039" s="93"/>
      <c r="P28039" s="93"/>
    </row>
    <row r="28040" spans="14:16">
      <c r="N28040" s="102"/>
      <c r="O28040" s="93"/>
      <c r="P28040" s="93"/>
    </row>
    <row r="28041" spans="14:16">
      <c r="N28041" s="102"/>
      <c r="O28041" s="93"/>
      <c r="P28041" s="93"/>
    </row>
    <row r="28042" spans="14:16">
      <c r="N28042" s="102"/>
      <c r="O28042" s="93"/>
      <c r="P28042" s="93"/>
    </row>
    <row r="28043" spans="14:16">
      <c r="N28043" s="102"/>
      <c r="O28043" s="93"/>
      <c r="P28043" s="93"/>
    </row>
    <row r="28044" spans="14:16">
      <c r="N28044" s="102"/>
      <c r="O28044" s="93"/>
      <c r="P28044" s="93"/>
    </row>
    <row r="28045" spans="14:16">
      <c r="N28045" s="102"/>
      <c r="O28045" s="93"/>
      <c r="P28045" s="93"/>
    </row>
    <row r="28046" spans="14:16">
      <c r="N28046" s="102"/>
      <c r="O28046" s="93"/>
      <c r="P28046" s="93"/>
    </row>
    <row r="28047" spans="14:16">
      <c r="N28047" s="102"/>
      <c r="O28047" s="93"/>
      <c r="P28047" s="93"/>
    </row>
    <row r="28048" spans="14:16">
      <c r="N28048" s="102"/>
      <c r="O28048" s="93"/>
      <c r="P28048" s="93"/>
    </row>
    <row r="28049" spans="14:16">
      <c r="N28049" s="102"/>
      <c r="O28049" s="93"/>
      <c r="P28049" s="93"/>
    </row>
    <row r="28050" spans="14:16">
      <c r="N28050" s="102"/>
      <c r="O28050" s="93"/>
      <c r="P28050" s="93"/>
    </row>
    <row r="28051" spans="14:16">
      <c r="N28051" s="102"/>
      <c r="O28051" s="93"/>
      <c r="P28051" s="93"/>
    </row>
    <row r="28052" spans="14:16">
      <c r="N28052" s="102"/>
      <c r="O28052" s="93"/>
      <c r="P28052" s="93"/>
    </row>
    <row r="28053" spans="14:16">
      <c r="N28053" s="102"/>
      <c r="O28053" s="93"/>
      <c r="P28053" s="93"/>
    </row>
    <row r="28054" spans="14:16">
      <c r="N28054" s="102"/>
      <c r="O28054" s="93"/>
      <c r="P28054" s="93"/>
    </row>
    <row r="28055" spans="14:16">
      <c r="N28055" s="102"/>
      <c r="O28055" s="93"/>
      <c r="P28055" s="93"/>
    </row>
    <row r="28056" spans="14:16">
      <c r="N28056" s="102"/>
      <c r="O28056" s="93"/>
      <c r="P28056" s="93"/>
    </row>
    <row r="28057" spans="14:16">
      <c r="N28057" s="102"/>
      <c r="O28057" s="93"/>
      <c r="P28057" s="93"/>
    </row>
    <row r="28058" spans="14:16">
      <c r="N28058" s="102"/>
      <c r="O28058" s="93"/>
      <c r="P28058" s="93"/>
    </row>
    <row r="28059" spans="14:16">
      <c r="N28059" s="102"/>
      <c r="O28059" s="93"/>
      <c r="P28059" s="93"/>
    </row>
    <row r="28060" spans="14:16">
      <c r="N28060" s="102"/>
      <c r="O28060" s="93"/>
      <c r="P28060" s="93"/>
    </row>
    <row r="28061" spans="14:16">
      <c r="N28061" s="102"/>
      <c r="O28061" s="93"/>
      <c r="P28061" s="93"/>
    </row>
    <row r="28062" spans="14:16">
      <c r="N28062" s="102"/>
      <c r="O28062" s="93"/>
      <c r="P28062" s="93"/>
    </row>
    <row r="28063" spans="14:16">
      <c r="N28063" s="102"/>
      <c r="O28063" s="93"/>
      <c r="P28063" s="93"/>
    </row>
    <row r="28064" spans="14:16">
      <c r="N28064" s="102"/>
      <c r="O28064" s="93"/>
      <c r="P28064" s="93"/>
    </row>
    <row r="28065" spans="14:16">
      <c r="N28065" s="102"/>
      <c r="O28065" s="93"/>
      <c r="P28065" s="93"/>
    </row>
    <row r="28066" spans="14:16">
      <c r="N28066" s="102"/>
      <c r="O28066" s="93"/>
      <c r="P28066" s="93"/>
    </row>
    <row r="28067" spans="14:16">
      <c r="N28067" s="102"/>
      <c r="O28067" s="93"/>
      <c r="P28067" s="93"/>
    </row>
    <row r="28068" spans="14:16">
      <c r="N28068" s="102"/>
      <c r="O28068" s="93"/>
      <c r="P28068" s="93"/>
    </row>
    <row r="28069" spans="14:16">
      <c r="N28069" s="102"/>
      <c r="O28069" s="93"/>
      <c r="P28069" s="93"/>
    </row>
    <row r="28070" spans="14:16">
      <c r="N28070" s="102"/>
      <c r="O28070" s="93"/>
      <c r="P28070" s="93"/>
    </row>
    <row r="28071" spans="14:16">
      <c r="N28071" s="102"/>
      <c r="O28071" s="93"/>
      <c r="P28071" s="93"/>
    </row>
    <row r="28072" spans="14:16">
      <c r="N28072" s="102"/>
      <c r="O28072" s="93"/>
      <c r="P28072" s="93"/>
    </row>
    <row r="28073" spans="14:16">
      <c r="N28073" s="102"/>
      <c r="O28073" s="93"/>
      <c r="P28073" s="93"/>
    </row>
    <row r="28074" spans="14:16">
      <c r="N28074" s="102"/>
      <c r="O28074" s="93"/>
      <c r="P28074" s="93"/>
    </row>
    <row r="28075" spans="14:16">
      <c r="N28075" s="102"/>
      <c r="O28075" s="93"/>
      <c r="P28075" s="93"/>
    </row>
    <row r="28076" spans="14:16">
      <c r="N28076" s="102"/>
      <c r="O28076" s="93"/>
      <c r="P28076" s="93"/>
    </row>
    <row r="28077" spans="14:16">
      <c r="N28077" s="102"/>
      <c r="O28077" s="93"/>
      <c r="P28077" s="93"/>
    </row>
    <row r="28078" spans="14:16">
      <c r="N28078" s="102"/>
      <c r="O28078" s="93"/>
      <c r="P28078" s="93"/>
    </row>
    <row r="28079" spans="14:16">
      <c r="N28079" s="102"/>
      <c r="O28079" s="93"/>
      <c r="P28079" s="93"/>
    </row>
    <row r="28080" spans="14:16">
      <c r="N28080" s="102"/>
      <c r="O28080" s="93"/>
      <c r="P28080" s="93"/>
    </row>
    <row r="28081" spans="14:16">
      <c r="N28081" s="102"/>
      <c r="O28081" s="93"/>
      <c r="P28081" s="93"/>
    </row>
    <row r="28082" spans="14:16">
      <c r="N28082" s="102"/>
      <c r="O28082" s="93"/>
      <c r="P28082" s="93"/>
    </row>
    <row r="28083" spans="14:16">
      <c r="N28083" s="102"/>
      <c r="O28083" s="93"/>
      <c r="P28083" s="93"/>
    </row>
    <row r="28084" spans="14:16">
      <c r="N28084" s="102"/>
      <c r="O28084" s="93"/>
      <c r="P28084" s="93"/>
    </row>
    <row r="28085" spans="14:16">
      <c r="N28085" s="102"/>
      <c r="O28085" s="93"/>
      <c r="P28085" s="93"/>
    </row>
    <row r="28086" spans="14:16">
      <c r="N28086" s="102"/>
      <c r="O28086" s="93"/>
      <c r="P28086" s="93"/>
    </row>
    <row r="28087" spans="14:16">
      <c r="N28087" s="102"/>
      <c r="O28087" s="93"/>
      <c r="P28087" s="93"/>
    </row>
    <row r="28088" spans="14:16">
      <c r="N28088" s="102"/>
      <c r="O28088" s="93"/>
      <c r="P28088" s="93"/>
    </row>
    <row r="28089" spans="14:16">
      <c r="N28089" s="102"/>
      <c r="O28089" s="93"/>
      <c r="P28089" s="93"/>
    </row>
    <row r="28090" spans="14:16">
      <c r="N28090" s="102"/>
      <c r="O28090" s="93"/>
      <c r="P28090" s="93"/>
    </row>
    <row r="28091" spans="14:16">
      <c r="N28091" s="102"/>
      <c r="O28091" s="93"/>
      <c r="P28091" s="93"/>
    </row>
    <row r="28092" spans="14:16">
      <c r="N28092" s="102"/>
      <c r="O28092" s="93"/>
      <c r="P28092" s="93"/>
    </row>
    <row r="28093" spans="14:16">
      <c r="N28093" s="102"/>
      <c r="O28093" s="93"/>
      <c r="P28093" s="93"/>
    </row>
    <row r="28094" spans="14:16">
      <c r="N28094" s="102"/>
      <c r="O28094" s="93"/>
      <c r="P28094" s="93"/>
    </row>
    <row r="28095" spans="14:16">
      <c r="N28095" s="102"/>
      <c r="O28095" s="93"/>
      <c r="P28095" s="93"/>
    </row>
    <row r="28096" spans="14:16">
      <c r="N28096" s="102"/>
      <c r="O28096" s="93"/>
      <c r="P28096" s="93"/>
    </row>
    <row r="28097" spans="14:16">
      <c r="N28097" s="102"/>
      <c r="O28097" s="93"/>
      <c r="P28097" s="93"/>
    </row>
    <row r="28098" spans="14:16">
      <c r="N28098" s="102"/>
      <c r="O28098" s="93"/>
      <c r="P28098" s="93"/>
    </row>
    <row r="28099" spans="14:16">
      <c r="N28099" s="102"/>
      <c r="O28099" s="93"/>
      <c r="P28099" s="93"/>
    </row>
    <row r="28100" spans="14:16">
      <c r="N28100" s="102"/>
      <c r="O28100" s="93"/>
      <c r="P28100" s="93"/>
    </row>
    <row r="28101" spans="14:16">
      <c r="N28101" s="102"/>
      <c r="O28101" s="93"/>
      <c r="P28101" s="93"/>
    </row>
    <row r="28102" spans="14:16">
      <c r="N28102" s="102"/>
      <c r="O28102" s="93"/>
      <c r="P28102" s="93"/>
    </row>
    <row r="28103" spans="14:16">
      <c r="N28103" s="102"/>
      <c r="O28103" s="93"/>
      <c r="P28103" s="93"/>
    </row>
    <row r="28104" spans="14:16">
      <c r="N28104" s="102"/>
      <c r="O28104" s="93"/>
      <c r="P28104" s="93"/>
    </row>
    <row r="28105" spans="14:16">
      <c r="N28105" s="102"/>
      <c r="O28105" s="93"/>
      <c r="P28105" s="93"/>
    </row>
    <row r="28106" spans="14:16">
      <c r="N28106" s="102"/>
      <c r="O28106" s="93"/>
      <c r="P28106" s="93"/>
    </row>
    <row r="28107" spans="14:16">
      <c r="N28107" s="102"/>
      <c r="O28107" s="93"/>
      <c r="P28107" s="93"/>
    </row>
    <row r="28108" spans="14:16">
      <c r="N28108" s="102"/>
      <c r="O28108" s="93"/>
      <c r="P28108" s="93"/>
    </row>
    <row r="28109" spans="14:16">
      <c r="N28109" s="102"/>
      <c r="O28109" s="93"/>
      <c r="P28109" s="93"/>
    </row>
    <row r="28110" spans="14:16">
      <c r="N28110" s="102"/>
      <c r="O28110" s="93"/>
      <c r="P28110" s="93"/>
    </row>
    <row r="28111" spans="14:16">
      <c r="N28111" s="102"/>
      <c r="O28111" s="93"/>
      <c r="P28111" s="93"/>
    </row>
    <row r="28112" spans="14:16">
      <c r="N28112" s="102"/>
      <c r="O28112" s="93"/>
      <c r="P28112" s="93"/>
    </row>
    <row r="28113" spans="14:16">
      <c r="N28113" s="102"/>
      <c r="O28113" s="93"/>
      <c r="P28113" s="93"/>
    </row>
    <row r="28114" spans="14:16">
      <c r="N28114" s="102"/>
      <c r="O28114" s="93"/>
      <c r="P28114" s="93"/>
    </row>
    <row r="28115" spans="14:16">
      <c r="N28115" s="102"/>
      <c r="O28115" s="93"/>
      <c r="P28115" s="93"/>
    </row>
    <row r="28116" spans="14:16">
      <c r="N28116" s="102"/>
      <c r="O28116" s="93"/>
      <c r="P28116" s="93"/>
    </row>
    <row r="28117" spans="14:16">
      <c r="N28117" s="102"/>
      <c r="O28117" s="93"/>
      <c r="P28117" s="93"/>
    </row>
    <row r="28118" spans="14:16">
      <c r="N28118" s="102"/>
      <c r="O28118" s="93"/>
      <c r="P28118" s="93"/>
    </row>
    <row r="28119" spans="14:16">
      <c r="N28119" s="102"/>
      <c r="O28119" s="93"/>
      <c r="P28119" s="93"/>
    </row>
    <row r="28120" spans="14:16">
      <c r="N28120" s="102"/>
      <c r="O28120" s="93"/>
      <c r="P28120" s="93"/>
    </row>
    <row r="28121" spans="14:16">
      <c r="N28121" s="102"/>
      <c r="O28121" s="93"/>
      <c r="P28121" s="93"/>
    </row>
    <row r="28122" spans="14:16">
      <c r="N28122" s="102"/>
      <c r="O28122" s="93"/>
      <c r="P28122" s="93"/>
    </row>
    <row r="28123" spans="14:16">
      <c r="N28123" s="102"/>
      <c r="O28123" s="93"/>
      <c r="P28123" s="93"/>
    </row>
    <row r="28124" spans="14:16">
      <c r="N28124" s="102"/>
      <c r="O28124" s="93"/>
      <c r="P28124" s="93"/>
    </row>
    <row r="28125" spans="14:16">
      <c r="N28125" s="102"/>
      <c r="O28125" s="93"/>
      <c r="P28125" s="93"/>
    </row>
    <row r="28126" spans="14:16">
      <c r="N28126" s="102"/>
      <c r="O28126" s="93"/>
      <c r="P28126" s="93"/>
    </row>
    <row r="28127" spans="14:16">
      <c r="N28127" s="102"/>
      <c r="O28127" s="93"/>
      <c r="P28127" s="93"/>
    </row>
    <row r="28128" spans="14:16">
      <c r="N28128" s="102"/>
      <c r="O28128" s="93"/>
      <c r="P28128" s="93"/>
    </row>
    <row r="28129" spans="14:16">
      <c r="N28129" s="102"/>
      <c r="O28129" s="93"/>
      <c r="P28129" s="93"/>
    </row>
    <row r="28130" spans="14:16">
      <c r="N28130" s="102"/>
      <c r="O28130" s="93"/>
      <c r="P28130" s="93"/>
    </row>
    <row r="28131" spans="14:16">
      <c r="N28131" s="102"/>
      <c r="O28131" s="93"/>
      <c r="P28131" s="93"/>
    </row>
    <row r="28132" spans="14:16">
      <c r="N28132" s="102"/>
      <c r="O28132" s="93"/>
      <c r="P28132" s="93"/>
    </row>
    <row r="28133" spans="14:16">
      <c r="N28133" s="102"/>
      <c r="O28133" s="93"/>
      <c r="P28133" s="93"/>
    </row>
    <row r="28134" spans="14:16">
      <c r="N28134" s="102"/>
      <c r="O28134" s="93"/>
      <c r="P28134" s="93"/>
    </row>
    <row r="28135" spans="14:16">
      <c r="N28135" s="102"/>
      <c r="O28135" s="93"/>
      <c r="P28135" s="93"/>
    </row>
    <row r="28136" spans="14:16">
      <c r="N28136" s="102"/>
      <c r="O28136" s="93"/>
      <c r="P28136" s="93"/>
    </row>
    <row r="28137" spans="14:16">
      <c r="N28137" s="102"/>
      <c r="O28137" s="93"/>
      <c r="P28137" s="93"/>
    </row>
    <row r="28138" spans="14:16">
      <c r="N28138" s="102"/>
      <c r="O28138" s="93"/>
      <c r="P28138" s="93"/>
    </row>
    <row r="28139" spans="14:16">
      <c r="N28139" s="102"/>
      <c r="O28139" s="93"/>
      <c r="P28139" s="93"/>
    </row>
    <row r="28140" spans="14:16">
      <c r="N28140" s="102"/>
      <c r="O28140" s="93"/>
      <c r="P28140" s="93"/>
    </row>
    <row r="28141" spans="14:16">
      <c r="N28141" s="102"/>
      <c r="O28141" s="93"/>
      <c r="P28141" s="93"/>
    </row>
    <row r="28142" spans="14:16">
      <c r="N28142" s="102"/>
      <c r="O28142" s="93"/>
      <c r="P28142" s="93"/>
    </row>
    <row r="28143" spans="14:16">
      <c r="N28143" s="102"/>
      <c r="O28143" s="93"/>
      <c r="P28143" s="93"/>
    </row>
    <row r="28144" spans="14:16">
      <c r="N28144" s="102"/>
      <c r="O28144" s="93"/>
      <c r="P28144" s="93"/>
    </row>
    <row r="28145" spans="14:16">
      <c r="N28145" s="102"/>
      <c r="O28145" s="93"/>
      <c r="P28145" s="93"/>
    </row>
    <row r="28146" spans="14:16">
      <c r="N28146" s="102"/>
      <c r="O28146" s="93"/>
      <c r="P28146" s="93"/>
    </row>
    <row r="28147" spans="14:16">
      <c r="N28147" s="102"/>
      <c r="O28147" s="93"/>
      <c r="P28147" s="93"/>
    </row>
    <row r="28148" spans="14:16">
      <c r="N28148" s="102"/>
      <c r="O28148" s="93"/>
      <c r="P28148" s="93"/>
    </row>
    <row r="28149" spans="14:16">
      <c r="N28149" s="102"/>
      <c r="O28149" s="93"/>
      <c r="P28149" s="93"/>
    </row>
    <row r="28150" spans="14:16">
      <c r="N28150" s="102"/>
      <c r="O28150" s="93"/>
      <c r="P28150" s="93"/>
    </row>
    <row r="28151" spans="14:16">
      <c r="N28151" s="102"/>
      <c r="O28151" s="93"/>
      <c r="P28151" s="93"/>
    </row>
    <row r="28152" spans="14:16">
      <c r="N28152" s="102"/>
      <c r="O28152" s="93"/>
      <c r="P28152" s="93"/>
    </row>
    <row r="28153" spans="14:16">
      <c r="N28153" s="102"/>
      <c r="O28153" s="93"/>
      <c r="P28153" s="93"/>
    </row>
    <row r="28154" spans="14:16">
      <c r="N28154" s="102"/>
      <c r="O28154" s="93"/>
      <c r="P28154" s="93"/>
    </row>
    <row r="28155" spans="14:16">
      <c r="N28155" s="102"/>
      <c r="O28155" s="93"/>
      <c r="P28155" s="93"/>
    </row>
    <row r="28156" spans="14:16">
      <c r="N28156" s="102"/>
      <c r="O28156" s="93"/>
      <c r="P28156" s="93"/>
    </row>
    <row r="28157" spans="14:16">
      <c r="N28157" s="102"/>
      <c r="O28157" s="93"/>
      <c r="P28157" s="93"/>
    </row>
    <row r="28158" spans="14:16">
      <c r="N28158" s="102"/>
      <c r="O28158" s="93"/>
      <c r="P28158" s="93"/>
    </row>
    <row r="28159" spans="14:16">
      <c r="N28159" s="102"/>
      <c r="O28159" s="93"/>
      <c r="P28159" s="93"/>
    </row>
    <row r="28160" spans="14:16">
      <c r="N28160" s="102"/>
      <c r="O28160" s="93"/>
      <c r="P28160" s="93"/>
    </row>
    <row r="28161" spans="14:16">
      <c r="N28161" s="102"/>
      <c r="O28161" s="93"/>
      <c r="P28161" s="93"/>
    </row>
    <row r="28162" spans="14:16">
      <c r="N28162" s="102"/>
      <c r="O28162" s="93"/>
      <c r="P28162" s="93"/>
    </row>
    <row r="28163" spans="14:16">
      <c r="N28163" s="102"/>
      <c r="O28163" s="93"/>
      <c r="P28163" s="93"/>
    </row>
    <row r="28164" spans="14:16">
      <c r="N28164" s="102"/>
      <c r="O28164" s="93"/>
      <c r="P28164" s="93"/>
    </row>
    <row r="28165" spans="14:16">
      <c r="N28165" s="102"/>
      <c r="O28165" s="93"/>
      <c r="P28165" s="93"/>
    </row>
    <row r="28166" spans="14:16">
      <c r="N28166" s="102"/>
      <c r="O28166" s="93"/>
      <c r="P28166" s="93"/>
    </row>
    <row r="28167" spans="14:16">
      <c r="N28167" s="102"/>
      <c r="O28167" s="93"/>
      <c r="P28167" s="93"/>
    </row>
    <row r="28168" spans="14:16">
      <c r="N28168" s="102"/>
      <c r="O28168" s="93"/>
      <c r="P28168" s="93"/>
    </row>
    <row r="28169" spans="14:16">
      <c r="N28169" s="102"/>
      <c r="O28169" s="93"/>
      <c r="P28169" s="93"/>
    </row>
    <row r="28170" spans="14:16">
      <c r="N28170" s="102"/>
      <c r="O28170" s="93"/>
      <c r="P28170" s="93"/>
    </row>
    <row r="28171" spans="14:16">
      <c r="N28171" s="102"/>
      <c r="O28171" s="93"/>
      <c r="P28171" s="93"/>
    </row>
    <row r="28172" spans="14:16">
      <c r="N28172" s="102"/>
      <c r="O28172" s="93"/>
      <c r="P28172" s="93"/>
    </row>
    <row r="28173" spans="14:16">
      <c r="N28173" s="102"/>
      <c r="O28173" s="93"/>
      <c r="P28173" s="93"/>
    </row>
    <row r="28174" spans="14:16">
      <c r="N28174" s="102"/>
      <c r="O28174" s="93"/>
      <c r="P28174" s="93"/>
    </row>
    <row r="28175" spans="14:16">
      <c r="N28175" s="102"/>
      <c r="O28175" s="93"/>
      <c r="P28175" s="93"/>
    </row>
    <row r="28176" spans="14:16">
      <c r="N28176" s="102"/>
      <c r="O28176" s="93"/>
      <c r="P28176" s="93"/>
    </row>
    <row r="28177" spans="14:16">
      <c r="N28177" s="102"/>
      <c r="O28177" s="93"/>
      <c r="P28177" s="93"/>
    </row>
    <row r="28178" spans="14:16">
      <c r="N28178" s="102"/>
      <c r="O28178" s="93"/>
      <c r="P28178" s="93"/>
    </row>
    <row r="28179" spans="14:16">
      <c r="N28179" s="102"/>
      <c r="O28179" s="93"/>
      <c r="P28179" s="93"/>
    </row>
    <row r="28180" spans="14:16">
      <c r="N28180" s="102"/>
      <c r="O28180" s="93"/>
      <c r="P28180" s="93"/>
    </row>
    <row r="28181" spans="14:16">
      <c r="N28181" s="102"/>
      <c r="O28181" s="93"/>
      <c r="P28181" s="93"/>
    </row>
    <row r="28182" spans="14:16">
      <c r="N28182" s="102"/>
      <c r="O28182" s="93"/>
      <c r="P28182" s="93"/>
    </row>
    <row r="28183" spans="14:16">
      <c r="N28183" s="102"/>
      <c r="O28183" s="93"/>
      <c r="P28183" s="93"/>
    </row>
    <row r="28184" spans="14:16">
      <c r="N28184" s="102"/>
      <c r="O28184" s="93"/>
      <c r="P28184" s="93"/>
    </row>
    <row r="28185" spans="14:16">
      <c r="N28185" s="102"/>
      <c r="O28185" s="93"/>
      <c r="P28185" s="93"/>
    </row>
    <row r="28186" spans="14:16">
      <c r="N28186" s="102"/>
      <c r="O28186" s="93"/>
      <c r="P28186" s="93"/>
    </row>
    <row r="28187" spans="14:16">
      <c r="N28187" s="102"/>
      <c r="O28187" s="93"/>
      <c r="P28187" s="93"/>
    </row>
    <row r="28188" spans="14:16">
      <c r="N28188" s="102"/>
      <c r="O28188" s="93"/>
      <c r="P28188" s="93"/>
    </row>
    <row r="28189" spans="14:16">
      <c r="N28189" s="102"/>
      <c r="O28189" s="93"/>
      <c r="P28189" s="93"/>
    </row>
    <row r="28190" spans="14:16">
      <c r="N28190" s="102"/>
      <c r="O28190" s="93"/>
      <c r="P28190" s="93"/>
    </row>
    <row r="28191" spans="14:16">
      <c r="N28191" s="102"/>
      <c r="O28191" s="93"/>
      <c r="P28191" s="93"/>
    </row>
    <row r="28192" spans="14:16">
      <c r="N28192" s="102"/>
      <c r="O28192" s="93"/>
      <c r="P28192" s="93"/>
    </row>
    <row r="28193" spans="14:16">
      <c r="N28193" s="102"/>
      <c r="O28193" s="93"/>
      <c r="P28193" s="93"/>
    </row>
    <row r="28194" spans="14:16">
      <c r="N28194" s="102"/>
      <c r="O28194" s="93"/>
      <c r="P28194" s="93"/>
    </row>
    <row r="28195" spans="14:16">
      <c r="N28195" s="102"/>
      <c r="O28195" s="93"/>
      <c r="P28195" s="93"/>
    </row>
    <row r="28196" spans="14:16">
      <c r="N28196" s="102"/>
      <c r="O28196" s="93"/>
      <c r="P28196" s="93"/>
    </row>
    <row r="28197" spans="14:16">
      <c r="N28197" s="102"/>
      <c r="O28197" s="93"/>
      <c r="P28197" s="93"/>
    </row>
    <row r="28198" spans="14:16">
      <c r="N28198" s="102"/>
      <c r="O28198" s="93"/>
      <c r="P28198" s="93"/>
    </row>
    <row r="28199" spans="14:16">
      <c r="N28199" s="102"/>
      <c r="O28199" s="93"/>
      <c r="P28199" s="93"/>
    </row>
    <row r="28200" spans="14:16">
      <c r="N28200" s="102"/>
      <c r="O28200" s="93"/>
      <c r="P28200" s="93"/>
    </row>
    <row r="28201" spans="14:16">
      <c r="N28201" s="102"/>
      <c r="O28201" s="93"/>
      <c r="P28201" s="93"/>
    </row>
    <row r="28202" spans="14:16">
      <c r="N28202" s="102"/>
      <c r="O28202" s="93"/>
      <c r="P28202" s="93"/>
    </row>
    <row r="28203" spans="14:16">
      <c r="N28203" s="102"/>
      <c r="O28203" s="93"/>
      <c r="P28203" s="93"/>
    </row>
    <row r="28204" spans="14:16">
      <c r="N28204" s="102"/>
      <c r="O28204" s="93"/>
      <c r="P28204" s="93"/>
    </row>
    <row r="28205" spans="14:16">
      <c r="N28205" s="102"/>
      <c r="O28205" s="93"/>
      <c r="P28205" s="93"/>
    </row>
    <row r="28206" spans="14:16">
      <c r="N28206" s="102"/>
      <c r="O28206" s="93"/>
      <c r="P28206" s="93"/>
    </row>
    <row r="28207" spans="14:16">
      <c r="N28207" s="102"/>
      <c r="O28207" s="93"/>
      <c r="P28207" s="93"/>
    </row>
    <row r="28208" spans="14:16">
      <c r="N28208" s="102"/>
      <c r="O28208" s="93"/>
      <c r="P28208" s="93"/>
    </row>
    <row r="28209" spans="14:16">
      <c r="N28209" s="102"/>
      <c r="O28209" s="93"/>
      <c r="P28209" s="93"/>
    </row>
    <row r="28210" spans="14:16">
      <c r="N28210" s="102"/>
      <c r="O28210" s="93"/>
      <c r="P28210" s="93"/>
    </row>
    <row r="28211" spans="14:16">
      <c r="N28211" s="102"/>
      <c r="O28211" s="93"/>
      <c r="P28211" s="93"/>
    </row>
    <row r="28212" spans="14:16">
      <c r="N28212" s="102"/>
      <c r="O28212" s="93"/>
      <c r="P28212" s="93"/>
    </row>
    <row r="28213" spans="14:16">
      <c r="N28213" s="102"/>
      <c r="O28213" s="93"/>
      <c r="P28213" s="93"/>
    </row>
    <row r="28214" spans="14:16">
      <c r="N28214" s="102"/>
      <c r="O28214" s="93"/>
      <c r="P28214" s="93"/>
    </row>
    <row r="28215" spans="14:16">
      <c r="N28215" s="102"/>
      <c r="O28215" s="93"/>
      <c r="P28215" s="93"/>
    </row>
    <row r="28216" spans="14:16">
      <c r="N28216" s="102"/>
      <c r="O28216" s="93"/>
      <c r="P28216" s="93"/>
    </row>
    <row r="28217" spans="14:16">
      <c r="N28217" s="102"/>
      <c r="O28217" s="93"/>
      <c r="P28217" s="93"/>
    </row>
    <row r="28218" spans="14:16">
      <c r="N28218" s="102"/>
      <c r="O28218" s="93"/>
      <c r="P28218" s="93"/>
    </row>
    <row r="28219" spans="14:16">
      <c r="N28219" s="102"/>
      <c r="O28219" s="93"/>
      <c r="P28219" s="93"/>
    </row>
    <row r="28220" spans="14:16">
      <c r="N28220" s="102"/>
      <c r="O28220" s="93"/>
      <c r="P28220" s="93"/>
    </row>
    <row r="28221" spans="14:16">
      <c r="N28221" s="102"/>
      <c r="O28221" s="93"/>
      <c r="P28221" s="93"/>
    </row>
    <row r="28222" spans="14:16">
      <c r="N28222" s="102"/>
      <c r="O28222" s="93"/>
      <c r="P28222" s="93"/>
    </row>
    <row r="28223" spans="14:16">
      <c r="N28223" s="102"/>
      <c r="O28223" s="93"/>
      <c r="P28223" s="93"/>
    </row>
    <row r="28224" spans="14:16">
      <c r="N28224" s="102"/>
      <c r="O28224" s="93"/>
      <c r="P28224" s="93"/>
    </row>
    <row r="28225" spans="14:16">
      <c r="N28225" s="102"/>
      <c r="O28225" s="93"/>
      <c r="P28225" s="93"/>
    </row>
    <row r="28226" spans="14:16">
      <c r="N28226" s="102"/>
      <c r="O28226" s="93"/>
      <c r="P28226" s="93"/>
    </row>
    <row r="28227" spans="14:16">
      <c r="N28227" s="102"/>
      <c r="O28227" s="93"/>
      <c r="P28227" s="93"/>
    </row>
    <row r="28228" spans="14:16">
      <c r="N28228" s="102"/>
      <c r="O28228" s="93"/>
      <c r="P28228" s="93"/>
    </row>
    <row r="28229" spans="14:16">
      <c r="N28229" s="102"/>
      <c r="O28229" s="93"/>
      <c r="P28229" s="93"/>
    </row>
    <row r="28230" spans="14:16">
      <c r="N28230" s="102"/>
      <c r="O28230" s="93"/>
      <c r="P28230" s="93"/>
    </row>
    <row r="28231" spans="14:16">
      <c r="N28231" s="102"/>
      <c r="O28231" s="93"/>
      <c r="P28231" s="93"/>
    </row>
    <row r="28232" spans="14:16">
      <c r="N28232" s="102"/>
      <c r="O28232" s="93"/>
      <c r="P28232" s="93"/>
    </row>
    <row r="28233" spans="14:16">
      <c r="N28233" s="102"/>
      <c r="O28233" s="93"/>
      <c r="P28233" s="93"/>
    </row>
    <row r="28234" spans="14:16">
      <c r="N28234" s="102"/>
      <c r="O28234" s="93"/>
      <c r="P28234" s="93"/>
    </row>
    <row r="28235" spans="14:16">
      <c r="N28235" s="102"/>
      <c r="O28235" s="93"/>
      <c r="P28235" s="93"/>
    </row>
    <row r="28236" spans="14:16">
      <c r="N28236" s="102"/>
      <c r="O28236" s="93"/>
      <c r="P28236" s="93"/>
    </row>
    <row r="28237" spans="14:16">
      <c r="N28237" s="102"/>
      <c r="O28237" s="93"/>
      <c r="P28237" s="93"/>
    </row>
    <row r="28238" spans="14:16">
      <c r="N28238" s="102"/>
      <c r="O28238" s="93"/>
      <c r="P28238" s="93"/>
    </row>
    <row r="28239" spans="14:16">
      <c r="N28239" s="102"/>
      <c r="O28239" s="93"/>
      <c r="P28239" s="93"/>
    </row>
    <row r="28240" spans="14:16">
      <c r="N28240" s="102"/>
      <c r="O28240" s="93"/>
      <c r="P28240" s="93"/>
    </row>
    <row r="28241" spans="14:16">
      <c r="N28241" s="102"/>
      <c r="O28241" s="93"/>
      <c r="P28241" s="93"/>
    </row>
    <row r="28242" spans="14:16">
      <c r="N28242" s="102"/>
      <c r="O28242" s="93"/>
      <c r="P28242" s="93"/>
    </row>
    <row r="28243" spans="14:16">
      <c r="N28243" s="102"/>
      <c r="O28243" s="93"/>
      <c r="P28243" s="93"/>
    </row>
    <row r="28244" spans="14:16">
      <c r="N28244" s="102"/>
      <c r="O28244" s="93"/>
      <c r="P28244" s="93"/>
    </row>
    <row r="28245" spans="14:16">
      <c r="N28245" s="102"/>
      <c r="O28245" s="93"/>
      <c r="P28245" s="93"/>
    </row>
    <row r="28246" spans="14:16">
      <c r="N28246" s="102"/>
      <c r="O28246" s="93"/>
      <c r="P28246" s="93"/>
    </row>
    <row r="28247" spans="14:16">
      <c r="N28247" s="102"/>
      <c r="O28247" s="93"/>
      <c r="P28247" s="93"/>
    </row>
    <row r="28248" spans="14:16">
      <c r="N28248" s="102"/>
      <c r="O28248" s="93"/>
      <c r="P28248" s="93"/>
    </row>
    <row r="28249" spans="14:16">
      <c r="N28249" s="102"/>
      <c r="O28249" s="93"/>
      <c r="P28249" s="93"/>
    </row>
    <row r="28250" spans="14:16">
      <c r="N28250" s="102"/>
      <c r="O28250" s="93"/>
      <c r="P28250" s="93"/>
    </row>
    <row r="28251" spans="14:16">
      <c r="N28251" s="102"/>
      <c r="O28251" s="93"/>
      <c r="P28251" s="93"/>
    </row>
    <row r="28252" spans="14:16">
      <c r="N28252" s="102"/>
      <c r="O28252" s="93"/>
      <c r="P28252" s="93"/>
    </row>
    <row r="28253" spans="14:16">
      <c r="N28253" s="102"/>
      <c r="O28253" s="93"/>
      <c r="P28253" s="93"/>
    </row>
    <row r="28254" spans="14:16">
      <c r="N28254" s="102"/>
      <c r="O28254" s="93"/>
      <c r="P28254" s="93"/>
    </row>
    <row r="28255" spans="14:16">
      <c r="N28255" s="102"/>
      <c r="O28255" s="93"/>
      <c r="P28255" s="93"/>
    </row>
    <row r="28256" spans="14:16">
      <c r="N28256" s="102"/>
      <c r="O28256" s="93"/>
      <c r="P28256" s="93"/>
    </row>
    <row r="28257" spans="14:16">
      <c r="N28257" s="102"/>
      <c r="O28257" s="93"/>
      <c r="P28257" s="93"/>
    </row>
    <row r="28258" spans="14:16">
      <c r="N28258" s="102"/>
      <c r="O28258" s="93"/>
      <c r="P28258" s="93"/>
    </row>
    <row r="28259" spans="14:16">
      <c r="N28259" s="102"/>
      <c r="O28259" s="93"/>
      <c r="P28259" s="93"/>
    </row>
    <row r="28260" spans="14:16">
      <c r="N28260" s="102"/>
      <c r="O28260" s="93"/>
      <c r="P28260" s="93"/>
    </row>
    <row r="28261" spans="14:16">
      <c r="N28261" s="102"/>
      <c r="O28261" s="93"/>
      <c r="P28261" s="93"/>
    </row>
    <row r="28262" spans="14:16">
      <c r="N28262" s="102"/>
      <c r="O28262" s="93"/>
      <c r="P28262" s="93"/>
    </row>
    <row r="28263" spans="14:16">
      <c r="N28263" s="102"/>
      <c r="O28263" s="93"/>
      <c r="P28263" s="93"/>
    </row>
    <row r="28264" spans="14:16">
      <c r="N28264" s="102"/>
      <c r="O28264" s="93"/>
      <c r="P28264" s="93"/>
    </row>
    <row r="28265" spans="14:16">
      <c r="N28265" s="102"/>
      <c r="O28265" s="93"/>
      <c r="P28265" s="93"/>
    </row>
    <row r="28266" spans="14:16">
      <c r="N28266" s="102"/>
      <c r="O28266" s="93"/>
      <c r="P28266" s="93"/>
    </row>
    <row r="28267" spans="14:16">
      <c r="N28267" s="102"/>
      <c r="O28267" s="93"/>
      <c r="P28267" s="93"/>
    </row>
    <row r="28268" spans="14:16">
      <c r="N28268" s="102"/>
      <c r="O28268" s="93"/>
      <c r="P28268" s="93"/>
    </row>
    <row r="28269" spans="14:16">
      <c r="N28269" s="102"/>
      <c r="O28269" s="93"/>
      <c r="P28269" s="93"/>
    </row>
    <row r="28270" spans="14:16">
      <c r="N28270" s="102"/>
      <c r="O28270" s="93"/>
      <c r="P28270" s="93"/>
    </row>
    <row r="28271" spans="14:16">
      <c r="N28271" s="102"/>
      <c r="O28271" s="93"/>
      <c r="P28271" s="93"/>
    </row>
    <row r="28272" spans="14:16">
      <c r="N28272" s="102"/>
      <c r="O28272" s="93"/>
      <c r="P28272" s="93"/>
    </row>
    <row r="28273" spans="14:16">
      <c r="N28273" s="102"/>
      <c r="O28273" s="93"/>
      <c r="P28273" s="93"/>
    </row>
    <row r="28274" spans="14:16">
      <c r="N28274" s="102"/>
      <c r="O28274" s="93"/>
      <c r="P28274" s="93"/>
    </row>
    <row r="28275" spans="14:16">
      <c r="N28275" s="102"/>
      <c r="O28275" s="93"/>
      <c r="P28275" s="93"/>
    </row>
    <row r="28276" spans="14:16">
      <c r="N28276" s="102"/>
      <c r="O28276" s="93"/>
      <c r="P28276" s="93"/>
    </row>
    <row r="28277" spans="14:16">
      <c r="N28277" s="102"/>
      <c r="O28277" s="93"/>
      <c r="P28277" s="93"/>
    </row>
    <row r="28278" spans="14:16">
      <c r="N28278" s="102"/>
      <c r="O28278" s="93"/>
      <c r="P28278" s="93"/>
    </row>
    <row r="28279" spans="14:16">
      <c r="N28279" s="102"/>
      <c r="O28279" s="93"/>
      <c r="P28279" s="93"/>
    </row>
    <row r="28280" spans="14:16">
      <c r="N28280" s="102"/>
      <c r="O28280" s="93"/>
      <c r="P28280" s="93"/>
    </row>
    <row r="28281" spans="14:16">
      <c r="N28281" s="102"/>
      <c r="O28281" s="93"/>
      <c r="P28281" s="93"/>
    </row>
    <row r="28282" spans="14:16">
      <c r="N28282" s="102"/>
      <c r="O28282" s="93"/>
      <c r="P28282" s="93"/>
    </row>
    <row r="28283" spans="14:16">
      <c r="N28283" s="102"/>
      <c r="O28283" s="93"/>
      <c r="P28283" s="93"/>
    </row>
    <row r="28284" spans="14:16">
      <c r="N28284" s="102"/>
      <c r="O28284" s="93"/>
      <c r="P28284" s="93"/>
    </row>
    <row r="28285" spans="14:16">
      <c r="N28285" s="102"/>
      <c r="O28285" s="93"/>
      <c r="P28285" s="93"/>
    </row>
    <row r="28286" spans="14:16">
      <c r="N28286" s="102"/>
      <c r="O28286" s="93"/>
      <c r="P28286" s="93"/>
    </row>
    <row r="28287" spans="14:16">
      <c r="N28287" s="102"/>
      <c r="O28287" s="93"/>
      <c r="P28287" s="93"/>
    </row>
    <row r="28288" spans="14:16">
      <c r="N28288" s="102"/>
      <c r="O28288" s="93"/>
      <c r="P28288" s="93"/>
    </row>
    <row r="28289" spans="14:16">
      <c r="N28289" s="102"/>
      <c r="O28289" s="93"/>
      <c r="P28289" s="93"/>
    </row>
    <row r="28290" spans="14:16">
      <c r="N28290" s="102"/>
      <c r="O28290" s="93"/>
      <c r="P28290" s="93"/>
    </row>
    <row r="28291" spans="14:16">
      <c r="N28291" s="102"/>
      <c r="O28291" s="93"/>
      <c r="P28291" s="93"/>
    </row>
    <row r="28292" spans="14:16">
      <c r="N28292" s="102"/>
      <c r="O28292" s="93"/>
      <c r="P28292" s="93"/>
    </row>
    <row r="28293" spans="14:16">
      <c r="N28293" s="102"/>
      <c r="O28293" s="93"/>
      <c r="P28293" s="93"/>
    </row>
    <row r="28294" spans="14:16">
      <c r="N28294" s="102"/>
      <c r="O28294" s="93"/>
      <c r="P28294" s="93"/>
    </row>
    <row r="28295" spans="14:16">
      <c r="N28295" s="102"/>
      <c r="O28295" s="93"/>
      <c r="P28295" s="93"/>
    </row>
    <row r="28296" spans="14:16">
      <c r="N28296" s="102"/>
      <c r="O28296" s="93"/>
      <c r="P28296" s="93"/>
    </row>
    <row r="28297" spans="14:16">
      <c r="N28297" s="102"/>
      <c r="O28297" s="93"/>
      <c r="P28297" s="93"/>
    </row>
    <row r="28298" spans="14:16">
      <c r="N28298" s="102"/>
      <c r="O28298" s="93"/>
      <c r="P28298" s="93"/>
    </row>
    <row r="28299" spans="14:16">
      <c r="N28299" s="102"/>
      <c r="O28299" s="93"/>
      <c r="P28299" s="93"/>
    </row>
    <row r="28300" spans="14:16">
      <c r="N28300" s="102"/>
      <c r="O28300" s="93"/>
      <c r="P28300" s="93"/>
    </row>
    <row r="28301" spans="14:16">
      <c r="N28301" s="102"/>
      <c r="O28301" s="93"/>
      <c r="P28301" s="93"/>
    </row>
    <row r="28302" spans="14:16">
      <c r="N28302" s="102"/>
      <c r="O28302" s="93"/>
      <c r="P28302" s="93"/>
    </row>
    <row r="28303" spans="14:16">
      <c r="N28303" s="102"/>
      <c r="O28303" s="93"/>
      <c r="P28303" s="93"/>
    </row>
    <row r="28304" spans="14:16">
      <c r="N28304" s="102"/>
      <c r="O28304" s="93"/>
      <c r="P28304" s="93"/>
    </row>
    <row r="28305" spans="14:16">
      <c r="N28305" s="102"/>
      <c r="O28305" s="93"/>
      <c r="P28305" s="93"/>
    </row>
    <row r="28306" spans="14:16">
      <c r="N28306" s="102"/>
      <c r="O28306" s="93"/>
      <c r="P28306" s="93"/>
    </row>
    <row r="28307" spans="14:16">
      <c r="N28307" s="102"/>
      <c r="O28307" s="93"/>
      <c r="P28307" s="93"/>
    </row>
    <row r="28308" spans="14:16">
      <c r="N28308" s="102"/>
      <c r="O28308" s="93"/>
      <c r="P28308" s="93"/>
    </row>
    <row r="28309" spans="14:16">
      <c r="N28309" s="102"/>
      <c r="O28309" s="93"/>
      <c r="P28309" s="93"/>
    </row>
    <row r="28310" spans="14:16">
      <c r="N28310" s="102"/>
      <c r="O28310" s="93"/>
      <c r="P28310" s="93"/>
    </row>
    <row r="28311" spans="14:16">
      <c r="N28311" s="102"/>
      <c r="O28311" s="93"/>
      <c r="P28311" s="93"/>
    </row>
    <row r="28312" spans="14:16">
      <c r="N28312" s="102"/>
      <c r="O28312" s="93"/>
      <c r="P28312" s="93"/>
    </row>
    <row r="28313" spans="14:16">
      <c r="N28313" s="102"/>
      <c r="O28313" s="93"/>
      <c r="P28313" s="93"/>
    </row>
    <row r="28314" spans="14:16">
      <c r="N28314" s="102"/>
      <c r="O28314" s="93"/>
      <c r="P28314" s="93"/>
    </row>
    <row r="28315" spans="14:16">
      <c r="N28315" s="102"/>
      <c r="O28315" s="93"/>
      <c r="P28315" s="93"/>
    </row>
    <row r="28316" spans="14:16">
      <c r="N28316" s="102"/>
      <c r="O28316" s="93"/>
      <c r="P28316" s="93"/>
    </row>
    <row r="28317" spans="14:16">
      <c r="N28317" s="102"/>
      <c r="O28317" s="93"/>
      <c r="P28317" s="93"/>
    </row>
    <row r="28318" spans="14:16">
      <c r="N28318" s="102"/>
      <c r="O28318" s="93"/>
      <c r="P28318" s="93"/>
    </row>
    <row r="28319" spans="14:16">
      <c r="N28319" s="102"/>
      <c r="O28319" s="93"/>
      <c r="P28319" s="93"/>
    </row>
    <row r="28320" spans="14:16">
      <c r="N28320" s="102"/>
      <c r="O28320" s="93"/>
      <c r="P28320" s="93"/>
    </row>
    <row r="28321" spans="14:16">
      <c r="N28321" s="102"/>
      <c r="O28321" s="93"/>
      <c r="P28321" s="93"/>
    </row>
    <row r="28322" spans="14:16">
      <c r="N28322" s="102"/>
      <c r="O28322" s="93"/>
      <c r="P28322" s="93"/>
    </row>
    <row r="28323" spans="14:16">
      <c r="N28323" s="102"/>
      <c r="O28323" s="93"/>
      <c r="P28323" s="93"/>
    </row>
    <row r="28324" spans="14:16">
      <c r="N28324" s="102"/>
      <c r="O28324" s="93"/>
      <c r="P28324" s="93"/>
    </row>
    <row r="28325" spans="14:16">
      <c r="N28325" s="102"/>
      <c r="O28325" s="93"/>
      <c r="P28325" s="93"/>
    </row>
    <row r="28326" spans="14:16">
      <c r="N28326" s="102"/>
      <c r="O28326" s="93"/>
      <c r="P28326" s="93"/>
    </row>
    <row r="28327" spans="14:16">
      <c r="N28327" s="102"/>
      <c r="O28327" s="93"/>
      <c r="P28327" s="93"/>
    </row>
    <row r="28328" spans="14:16">
      <c r="N28328" s="102"/>
      <c r="O28328" s="93"/>
      <c r="P28328" s="93"/>
    </row>
    <row r="28329" spans="14:16">
      <c r="N28329" s="102"/>
      <c r="O28329" s="93"/>
      <c r="P28329" s="93"/>
    </row>
    <row r="28330" spans="14:16">
      <c r="N28330" s="102"/>
      <c r="O28330" s="93"/>
      <c r="P28330" s="93"/>
    </row>
    <row r="28331" spans="14:16">
      <c r="N28331" s="102"/>
      <c r="O28331" s="93"/>
      <c r="P28331" s="93"/>
    </row>
    <row r="28332" spans="14:16">
      <c r="N28332" s="102"/>
      <c r="O28332" s="93"/>
      <c r="P28332" s="93"/>
    </row>
    <row r="28333" spans="14:16">
      <c r="N28333" s="102"/>
      <c r="O28333" s="93"/>
      <c r="P28333" s="93"/>
    </row>
    <row r="28334" spans="14:16">
      <c r="N28334" s="102"/>
      <c r="O28334" s="93"/>
      <c r="P28334" s="93"/>
    </row>
    <row r="28335" spans="14:16">
      <c r="N28335" s="102"/>
      <c r="O28335" s="93"/>
      <c r="P28335" s="93"/>
    </row>
    <row r="28336" spans="14:16">
      <c r="N28336" s="102"/>
      <c r="O28336" s="93"/>
      <c r="P28336" s="93"/>
    </row>
    <row r="28337" spans="14:16">
      <c r="N28337" s="102"/>
      <c r="O28337" s="93"/>
      <c r="P28337" s="93"/>
    </row>
    <row r="28338" spans="14:16">
      <c r="N28338" s="102"/>
      <c r="O28338" s="93"/>
      <c r="P28338" s="93"/>
    </row>
    <row r="28339" spans="14:16">
      <c r="N28339" s="102"/>
      <c r="O28339" s="93"/>
      <c r="P28339" s="93"/>
    </row>
    <row r="28340" spans="14:16">
      <c r="N28340" s="102"/>
      <c r="O28340" s="93"/>
      <c r="P28340" s="93"/>
    </row>
    <row r="28341" spans="14:16">
      <c r="N28341" s="102"/>
      <c r="O28341" s="93"/>
      <c r="P28341" s="93"/>
    </row>
    <row r="28342" spans="14:16">
      <c r="N28342" s="102"/>
      <c r="O28342" s="93"/>
      <c r="P28342" s="93"/>
    </row>
    <row r="28343" spans="14:16">
      <c r="N28343" s="102"/>
      <c r="O28343" s="93"/>
      <c r="P28343" s="93"/>
    </row>
    <row r="28344" spans="14:16">
      <c r="N28344" s="102"/>
      <c r="O28344" s="93"/>
      <c r="P28344" s="93"/>
    </row>
    <row r="28345" spans="14:16">
      <c r="N28345" s="102"/>
      <c r="O28345" s="93"/>
      <c r="P28345" s="93"/>
    </row>
    <row r="28346" spans="14:16">
      <c r="N28346" s="102"/>
      <c r="O28346" s="93"/>
      <c r="P28346" s="93"/>
    </row>
    <row r="28347" spans="14:16">
      <c r="N28347" s="102"/>
      <c r="O28347" s="93"/>
      <c r="P28347" s="93"/>
    </row>
    <row r="28348" spans="14:16">
      <c r="N28348" s="102"/>
      <c r="O28348" s="93"/>
      <c r="P28348" s="93"/>
    </row>
    <row r="28349" spans="14:16">
      <c r="N28349" s="102"/>
      <c r="O28349" s="93"/>
      <c r="P28349" s="93"/>
    </row>
    <row r="28350" spans="14:16">
      <c r="N28350" s="102"/>
      <c r="O28350" s="93"/>
      <c r="P28350" s="93"/>
    </row>
    <row r="28351" spans="14:16">
      <c r="N28351" s="102"/>
      <c r="O28351" s="93"/>
      <c r="P28351" s="93"/>
    </row>
    <row r="28352" spans="14:16">
      <c r="N28352" s="102"/>
      <c r="O28352" s="93"/>
      <c r="P28352" s="93"/>
    </row>
    <row r="28353" spans="14:16">
      <c r="N28353" s="102"/>
      <c r="O28353" s="93"/>
      <c r="P28353" s="93"/>
    </row>
    <row r="28354" spans="14:16">
      <c r="N28354" s="102"/>
      <c r="O28354" s="93"/>
      <c r="P28354" s="93"/>
    </row>
    <row r="28355" spans="14:16">
      <c r="N28355" s="102"/>
      <c r="O28355" s="93"/>
      <c r="P28355" s="93"/>
    </row>
    <row r="28356" spans="14:16">
      <c r="N28356" s="102"/>
      <c r="O28356" s="93"/>
      <c r="P28356" s="93"/>
    </row>
    <row r="28357" spans="14:16">
      <c r="N28357" s="102"/>
      <c r="O28357" s="93"/>
      <c r="P28357" s="93"/>
    </row>
    <row r="28358" spans="14:16">
      <c r="N28358" s="102"/>
      <c r="O28358" s="93"/>
      <c r="P28358" s="93"/>
    </row>
    <row r="28359" spans="14:16">
      <c r="N28359" s="102"/>
      <c r="O28359" s="93"/>
      <c r="P28359" s="93"/>
    </row>
    <row r="28360" spans="14:16">
      <c r="N28360" s="102"/>
      <c r="O28360" s="93"/>
      <c r="P28360" s="93"/>
    </row>
    <row r="28361" spans="14:16">
      <c r="N28361" s="102"/>
      <c r="O28361" s="93"/>
      <c r="P28361" s="93"/>
    </row>
    <row r="28362" spans="14:16">
      <c r="N28362" s="102"/>
      <c r="O28362" s="93"/>
      <c r="P28362" s="93"/>
    </row>
    <row r="28363" spans="14:16">
      <c r="N28363" s="102"/>
      <c r="O28363" s="93"/>
      <c r="P28363" s="93"/>
    </row>
    <row r="28364" spans="14:16">
      <c r="N28364" s="102"/>
      <c r="O28364" s="93"/>
      <c r="P28364" s="93"/>
    </row>
    <row r="28365" spans="14:16">
      <c r="N28365" s="102"/>
      <c r="O28365" s="93"/>
      <c r="P28365" s="93"/>
    </row>
    <row r="28366" spans="14:16">
      <c r="N28366" s="102"/>
      <c r="O28366" s="93"/>
      <c r="P28366" s="93"/>
    </row>
    <row r="28367" spans="14:16">
      <c r="N28367" s="102"/>
      <c r="O28367" s="93"/>
      <c r="P28367" s="93"/>
    </row>
    <row r="28368" spans="14:16">
      <c r="N28368" s="102"/>
      <c r="O28368" s="93"/>
      <c r="P28368" s="93"/>
    </row>
    <row r="28369" spans="14:16">
      <c r="N28369" s="102"/>
      <c r="O28369" s="93"/>
      <c r="P28369" s="93"/>
    </row>
    <row r="28370" spans="14:16">
      <c r="N28370" s="102"/>
      <c r="O28370" s="93"/>
      <c r="P28370" s="93"/>
    </row>
    <row r="28371" spans="14:16">
      <c r="N28371" s="102"/>
      <c r="O28371" s="93"/>
      <c r="P28371" s="93"/>
    </row>
    <row r="28372" spans="14:16">
      <c r="N28372" s="102"/>
      <c r="O28372" s="93"/>
      <c r="P28372" s="93"/>
    </row>
    <row r="28373" spans="14:16">
      <c r="N28373" s="102"/>
      <c r="O28373" s="93"/>
      <c r="P28373" s="93"/>
    </row>
    <row r="28374" spans="14:16">
      <c r="N28374" s="102"/>
      <c r="O28374" s="93"/>
      <c r="P28374" s="93"/>
    </row>
    <row r="28375" spans="14:16">
      <c r="N28375" s="102"/>
      <c r="O28375" s="93"/>
      <c r="P28375" s="93"/>
    </row>
    <row r="28376" spans="14:16">
      <c r="N28376" s="102"/>
      <c r="O28376" s="93"/>
      <c r="P28376" s="93"/>
    </row>
    <row r="28377" spans="14:16">
      <c r="N28377" s="102"/>
      <c r="O28377" s="93"/>
      <c r="P28377" s="93"/>
    </row>
    <row r="28378" spans="14:16">
      <c r="N28378" s="102"/>
      <c r="O28378" s="93"/>
      <c r="P28378" s="93"/>
    </row>
    <row r="28379" spans="14:16">
      <c r="N28379" s="102"/>
      <c r="O28379" s="93"/>
      <c r="P28379" s="93"/>
    </row>
    <row r="28380" spans="14:16">
      <c r="N28380" s="102"/>
      <c r="O28380" s="93"/>
      <c r="P28380" s="93"/>
    </row>
    <row r="28381" spans="14:16">
      <c r="N28381" s="102"/>
      <c r="O28381" s="93"/>
      <c r="P28381" s="93"/>
    </row>
    <row r="28382" spans="14:16">
      <c r="N28382" s="102"/>
      <c r="O28382" s="93"/>
      <c r="P28382" s="93"/>
    </row>
    <row r="28383" spans="14:16">
      <c r="N28383" s="102"/>
      <c r="O28383" s="93"/>
      <c r="P28383" s="93"/>
    </row>
    <row r="28384" spans="14:16">
      <c r="N28384" s="102"/>
      <c r="O28384" s="93"/>
      <c r="P28384" s="93"/>
    </row>
    <row r="28385" spans="14:16">
      <c r="N28385" s="102"/>
      <c r="O28385" s="93"/>
      <c r="P28385" s="93"/>
    </row>
    <row r="28386" spans="14:16">
      <c r="N28386" s="102"/>
      <c r="O28386" s="93"/>
      <c r="P28386" s="93"/>
    </row>
    <row r="28387" spans="14:16">
      <c r="N28387" s="102"/>
      <c r="O28387" s="93"/>
      <c r="P28387" s="93"/>
    </row>
    <row r="28388" spans="14:16">
      <c r="N28388" s="102"/>
      <c r="O28388" s="93"/>
      <c r="P28388" s="93"/>
    </row>
    <row r="28389" spans="14:16">
      <c r="N28389" s="102"/>
      <c r="O28389" s="93"/>
      <c r="P28389" s="93"/>
    </row>
    <row r="28390" spans="14:16">
      <c r="N28390" s="102"/>
      <c r="O28390" s="93"/>
      <c r="P28390" s="93"/>
    </row>
    <row r="28391" spans="14:16">
      <c r="N28391" s="102"/>
      <c r="O28391" s="93"/>
      <c r="P28391" s="93"/>
    </row>
    <row r="28392" spans="14:16">
      <c r="N28392" s="102"/>
      <c r="O28392" s="93"/>
      <c r="P28392" s="93"/>
    </row>
    <row r="28393" spans="14:16">
      <c r="N28393" s="102"/>
      <c r="O28393" s="93"/>
      <c r="P28393" s="93"/>
    </row>
    <row r="28394" spans="14:16">
      <c r="N28394" s="102"/>
      <c r="O28394" s="93"/>
      <c r="P28394" s="93"/>
    </row>
    <row r="28395" spans="14:16">
      <c r="N28395" s="102"/>
      <c r="O28395" s="93"/>
      <c r="P28395" s="93"/>
    </row>
    <row r="28396" spans="14:16">
      <c r="N28396" s="102"/>
      <c r="O28396" s="93"/>
      <c r="P28396" s="93"/>
    </row>
    <row r="28397" spans="14:16">
      <c r="N28397" s="102"/>
      <c r="O28397" s="93"/>
      <c r="P28397" s="93"/>
    </row>
    <row r="28398" spans="14:16">
      <c r="N28398" s="102"/>
      <c r="O28398" s="93"/>
      <c r="P28398" s="93"/>
    </row>
    <row r="28399" spans="14:16">
      <c r="N28399" s="102"/>
      <c r="O28399" s="93"/>
      <c r="P28399" s="93"/>
    </row>
    <row r="28400" spans="14:16">
      <c r="N28400" s="102"/>
      <c r="O28400" s="93"/>
      <c r="P28400" s="93"/>
    </row>
    <row r="28401" spans="14:16">
      <c r="N28401" s="102"/>
      <c r="O28401" s="93"/>
      <c r="P28401" s="93"/>
    </row>
    <row r="28402" spans="14:16">
      <c r="N28402" s="102"/>
      <c r="O28402" s="93"/>
      <c r="P28402" s="93"/>
    </row>
    <row r="28403" spans="14:16">
      <c r="N28403" s="102"/>
      <c r="O28403" s="93"/>
      <c r="P28403" s="93"/>
    </row>
    <row r="28404" spans="14:16">
      <c r="N28404" s="102"/>
      <c r="O28404" s="93"/>
      <c r="P28404" s="93"/>
    </row>
    <row r="28405" spans="14:16">
      <c r="N28405" s="102"/>
      <c r="O28405" s="93"/>
      <c r="P28405" s="93"/>
    </row>
    <row r="28406" spans="14:16">
      <c r="N28406" s="102"/>
      <c r="O28406" s="93"/>
      <c r="P28406" s="93"/>
    </row>
    <row r="28407" spans="14:16">
      <c r="N28407" s="102"/>
      <c r="O28407" s="93"/>
      <c r="P28407" s="93"/>
    </row>
    <row r="28408" spans="14:16">
      <c r="N28408" s="102"/>
      <c r="O28408" s="93"/>
      <c r="P28408" s="93"/>
    </row>
    <row r="28409" spans="14:16">
      <c r="N28409" s="102"/>
      <c r="O28409" s="93"/>
      <c r="P28409" s="93"/>
    </row>
    <row r="28410" spans="14:16">
      <c r="N28410" s="102"/>
      <c r="O28410" s="93"/>
      <c r="P28410" s="93"/>
    </row>
    <row r="28411" spans="14:16">
      <c r="N28411" s="102"/>
      <c r="O28411" s="93"/>
      <c r="P28411" s="93"/>
    </row>
    <row r="28412" spans="14:16">
      <c r="N28412" s="102"/>
      <c r="O28412" s="93"/>
      <c r="P28412" s="93"/>
    </row>
    <row r="28413" spans="14:16">
      <c r="N28413" s="102"/>
      <c r="O28413" s="93"/>
      <c r="P28413" s="93"/>
    </row>
    <row r="28414" spans="14:16">
      <c r="N28414" s="102"/>
      <c r="O28414" s="93"/>
      <c r="P28414" s="93"/>
    </row>
    <row r="28415" spans="14:16">
      <c r="N28415" s="102"/>
      <c r="O28415" s="93"/>
      <c r="P28415" s="93"/>
    </row>
    <row r="28416" spans="14:16">
      <c r="N28416" s="102"/>
      <c r="O28416" s="93"/>
      <c r="P28416" s="93"/>
    </row>
    <row r="28417" spans="14:16">
      <c r="N28417" s="102"/>
      <c r="O28417" s="93"/>
      <c r="P28417" s="93"/>
    </row>
    <row r="28418" spans="14:16">
      <c r="N28418" s="102"/>
      <c r="O28418" s="93"/>
      <c r="P28418" s="93"/>
    </row>
    <row r="28419" spans="14:16">
      <c r="N28419" s="102"/>
      <c r="O28419" s="93"/>
      <c r="P28419" s="93"/>
    </row>
    <row r="28420" spans="14:16">
      <c r="N28420" s="102"/>
      <c r="O28420" s="93"/>
      <c r="P28420" s="93"/>
    </row>
    <row r="28421" spans="14:16">
      <c r="N28421" s="102"/>
      <c r="O28421" s="93"/>
      <c r="P28421" s="93"/>
    </row>
    <row r="28422" spans="14:16">
      <c r="N28422" s="102"/>
      <c r="O28422" s="93"/>
      <c r="P28422" s="93"/>
    </row>
    <row r="28423" spans="14:16">
      <c r="N28423" s="102"/>
      <c r="O28423" s="93"/>
      <c r="P28423" s="93"/>
    </row>
    <row r="28424" spans="14:16">
      <c r="N28424" s="102"/>
      <c r="O28424" s="93"/>
      <c r="P28424" s="93"/>
    </row>
    <row r="28425" spans="14:16">
      <c r="N28425" s="102"/>
      <c r="O28425" s="93"/>
      <c r="P28425" s="93"/>
    </row>
    <row r="28426" spans="14:16">
      <c r="N28426" s="102"/>
      <c r="O28426" s="93"/>
      <c r="P28426" s="93"/>
    </row>
    <row r="28427" spans="14:16">
      <c r="N28427" s="102"/>
      <c r="O28427" s="93"/>
      <c r="P28427" s="93"/>
    </row>
    <row r="28428" spans="14:16">
      <c r="N28428" s="102"/>
      <c r="O28428" s="93"/>
      <c r="P28428" s="93"/>
    </row>
    <row r="28429" spans="14:16">
      <c r="N28429" s="102"/>
      <c r="O28429" s="93"/>
      <c r="P28429" s="93"/>
    </row>
    <row r="28430" spans="14:16">
      <c r="N28430" s="102"/>
      <c r="O28430" s="93"/>
      <c r="P28430" s="93"/>
    </row>
    <row r="28431" spans="14:16">
      <c r="N28431" s="102"/>
      <c r="O28431" s="93"/>
      <c r="P28431" s="93"/>
    </row>
    <row r="28432" spans="14:16">
      <c r="N28432" s="102"/>
      <c r="O28432" s="93"/>
      <c r="P28432" s="93"/>
    </row>
    <row r="28433" spans="14:16">
      <c r="N28433" s="102"/>
      <c r="O28433" s="93"/>
      <c r="P28433" s="93"/>
    </row>
    <row r="28434" spans="14:16">
      <c r="N28434" s="102"/>
      <c r="O28434" s="93"/>
      <c r="P28434" s="93"/>
    </row>
    <row r="28435" spans="14:16">
      <c r="N28435" s="102"/>
      <c r="O28435" s="93"/>
      <c r="P28435" s="93"/>
    </row>
    <row r="28436" spans="14:16">
      <c r="N28436" s="102"/>
      <c r="O28436" s="93"/>
      <c r="P28436" s="93"/>
    </row>
    <row r="28437" spans="14:16">
      <c r="N28437" s="102"/>
      <c r="O28437" s="93"/>
      <c r="P28437" s="93"/>
    </row>
    <row r="28438" spans="14:16">
      <c r="N28438" s="102"/>
      <c r="O28438" s="93"/>
      <c r="P28438" s="93"/>
    </row>
    <row r="28439" spans="14:16">
      <c r="N28439" s="102"/>
      <c r="O28439" s="93"/>
      <c r="P28439" s="93"/>
    </row>
    <row r="28440" spans="14:16">
      <c r="N28440" s="102"/>
      <c r="O28440" s="93"/>
      <c r="P28440" s="93"/>
    </row>
    <row r="28441" spans="14:16">
      <c r="N28441" s="102"/>
      <c r="O28441" s="93"/>
      <c r="P28441" s="93"/>
    </row>
    <row r="28442" spans="14:16">
      <c r="N28442" s="102"/>
      <c r="O28442" s="93"/>
      <c r="P28442" s="93"/>
    </row>
    <row r="28443" spans="14:16">
      <c r="N28443" s="102"/>
      <c r="O28443" s="93"/>
      <c r="P28443" s="93"/>
    </row>
    <row r="28444" spans="14:16">
      <c r="N28444" s="102"/>
      <c r="O28444" s="93"/>
      <c r="P28444" s="93"/>
    </row>
    <row r="28445" spans="14:16">
      <c r="N28445" s="102"/>
      <c r="O28445" s="93"/>
      <c r="P28445" s="93"/>
    </row>
    <row r="28446" spans="14:16">
      <c r="N28446" s="102"/>
      <c r="O28446" s="93"/>
      <c r="P28446" s="93"/>
    </row>
    <row r="28447" spans="14:16">
      <c r="N28447" s="102"/>
      <c r="O28447" s="93"/>
      <c r="P28447" s="93"/>
    </row>
    <row r="28448" spans="14:16">
      <c r="N28448" s="102"/>
      <c r="O28448" s="93"/>
      <c r="P28448" s="93"/>
    </row>
    <row r="28449" spans="14:16">
      <c r="N28449" s="102"/>
      <c r="O28449" s="93"/>
      <c r="P28449" s="93"/>
    </row>
    <row r="28450" spans="14:16">
      <c r="N28450" s="102"/>
      <c r="O28450" s="93"/>
      <c r="P28450" s="93"/>
    </row>
    <row r="28451" spans="14:16">
      <c r="N28451" s="102"/>
      <c r="O28451" s="93"/>
      <c r="P28451" s="93"/>
    </row>
    <row r="28452" spans="14:16">
      <c r="N28452" s="102"/>
      <c r="O28452" s="93"/>
      <c r="P28452" s="93"/>
    </row>
    <row r="28453" spans="14:16">
      <c r="N28453" s="102"/>
      <c r="O28453" s="93"/>
      <c r="P28453" s="93"/>
    </row>
    <row r="28454" spans="14:16">
      <c r="N28454" s="102"/>
      <c r="O28454" s="93"/>
      <c r="P28454" s="93"/>
    </row>
    <row r="28455" spans="14:16">
      <c r="N28455" s="102"/>
      <c r="O28455" s="93"/>
      <c r="P28455" s="93"/>
    </row>
    <row r="28456" spans="14:16">
      <c r="N28456" s="102"/>
      <c r="O28456" s="93"/>
      <c r="P28456" s="93"/>
    </row>
    <row r="28457" spans="14:16">
      <c r="N28457" s="102"/>
      <c r="O28457" s="93"/>
      <c r="P28457" s="93"/>
    </row>
    <row r="28458" spans="14:16">
      <c r="N28458" s="102"/>
      <c r="O28458" s="93"/>
      <c r="P28458" s="93"/>
    </row>
    <row r="28459" spans="14:16">
      <c r="N28459" s="102"/>
      <c r="O28459" s="93"/>
      <c r="P28459" s="93"/>
    </row>
    <row r="28460" spans="14:16">
      <c r="N28460" s="102"/>
      <c r="O28460" s="93"/>
      <c r="P28460" s="93"/>
    </row>
    <row r="28461" spans="14:16">
      <c r="N28461" s="102"/>
      <c r="O28461" s="93"/>
      <c r="P28461" s="93"/>
    </row>
    <row r="28462" spans="14:16">
      <c r="N28462" s="102"/>
      <c r="O28462" s="93"/>
      <c r="P28462" s="93"/>
    </row>
    <row r="28463" spans="14:16">
      <c r="N28463" s="102"/>
      <c r="O28463" s="93"/>
      <c r="P28463" s="93"/>
    </row>
    <row r="28464" spans="14:16">
      <c r="N28464" s="102"/>
      <c r="O28464" s="93"/>
      <c r="P28464" s="93"/>
    </row>
    <row r="28465" spans="14:16">
      <c r="N28465" s="102"/>
      <c r="O28465" s="93"/>
      <c r="P28465" s="93"/>
    </row>
    <row r="28466" spans="14:16">
      <c r="N28466" s="102"/>
      <c r="O28466" s="93"/>
      <c r="P28466" s="93"/>
    </row>
    <row r="28467" spans="14:16">
      <c r="N28467" s="102"/>
      <c r="O28467" s="93"/>
      <c r="P28467" s="93"/>
    </row>
    <row r="28468" spans="14:16">
      <c r="N28468" s="102"/>
      <c r="O28468" s="93"/>
      <c r="P28468" s="93"/>
    </row>
    <row r="28469" spans="14:16">
      <c r="N28469" s="102"/>
      <c r="O28469" s="93"/>
      <c r="P28469" s="93"/>
    </row>
    <row r="28470" spans="14:16">
      <c r="N28470" s="102"/>
      <c r="O28470" s="93"/>
      <c r="P28470" s="93"/>
    </row>
    <row r="28471" spans="14:16">
      <c r="N28471" s="102"/>
      <c r="O28471" s="93"/>
      <c r="P28471" s="93"/>
    </row>
    <row r="28472" spans="14:16">
      <c r="N28472" s="102"/>
      <c r="O28472" s="93"/>
      <c r="P28472" s="93"/>
    </row>
    <row r="28473" spans="14:16">
      <c r="N28473" s="102"/>
      <c r="O28473" s="93"/>
      <c r="P28473" s="93"/>
    </row>
    <row r="28474" spans="14:16">
      <c r="N28474" s="102"/>
      <c r="O28474" s="93"/>
      <c r="P28474" s="93"/>
    </row>
    <row r="28475" spans="14:16">
      <c r="N28475" s="102"/>
      <c r="O28475" s="93"/>
      <c r="P28475" s="93"/>
    </row>
    <row r="28476" spans="14:16">
      <c r="N28476" s="102"/>
      <c r="O28476" s="93"/>
      <c r="P28476" s="93"/>
    </row>
    <row r="28477" spans="14:16">
      <c r="N28477" s="102"/>
      <c r="O28477" s="93"/>
      <c r="P28477" s="93"/>
    </row>
    <row r="28478" spans="14:16">
      <c r="N28478" s="102"/>
      <c r="O28478" s="93"/>
      <c r="P28478" s="93"/>
    </row>
    <row r="28479" spans="14:16">
      <c r="N28479" s="102"/>
      <c r="O28479" s="93"/>
      <c r="P28479" s="93"/>
    </row>
    <row r="28480" spans="14:16">
      <c r="N28480" s="102"/>
      <c r="O28480" s="93"/>
      <c r="P28480" s="93"/>
    </row>
    <row r="28481" spans="14:16">
      <c r="N28481" s="102"/>
      <c r="O28481" s="93"/>
      <c r="P28481" s="93"/>
    </row>
    <row r="28482" spans="14:16">
      <c r="N28482" s="102"/>
      <c r="O28482" s="93"/>
      <c r="P28482" s="93"/>
    </row>
    <row r="28483" spans="14:16">
      <c r="N28483" s="102"/>
      <c r="O28483" s="93"/>
      <c r="P28483" s="93"/>
    </row>
    <row r="28484" spans="14:16">
      <c r="N28484" s="102"/>
      <c r="O28484" s="93"/>
      <c r="P28484" s="93"/>
    </row>
    <row r="28485" spans="14:16">
      <c r="N28485" s="102"/>
      <c r="O28485" s="93"/>
      <c r="P28485" s="93"/>
    </row>
    <row r="28486" spans="14:16">
      <c r="N28486" s="102"/>
      <c r="O28486" s="93"/>
      <c r="P28486" s="93"/>
    </row>
    <row r="28487" spans="14:16">
      <c r="N28487" s="102"/>
      <c r="O28487" s="93"/>
      <c r="P28487" s="93"/>
    </row>
    <row r="28488" spans="14:16">
      <c r="N28488" s="102"/>
      <c r="O28488" s="93"/>
      <c r="P28488" s="93"/>
    </row>
    <row r="28489" spans="14:16">
      <c r="N28489" s="102"/>
      <c r="O28489" s="93"/>
      <c r="P28489" s="93"/>
    </row>
    <row r="28490" spans="14:16">
      <c r="N28490" s="102"/>
      <c r="O28490" s="93"/>
      <c r="P28490" s="93"/>
    </row>
    <row r="28491" spans="14:16">
      <c r="N28491" s="102"/>
      <c r="O28491" s="93"/>
      <c r="P28491" s="93"/>
    </row>
    <row r="28492" spans="14:16">
      <c r="N28492" s="102"/>
      <c r="O28492" s="93"/>
      <c r="P28492" s="93"/>
    </row>
    <row r="28493" spans="14:16">
      <c r="N28493" s="102"/>
      <c r="O28493" s="93"/>
      <c r="P28493" s="93"/>
    </row>
    <row r="28494" spans="14:16">
      <c r="N28494" s="102"/>
      <c r="O28494" s="93"/>
      <c r="P28494" s="93"/>
    </row>
    <row r="28495" spans="14:16">
      <c r="N28495" s="102"/>
      <c r="O28495" s="93"/>
      <c r="P28495" s="93"/>
    </row>
    <row r="28496" spans="14:16">
      <c r="N28496" s="102"/>
      <c r="O28496" s="93"/>
      <c r="P28496" s="93"/>
    </row>
    <row r="28497" spans="14:16">
      <c r="N28497" s="102"/>
      <c r="O28497" s="93"/>
      <c r="P28497" s="93"/>
    </row>
    <row r="28498" spans="14:16">
      <c r="N28498" s="102"/>
      <c r="O28498" s="93"/>
      <c r="P28498" s="93"/>
    </row>
    <row r="28499" spans="14:16">
      <c r="N28499" s="102"/>
      <c r="O28499" s="93"/>
      <c r="P28499" s="93"/>
    </row>
    <row r="28500" spans="14:16">
      <c r="N28500" s="102"/>
      <c r="O28500" s="93"/>
      <c r="P28500" s="93"/>
    </row>
    <row r="28501" spans="14:16">
      <c r="N28501" s="102"/>
      <c r="O28501" s="93"/>
      <c r="P28501" s="93"/>
    </row>
    <row r="28502" spans="14:16">
      <c r="N28502" s="102"/>
      <c r="O28502" s="93"/>
      <c r="P28502" s="93"/>
    </row>
    <row r="28503" spans="14:16">
      <c r="N28503" s="102"/>
      <c r="O28503" s="93"/>
      <c r="P28503" s="93"/>
    </row>
    <row r="28504" spans="14:16">
      <c r="N28504" s="102"/>
      <c r="O28504" s="93"/>
      <c r="P28504" s="93"/>
    </row>
    <row r="28505" spans="14:16">
      <c r="N28505" s="102"/>
      <c r="O28505" s="93"/>
      <c r="P28505" s="93"/>
    </row>
    <row r="28506" spans="14:16">
      <c r="N28506" s="102"/>
      <c r="O28506" s="93"/>
      <c r="P28506" s="93"/>
    </row>
    <row r="28507" spans="14:16">
      <c r="N28507" s="102"/>
      <c r="O28507" s="93"/>
      <c r="P28507" s="93"/>
    </row>
    <row r="28508" spans="14:16">
      <c r="N28508" s="102"/>
      <c r="O28508" s="93"/>
      <c r="P28508" s="93"/>
    </row>
    <row r="28509" spans="14:16">
      <c r="N28509" s="102"/>
      <c r="O28509" s="93"/>
      <c r="P28509" s="93"/>
    </row>
    <row r="28510" spans="14:16">
      <c r="N28510" s="102"/>
      <c r="O28510" s="93"/>
      <c r="P28510" s="93"/>
    </row>
    <row r="28511" spans="14:16">
      <c r="N28511" s="102"/>
      <c r="O28511" s="93"/>
      <c r="P28511" s="93"/>
    </row>
    <row r="28512" spans="14:16">
      <c r="N28512" s="102"/>
      <c r="O28512" s="93"/>
      <c r="P28512" s="93"/>
    </row>
    <row r="28513" spans="14:16">
      <c r="N28513" s="102"/>
      <c r="O28513" s="93"/>
      <c r="P28513" s="93"/>
    </row>
    <row r="28514" spans="14:16">
      <c r="N28514" s="102"/>
      <c r="O28514" s="93"/>
      <c r="P28514" s="93"/>
    </row>
    <row r="28515" spans="14:16">
      <c r="N28515" s="102"/>
      <c r="O28515" s="93"/>
      <c r="P28515" s="93"/>
    </row>
    <row r="28516" spans="14:16">
      <c r="N28516" s="102"/>
      <c r="O28516" s="93"/>
      <c r="P28516" s="93"/>
    </row>
    <row r="28517" spans="14:16">
      <c r="N28517" s="102"/>
      <c r="O28517" s="93"/>
      <c r="P28517" s="93"/>
    </row>
    <row r="28518" spans="14:16">
      <c r="N28518" s="102"/>
      <c r="O28518" s="93"/>
      <c r="P28518" s="93"/>
    </row>
    <row r="28519" spans="14:16">
      <c r="N28519" s="102"/>
      <c r="O28519" s="93"/>
      <c r="P28519" s="93"/>
    </row>
    <row r="28520" spans="14:16">
      <c r="N28520" s="102"/>
      <c r="O28520" s="93"/>
      <c r="P28520" s="93"/>
    </row>
    <row r="28521" spans="14:16">
      <c r="N28521" s="102"/>
      <c r="O28521" s="93"/>
      <c r="P28521" s="93"/>
    </row>
    <row r="28522" spans="14:16">
      <c r="N28522" s="102"/>
      <c r="O28522" s="93"/>
      <c r="P28522" s="93"/>
    </row>
    <row r="28523" spans="14:16">
      <c r="N28523" s="102"/>
      <c r="O28523" s="93"/>
      <c r="P28523" s="93"/>
    </row>
    <row r="28524" spans="14:16">
      <c r="N28524" s="102"/>
      <c r="O28524" s="93"/>
      <c r="P28524" s="93"/>
    </row>
    <row r="28525" spans="14:16">
      <c r="N28525" s="102"/>
      <c r="O28525" s="93"/>
      <c r="P28525" s="93"/>
    </row>
    <row r="28526" spans="14:16">
      <c r="N28526" s="102"/>
      <c r="O28526" s="93"/>
      <c r="P28526" s="93"/>
    </row>
    <row r="28527" spans="14:16">
      <c r="N28527" s="102"/>
      <c r="O28527" s="93"/>
      <c r="P28527" s="93"/>
    </row>
    <row r="28528" spans="14:16">
      <c r="N28528" s="102"/>
      <c r="O28528" s="93"/>
      <c r="P28528" s="93"/>
    </row>
    <row r="28529" spans="14:16">
      <c r="N28529" s="102"/>
      <c r="O28529" s="93"/>
      <c r="P28529" s="93"/>
    </row>
    <row r="28530" spans="14:16">
      <c r="N28530" s="102"/>
      <c r="O28530" s="93"/>
      <c r="P28530" s="93"/>
    </row>
    <row r="28531" spans="14:16">
      <c r="N28531" s="102"/>
      <c r="O28531" s="93"/>
      <c r="P28531" s="93"/>
    </row>
    <row r="28532" spans="14:16">
      <c r="N28532" s="102"/>
      <c r="O28532" s="93"/>
      <c r="P28532" s="93"/>
    </row>
    <row r="28533" spans="14:16">
      <c r="N28533" s="102"/>
      <c r="O28533" s="93"/>
      <c r="P28533" s="93"/>
    </row>
    <row r="28534" spans="14:16">
      <c r="N28534" s="102"/>
      <c r="O28534" s="93"/>
      <c r="P28534" s="93"/>
    </row>
    <row r="28535" spans="14:16">
      <c r="N28535" s="102"/>
      <c r="O28535" s="93"/>
      <c r="P28535" s="93"/>
    </row>
    <row r="28536" spans="14:16">
      <c r="N28536" s="102"/>
      <c r="O28536" s="93"/>
      <c r="P28536" s="93"/>
    </row>
    <row r="28537" spans="14:16">
      <c r="N28537" s="102"/>
      <c r="O28537" s="93"/>
      <c r="P28537" s="93"/>
    </row>
    <row r="28538" spans="14:16">
      <c r="N28538" s="102"/>
      <c r="O28538" s="93"/>
      <c r="P28538" s="93"/>
    </row>
    <row r="28539" spans="14:16">
      <c r="N28539" s="102"/>
      <c r="O28539" s="93"/>
      <c r="P28539" s="93"/>
    </row>
    <row r="28540" spans="14:16">
      <c r="N28540" s="102"/>
      <c r="O28540" s="93"/>
      <c r="P28540" s="93"/>
    </row>
    <row r="28541" spans="14:16">
      <c r="N28541" s="102"/>
      <c r="O28541" s="93"/>
      <c r="P28541" s="93"/>
    </row>
    <row r="28542" spans="14:16">
      <c r="N28542" s="102"/>
      <c r="O28542" s="93"/>
      <c r="P28542" s="93"/>
    </row>
    <row r="28543" spans="14:16">
      <c r="N28543" s="102"/>
      <c r="O28543" s="93"/>
      <c r="P28543" s="93"/>
    </row>
    <row r="28544" spans="14:16">
      <c r="N28544" s="102"/>
      <c r="O28544" s="93"/>
      <c r="P28544" s="93"/>
    </row>
    <row r="28545" spans="14:16">
      <c r="N28545" s="102"/>
      <c r="O28545" s="93"/>
      <c r="P28545" s="93"/>
    </row>
    <row r="28546" spans="14:16">
      <c r="N28546" s="102"/>
      <c r="O28546" s="93"/>
      <c r="P28546" s="93"/>
    </row>
    <row r="28547" spans="14:16">
      <c r="N28547" s="102"/>
      <c r="O28547" s="93"/>
      <c r="P28547" s="93"/>
    </row>
    <row r="28548" spans="14:16">
      <c r="N28548" s="102"/>
      <c r="O28548" s="93"/>
      <c r="P28548" s="93"/>
    </row>
    <row r="28549" spans="14:16">
      <c r="N28549" s="102"/>
      <c r="O28549" s="93"/>
      <c r="P28549" s="93"/>
    </row>
    <row r="28550" spans="14:16">
      <c r="N28550" s="102"/>
      <c r="O28550" s="93"/>
      <c r="P28550" s="93"/>
    </row>
    <row r="28551" spans="14:16">
      <c r="N28551" s="102"/>
      <c r="O28551" s="93"/>
      <c r="P28551" s="93"/>
    </row>
    <row r="28552" spans="14:16">
      <c r="N28552" s="102"/>
      <c r="O28552" s="93"/>
      <c r="P28552" s="93"/>
    </row>
    <row r="28553" spans="14:16">
      <c r="N28553" s="102"/>
      <c r="O28553" s="93"/>
      <c r="P28553" s="93"/>
    </row>
    <row r="28554" spans="14:16">
      <c r="N28554" s="102"/>
      <c r="O28554" s="93"/>
      <c r="P28554" s="93"/>
    </row>
    <row r="28555" spans="14:16">
      <c r="N28555" s="102"/>
      <c r="O28555" s="93"/>
      <c r="P28555" s="93"/>
    </row>
    <row r="28556" spans="14:16">
      <c r="N28556" s="102"/>
      <c r="O28556" s="93"/>
      <c r="P28556" s="93"/>
    </row>
    <row r="28557" spans="14:16">
      <c r="N28557" s="102"/>
      <c r="O28557" s="93"/>
      <c r="P28557" s="93"/>
    </row>
    <row r="28558" spans="14:16">
      <c r="N28558" s="102"/>
      <c r="O28558" s="93"/>
      <c r="P28558" s="93"/>
    </row>
    <row r="28559" spans="14:16">
      <c r="N28559" s="102"/>
      <c r="O28559" s="93"/>
      <c r="P28559" s="93"/>
    </row>
    <row r="28560" spans="14:16">
      <c r="N28560" s="102"/>
      <c r="O28560" s="93"/>
      <c r="P28560" s="93"/>
    </row>
    <row r="28561" spans="14:16">
      <c r="N28561" s="102"/>
      <c r="O28561" s="93"/>
      <c r="P28561" s="93"/>
    </row>
    <row r="28562" spans="14:16">
      <c r="N28562" s="102"/>
      <c r="O28562" s="93"/>
      <c r="P28562" s="93"/>
    </row>
    <row r="28563" spans="14:16">
      <c r="N28563" s="102"/>
      <c r="O28563" s="93"/>
      <c r="P28563" s="93"/>
    </row>
    <row r="28564" spans="14:16">
      <c r="N28564" s="102"/>
      <c r="O28564" s="93"/>
      <c r="P28564" s="93"/>
    </row>
    <row r="28565" spans="14:16">
      <c r="N28565" s="102"/>
      <c r="O28565" s="93"/>
      <c r="P28565" s="93"/>
    </row>
    <row r="28566" spans="14:16">
      <c r="N28566" s="102"/>
      <c r="O28566" s="93"/>
      <c r="P28566" s="93"/>
    </row>
    <row r="28567" spans="14:16">
      <c r="N28567" s="102"/>
      <c r="O28567" s="93"/>
      <c r="P28567" s="93"/>
    </row>
    <row r="28568" spans="14:16">
      <c r="N28568" s="102"/>
      <c r="O28568" s="93"/>
      <c r="P28568" s="93"/>
    </row>
    <row r="28569" spans="14:16">
      <c r="N28569" s="102"/>
      <c r="O28569" s="93"/>
      <c r="P28569" s="93"/>
    </row>
    <row r="28570" spans="14:16">
      <c r="N28570" s="102"/>
      <c r="O28570" s="93"/>
      <c r="P28570" s="93"/>
    </row>
    <row r="28571" spans="14:16">
      <c r="N28571" s="102"/>
      <c r="O28571" s="93"/>
      <c r="P28571" s="93"/>
    </row>
    <row r="28572" spans="14:16">
      <c r="N28572" s="102"/>
      <c r="O28572" s="93"/>
      <c r="P28572" s="93"/>
    </row>
    <row r="28573" spans="14:16">
      <c r="N28573" s="102"/>
      <c r="O28573" s="93"/>
      <c r="P28573" s="93"/>
    </row>
    <row r="28574" spans="14:16">
      <c r="N28574" s="102"/>
      <c r="O28574" s="93"/>
      <c r="P28574" s="93"/>
    </row>
    <row r="28575" spans="14:16">
      <c r="N28575" s="102"/>
      <c r="O28575" s="93"/>
      <c r="P28575" s="93"/>
    </row>
    <row r="28576" spans="14:16">
      <c r="N28576" s="102"/>
      <c r="O28576" s="93"/>
      <c r="P28576" s="93"/>
    </row>
    <row r="28577" spans="14:16">
      <c r="N28577" s="102"/>
      <c r="O28577" s="93"/>
      <c r="P28577" s="93"/>
    </row>
    <row r="28578" spans="14:16">
      <c r="N28578" s="102"/>
      <c r="O28578" s="93"/>
      <c r="P28578" s="93"/>
    </row>
    <row r="28579" spans="14:16">
      <c r="N28579" s="102"/>
      <c r="O28579" s="93"/>
      <c r="P28579" s="93"/>
    </row>
    <row r="28580" spans="14:16">
      <c r="N28580" s="102"/>
      <c r="O28580" s="93"/>
      <c r="P28580" s="93"/>
    </row>
    <row r="28581" spans="14:16">
      <c r="N28581" s="102"/>
      <c r="O28581" s="93"/>
      <c r="P28581" s="93"/>
    </row>
    <row r="28582" spans="14:16">
      <c r="N28582" s="102"/>
      <c r="O28582" s="93"/>
      <c r="P28582" s="93"/>
    </row>
    <row r="28583" spans="14:16">
      <c r="N28583" s="102"/>
      <c r="O28583" s="93"/>
      <c r="P28583" s="93"/>
    </row>
    <row r="28584" spans="14:16">
      <c r="N28584" s="102"/>
      <c r="O28584" s="93"/>
      <c r="P28584" s="93"/>
    </row>
    <row r="28585" spans="14:16">
      <c r="N28585" s="102"/>
      <c r="O28585" s="93"/>
      <c r="P28585" s="93"/>
    </row>
    <row r="28586" spans="14:16">
      <c r="N28586" s="102"/>
      <c r="O28586" s="93"/>
      <c r="P28586" s="93"/>
    </row>
    <row r="28587" spans="14:16">
      <c r="N28587" s="102"/>
      <c r="O28587" s="93"/>
      <c r="P28587" s="93"/>
    </row>
    <row r="28588" spans="14:16">
      <c r="N28588" s="102"/>
      <c r="O28588" s="93"/>
      <c r="P28588" s="93"/>
    </row>
    <row r="28589" spans="14:16">
      <c r="N28589" s="102"/>
      <c r="O28589" s="93"/>
      <c r="P28589" s="93"/>
    </row>
    <row r="28590" spans="14:16">
      <c r="N28590" s="102"/>
      <c r="O28590" s="93"/>
      <c r="P28590" s="93"/>
    </row>
    <row r="28591" spans="14:16">
      <c r="N28591" s="102"/>
      <c r="O28591" s="93"/>
      <c r="P28591" s="93"/>
    </row>
    <row r="28592" spans="14:16">
      <c r="N28592" s="102"/>
      <c r="O28592" s="93"/>
      <c r="P28592" s="93"/>
    </row>
    <row r="28593" spans="14:16">
      <c r="N28593" s="102"/>
      <c r="O28593" s="93"/>
      <c r="P28593" s="93"/>
    </row>
    <row r="28594" spans="14:16">
      <c r="N28594" s="102"/>
      <c r="O28594" s="93"/>
      <c r="P28594" s="93"/>
    </row>
    <row r="28595" spans="14:16">
      <c r="N28595" s="102"/>
      <c r="O28595" s="93"/>
      <c r="P28595" s="93"/>
    </row>
    <row r="28596" spans="14:16">
      <c r="N28596" s="102"/>
      <c r="O28596" s="93"/>
      <c r="P28596" s="93"/>
    </row>
    <row r="28597" spans="14:16">
      <c r="N28597" s="102"/>
      <c r="O28597" s="93"/>
      <c r="P28597" s="93"/>
    </row>
    <row r="28598" spans="14:16">
      <c r="N28598" s="102"/>
      <c r="O28598" s="93"/>
      <c r="P28598" s="93"/>
    </row>
    <row r="28599" spans="14:16">
      <c r="N28599" s="102"/>
      <c r="O28599" s="93"/>
      <c r="P28599" s="93"/>
    </row>
    <row r="28600" spans="14:16">
      <c r="N28600" s="102"/>
      <c r="O28600" s="93"/>
      <c r="P28600" s="93"/>
    </row>
    <row r="28601" spans="14:16">
      <c r="N28601" s="102"/>
      <c r="O28601" s="93"/>
      <c r="P28601" s="93"/>
    </row>
    <row r="28602" spans="14:16">
      <c r="N28602" s="102"/>
      <c r="O28602" s="93"/>
      <c r="P28602" s="93"/>
    </row>
    <row r="28603" spans="14:16">
      <c r="N28603" s="102"/>
      <c r="O28603" s="93"/>
      <c r="P28603" s="93"/>
    </row>
    <row r="28604" spans="14:16">
      <c r="N28604" s="102"/>
      <c r="O28604" s="93"/>
      <c r="P28604" s="93"/>
    </row>
    <row r="28605" spans="14:16">
      <c r="N28605" s="102"/>
      <c r="O28605" s="93"/>
      <c r="P28605" s="93"/>
    </row>
    <row r="28606" spans="14:16">
      <c r="N28606" s="102"/>
      <c r="O28606" s="93"/>
      <c r="P28606" s="93"/>
    </row>
    <row r="28607" spans="14:16">
      <c r="N28607" s="102"/>
      <c r="O28607" s="93"/>
      <c r="P28607" s="93"/>
    </row>
    <row r="28608" spans="14:16">
      <c r="N28608" s="102"/>
      <c r="O28608" s="93"/>
      <c r="P28608" s="93"/>
    </row>
    <row r="28609" spans="14:16">
      <c r="N28609" s="102"/>
      <c r="O28609" s="93"/>
      <c r="P28609" s="93"/>
    </row>
    <row r="28610" spans="14:16">
      <c r="N28610" s="102"/>
      <c r="O28610" s="93"/>
      <c r="P28610" s="93"/>
    </row>
    <row r="28611" spans="14:16">
      <c r="N28611" s="102"/>
      <c r="O28611" s="93"/>
      <c r="P28611" s="93"/>
    </row>
    <row r="28612" spans="14:16">
      <c r="N28612" s="102"/>
      <c r="O28612" s="93"/>
      <c r="P28612" s="93"/>
    </row>
    <row r="28613" spans="14:16">
      <c r="N28613" s="102"/>
      <c r="O28613" s="93"/>
      <c r="P28613" s="93"/>
    </row>
    <row r="28614" spans="14:16">
      <c r="N28614" s="102"/>
      <c r="O28614" s="93"/>
      <c r="P28614" s="93"/>
    </row>
    <row r="28615" spans="14:16">
      <c r="N28615" s="102"/>
      <c r="O28615" s="93"/>
      <c r="P28615" s="93"/>
    </row>
    <row r="28616" spans="14:16">
      <c r="N28616" s="102"/>
      <c r="O28616" s="93"/>
      <c r="P28616" s="93"/>
    </row>
    <row r="28617" spans="14:16">
      <c r="N28617" s="102"/>
      <c r="O28617" s="93"/>
      <c r="P28617" s="93"/>
    </row>
    <row r="28618" spans="14:16">
      <c r="N28618" s="102"/>
      <c r="O28618" s="93"/>
      <c r="P28618" s="93"/>
    </row>
    <row r="28619" spans="14:16">
      <c r="N28619" s="102"/>
      <c r="O28619" s="93"/>
      <c r="P28619" s="93"/>
    </row>
    <row r="28620" spans="14:16">
      <c r="N28620" s="102"/>
      <c r="O28620" s="93"/>
      <c r="P28620" s="93"/>
    </row>
    <row r="28621" spans="14:16">
      <c r="N28621" s="102"/>
      <c r="O28621" s="93"/>
      <c r="P28621" s="93"/>
    </row>
    <row r="28622" spans="14:16">
      <c r="N28622" s="102"/>
      <c r="O28622" s="93"/>
      <c r="P28622" s="93"/>
    </row>
    <row r="28623" spans="14:16">
      <c r="N28623" s="102"/>
      <c r="O28623" s="93"/>
      <c r="P28623" s="93"/>
    </row>
    <row r="28624" spans="14:16">
      <c r="N28624" s="102"/>
      <c r="O28624" s="93"/>
      <c r="P28624" s="93"/>
    </row>
    <row r="28625" spans="14:16">
      <c r="N28625" s="102"/>
      <c r="O28625" s="93"/>
      <c r="P28625" s="93"/>
    </row>
    <row r="28626" spans="14:16">
      <c r="N28626" s="102"/>
      <c r="O28626" s="93"/>
      <c r="P28626" s="93"/>
    </row>
    <row r="28627" spans="14:16">
      <c r="N28627" s="102"/>
      <c r="O28627" s="93"/>
      <c r="P28627" s="93"/>
    </row>
    <row r="28628" spans="14:16">
      <c r="N28628" s="102"/>
      <c r="O28628" s="93"/>
      <c r="P28628" s="93"/>
    </row>
    <row r="28629" spans="14:16">
      <c r="N28629" s="102"/>
      <c r="O28629" s="93"/>
      <c r="P28629" s="93"/>
    </row>
    <row r="28630" spans="14:16">
      <c r="N28630" s="102"/>
      <c r="O28630" s="93"/>
      <c r="P28630" s="93"/>
    </row>
    <row r="28631" spans="14:16">
      <c r="N28631" s="102"/>
      <c r="O28631" s="93"/>
      <c r="P28631" s="93"/>
    </row>
    <row r="28632" spans="14:16">
      <c r="N28632" s="102"/>
      <c r="O28632" s="93"/>
      <c r="P28632" s="93"/>
    </row>
    <row r="28633" spans="14:16">
      <c r="N28633" s="102"/>
      <c r="O28633" s="93"/>
      <c r="P28633" s="93"/>
    </row>
    <row r="28634" spans="14:16">
      <c r="N28634" s="102"/>
      <c r="O28634" s="93"/>
      <c r="P28634" s="93"/>
    </row>
    <row r="28635" spans="14:16">
      <c r="N28635" s="102"/>
      <c r="O28635" s="93"/>
      <c r="P28635" s="93"/>
    </row>
    <row r="28636" spans="14:16">
      <c r="N28636" s="102"/>
      <c r="O28636" s="93"/>
      <c r="P28636" s="93"/>
    </row>
    <row r="28637" spans="14:16">
      <c r="N28637" s="102"/>
      <c r="O28637" s="93"/>
      <c r="P28637" s="93"/>
    </row>
    <row r="28638" spans="14:16">
      <c r="N28638" s="102"/>
      <c r="O28638" s="93"/>
      <c r="P28638" s="93"/>
    </row>
    <row r="28639" spans="14:16">
      <c r="N28639" s="102"/>
      <c r="O28639" s="93"/>
      <c r="P28639" s="93"/>
    </row>
    <row r="28640" spans="14:16">
      <c r="N28640" s="102"/>
      <c r="O28640" s="93"/>
      <c r="P28640" s="93"/>
    </row>
    <row r="28641" spans="14:16">
      <c r="N28641" s="102"/>
      <c r="O28641" s="93"/>
      <c r="P28641" s="93"/>
    </row>
    <row r="28642" spans="14:16">
      <c r="N28642" s="102"/>
      <c r="O28642" s="93"/>
      <c r="P28642" s="93"/>
    </row>
    <row r="28643" spans="14:16">
      <c r="N28643" s="102"/>
      <c r="O28643" s="93"/>
      <c r="P28643" s="93"/>
    </row>
    <row r="28644" spans="14:16">
      <c r="N28644" s="102"/>
      <c r="O28644" s="93"/>
      <c r="P28644" s="93"/>
    </row>
    <row r="28645" spans="14:16">
      <c r="N28645" s="102"/>
      <c r="O28645" s="93"/>
      <c r="P28645" s="93"/>
    </row>
    <row r="28646" spans="14:16">
      <c r="N28646" s="102"/>
      <c r="O28646" s="93"/>
      <c r="P28646" s="93"/>
    </row>
    <row r="28647" spans="14:16">
      <c r="N28647" s="102"/>
      <c r="O28647" s="93"/>
      <c r="P28647" s="93"/>
    </row>
    <row r="28648" spans="14:16">
      <c r="N28648" s="102"/>
      <c r="O28648" s="93"/>
      <c r="P28648" s="93"/>
    </row>
    <row r="28649" spans="14:16">
      <c r="N28649" s="102"/>
      <c r="O28649" s="93"/>
      <c r="P28649" s="93"/>
    </row>
    <row r="28650" spans="14:16">
      <c r="N28650" s="102"/>
      <c r="O28650" s="93"/>
      <c r="P28650" s="93"/>
    </row>
    <row r="28651" spans="14:16">
      <c r="N28651" s="102"/>
      <c r="O28651" s="93"/>
      <c r="P28651" s="93"/>
    </row>
    <row r="28652" spans="14:16">
      <c r="N28652" s="102"/>
      <c r="O28652" s="93"/>
      <c r="P28652" s="93"/>
    </row>
    <row r="28653" spans="14:16">
      <c r="N28653" s="102"/>
      <c r="O28653" s="93"/>
      <c r="P28653" s="93"/>
    </row>
    <row r="28654" spans="14:16">
      <c r="N28654" s="102"/>
      <c r="O28654" s="93"/>
      <c r="P28654" s="93"/>
    </row>
    <row r="28655" spans="14:16">
      <c r="N28655" s="102"/>
      <c r="O28655" s="93"/>
      <c r="P28655" s="93"/>
    </row>
    <row r="28656" spans="14:16">
      <c r="N28656" s="102"/>
      <c r="O28656" s="93"/>
      <c r="P28656" s="93"/>
    </row>
    <row r="28657" spans="14:16">
      <c r="N28657" s="102"/>
      <c r="O28657" s="93"/>
      <c r="P28657" s="93"/>
    </row>
    <row r="28658" spans="14:16">
      <c r="N28658" s="102"/>
      <c r="O28658" s="93"/>
      <c r="P28658" s="93"/>
    </row>
    <row r="28659" spans="14:16">
      <c r="N28659" s="102"/>
      <c r="O28659" s="93"/>
      <c r="P28659" s="93"/>
    </row>
    <row r="28660" spans="14:16">
      <c r="N28660" s="102"/>
      <c r="O28660" s="93"/>
      <c r="P28660" s="93"/>
    </row>
    <row r="28661" spans="14:16">
      <c r="N28661" s="102"/>
      <c r="O28661" s="93"/>
      <c r="P28661" s="93"/>
    </row>
    <row r="28662" spans="14:16">
      <c r="N28662" s="102"/>
      <c r="O28662" s="93"/>
      <c r="P28662" s="93"/>
    </row>
    <row r="28663" spans="14:16">
      <c r="N28663" s="102"/>
      <c r="O28663" s="93"/>
      <c r="P28663" s="93"/>
    </row>
    <row r="28664" spans="14:16">
      <c r="N28664" s="102"/>
      <c r="O28664" s="93"/>
      <c r="P28664" s="93"/>
    </row>
    <row r="28665" spans="14:16">
      <c r="N28665" s="102"/>
      <c r="O28665" s="93"/>
      <c r="P28665" s="93"/>
    </row>
    <row r="28666" spans="14:16">
      <c r="N28666" s="102"/>
      <c r="O28666" s="93"/>
      <c r="P28666" s="93"/>
    </row>
    <row r="28667" spans="14:16">
      <c r="N28667" s="102"/>
      <c r="O28667" s="93"/>
      <c r="P28667" s="93"/>
    </row>
    <row r="28668" spans="14:16">
      <c r="N28668" s="102"/>
      <c r="O28668" s="93"/>
      <c r="P28668" s="93"/>
    </row>
    <row r="28669" spans="14:16">
      <c r="N28669" s="102"/>
      <c r="O28669" s="93"/>
      <c r="P28669" s="93"/>
    </row>
    <row r="28670" spans="14:16">
      <c r="N28670" s="102"/>
      <c r="O28670" s="93"/>
      <c r="P28670" s="93"/>
    </row>
    <row r="28671" spans="14:16">
      <c r="N28671" s="102"/>
      <c r="O28671" s="93"/>
      <c r="P28671" s="93"/>
    </row>
    <row r="28672" spans="14:16">
      <c r="N28672" s="102"/>
      <c r="O28672" s="93"/>
      <c r="P28672" s="93"/>
    </row>
    <row r="28673" spans="14:16">
      <c r="N28673" s="102"/>
      <c r="O28673" s="93"/>
      <c r="P28673" s="93"/>
    </row>
    <row r="28674" spans="14:16">
      <c r="N28674" s="102"/>
      <c r="O28674" s="93"/>
      <c r="P28674" s="93"/>
    </row>
    <row r="28675" spans="14:16">
      <c r="N28675" s="102"/>
      <c r="O28675" s="93"/>
      <c r="P28675" s="93"/>
    </row>
    <row r="28676" spans="14:16">
      <c r="N28676" s="102"/>
      <c r="O28676" s="93"/>
      <c r="P28676" s="93"/>
    </row>
    <row r="28677" spans="14:16">
      <c r="N28677" s="102"/>
      <c r="O28677" s="93"/>
      <c r="P28677" s="93"/>
    </row>
    <row r="28678" spans="14:16">
      <c r="N28678" s="102"/>
      <c r="O28678" s="93"/>
      <c r="P28678" s="93"/>
    </row>
    <row r="28679" spans="14:16">
      <c r="N28679" s="102"/>
      <c r="O28679" s="93"/>
      <c r="P28679" s="93"/>
    </row>
    <row r="28680" spans="14:16">
      <c r="N28680" s="102"/>
      <c r="O28680" s="93"/>
      <c r="P28680" s="93"/>
    </row>
    <row r="28681" spans="14:16">
      <c r="N28681" s="102"/>
      <c r="O28681" s="93"/>
      <c r="P28681" s="93"/>
    </row>
    <row r="28682" spans="14:16">
      <c r="N28682" s="102"/>
      <c r="O28682" s="93"/>
      <c r="P28682" s="93"/>
    </row>
    <row r="28683" spans="14:16">
      <c r="N28683" s="102"/>
      <c r="O28683" s="93"/>
      <c r="P28683" s="93"/>
    </row>
    <row r="28684" spans="14:16">
      <c r="N28684" s="102"/>
      <c r="O28684" s="93"/>
      <c r="P28684" s="93"/>
    </row>
    <row r="28685" spans="14:16">
      <c r="N28685" s="102"/>
      <c r="O28685" s="93"/>
      <c r="P28685" s="93"/>
    </row>
    <row r="28686" spans="14:16">
      <c r="N28686" s="102"/>
      <c r="O28686" s="93"/>
      <c r="P28686" s="93"/>
    </row>
    <row r="28687" spans="14:16">
      <c r="N28687" s="102"/>
      <c r="O28687" s="93"/>
      <c r="P28687" s="93"/>
    </row>
    <row r="28688" spans="14:16">
      <c r="N28688" s="102"/>
      <c r="O28688" s="93"/>
      <c r="P28688" s="93"/>
    </row>
    <row r="28689" spans="14:16">
      <c r="N28689" s="102"/>
      <c r="O28689" s="93"/>
      <c r="P28689" s="93"/>
    </row>
    <row r="28690" spans="14:16">
      <c r="N28690" s="102"/>
      <c r="O28690" s="93"/>
      <c r="P28690" s="93"/>
    </row>
    <row r="28691" spans="14:16">
      <c r="N28691" s="102"/>
      <c r="O28691" s="93"/>
      <c r="P28691" s="93"/>
    </row>
    <row r="28692" spans="14:16">
      <c r="N28692" s="102"/>
      <c r="O28692" s="93"/>
      <c r="P28692" s="93"/>
    </row>
    <row r="28693" spans="14:16">
      <c r="N28693" s="102"/>
      <c r="O28693" s="93"/>
      <c r="P28693" s="93"/>
    </row>
    <row r="28694" spans="14:16">
      <c r="N28694" s="102"/>
      <c r="O28694" s="93"/>
      <c r="P28694" s="93"/>
    </row>
    <row r="28695" spans="14:16">
      <c r="N28695" s="102"/>
      <c r="O28695" s="93"/>
      <c r="P28695" s="93"/>
    </row>
    <row r="28696" spans="14:16">
      <c r="N28696" s="102"/>
      <c r="O28696" s="93"/>
      <c r="P28696" s="93"/>
    </row>
    <row r="28697" spans="14:16">
      <c r="N28697" s="102"/>
      <c r="O28697" s="93"/>
      <c r="P28697" s="93"/>
    </row>
    <row r="28698" spans="14:16">
      <c r="N28698" s="102"/>
      <c r="O28698" s="93"/>
      <c r="P28698" s="93"/>
    </row>
    <row r="28699" spans="14:16">
      <c r="N28699" s="102"/>
      <c r="O28699" s="93"/>
      <c r="P28699" s="93"/>
    </row>
    <row r="28700" spans="14:16">
      <c r="N28700" s="102"/>
      <c r="O28700" s="93"/>
      <c r="P28700" s="93"/>
    </row>
    <row r="28701" spans="14:16">
      <c r="N28701" s="102"/>
      <c r="O28701" s="93"/>
      <c r="P28701" s="93"/>
    </row>
    <row r="28702" spans="14:16">
      <c r="N28702" s="102"/>
      <c r="O28702" s="93"/>
      <c r="P28702" s="93"/>
    </row>
    <row r="28703" spans="14:16">
      <c r="N28703" s="102"/>
      <c r="O28703" s="93"/>
      <c r="P28703" s="93"/>
    </row>
    <row r="28704" spans="14:16">
      <c r="N28704" s="102"/>
      <c r="O28704" s="93"/>
      <c r="P28704" s="93"/>
    </row>
    <row r="28705" spans="14:16">
      <c r="N28705" s="102"/>
      <c r="O28705" s="93"/>
      <c r="P28705" s="93"/>
    </row>
    <row r="28706" spans="14:16">
      <c r="N28706" s="102"/>
      <c r="O28706" s="93"/>
      <c r="P28706" s="93"/>
    </row>
    <row r="28707" spans="14:16">
      <c r="N28707" s="102"/>
      <c r="O28707" s="93"/>
      <c r="P28707" s="93"/>
    </row>
    <row r="28708" spans="14:16">
      <c r="N28708" s="102"/>
      <c r="O28708" s="93"/>
      <c r="P28708" s="93"/>
    </row>
    <row r="28709" spans="14:16">
      <c r="N28709" s="102"/>
      <c r="O28709" s="93"/>
      <c r="P28709" s="93"/>
    </row>
    <row r="28710" spans="14:16">
      <c r="N28710" s="102"/>
      <c r="O28710" s="93"/>
      <c r="P28710" s="93"/>
    </row>
    <row r="28711" spans="14:16">
      <c r="N28711" s="102"/>
      <c r="O28711" s="93"/>
      <c r="P28711" s="93"/>
    </row>
    <row r="28712" spans="14:16">
      <c r="N28712" s="102"/>
      <c r="O28712" s="93"/>
      <c r="P28712" s="93"/>
    </row>
    <row r="28713" spans="14:16">
      <c r="N28713" s="102"/>
      <c r="O28713" s="93"/>
      <c r="P28713" s="93"/>
    </row>
    <row r="28714" spans="14:16">
      <c r="N28714" s="102"/>
      <c r="O28714" s="93"/>
      <c r="P28714" s="93"/>
    </row>
    <row r="28715" spans="14:16">
      <c r="N28715" s="102"/>
      <c r="O28715" s="93"/>
      <c r="P28715" s="93"/>
    </row>
    <row r="28716" spans="14:16">
      <c r="N28716" s="102"/>
      <c r="O28716" s="93"/>
      <c r="P28716" s="93"/>
    </row>
    <row r="28717" spans="14:16">
      <c r="N28717" s="102"/>
      <c r="O28717" s="93"/>
      <c r="P28717" s="93"/>
    </row>
    <row r="28718" spans="14:16">
      <c r="N28718" s="102"/>
      <c r="O28718" s="93"/>
      <c r="P28718" s="93"/>
    </row>
    <row r="28719" spans="14:16">
      <c r="N28719" s="102"/>
      <c r="O28719" s="93"/>
      <c r="P28719" s="93"/>
    </row>
    <row r="28720" spans="14:16">
      <c r="N28720" s="102"/>
      <c r="O28720" s="93"/>
      <c r="P28720" s="93"/>
    </row>
    <row r="28721" spans="14:16">
      <c r="N28721" s="102"/>
      <c r="O28721" s="93"/>
      <c r="P28721" s="93"/>
    </row>
    <row r="28722" spans="14:16">
      <c r="N28722" s="102"/>
      <c r="O28722" s="93"/>
      <c r="P28722" s="93"/>
    </row>
    <row r="28723" spans="14:16">
      <c r="N28723" s="102"/>
      <c r="O28723" s="93"/>
      <c r="P28723" s="93"/>
    </row>
    <row r="28724" spans="14:16">
      <c r="N28724" s="102"/>
      <c r="O28724" s="93"/>
      <c r="P28724" s="93"/>
    </row>
    <row r="28725" spans="14:16">
      <c r="N28725" s="102"/>
      <c r="O28725" s="93"/>
      <c r="P28725" s="93"/>
    </row>
    <row r="28726" spans="14:16">
      <c r="N28726" s="102"/>
      <c r="O28726" s="93"/>
      <c r="P28726" s="93"/>
    </row>
    <row r="28727" spans="14:16">
      <c r="N28727" s="102"/>
      <c r="O28727" s="93"/>
      <c r="P28727" s="93"/>
    </row>
    <row r="28728" spans="14:16">
      <c r="N28728" s="102"/>
      <c r="O28728" s="93"/>
      <c r="P28728" s="93"/>
    </row>
    <row r="28729" spans="14:16">
      <c r="N28729" s="102"/>
      <c r="O28729" s="93"/>
      <c r="P28729" s="93"/>
    </row>
    <row r="28730" spans="14:16">
      <c r="N28730" s="102"/>
      <c r="O28730" s="93"/>
      <c r="P28730" s="93"/>
    </row>
    <row r="28731" spans="14:16">
      <c r="N28731" s="102"/>
      <c r="O28731" s="93"/>
      <c r="P28731" s="93"/>
    </row>
    <row r="28732" spans="14:16">
      <c r="N28732" s="102"/>
      <c r="O28732" s="93"/>
      <c r="P28732" s="93"/>
    </row>
    <row r="28733" spans="14:16">
      <c r="N28733" s="102"/>
      <c r="O28733" s="93"/>
      <c r="P28733" s="93"/>
    </row>
    <row r="28734" spans="14:16">
      <c r="N28734" s="102"/>
      <c r="O28734" s="93"/>
      <c r="P28734" s="93"/>
    </row>
    <row r="28735" spans="14:16">
      <c r="N28735" s="102"/>
      <c r="O28735" s="93"/>
      <c r="P28735" s="93"/>
    </row>
    <row r="28736" spans="14:16">
      <c r="N28736" s="102"/>
      <c r="O28736" s="93"/>
      <c r="P28736" s="93"/>
    </row>
    <row r="28737" spans="14:16">
      <c r="N28737" s="102"/>
      <c r="O28737" s="93"/>
      <c r="P28737" s="93"/>
    </row>
    <row r="28738" spans="14:16">
      <c r="N28738" s="102"/>
      <c r="O28738" s="93"/>
      <c r="P28738" s="93"/>
    </row>
    <row r="28739" spans="14:16">
      <c r="N28739" s="102"/>
      <c r="O28739" s="93"/>
      <c r="P28739" s="93"/>
    </row>
    <row r="28740" spans="14:16">
      <c r="N28740" s="102"/>
      <c r="O28740" s="93"/>
      <c r="P28740" s="93"/>
    </row>
    <row r="28741" spans="14:16">
      <c r="N28741" s="102"/>
      <c r="O28741" s="93"/>
      <c r="P28741" s="93"/>
    </row>
    <row r="28742" spans="14:16">
      <c r="N28742" s="102"/>
      <c r="O28742" s="93"/>
      <c r="P28742" s="93"/>
    </row>
    <row r="28743" spans="14:16">
      <c r="N28743" s="102"/>
      <c r="O28743" s="93"/>
      <c r="P28743" s="93"/>
    </row>
    <row r="28744" spans="14:16">
      <c r="N28744" s="102"/>
      <c r="O28744" s="93"/>
      <c r="P28744" s="93"/>
    </row>
    <row r="28745" spans="14:16">
      <c r="N28745" s="102"/>
      <c r="O28745" s="93"/>
      <c r="P28745" s="93"/>
    </row>
    <row r="28746" spans="14:16">
      <c r="N28746" s="102"/>
      <c r="O28746" s="93"/>
      <c r="P28746" s="93"/>
    </row>
    <row r="28747" spans="14:16">
      <c r="N28747" s="102"/>
      <c r="O28747" s="93"/>
      <c r="P28747" s="93"/>
    </row>
    <row r="28748" spans="14:16">
      <c r="N28748" s="102"/>
      <c r="O28748" s="93"/>
      <c r="P28748" s="93"/>
    </row>
    <row r="28749" spans="14:16">
      <c r="N28749" s="102"/>
      <c r="O28749" s="93"/>
      <c r="P28749" s="93"/>
    </row>
    <row r="28750" spans="14:16">
      <c r="N28750" s="102"/>
      <c r="O28750" s="93"/>
      <c r="P28750" s="93"/>
    </row>
    <row r="28751" spans="14:16">
      <c r="N28751" s="102"/>
      <c r="O28751" s="93"/>
      <c r="P28751" s="93"/>
    </row>
    <row r="28752" spans="14:16">
      <c r="N28752" s="102"/>
      <c r="O28752" s="93"/>
      <c r="P28752" s="93"/>
    </row>
    <row r="28753" spans="14:16">
      <c r="N28753" s="102"/>
      <c r="O28753" s="93"/>
      <c r="P28753" s="93"/>
    </row>
    <row r="28754" spans="14:16">
      <c r="N28754" s="102"/>
      <c r="O28754" s="93"/>
      <c r="P28754" s="93"/>
    </row>
    <row r="28755" spans="14:16">
      <c r="N28755" s="102"/>
      <c r="O28755" s="93"/>
      <c r="P28755" s="93"/>
    </row>
    <row r="28756" spans="14:16">
      <c r="N28756" s="102"/>
      <c r="O28756" s="93"/>
      <c r="P28756" s="93"/>
    </row>
    <row r="28757" spans="14:16">
      <c r="N28757" s="102"/>
      <c r="O28757" s="93"/>
      <c r="P28757" s="93"/>
    </row>
    <row r="28758" spans="14:16">
      <c r="N28758" s="102"/>
      <c r="O28758" s="93"/>
      <c r="P28758" s="93"/>
    </row>
    <row r="28759" spans="14:16">
      <c r="N28759" s="102"/>
      <c r="O28759" s="93"/>
      <c r="P28759" s="93"/>
    </row>
    <row r="28760" spans="14:16">
      <c r="N28760" s="102"/>
      <c r="O28760" s="93"/>
      <c r="P28760" s="93"/>
    </row>
    <row r="28761" spans="14:16">
      <c r="N28761" s="102"/>
      <c r="O28761" s="93"/>
      <c r="P28761" s="93"/>
    </row>
    <row r="28762" spans="14:16">
      <c r="N28762" s="102"/>
      <c r="O28762" s="93"/>
      <c r="P28762" s="93"/>
    </row>
    <row r="28763" spans="14:16">
      <c r="N28763" s="102"/>
      <c r="O28763" s="93"/>
      <c r="P28763" s="93"/>
    </row>
    <row r="28764" spans="14:16">
      <c r="N28764" s="102"/>
      <c r="O28764" s="93"/>
      <c r="P28764" s="93"/>
    </row>
    <row r="28765" spans="14:16">
      <c r="N28765" s="102"/>
      <c r="O28765" s="93"/>
      <c r="P28765" s="93"/>
    </row>
    <row r="28766" spans="14:16">
      <c r="N28766" s="102"/>
      <c r="O28766" s="93"/>
      <c r="P28766" s="93"/>
    </row>
    <row r="28767" spans="14:16">
      <c r="N28767" s="102"/>
      <c r="O28767" s="93"/>
      <c r="P28767" s="93"/>
    </row>
    <row r="28768" spans="14:16">
      <c r="N28768" s="102"/>
      <c r="O28768" s="93"/>
      <c r="P28768" s="93"/>
    </row>
    <row r="28769" spans="14:16">
      <c r="N28769" s="102"/>
      <c r="O28769" s="93"/>
      <c r="P28769" s="93"/>
    </row>
    <row r="28770" spans="14:16">
      <c r="N28770" s="102"/>
      <c r="O28770" s="93"/>
      <c r="P28770" s="93"/>
    </row>
    <row r="28771" spans="14:16">
      <c r="N28771" s="102"/>
      <c r="O28771" s="93"/>
      <c r="P28771" s="93"/>
    </row>
    <row r="28772" spans="14:16">
      <c r="N28772" s="102"/>
      <c r="O28772" s="93"/>
      <c r="P28772" s="93"/>
    </row>
    <row r="28773" spans="14:16">
      <c r="N28773" s="102"/>
      <c r="O28773" s="93"/>
      <c r="P28773" s="93"/>
    </row>
    <row r="28774" spans="14:16">
      <c r="N28774" s="102"/>
      <c r="O28774" s="93"/>
      <c r="P28774" s="93"/>
    </row>
    <row r="28775" spans="14:16">
      <c r="N28775" s="102"/>
      <c r="O28775" s="93"/>
      <c r="P28775" s="93"/>
    </row>
    <row r="28776" spans="14:16">
      <c r="N28776" s="102"/>
      <c r="O28776" s="93"/>
      <c r="P28776" s="93"/>
    </row>
    <row r="28777" spans="14:16">
      <c r="N28777" s="102"/>
      <c r="O28777" s="93"/>
      <c r="P28777" s="93"/>
    </row>
    <row r="28778" spans="14:16">
      <c r="N28778" s="102"/>
      <c r="O28778" s="93"/>
      <c r="P28778" s="93"/>
    </row>
    <row r="28779" spans="14:16">
      <c r="N28779" s="102"/>
      <c r="O28779" s="93"/>
      <c r="P28779" s="93"/>
    </row>
    <row r="28780" spans="14:16">
      <c r="N28780" s="102"/>
      <c r="O28780" s="93"/>
      <c r="P28780" s="93"/>
    </row>
    <row r="28781" spans="14:16">
      <c r="N28781" s="102"/>
      <c r="O28781" s="93"/>
      <c r="P28781" s="93"/>
    </row>
    <row r="28782" spans="14:16">
      <c r="N28782" s="102"/>
      <c r="O28782" s="93"/>
      <c r="P28782" s="93"/>
    </row>
    <row r="28783" spans="14:16">
      <c r="N28783" s="102"/>
      <c r="O28783" s="93"/>
      <c r="P28783" s="93"/>
    </row>
    <row r="28784" spans="14:16">
      <c r="N28784" s="102"/>
      <c r="O28784" s="93"/>
      <c r="P28784" s="93"/>
    </row>
    <row r="28785" spans="14:16">
      <c r="N28785" s="102"/>
      <c r="O28785" s="93"/>
      <c r="P28785" s="93"/>
    </row>
    <row r="28786" spans="14:16">
      <c r="N28786" s="102"/>
      <c r="O28786" s="93"/>
      <c r="P28786" s="93"/>
    </row>
    <row r="28787" spans="14:16">
      <c r="N28787" s="102"/>
      <c r="O28787" s="93"/>
      <c r="P28787" s="93"/>
    </row>
    <row r="28788" spans="14:16">
      <c r="N28788" s="102"/>
      <c r="O28788" s="93"/>
      <c r="P28788" s="93"/>
    </row>
    <row r="28789" spans="14:16">
      <c r="N28789" s="102"/>
      <c r="O28789" s="93"/>
      <c r="P28789" s="93"/>
    </row>
    <row r="28790" spans="14:16">
      <c r="N28790" s="102"/>
      <c r="O28790" s="93"/>
      <c r="P28790" s="93"/>
    </row>
    <row r="28791" spans="14:16">
      <c r="N28791" s="102"/>
      <c r="O28791" s="93"/>
      <c r="P28791" s="93"/>
    </row>
    <row r="28792" spans="14:16">
      <c r="N28792" s="102"/>
      <c r="O28792" s="93"/>
      <c r="P28792" s="93"/>
    </row>
    <row r="28793" spans="14:16">
      <c r="N28793" s="102"/>
      <c r="O28793" s="93"/>
      <c r="P28793" s="93"/>
    </row>
    <row r="28794" spans="14:16">
      <c r="N28794" s="102"/>
      <c r="O28794" s="93"/>
      <c r="P28794" s="93"/>
    </row>
    <row r="28795" spans="14:16">
      <c r="N28795" s="102"/>
      <c r="O28795" s="93"/>
      <c r="P28795" s="93"/>
    </row>
    <row r="28796" spans="14:16">
      <c r="N28796" s="102"/>
      <c r="O28796" s="93"/>
      <c r="P28796" s="93"/>
    </row>
    <row r="28797" spans="14:16">
      <c r="N28797" s="102"/>
      <c r="O28797" s="93"/>
      <c r="P28797" s="93"/>
    </row>
    <row r="28798" spans="14:16">
      <c r="N28798" s="102"/>
      <c r="O28798" s="93"/>
      <c r="P28798" s="93"/>
    </row>
    <row r="28799" spans="14:16">
      <c r="N28799" s="102"/>
      <c r="O28799" s="93"/>
      <c r="P28799" s="93"/>
    </row>
    <row r="28800" spans="14:16">
      <c r="N28800" s="102"/>
      <c r="O28800" s="93"/>
      <c r="P28800" s="93"/>
    </row>
    <row r="28801" spans="14:16">
      <c r="N28801" s="102"/>
      <c r="O28801" s="93"/>
      <c r="P28801" s="93"/>
    </row>
    <row r="28802" spans="14:16">
      <c r="N28802" s="102"/>
      <c r="O28802" s="93"/>
      <c r="P28802" s="93"/>
    </row>
    <row r="28803" spans="14:16">
      <c r="N28803" s="102"/>
      <c r="O28803" s="93"/>
      <c r="P28803" s="93"/>
    </row>
    <row r="28804" spans="14:16">
      <c r="N28804" s="102"/>
      <c r="O28804" s="93"/>
      <c r="P28804" s="93"/>
    </row>
    <row r="28805" spans="14:16">
      <c r="N28805" s="102"/>
      <c r="O28805" s="93"/>
      <c r="P28805" s="93"/>
    </row>
    <row r="28806" spans="14:16">
      <c r="N28806" s="102"/>
      <c r="O28806" s="93"/>
      <c r="P28806" s="93"/>
    </row>
    <row r="28807" spans="14:16">
      <c r="N28807" s="102"/>
      <c r="O28807" s="93"/>
      <c r="P28807" s="93"/>
    </row>
    <row r="28808" spans="14:16">
      <c r="N28808" s="102"/>
      <c r="O28808" s="93"/>
      <c r="P28808" s="93"/>
    </row>
    <row r="28809" spans="14:16">
      <c r="N28809" s="102"/>
      <c r="O28809" s="93"/>
      <c r="P28809" s="93"/>
    </row>
    <row r="28810" spans="14:16">
      <c r="N28810" s="102"/>
      <c r="O28810" s="93"/>
      <c r="P28810" s="93"/>
    </row>
    <row r="28811" spans="14:16">
      <c r="N28811" s="102"/>
      <c r="O28811" s="93"/>
      <c r="P28811" s="93"/>
    </row>
    <row r="28812" spans="14:16">
      <c r="N28812" s="102"/>
      <c r="O28812" s="93"/>
      <c r="P28812" s="93"/>
    </row>
    <row r="28813" spans="14:16">
      <c r="N28813" s="102"/>
      <c r="O28813" s="93"/>
      <c r="P28813" s="93"/>
    </row>
    <row r="28814" spans="14:16">
      <c r="N28814" s="102"/>
      <c r="O28814" s="93"/>
      <c r="P28814" s="93"/>
    </row>
    <row r="28815" spans="14:16">
      <c r="N28815" s="102"/>
      <c r="O28815" s="93"/>
      <c r="P28815" s="93"/>
    </row>
    <row r="28816" spans="14:16">
      <c r="N28816" s="102"/>
      <c r="O28816" s="93"/>
      <c r="P28816" s="93"/>
    </row>
    <row r="28817" spans="14:16">
      <c r="N28817" s="102"/>
      <c r="O28817" s="93"/>
      <c r="P28817" s="93"/>
    </row>
    <row r="28818" spans="14:16">
      <c r="N28818" s="102"/>
      <c r="O28818" s="93"/>
      <c r="P28818" s="93"/>
    </row>
    <row r="28819" spans="14:16">
      <c r="N28819" s="102"/>
      <c r="O28819" s="93"/>
      <c r="P28819" s="93"/>
    </row>
    <row r="28820" spans="14:16">
      <c r="N28820" s="102"/>
      <c r="O28820" s="93"/>
      <c r="P28820" s="93"/>
    </row>
    <row r="28821" spans="14:16">
      <c r="N28821" s="102"/>
      <c r="O28821" s="93"/>
      <c r="P28821" s="93"/>
    </row>
    <row r="28822" spans="14:16">
      <c r="N28822" s="102"/>
      <c r="O28822" s="93"/>
      <c r="P28822" s="93"/>
    </row>
    <row r="28823" spans="14:16">
      <c r="N28823" s="102"/>
      <c r="O28823" s="93"/>
      <c r="P28823" s="93"/>
    </row>
    <row r="28824" spans="14:16">
      <c r="N28824" s="102"/>
      <c r="O28824" s="93"/>
      <c r="P28824" s="93"/>
    </row>
    <row r="28825" spans="14:16">
      <c r="N28825" s="102"/>
      <c r="O28825" s="93"/>
      <c r="P28825" s="93"/>
    </row>
    <row r="28826" spans="14:16">
      <c r="N28826" s="102"/>
      <c r="O28826" s="93"/>
      <c r="P28826" s="93"/>
    </row>
    <row r="28827" spans="14:16">
      <c r="N28827" s="102"/>
      <c r="O28827" s="93"/>
      <c r="P28827" s="93"/>
    </row>
    <row r="28828" spans="14:16">
      <c r="N28828" s="102"/>
      <c r="O28828" s="93"/>
      <c r="P28828" s="93"/>
    </row>
    <row r="28829" spans="14:16">
      <c r="N28829" s="102"/>
      <c r="O28829" s="93"/>
      <c r="P28829" s="93"/>
    </row>
    <row r="28830" spans="14:16">
      <c r="N28830" s="102"/>
      <c r="O28830" s="93"/>
      <c r="P28830" s="93"/>
    </row>
    <row r="28831" spans="14:16">
      <c r="N28831" s="102"/>
      <c r="O28831" s="93"/>
      <c r="P28831" s="93"/>
    </row>
    <row r="28832" spans="14:16">
      <c r="N28832" s="102"/>
      <c r="O28832" s="93"/>
      <c r="P28832" s="93"/>
    </row>
    <row r="28833" spans="14:16">
      <c r="N28833" s="102"/>
      <c r="O28833" s="93"/>
      <c r="P28833" s="93"/>
    </row>
    <row r="28834" spans="14:16">
      <c r="N28834" s="102"/>
      <c r="O28834" s="93"/>
      <c r="P28834" s="93"/>
    </row>
    <row r="28835" spans="14:16">
      <c r="N28835" s="102"/>
      <c r="O28835" s="93"/>
      <c r="P28835" s="93"/>
    </row>
    <row r="28836" spans="14:16">
      <c r="N28836" s="102"/>
      <c r="O28836" s="93"/>
      <c r="P28836" s="93"/>
    </row>
    <row r="28837" spans="14:16">
      <c r="N28837" s="102"/>
      <c r="O28837" s="93"/>
      <c r="P28837" s="93"/>
    </row>
    <row r="28838" spans="14:16">
      <c r="N28838" s="102"/>
      <c r="O28838" s="93"/>
      <c r="P28838" s="93"/>
    </row>
    <row r="28839" spans="14:16">
      <c r="N28839" s="102"/>
      <c r="O28839" s="93"/>
      <c r="P28839" s="93"/>
    </row>
    <row r="28840" spans="14:16">
      <c r="N28840" s="102"/>
      <c r="O28840" s="93"/>
      <c r="P28840" s="93"/>
    </row>
    <row r="28841" spans="14:16">
      <c r="N28841" s="102"/>
      <c r="O28841" s="93"/>
      <c r="P28841" s="93"/>
    </row>
    <row r="28842" spans="14:16">
      <c r="N28842" s="102"/>
      <c r="O28842" s="93"/>
      <c r="P28842" s="93"/>
    </row>
    <row r="28843" spans="14:16">
      <c r="N28843" s="102"/>
      <c r="O28843" s="93"/>
      <c r="P28843" s="93"/>
    </row>
    <row r="28844" spans="14:16">
      <c r="N28844" s="102"/>
      <c r="O28844" s="93"/>
      <c r="P28844" s="93"/>
    </row>
    <row r="28845" spans="14:16">
      <c r="N28845" s="102"/>
      <c r="O28845" s="93"/>
      <c r="P28845" s="93"/>
    </row>
    <row r="28846" spans="14:16">
      <c r="N28846" s="102"/>
      <c r="O28846" s="93"/>
      <c r="P28846" s="93"/>
    </row>
    <row r="28847" spans="14:16">
      <c r="N28847" s="102"/>
      <c r="O28847" s="93"/>
      <c r="P28847" s="93"/>
    </row>
    <row r="28848" spans="14:16">
      <c r="N28848" s="102"/>
      <c r="O28848" s="93"/>
      <c r="P28848" s="93"/>
    </row>
    <row r="28849" spans="14:16">
      <c r="N28849" s="102"/>
      <c r="O28849" s="93"/>
      <c r="P28849" s="93"/>
    </row>
    <row r="28850" spans="14:16">
      <c r="N28850" s="102"/>
      <c r="O28850" s="93"/>
      <c r="P28850" s="93"/>
    </row>
    <row r="28851" spans="14:16">
      <c r="N28851" s="102"/>
      <c r="O28851" s="93"/>
      <c r="P28851" s="93"/>
    </row>
    <row r="28852" spans="14:16">
      <c r="N28852" s="102"/>
      <c r="O28852" s="93"/>
      <c r="P28852" s="93"/>
    </row>
    <row r="28853" spans="14:16">
      <c r="N28853" s="102"/>
      <c r="O28853" s="93"/>
      <c r="P28853" s="93"/>
    </row>
    <row r="28854" spans="14:16">
      <c r="N28854" s="102"/>
      <c r="O28854" s="93"/>
      <c r="P28854" s="93"/>
    </row>
    <row r="28855" spans="14:16">
      <c r="N28855" s="102"/>
      <c r="O28855" s="93"/>
      <c r="P28855" s="93"/>
    </row>
    <row r="28856" spans="14:16">
      <c r="N28856" s="102"/>
      <c r="O28856" s="93"/>
      <c r="P28856" s="93"/>
    </row>
    <row r="28857" spans="14:16">
      <c r="N28857" s="102"/>
      <c r="O28857" s="93"/>
      <c r="P28857" s="93"/>
    </row>
    <row r="28858" spans="14:16">
      <c r="N28858" s="102"/>
      <c r="O28858" s="93"/>
      <c r="P28858" s="93"/>
    </row>
    <row r="28859" spans="14:16">
      <c r="N28859" s="102"/>
      <c r="O28859" s="93"/>
      <c r="P28859" s="93"/>
    </row>
    <row r="28860" spans="14:16">
      <c r="N28860" s="102"/>
      <c r="O28860" s="93"/>
      <c r="P28860" s="93"/>
    </row>
    <row r="28861" spans="14:16">
      <c r="N28861" s="102"/>
      <c r="O28861" s="93"/>
      <c r="P28861" s="93"/>
    </row>
    <row r="28862" spans="14:16">
      <c r="N28862" s="102"/>
      <c r="O28862" s="93"/>
      <c r="P28862" s="93"/>
    </row>
    <row r="28863" spans="14:16">
      <c r="N28863" s="102"/>
      <c r="O28863" s="93"/>
      <c r="P28863" s="93"/>
    </row>
    <row r="28864" spans="14:16">
      <c r="N28864" s="102"/>
      <c r="O28864" s="93"/>
      <c r="P28864" s="93"/>
    </row>
    <row r="28865" spans="14:16">
      <c r="N28865" s="102"/>
      <c r="O28865" s="93"/>
      <c r="P28865" s="93"/>
    </row>
    <row r="28866" spans="14:16">
      <c r="N28866" s="102"/>
      <c r="O28866" s="93"/>
      <c r="P28866" s="93"/>
    </row>
    <row r="28867" spans="14:16">
      <c r="N28867" s="102"/>
      <c r="O28867" s="93"/>
      <c r="P28867" s="93"/>
    </row>
    <row r="28868" spans="14:16">
      <c r="N28868" s="102"/>
      <c r="O28868" s="93"/>
      <c r="P28868" s="93"/>
    </row>
    <row r="28869" spans="14:16">
      <c r="N28869" s="102"/>
      <c r="O28869" s="93"/>
      <c r="P28869" s="93"/>
    </row>
    <row r="28870" spans="14:16">
      <c r="N28870" s="102"/>
      <c r="O28870" s="93"/>
      <c r="P28870" s="93"/>
    </row>
    <row r="28871" spans="14:16">
      <c r="N28871" s="102"/>
      <c r="O28871" s="93"/>
      <c r="P28871" s="93"/>
    </row>
    <row r="28872" spans="14:16">
      <c r="N28872" s="102"/>
      <c r="O28872" s="93"/>
      <c r="P28872" s="93"/>
    </row>
    <row r="28873" spans="14:16">
      <c r="N28873" s="102"/>
      <c r="O28873" s="93"/>
      <c r="P28873" s="93"/>
    </row>
    <row r="28874" spans="14:16">
      <c r="N28874" s="102"/>
      <c r="O28874" s="93"/>
      <c r="P28874" s="93"/>
    </row>
    <row r="28875" spans="14:16">
      <c r="N28875" s="102"/>
      <c r="O28875" s="93"/>
      <c r="P28875" s="93"/>
    </row>
    <row r="28876" spans="14:16">
      <c r="N28876" s="102"/>
      <c r="O28876" s="93"/>
      <c r="P28876" s="93"/>
    </row>
    <row r="28877" spans="14:16">
      <c r="N28877" s="102"/>
      <c r="O28877" s="93"/>
      <c r="P28877" s="93"/>
    </row>
    <row r="28878" spans="14:16">
      <c r="N28878" s="102"/>
      <c r="O28878" s="93"/>
      <c r="P28878" s="93"/>
    </row>
    <row r="28879" spans="14:16">
      <c r="N28879" s="102"/>
      <c r="O28879" s="93"/>
      <c r="P28879" s="93"/>
    </row>
    <row r="28880" spans="14:16">
      <c r="N28880" s="102"/>
      <c r="O28880" s="93"/>
      <c r="P28880" s="93"/>
    </row>
    <row r="28881" spans="14:16">
      <c r="N28881" s="102"/>
      <c r="O28881" s="93"/>
      <c r="P28881" s="93"/>
    </row>
    <row r="28882" spans="14:16">
      <c r="N28882" s="102"/>
      <c r="O28882" s="93"/>
      <c r="P28882" s="93"/>
    </row>
    <row r="28883" spans="14:16">
      <c r="N28883" s="102"/>
      <c r="O28883" s="93"/>
      <c r="P28883" s="93"/>
    </row>
    <row r="28884" spans="14:16">
      <c r="N28884" s="102"/>
      <c r="O28884" s="93"/>
      <c r="P28884" s="93"/>
    </row>
    <row r="28885" spans="14:16">
      <c r="N28885" s="102"/>
      <c r="O28885" s="93"/>
      <c r="P28885" s="93"/>
    </row>
    <row r="28886" spans="14:16">
      <c r="N28886" s="102"/>
      <c r="O28886" s="93"/>
      <c r="P28886" s="93"/>
    </row>
    <row r="28887" spans="14:16">
      <c r="N28887" s="102"/>
      <c r="O28887" s="93"/>
      <c r="P28887" s="93"/>
    </row>
    <row r="28888" spans="14:16">
      <c r="N28888" s="102"/>
      <c r="O28888" s="93"/>
      <c r="P28888" s="93"/>
    </row>
    <row r="28889" spans="14:16">
      <c r="N28889" s="102"/>
      <c r="O28889" s="93"/>
      <c r="P28889" s="93"/>
    </row>
    <row r="28890" spans="14:16">
      <c r="N28890" s="102"/>
      <c r="O28890" s="93"/>
      <c r="P28890" s="93"/>
    </row>
    <row r="28891" spans="14:16">
      <c r="N28891" s="102"/>
      <c r="O28891" s="93"/>
      <c r="P28891" s="93"/>
    </row>
    <row r="28892" spans="14:16">
      <c r="N28892" s="102"/>
      <c r="O28892" s="93"/>
      <c r="P28892" s="93"/>
    </row>
    <row r="28893" spans="14:16">
      <c r="N28893" s="102"/>
      <c r="O28893" s="93"/>
      <c r="P28893" s="93"/>
    </row>
    <row r="28894" spans="14:16">
      <c r="N28894" s="102"/>
      <c r="O28894" s="93"/>
      <c r="P28894" s="93"/>
    </row>
    <row r="28895" spans="14:16">
      <c r="N28895" s="102"/>
      <c r="O28895" s="93"/>
      <c r="P28895" s="93"/>
    </row>
    <row r="28896" spans="14:16">
      <c r="N28896" s="102"/>
      <c r="O28896" s="93"/>
      <c r="P28896" s="93"/>
    </row>
    <row r="28897" spans="14:16">
      <c r="N28897" s="102"/>
      <c r="O28897" s="93"/>
      <c r="P28897" s="93"/>
    </row>
    <row r="28898" spans="14:16">
      <c r="N28898" s="102"/>
      <c r="O28898" s="93"/>
      <c r="P28898" s="93"/>
    </row>
    <row r="28899" spans="14:16">
      <c r="N28899" s="102"/>
      <c r="O28899" s="93"/>
      <c r="P28899" s="93"/>
    </row>
    <row r="28900" spans="14:16">
      <c r="N28900" s="102"/>
      <c r="O28900" s="93"/>
      <c r="P28900" s="93"/>
    </row>
    <row r="28901" spans="14:16">
      <c r="N28901" s="102"/>
      <c r="O28901" s="93"/>
      <c r="P28901" s="93"/>
    </row>
    <row r="28902" spans="14:16">
      <c r="N28902" s="102"/>
      <c r="O28902" s="93"/>
      <c r="P28902" s="93"/>
    </row>
    <row r="28903" spans="14:16">
      <c r="N28903" s="102"/>
      <c r="O28903" s="93"/>
      <c r="P28903" s="93"/>
    </row>
    <row r="28904" spans="14:16">
      <c r="N28904" s="102"/>
      <c r="O28904" s="93"/>
      <c r="P28904" s="93"/>
    </row>
    <row r="28905" spans="14:16">
      <c r="N28905" s="102"/>
      <c r="O28905" s="93"/>
      <c r="P28905" s="93"/>
    </row>
    <row r="28906" spans="14:16">
      <c r="N28906" s="102"/>
      <c r="O28906" s="93"/>
      <c r="P28906" s="93"/>
    </row>
    <row r="28907" spans="14:16">
      <c r="N28907" s="102"/>
      <c r="O28907" s="93"/>
      <c r="P28907" s="93"/>
    </row>
    <row r="28908" spans="14:16">
      <c r="N28908" s="102"/>
      <c r="O28908" s="93"/>
      <c r="P28908" s="93"/>
    </row>
    <row r="28909" spans="14:16">
      <c r="N28909" s="102"/>
      <c r="O28909" s="93"/>
      <c r="P28909" s="93"/>
    </row>
    <row r="28910" spans="14:16">
      <c r="N28910" s="102"/>
      <c r="O28910" s="93"/>
      <c r="P28910" s="93"/>
    </row>
    <row r="28911" spans="14:16">
      <c r="N28911" s="102"/>
      <c r="O28911" s="93"/>
      <c r="P28911" s="93"/>
    </row>
    <row r="28912" spans="14:16">
      <c r="N28912" s="102"/>
      <c r="O28912" s="93"/>
      <c r="P28912" s="93"/>
    </row>
    <row r="28913" spans="14:16">
      <c r="N28913" s="102"/>
      <c r="O28913" s="93"/>
      <c r="P28913" s="93"/>
    </row>
    <row r="28914" spans="14:16">
      <c r="N28914" s="102"/>
      <c r="O28914" s="93"/>
      <c r="P28914" s="93"/>
    </row>
    <row r="28915" spans="14:16">
      <c r="N28915" s="102"/>
      <c r="O28915" s="93"/>
      <c r="P28915" s="93"/>
    </row>
    <row r="28916" spans="14:16">
      <c r="N28916" s="102"/>
      <c r="O28916" s="93"/>
      <c r="P28916" s="93"/>
    </row>
    <row r="28917" spans="14:16">
      <c r="N28917" s="102"/>
      <c r="O28917" s="93"/>
      <c r="P28917" s="93"/>
    </row>
    <row r="28918" spans="14:16">
      <c r="N28918" s="102"/>
      <c r="O28918" s="93"/>
      <c r="P28918" s="93"/>
    </row>
    <row r="28919" spans="14:16">
      <c r="N28919" s="102"/>
      <c r="O28919" s="93"/>
      <c r="P28919" s="93"/>
    </row>
    <row r="28920" spans="14:16">
      <c r="N28920" s="102"/>
      <c r="O28920" s="93"/>
      <c r="P28920" s="93"/>
    </row>
    <row r="28921" spans="14:16">
      <c r="N28921" s="102"/>
      <c r="O28921" s="93"/>
      <c r="P28921" s="93"/>
    </row>
    <row r="28922" spans="14:16">
      <c r="N28922" s="102"/>
      <c r="O28922" s="93"/>
      <c r="P28922" s="93"/>
    </row>
    <row r="28923" spans="14:16">
      <c r="N28923" s="102"/>
      <c r="O28923" s="93"/>
      <c r="P28923" s="93"/>
    </row>
    <row r="28924" spans="14:16">
      <c r="N28924" s="102"/>
      <c r="O28924" s="93"/>
      <c r="P28924" s="93"/>
    </row>
    <row r="28925" spans="14:16">
      <c r="N28925" s="102"/>
      <c r="O28925" s="93"/>
      <c r="P28925" s="93"/>
    </row>
    <row r="28926" spans="14:16">
      <c r="N28926" s="102"/>
      <c r="O28926" s="93"/>
      <c r="P28926" s="93"/>
    </row>
    <row r="28927" spans="14:16">
      <c r="N28927" s="102"/>
      <c r="O28927" s="93"/>
      <c r="P28927" s="93"/>
    </row>
    <row r="28928" spans="14:16">
      <c r="N28928" s="102"/>
      <c r="O28928" s="93"/>
      <c r="P28928" s="93"/>
    </row>
    <row r="28929" spans="14:16">
      <c r="N28929" s="102"/>
      <c r="O28929" s="93"/>
      <c r="P28929" s="93"/>
    </row>
    <row r="28930" spans="14:16">
      <c r="N28930" s="102"/>
      <c r="O28930" s="93"/>
      <c r="P28930" s="93"/>
    </row>
    <row r="28931" spans="14:16">
      <c r="N28931" s="102"/>
      <c r="O28931" s="93"/>
      <c r="P28931" s="93"/>
    </row>
    <row r="28932" spans="14:16">
      <c r="N28932" s="102"/>
      <c r="O28932" s="93"/>
      <c r="P28932" s="93"/>
    </row>
    <row r="28933" spans="14:16">
      <c r="N28933" s="102"/>
      <c r="O28933" s="93"/>
      <c r="P28933" s="93"/>
    </row>
    <row r="28934" spans="14:16">
      <c r="N28934" s="102"/>
      <c r="O28934" s="93"/>
      <c r="P28934" s="93"/>
    </row>
    <row r="28935" spans="14:16">
      <c r="N28935" s="102"/>
      <c r="O28935" s="93"/>
      <c r="P28935" s="93"/>
    </row>
    <row r="28936" spans="14:16">
      <c r="N28936" s="102"/>
      <c r="O28936" s="93"/>
      <c r="P28936" s="93"/>
    </row>
    <row r="28937" spans="14:16">
      <c r="N28937" s="102"/>
      <c r="O28937" s="93"/>
      <c r="P28937" s="93"/>
    </row>
    <row r="28938" spans="14:16">
      <c r="N28938" s="102"/>
      <c r="O28938" s="93"/>
      <c r="P28938" s="93"/>
    </row>
    <row r="28939" spans="14:16">
      <c r="N28939" s="102"/>
      <c r="O28939" s="93"/>
      <c r="P28939" s="93"/>
    </row>
    <row r="28940" spans="14:16">
      <c r="N28940" s="102"/>
      <c r="O28940" s="93"/>
      <c r="P28940" s="93"/>
    </row>
    <row r="28941" spans="14:16">
      <c r="N28941" s="102"/>
      <c r="O28941" s="93"/>
      <c r="P28941" s="93"/>
    </row>
    <row r="28942" spans="14:16">
      <c r="N28942" s="102"/>
      <c r="O28942" s="93"/>
      <c r="P28942" s="93"/>
    </row>
    <row r="28943" spans="14:16">
      <c r="N28943" s="102"/>
      <c r="O28943" s="93"/>
      <c r="P28943" s="93"/>
    </row>
    <row r="28944" spans="14:16">
      <c r="N28944" s="102"/>
      <c r="O28944" s="93"/>
      <c r="P28944" s="93"/>
    </row>
    <row r="28945" spans="14:16">
      <c r="N28945" s="102"/>
      <c r="O28945" s="93"/>
      <c r="P28945" s="93"/>
    </row>
    <row r="28946" spans="14:16">
      <c r="N28946" s="102"/>
      <c r="O28946" s="93"/>
      <c r="P28946" s="93"/>
    </row>
    <row r="28947" spans="14:16">
      <c r="N28947" s="102"/>
      <c r="O28947" s="93"/>
      <c r="P28947" s="93"/>
    </row>
    <row r="28948" spans="14:16">
      <c r="N28948" s="102"/>
      <c r="O28948" s="93"/>
      <c r="P28948" s="93"/>
    </row>
    <row r="28949" spans="14:16">
      <c r="N28949" s="102"/>
      <c r="O28949" s="93"/>
      <c r="P28949" s="93"/>
    </row>
    <row r="28950" spans="14:16">
      <c r="N28950" s="102"/>
      <c r="O28950" s="93"/>
      <c r="P28950" s="93"/>
    </row>
    <row r="28951" spans="14:16">
      <c r="N28951" s="102"/>
      <c r="O28951" s="93"/>
      <c r="P28951" s="93"/>
    </row>
    <row r="28952" spans="14:16">
      <c r="N28952" s="102"/>
      <c r="O28952" s="93"/>
      <c r="P28952" s="93"/>
    </row>
    <row r="28953" spans="14:16">
      <c r="N28953" s="102"/>
      <c r="O28953" s="93"/>
      <c r="P28953" s="93"/>
    </row>
    <row r="28954" spans="14:16">
      <c r="N28954" s="102"/>
      <c r="O28954" s="93"/>
      <c r="P28954" s="93"/>
    </row>
    <row r="28955" spans="14:16">
      <c r="N28955" s="102"/>
      <c r="O28955" s="93"/>
      <c r="P28955" s="93"/>
    </row>
    <row r="28956" spans="14:16">
      <c r="N28956" s="102"/>
      <c r="O28956" s="93"/>
      <c r="P28956" s="93"/>
    </row>
    <row r="28957" spans="14:16">
      <c r="N28957" s="102"/>
      <c r="O28957" s="93"/>
      <c r="P28957" s="93"/>
    </row>
    <row r="28958" spans="14:16">
      <c r="N28958" s="102"/>
      <c r="O28958" s="93"/>
      <c r="P28958" s="93"/>
    </row>
    <row r="28959" spans="14:16">
      <c r="N28959" s="102"/>
      <c r="O28959" s="93"/>
      <c r="P28959" s="93"/>
    </row>
    <row r="28960" spans="14:16">
      <c r="N28960" s="102"/>
      <c r="O28960" s="93"/>
      <c r="P28960" s="93"/>
    </row>
    <row r="28961" spans="14:16">
      <c r="N28961" s="102"/>
      <c r="O28961" s="93"/>
      <c r="P28961" s="93"/>
    </row>
    <row r="28962" spans="14:16">
      <c r="N28962" s="102"/>
      <c r="O28962" s="93"/>
      <c r="P28962" s="93"/>
    </row>
    <row r="28963" spans="14:16">
      <c r="N28963" s="102"/>
      <c r="O28963" s="93"/>
      <c r="P28963" s="93"/>
    </row>
    <row r="28964" spans="14:16">
      <c r="N28964" s="102"/>
      <c r="O28964" s="93"/>
      <c r="P28964" s="93"/>
    </row>
    <row r="28965" spans="14:16">
      <c r="N28965" s="102"/>
      <c r="O28965" s="93"/>
      <c r="P28965" s="93"/>
    </row>
    <row r="28966" spans="14:16">
      <c r="N28966" s="102"/>
      <c r="O28966" s="93"/>
      <c r="P28966" s="93"/>
    </row>
    <row r="28967" spans="14:16">
      <c r="N28967" s="102"/>
      <c r="O28967" s="93"/>
      <c r="P28967" s="93"/>
    </row>
    <row r="28968" spans="14:16">
      <c r="N28968" s="102"/>
      <c r="O28968" s="93"/>
      <c r="P28968" s="93"/>
    </row>
    <row r="28969" spans="14:16">
      <c r="N28969" s="102"/>
      <c r="O28969" s="93"/>
      <c r="P28969" s="93"/>
    </row>
    <row r="28970" spans="14:16">
      <c r="N28970" s="102"/>
      <c r="O28970" s="93"/>
      <c r="P28970" s="93"/>
    </row>
    <row r="28971" spans="14:16">
      <c r="N28971" s="102"/>
      <c r="O28971" s="93"/>
      <c r="P28971" s="93"/>
    </row>
    <row r="28972" spans="14:16">
      <c r="N28972" s="102"/>
      <c r="O28972" s="93"/>
      <c r="P28972" s="93"/>
    </row>
    <row r="28973" spans="14:16">
      <c r="N28973" s="102"/>
      <c r="O28973" s="93"/>
      <c r="P28973" s="93"/>
    </row>
    <row r="28974" spans="14:16">
      <c r="N28974" s="102"/>
      <c r="O28974" s="93"/>
      <c r="P28974" s="93"/>
    </row>
    <row r="28975" spans="14:16">
      <c r="N28975" s="102"/>
      <c r="O28975" s="93"/>
      <c r="P28975" s="93"/>
    </row>
    <row r="28976" spans="14:16">
      <c r="N28976" s="102"/>
      <c r="O28976" s="93"/>
      <c r="P28976" s="93"/>
    </row>
    <row r="28977" spans="14:16">
      <c r="N28977" s="102"/>
      <c r="O28977" s="93"/>
      <c r="P28977" s="93"/>
    </row>
    <row r="28978" spans="14:16">
      <c r="N28978" s="102"/>
      <c r="O28978" s="93"/>
      <c r="P28978" s="93"/>
    </row>
    <row r="28979" spans="14:16">
      <c r="N28979" s="102"/>
      <c r="O28979" s="93"/>
      <c r="P28979" s="93"/>
    </row>
    <row r="28980" spans="14:16">
      <c r="N28980" s="102"/>
      <c r="O28980" s="93"/>
      <c r="P28980" s="93"/>
    </row>
    <row r="28981" spans="14:16">
      <c r="N28981" s="102"/>
      <c r="O28981" s="93"/>
      <c r="P28981" s="93"/>
    </row>
    <row r="28982" spans="14:16">
      <c r="N28982" s="102"/>
      <c r="O28982" s="93"/>
      <c r="P28982" s="93"/>
    </row>
    <row r="28983" spans="14:16">
      <c r="N28983" s="102"/>
      <c r="O28983" s="93"/>
      <c r="P28983" s="93"/>
    </row>
    <row r="28984" spans="14:16">
      <c r="N28984" s="102"/>
      <c r="O28984" s="93"/>
      <c r="P28984" s="93"/>
    </row>
    <row r="28985" spans="14:16">
      <c r="N28985" s="102"/>
      <c r="O28985" s="93"/>
      <c r="P28985" s="93"/>
    </row>
    <row r="28986" spans="14:16">
      <c r="N28986" s="102"/>
      <c r="O28986" s="93"/>
      <c r="P28986" s="93"/>
    </row>
    <row r="28987" spans="14:16">
      <c r="N28987" s="102"/>
      <c r="O28987" s="93"/>
      <c r="P28987" s="93"/>
    </row>
    <row r="28988" spans="14:16">
      <c r="N28988" s="102"/>
      <c r="O28988" s="93"/>
      <c r="P28988" s="93"/>
    </row>
    <row r="28989" spans="14:16">
      <c r="N28989" s="102"/>
      <c r="O28989" s="93"/>
      <c r="P28989" s="93"/>
    </row>
    <row r="28990" spans="14:16">
      <c r="N28990" s="102"/>
      <c r="O28990" s="93"/>
      <c r="P28990" s="93"/>
    </row>
    <row r="28991" spans="14:16">
      <c r="N28991" s="102"/>
      <c r="O28991" s="93"/>
      <c r="P28991" s="93"/>
    </row>
    <row r="28992" spans="14:16">
      <c r="N28992" s="102"/>
      <c r="O28992" s="93"/>
      <c r="P28992" s="93"/>
    </row>
    <row r="28993" spans="14:16">
      <c r="N28993" s="102"/>
      <c r="O28993" s="93"/>
      <c r="P28993" s="93"/>
    </row>
    <row r="28994" spans="14:16">
      <c r="N28994" s="102"/>
      <c r="O28994" s="93"/>
      <c r="P28994" s="93"/>
    </row>
    <row r="28995" spans="14:16">
      <c r="N28995" s="102"/>
      <c r="O28995" s="93"/>
      <c r="P28995" s="93"/>
    </row>
    <row r="28996" spans="14:16">
      <c r="N28996" s="102"/>
      <c r="O28996" s="93"/>
      <c r="P28996" s="93"/>
    </row>
    <row r="28997" spans="14:16">
      <c r="N28997" s="102"/>
      <c r="O28997" s="93"/>
      <c r="P28997" s="93"/>
    </row>
    <row r="28998" spans="14:16">
      <c r="N28998" s="102"/>
      <c r="O28998" s="93"/>
      <c r="P28998" s="93"/>
    </row>
    <row r="28999" spans="14:16">
      <c r="N28999" s="102"/>
      <c r="O28999" s="93"/>
      <c r="P28999" s="93"/>
    </row>
    <row r="29000" spans="14:16">
      <c r="N29000" s="102"/>
      <c r="O29000" s="93"/>
      <c r="P29000" s="93"/>
    </row>
    <row r="29001" spans="14:16">
      <c r="N29001" s="102"/>
      <c r="O29001" s="93"/>
      <c r="P29001" s="93"/>
    </row>
    <row r="29002" spans="14:16">
      <c r="N29002" s="102"/>
      <c r="O29002" s="93"/>
      <c r="P29002" s="93"/>
    </row>
    <row r="29003" spans="14:16">
      <c r="N29003" s="102"/>
      <c r="O29003" s="93"/>
      <c r="P29003" s="93"/>
    </row>
    <row r="29004" spans="14:16">
      <c r="N29004" s="102"/>
      <c r="O29004" s="93"/>
      <c r="P29004" s="93"/>
    </row>
    <row r="29005" spans="14:16">
      <c r="N29005" s="102"/>
      <c r="O29005" s="93"/>
      <c r="P29005" s="93"/>
    </row>
    <row r="29006" spans="14:16">
      <c r="N29006" s="102"/>
      <c r="O29006" s="93"/>
      <c r="P29006" s="93"/>
    </row>
    <row r="29007" spans="14:16">
      <c r="N29007" s="102"/>
      <c r="O29007" s="93"/>
      <c r="P29007" s="93"/>
    </row>
    <row r="29008" spans="14:16">
      <c r="N29008" s="102"/>
      <c r="O29008" s="93"/>
      <c r="P29008" s="93"/>
    </row>
    <row r="29009" spans="14:16">
      <c r="N29009" s="102"/>
      <c r="O29009" s="93"/>
      <c r="P29009" s="93"/>
    </row>
    <row r="29010" spans="14:16">
      <c r="N29010" s="102"/>
      <c r="O29010" s="93"/>
      <c r="P29010" s="93"/>
    </row>
    <row r="29011" spans="14:16">
      <c r="N29011" s="102"/>
      <c r="O29011" s="93"/>
      <c r="P29011" s="93"/>
    </row>
    <row r="29012" spans="14:16">
      <c r="N29012" s="102"/>
      <c r="O29012" s="93"/>
      <c r="P29012" s="93"/>
    </row>
    <row r="29013" spans="14:16">
      <c r="N29013" s="102"/>
      <c r="O29013" s="93"/>
      <c r="P29013" s="93"/>
    </row>
    <row r="29014" spans="14:16">
      <c r="N29014" s="102"/>
      <c r="O29014" s="93"/>
      <c r="P29014" s="93"/>
    </row>
    <row r="29015" spans="14:16">
      <c r="N29015" s="102"/>
      <c r="O29015" s="93"/>
      <c r="P29015" s="93"/>
    </row>
    <row r="29016" spans="14:16">
      <c r="N29016" s="102"/>
      <c r="O29016" s="93"/>
      <c r="P29016" s="93"/>
    </row>
    <row r="29017" spans="14:16">
      <c r="N29017" s="102"/>
      <c r="O29017" s="93"/>
      <c r="P29017" s="93"/>
    </row>
    <row r="29018" spans="14:16">
      <c r="N29018" s="102"/>
      <c r="O29018" s="93"/>
      <c r="P29018" s="93"/>
    </row>
    <row r="29019" spans="14:16">
      <c r="N29019" s="102"/>
      <c r="O29019" s="93"/>
      <c r="P29019" s="93"/>
    </row>
    <row r="29020" spans="14:16">
      <c r="N29020" s="102"/>
      <c r="O29020" s="93"/>
      <c r="P29020" s="93"/>
    </row>
    <row r="29021" spans="14:16">
      <c r="N29021" s="102"/>
      <c r="O29021" s="93"/>
      <c r="P29021" s="93"/>
    </row>
    <row r="29022" spans="14:16">
      <c r="N29022" s="102"/>
      <c r="O29022" s="93"/>
      <c r="P29022" s="93"/>
    </row>
    <row r="29023" spans="14:16">
      <c r="N29023" s="102"/>
      <c r="O29023" s="93"/>
      <c r="P29023" s="93"/>
    </row>
    <row r="29024" spans="14:16">
      <c r="N29024" s="102"/>
      <c r="O29024" s="93"/>
      <c r="P29024" s="93"/>
    </row>
    <row r="29025" spans="14:16">
      <c r="N29025" s="102"/>
      <c r="O29025" s="93"/>
      <c r="P29025" s="93"/>
    </row>
    <row r="29026" spans="14:16">
      <c r="N29026" s="102"/>
      <c r="O29026" s="93"/>
      <c r="P29026" s="93"/>
    </row>
    <row r="29027" spans="14:16">
      <c r="N29027" s="102"/>
      <c r="O29027" s="93"/>
      <c r="P29027" s="93"/>
    </row>
    <row r="29028" spans="14:16">
      <c r="N29028" s="102"/>
      <c r="O29028" s="93"/>
      <c r="P29028" s="93"/>
    </row>
    <row r="29029" spans="14:16">
      <c r="N29029" s="102"/>
      <c r="O29029" s="93"/>
      <c r="P29029" s="93"/>
    </row>
    <row r="29030" spans="14:16">
      <c r="N29030" s="102"/>
      <c r="O29030" s="93"/>
      <c r="P29030" s="93"/>
    </row>
    <row r="29031" spans="14:16">
      <c r="N29031" s="102"/>
      <c r="O29031" s="93"/>
      <c r="P29031" s="93"/>
    </row>
    <row r="29032" spans="14:16">
      <c r="N29032" s="102"/>
      <c r="O29032" s="93"/>
      <c r="P29032" s="93"/>
    </row>
    <row r="29033" spans="14:16">
      <c r="N29033" s="102"/>
      <c r="O29033" s="93"/>
      <c r="P29033" s="93"/>
    </row>
    <row r="29034" spans="14:16">
      <c r="N29034" s="102"/>
      <c r="O29034" s="93"/>
      <c r="P29034" s="93"/>
    </row>
    <row r="29035" spans="14:16">
      <c r="N29035" s="102"/>
      <c r="O29035" s="93"/>
      <c r="P29035" s="93"/>
    </row>
    <row r="29036" spans="14:16">
      <c r="N29036" s="102"/>
      <c r="O29036" s="93"/>
      <c r="P29036" s="93"/>
    </row>
    <row r="29037" spans="14:16">
      <c r="N29037" s="102"/>
      <c r="O29037" s="93"/>
      <c r="P29037" s="93"/>
    </row>
    <row r="29038" spans="14:16">
      <c r="N29038" s="102"/>
      <c r="O29038" s="93"/>
      <c r="P29038" s="93"/>
    </row>
    <row r="29039" spans="14:16">
      <c r="N29039" s="102"/>
      <c r="O29039" s="93"/>
      <c r="P29039" s="93"/>
    </row>
    <row r="29040" spans="14:16">
      <c r="N29040" s="102"/>
      <c r="O29040" s="93"/>
      <c r="P29040" s="93"/>
    </row>
    <row r="29041" spans="14:16">
      <c r="N29041" s="102"/>
      <c r="O29041" s="93"/>
      <c r="P29041" s="93"/>
    </row>
    <row r="29042" spans="14:16">
      <c r="N29042" s="102"/>
      <c r="O29042" s="93"/>
      <c r="P29042" s="93"/>
    </row>
    <row r="29043" spans="14:16">
      <c r="N29043" s="102"/>
      <c r="O29043" s="93"/>
      <c r="P29043" s="93"/>
    </row>
    <row r="29044" spans="14:16">
      <c r="N29044" s="102"/>
      <c r="O29044" s="93"/>
      <c r="P29044" s="93"/>
    </row>
    <row r="29045" spans="14:16">
      <c r="N29045" s="102"/>
      <c r="O29045" s="93"/>
      <c r="P29045" s="93"/>
    </row>
    <row r="29046" spans="14:16">
      <c r="N29046" s="102"/>
      <c r="O29046" s="93"/>
      <c r="P29046" s="93"/>
    </row>
    <row r="29047" spans="14:16">
      <c r="N29047" s="102"/>
      <c r="O29047" s="93"/>
      <c r="P29047" s="93"/>
    </row>
    <row r="29048" spans="14:16">
      <c r="N29048" s="102"/>
      <c r="O29048" s="93"/>
      <c r="P29048" s="93"/>
    </row>
    <row r="29049" spans="14:16">
      <c r="N29049" s="102"/>
      <c r="O29049" s="93"/>
      <c r="P29049" s="93"/>
    </row>
    <row r="29050" spans="14:16">
      <c r="N29050" s="102"/>
      <c r="O29050" s="93"/>
      <c r="P29050" s="93"/>
    </row>
    <row r="29051" spans="14:16">
      <c r="N29051" s="102"/>
      <c r="O29051" s="93"/>
      <c r="P29051" s="93"/>
    </row>
    <row r="29052" spans="14:16">
      <c r="N29052" s="102"/>
      <c r="O29052" s="93"/>
      <c r="P29052" s="93"/>
    </row>
    <row r="29053" spans="14:16">
      <c r="N29053" s="102"/>
      <c r="O29053" s="93"/>
      <c r="P29053" s="93"/>
    </row>
    <row r="29054" spans="14:16">
      <c r="N29054" s="102"/>
      <c r="O29054" s="93"/>
      <c r="P29054" s="93"/>
    </row>
    <row r="29055" spans="14:16">
      <c r="N29055" s="102"/>
      <c r="O29055" s="93"/>
      <c r="P29055" s="93"/>
    </row>
    <row r="29056" spans="14:16">
      <c r="N29056" s="102"/>
      <c r="O29056" s="93"/>
      <c r="P29056" s="93"/>
    </row>
    <row r="29057" spans="14:16">
      <c r="N29057" s="102"/>
      <c r="O29057" s="93"/>
      <c r="P29057" s="93"/>
    </row>
    <row r="29058" spans="14:16">
      <c r="N29058" s="102"/>
      <c r="O29058" s="93"/>
      <c r="P29058" s="93"/>
    </row>
    <row r="29059" spans="14:16">
      <c r="N29059" s="102"/>
      <c r="O29059" s="93"/>
      <c r="P29059" s="93"/>
    </row>
    <row r="29060" spans="14:16">
      <c r="N29060" s="102"/>
      <c r="O29060" s="93"/>
      <c r="P29060" s="93"/>
    </row>
    <row r="29061" spans="14:16">
      <c r="N29061" s="102"/>
      <c r="O29061" s="93"/>
      <c r="P29061" s="93"/>
    </row>
    <row r="29062" spans="14:16">
      <c r="N29062" s="102"/>
      <c r="O29062" s="93"/>
      <c r="P29062" s="93"/>
    </row>
    <row r="29063" spans="14:16">
      <c r="N29063" s="102"/>
      <c r="O29063" s="93"/>
      <c r="P29063" s="93"/>
    </row>
    <row r="29064" spans="14:16">
      <c r="N29064" s="102"/>
      <c r="O29064" s="93"/>
      <c r="P29064" s="93"/>
    </row>
    <row r="29065" spans="14:16">
      <c r="N29065" s="102"/>
      <c r="O29065" s="93"/>
      <c r="P29065" s="93"/>
    </row>
    <row r="29066" spans="14:16">
      <c r="N29066" s="102"/>
      <c r="O29066" s="93"/>
      <c r="P29066" s="93"/>
    </row>
    <row r="29067" spans="14:16">
      <c r="N29067" s="102"/>
      <c r="O29067" s="93"/>
      <c r="P29067" s="93"/>
    </row>
    <row r="29068" spans="14:16">
      <c r="N29068" s="102"/>
      <c r="O29068" s="93"/>
      <c r="P29068" s="93"/>
    </row>
    <row r="29069" spans="14:16">
      <c r="N29069" s="102"/>
      <c r="O29069" s="93"/>
      <c r="P29069" s="93"/>
    </row>
    <row r="29070" spans="14:16">
      <c r="N29070" s="102"/>
      <c r="O29070" s="93"/>
      <c r="P29070" s="93"/>
    </row>
    <row r="29071" spans="14:16">
      <c r="N29071" s="102"/>
      <c r="O29071" s="93"/>
      <c r="P29071" s="93"/>
    </row>
    <row r="29072" spans="14:16">
      <c r="N29072" s="102"/>
      <c r="O29072" s="93"/>
      <c r="P29072" s="93"/>
    </row>
    <row r="29073" spans="14:16">
      <c r="N29073" s="102"/>
      <c r="O29073" s="93"/>
      <c r="P29073" s="93"/>
    </row>
    <row r="29074" spans="14:16">
      <c r="N29074" s="102"/>
      <c r="O29074" s="93"/>
      <c r="P29074" s="93"/>
    </row>
    <row r="29075" spans="14:16">
      <c r="N29075" s="102"/>
      <c r="O29075" s="93"/>
      <c r="P29075" s="93"/>
    </row>
    <row r="29076" spans="14:16">
      <c r="N29076" s="102"/>
      <c r="O29076" s="93"/>
      <c r="P29076" s="93"/>
    </row>
    <row r="29077" spans="14:16">
      <c r="N29077" s="102"/>
      <c r="O29077" s="93"/>
      <c r="P29077" s="93"/>
    </row>
    <row r="29078" spans="14:16">
      <c r="N29078" s="102"/>
      <c r="O29078" s="93"/>
      <c r="P29078" s="93"/>
    </row>
    <row r="29079" spans="14:16">
      <c r="N29079" s="102"/>
      <c r="O29079" s="93"/>
      <c r="P29079" s="93"/>
    </row>
    <row r="29080" spans="14:16">
      <c r="N29080" s="102"/>
      <c r="O29080" s="93"/>
      <c r="P29080" s="93"/>
    </row>
    <row r="29081" spans="14:16">
      <c r="N29081" s="102"/>
      <c r="O29081" s="93"/>
      <c r="P29081" s="93"/>
    </row>
    <row r="29082" spans="14:16">
      <c r="N29082" s="102"/>
      <c r="O29082" s="93"/>
      <c r="P29082" s="93"/>
    </row>
    <row r="29083" spans="14:16">
      <c r="N29083" s="102"/>
      <c r="O29083" s="93"/>
      <c r="P29083" s="93"/>
    </row>
    <row r="29084" spans="14:16">
      <c r="N29084" s="102"/>
      <c r="O29084" s="93"/>
      <c r="P29084" s="93"/>
    </row>
    <row r="29085" spans="14:16">
      <c r="N29085" s="102"/>
      <c r="O29085" s="93"/>
      <c r="P29085" s="93"/>
    </row>
    <row r="29086" spans="14:16">
      <c r="N29086" s="102"/>
      <c r="O29086" s="93"/>
      <c r="P29086" s="93"/>
    </row>
    <row r="29087" spans="14:16">
      <c r="N29087" s="102"/>
      <c r="O29087" s="93"/>
      <c r="P29087" s="93"/>
    </row>
    <row r="29088" spans="14:16">
      <c r="N29088" s="102"/>
      <c r="O29088" s="93"/>
      <c r="P29088" s="93"/>
    </row>
    <row r="29089" spans="14:16">
      <c r="N29089" s="102"/>
      <c r="O29089" s="93"/>
      <c r="P29089" s="93"/>
    </row>
    <row r="29090" spans="14:16">
      <c r="N29090" s="102"/>
      <c r="O29090" s="93"/>
      <c r="P29090" s="93"/>
    </row>
    <row r="29091" spans="14:16">
      <c r="N29091" s="102"/>
      <c r="O29091" s="93"/>
      <c r="P29091" s="93"/>
    </row>
    <row r="29092" spans="14:16">
      <c r="N29092" s="102"/>
      <c r="O29092" s="93"/>
      <c r="P29092" s="93"/>
    </row>
    <row r="29093" spans="14:16">
      <c r="N29093" s="102"/>
      <c r="O29093" s="93"/>
      <c r="P29093" s="93"/>
    </row>
    <row r="29094" spans="14:16">
      <c r="N29094" s="102"/>
      <c r="O29094" s="93"/>
      <c r="P29094" s="93"/>
    </row>
    <row r="29095" spans="14:16">
      <c r="N29095" s="102"/>
      <c r="O29095" s="93"/>
      <c r="P29095" s="93"/>
    </row>
    <row r="29096" spans="14:16">
      <c r="N29096" s="102"/>
      <c r="O29096" s="93"/>
      <c r="P29096" s="93"/>
    </row>
    <row r="29097" spans="14:16">
      <c r="N29097" s="102"/>
      <c r="O29097" s="93"/>
      <c r="P29097" s="93"/>
    </row>
    <row r="29098" spans="14:16">
      <c r="N29098" s="102"/>
      <c r="O29098" s="93"/>
      <c r="P29098" s="93"/>
    </row>
    <row r="29099" spans="14:16">
      <c r="N29099" s="102"/>
      <c r="O29099" s="93"/>
      <c r="P29099" s="93"/>
    </row>
    <row r="29100" spans="14:16">
      <c r="N29100" s="102"/>
      <c r="O29100" s="93"/>
      <c r="P29100" s="93"/>
    </row>
    <row r="29101" spans="14:16">
      <c r="N29101" s="102"/>
      <c r="O29101" s="93"/>
      <c r="P29101" s="93"/>
    </row>
    <row r="29102" spans="14:16">
      <c r="N29102" s="102"/>
      <c r="O29102" s="93"/>
      <c r="P29102" s="93"/>
    </row>
    <row r="29103" spans="14:16">
      <c r="N29103" s="102"/>
      <c r="O29103" s="93"/>
      <c r="P29103" s="93"/>
    </row>
    <row r="29104" spans="14:16">
      <c r="N29104" s="102"/>
      <c r="O29104" s="93"/>
      <c r="P29104" s="93"/>
    </row>
    <row r="29105" spans="14:16">
      <c r="N29105" s="102"/>
      <c r="O29105" s="93"/>
      <c r="P29105" s="93"/>
    </row>
    <row r="29106" spans="14:16">
      <c r="N29106" s="102"/>
      <c r="O29106" s="93"/>
      <c r="P29106" s="93"/>
    </row>
    <row r="29107" spans="14:16">
      <c r="N29107" s="102"/>
      <c r="O29107" s="93"/>
      <c r="P29107" s="93"/>
    </row>
    <row r="29108" spans="14:16">
      <c r="N29108" s="102"/>
      <c r="O29108" s="93"/>
      <c r="P29108" s="93"/>
    </row>
    <row r="29109" spans="14:16">
      <c r="N29109" s="102"/>
      <c r="O29109" s="93"/>
      <c r="P29109" s="93"/>
    </row>
    <row r="29110" spans="14:16">
      <c r="N29110" s="102"/>
      <c r="O29110" s="93"/>
      <c r="P29110" s="93"/>
    </row>
    <row r="29111" spans="14:16">
      <c r="N29111" s="102"/>
      <c r="O29111" s="93"/>
      <c r="P29111" s="93"/>
    </row>
    <row r="29112" spans="14:16">
      <c r="N29112" s="102"/>
      <c r="O29112" s="93"/>
      <c r="P29112" s="93"/>
    </row>
    <row r="29113" spans="14:16">
      <c r="N29113" s="102"/>
      <c r="O29113" s="93"/>
      <c r="P29113" s="93"/>
    </row>
    <row r="29114" spans="14:16">
      <c r="N29114" s="102"/>
      <c r="O29114" s="93"/>
      <c r="P29114" s="93"/>
    </row>
    <row r="29115" spans="14:16">
      <c r="N29115" s="102"/>
      <c r="O29115" s="93"/>
      <c r="P29115" s="93"/>
    </row>
    <row r="29116" spans="14:16">
      <c r="N29116" s="102"/>
      <c r="O29116" s="93"/>
      <c r="P29116" s="93"/>
    </row>
    <row r="29117" spans="14:16">
      <c r="N29117" s="102"/>
      <c r="O29117" s="93"/>
      <c r="P29117" s="93"/>
    </row>
    <row r="29118" spans="14:16">
      <c r="N29118" s="102"/>
      <c r="O29118" s="93"/>
      <c r="P29118" s="93"/>
    </row>
    <row r="29119" spans="14:16">
      <c r="N29119" s="102"/>
      <c r="O29119" s="93"/>
      <c r="P29119" s="93"/>
    </row>
    <row r="29120" spans="14:16">
      <c r="N29120" s="102"/>
      <c r="O29120" s="93"/>
      <c r="P29120" s="93"/>
    </row>
    <row r="29121" spans="14:16">
      <c r="N29121" s="102"/>
      <c r="O29121" s="93"/>
      <c r="P29121" s="93"/>
    </row>
    <row r="29122" spans="14:16">
      <c r="N29122" s="102"/>
      <c r="O29122" s="93"/>
      <c r="P29122" s="93"/>
    </row>
    <row r="29123" spans="14:16">
      <c r="N29123" s="102"/>
      <c r="O29123" s="93"/>
      <c r="P29123" s="93"/>
    </row>
    <row r="29124" spans="14:16">
      <c r="N29124" s="102"/>
      <c r="O29124" s="93"/>
      <c r="P29124" s="93"/>
    </row>
    <row r="29125" spans="14:16">
      <c r="N29125" s="102"/>
      <c r="O29125" s="93"/>
      <c r="P29125" s="93"/>
    </row>
    <row r="29126" spans="14:16">
      <c r="N29126" s="102"/>
      <c r="O29126" s="93"/>
      <c r="P29126" s="93"/>
    </row>
    <row r="29127" spans="14:16">
      <c r="N29127" s="102"/>
      <c r="O29127" s="93"/>
      <c r="P29127" s="93"/>
    </row>
    <row r="29128" spans="14:16">
      <c r="N29128" s="102"/>
      <c r="O29128" s="93"/>
      <c r="P29128" s="93"/>
    </row>
    <row r="29129" spans="14:16">
      <c r="N29129" s="102"/>
      <c r="O29129" s="93"/>
      <c r="P29129" s="93"/>
    </row>
    <row r="29130" spans="14:16">
      <c r="N29130" s="102"/>
      <c r="O29130" s="93"/>
      <c r="P29130" s="93"/>
    </row>
    <row r="29131" spans="14:16">
      <c r="N29131" s="102"/>
      <c r="O29131" s="93"/>
      <c r="P29131" s="93"/>
    </row>
    <row r="29132" spans="14:16">
      <c r="N29132" s="102"/>
      <c r="O29132" s="93"/>
      <c r="P29132" s="93"/>
    </row>
    <row r="29133" spans="14:16">
      <c r="N29133" s="102"/>
      <c r="O29133" s="93"/>
      <c r="P29133" s="93"/>
    </row>
    <row r="29134" spans="14:16">
      <c r="N29134" s="102"/>
      <c r="O29134" s="93"/>
      <c r="P29134" s="93"/>
    </row>
    <row r="29135" spans="14:16">
      <c r="N29135" s="102"/>
      <c r="O29135" s="93"/>
      <c r="P29135" s="93"/>
    </row>
    <row r="29136" spans="14:16">
      <c r="N29136" s="102"/>
      <c r="O29136" s="93"/>
      <c r="P29136" s="93"/>
    </row>
    <row r="29137" spans="14:16">
      <c r="N29137" s="102"/>
      <c r="O29137" s="93"/>
      <c r="P29137" s="93"/>
    </row>
    <row r="29138" spans="14:16">
      <c r="N29138" s="102"/>
      <c r="O29138" s="93"/>
      <c r="P29138" s="93"/>
    </row>
    <row r="29139" spans="14:16">
      <c r="N29139" s="102"/>
      <c r="O29139" s="93"/>
      <c r="P29139" s="93"/>
    </row>
    <row r="29140" spans="14:16">
      <c r="N29140" s="102"/>
      <c r="O29140" s="93"/>
      <c r="P29140" s="93"/>
    </row>
    <row r="29141" spans="14:16">
      <c r="N29141" s="102"/>
      <c r="O29141" s="93"/>
      <c r="P29141" s="93"/>
    </row>
    <row r="29142" spans="14:16">
      <c r="N29142" s="102"/>
      <c r="O29142" s="93"/>
      <c r="P29142" s="93"/>
    </row>
    <row r="29143" spans="14:16">
      <c r="N29143" s="102"/>
      <c r="O29143" s="93"/>
      <c r="P29143" s="93"/>
    </row>
    <row r="29144" spans="14:16">
      <c r="N29144" s="102"/>
      <c r="O29144" s="93"/>
      <c r="P29144" s="93"/>
    </row>
    <row r="29145" spans="14:16">
      <c r="N29145" s="102"/>
      <c r="O29145" s="93"/>
      <c r="P29145" s="93"/>
    </row>
    <row r="29146" spans="14:16">
      <c r="N29146" s="102"/>
      <c r="O29146" s="93"/>
      <c r="P29146" s="93"/>
    </row>
    <row r="29147" spans="14:16">
      <c r="N29147" s="102"/>
      <c r="O29147" s="93"/>
      <c r="P29147" s="93"/>
    </row>
    <row r="29148" spans="14:16">
      <c r="N29148" s="102"/>
      <c r="O29148" s="93"/>
      <c r="P29148" s="93"/>
    </row>
    <row r="29149" spans="14:16">
      <c r="N29149" s="102"/>
      <c r="O29149" s="93"/>
      <c r="P29149" s="93"/>
    </row>
    <row r="29150" spans="14:16">
      <c r="N29150" s="102"/>
      <c r="O29150" s="93"/>
      <c r="P29150" s="93"/>
    </row>
    <row r="29151" spans="14:16">
      <c r="N29151" s="102"/>
      <c r="O29151" s="93"/>
      <c r="P29151" s="93"/>
    </row>
    <row r="29152" spans="14:16">
      <c r="N29152" s="102"/>
      <c r="O29152" s="93"/>
      <c r="P29152" s="93"/>
    </row>
    <row r="29153" spans="14:16">
      <c r="N29153" s="102"/>
      <c r="O29153" s="93"/>
      <c r="P29153" s="93"/>
    </row>
    <row r="29154" spans="14:16">
      <c r="N29154" s="102"/>
      <c r="O29154" s="93"/>
      <c r="P29154" s="93"/>
    </row>
    <row r="29155" spans="14:16">
      <c r="N29155" s="102"/>
      <c r="O29155" s="93"/>
      <c r="P29155" s="93"/>
    </row>
    <row r="29156" spans="14:16">
      <c r="N29156" s="102"/>
      <c r="O29156" s="93"/>
      <c r="P29156" s="93"/>
    </row>
    <row r="29157" spans="14:16">
      <c r="N29157" s="102"/>
      <c r="O29157" s="93"/>
      <c r="P29157" s="93"/>
    </row>
    <row r="29158" spans="14:16">
      <c r="N29158" s="102"/>
      <c r="O29158" s="93"/>
      <c r="P29158" s="93"/>
    </row>
    <row r="29159" spans="14:16">
      <c r="N29159" s="102"/>
      <c r="O29159" s="93"/>
      <c r="P29159" s="93"/>
    </row>
    <row r="29160" spans="14:16">
      <c r="N29160" s="102"/>
      <c r="O29160" s="93"/>
      <c r="P29160" s="93"/>
    </row>
    <row r="29161" spans="14:16">
      <c r="N29161" s="102"/>
      <c r="O29161" s="93"/>
      <c r="P29161" s="93"/>
    </row>
    <row r="29162" spans="14:16">
      <c r="N29162" s="102"/>
      <c r="O29162" s="93"/>
      <c r="P29162" s="93"/>
    </row>
    <row r="29163" spans="14:16">
      <c r="N29163" s="102"/>
      <c r="O29163" s="93"/>
      <c r="P29163" s="93"/>
    </row>
    <row r="29164" spans="14:16">
      <c r="N29164" s="102"/>
      <c r="O29164" s="93"/>
      <c r="P29164" s="93"/>
    </row>
    <row r="29165" spans="14:16">
      <c r="N29165" s="102"/>
      <c r="O29165" s="93"/>
      <c r="P29165" s="93"/>
    </row>
    <row r="29166" spans="14:16">
      <c r="N29166" s="102"/>
      <c r="O29166" s="93"/>
      <c r="P29166" s="93"/>
    </row>
    <row r="29167" spans="14:16">
      <c r="N29167" s="102"/>
      <c r="O29167" s="93"/>
      <c r="P29167" s="93"/>
    </row>
    <row r="29168" spans="14:16">
      <c r="N29168" s="102"/>
      <c r="O29168" s="93"/>
      <c r="P29168" s="93"/>
    </row>
    <row r="29169" spans="14:16">
      <c r="N29169" s="102"/>
      <c r="O29169" s="93"/>
      <c r="P29169" s="93"/>
    </row>
    <row r="29170" spans="14:16">
      <c r="N29170" s="102"/>
      <c r="O29170" s="93"/>
      <c r="P29170" s="93"/>
    </row>
    <row r="29171" spans="14:16">
      <c r="N29171" s="102"/>
      <c r="O29171" s="93"/>
      <c r="P29171" s="93"/>
    </row>
    <row r="29172" spans="14:16">
      <c r="N29172" s="102"/>
      <c r="O29172" s="93"/>
      <c r="P29172" s="93"/>
    </row>
    <row r="29173" spans="14:16">
      <c r="N29173" s="102"/>
      <c r="O29173" s="93"/>
      <c r="P29173" s="93"/>
    </row>
    <row r="29174" spans="14:16">
      <c r="N29174" s="102"/>
      <c r="O29174" s="93"/>
      <c r="P29174" s="93"/>
    </row>
    <row r="29175" spans="14:16">
      <c r="N29175" s="102"/>
      <c r="O29175" s="93"/>
      <c r="P29175" s="93"/>
    </row>
    <row r="29176" spans="14:16">
      <c r="N29176" s="102"/>
      <c r="O29176" s="93"/>
      <c r="P29176" s="93"/>
    </row>
    <row r="29177" spans="14:16">
      <c r="N29177" s="102"/>
      <c r="O29177" s="93"/>
      <c r="P29177" s="93"/>
    </row>
    <row r="29178" spans="14:16">
      <c r="N29178" s="102"/>
      <c r="O29178" s="93"/>
      <c r="P29178" s="93"/>
    </row>
    <row r="29179" spans="14:16">
      <c r="N29179" s="102"/>
      <c r="O29179" s="93"/>
      <c r="P29179" s="93"/>
    </row>
    <row r="29180" spans="14:16">
      <c r="N29180" s="102"/>
      <c r="O29180" s="93"/>
      <c r="P29180" s="93"/>
    </row>
    <row r="29181" spans="14:16">
      <c r="N29181" s="102"/>
      <c r="O29181" s="93"/>
      <c r="P29181" s="93"/>
    </row>
    <row r="29182" spans="14:16">
      <c r="N29182" s="102"/>
      <c r="O29182" s="93"/>
      <c r="P29182" s="93"/>
    </row>
    <row r="29183" spans="14:16">
      <c r="N29183" s="102"/>
      <c r="O29183" s="93"/>
      <c r="P29183" s="93"/>
    </row>
    <row r="29184" spans="14:16">
      <c r="N29184" s="102"/>
      <c r="O29184" s="93"/>
      <c r="P29184" s="93"/>
    </row>
    <row r="29185" spans="14:16">
      <c r="N29185" s="102"/>
      <c r="O29185" s="93"/>
      <c r="P29185" s="93"/>
    </row>
    <row r="29186" spans="14:16">
      <c r="N29186" s="102"/>
      <c r="O29186" s="93"/>
      <c r="P29186" s="93"/>
    </row>
    <row r="29187" spans="14:16">
      <c r="N29187" s="102"/>
      <c r="O29187" s="93"/>
      <c r="P29187" s="93"/>
    </row>
    <row r="29188" spans="14:16">
      <c r="N29188" s="102"/>
      <c r="O29188" s="93"/>
      <c r="P29188" s="93"/>
    </row>
    <row r="29189" spans="14:16">
      <c r="N29189" s="102"/>
      <c r="O29189" s="93"/>
      <c r="P29189" s="93"/>
    </row>
    <row r="29190" spans="14:16">
      <c r="N29190" s="102"/>
      <c r="O29190" s="93"/>
      <c r="P29190" s="93"/>
    </row>
    <row r="29191" spans="14:16">
      <c r="N29191" s="102"/>
      <c r="O29191" s="93"/>
      <c r="P29191" s="93"/>
    </row>
    <row r="29192" spans="14:16">
      <c r="N29192" s="102"/>
      <c r="O29192" s="93"/>
      <c r="P29192" s="93"/>
    </row>
    <row r="29193" spans="14:16">
      <c r="N29193" s="102"/>
      <c r="O29193" s="93"/>
      <c r="P29193" s="93"/>
    </row>
    <row r="29194" spans="14:16">
      <c r="N29194" s="102"/>
      <c r="O29194" s="93"/>
      <c r="P29194" s="93"/>
    </row>
    <row r="29195" spans="14:16">
      <c r="N29195" s="102"/>
      <c r="O29195" s="93"/>
      <c r="P29195" s="93"/>
    </row>
    <row r="29196" spans="14:16">
      <c r="N29196" s="102"/>
      <c r="O29196" s="93"/>
      <c r="P29196" s="93"/>
    </row>
    <row r="29197" spans="14:16">
      <c r="N29197" s="102"/>
      <c r="O29197" s="93"/>
      <c r="P29197" s="93"/>
    </row>
    <row r="29198" spans="14:16">
      <c r="N29198" s="102"/>
      <c r="O29198" s="93"/>
      <c r="P29198" s="93"/>
    </row>
    <row r="29199" spans="14:16">
      <c r="N29199" s="102"/>
      <c r="O29199" s="93"/>
      <c r="P29199" s="93"/>
    </row>
    <row r="29200" spans="14:16">
      <c r="N29200" s="102"/>
      <c r="O29200" s="93"/>
      <c r="P29200" s="93"/>
    </row>
    <row r="29201" spans="14:16">
      <c r="N29201" s="102"/>
      <c r="O29201" s="93"/>
      <c r="P29201" s="93"/>
    </row>
    <row r="29202" spans="14:16">
      <c r="N29202" s="102"/>
      <c r="O29202" s="93"/>
      <c r="P29202" s="93"/>
    </row>
    <row r="29203" spans="14:16">
      <c r="N29203" s="102"/>
      <c r="O29203" s="93"/>
      <c r="P29203" s="93"/>
    </row>
    <row r="29204" spans="14:16">
      <c r="N29204" s="102"/>
      <c r="O29204" s="93"/>
      <c r="P29204" s="93"/>
    </row>
    <row r="29205" spans="14:16">
      <c r="N29205" s="102"/>
      <c r="O29205" s="93"/>
      <c r="P29205" s="93"/>
    </row>
    <row r="29206" spans="14:16">
      <c r="N29206" s="102"/>
      <c r="O29206" s="93"/>
      <c r="P29206" s="93"/>
    </row>
    <row r="29207" spans="14:16">
      <c r="N29207" s="102"/>
      <c r="O29207" s="93"/>
      <c r="P29207" s="93"/>
    </row>
    <row r="29208" spans="14:16">
      <c r="N29208" s="102"/>
      <c r="O29208" s="93"/>
      <c r="P29208" s="93"/>
    </row>
    <row r="29209" spans="14:16">
      <c r="N29209" s="102"/>
      <c r="O29209" s="93"/>
      <c r="P29209" s="93"/>
    </row>
    <row r="29210" spans="14:16">
      <c r="N29210" s="102"/>
      <c r="O29210" s="93"/>
      <c r="P29210" s="93"/>
    </row>
    <row r="29211" spans="14:16">
      <c r="N29211" s="102"/>
      <c r="O29211" s="93"/>
      <c r="P29211" s="93"/>
    </row>
    <row r="29212" spans="14:16">
      <c r="N29212" s="102"/>
      <c r="O29212" s="93"/>
      <c r="P29212" s="93"/>
    </row>
    <row r="29213" spans="14:16">
      <c r="N29213" s="102"/>
      <c r="O29213" s="93"/>
      <c r="P29213" s="93"/>
    </row>
    <row r="29214" spans="14:16">
      <c r="N29214" s="102"/>
      <c r="O29214" s="93"/>
      <c r="P29214" s="93"/>
    </row>
    <row r="29215" spans="14:16">
      <c r="N29215" s="102"/>
      <c r="O29215" s="93"/>
      <c r="P29215" s="93"/>
    </row>
    <row r="29216" spans="14:16">
      <c r="N29216" s="102"/>
      <c r="O29216" s="93"/>
      <c r="P29216" s="93"/>
    </row>
    <row r="29217" spans="14:16">
      <c r="N29217" s="102"/>
      <c r="O29217" s="93"/>
      <c r="P29217" s="93"/>
    </row>
    <row r="29218" spans="14:16">
      <c r="N29218" s="102"/>
      <c r="O29218" s="93"/>
      <c r="P29218" s="93"/>
    </row>
    <row r="29219" spans="14:16">
      <c r="N29219" s="102"/>
      <c r="O29219" s="93"/>
      <c r="P29219" s="93"/>
    </row>
    <row r="29220" spans="14:16">
      <c r="N29220" s="102"/>
      <c r="O29220" s="93"/>
      <c r="P29220" s="93"/>
    </row>
    <row r="29221" spans="14:16">
      <c r="N29221" s="102"/>
      <c r="O29221" s="93"/>
      <c r="P29221" s="93"/>
    </row>
    <row r="29222" spans="14:16">
      <c r="N29222" s="102"/>
      <c r="O29222" s="93"/>
      <c r="P29222" s="93"/>
    </row>
    <row r="29223" spans="14:16">
      <c r="N29223" s="102"/>
      <c r="O29223" s="93"/>
      <c r="P29223" s="93"/>
    </row>
    <row r="29224" spans="14:16">
      <c r="N29224" s="102"/>
      <c r="O29224" s="93"/>
      <c r="P29224" s="93"/>
    </row>
    <row r="29225" spans="14:16">
      <c r="N29225" s="102"/>
      <c r="O29225" s="93"/>
      <c r="P29225" s="93"/>
    </row>
    <row r="29226" spans="14:16">
      <c r="N29226" s="102"/>
      <c r="O29226" s="93"/>
      <c r="P29226" s="93"/>
    </row>
    <row r="29227" spans="14:16">
      <c r="N29227" s="102"/>
      <c r="O29227" s="93"/>
      <c r="P29227" s="93"/>
    </row>
    <row r="29228" spans="14:16">
      <c r="N29228" s="102"/>
      <c r="O29228" s="93"/>
      <c r="P29228" s="93"/>
    </row>
    <row r="29229" spans="14:16">
      <c r="N29229" s="102"/>
      <c r="O29229" s="93"/>
      <c r="P29229" s="93"/>
    </row>
    <row r="29230" spans="14:16">
      <c r="N29230" s="102"/>
      <c r="O29230" s="93"/>
      <c r="P29230" s="93"/>
    </row>
    <row r="29231" spans="14:16">
      <c r="N29231" s="102"/>
      <c r="O29231" s="93"/>
      <c r="P29231" s="93"/>
    </row>
    <row r="29232" spans="14:16">
      <c r="N29232" s="102"/>
      <c r="O29232" s="93"/>
      <c r="P29232" s="93"/>
    </row>
    <row r="29233" spans="14:16">
      <c r="N29233" s="102"/>
      <c r="O29233" s="93"/>
      <c r="P29233" s="93"/>
    </row>
    <row r="29234" spans="14:16">
      <c r="N29234" s="102"/>
      <c r="O29234" s="93"/>
      <c r="P29234" s="93"/>
    </row>
    <row r="29235" spans="14:16">
      <c r="N29235" s="102"/>
      <c r="O29235" s="93"/>
      <c r="P29235" s="93"/>
    </row>
    <row r="29236" spans="14:16">
      <c r="N29236" s="102"/>
      <c r="O29236" s="93"/>
      <c r="P29236" s="93"/>
    </row>
    <row r="29237" spans="14:16">
      <c r="N29237" s="102"/>
      <c r="O29237" s="93"/>
      <c r="P29237" s="93"/>
    </row>
    <row r="29238" spans="14:16">
      <c r="N29238" s="102"/>
      <c r="O29238" s="93"/>
      <c r="P29238" s="93"/>
    </row>
    <row r="29239" spans="14:16">
      <c r="N29239" s="102"/>
      <c r="O29239" s="93"/>
      <c r="P29239" s="93"/>
    </row>
    <row r="29240" spans="14:16">
      <c r="N29240" s="102"/>
      <c r="O29240" s="93"/>
      <c r="P29240" s="93"/>
    </row>
    <row r="29241" spans="14:16">
      <c r="N29241" s="102"/>
      <c r="O29241" s="93"/>
      <c r="P29241" s="93"/>
    </row>
    <row r="29242" spans="14:16">
      <c r="N29242" s="102"/>
      <c r="O29242" s="93"/>
      <c r="P29242" s="93"/>
    </row>
    <row r="29243" spans="14:16">
      <c r="N29243" s="102"/>
      <c r="O29243" s="93"/>
      <c r="P29243" s="93"/>
    </row>
    <row r="29244" spans="14:16">
      <c r="N29244" s="102"/>
      <c r="O29244" s="93"/>
      <c r="P29244" s="93"/>
    </row>
    <row r="29245" spans="14:16">
      <c r="N29245" s="102"/>
      <c r="O29245" s="93"/>
      <c r="P29245" s="93"/>
    </row>
    <row r="29246" spans="14:16">
      <c r="N29246" s="102"/>
      <c r="O29246" s="93"/>
      <c r="P29246" s="93"/>
    </row>
    <row r="29247" spans="14:16">
      <c r="N29247" s="102"/>
      <c r="O29247" s="93"/>
      <c r="P29247" s="93"/>
    </row>
    <row r="29248" spans="14:16">
      <c r="N29248" s="102"/>
      <c r="O29248" s="93"/>
      <c r="P29248" s="93"/>
    </row>
    <row r="29249" spans="14:16">
      <c r="N29249" s="102"/>
      <c r="O29249" s="93"/>
      <c r="P29249" s="93"/>
    </row>
    <row r="29250" spans="14:16">
      <c r="N29250" s="102"/>
      <c r="O29250" s="93"/>
      <c r="P29250" s="93"/>
    </row>
    <row r="29251" spans="14:16">
      <c r="N29251" s="102"/>
      <c r="O29251" s="93"/>
      <c r="P29251" s="93"/>
    </row>
    <row r="29252" spans="14:16">
      <c r="N29252" s="102"/>
      <c r="O29252" s="93"/>
      <c r="P29252" s="93"/>
    </row>
    <row r="29253" spans="14:16">
      <c r="N29253" s="102"/>
      <c r="O29253" s="93"/>
      <c r="P29253" s="93"/>
    </row>
    <row r="29254" spans="14:16">
      <c r="N29254" s="102"/>
      <c r="O29254" s="93"/>
      <c r="P29254" s="93"/>
    </row>
    <row r="29255" spans="14:16">
      <c r="N29255" s="102"/>
      <c r="O29255" s="93"/>
      <c r="P29255" s="93"/>
    </row>
    <row r="29256" spans="14:16">
      <c r="N29256" s="102"/>
      <c r="O29256" s="93"/>
      <c r="P29256" s="93"/>
    </row>
    <row r="29257" spans="14:16">
      <c r="N29257" s="102"/>
      <c r="O29257" s="93"/>
      <c r="P29257" s="93"/>
    </row>
    <row r="29258" spans="14:16">
      <c r="N29258" s="102"/>
      <c r="O29258" s="93"/>
      <c r="P29258" s="93"/>
    </row>
    <row r="29259" spans="14:16">
      <c r="N29259" s="102"/>
      <c r="O29259" s="93"/>
      <c r="P29259" s="93"/>
    </row>
    <row r="29260" spans="14:16">
      <c r="N29260" s="102"/>
      <c r="O29260" s="93"/>
      <c r="P29260" s="93"/>
    </row>
    <row r="29261" spans="14:16">
      <c r="N29261" s="102"/>
      <c r="O29261" s="93"/>
      <c r="P29261" s="93"/>
    </row>
    <row r="29262" spans="14:16">
      <c r="N29262" s="102"/>
      <c r="O29262" s="93"/>
      <c r="P29262" s="93"/>
    </row>
    <row r="29263" spans="14:16">
      <c r="N29263" s="102"/>
      <c r="O29263" s="93"/>
      <c r="P29263" s="93"/>
    </row>
    <row r="29264" spans="14:16">
      <c r="N29264" s="102"/>
      <c r="O29264" s="93"/>
      <c r="P29264" s="93"/>
    </row>
    <row r="29265" spans="14:16">
      <c r="N29265" s="102"/>
      <c r="O29265" s="93"/>
      <c r="P29265" s="93"/>
    </row>
    <row r="29266" spans="14:16">
      <c r="N29266" s="102"/>
      <c r="O29266" s="93"/>
      <c r="P29266" s="93"/>
    </row>
    <row r="29267" spans="14:16">
      <c r="N29267" s="102"/>
      <c r="O29267" s="93"/>
      <c r="P29267" s="93"/>
    </row>
    <row r="29268" spans="14:16">
      <c r="N29268" s="102"/>
      <c r="O29268" s="93"/>
      <c r="P29268" s="93"/>
    </row>
    <row r="29269" spans="14:16">
      <c r="N29269" s="102"/>
      <c r="O29269" s="93"/>
      <c r="P29269" s="93"/>
    </row>
    <row r="29270" spans="14:16">
      <c r="N29270" s="102"/>
      <c r="O29270" s="93"/>
      <c r="P29270" s="93"/>
    </row>
    <row r="29271" spans="14:16">
      <c r="N29271" s="102"/>
      <c r="O29271" s="93"/>
      <c r="P29271" s="93"/>
    </row>
    <row r="29272" spans="14:16">
      <c r="N29272" s="102"/>
      <c r="O29272" s="93"/>
      <c r="P29272" s="93"/>
    </row>
    <row r="29273" spans="14:16">
      <c r="N29273" s="102"/>
      <c r="O29273" s="93"/>
      <c r="P29273" s="93"/>
    </row>
    <row r="29274" spans="14:16">
      <c r="N29274" s="102"/>
      <c r="O29274" s="93"/>
      <c r="P29274" s="93"/>
    </row>
    <row r="29275" spans="14:16">
      <c r="N29275" s="102"/>
      <c r="O29275" s="93"/>
      <c r="P29275" s="93"/>
    </row>
    <row r="29276" spans="14:16">
      <c r="N29276" s="102"/>
      <c r="O29276" s="93"/>
      <c r="P29276" s="93"/>
    </row>
    <row r="29277" spans="14:16">
      <c r="N29277" s="102"/>
      <c r="O29277" s="93"/>
      <c r="P29277" s="93"/>
    </row>
    <row r="29278" spans="14:16">
      <c r="N29278" s="102"/>
      <c r="O29278" s="93"/>
      <c r="P29278" s="93"/>
    </row>
    <row r="29279" spans="14:16">
      <c r="N29279" s="102"/>
      <c r="O29279" s="93"/>
      <c r="P29279" s="93"/>
    </row>
    <row r="29280" spans="14:16">
      <c r="N29280" s="102"/>
      <c r="O29280" s="93"/>
      <c r="P29280" s="93"/>
    </row>
    <row r="29281" spans="14:16">
      <c r="N29281" s="102"/>
      <c r="O29281" s="93"/>
      <c r="P29281" s="93"/>
    </row>
    <row r="29282" spans="14:16">
      <c r="N29282" s="102"/>
      <c r="O29282" s="93"/>
      <c r="P29282" s="93"/>
    </row>
    <row r="29283" spans="14:16">
      <c r="N29283" s="102"/>
      <c r="O29283" s="93"/>
      <c r="P29283" s="93"/>
    </row>
    <row r="29284" spans="14:16">
      <c r="N29284" s="102"/>
      <c r="O29284" s="93"/>
      <c r="P29284" s="93"/>
    </row>
    <row r="29285" spans="14:16">
      <c r="N29285" s="102"/>
      <c r="O29285" s="93"/>
      <c r="P29285" s="93"/>
    </row>
    <row r="29286" spans="14:16">
      <c r="N29286" s="102"/>
      <c r="O29286" s="93"/>
      <c r="P29286" s="93"/>
    </row>
    <row r="29287" spans="14:16">
      <c r="N29287" s="102"/>
      <c r="O29287" s="93"/>
      <c r="P29287" s="93"/>
    </row>
    <row r="29288" spans="14:16">
      <c r="N29288" s="102"/>
      <c r="O29288" s="93"/>
      <c r="P29288" s="93"/>
    </row>
    <row r="29289" spans="14:16">
      <c r="N29289" s="102"/>
      <c r="O29289" s="93"/>
      <c r="P29289" s="93"/>
    </row>
    <row r="29290" spans="14:16">
      <c r="N29290" s="102"/>
      <c r="O29290" s="93"/>
      <c r="P29290" s="93"/>
    </row>
    <row r="29291" spans="14:16">
      <c r="N29291" s="102"/>
      <c r="O29291" s="93"/>
      <c r="P29291" s="93"/>
    </row>
    <row r="29292" spans="14:16">
      <c r="N29292" s="102"/>
      <c r="O29292" s="93"/>
      <c r="P29292" s="93"/>
    </row>
    <row r="29293" spans="14:16">
      <c r="N29293" s="102"/>
      <c r="O29293" s="93"/>
      <c r="P29293" s="93"/>
    </row>
    <row r="29294" spans="14:16">
      <c r="N29294" s="102"/>
      <c r="O29294" s="93"/>
      <c r="P29294" s="93"/>
    </row>
    <row r="29295" spans="14:16">
      <c r="N29295" s="102"/>
      <c r="O29295" s="93"/>
      <c r="P29295" s="93"/>
    </row>
    <row r="29296" spans="14:16">
      <c r="N29296" s="102"/>
      <c r="O29296" s="93"/>
      <c r="P29296" s="93"/>
    </row>
    <row r="29297" spans="14:16">
      <c r="N29297" s="102"/>
      <c r="O29297" s="93"/>
      <c r="P29297" s="93"/>
    </row>
    <row r="29298" spans="14:16">
      <c r="N29298" s="102"/>
      <c r="O29298" s="93"/>
      <c r="P29298" s="93"/>
    </row>
    <row r="29299" spans="14:16">
      <c r="N29299" s="102"/>
      <c r="O29299" s="93"/>
      <c r="P29299" s="93"/>
    </row>
    <row r="29300" spans="14:16">
      <c r="N29300" s="102"/>
      <c r="O29300" s="93"/>
      <c r="P29300" s="93"/>
    </row>
    <row r="29301" spans="14:16">
      <c r="N29301" s="102"/>
      <c r="O29301" s="93"/>
      <c r="P29301" s="93"/>
    </row>
    <row r="29302" spans="14:16">
      <c r="N29302" s="102"/>
      <c r="O29302" s="93"/>
      <c r="P29302" s="93"/>
    </row>
    <row r="29303" spans="14:16">
      <c r="N29303" s="102"/>
      <c r="O29303" s="93"/>
      <c r="P29303" s="93"/>
    </row>
    <row r="29304" spans="14:16">
      <c r="N29304" s="102"/>
      <c r="O29304" s="93"/>
      <c r="P29304" s="93"/>
    </row>
    <row r="29305" spans="14:16">
      <c r="N29305" s="102"/>
      <c r="O29305" s="93"/>
      <c r="P29305" s="93"/>
    </row>
    <row r="29306" spans="14:16">
      <c r="N29306" s="102"/>
      <c r="O29306" s="93"/>
      <c r="P29306" s="93"/>
    </row>
    <row r="29307" spans="14:16">
      <c r="N29307" s="102"/>
      <c r="O29307" s="93"/>
      <c r="P29307" s="93"/>
    </row>
    <row r="29308" spans="14:16">
      <c r="N29308" s="102"/>
      <c r="O29308" s="93"/>
      <c r="P29308" s="93"/>
    </row>
    <row r="29309" spans="14:16">
      <c r="N29309" s="102"/>
      <c r="O29309" s="93"/>
      <c r="P29309" s="93"/>
    </row>
    <row r="29310" spans="14:16">
      <c r="N29310" s="102"/>
      <c r="O29310" s="93"/>
      <c r="P29310" s="93"/>
    </row>
    <row r="29311" spans="14:16">
      <c r="N29311" s="102"/>
      <c r="O29311" s="93"/>
      <c r="P29311" s="93"/>
    </row>
    <row r="29312" spans="14:16">
      <c r="N29312" s="102"/>
      <c r="O29312" s="93"/>
      <c r="P29312" s="93"/>
    </row>
    <row r="29313" spans="14:16">
      <c r="N29313" s="102"/>
      <c r="O29313" s="93"/>
      <c r="P29313" s="93"/>
    </row>
    <row r="29314" spans="14:16">
      <c r="N29314" s="102"/>
      <c r="O29314" s="93"/>
      <c r="P29314" s="93"/>
    </row>
    <row r="29315" spans="14:16">
      <c r="N29315" s="102"/>
      <c r="O29315" s="93"/>
      <c r="P29315" s="93"/>
    </row>
    <row r="29316" spans="14:16">
      <c r="N29316" s="102"/>
      <c r="O29316" s="93"/>
      <c r="P29316" s="93"/>
    </row>
    <row r="29317" spans="14:16">
      <c r="N29317" s="102"/>
      <c r="O29317" s="93"/>
      <c r="P29317" s="93"/>
    </row>
    <row r="29318" spans="14:16">
      <c r="N29318" s="102"/>
      <c r="O29318" s="93"/>
      <c r="P29318" s="93"/>
    </row>
    <row r="29319" spans="14:16">
      <c r="N29319" s="102"/>
      <c r="O29319" s="93"/>
      <c r="P29319" s="93"/>
    </row>
    <row r="29320" spans="14:16">
      <c r="N29320" s="102"/>
      <c r="O29320" s="93"/>
      <c r="P29320" s="93"/>
    </row>
    <row r="29321" spans="14:16">
      <c r="N29321" s="102"/>
      <c r="O29321" s="93"/>
      <c r="P29321" s="93"/>
    </row>
    <row r="29322" spans="14:16">
      <c r="N29322" s="102"/>
      <c r="O29322" s="93"/>
      <c r="P29322" s="93"/>
    </row>
    <row r="29323" spans="14:16">
      <c r="N29323" s="102"/>
      <c r="O29323" s="93"/>
      <c r="P29323" s="93"/>
    </row>
    <row r="29324" spans="14:16">
      <c r="N29324" s="102"/>
      <c r="O29324" s="93"/>
      <c r="P29324" s="93"/>
    </row>
    <row r="29325" spans="14:16">
      <c r="N29325" s="102"/>
      <c r="O29325" s="93"/>
      <c r="P29325" s="93"/>
    </row>
    <row r="29326" spans="14:16">
      <c r="N29326" s="102"/>
      <c r="O29326" s="93"/>
      <c r="P29326" s="93"/>
    </row>
    <row r="29327" spans="14:16">
      <c r="N29327" s="102"/>
      <c r="O29327" s="93"/>
      <c r="P29327" s="93"/>
    </row>
    <row r="29328" spans="14:16">
      <c r="N29328" s="102"/>
      <c r="O29328" s="93"/>
      <c r="P29328" s="93"/>
    </row>
    <row r="29329" spans="14:16">
      <c r="N29329" s="102"/>
      <c r="O29329" s="93"/>
      <c r="P29329" s="93"/>
    </row>
    <row r="29330" spans="14:16">
      <c r="N29330" s="102"/>
      <c r="O29330" s="93"/>
      <c r="P29330" s="93"/>
    </row>
    <row r="29331" spans="14:16">
      <c r="N29331" s="102"/>
      <c r="O29331" s="93"/>
      <c r="P29331" s="93"/>
    </row>
    <row r="29332" spans="14:16">
      <c r="N29332" s="102"/>
      <c r="O29332" s="93"/>
      <c r="P29332" s="93"/>
    </row>
    <row r="29333" spans="14:16">
      <c r="N29333" s="102"/>
      <c r="O29333" s="93"/>
      <c r="P29333" s="93"/>
    </row>
    <row r="29334" spans="14:16">
      <c r="N29334" s="102"/>
      <c r="O29334" s="93"/>
      <c r="P29334" s="93"/>
    </row>
    <row r="29335" spans="14:16">
      <c r="N29335" s="102"/>
      <c r="O29335" s="93"/>
      <c r="P29335" s="93"/>
    </row>
    <row r="29336" spans="14:16">
      <c r="N29336" s="102"/>
      <c r="O29336" s="93"/>
      <c r="P29336" s="93"/>
    </row>
    <row r="29337" spans="14:16">
      <c r="N29337" s="102"/>
      <c r="O29337" s="93"/>
      <c r="P29337" s="93"/>
    </row>
    <row r="29338" spans="14:16">
      <c r="N29338" s="102"/>
      <c r="O29338" s="93"/>
      <c r="P29338" s="93"/>
    </row>
    <row r="29339" spans="14:16">
      <c r="N29339" s="102"/>
      <c r="O29339" s="93"/>
      <c r="P29339" s="93"/>
    </row>
    <row r="29340" spans="14:16">
      <c r="N29340" s="102"/>
      <c r="O29340" s="93"/>
      <c r="P29340" s="93"/>
    </row>
    <row r="29341" spans="14:16">
      <c r="N29341" s="102"/>
      <c r="O29341" s="93"/>
      <c r="P29341" s="93"/>
    </row>
    <row r="29342" spans="14:16">
      <c r="N29342" s="102"/>
      <c r="O29342" s="93"/>
      <c r="P29342" s="93"/>
    </row>
    <row r="29343" spans="14:16">
      <c r="N29343" s="102"/>
      <c r="O29343" s="93"/>
      <c r="P29343" s="93"/>
    </row>
    <row r="29344" spans="14:16">
      <c r="N29344" s="102"/>
      <c r="O29344" s="93"/>
      <c r="P29344" s="93"/>
    </row>
    <row r="29345" spans="14:16">
      <c r="N29345" s="102"/>
      <c r="O29345" s="93"/>
      <c r="P29345" s="93"/>
    </row>
    <row r="29346" spans="14:16">
      <c r="N29346" s="102"/>
      <c r="O29346" s="93"/>
      <c r="P29346" s="93"/>
    </row>
    <row r="29347" spans="14:16">
      <c r="N29347" s="102"/>
      <c r="O29347" s="93"/>
      <c r="P29347" s="93"/>
    </row>
    <row r="29348" spans="14:16">
      <c r="N29348" s="102"/>
      <c r="O29348" s="93"/>
      <c r="P29348" s="93"/>
    </row>
    <row r="29349" spans="14:16">
      <c r="N29349" s="102"/>
      <c r="O29349" s="93"/>
      <c r="P29349" s="93"/>
    </row>
    <row r="29350" spans="14:16">
      <c r="N29350" s="102"/>
      <c r="O29350" s="93"/>
      <c r="P29350" s="93"/>
    </row>
    <row r="29351" spans="14:16">
      <c r="N29351" s="102"/>
      <c r="O29351" s="93"/>
      <c r="P29351" s="93"/>
    </row>
    <row r="29352" spans="14:16">
      <c r="N29352" s="102"/>
      <c r="O29352" s="93"/>
      <c r="P29352" s="93"/>
    </row>
    <row r="29353" spans="14:16">
      <c r="N29353" s="102"/>
      <c r="O29353" s="93"/>
      <c r="P29353" s="93"/>
    </row>
    <row r="29354" spans="14:16">
      <c r="N29354" s="102"/>
      <c r="O29354" s="93"/>
      <c r="P29354" s="93"/>
    </row>
    <row r="29355" spans="14:16">
      <c r="N29355" s="102"/>
      <c r="O29355" s="93"/>
      <c r="P29355" s="93"/>
    </row>
    <row r="29356" spans="14:16">
      <c r="N29356" s="102"/>
      <c r="O29356" s="93"/>
      <c r="P29356" s="93"/>
    </row>
    <row r="29357" spans="14:16">
      <c r="N29357" s="102"/>
      <c r="O29357" s="93"/>
      <c r="P29357" s="93"/>
    </row>
    <row r="29358" spans="14:16">
      <c r="N29358" s="102"/>
      <c r="O29358" s="93"/>
      <c r="P29358" s="93"/>
    </row>
    <row r="29359" spans="14:16">
      <c r="N29359" s="102"/>
      <c r="O29359" s="93"/>
      <c r="P29359" s="93"/>
    </row>
    <row r="29360" spans="14:16">
      <c r="N29360" s="102"/>
      <c r="O29360" s="93"/>
      <c r="P29360" s="93"/>
    </row>
    <row r="29361" spans="14:16">
      <c r="N29361" s="102"/>
      <c r="O29361" s="93"/>
      <c r="P29361" s="93"/>
    </row>
    <row r="29362" spans="14:16">
      <c r="N29362" s="102"/>
      <c r="O29362" s="93"/>
      <c r="P29362" s="93"/>
    </row>
    <row r="29363" spans="14:16">
      <c r="N29363" s="102"/>
      <c r="O29363" s="93"/>
      <c r="P29363" s="93"/>
    </row>
    <row r="29364" spans="14:16">
      <c r="N29364" s="102"/>
      <c r="O29364" s="93"/>
      <c r="P29364" s="93"/>
    </row>
    <row r="29365" spans="14:16">
      <c r="N29365" s="102"/>
      <c r="O29365" s="93"/>
      <c r="P29365" s="93"/>
    </row>
    <row r="29366" spans="14:16">
      <c r="N29366" s="102"/>
      <c r="O29366" s="93"/>
      <c r="P29366" s="93"/>
    </row>
    <row r="29367" spans="14:16">
      <c r="N29367" s="102"/>
      <c r="O29367" s="93"/>
      <c r="P29367" s="93"/>
    </row>
    <row r="29368" spans="14:16">
      <c r="N29368" s="102"/>
      <c r="O29368" s="93"/>
      <c r="P29368" s="93"/>
    </row>
    <row r="29369" spans="14:16">
      <c r="N29369" s="102"/>
      <c r="O29369" s="93"/>
      <c r="P29369" s="93"/>
    </row>
    <row r="29370" spans="14:16">
      <c r="N29370" s="102"/>
      <c r="O29370" s="93"/>
      <c r="P29370" s="93"/>
    </row>
    <row r="29371" spans="14:16">
      <c r="N29371" s="102"/>
      <c r="O29371" s="93"/>
      <c r="P29371" s="93"/>
    </row>
    <row r="29372" spans="14:16">
      <c r="N29372" s="102"/>
      <c r="O29372" s="93"/>
      <c r="P29372" s="93"/>
    </row>
    <row r="29373" spans="14:16">
      <c r="N29373" s="102"/>
      <c r="O29373" s="93"/>
      <c r="P29373" s="93"/>
    </row>
    <row r="29374" spans="14:16">
      <c r="N29374" s="102"/>
      <c r="O29374" s="93"/>
      <c r="P29374" s="93"/>
    </row>
    <row r="29375" spans="14:16">
      <c r="N29375" s="102"/>
      <c r="O29375" s="93"/>
      <c r="P29375" s="93"/>
    </row>
    <row r="29376" spans="14:16">
      <c r="N29376" s="102"/>
      <c r="O29376" s="93"/>
      <c r="P29376" s="93"/>
    </row>
    <row r="29377" spans="14:16">
      <c r="N29377" s="102"/>
      <c r="O29377" s="93"/>
      <c r="P29377" s="93"/>
    </row>
    <row r="29378" spans="14:16">
      <c r="N29378" s="102"/>
      <c r="O29378" s="93"/>
      <c r="P29378" s="93"/>
    </row>
    <row r="29379" spans="14:16">
      <c r="N29379" s="102"/>
      <c r="O29379" s="93"/>
      <c r="P29379" s="93"/>
    </row>
    <row r="29380" spans="14:16">
      <c r="N29380" s="102"/>
      <c r="O29380" s="93"/>
      <c r="P29380" s="93"/>
    </row>
    <row r="29381" spans="14:16">
      <c r="N29381" s="102"/>
      <c r="O29381" s="93"/>
      <c r="P29381" s="93"/>
    </row>
    <row r="29382" spans="14:16">
      <c r="N29382" s="102"/>
      <c r="O29382" s="93"/>
      <c r="P29382" s="93"/>
    </row>
    <row r="29383" spans="14:16">
      <c r="N29383" s="102"/>
      <c r="O29383" s="93"/>
      <c r="P29383" s="93"/>
    </row>
    <row r="29384" spans="14:16">
      <c r="N29384" s="102"/>
      <c r="O29384" s="93"/>
      <c r="P29384" s="93"/>
    </row>
    <row r="29385" spans="14:16">
      <c r="N29385" s="102"/>
      <c r="O29385" s="93"/>
      <c r="P29385" s="93"/>
    </row>
    <row r="29386" spans="14:16">
      <c r="N29386" s="102"/>
      <c r="O29386" s="93"/>
      <c r="P29386" s="93"/>
    </row>
    <row r="29387" spans="14:16">
      <c r="N29387" s="102"/>
      <c r="O29387" s="93"/>
      <c r="P29387" s="93"/>
    </row>
    <row r="29388" spans="14:16">
      <c r="N29388" s="102"/>
      <c r="O29388" s="93"/>
      <c r="P29388" s="93"/>
    </row>
    <row r="29389" spans="14:16">
      <c r="N29389" s="102"/>
      <c r="O29389" s="93"/>
      <c r="P29389" s="93"/>
    </row>
    <row r="29390" spans="14:16">
      <c r="N29390" s="102"/>
      <c r="O29390" s="93"/>
      <c r="P29390" s="93"/>
    </row>
    <row r="29391" spans="14:16">
      <c r="N29391" s="102"/>
      <c r="O29391" s="93"/>
      <c r="P29391" s="93"/>
    </row>
    <row r="29392" spans="14:16">
      <c r="N29392" s="102"/>
      <c r="O29392" s="93"/>
      <c r="P29392" s="93"/>
    </row>
    <row r="29393" spans="14:16">
      <c r="N29393" s="102"/>
      <c r="O29393" s="93"/>
      <c r="P29393" s="93"/>
    </row>
    <row r="29394" spans="14:16">
      <c r="N29394" s="102"/>
      <c r="O29394" s="93"/>
      <c r="P29394" s="93"/>
    </row>
    <row r="29395" spans="14:16">
      <c r="N29395" s="102"/>
      <c r="O29395" s="93"/>
      <c r="P29395" s="93"/>
    </row>
    <row r="29396" spans="14:16">
      <c r="N29396" s="102"/>
      <c r="O29396" s="93"/>
      <c r="P29396" s="93"/>
    </row>
    <row r="29397" spans="14:16">
      <c r="N29397" s="102"/>
      <c r="O29397" s="93"/>
      <c r="P29397" s="93"/>
    </row>
    <row r="29398" spans="14:16">
      <c r="N29398" s="102"/>
      <c r="O29398" s="93"/>
      <c r="P29398" s="93"/>
    </row>
    <row r="29399" spans="14:16">
      <c r="N29399" s="102"/>
      <c r="O29399" s="93"/>
      <c r="P29399" s="93"/>
    </row>
    <row r="29400" spans="14:16">
      <c r="N29400" s="102"/>
      <c r="O29400" s="93"/>
      <c r="P29400" s="93"/>
    </row>
    <row r="29401" spans="14:16">
      <c r="N29401" s="102"/>
      <c r="O29401" s="93"/>
      <c r="P29401" s="93"/>
    </row>
    <row r="29402" spans="14:16">
      <c r="N29402" s="102"/>
      <c r="O29402" s="93"/>
      <c r="P29402" s="93"/>
    </row>
    <row r="29403" spans="14:16">
      <c r="N29403" s="102"/>
      <c r="O29403" s="93"/>
      <c r="P29403" s="93"/>
    </row>
    <row r="29404" spans="14:16">
      <c r="N29404" s="102"/>
      <c r="O29404" s="93"/>
      <c r="P29404" s="93"/>
    </row>
    <row r="29405" spans="14:16">
      <c r="N29405" s="102"/>
      <c r="O29405" s="93"/>
      <c r="P29405" s="93"/>
    </row>
    <row r="29406" spans="14:16">
      <c r="N29406" s="102"/>
      <c r="O29406" s="93"/>
      <c r="P29406" s="93"/>
    </row>
    <row r="29407" spans="14:16">
      <c r="N29407" s="102"/>
      <c r="O29407" s="93"/>
      <c r="P29407" s="93"/>
    </row>
    <row r="29408" spans="14:16">
      <c r="N29408" s="102"/>
      <c r="O29408" s="93"/>
      <c r="P29408" s="93"/>
    </row>
    <row r="29409" spans="14:16">
      <c r="N29409" s="102"/>
      <c r="O29409" s="93"/>
      <c r="P29409" s="93"/>
    </row>
    <row r="29410" spans="14:16">
      <c r="N29410" s="102"/>
      <c r="O29410" s="93"/>
      <c r="P29410" s="93"/>
    </row>
    <row r="29411" spans="14:16">
      <c r="N29411" s="102"/>
      <c r="O29411" s="93"/>
      <c r="P29411" s="93"/>
    </row>
    <row r="29412" spans="14:16">
      <c r="N29412" s="102"/>
      <c r="O29412" s="93"/>
      <c r="P29412" s="93"/>
    </row>
    <row r="29413" spans="14:16">
      <c r="N29413" s="102"/>
      <c r="O29413" s="93"/>
      <c r="P29413" s="93"/>
    </row>
    <row r="29414" spans="14:16">
      <c r="N29414" s="102"/>
      <c r="O29414" s="93"/>
      <c r="P29414" s="93"/>
    </row>
    <row r="29415" spans="14:16">
      <c r="N29415" s="102"/>
      <c r="O29415" s="93"/>
      <c r="P29415" s="93"/>
    </row>
    <row r="29416" spans="14:16">
      <c r="N29416" s="102"/>
      <c r="O29416" s="93"/>
      <c r="P29416" s="93"/>
    </row>
    <row r="29417" spans="14:16">
      <c r="N29417" s="102"/>
      <c r="O29417" s="93"/>
      <c r="P29417" s="93"/>
    </row>
    <row r="29418" spans="14:16">
      <c r="N29418" s="102"/>
      <c r="O29418" s="93"/>
      <c r="P29418" s="93"/>
    </row>
    <row r="29419" spans="14:16">
      <c r="N29419" s="102"/>
      <c r="O29419" s="93"/>
      <c r="P29419" s="93"/>
    </row>
    <row r="29420" spans="14:16">
      <c r="N29420" s="102"/>
      <c r="O29420" s="93"/>
      <c r="P29420" s="93"/>
    </row>
    <row r="29421" spans="14:16">
      <c r="N29421" s="102"/>
      <c r="O29421" s="93"/>
      <c r="P29421" s="93"/>
    </row>
    <row r="29422" spans="14:16">
      <c r="N29422" s="102"/>
      <c r="O29422" s="93"/>
      <c r="P29422" s="93"/>
    </row>
    <row r="29423" spans="14:16">
      <c r="N29423" s="102"/>
      <c r="O29423" s="93"/>
      <c r="P29423" s="93"/>
    </row>
    <row r="29424" spans="14:16">
      <c r="N29424" s="102"/>
      <c r="O29424" s="93"/>
      <c r="P29424" s="93"/>
    </row>
    <row r="29425" spans="14:16">
      <c r="N29425" s="102"/>
      <c r="O29425" s="93"/>
      <c r="P29425" s="93"/>
    </row>
    <row r="29426" spans="14:16">
      <c r="N29426" s="102"/>
      <c r="O29426" s="93"/>
      <c r="P29426" s="93"/>
    </row>
    <row r="29427" spans="14:16">
      <c r="N29427" s="102"/>
      <c r="O29427" s="93"/>
      <c r="P29427" s="93"/>
    </row>
    <row r="29428" spans="14:16">
      <c r="N29428" s="102"/>
      <c r="O29428" s="93"/>
      <c r="P29428" s="93"/>
    </row>
    <row r="29429" spans="14:16">
      <c r="N29429" s="102"/>
      <c r="O29429" s="93"/>
      <c r="P29429" s="93"/>
    </row>
    <row r="29430" spans="14:16">
      <c r="N29430" s="102"/>
      <c r="O29430" s="93"/>
      <c r="P29430" s="93"/>
    </row>
    <row r="29431" spans="14:16">
      <c r="N29431" s="102"/>
      <c r="O29431" s="93"/>
      <c r="P29431" s="93"/>
    </row>
    <row r="29432" spans="14:16">
      <c r="N29432" s="102"/>
      <c r="O29432" s="93"/>
      <c r="P29432" s="93"/>
    </row>
    <row r="29433" spans="14:16">
      <c r="N29433" s="102"/>
      <c r="O29433" s="93"/>
      <c r="P29433" s="93"/>
    </row>
    <row r="29434" spans="14:16">
      <c r="N29434" s="102"/>
      <c r="O29434" s="93"/>
      <c r="P29434" s="93"/>
    </row>
    <row r="29435" spans="14:16">
      <c r="N29435" s="102"/>
      <c r="O29435" s="93"/>
      <c r="P29435" s="93"/>
    </row>
    <row r="29436" spans="14:16">
      <c r="N29436" s="102"/>
      <c r="O29436" s="93"/>
      <c r="P29436" s="93"/>
    </row>
    <row r="29437" spans="14:16">
      <c r="N29437" s="102"/>
      <c r="O29437" s="93"/>
      <c r="P29437" s="93"/>
    </row>
    <row r="29438" spans="14:16">
      <c r="N29438" s="102"/>
      <c r="O29438" s="93"/>
      <c r="P29438" s="93"/>
    </row>
    <row r="29439" spans="14:16">
      <c r="N29439" s="102"/>
      <c r="O29439" s="93"/>
      <c r="P29439" s="93"/>
    </row>
    <row r="29440" spans="14:16">
      <c r="N29440" s="102"/>
      <c r="O29440" s="93"/>
      <c r="P29440" s="93"/>
    </row>
    <row r="29441" spans="14:16">
      <c r="N29441" s="102"/>
      <c r="O29441" s="93"/>
      <c r="P29441" s="93"/>
    </row>
    <row r="29442" spans="14:16">
      <c r="N29442" s="102"/>
      <c r="O29442" s="93"/>
      <c r="P29442" s="93"/>
    </row>
    <row r="29443" spans="14:16">
      <c r="N29443" s="102"/>
      <c r="O29443" s="93"/>
      <c r="P29443" s="93"/>
    </row>
    <row r="29444" spans="14:16">
      <c r="N29444" s="102"/>
      <c r="O29444" s="93"/>
      <c r="P29444" s="93"/>
    </row>
    <row r="29445" spans="14:16">
      <c r="N29445" s="102"/>
      <c r="O29445" s="93"/>
      <c r="P29445" s="93"/>
    </row>
    <row r="29446" spans="14:16">
      <c r="N29446" s="102"/>
      <c r="O29446" s="93"/>
      <c r="P29446" s="93"/>
    </row>
    <row r="29447" spans="14:16">
      <c r="N29447" s="102"/>
      <c r="O29447" s="93"/>
      <c r="P29447" s="93"/>
    </row>
    <row r="29448" spans="14:16">
      <c r="N29448" s="102"/>
      <c r="O29448" s="93"/>
      <c r="P29448" s="93"/>
    </row>
    <row r="29449" spans="14:16">
      <c r="N29449" s="102"/>
      <c r="O29449" s="93"/>
      <c r="P29449" s="93"/>
    </row>
    <row r="29450" spans="14:16">
      <c r="N29450" s="102"/>
      <c r="O29450" s="93"/>
      <c r="P29450" s="93"/>
    </row>
    <row r="29451" spans="14:16">
      <c r="N29451" s="102"/>
      <c r="O29451" s="93"/>
      <c r="P29451" s="93"/>
    </row>
    <row r="29452" spans="14:16">
      <c r="N29452" s="102"/>
      <c r="O29452" s="93"/>
      <c r="P29452" s="93"/>
    </row>
    <row r="29453" spans="14:16">
      <c r="N29453" s="102"/>
      <c r="O29453" s="93"/>
      <c r="P29453" s="93"/>
    </row>
    <row r="29454" spans="14:16">
      <c r="N29454" s="102"/>
      <c r="O29454" s="93"/>
      <c r="P29454" s="93"/>
    </row>
    <row r="29455" spans="14:16">
      <c r="N29455" s="102"/>
      <c r="O29455" s="93"/>
      <c r="P29455" s="93"/>
    </row>
    <row r="29456" spans="14:16">
      <c r="N29456" s="102"/>
      <c r="O29456" s="93"/>
      <c r="P29456" s="93"/>
    </row>
    <row r="29457" spans="14:16">
      <c r="N29457" s="102"/>
      <c r="O29457" s="93"/>
      <c r="P29457" s="93"/>
    </row>
    <row r="29458" spans="14:16">
      <c r="N29458" s="102"/>
      <c r="O29458" s="93"/>
      <c r="P29458" s="93"/>
    </row>
    <row r="29459" spans="14:16">
      <c r="N29459" s="102"/>
      <c r="O29459" s="93"/>
      <c r="P29459" s="93"/>
    </row>
    <row r="29460" spans="14:16">
      <c r="N29460" s="102"/>
      <c r="O29460" s="93"/>
      <c r="P29460" s="93"/>
    </row>
    <row r="29461" spans="14:16">
      <c r="N29461" s="102"/>
      <c r="O29461" s="93"/>
      <c r="P29461" s="93"/>
    </row>
    <row r="29462" spans="14:16">
      <c r="N29462" s="102"/>
      <c r="O29462" s="93"/>
      <c r="P29462" s="93"/>
    </row>
    <row r="29463" spans="14:16">
      <c r="N29463" s="102"/>
      <c r="O29463" s="93"/>
      <c r="P29463" s="93"/>
    </row>
    <row r="29464" spans="14:16">
      <c r="N29464" s="102"/>
      <c r="O29464" s="93"/>
      <c r="P29464" s="93"/>
    </row>
    <row r="29465" spans="14:16">
      <c r="N29465" s="102"/>
      <c r="O29465" s="93"/>
      <c r="P29465" s="93"/>
    </row>
    <row r="29466" spans="14:16">
      <c r="N29466" s="102"/>
      <c r="O29466" s="93"/>
      <c r="P29466" s="93"/>
    </row>
    <row r="29467" spans="14:16">
      <c r="N29467" s="102"/>
      <c r="O29467" s="93"/>
      <c r="P29467" s="93"/>
    </row>
    <row r="29468" spans="14:16">
      <c r="N29468" s="102"/>
      <c r="O29468" s="93"/>
      <c r="P29468" s="93"/>
    </row>
    <row r="29469" spans="14:16">
      <c r="N29469" s="102"/>
      <c r="O29469" s="93"/>
      <c r="P29469" s="93"/>
    </row>
    <row r="29470" spans="14:16">
      <c r="N29470" s="102"/>
      <c r="O29470" s="93"/>
      <c r="P29470" s="93"/>
    </row>
    <row r="29471" spans="14:16">
      <c r="N29471" s="102"/>
      <c r="O29471" s="93"/>
      <c r="P29471" s="93"/>
    </row>
    <row r="29472" spans="14:16">
      <c r="N29472" s="102"/>
      <c r="O29472" s="93"/>
      <c r="P29472" s="93"/>
    </row>
    <row r="29473" spans="14:16">
      <c r="N29473" s="102"/>
      <c r="O29473" s="93"/>
      <c r="P29473" s="93"/>
    </row>
    <row r="29474" spans="14:16">
      <c r="N29474" s="102"/>
      <c r="O29474" s="93"/>
      <c r="P29474" s="93"/>
    </row>
    <row r="29475" spans="14:16">
      <c r="N29475" s="102"/>
      <c r="O29475" s="93"/>
      <c r="P29475" s="93"/>
    </row>
    <row r="29476" spans="14:16">
      <c r="N29476" s="102"/>
      <c r="O29476" s="93"/>
      <c r="P29476" s="93"/>
    </row>
    <row r="29477" spans="14:16">
      <c r="N29477" s="102"/>
      <c r="O29477" s="93"/>
      <c r="P29477" s="93"/>
    </row>
    <row r="29478" spans="14:16">
      <c r="N29478" s="102"/>
      <c r="O29478" s="93"/>
      <c r="P29478" s="93"/>
    </row>
    <row r="29479" spans="14:16">
      <c r="N29479" s="102"/>
      <c r="O29479" s="93"/>
      <c r="P29479" s="93"/>
    </row>
    <row r="29480" spans="14:16">
      <c r="N29480" s="102"/>
      <c r="O29480" s="93"/>
      <c r="P29480" s="93"/>
    </row>
    <row r="29481" spans="14:16">
      <c r="N29481" s="102"/>
      <c r="O29481" s="93"/>
      <c r="P29481" s="93"/>
    </row>
    <row r="29482" spans="14:16">
      <c r="N29482" s="102"/>
      <c r="O29482" s="93"/>
      <c r="P29482" s="93"/>
    </row>
    <row r="29483" spans="14:16">
      <c r="N29483" s="102"/>
      <c r="O29483" s="93"/>
      <c r="P29483" s="93"/>
    </row>
    <row r="29484" spans="14:16">
      <c r="N29484" s="102"/>
      <c r="O29484" s="93"/>
      <c r="P29484" s="93"/>
    </row>
    <row r="29485" spans="14:16">
      <c r="N29485" s="102"/>
      <c r="O29485" s="93"/>
      <c r="P29485" s="93"/>
    </row>
    <row r="29486" spans="14:16">
      <c r="N29486" s="102"/>
      <c r="O29486" s="93"/>
      <c r="P29486" s="93"/>
    </row>
    <row r="29487" spans="14:16">
      <c r="N29487" s="102"/>
      <c r="O29487" s="93"/>
      <c r="P29487" s="93"/>
    </row>
    <row r="29488" spans="14:16">
      <c r="N29488" s="102"/>
      <c r="O29488" s="93"/>
      <c r="P29488" s="93"/>
    </row>
    <row r="29489" spans="14:16">
      <c r="N29489" s="102"/>
      <c r="O29489" s="93"/>
      <c r="P29489" s="93"/>
    </row>
    <row r="29490" spans="14:16">
      <c r="N29490" s="102"/>
      <c r="O29490" s="93"/>
      <c r="P29490" s="93"/>
    </row>
    <row r="29491" spans="14:16">
      <c r="N29491" s="102"/>
      <c r="O29491" s="93"/>
      <c r="P29491" s="93"/>
    </row>
    <row r="29492" spans="14:16">
      <c r="N29492" s="102"/>
      <c r="O29492" s="93"/>
      <c r="P29492" s="93"/>
    </row>
    <row r="29493" spans="14:16">
      <c r="N29493" s="102"/>
      <c r="O29493" s="93"/>
      <c r="P29493" s="93"/>
    </row>
    <row r="29494" spans="14:16">
      <c r="N29494" s="102"/>
      <c r="O29494" s="93"/>
      <c r="P29494" s="93"/>
    </row>
    <row r="29495" spans="14:16">
      <c r="N29495" s="102"/>
      <c r="O29495" s="93"/>
      <c r="P29495" s="93"/>
    </row>
    <row r="29496" spans="14:16">
      <c r="N29496" s="102"/>
      <c r="O29496" s="93"/>
      <c r="P29496" s="93"/>
    </row>
    <row r="29497" spans="14:16">
      <c r="N29497" s="102"/>
      <c r="O29497" s="93"/>
      <c r="P29497" s="93"/>
    </row>
    <row r="29498" spans="14:16">
      <c r="N29498" s="102"/>
      <c r="O29498" s="93"/>
      <c r="P29498" s="93"/>
    </row>
    <row r="29499" spans="14:16">
      <c r="N29499" s="102"/>
      <c r="O29499" s="93"/>
      <c r="P29499" s="93"/>
    </row>
    <row r="29500" spans="14:16">
      <c r="N29500" s="102"/>
      <c r="O29500" s="93"/>
      <c r="P29500" s="93"/>
    </row>
    <row r="29501" spans="14:16">
      <c r="N29501" s="102"/>
      <c r="O29501" s="93"/>
      <c r="P29501" s="93"/>
    </row>
    <row r="29502" spans="14:16">
      <c r="N29502" s="102"/>
      <c r="O29502" s="93"/>
      <c r="P29502" s="93"/>
    </row>
    <row r="29503" spans="14:16">
      <c r="N29503" s="102"/>
      <c r="O29503" s="93"/>
      <c r="P29503" s="93"/>
    </row>
    <row r="29504" spans="14:16">
      <c r="N29504" s="102"/>
      <c r="O29504" s="93"/>
      <c r="P29504" s="93"/>
    </row>
    <row r="29505" spans="14:16">
      <c r="N29505" s="102"/>
      <c r="O29505" s="93"/>
      <c r="P29505" s="93"/>
    </row>
    <row r="29506" spans="14:16">
      <c r="N29506" s="102"/>
      <c r="O29506" s="93"/>
      <c r="P29506" s="93"/>
    </row>
    <row r="29507" spans="14:16">
      <c r="N29507" s="102"/>
      <c r="O29507" s="93"/>
      <c r="P29507" s="93"/>
    </row>
    <row r="29508" spans="14:16">
      <c r="N29508" s="102"/>
      <c r="O29508" s="93"/>
      <c r="P29508" s="93"/>
    </row>
    <row r="29509" spans="14:16">
      <c r="N29509" s="102"/>
      <c r="O29509" s="93"/>
      <c r="P29509" s="93"/>
    </row>
    <row r="29510" spans="14:16">
      <c r="N29510" s="102"/>
      <c r="O29510" s="93"/>
      <c r="P29510" s="93"/>
    </row>
    <row r="29511" spans="14:16">
      <c r="N29511" s="102"/>
      <c r="O29511" s="93"/>
      <c r="P29511" s="93"/>
    </row>
    <row r="29512" spans="14:16">
      <c r="N29512" s="102"/>
      <c r="O29512" s="93"/>
      <c r="P29512" s="93"/>
    </row>
    <row r="29513" spans="14:16">
      <c r="N29513" s="102"/>
      <c r="O29513" s="93"/>
      <c r="P29513" s="93"/>
    </row>
    <row r="29514" spans="14:16">
      <c r="N29514" s="102"/>
      <c r="O29514" s="93"/>
      <c r="P29514" s="93"/>
    </row>
    <row r="29515" spans="14:16">
      <c r="N29515" s="102"/>
      <c r="O29515" s="93"/>
      <c r="P29515" s="93"/>
    </row>
    <row r="29516" spans="14:16">
      <c r="N29516" s="102"/>
      <c r="O29516" s="93"/>
      <c r="P29516" s="93"/>
    </row>
    <row r="29517" spans="14:16">
      <c r="N29517" s="102"/>
      <c r="O29517" s="93"/>
      <c r="P29517" s="93"/>
    </row>
    <row r="29518" spans="14:16">
      <c r="N29518" s="102"/>
      <c r="O29518" s="93"/>
      <c r="P29518" s="93"/>
    </row>
    <row r="29519" spans="14:16">
      <c r="N29519" s="102"/>
      <c r="O29519" s="93"/>
      <c r="P29519" s="93"/>
    </row>
    <row r="29520" spans="14:16">
      <c r="N29520" s="102"/>
      <c r="O29520" s="93"/>
      <c r="P29520" s="93"/>
    </row>
    <row r="29521" spans="14:16">
      <c r="N29521" s="102"/>
      <c r="O29521" s="93"/>
      <c r="P29521" s="93"/>
    </row>
    <row r="29522" spans="14:16">
      <c r="N29522" s="102"/>
      <c r="O29522" s="93"/>
      <c r="P29522" s="93"/>
    </row>
    <row r="29523" spans="14:16">
      <c r="N29523" s="102"/>
      <c r="O29523" s="93"/>
      <c r="P29523" s="93"/>
    </row>
    <row r="29524" spans="14:16">
      <c r="N29524" s="102"/>
      <c r="O29524" s="93"/>
      <c r="P29524" s="93"/>
    </row>
    <row r="29525" spans="14:16">
      <c r="N29525" s="102"/>
      <c r="O29525" s="93"/>
      <c r="P29525" s="93"/>
    </row>
    <row r="29526" spans="14:16">
      <c r="N29526" s="102"/>
      <c r="O29526" s="93"/>
      <c r="P29526" s="93"/>
    </row>
    <row r="29527" spans="14:16">
      <c r="N29527" s="102"/>
      <c r="O29527" s="93"/>
      <c r="P29527" s="93"/>
    </row>
    <row r="29528" spans="14:16">
      <c r="N29528" s="102"/>
      <c r="O29528" s="93"/>
      <c r="P29528" s="93"/>
    </row>
    <row r="29529" spans="14:16">
      <c r="N29529" s="102"/>
      <c r="O29529" s="93"/>
      <c r="P29529" s="93"/>
    </row>
    <row r="29530" spans="14:16">
      <c r="N29530" s="102"/>
      <c r="O29530" s="93"/>
      <c r="P29530" s="93"/>
    </row>
    <row r="29531" spans="14:16">
      <c r="N29531" s="102"/>
      <c r="O29531" s="93"/>
      <c r="P29531" s="93"/>
    </row>
    <row r="29532" spans="14:16">
      <c r="N29532" s="102"/>
      <c r="O29532" s="93"/>
      <c r="P29532" s="93"/>
    </row>
    <row r="29533" spans="14:16">
      <c r="N29533" s="102"/>
      <c r="O29533" s="93"/>
      <c r="P29533" s="93"/>
    </row>
    <row r="29534" spans="14:16">
      <c r="N29534" s="102"/>
      <c r="O29534" s="93"/>
      <c r="P29534" s="93"/>
    </row>
    <row r="29535" spans="14:16">
      <c r="N29535" s="102"/>
      <c r="O29535" s="93"/>
      <c r="P29535" s="93"/>
    </row>
    <row r="29536" spans="14:16">
      <c r="N29536" s="102"/>
      <c r="O29536" s="93"/>
      <c r="P29536" s="93"/>
    </row>
    <row r="29537" spans="14:16">
      <c r="N29537" s="102"/>
      <c r="O29537" s="93"/>
      <c r="P29537" s="93"/>
    </row>
    <row r="29538" spans="14:16">
      <c r="N29538" s="102"/>
      <c r="O29538" s="93"/>
      <c r="P29538" s="93"/>
    </row>
    <row r="29539" spans="14:16">
      <c r="N29539" s="102"/>
      <c r="O29539" s="93"/>
      <c r="P29539" s="93"/>
    </row>
    <row r="29540" spans="14:16">
      <c r="N29540" s="102"/>
      <c r="O29540" s="93"/>
      <c r="P29540" s="93"/>
    </row>
    <row r="29541" spans="14:16">
      <c r="N29541" s="102"/>
      <c r="O29541" s="93"/>
      <c r="P29541" s="93"/>
    </row>
    <row r="29542" spans="14:16">
      <c r="N29542" s="102"/>
      <c r="O29542" s="93"/>
      <c r="P29542" s="93"/>
    </row>
    <row r="29543" spans="14:16">
      <c r="N29543" s="102"/>
      <c r="O29543" s="93"/>
      <c r="P29543" s="93"/>
    </row>
    <row r="29544" spans="14:16">
      <c r="N29544" s="102"/>
      <c r="O29544" s="93"/>
      <c r="P29544" s="93"/>
    </row>
    <row r="29545" spans="14:16">
      <c r="N29545" s="102"/>
      <c r="O29545" s="93"/>
      <c r="P29545" s="93"/>
    </row>
    <row r="29546" spans="14:16">
      <c r="N29546" s="102"/>
      <c r="O29546" s="93"/>
      <c r="P29546" s="93"/>
    </row>
    <row r="29547" spans="14:16">
      <c r="N29547" s="102"/>
      <c r="O29547" s="93"/>
      <c r="P29547" s="93"/>
    </row>
    <row r="29548" spans="14:16">
      <c r="N29548" s="102"/>
      <c r="O29548" s="93"/>
      <c r="P29548" s="93"/>
    </row>
    <row r="29549" spans="14:16">
      <c r="N29549" s="102"/>
      <c r="O29549" s="93"/>
      <c r="P29549" s="93"/>
    </row>
    <row r="29550" spans="14:16">
      <c r="N29550" s="102"/>
      <c r="O29550" s="93"/>
      <c r="P29550" s="93"/>
    </row>
    <row r="29551" spans="14:16">
      <c r="N29551" s="102"/>
      <c r="O29551" s="93"/>
      <c r="P29551" s="93"/>
    </row>
    <row r="29552" spans="14:16">
      <c r="N29552" s="102"/>
      <c r="O29552" s="93"/>
      <c r="P29552" s="93"/>
    </row>
    <row r="29553" spans="14:16">
      <c r="N29553" s="102"/>
      <c r="O29553" s="93"/>
      <c r="P29553" s="93"/>
    </row>
    <row r="29554" spans="14:16">
      <c r="N29554" s="102"/>
      <c r="O29554" s="93"/>
      <c r="P29554" s="93"/>
    </row>
    <row r="29555" spans="14:16">
      <c r="N29555" s="102"/>
      <c r="O29555" s="93"/>
      <c r="P29555" s="93"/>
    </row>
    <row r="29556" spans="14:16">
      <c r="N29556" s="102"/>
      <c r="O29556" s="93"/>
      <c r="P29556" s="93"/>
    </row>
    <row r="29557" spans="14:16">
      <c r="N29557" s="102"/>
      <c r="O29557" s="93"/>
      <c r="P29557" s="93"/>
    </row>
    <row r="29558" spans="14:16">
      <c r="N29558" s="102"/>
      <c r="O29558" s="93"/>
      <c r="P29558" s="93"/>
    </row>
    <row r="29559" spans="14:16">
      <c r="N29559" s="102"/>
      <c r="O29559" s="93"/>
      <c r="P29559" s="93"/>
    </row>
    <row r="29560" spans="14:16">
      <c r="N29560" s="102"/>
      <c r="O29560" s="93"/>
      <c r="P29560" s="93"/>
    </row>
    <row r="29561" spans="14:16">
      <c r="N29561" s="102"/>
      <c r="O29561" s="93"/>
      <c r="P29561" s="93"/>
    </row>
    <row r="29562" spans="14:16">
      <c r="N29562" s="102"/>
      <c r="O29562" s="93"/>
      <c r="P29562" s="93"/>
    </row>
    <row r="29563" spans="14:16">
      <c r="N29563" s="102"/>
      <c r="O29563" s="93"/>
      <c r="P29563" s="93"/>
    </row>
    <row r="29564" spans="14:16">
      <c r="N29564" s="102"/>
      <c r="O29564" s="93"/>
      <c r="P29564" s="93"/>
    </row>
    <row r="29565" spans="14:16">
      <c r="N29565" s="102"/>
      <c r="O29565" s="93"/>
      <c r="P29565" s="93"/>
    </row>
    <row r="29566" spans="14:16">
      <c r="N29566" s="102"/>
      <c r="O29566" s="93"/>
      <c r="P29566" s="93"/>
    </row>
    <row r="29567" spans="14:16">
      <c r="N29567" s="102"/>
      <c r="O29567" s="93"/>
      <c r="P29567" s="93"/>
    </row>
    <row r="29568" spans="14:16">
      <c r="N29568" s="102"/>
      <c r="O29568" s="93"/>
      <c r="P29568" s="93"/>
    </row>
    <row r="29569" spans="14:16">
      <c r="N29569" s="102"/>
      <c r="O29569" s="93"/>
      <c r="P29569" s="93"/>
    </row>
    <row r="29570" spans="14:16">
      <c r="N29570" s="102"/>
      <c r="O29570" s="93"/>
      <c r="P29570" s="93"/>
    </row>
    <row r="29571" spans="14:16">
      <c r="N29571" s="102"/>
      <c r="O29571" s="93"/>
      <c r="P29571" s="93"/>
    </row>
    <row r="29572" spans="14:16">
      <c r="N29572" s="102"/>
      <c r="O29572" s="93"/>
      <c r="P29572" s="93"/>
    </row>
    <row r="29573" spans="14:16">
      <c r="N29573" s="102"/>
      <c r="O29573" s="93"/>
      <c r="P29573" s="93"/>
    </row>
    <row r="29574" spans="14:16">
      <c r="N29574" s="102"/>
      <c r="O29574" s="93"/>
      <c r="P29574" s="93"/>
    </row>
    <row r="29575" spans="14:16">
      <c r="N29575" s="102"/>
      <c r="O29575" s="93"/>
      <c r="P29575" s="93"/>
    </row>
    <row r="29576" spans="14:16">
      <c r="N29576" s="102"/>
      <c r="O29576" s="93"/>
      <c r="P29576" s="93"/>
    </row>
    <row r="29577" spans="14:16">
      <c r="N29577" s="102"/>
      <c r="O29577" s="93"/>
      <c r="P29577" s="93"/>
    </row>
    <row r="29578" spans="14:16">
      <c r="N29578" s="102"/>
      <c r="O29578" s="93"/>
      <c r="P29578" s="93"/>
    </row>
    <row r="29579" spans="14:16">
      <c r="N29579" s="102"/>
      <c r="O29579" s="93"/>
      <c r="P29579" s="93"/>
    </row>
    <row r="29580" spans="14:16">
      <c r="N29580" s="102"/>
      <c r="O29580" s="93"/>
      <c r="P29580" s="93"/>
    </row>
    <row r="29581" spans="14:16">
      <c r="N29581" s="102"/>
      <c r="O29581" s="93"/>
      <c r="P29581" s="93"/>
    </row>
    <row r="29582" spans="14:16">
      <c r="N29582" s="102"/>
      <c r="O29582" s="93"/>
      <c r="P29582" s="93"/>
    </row>
    <row r="29583" spans="14:16">
      <c r="N29583" s="102"/>
      <c r="O29583" s="93"/>
      <c r="P29583" s="93"/>
    </row>
    <row r="29584" spans="14:16">
      <c r="N29584" s="102"/>
      <c r="O29584" s="93"/>
      <c r="P29584" s="93"/>
    </row>
    <row r="29585" spans="14:16">
      <c r="N29585" s="102"/>
      <c r="O29585" s="93"/>
      <c r="P29585" s="93"/>
    </row>
    <row r="29586" spans="14:16">
      <c r="N29586" s="102"/>
      <c r="O29586" s="93"/>
      <c r="P29586" s="93"/>
    </row>
    <row r="29587" spans="14:16">
      <c r="N29587" s="102"/>
      <c r="O29587" s="93"/>
      <c r="P29587" s="93"/>
    </row>
    <row r="29588" spans="14:16">
      <c r="N29588" s="102"/>
      <c r="O29588" s="93"/>
      <c r="P29588" s="93"/>
    </row>
    <row r="29589" spans="14:16">
      <c r="N29589" s="102"/>
      <c r="O29589" s="93"/>
      <c r="P29589" s="93"/>
    </row>
    <row r="29590" spans="14:16">
      <c r="N29590" s="102"/>
      <c r="O29590" s="93"/>
      <c r="P29590" s="93"/>
    </row>
    <row r="29591" spans="14:16">
      <c r="N29591" s="102"/>
      <c r="O29591" s="93"/>
      <c r="P29591" s="93"/>
    </row>
    <row r="29592" spans="14:16">
      <c r="N29592" s="102"/>
      <c r="O29592" s="93"/>
      <c r="P29592" s="93"/>
    </row>
    <row r="29593" spans="14:16">
      <c r="N29593" s="102"/>
      <c r="O29593" s="93"/>
      <c r="P29593" s="93"/>
    </row>
    <row r="29594" spans="14:16">
      <c r="N29594" s="102"/>
      <c r="O29594" s="93"/>
      <c r="P29594" s="93"/>
    </row>
    <row r="29595" spans="14:16">
      <c r="N29595" s="102"/>
      <c r="O29595" s="93"/>
      <c r="P29595" s="93"/>
    </row>
    <row r="29596" spans="14:16">
      <c r="N29596" s="102"/>
      <c r="O29596" s="93"/>
      <c r="P29596" s="93"/>
    </row>
    <row r="29597" spans="14:16">
      <c r="N29597" s="102"/>
      <c r="O29597" s="93"/>
      <c r="P29597" s="93"/>
    </row>
    <row r="29598" spans="14:16">
      <c r="N29598" s="102"/>
      <c r="O29598" s="93"/>
      <c r="P29598" s="93"/>
    </row>
    <row r="29599" spans="14:16">
      <c r="N29599" s="102"/>
      <c r="O29599" s="93"/>
      <c r="P29599" s="93"/>
    </row>
    <row r="29600" spans="14:16">
      <c r="N29600" s="102"/>
      <c r="O29600" s="93"/>
      <c r="P29600" s="93"/>
    </row>
    <row r="29601" spans="14:16">
      <c r="N29601" s="102"/>
      <c r="O29601" s="93"/>
      <c r="P29601" s="93"/>
    </row>
    <row r="29602" spans="14:16">
      <c r="N29602" s="102"/>
      <c r="O29602" s="93"/>
      <c r="P29602" s="93"/>
    </row>
    <row r="29603" spans="14:16">
      <c r="N29603" s="102"/>
      <c r="O29603" s="93"/>
      <c r="P29603" s="93"/>
    </row>
    <row r="29604" spans="14:16">
      <c r="N29604" s="102"/>
      <c r="O29604" s="93"/>
      <c r="P29604" s="93"/>
    </row>
    <row r="29605" spans="14:16">
      <c r="N29605" s="102"/>
      <c r="O29605" s="93"/>
      <c r="P29605" s="93"/>
    </row>
    <row r="29606" spans="14:16">
      <c r="N29606" s="102"/>
      <c r="O29606" s="93"/>
      <c r="P29606" s="93"/>
    </row>
    <row r="29607" spans="14:16">
      <c r="N29607" s="102"/>
      <c r="O29607" s="93"/>
      <c r="P29607" s="93"/>
    </row>
    <row r="29608" spans="14:16">
      <c r="N29608" s="102"/>
      <c r="O29608" s="93"/>
      <c r="P29608" s="93"/>
    </row>
    <row r="29609" spans="14:16">
      <c r="N29609" s="102"/>
      <c r="O29609" s="93"/>
      <c r="P29609" s="93"/>
    </row>
    <row r="29610" spans="14:16">
      <c r="N29610" s="102"/>
      <c r="O29610" s="93"/>
      <c r="P29610" s="93"/>
    </row>
    <row r="29611" spans="14:16">
      <c r="N29611" s="102"/>
      <c r="O29611" s="93"/>
      <c r="P29611" s="93"/>
    </row>
    <row r="29612" spans="14:16">
      <c r="N29612" s="102"/>
      <c r="O29612" s="93"/>
      <c r="P29612" s="93"/>
    </row>
    <row r="29613" spans="14:16">
      <c r="N29613" s="102"/>
      <c r="O29613" s="93"/>
      <c r="P29613" s="93"/>
    </row>
    <row r="29614" spans="14:16">
      <c r="N29614" s="102"/>
      <c r="O29614" s="93"/>
      <c r="P29614" s="93"/>
    </row>
    <row r="29615" spans="14:16">
      <c r="N29615" s="102"/>
      <c r="O29615" s="93"/>
      <c r="P29615" s="93"/>
    </row>
    <row r="29616" spans="14:16">
      <c r="N29616" s="102"/>
      <c r="O29616" s="93"/>
      <c r="P29616" s="93"/>
    </row>
    <row r="29617" spans="14:16">
      <c r="N29617" s="102"/>
      <c r="O29617" s="93"/>
      <c r="P29617" s="93"/>
    </row>
    <row r="29618" spans="14:16">
      <c r="N29618" s="102"/>
      <c r="O29618" s="93"/>
      <c r="P29618" s="93"/>
    </row>
    <row r="29619" spans="14:16">
      <c r="N29619" s="102"/>
      <c r="O29619" s="93"/>
      <c r="P29619" s="93"/>
    </row>
    <row r="29620" spans="14:16">
      <c r="N29620" s="102"/>
      <c r="O29620" s="93"/>
      <c r="P29620" s="93"/>
    </row>
    <row r="29621" spans="14:16">
      <c r="N29621" s="102"/>
      <c r="O29621" s="93"/>
      <c r="P29621" s="93"/>
    </row>
    <row r="29622" spans="14:16">
      <c r="N29622" s="102"/>
      <c r="O29622" s="93"/>
      <c r="P29622" s="93"/>
    </row>
    <row r="29623" spans="14:16">
      <c r="N29623" s="102"/>
      <c r="O29623" s="93"/>
      <c r="P29623" s="93"/>
    </row>
    <row r="29624" spans="14:16">
      <c r="N29624" s="102"/>
      <c r="O29624" s="93"/>
      <c r="P29624" s="93"/>
    </row>
    <row r="29625" spans="14:16">
      <c r="N29625" s="102"/>
      <c r="O29625" s="93"/>
      <c r="P29625" s="93"/>
    </row>
    <row r="29626" spans="14:16">
      <c r="N29626" s="102"/>
      <c r="O29626" s="93"/>
      <c r="P29626" s="93"/>
    </row>
    <row r="29627" spans="14:16">
      <c r="N29627" s="102"/>
      <c r="O29627" s="93"/>
      <c r="P29627" s="93"/>
    </row>
    <row r="29628" spans="14:16">
      <c r="N29628" s="102"/>
      <c r="O29628" s="93"/>
      <c r="P29628" s="93"/>
    </row>
    <row r="29629" spans="14:16">
      <c r="N29629" s="102"/>
      <c r="O29629" s="93"/>
      <c r="P29629" s="93"/>
    </row>
    <row r="29630" spans="14:16">
      <c r="N29630" s="102"/>
      <c r="O29630" s="93"/>
      <c r="P29630" s="93"/>
    </row>
    <row r="29631" spans="14:16">
      <c r="N29631" s="102"/>
      <c r="O29631" s="93"/>
      <c r="P29631" s="93"/>
    </row>
    <row r="29632" spans="14:16">
      <c r="N29632" s="102"/>
      <c r="O29632" s="93"/>
      <c r="P29632" s="93"/>
    </row>
    <row r="29633" spans="14:16">
      <c r="N29633" s="102"/>
      <c r="O29633" s="93"/>
      <c r="P29633" s="93"/>
    </row>
    <row r="29634" spans="14:16">
      <c r="N29634" s="102"/>
      <c r="O29634" s="93"/>
      <c r="P29634" s="93"/>
    </row>
    <row r="29635" spans="14:16">
      <c r="N29635" s="102"/>
      <c r="O29635" s="93"/>
      <c r="P29635" s="93"/>
    </row>
    <row r="29636" spans="14:16">
      <c r="N29636" s="102"/>
      <c r="O29636" s="93"/>
      <c r="P29636" s="93"/>
    </row>
    <row r="29637" spans="14:16">
      <c r="N29637" s="102"/>
      <c r="O29637" s="93"/>
      <c r="P29637" s="93"/>
    </row>
    <row r="29638" spans="14:16">
      <c r="N29638" s="102"/>
      <c r="O29638" s="93"/>
      <c r="P29638" s="93"/>
    </row>
    <row r="29639" spans="14:16">
      <c r="N29639" s="102"/>
      <c r="O29639" s="93"/>
      <c r="P29639" s="93"/>
    </row>
    <row r="29640" spans="14:16">
      <c r="N29640" s="102"/>
      <c r="O29640" s="93"/>
      <c r="P29640" s="93"/>
    </row>
    <row r="29641" spans="14:16">
      <c r="N29641" s="102"/>
      <c r="O29641" s="93"/>
      <c r="P29641" s="93"/>
    </row>
    <row r="29642" spans="14:16">
      <c r="N29642" s="102"/>
      <c r="O29642" s="93"/>
      <c r="P29642" s="93"/>
    </row>
    <row r="29643" spans="14:16">
      <c r="N29643" s="102"/>
      <c r="O29643" s="93"/>
      <c r="P29643" s="93"/>
    </row>
    <row r="29644" spans="14:16">
      <c r="N29644" s="102"/>
      <c r="O29644" s="93"/>
      <c r="P29644" s="93"/>
    </row>
    <row r="29645" spans="14:16">
      <c r="N29645" s="102"/>
      <c r="O29645" s="93"/>
      <c r="P29645" s="93"/>
    </row>
    <row r="29646" spans="14:16">
      <c r="N29646" s="102"/>
      <c r="O29646" s="93"/>
      <c r="P29646" s="93"/>
    </row>
    <row r="29647" spans="14:16">
      <c r="N29647" s="102"/>
      <c r="O29647" s="93"/>
      <c r="P29647" s="93"/>
    </row>
    <row r="29648" spans="14:16">
      <c r="N29648" s="102"/>
      <c r="O29648" s="93"/>
      <c r="P29648" s="93"/>
    </row>
    <row r="29649" spans="14:16">
      <c r="N29649" s="102"/>
      <c r="O29649" s="93"/>
      <c r="P29649" s="93"/>
    </row>
    <row r="29650" spans="14:16">
      <c r="N29650" s="102"/>
      <c r="O29650" s="93"/>
      <c r="P29650" s="93"/>
    </row>
    <row r="29651" spans="14:16">
      <c r="N29651" s="102"/>
      <c r="O29651" s="93"/>
      <c r="P29651" s="93"/>
    </row>
    <row r="29652" spans="14:16">
      <c r="N29652" s="102"/>
      <c r="O29652" s="93"/>
      <c r="P29652" s="93"/>
    </row>
    <row r="29653" spans="14:16">
      <c r="N29653" s="102"/>
      <c r="O29653" s="93"/>
      <c r="P29653" s="93"/>
    </row>
    <row r="29654" spans="14:16">
      <c r="N29654" s="102"/>
      <c r="O29654" s="93"/>
      <c r="P29654" s="93"/>
    </row>
    <row r="29655" spans="14:16">
      <c r="N29655" s="102"/>
      <c r="O29655" s="93"/>
      <c r="P29655" s="93"/>
    </row>
    <row r="29656" spans="14:16">
      <c r="N29656" s="102"/>
      <c r="O29656" s="93"/>
      <c r="P29656" s="93"/>
    </row>
    <row r="29657" spans="14:16">
      <c r="N29657" s="102"/>
      <c r="O29657" s="93"/>
      <c r="P29657" s="93"/>
    </row>
    <row r="29658" spans="14:16">
      <c r="N29658" s="102"/>
      <c r="O29658" s="93"/>
      <c r="P29658" s="93"/>
    </row>
    <row r="29659" spans="14:16">
      <c r="N29659" s="102"/>
      <c r="O29659" s="93"/>
      <c r="P29659" s="93"/>
    </row>
    <row r="29660" spans="14:16">
      <c r="N29660" s="102"/>
      <c r="O29660" s="93"/>
      <c r="P29660" s="93"/>
    </row>
    <row r="29661" spans="14:16">
      <c r="N29661" s="102"/>
      <c r="O29661" s="93"/>
      <c r="P29661" s="93"/>
    </row>
    <row r="29662" spans="14:16">
      <c r="N29662" s="102"/>
      <c r="O29662" s="93"/>
      <c r="P29662" s="93"/>
    </row>
    <row r="29663" spans="14:16">
      <c r="N29663" s="102"/>
      <c r="O29663" s="93"/>
      <c r="P29663" s="93"/>
    </row>
    <row r="29664" spans="14:16">
      <c r="N29664" s="102"/>
      <c r="O29664" s="93"/>
      <c r="P29664" s="93"/>
    </row>
    <row r="29665" spans="14:16">
      <c r="N29665" s="102"/>
      <c r="O29665" s="93"/>
      <c r="P29665" s="93"/>
    </row>
    <row r="29666" spans="14:16">
      <c r="N29666" s="102"/>
      <c r="O29666" s="93"/>
      <c r="P29666" s="93"/>
    </row>
    <row r="29667" spans="14:16">
      <c r="N29667" s="102"/>
      <c r="O29667" s="93"/>
      <c r="P29667" s="93"/>
    </row>
    <row r="29668" spans="14:16">
      <c r="N29668" s="102"/>
      <c r="O29668" s="93"/>
      <c r="P29668" s="93"/>
    </row>
    <row r="29669" spans="14:16">
      <c r="N29669" s="102"/>
      <c r="O29669" s="93"/>
      <c r="P29669" s="93"/>
    </row>
    <row r="29670" spans="14:16">
      <c r="N29670" s="102"/>
      <c r="O29670" s="93"/>
      <c r="P29670" s="93"/>
    </row>
    <row r="29671" spans="14:16">
      <c r="N29671" s="102"/>
      <c r="O29671" s="93"/>
      <c r="P29671" s="93"/>
    </row>
    <row r="29672" spans="14:16">
      <c r="N29672" s="102"/>
      <c r="O29672" s="93"/>
      <c r="P29672" s="93"/>
    </row>
    <row r="29673" spans="14:16">
      <c r="N29673" s="102"/>
      <c r="O29673" s="93"/>
      <c r="P29673" s="93"/>
    </row>
    <row r="29674" spans="14:16">
      <c r="N29674" s="102"/>
      <c r="O29674" s="93"/>
      <c r="P29674" s="93"/>
    </row>
    <row r="29675" spans="14:16">
      <c r="N29675" s="102"/>
      <c r="O29675" s="93"/>
      <c r="P29675" s="93"/>
    </row>
    <row r="29676" spans="14:16">
      <c r="N29676" s="102"/>
      <c r="O29676" s="93"/>
      <c r="P29676" s="93"/>
    </row>
    <row r="29677" spans="14:16">
      <c r="N29677" s="102"/>
      <c r="O29677" s="93"/>
      <c r="P29677" s="93"/>
    </row>
    <row r="29678" spans="14:16">
      <c r="N29678" s="102"/>
      <c r="O29678" s="93"/>
      <c r="P29678" s="93"/>
    </row>
    <row r="29679" spans="14:16">
      <c r="N29679" s="102"/>
      <c r="O29679" s="93"/>
      <c r="P29679" s="93"/>
    </row>
    <row r="29680" spans="14:16">
      <c r="N29680" s="102"/>
      <c r="O29680" s="93"/>
      <c r="P29680" s="93"/>
    </row>
    <row r="29681" spans="14:16">
      <c r="N29681" s="102"/>
      <c r="O29681" s="93"/>
      <c r="P29681" s="93"/>
    </row>
    <row r="29682" spans="14:16">
      <c r="N29682" s="102"/>
      <c r="O29682" s="93"/>
      <c r="P29682" s="93"/>
    </row>
    <row r="29683" spans="14:16">
      <c r="N29683" s="102"/>
      <c r="O29683" s="93"/>
      <c r="P29683" s="93"/>
    </row>
    <row r="29684" spans="14:16">
      <c r="N29684" s="102"/>
      <c r="O29684" s="93"/>
      <c r="P29684" s="93"/>
    </row>
    <row r="29685" spans="14:16">
      <c r="N29685" s="102"/>
      <c r="O29685" s="93"/>
      <c r="P29685" s="93"/>
    </row>
    <row r="29686" spans="14:16">
      <c r="N29686" s="102"/>
      <c r="O29686" s="93"/>
      <c r="P29686" s="93"/>
    </row>
    <row r="29687" spans="14:16">
      <c r="N29687" s="102"/>
      <c r="O29687" s="93"/>
      <c r="P29687" s="93"/>
    </row>
    <row r="29688" spans="14:16">
      <c r="N29688" s="102"/>
      <c r="O29688" s="93"/>
      <c r="P29688" s="93"/>
    </row>
    <row r="29689" spans="14:16">
      <c r="N29689" s="102"/>
      <c r="O29689" s="93"/>
      <c r="P29689" s="93"/>
    </row>
    <row r="29690" spans="14:16">
      <c r="N29690" s="102"/>
      <c r="O29690" s="93"/>
      <c r="P29690" s="93"/>
    </row>
    <row r="29691" spans="14:16">
      <c r="N29691" s="102"/>
      <c r="O29691" s="93"/>
      <c r="P29691" s="93"/>
    </row>
    <row r="29692" spans="14:16">
      <c r="N29692" s="102"/>
      <c r="O29692" s="93"/>
      <c r="P29692" s="93"/>
    </row>
    <row r="29693" spans="14:16">
      <c r="N29693" s="102"/>
      <c r="O29693" s="93"/>
      <c r="P29693" s="93"/>
    </row>
    <row r="29694" spans="14:16">
      <c r="N29694" s="102"/>
      <c r="O29694" s="93"/>
      <c r="P29694" s="93"/>
    </row>
    <row r="29695" spans="14:16">
      <c r="N29695" s="102"/>
      <c r="O29695" s="93"/>
      <c r="P29695" s="93"/>
    </row>
    <row r="29696" spans="14:16">
      <c r="N29696" s="102"/>
      <c r="O29696" s="93"/>
      <c r="P29696" s="93"/>
    </row>
    <row r="29697" spans="14:16">
      <c r="N29697" s="102"/>
      <c r="O29697" s="93"/>
      <c r="P29697" s="93"/>
    </row>
    <row r="29698" spans="14:16">
      <c r="N29698" s="102"/>
      <c r="O29698" s="93"/>
      <c r="P29698" s="93"/>
    </row>
    <row r="29699" spans="14:16">
      <c r="N29699" s="102"/>
      <c r="O29699" s="93"/>
      <c r="P29699" s="93"/>
    </row>
    <row r="29700" spans="14:16">
      <c r="N29700" s="102"/>
      <c r="O29700" s="93"/>
      <c r="P29700" s="93"/>
    </row>
    <row r="29701" spans="14:16">
      <c r="N29701" s="102"/>
      <c r="O29701" s="93"/>
      <c r="P29701" s="93"/>
    </row>
    <row r="29702" spans="14:16">
      <c r="N29702" s="102"/>
      <c r="O29702" s="93"/>
      <c r="P29702" s="93"/>
    </row>
    <row r="29703" spans="14:16">
      <c r="N29703" s="102"/>
      <c r="O29703" s="93"/>
      <c r="P29703" s="93"/>
    </row>
    <row r="29704" spans="14:16">
      <c r="N29704" s="102"/>
      <c r="O29704" s="93"/>
      <c r="P29704" s="93"/>
    </row>
    <row r="29705" spans="14:16">
      <c r="N29705" s="102"/>
      <c r="O29705" s="93"/>
      <c r="P29705" s="93"/>
    </row>
    <row r="29706" spans="14:16">
      <c r="N29706" s="102"/>
      <c r="O29706" s="93"/>
      <c r="P29706" s="93"/>
    </row>
    <row r="29707" spans="14:16">
      <c r="N29707" s="102"/>
      <c r="O29707" s="93"/>
      <c r="P29707" s="93"/>
    </row>
    <row r="29708" spans="14:16">
      <c r="N29708" s="102"/>
      <c r="O29708" s="93"/>
      <c r="P29708" s="93"/>
    </row>
    <row r="29709" spans="14:16">
      <c r="N29709" s="102"/>
      <c r="O29709" s="93"/>
      <c r="P29709" s="93"/>
    </row>
    <row r="29710" spans="14:16">
      <c r="N29710" s="102"/>
      <c r="O29710" s="93"/>
      <c r="P29710" s="93"/>
    </row>
    <row r="29711" spans="14:16">
      <c r="N29711" s="102"/>
      <c r="O29711" s="93"/>
      <c r="P29711" s="93"/>
    </row>
    <row r="29712" spans="14:16">
      <c r="N29712" s="102"/>
      <c r="O29712" s="93"/>
      <c r="P29712" s="93"/>
    </row>
    <row r="29713" spans="14:16">
      <c r="N29713" s="102"/>
      <c r="O29713" s="93"/>
      <c r="P29713" s="93"/>
    </row>
    <row r="29714" spans="14:16">
      <c r="N29714" s="102"/>
      <c r="O29714" s="93"/>
      <c r="P29714" s="93"/>
    </row>
    <row r="29715" spans="14:16">
      <c r="N29715" s="102"/>
      <c r="O29715" s="93"/>
      <c r="P29715" s="93"/>
    </row>
    <row r="29716" spans="14:16">
      <c r="N29716" s="102"/>
      <c r="O29716" s="93"/>
      <c r="P29716" s="93"/>
    </row>
    <row r="29717" spans="14:16">
      <c r="N29717" s="102"/>
      <c r="O29717" s="93"/>
      <c r="P29717" s="93"/>
    </row>
    <row r="29718" spans="14:16">
      <c r="N29718" s="102"/>
      <c r="O29718" s="93"/>
      <c r="P29718" s="93"/>
    </row>
    <row r="29719" spans="14:16">
      <c r="N29719" s="102"/>
      <c r="O29719" s="93"/>
      <c r="P29719" s="93"/>
    </row>
    <row r="29720" spans="14:16">
      <c r="N29720" s="102"/>
      <c r="O29720" s="93"/>
      <c r="P29720" s="93"/>
    </row>
    <row r="29721" spans="14:16">
      <c r="N29721" s="102"/>
      <c r="O29721" s="93"/>
      <c r="P29721" s="93"/>
    </row>
    <row r="29722" spans="14:16">
      <c r="N29722" s="102"/>
      <c r="O29722" s="93"/>
      <c r="P29722" s="93"/>
    </row>
    <row r="29723" spans="14:16">
      <c r="N29723" s="102"/>
      <c r="O29723" s="93"/>
      <c r="P29723" s="93"/>
    </row>
    <row r="29724" spans="14:16">
      <c r="N29724" s="102"/>
      <c r="O29724" s="93"/>
      <c r="P29724" s="93"/>
    </row>
    <row r="29725" spans="14:16">
      <c r="N29725" s="102"/>
      <c r="O29725" s="93"/>
      <c r="P29725" s="93"/>
    </row>
    <row r="29726" spans="14:16">
      <c r="N29726" s="102"/>
      <c r="O29726" s="93"/>
      <c r="P29726" s="93"/>
    </row>
    <row r="29727" spans="14:16">
      <c r="N29727" s="102"/>
      <c r="O29727" s="93"/>
      <c r="P29727" s="93"/>
    </row>
    <row r="29728" spans="14:16">
      <c r="N29728" s="102"/>
      <c r="O29728" s="93"/>
      <c r="P29728" s="93"/>
    </row>
    <row r="29729" spans="14:16">
      <c r="N29729" s="102"/>
      <c r="O29729" s="93"/>
      <c r="P29729" s="93"/>
    </row>
    <row r="29730" spans="14:16">
      <c r="N29730" s="102"/>
      <c r="O29730" s="93"/>
      <c r="P29730" s="93"/>
    </row>
    <row r="29731" spans="14:16">
      <c r="N29731" s="102"/>
      <c r="O29731" s="93"/>
      <c r="P29731" s="93"/>
    </row>
    <row r="29732" spans="14:16">
      <c r="N29732" s="102"/>
      <c r="O29732" s="93"/>
      <c r="P29732" s="93"/>
    </row>
    <row r="29733" spans="14:16">
      <c r="N29733" s="102"/>
      <c r="O29733" s="93"/>
      <c r="P29733" s="93"/>
    </row>
    <row r="29734" spans="14:16">
      <c r="N29734" s="102"/>
      <c r="O29734" s="93"/>
      <c r="P29734" s="93"/>
    </row>
    <row r="29735" spans="14:16">
      <c r="N29735" s="102"/>
      <c r="O29735" s="93"/>
      <c r="P29735" s="93"/>
    </row>
    <row r="29736" spans="14:16">
      <c r="N29736" s="102"/>
      <c r="O29736" s="93"/>
      <c r="P29736" s="93"/>
    </row>
    <row r="29737" spans="14:16">
      <c r="N29737" s="102"/>
      <c r="O29737" s="93"/>
      <c r="P29737" s="93"/>
    </row>
    <row r="29738" spans="14:16">
      <c r="N29738" s="102"/>
      <c r="O29738" s="93"/>
      <c r="P29738" s="93"/>
    </row>
    <row r="29739" spans="14:16">
      <c r="N29739" s="102"/>
      <c r="O29739" s="93"/>
      <c r="P29739" s="93"/>
    </row>
    <row r="29740" spans="14:16">
      <c r="N29740" s="102"/>
      <c r="O29740" s="93"/>
      <c r="P29740" s="93"/>
    </row>
    <row r="29741" spans="14:16">
      <c r="N29741" s="102"/>
      <c r="O29741" s="93"/>
      <c r="P29741" s="93"/>
    </row>
    <row r="29742" spans="14:16">
      <c r="N29742" s="102"/>
      <c r="O29742" s="93"/>
      <c r="P29742" s="93"/>
    </row>
    <row r="29743" spans="14:16">
      <c r="N29743" s="102"/>
      <c r="O29743" s="93"/>
      <c r="P29743" s="93"/>
    </row>
    <row r="29744" spans="14:16">
      <c r="N29744" s="102"/>
      <c r="O29744" s="93"/>
      <c r="P29744" s="93"/>
    </row>
    <row r="29745" spans="14:16">
      <c r="N29745" s="102"/>
      <c r="O29745" s="93"/>
      <c r="P29745" s="93"/>
    </row>
    <row r="29746" spans="14:16">
      <c r="N29746" s="102"/>
      <c r="O29746" s="93"/>
      <c r="P29746" s="93"/>
    </row>
    <row r="29747" spans="14:16">
      <c r="N29747" s="102"/>
      <c r="O29747" s="93"/>
      <c r="P29747" s="93"/>
    </row>
    <row r="29748" spans="14:16">
      <c r="N29748" s="102"/>
      <c r="O29748" s="93"/>
      <c r="P29748" s="93"/>
    </row>
    <row r="29749" spans="14:16">
      <c r="N29749" s="102"/>
      <c r="O29749" s="93"/>
      <c r="P29749" s="93"/>
    </row>
    <row r="29750" spans="14:16">
      <c r="N29750" s="102"/>
      <c r="O29750" s="93"/>
      <c r="P29750" s="93"/>
    </row>
    <row r="29751" spans="14:16">
      <c r="N29751" s="102"/>
      <c r="O29751" s="93"/>
      <c r="P29751" s="93"/>
    </row>
    <row r="29752" spans="14:16">
      <c r="N29752" s="102"/>
      <c r="O29752" s="93"/>
      <c r="P29752" s="93"/>
    </row>
    <row r="29753" spans="14:16">
      <c r="N29753" s="102"/>
      <c r="O29753" s="93"/>
      <c r="P29753" s="93"/>
    </row>
    <row r="29754" spans="14:16">
      <c r="N29754" s="102"/>
      <c r="O29754" s="93"/>
      <c r="P29754" s="93"/>
    </row>
    <row r="29755" spans="14:16">
      <c r="N29755" s="102"/>
      <c r="O29755" s="93"/>
      <c r="P29755" s="93"/>
    </row>
    <row r="29756" spans="14:16">
      <c r="N29756" s="102"/>
      <c r="O29756" s="93"/>
      <c r="P29756" s="93"/>
    </row>
    <row r="29757" spans="14:16">
      <c r="N29757" s="102"/>
      <c r="O29757" s="93"/>
      <c r="P29757" s="93"/>
    </row>
    <row r="29758" spans="14:16">
      <c r="N29758" s="102"/>
      <c r="O29758" s="93"/>
      <c r="P29758" s="93"/>
    </row>
    <row r="29759" spans="14:16">
      <c r="N29759" s="102"/>
      <c r="O29759" s="93"/>
      <c r="P29759" s="93"/>
    </row>
    <row r="29760" spans="14:16">
      <c r="N29760" s="102"/>
      <c r="O29760" s="93"/>
      <c r="P29760" s="93"/>
    </row>
    <row r="29761" spans="14:16">
      <c r="N29761" s="102"/>
      <c r="O29761" s="93"/>
      <c r="P29761" s="93"/>
    </row>
    <row r="29762" spans="14:16">
      <c r="N29762" s="102"/>
      <c r="O29762" s="93"/>
      <c r="P29762" s="93"/>
    </row>
    <row r="29763" spans="14:16">
      <c r="N29763" s="102"/>
      <c r="O29763" s="93"/>
      <c r="P29763" s="93"/>
    </row>
    <row r="29764" spans="14:16">
      <c r="N29764" s="102"/>
      <c r="O29764" s="93"/>
      <c r="P29764" s="93"/>
    </row>
    <row r="29765" spans="14:16">
      <c r="N29765" s="102"/>
      <c r="O29765" s="93"/>
      <c r="P29765" s="93"/>
    </row>
    <row r="29766" spans="14:16">
      <c r="N29766" s="102"/>
      <c r="O29766" s="93"/>
      <c r="P29766" s="93"/>
    </row>
    <row r="29767" spans="14:16">
      <c r="N29767" s="102"/>
      <c r="O29767" s="93"/>
      <c r="P29767" s="93"/>
    </row>
    <row r="29768" spans="14:16">
      <c r="N29768" s="102"/>
      <c r="O29768" s="93"/>
      <c r="P29768" s="93"/>
    </row>
    <row r="29769" spans="14:16">
      <c r="N29769" s="102"/>
      <c r="O29769" s="93"/>
      <c r="P29769" s="93"/>
    </row>
    <row r="29770" spans="14:16">
      <c r="N29770" s="102"/>
      <c r="O29770" s="93"/>
      <c r="P29770" s="93"/>
    </row>
    <row r="29771" spans="14:16">
      <c r="N29771" s="102"/>
      <c r="O29771" s="93"/>
      <c r="P29771" s="93"/>
    </row>
    <row r="29772" spans="14:16">
      <c r="N29772" s="102"/>
      <c r="O29772" s="93"/>
      <c r="P29772" s="93"/>
    </row>
    <row r="29773" spans="14:16">
      <c r="N29773" s="102"/>
      <c r="O29773" s="93"/>
      <c r="P29773" s="93"/>
    </row>
    <row r="29774" spans="14:16">
      <c r="N29774" s="102"/>
      <c r="O29774" s="93"/>
      <c r="P29774" s="93"/>
    </row>
    <row r="29775" spans="14:16">
      <c r="N29775" s="102"/>
      <c r="O29775" s="93"/>
      <c r="P29775" s="93"/>
    </row>
    <row r="29776" spans="14:16">
      <c r="N29776" s="102"/>
      <c r="O29776" s="93"/>
      <c r="P29776" s="93"/>
    </row>
    <row r="29777" spans="14:16">
      <c r="N29777" s="102"/>
      <c r="O29777" s="93"/>
      <c r="P29777" s="93"/>
    </row>
    <row r="29778" spans="14:16">
      <c r="N29778" s="102"/>
      <c r="O29778" s="93"/>
      <c r="P29778" s="93"/>
    </row>
    <row r="29779" spans="14:16">
      <c r="N29779" s="102"/>
      <c r="O29779" s="93"/>
      <c r="P29779" s="93"/>
    </row>
    <row r="29780" spans="14:16">
      <c r="N29780" s="102"/>
      <c r="O29780" s="93"/>
      <c r="P29780" s="93"/>
    </row>
    <row r="29781" spans="14:16">
      <c r="N29781" s="102"/>
      <c r="O29781" s="93"/>
      <c r="P29781" s="93"/>
    </row>
    <row r="29782" spans="14:16">
      <c r="N29782" s="102"/>
      <c r="O29782" s="93"/>
      <c r="P29782" s="93"/>
    </row>
    <row r="29783" spans="14:16">
      <c r="N29783" s="102"/>
      <c r="O29783" s="93"/>
      <c r="P29783" s="93"/>
    </row>
    <row r="29784" spans="14:16">
      <c r="N29784" s="102"/>
      <c r="O29784" s="93"/>
      <c r="P29784" s="93"/>
    </row>
    <row r="29785" spans="14:16">
      <c r="N29785" s="102"/>
      <c r="O29785" s="93"/>
      <c r="P29785" s="93"/>
    </row>
    <row r="29786" spans="14:16">
      <c r="N29786" s="102"/>
      <c r="O29786" s="93"/>
      <c r="P29786" s="93"/>
    </row>
    <row r="29787" spans="14:16">
      <c r="N29787" s="102"/>
      <c r="O29787" s="93"/>
      <c r="P29787" s="93"/>
    </row>
    <row r="29788" spans="14:16">
      <c r="N29788" s="102"/>
      <c r="O29788" s="93"/>
      <c r="P29788" s="93"/>
    </row>
    <row r="29789" spans="14:16">
      <c r="N29789" s="102"/>
      <c r="O29789" s="93"/>
      <c r="P29789" s="93"/>
    </row>
    <row r="29790" spans="14:16">
      <c r="N29790" s="102"/>
      <c r="O29790" s="93"/>
      <c r="P29790" s="93"/>
    </row>
    <row r="29791" spans="14:16">
      <c r="N29791" s="102"/>
      <c r="O29791" s="93"/>
      <c r="P29791" s="93"/>
    </row>
    <row r="29792" spans="14:16">
      <c r="N29792" s="102"/>
      <c r="O29792" s="93"/>
      <c r="P29792" s="93"/>
    </row>
    <row r="29793" spans="14:16">
      <c r="N29793" s="102"/>
      <c r="O29793" s="93"/>
      <c r="P29793" s="93"/>
    </row>
    <row r="29794" spans="14:16">
      <c r="N29794" s="102"/>
      <c r="O29794" s="93"/>
      <c r="P29794" s="93"/>
    </row>
    <row r="29795" spans="14:16">
      <c r="N29795" s="102"/>
      <c r="O29795" s="93"/>
      <c r="P29795" s="93"/>
    </row>
    <row r="29796" spans="14:16">
      <c r="N29796" s="102"/>
      <c r="O29796" s="93"/>
      <c r="P29796" s="93"/>
    </row>
    <row r="29797" spans="14:16">
      <c r="N29797" s="102"/>
      <c r="O29797" s="93"/>
      <c r="P29797" s="93"/>
    </row>
    <row r="29798" spans="14:16">
      <c r="N29798" s="102"/>
      <c r="O29798" s="93"/>
      <c r="P29798" s="93"/>
    </row>
    <row r="29799" spans="14:16">
      <c r="N29799" s="102"/>
      <c r="O29799" s="93"/>
      <c r="P29799" s="93"/>
    </row>
    <row r="29800" spans="14:16">
      <c r="N29800" s="102"/>
      <c r="O29800" s="93"/>
      <c r="P29800" s="93"/>
    </row>
    <row r="29801" spans="14:16">
      <c r="N29801" s="102"/>
      <c r="O29801" s="93"/>
      <c r="P29801" s="93"/>
    </row>
    <row r="29802" spans="14:16">
      <c r="N29802" s="102"/>
      <c r="O29802" s="93"/>
      <c r="P29802" s="93"/>
    </row>
    <row r="29803" spans="14:16">
      <c r="N29803" s="102"/>
      <c r="O29803" s="93"/>
      <c r="P29803" s="93"/>
    </row>
    <row r="29804" spans="14:16">
      <c r="N29804" s="102"/>
      <c r="O29804" s="93"/>
      <c r="P29804" s="93"/>
    </row>
    <row r="29805" spans="14:16">
      <c r="N29805" s="102"/>
      <c r="O29805" s="93"/>
      <c r="P29805" s="93"/>
    </row>
    <row r="29806" spans="14:16">
      <c r="N29806" s="102"/>
      <c r="O29806" s="93"/>
      <c r="P29806" s="93"/>
    </row>
    <row r="29807" spans="14:16">
      <c r="N29807" s="102"/>
      <c r="O29807" s="93"/>
      <c r="P29807" s="93"/>
    </row>
    <row r="29808" spans="14:16">
      <c r="N29808" s="102"/>
      <c r="O29808" s="93"/>
      <c r="P29808" s="93"/>
    </row>
    <row r="29809" spans="14:16">
      <c r="N29809" s="102"/>
      <c r="O29809" s="93"/>
      <c r="P29809" s="93"/>
    </row>
    <row r="29810" spans="14:16">
      <c r="N29810" s="102"/>
      <c r="O29810" s="93"/>
      <c r="P29810" s="93"/>
    </row>
    <row r="29811" spans="14:16">
      <c r="N29811" s="102"/>
      <c r="O29811" s="93"/>
      <c r="P29811" s="93"/>
    </row>
    <row r="29812" spans="14:16">
      <c r="N29812" s="102"/>
      <c r="O29812" s="93"/>
      <c r="P29812" s="93"/>
    </row>
    <row r="29813" spans="14:16">
      <c r="N29813" s="102"/>
      <c r="O29813" s="93"/>
      <c r="P29813" s="93"/>
    </row>
    <row r="29814" spans="14:16">
      <c r="N29814" s="102"/>
      <c r="O29814" s="93"/>
      <c r="P29814" s="93"/>
    </row>
    <row r="29815" spans="14:16">
      <c r="N29815" s="102"/>
      <c r="O29815" s="93"/>
      <c r="P29815" s="93"/>
    </row>
    <row r="29816" spans="14:16">
      <c r="N29816" s="102"/>
      <c r="O29816" s="93"/>
      <c r="P29816" s="93"/>
    </row>
    <row r="29817" spans="14:16">
      <c r="N29817" s="102"/>
      <c r="O29817" s="93"/>
      <c r="P29817" s="93"/>
    </row>
    <row r="29818" spans="14:16">
      <c r="N29818" s="102"/>
      <c r="O29818" s="93"/>
      <c r="P29818" s="93"/>
    </row>
    <row r="29819" spans="14:16">
      <c r="N29819" s="102"/>
      <c r="O29819" s="93"/>
      <c r="P29819" s="93"/>
    </row>
    <row r="29820" spans="14:16">
      <c r="N29820" s="102"/>
      <c r="O29820" s="93"/>
      <c r="P29820" s="93"/>
    </row>
    <row r="29821" spans="14:16">
      <c r="N29821" s="102"/>
      <c r="O29821" s="93"/>
      <c r="P29821" s="93"/>
    </row>
    <row r="29822" spans="14:16">
      <c r="N29822" s="102"/>
      <c r="O29822" s="93"/>
      <c r="P29822" s="93"/>
    </row>
    <row r="29823" spans="14:16">
      <c r="N29823" s="102"/>
      <c r="O29823" s="93"/>
      <c r="P29823" s="93"/>
    </row>
    <row r="29824" spans="14:16">
      <c r="N29824" s="102"/>
      <c r="O29824" s="93"/>
      <c r="P29824" s="93"/>
    </row>
    <row r="29825" spans="14:16">
      <c r="N29825" s="102"/>
      <c r="O29825" s="93"/>
      <c r="P29825" s="93"/>
    </row>
    <row r="29826" spans="14:16">
      <c r="N29826" s="102"/>
      <c r="O29826" s="93"/>
      <c r="P29826" s="93"/>
    </row>
    <row r="29827" spans="14:16">
      <c r="N29827" s="102"/>
      <c r="O29827" s="93"/>
      <c r="P29827" s="93"/>
    </row>
    <row r="29828" spans="14:16">
      <c r="N29828" s="102"/>
      <c r="O29828" s="93"/>
      <c r="P29828" s="93"/>
    </row>
    <row r="29829" spans="14:16">
      <c r="N29829" s="102"/>
      <c r="O29829" s="93"/>
      <c r="P29829" s="93"/>
    </row>
    <row r="29830" spans="14:16">
      <c r="N29830" s="102"/>
      <c r="O29830" s="93"/>
      <c r="P29830" s="93"/>
    </row>
    <row r="29831" spans="14:16">
      <c r="N29831" s="102"/>
      <c r="O29831" s="93"/>
      <c r="P29831" s="93"/>
    </row>
    <row r="29832" spans="14:16">
      <c r="N29832" s="102"/>
      <c r="O29832" s="93"/>
      <c r="P29832" s="93"/>
    </row>
    <row r="29833" spans="14:16">
      <c r="N29833" s="102"/>
      <c r="O29833" s="93"/>
      <c r="P29833" s="93"/>
    </row>
    <row r="29834" spans="14:16">
      <c r="N29834" s="102"/>
      <c r="O29834" s="93"/>
      <c r="P29834" s="93"/>
    </row>
    <row r="29835" spans="14:16">
      <c r="N29835" s="102"/>
      <c r="O29835" s="93"/>
      <c r="P29835" s="93"/>
    </row>
    <row r="29836" spans="14:16">
      <c r="N29836" s="102"/>
      <c r="O29836" s="93"/>
      <c r="P29836" s="93"/>
    </row>
    <row r="29837" spans="14:16">
      <c r="N29837" s="102"/>
      <c r="O29837" s="93"/>
      <c r="P29837" s="93"/>
    </row>
    <row r="29838" spans="14:16">
      <c r="N29838" s="102"/>
      <c r="O29838" s="93"/>
      <c r="P29838" s="93"/>
    </row>
    <row r="29839" spans="14:16">
      <c r="N29839" s="102"/>
      <c r="O29839" s="93"/>
      <c r="P29839" s="93"/>
    </row>
    <row r="29840" spans="14:16">
      <c r="N29840" s="102"/>
      <c r="O29840" s="93"/>
      <c r="P29840" s="93"/>
    </row>
    <row r="29841" spans="14:16">
      <c r="N29841" s="102"/>
      <c r="O29841" s="93"/>
      <c r="P29841" s="93"/>
    </row>
    <row r="29842" spans="14:16">
      <c r="N29842" s="102"/>
      <c r="O29842" s="93"/>
      <c r="P29842" s="93"/>
    </row>
    <row r="29843" spans="14:16">
      <c r="N29843" s="102"/>
      <c r="O29843" s="93"/>
      <c r="P29843" s="93"/>
    </row>
    <row r="29844" spans="14:16">
      <c r="N29844" s="102"/>
      <c r="O29844" s="93"/>
      <c r="P29844" s="93"/>
    </row>
    <row r="29845" spans="14:16">
      <c r="N29845" s="102"/>
      <c r="O29845" s="93"/>
      <c r="P29845" s="93"/>
    </row>
    <row r="29846" spans="14:16">
      <c r="N29846" s="102"/>
      <c r="O29846" s="93"/>
      <c r="P29846" s="93"/>
    </row>
    <row r="29847" spans="14:16">
      <c r="N29847" s="102"/>
      <c r="O29847" s="93"/>
      <c r="P29847" s="93"/>
    </row>
    <row r="29848" spans="14:16">
      <c r="N29848" s="102"/>
      <c r="O29848" s="93"/>
      <c r="P29848" s="93"/>
    </row>
    <row r="29849" spans="14:16">
      <c r="N29849" s="102"/>
      <c r="O29849" s="93"/>
      <c r="P29849" s="93"/>
    </row>
    <row r="29850" spans="14:16">
      <c r="N29850" s="102"/>
      <c r="O29850" s="93"/>
      <c r="P29850" s="93"/>
    </row>
    <row r="29851" spans="14:16">
      <c r="N29851" s="102"/>
      <c r="O29851" s="93"/>
      <c r="P29851" s="93"/>
    </row>
    <row r="29852" spans="14:16">
      <c r="N29852" s="102"/>
      <c r="O29852" s="93"/>
      <c r="P29852" s="93"/>
    </row>
    <row r="29853" spans="14:16">
      <c r="N29853" s="102"/>
      <c r="O29853" s="93"/>
      <c r="P29853" s="93"/>
    </row>
    <row r="29854" spans="14:16">
      <c r="N29854" s="102"/>
      <c r="O29854" s="93"/>
      <c r="P29854" s="93"/>
    </row>
    <row r="29855" spans="14:16">
      <c r="N29855" s="102"/>
      <c r="O29855" s="93"/>
      <c r="P29855" s="93"/>
    </row>
    <row r="29856" spans="14:16">
      <c r="N29856" s="102"/>
      <c r="O29856" s="93"/>
      <c r="P29856" s="93"/>
    </row>
    <row r="29857" spans="14:16">
      <c r="N29857" s="102"/>
      <c r="O29857" s="93"/>
      <c r="P29857" s="93"/>
    </row>
    <row r="29858" spans="14:16">
      <c r="N29858" s="102"/>
      <c r="O29858" s="93"/>
      <c r="P29858" s="93"/>
    </row>
    <row r="29859" spans="14:16">
      <c r="N29859" s="102"/>
      <c r="O29859" s="93"/>
      <c r="P29859" s="93"/>
    </row>
    <row r="29860" spans="14:16">
      <c r="N29860" s="102"/>
      <c r="O29860" s="93"/>
      <c r="P29860" s="93"/>
    </row>
    <row r="29861" spans="14:16">
      <c r="N29861" s="102"/>
      <c r="O29861" s="93"/>
      <c r="P29861" s="93"/>
    </row>
    <row r="29862" spans="14:16">
      <c r="N29862" s="102"/>
      <c r="O29862" s="93"/>
      <c r="P29862" s="93"/>
    </row>
    <row r="29863" spans="14:16">
      <c r="N29863" s="102"/>
      <c r="O29863" s="93"/>
      <c r="P29863" s="93"/>
    </row>
    <row r="29864" spans="14:16">
      <c r="N29864" s="102"/>
      <c r="O29864" s="93"/>
      <c r="P29864" s="93"/>
    </row>
    <row r="29865" spans="14:16">
      <c r="N29865" s="102"/>
      <c r="O29865" s="93"/>
      <c r="P29865" s="93"/>
    </row>
    <row r="29866" spans="14:16">
      <c r="N29866" s="102"/>
      <c r="O29866" s="93"/>
      <c r="P29866" s="93"/>
    </row>
    <row r="29867" spans="14:16">
      <c r="N29867" s="102"/>
      <c r="O29867" s="93"/>
      <c r="P29867" s="93"/>
    </row>
    <row r="29868" spans="14:16">
      <c r="N29868" s="102"/>
      <c r="O29868" s="93"/>
      <c r="P29868" s="93"/>
    </row>
    <row r="29869" spans="14:16">
      <c r="N29869" s="102"/>
      <c r="O29869" s="93"/>
      <c r="P29869" s="93"/>
    </row>
    <row r="29870" spans="14:16">
      <c r="N29870" s="102"/>
      <c r="O29870" s="93"/>
      <c r="P29870" s="93"/>
    </row>
    <row r="29871" spans="14:16">
      <c r="N29871" s="102"/>
      <c r="O29871" s="93"/>
      <c r="P29871" s="93"/>
    </row>
    <row r="29872" spans="14:16">
      <c r="N29872" s="102"/>
      <c r="O29872" s="93"/>
      <c r="P29872" s="93"/>
    </row>
    <row r="29873" spans="14:16">
      <c r="N29873" s="102"/>
      <c r="O29873" s="93"/>
      <c r="P29873" s="93"/>
    </row>
    <row r="29874" spans="14:16">
      <c r="N29874" s="102"/>
      <c r="O29874" s="93"/>
      <c r="P29874" s="93"/>
    </row>
    <row r="29875" spans="14:16">
      <c r="N29875" s="102"/>
      <c r="O29875" s="93"/>
      <c r="P29875" s="93"/>
    </row>
    <row r="29876" spans="14:16">
      <c r="N29876" s="102"/>
      <c r="O29876" s="93"/>
      <c r="P29876" s="93"/>
    </row>
    <row r="29877" spans="14:16">
      <c r="N29877" s="102"/>
      <c r="O29877" s="93"/>
      <c r="P29877" s="93"/>
    </row>
    <row r="29878" spans="14:16">
      <c r="N29878" s="102"/>
      <c r="O29878" s="93"/>
      <c r="P29878" s="93"/>
    </row>
    <row r="29879" spans="14:16">
      <c r="N29879" s="102"/>
      <c r="O29879" s="93"/>
      <c r="P29879" s="93"/>
    </row>
    <row r="29880" spans="14:16">
      <c r="N29880" s="102"/>
      <c r="O29880" s="93"/>
      <c r="P29880" s="93"/>
    </row>
    <row r="29881" spans="14:16">
      <c r="N29881" s="102"/>
      <c r="O29881" s="93"/>
      <c r="P29881" s="93"/>
    </row>
    <row r="29882" spans="14:16">
      <c r="N29882" s="102"/>
      <c r="O29882" s="93"/>
      <c r="P29882" s="93"/>
    </row>
    <row r="29883" spans="14:16">
      <c r="N29883" s="102"/>
      <c r="O29883" s="93"/>
      <c r="P29883" s="93"/>
    </row>
    <row r="29884" spans="14:16">
      <c r="N29884" s="102"/>
      <c r="O29884" s="93"/>
      <c r="P29884" s="93"/>
    </row>
    <row r="29885" spans="14:16">
      <c r="N29885" s="102"/>
      <c r="O29885" s="93"/>
      <c r="P29885" s="93"/>
    </row>
    <row r="29886" spans="14:16">
      <c r="N29886" s="102"/>
      <c r="O29886" s="93"/>
      <c r="P29886" s="93"/>
    </row>
    <row r="29887" spans="14:16">
      <c r="N29887" s="102"/>
      <c r="O29887" s="93"/>
      <c r="P29887" s="93"/>
    </row>
    <row r="29888" spans="14:16">
      <c r="N29888" s="102"/>
      <c r="O29888" s="93"/>
      <c r="P29888" s="93"/>
    </row>
    <row r="29889" spans="14:16">
      <c r="N29889" s="102"/>
      <c r="O29889" s="93"/>
      <c r="P29889" s="93"/>
    </row>
    <row r="29890" spans="14:16">
      <c r="N29890" s="102"/>
      <c r="O29890" s="93"/>
      <c r="P29890" s="93"/>
    </row>
    <row r="29891" spans="14:16">
      <c r="N29891" s="102"/>
      <c r="O29891" s="93"/>
      <c r="P29891" s="93"/>
    </row>
    <row r="29892" spans="14:16">
      <c r="N29892" s="102"/>
      <c r="O29892" s="93"/>
      <c r="P29892" s="93"/>
    </row>
    <row r="29893" spans="14:16">
      <c r="N29893" s="102"/>
      <c r="O29893" s="93"/>
      <c r="P29893" s="93"/>
    </row>
    <row r="29894" spans="14:16">
      <c r="N29894" s="102"/>
      <c r="O29894" s="93"/>
      <c r="P29894" s="93"/>
    </row>
    <row r="29895" spans="14:16">
      <c r="N29895" s="102"/>
      <c r="O29895" s="93"/>
      <c r="P29895" s="93"/>
    </row>
    <row r="29896" spans="14:16">
      <c r="N29896" s="102"/>
      <c r="O29896" s="93"/>
      <c r="P29896" s="93"/>
    </row>
    <row r="29897" spans="14:16">
      <c r="N29897" s="102"/>
      <c r="O29897" s="93"/>
      <c r="P29897" s="93"/>
    </row>
    <row r="29898" spans="14:16">
      <c r="N29898" s="102"/>
      <c r="O29898" s="93"/>
      <c r="P29898" s="93"/>
    </row>
    <row r="29899" spans="14:16">
      <c r="N29899" s="102"/>
      <c r="O29899" s="93"/>
      <c r="P29899" s="93"/>
    </row>
    <row r="29900" spans="14:16">
      <c r="N29900" s="102"/>
      <c r="O29900" s="93"/>
      <c r="P29900" s="93"/>
    </row>
    <row r="29901" spans="14:16">
      <c r="N29901" s="102"/>
      <c r="O29901" s="93"/>
      <c r="P29901" s="93"/>
    </row>
    <row r="29902" spans="14:16">
      <c r="N29902" s="102"/>
      <c r="O29902" s="93"/>
      <c r="P29902" s="93"/>
    </row>
    <row r="29903" spans="14:16">
      <c r="N29903" s="102"/>
      <c r="O29903" s="93"/>
      <c r="P29903" s="93"/>
    </row>
    <row r="29904" spans="14:16">
      <c r="N29904" s="102"/>
      <c r="O29904" s="93"/>
      <c r="P29904" s="93"/>
    </row>
    <row r="29905" spans="14:16">
      <c r="N29905" s="102"/>
      <c r="O29905" s="93"/>
      <c r="P29905" s="93"/>
    </row>
    <row r="29906" spans="14:16">
      <c r="N29906" s="102"/>
      <c r="O29906" s="93"/>
      <c r="P29906" s="93"/>
    </row>
    <row r="29907" spans="14:16">
      <c r="N29907" s="102"/>
      <c r="O29907" s="93"/>
      <c r="P29907" s="93"/>
    </row>
    <row r="29908" spans="14:16">
      <c r="N29908" s="102"/>
      <c r="O29908" s="93"/>
      <c r="P29908" s="93"/>
    </row>
    <row r="29909" spans="14:16">
      <c r="N29909" s="102"/>
      <c r="O29909" s="93"/>
      <c r="P29909" s="93"/>
    </row>
    <row r="29910" spans="14:16">
      <c r="N29910" s="102"/>
      <c r="O29910" s="93"/>
      <c r="P29910" s="93"/>
    </row>
    <row r="29911" spans="14:16">
      <c r="N29911" s="102"/>
      <c r="O29911" s="93"/>
      <c r="P29911" s="93"/>
    </row>
    <row r="29912" spans="14:16">
      <c r="N29912" s="102"/>
      <c r="O29912" s="93"/>
      <c r="P29912" s="93"/>
    </row>
    <row r="29913" spans="14:16">
      <c r="N29913" s="102"/>
      <c r="O29913" s="93"/>
      <c r="P29913" s="93"/>
    </row>
    <row r="29914" spans="14:16">
      <c r="N29914" s="102"/>
      <c r="O29914" s="93"/>
      <c r="P29914" s="93"/>
    </row>
    <row r="29915" spans="14:16">
      <c r="N29915" s="102"/>
      <c r="O29915" s="93"/>
      <c r="P29915" s="93"/>
    </row>
    <row r="29916" spans="14:16">
      <c r="N29916" s="102"/>
      <c r="O29916" s="93"/>
      <c r="P29916" s="93"/>
    </row>
    <row r="29917" spans="14:16">
      <c r="N29917" s="102"/>
      <c r="O29917" s="93"/>
      <c r="P29917" s="93"/>
    </row>
    <row r="29918" spans="14:16">
      <c r="N29918" s="102"/>
      <c r="O29918" s="93"/>
      <c r="P29918" s="93"/>
    </row>
    <row r="29919" spans="14:16">
      <c r="N29919" s="102"/>
      <c r="O29919" s="93"/>
      <c r="P29919" s="93"/>
    </row>
    <row r="29920" spans="14:16">
      <c r="N29920" s="102"/>
      <c r="O29920" s="93"/>
      <c r="P29920" s="93"/>
    </row>
    <row r="29921" spans="14:16">
      <c r="N29921" s="102"/>
      <c r="O29921" s="93"/>
      <c r="P29921" s="93"/>
    </row>
    <row r="29922" spans="14:16">
      <c r="N29922" s="102"/>
      <c r="O29922" s="93"/>
      <c r="P29922" s="93"/>
    </row>
    <row r="29923" spans="14:16">
      <c r="N29923" s="102"/>
      <c r="O29923" s="93"/>
      <c r="P29923" s="93"/>
    </row>
    <row r="29924" spans="14:16">
      <c r="N29924" s="102"/>
      <c r="O29924" s="93"/>
      <c r="P29924" s="93"/>
    </row>
    <row r="29925" spans="14:16">
      <c r="N29925" s="102"/>
      <c r="O29925" s="93"/>
      <c r="P29925" s="93"/>
    </row>
    <row r="29926" spans="14:16">
      <c r="N29926" s="102"/>
      <c r="O29926" s="93"/>
      <c r="P29926" s="93"/>
    </row>
    <row r="29927" spans="14:16">
      <c r="N29927" s="102"/>
      <c r="O29927" s="93"/>
      <c r="P29927" s="93"/>
    </row>
    <row r="29928" spans="14:16">
      <c r="N29928" s="102"/>
      <c r="O29928" s="93"/>
      <c r="P29928" s="93"/>
    </row>
    <row r="29929" spans="14:16">
      <c r="N29929" s="102"/>
      <c r="O29929" s="93"/>
      <c r="P29929" s="93"/>
    </row>
    <row r="29930" spans="14:16">
      <c r="N29930" s="102"/>
      <c r="O29930" s="93"/>
      <c r="P29930" s="93"/>
    </row>
    <row r="29931" spans="14:16">
      <c r="N29931" s="102"/>
      <c r="O29931" s="93"/>
      <c r="P29931" s="93"/>
    </row>
    <row r="29932" spans="14:16">
      <c r="N29932" s="102"/>
      <c r="O29932" s="93"/>
      <c r="P29932" s="93"/>
    </row>
    <row r="29933" spans="14:16">
      <c r="N29933" s="102"/>
      <c r="O29933" s="93"/>
      <c r="P29933" s="93"/>
    </row>
    <row r="29934" spans="14:16">
      <c r="N29934" s="102"/>
      <c r="O29934" s="93"/>
      <c r="P29934" s="93"/>
    </row>
    <row r="29935" spans="14:16">
      <c r="N29935" s="102"/>
      <c r="O29935" s="93"/>
      <c r="P29935" s="93"/>
    </row>
    <row r="29936" spans="14:16">
      <c r="N29936" s="102"/>
      <c r="O29936" s="93"/>
      <c r="P29936" s="93"/>
    </row>
    <row r="29937" spans="14:16">
      <c r="N29937" s="102"/>
      <c r="O29937" s="93"/>
      <c r="P29937" s="93"/>
    </row>
    <row r="29938" spans="14:16">
      <c r="N29938" s="102"/>
      <c r="O29938" s="93"/>
      <c r="P29938" s="93"/>
    </row>
    <row r="29939" spans="14:16">
      <c r="N29939" s="102"/>
      <c r="O29939" s="93"/>
      <c r="P29939" s="93"/>
    </row>
    <row r="29940" spans="14:16">
      <c r="N29940" s="102"/>
      <c r="O29940" s="93"/>
      <c r="P29940" s="93"/>
    </row>
    <row r="29941" spans="14:16">
      <c r="N29941" s="102"/>
      <c r="O29941" s="93"/>
      <c r="P29941" s="93"/>
    </row>
    <row r="29942" spans="14:16">
      <c r="N29942" s="102"/>
      <c r="O29942" s="93"/>
      <c r="P29942" s="93"/>
    </row>
    <row r="29943" spans="14:16">
      <c r="N29943" s="102"/>
      <c r="O29943" s="93"/>
      <c r="P29943" s="93"/>
    </row>
    <row r="29944" spans="14:16">
      <c r="N29944" s="102"/>
      <c r="O29944" s="93"/>
      <c r="P29944" s="93"/>
    </row>
    <row r="29945" spans="14:16">
      <c r="N29945" s="102"/>
      <c r="O29945" s="93"/>
      <c r="P29945" s="93"/>
    </row>
    <row r="29946" spans="14:16">
      <c r="N29946" s="102"/>
      <c r="O29946" s="93"/>
      <c r="P29946" s="93"/>
    </row>
    <row r="29947" spans="14:16">
      <c r="N29947" s="102"/>
      <c r="O29947" s="93"/>
      <c r="P29947" s="93"/>
    </row>
    <row r="29948" spans="14:16">
      <c r="N29948" s="102"/>
      <c r="O29948" s="93"/>
      <c r="P29948" s="93"/>
    </row>
    <row r="29949" spans="14:16">
      <c r="N29949" s="102"/>
      <c r="O29949" s="93"/>
      <c r="P29949" s="93"/>
    </row>
    <row r="29950" spans="14:16">
      <c r="N29950" s="102"/>
      <c r="O29950" s="93"/>
      <c r="P29950" s="93"/>
    </row>
    <row r="29951" spans="14:16">
      <c r="N29951" s="102"/>
      <c r="O29951" s="93"/>
      <c r="P29951" s="93"/>
    </row>
    <row r="29952" spans="14:16">
      <c r="N29952" s="102"/>
      <c r="O29952" s="93"/>
      <c r="P29952" s="93"/>
    </row>
    <row r="29953" spans="14:16">
      <c r="N29953" s="102"/>
      <c r="O29953" s="93"/>
      <c r="P29953" s="93"/>
    </row>
    <row r="29954" spans="14:16">
      <c r="N29954" s="102"/>
      <c r="O29954" s="93"/>
      <c r="P29954" s="93"/>
    </row>
    <row r="29955" spans="14:16">
      <c r="N29955" s="102"/>
      <c r="O29955" s="93"/>
      <c r="P29955" s="93"/>
    </row>
    <row r="29956" spans="14:16">
      <c r="N29956" s="102"/>
      <c r="O29956" s="93"/>
      <c r="P29956" s="93"/>
    </row>
    <row r="29957" spans="14:16">
      <c r="N29957" s="102"/>
      <c r="O29957" s="93"/>
      <c r="P29957" s="93"/>
    </row>
    <row r="29958" spans="14:16">
      <c r="N29958" s="102"/>
      <c r="O29958" s="93"/>
      <c r="P29958" s="93"/>
    </row>
    <row r="29959" spans="14:16">
      <c r="N29959" s="102"/>
      <c r="O29959" s="93"/>
      <c r="P29959" s="93"/>
    </row>
    <row r="29960" spans="14:16">
      <c r="N29960" s="102"/>
      <c r="O29960" s="93"/>
      <c r="P29960" s="93"/>
    </row>
    <row r="29961" spans="14:16">
      <c r="N29961" s="102"/>
      <c r="O29961" s="93"/>
      <c r="P29961" s="93"/>
    </row>
    <row r="29962" spans="14:16">
      <c r="N29962" s="102"/>
      <c r="O29962" s="93"/>
      <c r="P29962" s="93"/>
    </row>
    <row r="29963" spans="14:16">
      <c r="N29963" s="102"/>
      <c r="O29963" s="93"/>
      <c r="P29963" s="93"/>
    </row>
    <row r="29964" spans="14:16">
      <c r="N29964" s="102"/>
      <c r="O29964" s="93"/>
      <c r="P29964" s="93"/>
    </row>
    <row r="29965" spans="14:16">
      <c r="N29965" s="102"/>
      <c r="O29965" s="93"/>
      <c r="P29965" s="93"/>
    </row>
    <row r="29966" spans="14:16">
      <c r="N29966" s="102"/>
      <c r="O29966" s="93"/>
      <c r="P29966" s="93"/>
    </row>
    <row r="29967" spans="14:16">
      <c r="N29967" s="102"/>
      <c r="O29967" s="93"/>
      <c r="P29967" s="93"/>
    </row>
    <row r="29968" spans="14:16">
      <c r="N29968" s="102"/>
      <c r="O29968" s="93"/>
      <c r="P29968" s="93"/>
    </row>
    <row r="29969" spans="14:16">
      <c r="N29969" s="102"/>
      <c r="O29969" s="93"/>
      <c r="P29969" s="93"/>
    </row>
    <row r="29970" spans="14:16">
      <c r="N29970" s="102"/>
      <c r="O29970" s="93"/>
      <c r="P29970" s="93"/>
    </row>
    <row r="29971" spans="14:16">
      <c r="N29971" s="102"/>
      <c r="O29971" s="93"/>
      <c r="P29971" s="93"/>
    </row>
    <row r="29972" spans="14:16">
      <c r="N29972" s="102"/>
      <c r="O29972" s="93"/>
      <c r="P29972" s="93"/>
    </row>
    <row r="29973" spans="14:16">
      <c r="N29973" s="102"/>
      <c r="O29973" s="93"/>
      <c r="P29973" s="93"/>
    </row>
    <row r="29974" spans="14:16">
      <c r="N29974" s="102"/>
      <c r="O29974" s="93"/>
      <c r="P29974" s="93"/>
    </row>
    <row r="29975" spans="14:16">
      <c r="N29975" s="102"/>
      <c r="O29975" s="93"/>
      <c r="P29975" s="93"/>
    </row>
    <row r="29976" spans="14:16">
      <c r="N29976" s="102"/>
      <c r="O29976" s="93"/>
      <c r="P29976" s="93"/>
    </row>
    <row r="29977" spans="14:16">
      <c r="N29977" s="102"/>
      <c r="O29977" s="93"/>
      <c r="P29977" s="93"/>
    </row>
    <row r="29978" spans="14:16">
      <c r="N29978" s="102"/>
      <c r="O29978" s="93"/>
      <c r="P29978" s="93"/>
    </row>
    <row r="29979" spans="14:16">
      <c r="N29979" s="102"/>
      <c r="O29979" s="93"/>
      <c r="P29979" s="93"/>
    </row>
    <row r="29980" spans="14:16">
      <c r="N29980" s="102"/>
      <c r="O29980" s="93"/>
      <c r="P29980" s="93"/>
    </row>
    <row r="29981" spans="14:16">
      <c r="N29981" s="102"/>
      <c r="O29981" s="93"/>
      <c r="P29981" s="93"/>
    </row>
    <row r="29982" spans="14:16">
      <c r="N29982" s="102"/>
      <c r="O29982" s="93"/>
      <c r="P29982" s="93"/>
    </row>
    <row r="29983" spans="14:16">
      <c r="N29983" s="102"/>
      <c r="O29983" s="93"/>
      <c r="P29983" s="93"/>
    </row>
    <row r="29984" spans="14:16">
      <c r="N29984" s="102"/>
      <c r="O29984" s="93"/>
      <c r="P29984" s="93"/>
    </row>
    <row r="29985" spans="14:16">
      <c r="N29985" s="102"/>
      <c r="O29985" s="93"/>
      <c r="P29985" s="93"/>
    </row>
    <row r="29986" spans="14:16">
      <c r="N29986" s="102"/>
      <c r="O29986" s="93"/>
      <c r="P29986" s="93"/>
    </row>
    <row r="29987" spans="14:16">
      <c r="N29987" s="102"/>
      <c r="O29987" s="93"/>
      <c r="P29987" s="93"/>
    </row>
    <row r="29988" spans="14:16">
      <c r="N29988" s="102"/>
      <c r="O29988" s="93"/>
      <c r="P29988" s="93"/>
    </row>
    <row r="29989" spans="14:16">
      <c r="N29989" s="102"/>
      <c r="O29989" s="93"/>
      <c r="P29989" s="93"/>
    </row>
    <row r="29990" spans="14:16">
      <c r="N29990" s="102"/>
      <c r="O29990" s="93"/>
      <c r="P29990" s="93"/>
    </row>
    <row r="29991" spans="14:16">
      <c r="N29991" s="102"/>
      <c r="O29991" s="93"/>
      <c r="P29991" s="93"/>
    </row>
    <row r="29992" spans="14:16">
      <c r="N29992" s="102"/>
      <c r="O29992" s="93"/>
      <c r="P29992" s="93"/>
    </row>
    <row r="29993" spans="14:16">
      <c r="N29993" s="102"/>
      <c r="O29993" s="93"/>
      <c r="P29993" s="93"/>
    </row>
    <row r="29994" spans="14:16">
      <c r="N29994" s="102"/>
      <c r="O29994" s="93"/>
      <c r="P29994" s="93"/>
    </row>
    <row r="29995" spans="14:16">
      <c r="N29995" s="102"/>
      <c r="O29995" s="93"/>
      <c r="P29995" s="93"/>
    </row>
    <row r="29996" spans="14:16">
      <c r="N29996" s="102"/>
      <c r="O29996" s="93"/>
      <c r="P29996" s="93"/>
    </row>
    <row r="29997" spans="14:16">
      <c r="N29997" s="102"/>
      <c r="O29997" s="93"/>
      <c r="P29997" s="93"/>
    </row>
    <row r="29998" spans="14:16">
      <c r="N29998" s="102"/>
      <c r="O29998" s="93"/>
      <c r="P29998" s="93"/>
    </row>
    <row r="29999" spans="14:16">
      <c r="N29999" s="102"/>
      <c r="O29999" s="93"/>
      <c r="P29999" s="93"/>
    </row>
    <row r="30000" spans="14:16">
      <c r="N30000" s="102"/>
      <c r="O30000" s="93"/>
      <c r="P30000" s="93"/>
    </row>
    <row r="30001" spans="14:16">
      <c r="N30001" s="102"/>
      <c r="O30001" s="93"/>
      <c r="P30001" s="93"/>
    </row>
    <row r="30002" spans="14:16">
      <c r="N30002" s="102"/>
      <c r="O30002" s="93"/>
      <c r="P30002" s="93"/>
    </row>
    <row r="30003" spans="14:16">
      <c r="N30003" s="102"/>
      <c r="O30003" s="93"/>
      <c r="P30003" s="93"/>
    </row>
    <row r="30004" spans="14:16">
      <c r="N30004" s="102"/>
      <c r="O30004" s="93"/>
      <c r="P30004" s="93"/>
    </row>
    <row r="30005" spans="14:16">
      <c r="N30005" s="102"/>
      <c r="O30005" s="93"/>
      <c r="P30005" s="93"/>
    </row>
    <row r="30006" spans="14:16">
      <c r="N30006" s="102"/>
      <c r="O30006" s="93"/>
      <c r="P30006" s="93"/>
    </row>
    <row r="30007" spans="14:16">
      <c r="N30007" s="102"/>
      <c r="O30007" s="93"/>
      <c r="P30007" s="93"/>
    </row>
    <row r="30008" spans="14:16">
      <c r="N30008" s="102"/>
      <c r="O30008" s="93"/>
      <c r="P30008" s="93"/>
    </row>
    <row r="30009" spans="14:16">
      <c r="N30009" s="102"/>
      <c r="O30009" s="93"/>
      <c r="P30009" s="93"/>
    </row>
    <row r="30010" spans="14:16">
      <c r="N30010" s="102"/>
      <c r="O30010" s="93"/>
      <c r="P30010" s="93"/>
    </row>
    <row r="30011" spans="14:16">
      <c r="N30011" s="102"/>
      <c r="O30011" s="93"/>
      <c r="P30011" s="93"/>
    </row>
    <row r="30012" spans="14:16">
      <c r="N30012" s="102"/>
      <c r="O30012" s="93"/>
      <c r="P30012" s="93"/>
    </row>
    <row r="30013" spans="14:16">
      <c r="N30013" s="102"/>
      <c r="O30013" s="93"/>
      <c r="P30013" s="93"/>
    </row>
    <row r="30014" spans="14:16">
      <c r="N30014" s="102"/>
      <c r="O30014" s="93"/>
      <c r="P30014" s="93"/>
    </row>
    <row r="30015" spans="14:16">
      <c r="N30015" s="102"/>
      <c r="O30015" s="93"/>
      <c r="P30015" s="93"/>
    </row>
    <row r="30016" spans="14:16">
      <c r="N30016" s="102"/>
      <c r="O30016" s="93"/>
      <c r="P30016" s="93"/>
    </row>
    <row r="30017" spans="14:16">
      <c r="N30017" s="102"/>
      <c r="O30017" s="93"/>
      <c r="P30017" s="93"/>
    </row>
    <row r="30018" spans="14:16">
      <c r="N30018" s="102"/>
      <c r="O30018" s="93"/>
      <c r="P30018" s="93"/>
    </row>
    <row r="30019" spans="14:16">
      <c r="N30019" s="102"/>
      <c r="O30019" s="93"/>
      <c r="P30019" s="93"/>
    </row>
    <row r="30020" spans="14:16">
      <c r="N30020" s="102"/>
      <c r="O30020" s="93"/>
      <c r="P30020" s="93"/>
    </row>
    <row r="30021" spans="14:16">
      <c r="N30021" s="102"/>
      <c r="O30021" s="93"/>
      <c r="P30021" s="93"/>
    </row>
    <row r="30022" spans="14:16">
      <c r="N30022" s="102"/>
      <c r="O30022" s="93"/>
      <c r="P30022" s="93"/>
    </row>
    <row r="30023" spans="14:16">
      <c r="N30023" s="102"/>
      <c r="O30023" s="93"/>
      <c r="P30023" s="93"/>
    </row>
    <row r="30024" spans="14:16">
      <c r="N30024" s="102"/>
      <c r="O30024" s="93"/>
      <c r="P30024" s="93"/>
    </row>
    <row r="30025" spans="14:16">
      <c r="N30025" s="102"/>
      <c r="O30025" s="93"/>
      <c r="P30025" s="93"/>
    </row>
    <row r="30026" spans="14:16">
      <c r="N30026" s="102"/>
      <c r="O30026" s="93"/>
      <c r="P30026" s="93"/>
    </row>
    <row r="30027" spans="14:16">
      <c r="N30027" s="102"/>
      <c r="O30027" s="93"/>
      <c r="P30027" s="93"/>
    </row>
    <row r="30028" spans="14:16">
      <c r="N30028" s="102"/>
      <c r="O30028" s="93"/>
      <c r="P30028" s="93"/>
    </row>
    <row r="30029" spans="14:16">
      <c r="N30029" s="102"/>
      <c r="O30029" s="93"/>
      <c r="P30029" s="93"/>
    </row>
    <row r="30030" spans="14:16">
      <c r="N30030" s="102"/>
      <c r="O30030" s="93"/>
      <c r="P30030" s="93"/>
    </row>
    <row r="30031" spans="14:16">
      <c r="N30031" s="102"/>
      <c r="O30031" s="93"/>
      <c r="P30031" s="93"/>
    </row>
    <row r="30032" spans="14:16">
      <c r="N30032" s="102"/>
      <c r="O30032" s="93"/>
      <c r="P30032" s="93"/>
    </row>
    <row r="30033" spans="14:16">
      <c r="N30033" s="102"/>
      <c r="O30033" s="93"/>
      <c r="P30033" s="93"/>
    </row>
    <row r="30034" spans="14:16">
      <c r="N30034" s="102"/>
      <c r="O30034" s="93"/>
      <c r="P30034" s="93"/>
    </row>
    <row r="30035" spans="14:16">
      <c r="N30035" s="102"/>
      <c r="O30035" s="93"/>
      <c r="P30035" s="93"/>
    </row>
    <row r="30036" spans="14:16">
      <c r="N30036" s="102"/>
      <c r="O30036" s="93"/>
      <c r="P30036" s="93"/>
    </row>
    <row r="30037" spans="14:16">
      <c r="N30037" s="102"/>
      <c r="O30037" s="93"/>
      <c r="P30037" s="93"/>
    </row>
    <row r="30038" spans="14:16">
      <c r="N30038" s="102"/>
      <c r="O30038" s="93"/>
      <c r="P30038" s="93"/>
    </row>
    <row r="30039" spans="14:16">
      <c r="N30039" s="102"/>
      <c r="O30039" s="93"/>
      <c r="P30039" s="93"/>
    </row>
    <row r="30040" spans="14:16">
      <c r="N30040" s="102"/>
      <c r="O30040" s="93"/>
      <c r="P30040" s="93"/>
    </row>
    <row r="30041" spans="14:16">
      <c r="N30041" s="102"/>
      <c r="O30041" s="93"/>
      <c r="P30041" s="93"/>
    </row>
    <row r="30042" spans="14:16">
      <c r="N30042" s="102"/>
      <c r="O30042" s="93"/>
      <c r="P30042" s="93"/>
    </row>
    <row r="30043" spans="14:16">
      <c r="N30043" s="102"/>
      <c r="O30043" s="93"/>
      <c r="P30043" s="93"/>
    </row>
    <row r="30044" spans="14:16">
      <c r="N30044" s="102"/>
      <c r="O30044" s="93"/>
      <c r="P30044" s="93"/>
    </row>
    <row r="30045" spans="14:16">
      <c r="N30045" s="102"/>
      <c r="O30045" s="93"/>
      <c r="P30045" s="93"/>
    </row>
    <row r="30046" spans="14:16">
      <c r="N30046" s="102"/>
      <c r="O30046" s="93"/>
      <c r="P30046" s="93"/>
    </row>
    <row r="30047" spans="14:16">
      <c r="N30047" s="102"/>
      <c r="O30047" s="93"/>
      <c r="P30047" s="93"/>
    </row>
    <row r="30048" spans="14:16">
      <c r="N30048" s="102"/>
      <c r="O30048" s="93"/>
      <c r="P30048" s="93"/>
    </row>
    <row r="30049" spans="14:16">
      <c r="N30049" s="102"/>
      <c r="O30049" s="93"/>
      <c r="P30049" s="93"/>
    </row>
    <row r="30050" spans="14:16">
      <c r="N30050" s="102"/>
      <c r="O30050" s="93"/>
      <c r="P30050" s="93"/>
    </row>
    <row r="30051" spans="14:16">
      <c r="N30051" s="102"/>
      <c r="O30051" s="93"/>
      <c r="P30051" s="93"/>
    </row>
    <row r="30052" spans="14:16">
      <c r="N30052" s="102"/>
      <c r="O30052" s="93"/>
      <c r="P30052" s="93"/>
    </row>
    <row r="30053" spans="14:16">
      <c r="N30053" s="102"/>
      <c r="O30053" s="93"/>
      <c r="P30053" s="93"/>
    </row>
    <row r="30054" spans="14:16">
      <c r="N30054" s="102"/>
      <c r="O30054" s="93"/>
      <c r="P30054" s="93"/>
    </row>
    <row r="30055" spans="14:16">
      <c r="N30055" s="102"/>
      <c r="O30055" s="93"/>
      <c r="P30055" s="93"/>
    </row>
    <row r="30056" spans="14:16">
      <c r="N30056" s="102"/>
      <c r="O30056" s="93"/>
      <c r="P30056" s="93"/>
    </row>
    <row r="30057" spans="14:16">
      <c r="N30057" s="102"/>
      <c r="O30057" s="93"/>
      <c r="P30057" s="93"/>
    </row>
    <row r="30058" spans="14:16">
      <c r="N30058" s="102"/>
      <c r="O30058" s="93"/>
      <c r="P30058" s="93"/>
    </row>
    <row r="30059" spans="14:16">
      <c r="N30059" s="102"/>
      <c r="O30059" s="93"/>
      <c r="P30059" s="93"/>
    </row>
    <row r="30060" spans="14:16">
      <c r="N30060" s="102"/>
      <c r="O30060" s="93"/>
      <c r="P30060" s="93"/>
    </row>
    <row r="30061" spans="14:16">
      <c r="N30061" s="102"/>
      <c r="O30061" s="93"/>
      <c r="P30061" s="93"/>
    </row>
    <row r="30062" spans="14:16">
      <c r="N30062" s="102"/>
      <c r="O30062" s="93"/>
      <c r="P30062" s="93"/>
    </row>
    <row r="30063" spans="14:16">
      <c r="N30063" s="102"/>
      <c r="O30063" s="93"/>
      <c r="P30063" s="93"/>
    </row>
    <row r="30064" spans="14:16">
      <c r="N30064" s="102"/>
      <c r="O30064" s="93"/>
      <c r="P30064" s="93"/>
    </row>
    <row r="30065" spans="14:16">
      <c r="N30065" s="102"/>
      <c r="O30065" s="93"/>
      <c r="P30065" s="93"/>
    </row>
    <row r="30066" spans="14:16">
      <c r="N30066" s="102"/>
      <c r="O30066" s="93"/>
      <c r="P30066" s="93"/>
    </row>
    <row r="30067" spans="14:16">
      <c r="N30067" s="102"/>
      <c r="O30067" s="93"/>
      <c r="P30067" s="93"/>
    </row>
    <row r="30068" spans="14:16">
      <c r="N30068" s="102"/>
      <c r="O30068" s="93"/>
      <c r="P30068" s="93"/>
    </row>
    <row r="30069" spans="14:16">
      <c r="N30069" s="102"/>
      <c r="O30069" s="93"/>
      <c r="P30069" s="93"/>
    </row>
    <row r="30070" spans="14:16">
      <c r="N30070" s="102"/>
      <c r="O30070" s="93"/>
      <c r="P30070" s="93"/>
    </row>
    <row r="30071" spans="14:16">
      <c r="N30071" s="102"/>
      <c r="O30071" s="93"/>
      <c r="P30071" s="93"/>
    </row>
    <row r="30072" spans="14:16">
      <c r="N30072" s="102"/>
      <c r="O30072" s="93"/>
      <c r="P30072" s="93"/>
    </row>
    <row r="30073" spans="14:16">
      <c r="N30073" s="102"/>
      <c r="O30073" s="93"/>
      <c r="P30073" s="93"/>
    </row>
    <row r="30074" spans="14:16">
      <c r="N30074" s="102"/>
      <c r="O30074" s="93"/>
      <c r="P30074" s="93"/>
    </row>
    <row r="30075" spans="14:16">
      <c r="N30075" s="102"/>
      <c r="O30075" s="93"/>
      <c r="P30075" s="93"/>
    </row>
    <row r="30076" spans="14:16">
      <c r="N30076" s="102"/>
      <c r="O30076" s="93"/>
      <c r="P30076" s="93"/>
    </row>
    <row r="30077" spans="14:16">
      <c r="N30077" s="102"/>
      <c r="O30077" s="93"/>
      <c r="P30077" s="93"/>
    </row>
    <row r="30078" spans="14:16">
      <c r="N30078" s="102"/>
      <c r="O30078" s="93"/>
      <c r="P30078" s="93"/>
    </row>
    <row r="30079" spans="14:16">
      <c r="N30079" s="102"/>
      <c r="O30079" s="93"/>
      <c r="P30079" s="93"/>
    </row>
    <row r="30080" spans="14:16">
      <c r="N30080" s="102"/>
      <c r="O30080" s="93"/>
      <c r="P30080" s="93"/>
    </row>
    <row r="30081" spans="14:16">
      <c r="N30081" s="102"/>
      <c r="O30081" s="93"/>
      <c r="P30081" s="93"/>
    </row>
    <row r="30082" spans="14:16">
      <c r="N30082" s="102"/>
      <c r="O30082" s="93"/>
      <c r="P30082" s="93"/>
    </row>
    <row r="30083" spans="14:16">
      <c r="N30083" s="102"/>
      <c r="O30083" s="93"/>
      <c r="P30083" s="93"/>
    </row>
    <row r="30084" spans="14:16">
      <c r="N30084" s="102"/>
      <c r="O30084" s="93"/>
      <c r="P30084" s="93"/>
    </row>
    <row r="30085" spans="14:16">
      <c r="N30085" s="102"/>
      <c r="O30085" s="93"/>
      <c r="P30085" s="93"/>
    </row>
    <row r="30086" spans="14:16">
      <c r="N30086" s="102"/>
      <c r="O30086" s="93"/>
      <c r="P30086" s="93"/>
    </row>
    <row r="30087" spans="14:16">
      <c r="N30087" s="102"/>
      <c r="O30087" s="93"/>
      <c r="P30087" s="93"/>
    </row>
    <row r="30088" spans="14:16">
      <c r="N30088" s="102"/>
      <c r="O30088" s="93"/>
      <c r="P30088" s="93"/>
    </row>
    <row r="30089" spans="14:16">
      <c r="N30089" s="102"/>
      <c r="O30089" s="93"/>
      <c r="P30089" s="93"/>
    </row>
    <row r="30090" spans="14:16">
      <c r="N30090" s="102"/>
      <c r="O30090" s="93"/>
      <c r="P30090" s="93"/>
    </row>
    <row r="30091" spans="14:16">
      <c r="N30091" s="102"/>
      <c r="O30091" s="93"/>
      <c r="P30091" s="93"/>
    </row>
    <row r="30092" spans="14:16">
      <c r="N30092" s="102"/>
      <c r="O30092" s="93"/>
      <c r="P30092" s="93"/>
    </row>
    <row r="30093" spans="14:16">
      <c r="N30093" s="102"/>
      <c r="O30093" s="93"/>
      <c r="P30093" s="93"/>
    </row>
    <row r="30094" spans="14:16">
      <c r="N30094" s="102"/>
      <c r="O30094" s="93"/>
      <c r="P30094" s="93"/>
    </row>
    <row r="30095" spans="14:16">
      <c r="N30095" s="102"/>
      <c r="O30095" s="93"/>
      <c r="P30095" s="93"/>
    </row>
    <row r="30096" spans="14:16">
      <c r="N30096" s="102"/>
      <c r="O30096" s="93"/>
      <c r="P30096" s="93"/>
    </row>
    <row r="30097" spans="14:16">
      <c r="N30097" s="102"/>
      <c r="O30097" s="93"/>
      <c r="P30097" s="93"/>
    </row>
    <row r="30098" spans="14:16">
      <c r="N30098" s="102"/>
      <c r="O30098" s="93"/>
      <c r="P30098" s="93"/>
    </row>
    <row r="30099" spans="14:16">
      <c r="N30099" s="102"/>
      <c r="O30099" s="93"/>
      <c r="P30099" s="93"/>
    </row>
    <row r="30100" spans="14:16">
      <c r="N30100" s="102"/>
      <c r="O30100" s="93"/>
      <c r="P30100" s="93"/>
    </row>
    <row r="30101" spans="14:16">
      <c r="N30101" s="102"/>
      <c r="O30101" s="93"/>
      <c r="P30101" s="93"/>
    </row>
    <row r="30102" spans="14:16">
      <c r="N30102" s="102"/>
      <c r="O30102" s="93"/>
      <c r="P30102" s="93"/>
    </row>
    <row r="30103" spans="14:16">
      <c r="N30103" s="102"/>
      <c r="O30103" s="93"/>
      <c r="P30103" s="93"/>
    </row>
    <row r="30104" spans="14:16">
      <c r="N30104" s="102"/>
      <c r="O30104" s="93"/>
      <c r="P30104" s="93"/>
    </row>
    <row r="30105" spans="14:16">
      <c r="N30105" s="102"/>
      <c r="O30105" s="93"/>
      <c r="P30105" s="93"/>
    </row>
    <row r="30106" spans="14:16">
      <c r="N30106" s="102"/>
      <c r="O30106" s="93"/>
      <c r="P30106" s="93"/>
    </row>
    <row r="30107" spans="14:16">
      <c r="N30107" s="102"/>
      <c r="O30107" s="93"/>
      <c r="P30107" s="93"/>
    </row>
    <row r="30108" spans="14:16">
      <c r="N30108" s="102"/>
      <c r="O30108" s="93"/>
      <c r="P30108" s="93"/>
    </row>
    <row r="30109" spans="14:16">
      <c r="N30109" s="102"/>
      <c r="O30109" s="93"/>
      <c r="P30109" s="93"/>
    </row>
    <row r="30110" spans="14:16">
      <c r="N30110" s="102"/>
      <c r="O30110" s="93"/>
      <c r="P30110" s="93"/>
    </row>
    <row r="30111" spans="14:16">
      <c r="N30111" s="102"/>
      <c r="O30111" s="93"/>
      <c r="P30111" s="93"/>
    </row>
    <row r="30112" spans="14:16">
      <c r="N30112" s="102"/>
      <c r="O30112" s="93"/>
      <c r="P30112" s="93"/>
    </row>
    <row r="30113" spans="14:16">
      <c r="N30113" s="102"/>
      <c r="O30113" s="93"/>
      <c r="P30113" s="93"/>
    </row>
    <row r="30114" spans="14:16">
      <c r="N30114" s="102"/>
      <c r="O30114" s="93"/>
      <c r="P30114" s="93"/>
    </row>
    <row r="30115" spans="14:16">
      <c r="N30115" s="102"/>
      <c r="O30115" s="93"/>
      <c r="P30115" s="93"/>
    </row>
    <row r="30116" spans="14:16">
      <c r="N30116" s="102"/>
      <c r="O30116" s="93"/>
      <c r="P30116" s="93"/>
    </row>
    <row r="30117" spans="14:16">
      <c r="N30117" s="102"/>
      <c r="O30117" s="93"/>
      <c r="P30117" s="93"/>
    </row>
    <row r="30118" spans="14:16">
      <c r="N30118" s="102"/>
      <c r="O30118" s="93"/>
      <c r="P30118" s="93"/>
    </row>
    <row r="30119" spans="14:16">
      <c r="N30119" s="102"/>
      <c r="O30119" s="93"/>
      <c r="P30119" s="93"/>
    </row>
    <row r="30120" spans="14:16">
      <c r="N30120" s="102"/>
      <c r="O30120" s="93"/>
      <c r="P30120" s="93"/>
    </row>
    <row r="30121" spans="14:16">
      <c r="N30121" s="102"/>
      <c r="O30121" s="93"/>
      <c r="P30121" s="93"/>
    </row>
    <row r="30122" spans="14:16">
      <c r="N30122" s="102"/>
      <c r="O30122" s="93"/>
      <c r="P30122" s="93"/>
    </row>
    <row r="30123" spans="14:16">
      <c r="N30123" s="102"/>
      <c r="O30123" s="93"/>
      <c r="P30123" s="93"/>
    </row>
    <row r="30124" spans="14:16">
      <c r="N30124" s="102"/>
      <c r="O30124" s="93"/>
      <c r="P30124" s="93"/>
    </row>
    <row r="30125" spans="14:16">
      <c r="N30125" s="102"/>
      <c r="O30125" s="93"/>
      <c r="P30125" s="93"/>
    </row>
    <row r="30126" spans="14:16">
      <c r="N30126" s="102"/>
      <c r="O30126" s="93"/>
      <c r="P30126" s="93"/>
    </row>
    <row r="30127" spans="14:16">
      <c r="N30127" s="102"/>
      <c r="O30127" s="93"/>
      <c r="P30127" s="93"/>
    </row>
    <row r="30128" spans="14:16">
      <c r="N30128" s="102"/>
      <c r="O30128" s="93"/>
      <c r="P30128" s="93"/>
    </row>
    <row r="30129" spans="14:16">
      <c r="N30129" s="102"/>
      <c r="O30129" s="93"/>
      <c r="P30129" s="93"/>
    </row>
    <row r="30130" spans="14:16">
      <c r="N30130" s="102"/>
      <c r="O30130" s="93"/>
      <c r="P30130" s="93"/>
    </row>
    <row r="30131" spans="14:16">
      <c r="N30131" s="102"/>
      <c r="O30131" s="93"/>
      <c r="P30131" s="93"/>
    </row>
    <row r="30132" spans="14:16">
      <c r="N30132" s="102"/>
      <c r="O30132" s="93"/>
      <c r="P30132" s="93"/>
    </row>
    <row r="30133" spans="14:16">
      <c r="N30133" s="102"/>
      <c r="O30133" s="93"/>
      <c r="P30133" s="93"/>
    </row>
    <row r="30134" spans="14:16">
      <c r="N30134" s="102"/>
      <c r="O30134" s="93"/>
      <c r="P30134" s="93"/>
    </row>
    <row r="30135" spans="14:16">
      <c r="N30135" s="102"/>
      <c r="O30135" s="93"/>
      <c r="P30135" s="93"/>
    </row>
    <row r="30136" spans="14:16">
      <c r="N30136" s="102"/>
      <c r="O30136" s="93"/>
      <c r="P30136" s="93"/>
    </row>
    <row r="30137" spans="14:16">
      <c r="N30137" s="102"/>
      <c r="O30137" s="93"/>
      <c r="P30137" s="93"/>
    </row>
    <row r="30138" spans="14:16">
      <c r="N30138" s="102"/>
      <c r="O30138" s="93"/>
      <c r="P30138" s="93"/>
    </row>
    <row r="30139" spans="14:16">
      <c r="N30139" s="102"/>
      <c r="O30139" s="93"/>
      <c r="P30139" s="93"/>
    </row>
    <row r="30140" spans="14:16">
      <c r="N30140" s="102"/>
      <c r="O30140" s="93"/>
      <c r="P30140" s="93"/>
    </row>
    <row r="30141" spans="14:16">
      <c r="N30141" s="102"/>
      <c r="O30141" s="93"/>
      <c r="P30141" s="93"/>
    </row>
    <row r="30142" spans="14:16">
      <c r="N30142" s="102"/>
      <c r="O30142" s="93"/>
      <c r="P30142" s="93"/>
    </row>
    <row r="30143" spans="14:16">
      <c r="N30143" s="102"/>
      <c r="O30143" s="93"/>
      <c r="P30143" s="93"/>
    </row>
    <row r="30144" spans="14:16">
      <c r="N30144" s="102"/>
      <c r="O30144" s="93"/>
      <c r="P30144" s="93"/>
    </row>
    <row r="30145" spans="14:16">
      <c r="N30145" s="102"/>
      <c r="O30145" s="93"/>
      <c r="P30145" s="93"/>
    </row>
    <row r="30146" spans="14:16">
      <c r="N30146" s="102"/>
      <c r="O30146" s="93"/>
      <c r="P30146" s="93"/>
    </row>
    <row r="30147" spans="14:16">
      <c r="N30147" s="102"/>
      <c r="O30147" s="93"/>
      <c r="P30147" s="93"/>
    </row>
    <row r="30148" spans="14:16">
      <c r="N30148" s="102"/>
      <c r="O30148" s="93"/>
      <c r="P30148" s="93"/>
    </row>
    <row r="30149" spans="14:16">
      <c r="N30149" s="102"/>
      <c r="O30149" s="93"/>
      <c r="P30149" s="93"/>
    </row>
    <row r="30150" spans="14:16">
      <c r="N30150" s="102"/>
      <c r="O30150" s="93"/>
      <c r="P30150" s="93"/>
    </row>
    <row r="30151" spans="14:16">
      <c r="N30151" s="102"/>
      <c r="O30151" s="93"/>
      <c r="P30151" s="93"/>
    </row>
    <row r="30152" spans="14:16">
      <c r="N30152" s="102"/>
      <c r="O30152" s="93"/>
      <c r="P30152" s="93"/>
    </row>
    <row r="30153" spans="14:16">
      <c r="N30153" s="102"/>
      <c r="O30153" s="93"/>
      <c r="P30153" s="93"/>
    </row>
    <row r="30154" spans="14:16">
      <c r="N30154" s="102"/>
      <c r="O30154" s="93"/>
      <c r="P30154" s="93"/>
    </row>
    <row r="30155" spans="14:16">
      <c r="N30155" s="102"/>
      <c r="O30155" s="93"/>
      <c r="P30155" s="93"/>
    </row>
    <row r="30156" spans="14:16">
      <c r="N30156" s="102"/>
      <c r="O30156" s="93"/>
      <c r="P30156" s="93"/>
    </row>
    <row r="30157" spans="14:16">
      <c r="N30157" s="102"/>
      <c r="O30157" s="93"/>
      <c r="P30157" s="93"/>
    </row>
    <row r="30158" spans="14:16">
      <c r="N30158" s="102"/>
      <c r="O30158" s="93"/>
      <c r="P30158" s="93"/>
    </row>
    <row r="30159" spans="14:16">
      <c r="N30159" s="102"/>
      <c r="O30159" s="93"/>
      <c r="P30159" s="93"/>
    </row>
    <row r="30160" spans="14:16">
      <c r="N30160" s="102"/>
      <c r="O30160" s="93"/>
      <c r="P30160" s="93"/>
    </row>
    <row r="30161" spans="14:16">
      <c r="N30161" s="102"/>
      <c r="O30161" s="93"/>
      <c r="P30161" s="93"/>
    </row>
    <row r="30162" spans="14:16">
      <c r="N30162" s="102"/>
      <c r="O30162" s="93"/>
      <c r="P30162" s="93"/>
    </row>
    <row r="30163" spans="14:16">
      <c r="N30163" s="102"/>
      <c r="O30163" s="93"/>
      <c r="P30163" s="93"/>
    </row>
    <row r="30164" spans="14:16">
      <c r="N30164" s="102"/>
      <c r="O30164" s="93"/>
      <c r="P30164" s="93"/>
    </row>
    <row r="30165" spans="14:16">
      <c r="N30165" s="102"/>
      <c r="O30165" s="93"/>
      <c r="P30165" s="93"/>
    </row>
    <row r="30166" spans="14:16">
      <c r="N30166" s="102"/>
      <c r="O30166" s="93"/>
      <c r="P30166" s="93"/>
    </row>
    <row r="30167" spans="14:16">
      <c r="N30167" s="102"/>
      <c r="O30167" s="93"/>
      <c r="P30167" s="93"/>
    </row>
    <row r="30168" spans="14:16">
      <c r="N30168" s="102"/>
      <c r="O30168" s="93"/>
      <c r="P30168" s="93"/>
    </row>
    <row r="30169" spans="14:16">
      <c r="N30169" s="102"/>
      <c r="O30169" s="93"/>
      <c r="P30169" s="93"/>
    </row>
    <row r="30170" spans="14:16">
      <c r="N30170" s="102"/>
      <c r="O30170" s="93"/>
      <c r="P30170" s="93"/>
    </row>
    <row r="30171" spans="14:16">
      <c r="N30171" s="102"/>
      <c r="O30171" s="93"/>
      <c r="P30171" s="93"/>
    </row>
    <row r="30172" spans="14:16">
      <c r="N30172" s="102"/>
      <c r="O30172" s="93"/>
      <c r="P30172" s="93"/>
    </row>
    <row r="30173" spans="14:16">
      <c r="N30173" s="102"/>
      <c r="O30173" s="93"/>
      <c r="P30173" s="93"/>
    </row>
    <row r="30174" spans="14:16">
      <c r="N30174" s="102"/>
      <c r="O30174" s="93"/>
      <c r="P30174" s="93"/>
    </row>
    <row r="30175" spans="14:16">
      <c r="N30175" s="102"/>
      <c r="O30175" s="93"/>
      <c r="P30175" s="93"/>
    </row>
    <row r="30176" spans="14:16">
      <c r="N30176" s="102"/>
      <c r="O30176" s="93"/>
      <c r="P30176" s="93"/>
    </row>
    <row r="30177" spans="14:16">
      <c r="N30177" s="102"/>
      <c r="O30177" s="93"/>
      <c r="P30177" s="93"/>
    </row>
    <row r="30178" spans="14:16">
      <c r="N30178" s="102"/>
      <c r="O30178" s="93"/>
      <c r="P30178" s="93"/>
    </row>
    <row r="30179" spans="14:16">
      <c r="N30179" s="102"/>
      <c r="O30179" s="93"/>
      <c r="P30179" s="93"/>
    </row>
    <row r="30180" spans="14:16">
      <c r="N30180" s="102"/>
      <c r="O30180" s="93"/>
      <c r="P30180" s="93"/>
    </row>
    <row r="30181" spans="14:16">
      <c r="N30181" s="102"/>
      <c r="O30181" s="93"/>
      <c r="P30181" s="93"/>
    </row>
    <row r="30182" spans="14:16">
      <c r="N30182" s="102"/>
      <c r="O30182" s="93"/>
      <c r="P30182" s="93"/>
    </row>
    <row r="30183" spans="14:16">
      <c r="N30183" s="102"/>
      <c r="O30183" s="93"/>
      <c r="P30183" s="93"/>
    </row>
    <row r="30184" spans="14:16">
      <c r="N30184" s="102"/>
      <c r="O30184" s="93"/>
      <c r="P30184" s="93"/>
    </row>
    <row r="30185" spans="14:16">
      <c r="N30185" s="102"/>
      <c r="O30185" s="93"/>
      <c r="P30185" s="93"/>
    </row>
    <row r="30186" spans="14:16">
      <c r="N30186" s="102"/>
      <c r="O30186" s="93"/>
      <c r="P30186" s="93"/>
    </row>
    <row r="30187" spans="14:16">
      <c r="N30187" s="102"/>
      <c r="O30187" s="93"/>
      <c r="P30187" s="93"/>
    </row>
    <row r="30188" spans="14:16">
      <c r="N30188" s="102"/>
      <c r="O30188" s="93"/>
      <c r="P30188" s="93"/>
    </row>
    <row r="30189" spans="14:16">
      <c r="N30189" s="102"/>
      <c r="O30189" s="93"/>
      <c r="P30189" s="93"/>
    </row>
    <row r="30190" spans="14:16">
      <c r="N30190" s="102"/>
      <c r="O30190" s="93"/>
      <c r="P30190" s="93"/>
    </row>
    <row r="30191" spans="14:16">
      <c r="N30191" s="102"/>
      <c r="O30191" s="93"/>
      <c r="P30191" s="93"/>
    </row>
    <row r="30192" spans="14:16">
      <c r="N30192" s="102"/>
      <c r="O30192" s="93"/>
      <c r="P30192" s="93"/>
    </row>
    <row r="30193" spans="14:16">
      <c r="N30193" s="102"/>
      <c r="O30193" s="93"/>
      <c r="P30193" s="93"/>
    </row>
    <row r="30194" spans="14:16">
      <c r="N30194" s="102"/>
      <c r="O30194" s="93"/>
      <c r="P30194" s="93"/>
    </row>
    <row r="30195" spans="14:16">
      <c r="N30195" s="102"/>
      <c r="O30195" s="93"/>
      <c r="P30195" s="93"/>
    </row>
    <row r="30196" spans="14:16">
      <c r="N30196" s="102"/>
      <c r="O30196" s="93"/>
      <c r="P30196" s="93"/>
    </row>
    <row r="30197" spans="14:16">
      <c r="N30197" s="102"/>
      <c r="O30197" s="93"/>
      <c r="P30197" s="93"/>
    </row>
    <row r="30198" spans="14:16">
      <c r="N30198" s="102"/>
      <c r="O30198" s="93"/>
      <c r="P30198" s="93"/>
    </row>
    <row r="30199" spans="14:16">
      <c r="N30199" s="102"/>
      <c r="O30199" s="93"/>
      <c r="P30199" s="93"/>
    </row>
    <row r="30200" spans="14:16">
      <c r="N30200" s="102"/>
      <c r="O30200" s="93"/>
      <c r="P30200" s="93"/>
    </row>
    <row r="30201" spans="14:16">
      <c r="N30201" s="102"/>
      <c r="O30201" s="93"/>
      <c r="P30201" s="93"/>
    </row>
    <row r="30202" spans="14:16">
      <c r="N30202" s="102"/>
      <c r="O30202" s="93"/>
      <c r="P30202" s="93"/>
    </row>
    <row r="30203" spans="14:16">
      <c r="N30203" s="102"/>
      <c r="O30203" s="93"/>
      <c r="P30203" s="93"/>
    </row>
    <row r="30204" spans="14:16">
      <c r="N30204" s="102"/>
      <c r="O30204" s="93"/>
      <c r="P30204" s="93"/>
    </row>
    <row r="30205" spans="14:16">
      <c r="N30205" s="102"/>
      <c r="O30205" s="93"/>
      <c r="P30205" s="93"/>
    </row>
    <row r="30206" spans="14:16">
      <c r="N30206" s="102"/>
      <c r="O30206" s="93"/>
      <c r="P30206" s="93"/>
    </row>
    <row r="30207" spans="14:16">
      <c r="N30207" s="102"/>
      <c r="O30207" s="93"/>
      <c r="P30207" s="93"/>
    </row>
    <row r="30208" spans="14:16">
      <c r="N30208" s="102"/>
      <c r="O30208" s="93"/>
      <c r="P30208" s="93"/>
    </row>
    <row r="30209" spans="14:16">
      <c r="N30209" s="102"/>
      <c r="O30209" s="93"/>
      <c r="P30209" s="93"/>
    </row>
    <row r="30210" spans="14:16">
      <c r="N30210" s="102"/>
      <c r="O30210" s="93"/>
      <c r="P30210" s="93"/>
    </row>
    <row r="30211" spans="14:16">
      <c r="N30211" s="102"/>
      <c r="O30211" s="93"/>
      <c r="P30211" s="93"/>
    </row>
    <row r="30212" spans="14:16">
      <c r="N30212" s="102"/>
      <c r="O30212" s="93"/>
      <c r="P30212" s="93"/>
    </row>
    <row r="30213" spans="14:16">
      <c r="N30213" s="102"/>
      <c r="O30213" s="93"/>
      <c r="P30213" s="93"/>
    </row>
    <row r="30214" spans="14:16">
      <c r="N30214" s="102"/>
      <c r="O30214" s="93"/>
      <c r="P30214" s="93"/>
    </row>
    <row r="30215" spans="14:16">
      <c r="N30215" s="102"/>
      <c r="O30215" s="93"/>
      <c r="P30215" s="93"/>
    </row>
    <row r="30216" spans="14:16">
      <c r="N30216" s="102"/>
      <c r="O30216" s="93"/>
      <c r="P30216" s="93"/>
    </row>
    <row r="30217" spans="14:16">
      <c r="N30217" s="102"/>
      <c r="O30217" s="93"/>
      <c r="P30217" s="93"/>
    </row>
    <row r="30218" spans="14:16">
      <c r="N30218" s="102"/>
      <c r="O30218" s="93"/>
      <c r="P30218" s="93"/>
    </row>
    <row r="30219" spans="14:16">
      <c r="N30219" s="102"/>
      <c r="O30219" s="93"/>
      <c r="P30219" s="93"/>
    </row>
    <row r="30220" spans="14:16">
      <c r="N30220" s="102"/>
      <c r="O30220" s="93"/>
      <c r="P30220" s="93"/>
    </row>
    <row r="30221" spans="14:16">
      <c r="N30221" s="102"/>
      <c r="O30221" s="93"/>
      <c r="P30221" s="93"/>
    </row>
    <row r="30222" spans="14:16">
      <c r="N30222" s="102"/>
      <c r="O30222" s="93"/>
      <c r="P30222" s="93"/>
    </row>
    <row r="30223" spans="14:16">
      <c r="N30223" s="102"/>
      <c r="O30223" s="93"/>
      <c r="P30223" s="93"/>
    </row>
    <row r="30224" spans="14:16">
      <c r="N30224" s="102"/>
      <c r="O30224" s="93"/>
      <c r="P30224" s="93"/>
    </row>
    <row r="30225" spans="14:16">
      <c r="N30225" s="102"/>
      <c r="O30225" s="93"/>
      <c r="P30225" s="93"/>
    </row>
    <row r="30226" spans="14:16">
      <c r="N30226" s="102"/>
      <c r="O30226" s="93"/>
      <c r="P30226" s="93"/>
    </row>
    <row r="30227" spans="14:16">
      <c r="N30227" s="102"/>
      <c r="O30227" s="93"/>
      <c r="P30227" s="93"/>
    </row>
    <row r="30228" spans="14:16">
      <c r="N30228" s="102"/>
      <c r="O30228" s="93"/>
      <c r="P30228" s="93"/>
    </row>
    <row r="30229" spans="14:16">
      <c r="N30229" s="102"/>
      <c r="O30229" s="93"/>
      <c r="P30229" s="93"/>
    </row>
    <row r="30230" spans="14:16">
      <c r="N30230" s="102"/>
      <c r="O30230" s="93"/>
      <c r="P30230" s="93"/>
    </row>
    <row r="30231" spans="14:16">
      <c r="N30231" s="102"/>
      <c r="O30231" s="93"/>
      <c r="P30231" s="93"/>
    </row>
    <row r="30232" spans="14:16">
      <c r="N30232" s="102"/>
      <c r="O30232" s="93"/>
      <c r="P30232" s="93"/>
    </row>
    <row r="30233" spans="14:16">
      <c r="N30233" s="102"/>
      <c r="O30233" s="93"/>
      <c r="P30233" s="93"/>
    </row>
    <row r="30234" spans="14:16">
      <c r="N30234" s="102"/>
      <c r="O30234" s="93"/>
      <c r="P30234" s="93"/>
    </row>
    <row r="30235" spans="14:16">
      <c r="N30235" s="102"/>
      <c r="O30235" s="93"/>
      <c r="P30235" s="93"/>
    </row>
    <row r="30236" spans="14:16">
      <c r="N30236" s="102"/>
      <c r="O30236" s="93"/>
      <c r="P30236" s="93"/>
    </row>
    <row r="30237" spans="14:16">
      <c r="N30237" s="102"/>
      <c r="O30237" s="93"/>
      <c r="P30237" s="93"/>
    </row>
    <row r="30238" spans="14:16">
      <c r="N30238" s="102"/>
      <c r="O30238" s="93"/>
      <c r="P30238" s="93"/>
    </row>
    <row r="30239" spans="14:16">
      <c r="N30239" s="102"/>
      <c r="O30239" s="93"/>
      <c r="P30239" s="93"/>
    </row>
    <row r="30240" spans="14:16">
      <c r="N30240" s="102"/>
      <c r="O30240" s="93"/>
      <c r="P30240" s="93"/>
    </row>
    <row r="30241" spans="14:16">
      <c r="N30241" s="102"/>
      <c r="O30241" s="93"/>
      <c r="P30241" s="93"/>
    </row>
    <row r="30242" spans="14:16">
      <c r="N30242" s="102"/>
      <c r="O30242" s="93"/>
      <c r="P30242" s="93"/>
    </row>
    <row r="30243" spans="14:16">
      <c r="N30243" s="102"/>
      <c r="O30243" s="93"/>
      <c r="P30243" s="93"/>
    </row>
    <row r="30244" spans="14:16">
      <c r="N30244" s="102"/>
      <c r="O30244" s="93"/>
      <c r="P30244" s="93"/>
    </row>
    <row r="30245" spans="14:16">
      <c r="N30245" s="102"/>
      <c r="O30245" s="93"/>
      <c r="P30245" s="93"/>
    </row>
    <row r="30246" spans="14:16">
      <c r="N30246" s="102"/>
      <c r="O30246" s="93"/>
      <c r="P30246" s="93"/>
    </row>
    <row r="30247" spans="14:16">
      <c r="N30247" s="102"/>
      <c r="O30247" s="93"/>
      <c r="P30247" s="93"/>
    </row>
    <row r="30248" spans="14:16">
      <c r="N30248" s="102"/>
      <c r="O30248" s="93"/>
      <c r="P30248" s="93"/>
    </row>
    <row r="30249" spans="14:16">
      <c r="N30249" s="102"/>
      <c r="O30249" s="93"/>
      <c r="P30249" s="93"/>
    </row>
    <row r="30250" spans="14:16">
      <c r="N30250" s="102"/>
      <c r="O30250" s="93"/>
      <c r="P30250" s="93"/>
    </row>
    <row r="30251" spans="14:16">
      <c r="N30251" s="102"/>
      <c r="O30251" s="93"/>
      <c r="P30251" s="93"/>
    </row>
    <row r="30252" spans="14:16">
      <c r="N30252" s="102"/>
      <c r="O30252" s="93"/>
      <c r="P30252" s="93"/>
    </row>
    <row r="30253" spans="14:16">
      <c r="N30253" s="102"/>
      <c r="O30253" s="93"/>
      <c r="P30253" s="93"/>
    </row>
    <row r="30254" spans="14:16">
      <c r="N30254" s="102"/>
      <c r="O30254" s="93"/>
      <c r="P30254" s="93"/>
    </row>
    <row r="30255" spans="14:16">
      <c r="N30255" s="102"/>
      <c r="O30255" s="93"/>
      <c r="P30255" s="93"/>
    </row>
    <row r="30256" spans="14:16">
      <c r="N30256" s="102"/>
      <c r="O30256" s="93"/>
      <c r="P30256" s="93"/>
    </row>
    <row r="30257" spans="14:16">
      <c r="N30257" s="102"/>
      <c r="O30257" s="93"/>
      <c r="P30257" s="93"/>
    </row>
    <row r="30258" spans="14:16">
      <c r="N30258" s="102"/>
      <c r="O30258" s="93"/>
      <c r="P30258" s="93"/>
    </row>
    <row r="30259" spans="14:16">
      <c r="N30259" s="102"/>
      <c r="O30259" s="93"/>
      <c r="P30259" s="93"/>
    </row>
    <row r="30260" spans="14:16">
      <c r="N30260" s="102"/>
      <c r="O30260" s="93"/>
      <c r="P30260" s="93"/>
    </row>
    <row r="30261" spans="14:16">
      <c r="N30261" s="102"/>
      <c r="O30261" s="93"/>
      <c r="P30261" s="93"/>
    </row>
    <row r="30262" spans="14:16">
      <c r="N30262" s="102"/>
      <c r="O30262" s="93"/>
      <c r="P30262" s="93"/>
    </row>
    <row r="30263" spans="14:16">
      <c r="N30263" s="102"/>
      <c r="O30263" s="93"/>
      <c r="P30263" s="93"/>
    </row>
    <row r="30264" spans="14:16">
      <c r="N30264" s="102"/>
      <c r="O30264" s="93"/>
      <c r="P30264" s="93"/>
    </row>
    <row r="30265" spans="14:16">
      <c r="N30265" s="102"/>
      <c r="O30265" s="93"/>
      <c r="P30265" s="93"/>
    </row>
    <row r="30266" spans="14:16">
      <c r="N30266" s="102"/>
      <c r="O30266" s="93"/>
      <c r="P30266" s="93"/>
    </row>
    <row r="30267" spans="14:16">
      <c r="N30267" s="102"/>
      <c r="O30267" s="93"/>
      <c r="P30267" s="93"/>
    </row>
    <row r="30268" spans="14:16">
      <c r="N30268" s="102"/>
      <c r="O30268" s="93"/>
      <c r="P30268" s="93"/>
    </row>
    <row r="30269" spans="14:16">
      <c r="N30269" s="102"/>
      <c r="O30269" s="93"/>
      <c r="P30269" s="93"/>
    </row>
    <row r="30270" spans="14:16">
      <c r="N30270" s="102"/>
      <c r="O30270" s="93"/>
      <c r="P30270" s="93"/>
    </row>
    <row r="30271" spans="14:16">
      <c r="N30271" s="102"/>
      <c r="O30271" s="93"/>
      <c r="P30271" s="93"/>
    </row>
    <row r="30272" spans="14:16">
      <c r="N30272" s="102"/>
      <c r="O30272" s="93"/>
      <c r="P30272" s="93"/>
    </row>
    <row r="30273" spans="14:16">
      <c r="N30273" s="102"/>
      <c r="O30273" s="93"/>
      <c r="P30273" s="93"/>
    </row>
    <row r="30274" spans="14:16">
      <c r="N30274" s="102"/>
      <c r="O30274" s="93"/>
      <c r="P30274" s="93"/>
    </row>
    <row r="30275" spans="14:16">
      <c r="N30275" s="102"/>
      <c r="O30275" s="93"/>
      <c r="P30275" s="93"/>
    </row>
    <row r="30276" spans="14:16">
      <c r="N30276" s="102"/>
      <c r="O30276" s="93"/>
      <c r="P30276" s="93"/>
    </row>
    <row r="30277" spans="14:16">
      <c r="N30277" s="102"/>
      <c r="O30277" s="93"/>
      <c r="P30277" s="93"/>
    </row>
    <row r="30278" spans="14:16">
      <c r="N30278" s="102"/>
      <c r="O30278" s="93"/>
      <c r="P30278" s="93"/>
    </row>
    <row r="30279" spans="14:16">
      <c r="N30279" s="102"/>
      <c r="O30279" s="93"/>
      <c r="P30279" s="93"/>
    </row>
    <row r="30280" spans="14:16">
      <c r="N30280" s="102"/>
      <c r="O30280" s="93"/>
      <c r="P30280" s="93"/>
    </row>
    <row r="30281" spans="14:16">
      <c r="N30281" s="102"/>
      <c r="O30281" s="93"/>
      <c r="P30281" s="93"/>
    </row>
    <row r="30282" spans="14:16">
      <c r="N30282" s="102"/>
      <c r="O30282" s="93"/>
      <c r="P30282" s="93"/>
    </row>
    <row r="30283" spans="14:16">
      <c r="N30283" s="102"/>
      <c r="O30283" s="93"/>
      <c r="P30283" s="93"/>
    </row>
    <row r="30284" spans="14:16">
      <c r="N30284" s="102"/>
      <c r="O30284" s="93"/>
      <c r="P30284" s="93"/>
    </row>
    <row r="30285" spans="14:16">
      <c r="N30285" s="102"/>
      <c r="O30285" s="93"/>
      <c r="P30285" s="93"/>
    </row>
    <row r="30286" spans="14:16">
      <c r="N30286" s="102"/>
      <c r="O30286" s="93"/>
      <c r="P30286" s="93"/>
    </row>
    <row r="30287" spans="14:16">
      <c r="N30287" s="102"/>
      <c r="O30287" s="93"/>
      <c r="P30287" s="93"/>
    </row>
    <row r="30288" spans="14:16">
      <c r="N30288" s="102"/>
      <c r="O30288" s="93"/>
      <c r="P30288" s="93"/>
    </row>
    <row r="30289" spans="14:16">
      <c r="N30289" s="102"/>
      <c r="O30289" s="93"/>
      <c r="P30289" s="93"/>
    </row>
    <row r="30290" spans="14:16">
      <c r="N30290" s="102"/>
      <c r="O30290" s="93"/>
      <c r="P30290" s="93"/>
    </row>
    <row r="30291" spans="14:16">
      <c r="N30291" s="102"/>
      <c r="O30291" s="93"/>
      <c r="P30291" s="93"/>
    </row>
    <row r="30292" spans="14:16">
      <c r="N30292" s="102"/>
      <c r="O30292" s="93"/>
      <c r="P30292" s="93"/>
    </row>
    <row r="30293" spans="14:16">
      <c r="N30293" s="102"/>
      <c r="O30293" s="93"/>
      <c r="P30293" s="93"/>
    </row>
    <row r="30294" spans="14:16">
      <c r="N30294" s="102"/>
      <c r="O30294" s="93"/>
      <c r="P30294" s="93"/>
    </row>
    <row r="30295" spans="14:16">
      <c r="N30295" s="102"/>
      <c r="O30295" s="93"/>
      <c r="P30295" s="93"/>
    </row>
    <row r="30296" spans="14:16">
      <c r="N30296" s="102"/>
      <c r="O30296" s="93"/>
      <c r="P30296" s="93"/>
    </row>
    <row r="30297" spans="14:16">
      <c r="N30297" s="102"/>
      <c r="O30297" s="93"/>
      <c r="P30297" s="93"/>
    </row>
    <row r="30298" spans="14:16">
      <c r="N30298" s="102"/>
      <c r="O30298" s="93"/>
      <c r="P30298" s="93"/>
    </row>
    <row r="30299" spans="14:16">
      <c r="N30299" s="102"/>
      <c r="O30299" s="93"/>
      <c r="P30299" s="93"/>
    </row>
    <row r="30300" spans="14:16">
      <c r="N30300" s="102"/>
      <c r="O30300" s="93"/>
      <c r="P30300" s="93"/>
    </row>
    <row r="30301" spans="14:16">
      <c r="N30301" s="102"/>
      <c r="O30301" s="93"/>
      <c r="P30301" s="93"/>
    </row>
    <row r="30302" spans="14:16">
      <c r="N30302" s="102"/>
      <c r="O30302" s="93"/>
      <c r="P30302" s="93"/>
    </row>
    <row r="30303" spans="14:16">
      <c r="N30303" s="102"/>
      <c r="O30303" s="93"/>
      <c r="P30303" s="93"/>
    </row>
    <row r="30304" spans="14:16">
      <c r="N30304" s="102"/>
      <c r="O30304" s="93"/>
      <c r="P30304" s="93"/>
    </row>
    <row r="30305" spans="14:16">
      <c r="N30305" s="102"/>
      <c r="O30305" s="93"/>
      <c r="P30305" s="93"/>
    </row>
    <row r="30306" spans="14:16">
      <c r="N30306" s="102"/>
      <c r="O30306" s="93"/>
      <c r="P30306" s="93"/>
    </row>
    <row r="30307" spans="14:16">
      <c r="N30307" s="102"/>
      <c r="O30307" s="93"/>
      <c r="P30307" s="93"/>
    </row>
    <row r="30308" spans="14:16">
      <c r="N30308" s="102"/>
      <c r="O30308" s="93"/>
      <c r="P30308" s="93"/>
    </row>
    <row r="30309" spans="14:16">
      <c r="N30309" s="102"/>
      <c r="O30309" s="93"/>
      <c r="P30309" s="93"/>
    </row>
    <row r="30310" spans="14:16">
      <c r="N30310" s="102"/>
      <c r="O30310" s="93"/>
      <c r="P30310" s="93"/>
    </row>
    <row r="30311" spans="14:16">
      <c r="N30311" s="102"/>
      <c r="O30311" s="93"/>
      <c r="P30311" s="93"/>
    </row>
    <row r="30312" spans="14:16">
      <c r="N30312" s="102"/>
      <c r="O30312" s="93"/>
      <c r="P30312" s="93"/>
    </row>
    <row r="30313" spans="14:16">
      <c r="N30313" s="102"/>
      <c r="O30313" s="93"/>
      <c r="P30313" s="93"/>
    </row>
    <row r="30314" spans="14:16">
      <c r="N30314" s="102"/>
      <c r="O30314" s="93"/>
      <c r="P30314" s="93"/>
    </row>
    <row r="30315" spans="14:16">
      <c r="N30315" s="102"/>
      <c r="O30315" s="93"/>
      <c r="P30315" s="93"/>
    </row>
    <row r="30316" spans="14:16">
      <c r="N30316" s="102"/>
      <c r="O30316" s="93"/>
      <c r="P30316" s="93"/>
    </row>
    <row r="30317" spans="14:16">
      <c r="N30317" s="102"/>
      <c r="O30317" s="93"/>
      <c r="P30317" s="93"/>
    </row>
    <row r="30318" spans="14:16">
      <c r="N30318" s="102"/>
      <c r="O30318" s="93"/>
      <c r="P30318" s="93"/>
    </row>
    <row r="30319" spans="14:16">
      <c r="N30319" s="102"/>
      <c r="O30319" s="93"/>
      <c r="P30319" s="93"/>
    </row>
    <row r="30320" spans="14:16">
      <c r="N30320" s="102"/>
      <c r="O30320" s="93"/>
      <c r="P30320" s="93"/>
    </row>
    <row r="30321" spans="14:16">
      <c r="N30321" s="102"/>
      <c r="O30321" s="93"/>
      <c r="P30321" s="93"/>
    </row>
    <row r="30322" spans="14:16">
      <c r="N30322" s="102"/>
      <c r="O30322" s="93"/>
      <c r="P30322" s="93"/>
    </row>
    <row r="30323" spans="14:16">
      <c r="N30323" s="102"/>
      <c r="O30323" s="93"/>
      <c r="P30323" s="93"/>
    </row>
    <row r="30324" spans="14:16">
      <c r="N30324" s="102"/>
      <c r="O30324" s="93"/>
      <c r="P30324" s="93"/>
    </row>
    <row r="30325" spans="14:16">
      <c r="N30325" s="102"/>
      <c r="O30325" s="93"/>
      <c r="P30325" s="93"/>
    </row>
    <row r="30326" spans="14:16">
      <c r="N30326" s="102"/>
      <c r="O30326" s="93"/>
      <c r="P30326" s="93"/>
    </row>
    <row r="30327" spans="14:16">
      <c r="N30327" s="102"/>
      <c r="O30327" s="93"/>
      <c r="P30327" s="93"/>
    </row>
    <row r="30328" spans="14:16">
      <c r="N30328" s="102"/>
      <c r="O30328" s="93"/>
      <c r="P30328" s="93"/>
    </row>
    <row r="30329" spans="14:16">
      <c r="N30329" s="102"/>
      <c r="O30329" s="93"/>
      <c r="P30329" s="93"/>
    </row>
    <row r="30330" spans="14:16">
      <c r="N30330" s="102"/>
      <c r="O30330" s="93"/>
      <c r="P30330" s="93"/>
    </row>
    <row r="30331" spans="14:16">
      <c r="N30331" s="102"/>
      <c r="O30331" s="93"/>
      <c r="P30331" s="93"/>
    </row>
    <row r="30332" spans="14:16">
      <c r="N30332" s="102"/>
      <c r="O30332" s="93"/>
      <c r="P30332" s="93"/>
    </row>
    <row r="30333" spans="14:16">
      <c r="N30333" s="102"/>
      <c r="O30333" s="93"/>
      <c r="P30333" s="93"/>
    </row>
    <row r="30334" spans="14:16">
      <c r="N30334" s="102"/>
      <c r="O30334" s="93"/>
      <c r="P30334" s="93"/>
    </row>
    <row r="30335" spans="14:16">
      <c r="N30335" s="102"/>
      <c r="O30335" s="93"/>
      <c r="P30335" s="93"/>
    </row>
    <row r="30336" spans="14:16">
      <c r="N30336" s="102"/>
      <c r="O30336" s="93"/>
      <c r="P30336" s="93"/>
    </row>
    <row r="30337" spans="14:16">
      <c r="N30337" s="102"/>
      <c r="O30337" s="93"/>
      <c r="P30337" s="93"/>
    </row>
    <row r="30338" spans="14:16">
      <c r="N30338" s="102"/>
      <c r="O30338" s="93"/>
      <c r="P30338" s="93"/>
    </row>
    <row r="30339" spans="14:16">
      <c r="N30339" s="102"/>
      <c r="O30339" s="93"/>
      <c r="P30339" s="93"/>
    </row>
    <row r="30340" spans="14:16">
      <c r="N30340" s="102"/>
      <c r="O30340" s="93"/>
      <c r="P30340" s="93"/>
    </row>
    <row r="30341" spans="14:16">
      <c r="N30341" s="102"/>
      <c r="O30341" s="93"/>
      <c r="P30341" s="93"/>
    </row>
    <row r="30342" spans="14:16">
      <c r="N30342" s="102"/>
      <c r="O30342" s="93"/>
      <c r="P30342" s="93"/>
    </row>
    <row r="30343" spans="14:16">
      <c r="N30343" s="102"/>
      <c r="O30343" s="93"/>
      <c r="P30343" s="93"/>
    </row>
    <row r="30344" spans="14:16">
      <c r="N30344" s="102"/>
      <c r="O30344" s="93"/>
      <c r="P30344" s="93"/>
    </row>
    <row r="30345" spans="14:16">
      <c r="N30345" s="102"/>
      <c r="O30345" s="93"/>
      <c r="P30345" s="93"/>
    </row>
    <row r="30346" spans="14:16">
      <c r="N30346" s="102"/>
      <c r="O30346" s="93"/>
      <c r="P30346" s="93"/>
    </row>
    <row r="30347" spans="14:16">
      <c r="N30347" s="102"/>
      <c r="O30347" s="93"/>
      <c r="P30347" s="93"/>
    </row>
    <row r="30348" spans="14:16">
      <c r="N30348" s="102"/>
      <c r="O30348" s="93"/>
      <c r="P30348" s="93"/>
    </row>
    <row r="30349" spans="14:16">
      <c r="N30349" s="102"/>
      <c r="O30349" s="93"/>
      <c r="P30349" s="93"/>
    </row>
    <row r="30350" spans="14:16">
      <c r="N30350" s="102"/>
      <c r="O30350" s="93"/>
      <c r="P30350" s="93"/>
    </row>
    <row r="30351" spans="14:16">
      <c r="N30351" s="102"/>
      <c r="O30351" s="93"/>
      <c r="P30351" s="93"/>
    </row>
    <row r="30352" spans="14:16">
      <c r="N30352" s="102"/>
      <c r="O30352" s="93"/>
      <c r="P30352" s="93"/>
    </row>
    <row r="30353" spans="14:16">
      <c r="N30353" s="102"/>
      <c r="O30353" s="93"/>
      <c r="P30353" s="93"/>
    </row>
    <row r="30354" spans="14:16">
      <c r="N30354" s="102"/>
      <c r="O30354" s="93"/>
      <c r="P30354" s="93"/>
    </row>
    <row r="30355" spans="14:16">
      <c r="N30355" s="102"/>
      <c r="O30355" s="93"/>
      <c r="P30355" s="93"/>
    </row>
    <row r="30356" spans="14:16">
      <c r="N30356" s="102"/>
      <c r="O30356" s="93"/>
      <c r="P30356" s="93"/>
    </row>
    <row r="30357" spans="14:16">
      <c r="N30357" s="102"/>
      <c r="O30357" s="93"/>
      <c r="P30357" s="93"/>
    </row>
    <row r="30358" spans="14:16">
      <c r="N30358" s="102"/>
      <c r="O30358" s="93"/>
      <c r="P30358" s="93"/>
    </row>
    <row r="30359" spans="14:16">
      <c r="N30359" s="102"/>
      <c r="O30359" s="93"/>
      <c r="P30359" s="93"/>
    </row>
    <row r="30360" spans="14:16">
      <c r="N30360" s="102"/>
      <c r="O30360" s="93"/>
      <c r="P30360" s="93"/>
    </row>
    <row r="30361" spans="14:16">
      <c r="N30361" s="102"/>
      <c r="O30361" s="93"/>
      <c r="P30361" s="93"/>
    </row>
    <row r="30362" spans="14:16">
      <c r="N30362" s="102"/>
      <c r="O30362" s="93"/>
      <c r="P30362" s="93"/>
    </row>
    <row r="30363" spans="14:16">
      <c r="N30363" s="102"/>
      <c r="O30363" s="93"/>
      <c r="P30363" s="93"/>
    </row>
    <row r="30364" spans="14:16">
      <c r="N30364" s="102"/>
      <c r="O30364" s="93"/>
      <c r="P30364" s="93"/>
    </row>
    <row r="30365" spans="14:16">
      <c r="N30365" s="102"/>
      <c r="O30365" s="93"/>
      <c r="P30365" s="93"/>
    </row>
    <row r="30366" spans="14:16">
      <c r="N30366" s="102"/>
      <c r="O30366" s="93"/>
      <c r="P30366" s="93"/>
    </row>
    <row r="30367" spans="14:16">
      <c r="N30367" s="102"/>
      <c r="O30367" s="93"/>
      <c r="P30367" s="93"/>
    </row>
    <row r="30368" spans="14:16">
      <c r="N30368" s="102"/>
      <c r="O30368" s="93"/>
      <c r="P30368" s="93"/>
    </row>
    <row r="30369" spans="14:16">
      <c r="N30369" s="102"/>
      <c r="O30369" s="93"/>
      <c r="P30369" s="93"/>
    </row>
    <row r="30370" spans="14:16">
      <c r="N30370" s="102"/>
      <c r="O30370" s="93"/>
      <c r="P30370" s="93"/>
    </row>
    <row r="30371" spans="14:16">
      <c r="N30371" s="102"/>
      <c r="O30371" s="93"/>
      <c r="P30371" s="93"/>
    </row>
    <row r="30372" spans="14:16">
      <c r="N30372" s="102"/>
      <c r="O30372" s="93"/>
      <c r="P30372" s="93"/>
    </row>
    <row r="30373" spans="14:16">
      <c r="N30373" s="102"/>
      <c r="O30373" s="93"/>
      <c r="P30373" s="93"/>
    </row>
    <row r="30374" spans="14:16">
      <c r="N30374" s="102"/>
      <c r="O30374" s="93"/>
      <c r="P30374" s="93"/>
    </row>
    <row r="30375" spans="14:16">
      <c r="N30375" s="102"/>
      <c r="O30375" s="93"/>
      <c r="P30375" s="93"/>
    </row>
    <row r="30376" spans="14:16">
      <c r="N30376" s="102"/>
      <c r="O30376" s="93"/>
      <c r="P30376" s="93"/>
    </row>
    <row r="30377" spans="14:16">
      <c r="N30377" s="102"/>
      <c r="O30377" s="93"/>
      <c r="P30377" s="93"/>
    </row>
    <row r="30378" spans="14:16">
      <c r="N30378" s="102"/>
      <c r="O30378" s="93"/>
      <c r="P30378" s="93"/>
    </row>
    <row r="30379" spans="14:16">
      <c r="N30379" s="102"/>
      <c r="O30379" s="93"/>
      <c r="P30379" s="93"/>
    </row>
    <row r="30380" spans="14:16">
      <c r="N30380" s="102"/>
      <c r="O30380" s="93"/>
      <c r="P30380" s="93"/>
    </row>
    <row r="30381" spans="14:16">
      <c r="N30381" s="102"/>
      <c r="O30381" s="93"/>
      <c r="P30381" s="93"/>
    </row>
    <row r="30382" spans="14:16">
      <c r="N30382" s="102"/>
      <c r="O30382" s="93"/>
      <c r="P30382" s="93"/>
    </row>
    <row r="30383" spans="14:16">
      <c r="N30383" s="102"/>
      <c r="O30383" s="93"/>
      <c r="P30383" s="93"/>
    </row>
    <row r="30384" spans="14:16">
      <c r="N30384" s="102"/>
      <c r="O30384" s="93"/>
      <c r="P30384" s="93"/>
    </row>
    <row r="30385" spans="14:16">
      <c r="N30385" s="102"/>
      <c r="O30385" s="93"/>
      <c r="P30385" s="93"/>
    </row>
    <row r="30386" spans="14:16">
      <c r="N30386" s="102"/>
      <c r="O30386" s="93"/>
      <c r="P30386" s="93"/>
    </row>
    <row r="30387" spans="14:16">
      <c r="N30387" s="102"/>
      <c r="O30387" s="93"/>
      <c r="P30387" s="93"/>
    </row>
    <row r="30388" spans="14:16">
      <c r="N30388" s="102"/>
      <c r="O30388" s="93"/>
      <c r="P30388" s="93"/>
    </row>
    <row r="30389" spans="14:16">
      <c r="N30389" s="102"/>
      <c r="O30389" s="93"/>
      <c r="P30389" s="93"/>
    </row>
    <row r="30390" spans="14:16">
      <c r="N30390" s="102"/>
      <c r="O30390" s="93"/>
      <c r="P30390" s="93"/>
    </row>
    <row r="30391" spans="14:16">
      <c r="N30391" s="102"/>
      <c r="O30391" s="93"/>
      <c r="P30391" s="93"/>
    </row>
    <row r="30392" spans="14:16">
      <c r="N30392" s="102"/>
      <c r="O30392" s="93"/>
      <c r="P30392" s="93"/>
    </row>
    <row r="30393" spans="14:16">
      <c r="N30393" s="102"/>
      <c r="O30393" s="93"/>
      <c r="P30393" s="93"/>
    </row>
    <row r="30394" spans="14:16">
      <c r="N30394" s="102"/>
      <c r="O30394" s="93"/>
      <c r="P30394" s="93"/>
    </row>
    <row r="30395" spans="14:16">
      <c r="N30395" s="102"/>
      <c r="O30395" s="93"/>
      <c r="P30395" s="93"/>
    </row>
    <row r="30396" spans="14:16">
      <c r="N30396" s="102"/>
      <c r="O30396" s="93"/>
      <c r="P30396" s="93"/>
    </row>
    <row r="30397" spans="14:16">
      <c r="N30397" s="102"/>
      <c r="O30397" s="93"/>
      <c r="P30397" s="93"/>
    </row>
    <row r="30398" spans="14:16">
      <c r="N30398" s="102"/>
      <c r="O30398" s="93"/>
      <c r="P30398" s="93"/>
    </row>
    <row r="30399" spans="14:16">
      <c r="N30399" s="102"/>
      <c r="O30399" s="93"/>
      <c r="P30399" s="93"/>
    </row>
    <row r="30400" spans="14:16">
      <c r="N30400" s="102"/>
      <c r="O30400" s="93"/>
      <c r="P30400" s="93"/>
    </row>
    <row r="30401" spans="14:16">
      <c r="N30401" s="102"/>
      <c r="O30401" s="93"/>
      <c r="P30401" s="93"/>
    </row>
    <row r="30402" spans="14:16">
      <c r="N30402" s="102"/>
      <c r="O30402" s="93"/>
      <c r="P30402" s="93"/>
    </row>
    <row r="30403" spans="14:16">
      <c r="N30403" s="102"/>
      <c r="O30403" s="93"/>
      <c r="P30403" s="93"/>
    </row>
    <row r="30404" spans="14:16">
      <c r="N30404" s="102"/>
      <c r="O30404" s="93"/>
      <c r="P30404" s="93"/>
    </row>
    <row r="30405" spans="14:16">
      <c r="N30405" s="102"/>
      <c r="O30405" s="93"/>
      <c r="P30405" s="93"/>
    </row>
    <row r="30406" spans="14:16">
      <c r="N30406" s="102"/>
      <c r="O30406" s="93"/>
      <c r="P30406" s="93"/>
    </row>
    <row r="30407" spans="14:16">
      <c r="N30407" s="102"/>
      <c r="O30407" s="93"/>
      <c r="P30407" s="93"/>
    </row>
    <row r="30408" spans="14:16">
      <c r="N30408" s="102"/>
      <c r="O30408" s="93"/>
      <c r="P30408" s="93"/>
    </row>
    <row r="30409" spans="14:16">
      <c r="N30409" s="102"/>
      <c r="O30409" s="93"/>
      <c r="P30409" s="93"/>
    </row>
    <row r="30410" spans="14:16">
      <c r="N30410" s="102"/>
      <c r="O30410" s="93"/>
      <c r="P30410" s="93"/>
    </row>
    <row r="30411" spans="14:16">
      <c r="N30411" s="102"/>
      <c r="O30411" s="93"/>
      <c r="P30411" s="93"/>
    </row>
    <row r="30412" spans="14:16">
      <c r="N30412" s="102"/>
      <c r="O30412" s="93"/>
      <c r="P30412" s="93"/>
    </row>
    <row r="30413" spans="14:16">
      <c r="N30413" s="102"/>
      <c r="O30413" s="93"/>
      <c r="P30413" s="93"/>
    </row>
    <row r="30414" spans="14:16">
      <c r="N30414" s="102"/>
      <c r="O30414" s="93"/>
      <c r="P30414" s="93"/>
    </row>
    <row r="30415" spans="14:16">
      <c r="N30415" s="102"/>
      <c r="O30415" s="93"/>
      <c r="P30415" s="93"/>
    </row>
    <row r="30416" spans="14:16">
      <c r="N30416" s="102"/>
      <c r="O30416" s="93"/>
      <c r="P30416" s="93"/>
    </row>
    <row r="30417" spans="14:16">
      <c r="N30417" s="102"/>
      <c r="O30417" s="93"/>
      <c r="P30417" s="93"/>
    </row>
    <row r="30418" spans="14:16">
      <c r="N30418" s="102"/>
      <c r="O30418" s="93"/>
      <c r="P30418" s="93"/>
    </row>
    <row r="30419" spans="14:16">
      <c r="N30419" s="102"/>
      <c r="O30419" s="93"/>
      <c r="P30419" s="93"/>
    </row>
    <row r="30420" spans="14:16">
      <c r="N30420" s="102"/>
      <c r="O30420" s="93"/>
      <c r="P30420" s="93"/>
    </row>
    <row r="30421" spans="14:16">
      <c r="N30421" s="102"/>
      <c r="O30421" s="93"/>
      <c r="P30421" s="93"/>
    </row>
    <row r="30422" spans="14:16">
      <c r="N30422" s="102"/>
      <c r="O30422" s="93"/>
      <c r="P30422" s="93"/>
    </row>
    <row r="30423" spans="14:16">
      <c r="N30423" s="102"/>
      <c r="O30423" s="93"/>
      <c r="P30423" s="93"/>
    </row>
    <row r="30424" spans="14:16">
      <c r="N30424" s="102"/>
      <c r="O30424" s="93"/>
      <c r="P30424" s="93"/>
    </row>
    <row r="30425" spans="14:16">
      <c r="N30425" s="102"/>
      <c r="O30425" s="93"/>
      <c r="P30425" s="93"/>
    </row>
    <row r="30426" spans="14:16">
      <c r="N30426" s="102"/>
      <c r="O30426" s="93"/>
      <c r="P30426" s="93"/>
    </row>
    <row r="30427" spans="14:16">
      <c r="N30427" s="102"/>
      <c r="O30427" s="93"/>
      <c r="P30427" s="93"/>
    </row>
    <row r="30428" spans="14:16">
      <c r="N30428" s="102"/>
      <c r="O30428" s="93"/>
      <c r="P30428" s="93"/>
    </row>
    <row r="30429" spans="14:16">
      <c r="N30429" s="102"/>
      <c r="O30429" s="93"/>
      <c r="P30429" s="93"/>
    </row>
    <row r="30430" spans="14:16">
      <c r="N30430" s="102"/>
      <c r="O30430" s="93"/>
      <c r="P30430" s="93"/>
    </row>
    <row r="30431" spans="14:16">
      <c r="N30431" s="102"/>
      <c r="O30431" s="93"/>
      <c r="P30431" s="93"/>
    </row>
    <row r="30432" spans="14:16">
      <c r="N30432" s="102"/>
      <c r="O30432" s="93"/>
      <c r="P30432" s="93"/>
    </row>
    <row r="30433" spans="14:16">
      <c r="N30433" s="102"/>
      <c r="O30433" s="93"/>
      <c r="P30433" s="93"/>
    </row>
    <row r="30434" spans="14:16">
      <c r="N30434" s="102"/>
      <c r="O30434" s="93"/>
      <c r="P30434" s="93"/>
    </row>
    <row r="30435" spans="14:16">
      <c r="N30435" s="102"/>
      <c r="O30435" s="93"/>
      <c r="P30435" s="93"/>
    </row>
    <row r="30436" spans="14:16">
      <c r="N30436" s="102"/>
      <c r="O30436" s="93"/>
      <c r="P30436" s="93"/>
    </row>
    <row r="30437" spans="14:16">
      <c r="N30437" s="102"/>
      <c r="O30437" s="93"/>
      <c r="P30437" s="93"/>
    </row>
    <row r="30438" spans="14:16">
      <c r="N30438" s="102"/>
      <c r="O30438" s="93"/>
      <c r="P30438" s="93"/>
    </row>
    <row r="30439" spans="14:16">
      <c r="N30439" s="102"/>
      <c r="O30439" s="93"/>
      <c r="P30439" s="93"/>
    </row>
    <row r="30440" spans="14:16">
      <c r="N30440" s="102"/>
      <c r="O30440" s="93"/>
      <c r="P30440" s="93"/>
    </row>
    <row r="30441" spans="14:16">
      <c r="N30441" s="102"/>
      <c r="O30441" s="93"/>
      <c r="P30441" s="93"/>
    </row>
    <row r="30442" spans="14:16">
      <c r="N30442" s="102"/>
      <c r="O30442" s="93"/>
      <c r="P30442" s="93"/>
    </row>
    <row r="30443" spans="14:16">
      <c r="N30443" s="102"/>
      <c r="O30443" s="93"/>
      <c r="P30443" s="93"/>
    </row>
    <row r="30444" spans="14:16">
      <c r="N30444" s="102"/>
      <c r="O30444" s="93"/>
      <c r="P30444" s="93"/>
    </row>
    <row r="30445" spans="14:16">
      <c r="N30445" s="102"/>
      <c r="O30445" s="93"/>
      <c r="P30445" s="93"/>
    </row>
    <row r="30446" spans="14:16">
      <c r="N30446" s="102"/>
      <c r="O30446" s="93"/>
      <c r="P30446" s="93"/>
    </row>
    <row r="30447" spans="14:16">
      <c r="N30447" s="102"/>
      <c r="O30447" s="93"/>
      <c r="P30447" s="93"/>
    </row>
    <row r="30448" spans="14:16">
      <c r="N30448" s="102"/>
      <c r="O30448" s="93"/>
      <c r="P30448" s="93"/>
    </row>
    <row r="30449" spans="14:16">
      <c r="N30449" s="102"/>
      <c r="O30449" s="93"/>
      <c r="P30449" s="93"/>
    </row>
    <row r="30450" spans="14:16">
      <c r="N30450" s="102"/>
      <c r="O30450" s="93"/>
      <c r="P30450" s="93"/>
    </row>
    <row r="30451" spans="14:16">
      <c r="N30451" s="102"/>
      <c r="O30451" s="93"/>
      <c r="P30451" s="93"/>
    </row>
    <row r="30452" spans="14:16">
      <c r="N30452" s="102"/>
      <c r="O30452" s="93"/>
      <c r="P30452" s="93"/>
    </row>
    <row r="30453" spans="14:16">
      <c r="N30453" s="102"/>
      <c r="O30453" s="93"/>
      <c r="P30453" s="93"/>
    </row>
    <row r="30454" spans="14:16">
      <c r="N30454" s="102"/>
      <c r="O30454" s="93"/>
      <c r="P30454" s="93"/>
    </row>
    <row r="30455" spans="14:16">
      <c r="N30455" s="102"/>
      <c r="O30455" s="93"/>
      <c r="P30455" s="93"/>
    </row>
    <row r="30456" spans="14:16">
      <c r="N30456" s="102"/>
      <c r="O30456" s="93"/>
      <c r="P30456" s="93"/>
    </row>
    <row r="30457" spans="14:16">
      <c r="N30457" s="102"/>
      <c r="O30457" s="93"/>
      <c r="P30457" s="93"/>
    </row>
    <row r="30458" spans="14:16">
      <c r="N30458" s="102"/>
      <c r="O30458" s="93"/>
      <c r="P30458" s="93"/>
    </row>
    <row r="30459" spans="14:16">
      <c r="N30459" s="102"/>
      <c r="O30459" s="93"/>
      <c r="P30459" s="93"/>
    </row>
    <row r="30460" spans="14:16">
      <c r="N30460" s="102"/>
      <c r="O30460" s="93"/>
      <c r="P30460" s="93"/>
    </row>
    <row r="30461" spans="14:16">
      <c r="N30461" s="102"/>
      <c r="O30461" s="93"/>
      <c r="P30461" s="93"/>
    </row>
    <row r="30462" spans="14:16">
      <c r="N30462" s="102"/>
      <c r="O30462" s="93"/>
      <c r="P30462" s="93"/>
    </row>
    <row r="30463" spans="14:16">
      <c r="N30463" s="102"/>
      <c r="O30463" s="93"/>
      <c r="P30463" s="93"/>
    </row>
    <row r="30464" spans="14:16">
      <c r="N30464" s="102"/>
      <c r="O30464" s="93"/>
      <c r="P30464" s="93"/>
    </row>
    <row r="30465" spans="14:16">
      <c r="N30465" s="102"/>
      <c r="O30465" s="93"/>
      <c r="P30465" s="93"/>
    </row>
    <row r="30466" spans="14:16">
      <c r="N30466" s="102"/>
      <c r="O30466" s="93"/>
      <c r="P30466" s="93"/>
    </row>
    <row r="30467" spans="14:16">
      <c r="N30467" s="102"/>
      <c r="O30467" s="93"/>
      <c r="P30467" s="93"/>
    </row>
    <row r="30468" spans="14:16">
      <c r="N30468" s="102"/>
      <c r="O30468" s="93"/>
      <c r="P30468" s="93"/>
    </row>
    <row r="30469" spans="14:16">
      <c r="N30469" s="102"/>
      <c r="O30469" s="93"/>
      <c r="P30469" s="93"/>
    </row>
    <row r="30470" spans="14:16">
      <c r="N30470" s="102"/>
      <c r="O30470" s="93"/>
      <c r="P30470" s="93"/>
    </row>
    <row r="30471" spans="14:16">
      <c r="N30471" s="102"/>
      <c r="O30471" s="93"/>
      <c r="P30471" s="93"/>
    </row>
    <row r="30472" spans="14:16">
      <c r="N30472" s="102"/>
      <c r="O30472" s="93"/>
      <c r="P30472" s="93"/>
    </row>
    <row r="30473" spans="14:16">
      <c r="N30473" s="102"/>
      <c r="O30473" s="93"/>
      <c r="P30473" s="93"/>
    </row>
    <row r="30474" spans="14:16">
      <c r="N30474" s="102"/>
      <c r="O30474" s="93"/>
      <c r="P30474" s="93"/>
    </row>
    <row r="30475" spans="14:16">
      <c r="N30475" s="102"/>
      <c r="O30475" s="93"/>
      <c r="P30475" s="93"/>
    </row>
    <row r="30476" spans="14:16">
      <c r="N30476" s="102"/>
      <c r="O30476" s="93"/>
      <c r="P30476" s="93"/>
    </row>
    <row r="30477" spans="14:16">
      <c r="N30477" s="102"/>
      <c r="O30477" s="93"/>
      <c r="P30477" s="93"/>
    </row>
    <row r="30478" spans="14:16">
      <c r="N30478" s="102"/>
      <c r="O30478" s="93"/>
      <c r="P30478" s="93"/>
    </row>
    <row r="30479" spans="14:16">
      <c r="N30479" s="102"/>
      <c r="O30479" s="93"/>
      <c r="P30479" s="93"/>
    </row>
    <row r="30480" spans="14:16">
      <c r="N30480" s="102"/>
      <c r="O30480" s="93"/>
      <c r="P30480" s="93"/>
    </row>
    <row r="30481" spans="14:16">
      <c r="N30481" s="102"/>
      <c r="O30481" s="93"/>
      <c r="P30481" s="93"/>
    </row>
    <row r="30482" spans="14:16">
      <c r="N30482" s="102"/>
      <c r="O30482" s="93"/>
      <c r="P30482" s="93"/>
    </row>
    <row r="30483" spans="14:16">
      <c r="N30483" s="102"/>
      <c r="O30483" s="93"/>
      <c r="P30483" s="93"/>
    </row>
    <row r="30484" spans="14:16">
      <c r="N30484" s="102"/>
      <c r="O30484" s="93"/>
      <c r="P30484" s="93"/>
    </row>
    <row r="30485" spans="14:16">
      <c r="N30485" s="102"/>
      <c r="O30485" s="93"/>
      <c r="P30485" s="93"/>
    </row>
    <row r="30486" spans="14:16">
      <c r="N30486" s="102"/>
      <c r="O30486" s="93"/>
      <c r="P30486" s="93"/>
    </row>
    <row r="30487" spans="14:16">
      <c r="N30487" s="102"/>
      <c r="O30487" s="93"/>
      <c r="P30487" s="93"/>
    </row>
    <row r="30488" spans="14:16">
      <c r="N30488" s="102"/>
      <c r="O30488" s="93"/>
      <c r="P30488" s="93"/>
    </row>
    <row r="30489" spans="14:16">
      <c r="N30489" s="102"/>
      <c r="O30489" s="93"/>
      <c r="P30489" s="93"/>
    </row>
    <row r="30490" spans="14:16">
      <c r="N30490" s="102"/>
      <c r="O30490" s="93"/>
      <c r="P30490" s="93"/>
    </row>
    <row r="30491" spans="14:16">
      <c r="N30491" s="102"/>
      <c r="O30491" s="93"/>
      <c r="P30491" s="93"/>
    </row>
    <row r="30492" spans="14:16">
      <c r="N30492" s="102"/>
      <c r="O30492" s="93"/>
      <c r="P30492" s="93"/>
    </row>
    <row r="30493" spans="14:16">
      <c r="N30493" s="102"/>
      <c r="O30493" s="93"/>
      <c r="P30493" s="93"/>
    </row>
    <row r="30494" spans="14:16">
      <c r="N30494" s="102"/>
      <c r="O30494" s="93"/>
      <c r="P30494" s="93"/>
    </row>
    <row r="30495" spans="14:16">
      <c r="N30495" s="102"/>
      <c r="O30495" s="93"/>
      <c r="P30495" s="93"/>
    </row>
    <row r="30496" spans="14:16">
      <c r="N30496" s="102"/>
      <c r="O30496" s="93"/>
      <c r="P30496" s="93"/>
    </row>
    <row r="30497" spans="14:16">
      <c r="N30497" s="102"/>
      <c r="O30497" s="93"/>
      <c r="P30497" s="93"/>
    </row>
    <row r="30498" spans="14:16">
      <c r="N30498" s="102"/>
      <c r="O30498" s="93"/>
      <c r="P30498" s="93"/>
    </row>
    <row r="30499" spans="14:16">
      <c r="N30499" s="102"/>
      <c r="O30499" s="93"/>
      <c r="P30499" s="93"/>
    </row>
    <row r="30500" spans="14:16">
      <c r="N30500" s="102"/>
      <c r="O30500" s="93"/>
      <c r="P30500" s="93"/>
    </row>
    <row r="30501" spans="14:16">
      <c r="N30501" s="102"/>
      <c r="O30501" s="93"/>
      <c r="P30501" s="93"/>
    </row>
    <row r="30502" spans="14:16">
      <c r="N30502" s="102"/>
      <c r="O30502" s="93"/>
      <c r="P30502" s="93"/>
    </row>
    <row r="30503" spans="14:16">
      <c r="N30503" s="102"/>
      <c r="O30503" s="93"/>
      <c r="P30503" s="93"/>
    </row>
    <row r="30504" spans="14:16">
      <c r="N30504" s="102"/>
      <c r="O30504" s="93"/>
      <c r="P30504" s="93"/>
    </row>
    <row r="30505" spans="14:16">
      <c r="N30505" s="102"/>
      <c r="O30505" s="93"/>
      <c r="P30505" s="93"/>
    </row>
    <row r="30506" spans="14:16">
      <c r="N30506" s="102"/>
      <c r="O30506" s="93"/>
      <c r="P30506" s="93"/>
    </row>
    <row r="30507" spans="14:16">
      <c r="N30507" s="102"/>
      <c r="O30507" s="93"/>
      <c r="P30507" s="93"/>
    </row>
    <row r="30508" spans="14:16">
      <c r="N30508" s="102"/>
      <c r="O30508" s="93"/>
      <c r="P30508" s="93"/>
    </row>
    <row r="30509" spans="14:16">
      <c r="N30509" s="102"/>
      <c r="O30509" s="93"/>
      <c r="P30509" s="93"/>
    </row>
    <row r="30510" spans="14:16">
      <c r="N30510" s="102"/>
      <c r="O30510" s="93"/>
      <c r="P30510" s="93"/>
    </row>
    <row r="30511" spans="14:16">
      <c r="N30511" s="102"/>
      <c r="O30511" s="93"/>
      <c r="P30511" s="93"/>
    </row>
    <row r="30512" spans="14:16">
      <c r="N30512" s="102"/>
      <c r="O30512" s="93"/>
      <c r="P30512" s="93"/>
    </row>
    <row r="30513" spans="14:16">
      <c r="N30513" s="102"/>
      <c r="O30513" s="93"/>
      <c r="P30513" s="93"/>
    </row>
    <row r="30514" spans="14:16">
      <c r="N30514" s="102"/>
      <c r="O30514" s="93"/>
      <c r="P30514" s="93"/>
    </row>
    <row r="30515" spans="14:16">
      <c r="N30515" s="102"/>
      <c r="O30515" s="93"/>
      <c r="P30515" s="93"/>
    </row>
    <row r="30516" spans="14:16">
      <c r="N30516" s="102"/>
      <c r="O30516" s="93"/>
      <c r="P30516" s="93"/>
    </row>
    <row r="30517" spans="14:16">
      <c r="N30517" s="102"/>
      <c r="O30517" s="93"/>
      <c r="P30517" s="93"/>
    </row>
    <row r="30518" spans="14:16">
      <c r="N30518" s="102"/>
      <c r="O30518" s="93"/>
      <c r="P30518" s="93"/>
    </row>
    <row r="30519" spans="14:16">
      <c r="N30519" s="102"/>
      <c r="O30519" s="93"/>
      <c r="P30519" s="93"/>
    </row>
    <row r="30520" spans="14:16">
      <c r="N30520" s="102"/>
      <c r="O30520" s="93"/>
      <c r="P30520" s="93"/>
    </row>
    <row r="30521" spans="14:16">
      <c r="N30521" s="102"/>
      <c r="O30521" s="93"/>
      <c r="P30521" s="93"/>
    </row>
    <row r="30522" spans="14:16">
      <c r="N30522" s="102"/>
      <c r="O30522" s="93"/>
      <c r="P30522" s="93"/>
    </row>
    <row r="30523" spans="14:16">
      <c r="N30523" s="102"/>
      <c r="O30523" s="93"/>
      <c r="P30523" s="93"/>
    </row>
    <row r="30524" spans="14:16">
      <c r="N30524" s="102"/>
      <c r="O30524" s="93"/>
      <c r="P30524" s="93"/>
    </row>
    <row r="30525" spans="14:16">
      <c r="N30525" s="102"/>
      <c r="O30525" s="93"/>
      <c r="P30525" s="93"/>
    </row>
    <row r="30526" spans="14:16">
      <c r="N30526" s="102"/>
      <c r="O30526" s="93"/>
      <c r="P30526" s="93"/>
    </row>
    <row r="30527" spans="14:16">
      <c r="N30527" s="102"/>
      <c r="O30527" s="93"/>
      <c r="P30527" s="93"/>
    </row>
    <row r="30528" spans="14:16">
      <c r="N30528" s="102"/>
      <c r="O30528" s="93"/>
      <c r="P30528" s="93"/>
    </row>
    <row r="30529" spans="14:16">
      <c r="N30529" s="102"/>
      <c r="O30529" s="93"/>
      <c r="P30529" s="93"/>
    </row>
    <row r="30530" spans="14:16">
      <c r="N30530" s="102"/>
      <c r="O30530" s="93"/>
      <c r="P30530" s="93"/>
    </row>
    <row r="30531" spans="14:16">
      <c r="N30531" s="102"/>
      <c r="O30531" s="93"/>
      <c r="P30531" s="93"/>
    </row>
    <row r="30532" spans="14:16">
      <c r="N30532" s="102"/>
      <c r="O30532" s="93"/>
      <c r="P30532" s="93"/>
    </row>
    <row r="30533" spans="14:16">
      <c r="N30533" s="102"/>
      <c r="O30533" s="93"/>
      <c r="P30533" s="93"/>
    </row>
    <row r="30534" spans="14:16">
      <c r="N30534" s="102"/>
      <c r="O30534" s="93"/>
      <c r="P30534" s="93"/>
    </row>
    <row r="30535" spans="14:16">
      <c r="N30535" s="102"/>
      <c r="O30535" s="93"/>
      <c r="P30535" s="93"/>
    </row>
    <row r="30536" spans="14:16">
      <c r="N30536" s="102"/>
      <c r="O30536" s="93"/>
      <c r="P30536" s="93"/>
    </row>
    <row r="30537" spans="14:16">
      <c r="N30537" s="102"/>
      <c r="O30537" s="93"/>
      <c r="P30537" s="93"/>
    </row>
    <row r="30538" spans="14:16">
      <c r="N30538" s="102"/>
      <c r="O30538" s="93"/>
      <c r="P30538" s="93"/>
    </row>
    <row r="30539" spans="14:16">
      <c r="N30539" s="102"/>
      <c r="O30539" s="93"/>
      <c r="P30539" s="93"/>
    </row>
    <row r="30540" spans="14:16">
      <c r="N30540" s="102"/>
      <c r="O30540" s="93"/>
      <c r="P30540" s="93"/>
    </row>
    <row r="30541" spans="14:16">
      <c r="N30541" s="102"/>
      <c r="O30541" s="93"/>
      <c r="P30541" s="93"/>
    </row>
    <row r="30542" spans="14:16">
      <c r="N30542" s="102"/>
      <c r="O30542" s="93"/>
      <c r="P30542" s="93"/>
    </row>
    <row r="30543" spans="14:16">
      <c r="N30543" s="102"/>
      <c r="O30543" s="93"/>
      <c r="P30543" s="93"/>
    </row>
    <row r="30544" spans="14:16">
      <c r="N30544" s="102"/>
      <c r="O30544" s="93"/>
      <c r="P30544" s="93"/>
    </row>
    <row r="30545" spans="14:16">
      <c r="N30545" s="102"/>
      <c r="O30545" s="93"/>
      <c r="P30545" s="93"/>
    </row>
    <row r="30546" spans="14:16">
      <c r="N30546" s="102"/>
      <c r="O30546" s="93"/>
      <c r="P30546" s="93"/>
    </row>
    <row r="30547" spans="14:16">
      <c r="N30547" s="102"/>
      <c r="O30547" s="93"/>
      <c r="P30547" s="93"/>
    </row>
    <row r="30548" spans="14:16">
      <c r="N30548" s="102"/>
      <c r="O30548" s="93"/>
      <c r="P30548" s="93"/>
    </row>
    <row r="30549" spans="14:16">
      <c r="N30549" s="102"/>
      <c r="O30549" s="93"/>
      <c r="P30549" s="93"/>
    </row>
    <row r="30550" spans="14:16">
      <c r="N30550" s="102"/>
      <c r="O30550" s="93"/>
      <c r="P30550" s="93"/>
    </row>
    <row r="30551" spans="14:16">
      <c r="N30551" s="102"/>
      <c r="O30551" s="93"/>
      <c r="P30551" s="93"/>
    </row>
    <row r="30552" spans="14:16">
      <c r="N30552" s="102"/>
      <c r="O30552" s="93"/>
      <c r="P30552" s="93"/>
    </row>
    <row r="30553" spans="14:16">
      <c r="N30553" s="102"/>
      <c r="O30553" s="93"/>
      <c r="P30553" s="93"/>
    </row>
    <row r="30554" spans="14:16">
      <c r="N30554" s="102"/>
      <c r="O30554" s="93"/>
      <c r="P30554" s="93"/>
    </row>
    <row r="30555" spans="14:16">
      <c r="N30555" s="102"/>
      <c r="O30555" s="93"/>
      <c r="P30555" s="93"/>
    </row>
    <row r="30556" spans="14:16">
      <c r="N30556" s="102"/>
      <c r="O30556" s="93"/>
      <c r="P30556" s="93"/>
    </row>
    <row r="30557" spans="14:16">
      <c r="N30557" s="102"/>
      <c r="O30557" s="93"/>
      <c r="P30557" s="93"/>
    </row>
    <row r="30558" spans="14:16">
      <c r="N30558" s="102"/>
      <c r="O30558" s="93"/>
      <c r="P30558" s="93"/>
    </row>
    <row r="30559" spans="14:16">
      <c r="N30559" s="102"/>
      <c r="O30559" s="93"/>
      <c r="P30559" s="93"/>
    </row>
    <row r="30560" spans="14:16">
      <c r="N30560" s="102"/>
      <c r="O30560" s="93"/>
      <c r="P30560" s="93"/>
    </row>
    <row r="30561" spans="14:16">
      <c r="N30561" s="102"/>
      <c r="O30561" s="93"/>
      <c r="P30561" s="93"/>
    </row>
    <row r="30562" spans="14:16">
      <c r="N30562" s="102"/>
      <c r="O30562" s="93"/>
      <c r="P30562" s="93"/>
    </row>
    <row r="30563" spans="14:16">
      <c r="N30563" s="102"/>
      <c r="O30563" s="93"/>
      <c r="P30563" s="93"/>
    </row>
    <row r="30564" spans="14:16">
      <c r="N30564" s="102"/>
      <c r="O30564" s="93"/>
      <c r="P30564" s="93"/>
    </row>
    <row r="30565" spans="14:16">
      <c r="N30565" s="102"/>
      <c r="O30565" s="93"/>
      <c r="P30565" s="93"/>
    </row>
    <row r="30566" spans="14:16">
      <c r="N30566" s="102"/>
      <c r="O30566" s="93"/>
      <c r="P30566" s="93"/>
    </row>
    <row r="30567" spans="14:16">
      <c r="N30567" s="102"/>
      <c r="O30567" s="93"/>
      <c r="P30567" s="93"/>
    </row>
    <row r="30568" spans="14:16">
      <c r="N30568" s="102"/>
      <c r="O30568" s="93"/>
      <c r="P30568" s="93"/>
    </row>
    <row r="30569" spans="14:16">
      <c r="N30569" s="102"/>
      <c r="O30569" s="93"/>
      <c r="P30569" s="93"/>
    </row>
    <row r="30570" spans="14:16">
      <c r="N30570" s="102"/>
      <c r="O30570" s="93"/>
      <c r="P30570" s="93"/>
    </row>
    <row r="30571" spans="14:16">
      <c r="N30571" s="102"/>
      <c r="O30571" s="93"/>
      <c r="P30571" s="93"/>
    </row>
    <row r="30572" spans="14:16">
      <c r="N30572" s="102"/>
      <c r="O30572" s="93"/>
      <c r="P30572" s="93"/>
    </row>
    <row r="30573" spans="14:16">
      <c r="N30573" s="102"/>
      <c r="O30573" s="93"/>
      <c r="P30573" s="93"/>
    </row>
    <row r="30574" spans="14:16">
      <c r="N30574" s="102"/>
      <c r="O30574" s="93"/>
      <c r="P30574" s="93"/>
    </row>
    <row r="30575" spans="14:16">
      <c r="N30575" s="102"/>
      <c r="O30575" s="93"/>
      <c r="P30575" s="93"/>
    </row>
    <row r="30576" spans="14:16">
      <c r="N30576" s="102"/>
      <c r="O30576" s="93"/>
      <c r="P30576" s="93"/>
    </row>
    <row r="30577" spans="14:16">
      <c r="N30577" s="102"/>
      <c r="O30577" s="93"/>
      <c r="P30577" s="93"/>
    </row>
    <row r="30578" spans="14:16">
      <c r="N30578" s="102"/>
      <c r="O30578" s="93"/>
      <c r="P30578" s="93"/>
    </row>
    <row r="30579" spans="14:16">
      <c r="N30579" s="102"/>
      <c r="O30579" s="93"/>
      <c r="P30579" s="93"/>
    </row>
    <row r="30580" spans="14:16">
      <c r="N30580" s="102"/>
      <c r="O30580" s="93"/>
      <c r="P30580" s="93"/>
    </row>
    <row r="30581" spans="14:16">
      <c r="N30581" s="102"/>
      <c r="O30581" s="93"/>
      <c r="P30581" s="93"/>
    </row>
    <row r="30582" spans="14:16">
      <c r="N30582" s="102"/>
      <c r="O30582" s="93"/>
      <c r="P30582" s="93"/>
    </row>
    <row r="30583" spans="14:16">
      <c r="N30583" s="102"/>
      <c r="O30583" s="93"/>
      <c r="P30583" s="93"/>
    </row>
    <row r="30584" spans="14:16">
      <c r="N30584" s="102"/>
      <c r="O30584" s="93"/>
      <c r="P30584" s="93"/>
    </row>
    <row r="30585" spans="14:16">
      <c r="N30585" s="102"/>
      <c r="O30585" s="93"/>
      <c r="P30585" s="93"/>
    </row>
    <row r="30586" spans="14:16">
      <c r="N30586" s="102"/>
      <c r="O30586" s="93"/>
      <c r="P30586" s="93"/>
    </row>
    <row r="30587" spans="14:16">
      <c r="N30587" s="102"/>
      <c r="O30587" s="93"/>
      <c r="P30587" s="93"/>
    </row>
    <row r="30588" spans="14:16">
      <c r="N30588" s="102"/>
      <c r="O30588" s="93"/>
      <c r="P30588" s="93"/>
    </row>
    <row r="30589" spans="14:16">
      <c r="N30589" s="102"/>
      <c r="O30589" s="93"/>
      <c r="P30589" s="93"/>
    </row>
    <row r="30590" spans="14:16">
      <c r="N30590" s="102"/>
      <c r="O30590" s="93"/>
      <c r="P30590" s="93"/>
    </row>
    <row r="30591" spans="14:16">
      <c r="N30591" s="102"/>
      <c r="O30591" s="93"/>
      <c r="P30591" s="93"/>
    </row>
    <row r="30592" spans="14:16">
      <c r="N30592" s="102"/>
      <c r="O30592" s="93"/>
      <c r="P30592" s="93"/>
    </row>
    <row r="30593" spans="14:16">
      <c r="N30593" s="102"/>
      <c r="O30593" s="93"/>
      <c r="P30593" s="93"/>
    </row>
    <row r="30594" spans="14:16">
      <c r="N30594" s="102"/>
      <c r="O30594" s="93"/>
      <c r="P30594" s="93"/>
    </row>
    <row r="30595" spans="14:16">
      <c r="N30595" s="102"/>
      <c r="O30595" s="93"/>
      <c r="P30595" s="93"/>
    </row>
    <row r="30596" spans="14:16">
      <c r="N30596" s="102"/>
      <c r="O30596" s="93"/>
      <c r="P30596" s="93"/>
    </row>
    <row r="30597" spans="14:16">
      <c r="N30597" s="102"/>
      <c r="O30597" s="93"/>
      <c r="P30597" s="93"/>
    </row>
    <row r="30598" spans="14:16">
      <c r="N30598" s="102"/>
      <c r="O30598" s="93"/>
      <c r="P30598" s="93"/>
    </row>
    <row r="30599" spans="14:16">
      <c r="N30599" s="102"/>
      <c r="O30599" s="93"/>
      <c r="P30599" s="93"/>
    </row>
    <row r="30600" spans="14:16">
      <c r="N30600" s="102"/>
      <c r="O30600" s="93"/>
      <c r="P30600" s="93"/>
    </row>
    <row r="30601" spans="14:16">
      <c r="N30601" s="102"/>
      <c r="O30601" s="93"/>
      <c r="P30601" s="93"/>
    </row>
    <row r="30602" spans="14:16">
      <c r="N30602" s="102"/>
      <c r="O30602" s="93"/>
      <c r="P30602" s="93"/>
    </row>
    <row r="30603" spans="14:16">
      <c r="N30603" s="102"/>
      <c r="O30603" s="93"/>
      <c r="P30603" s="93"/>
    </row>
    <row r="30604" spans="14:16">
      <c r="N30604" s="102"/>
      <c r="O30604" s="93"/>
      <c r="P30604" s="93"/>
    </row>
    <row r="30605" spans="14:16">
      <c r="N30605" s="102"/>
      <c r="O30605" s="93"/>
      <c r="P30605" s="93"/>
    </row>
    <row r="30606" spans="14:16">
      <c r="N30606" s="102"/>
      <c r="O30606" s="93"/>
      <c r="P30606" s="93"/>
    </row>
    <row r="30607" spans="14:16">
      <c r="N30607" s="102"/>
      <c r="O30607" s="93"/>
      <c r="P30607" s="93"/>
    </row>
    <row r="30608" spans="14:16">
      <c r="N30608" s="102"/>
      <c r="O30608" s="93"/>
      <c r="P30608" s="93"/>
    </row>
    <row r="30609" spans="14:16">
      <c r="N30609" s="102"/>
      <c r="O30609" s="93"/>
      <c r="P30609" s="93"/>
    </row>
    <row r="30610" spans="14:16">
      <c r="N30610" s="102"/>
      <c r="O30610" s="93"/>
      <c r="P30610" s="93"/>
    </row>
    <row r="30611" spans="14:16">
      <c r="N30611" s="102"/>
      <c r="O30611" s="93"/>
      <c r="P30611" s="93"/>
    </row>
    <row r="30612" spans="14:16">
      <c r="N30612" s="102"/>
      <c r="O30612" s="93"/>
      <c r="P30612" s="93"/>
    </row>
    <row r="30613" spans="14:16">
      <c r="N30613" s="102"/>
      <c r="O30613" s="93"/>
      <c r="P30613" s="93"/>
    </row>
    <row r="30614" spans="14:16">
      <c r="N30614" s="102"/>
      <c r="O30614" s="93"/>
      <c r="P30614" s="93"/>
    </row>
    <row r="30615" spans="14:16">
      <c r="N30615" s="102"/>
      <c r="O30615" s="93"/>
      <c r="P30615" s="93"/>
    </row>
    <row r="30616" spans="14:16">
      <c r="N30616" s="102"/>
      <c r="O30616" s="93"/>
      <c r="P30616" s="93"/>
    </row>
    <row r="30617" spans="14:16">
      <c r="N30617" s="102"/>
      <c r="O30617" s="93"/>
      <c r="P30617" s="93"/>
    </row>
    <row r="30618" spans="14:16">
      <c r="N30618" s="102"/>
      <c r="O30618" s="93"/>
      <c r="P30618" s="93"/>
    </row>
    <row r="30619" spans="14:16">
      <c r="N30619" s="102"/>
      <c r="O30619" s="93"/>
      <c r="P30619" s="93"/>
    </row>
    <row r="30620" spans="14:16">
      <c r="N30620" s="102"/>
      <c r="O30620" s="93"/>
      <c r="P30620" s="93"/>
    </row>
    <row r="30621" spans="14:16">
      <c r="N30621" s="102"/>
      <c r="O30621" s="93"/>
      <c r="P30621" s="93"/>
    </row>
    <row r="30622" spans="14:16">
      <c r="N30622" s="102"/>
      <c r="O30622" s="93"/>
      <c r="P30622" s="93"/>
    </row>
    <row r="30623" spans="14:16">
      <c r="N30623" s="102"/>
      <c r="O30623" s="93"/>
      <c r="P30623" s="93"/>
    </row>
    <row r="30624" spans="14:16">
      <c r="N30624" s="102"/>
      <c r="O30624" s="93"/>
      <c r="P30624" s="93"/>
    </row>
    <row r="30625" spans="14:16">
      <c r="N30625" s="102"/>
      <c r="O30625" s="93"/>
      <c r="P30625" s="93"/>
    </row>
    <row r="30626" spans="14:16">
      <c r="N30626" s="102"/>
      <c r="O30626" s="93"/>
      <c r="P30626" s="93"/>
    </row>
    <row r="30627" spans="14:16">
      <c r="N30627" s="102"/>
      <c r="O30627" s="93"/>
      <c r="P30627" s="93"/>
    </row>
    <row r="30628" spans="14:16">
      <c r="N30628" s="102"/>
      <c r="O30628" s="93"/>
      <c r="P30628" s="93"/>
    </row>
    <row r="30629" spans="14:16">
      <c r="N30629" s="102"/>
      <c r="O30629" s="93"/>
      <c r="P30629" s="93"/>
    </row>
    <row r="30630" spans="14:16">
      <c r="N30630" s="102"/>
      <c r="O30630" s="93"/>
      <c r="P30630" s="93"/>
    </row>
    <row r="30631" spans="14:16">
      <c r="N30631" s="102"/>
      <c r="O30631" s="93"/>
      <c r="P30631" s="93"/>
    </row>
    <row r="30632" spans="14:16">
      <c r="N30632" s="102"/>
      <c r="O30632" s="93"/>
      <c r="P30632" s="93"/>
    </row>
    <row r="30633" spans="14:16">
      <c r="N30633" s="102"/>
      <c r="O30633" s="93"/>
      <c r="P30633" s="93"/>
    </row>
    <row r="30634" spans="14:16">
      <c r="N30634" s="102"/>
      <c r="O30634" s="93"/>
      <c r="P30634" s="93"/>
    </row>
    <row r="30635" spans="14:16">
      <c r="N30635" s="102"/>
      <c r="O30635" s="93"/>
      <c r="P30635" s="93"/>
    </row>
    <row r="30636" spans="14:16">
      <c r="N30636" s="102"/>
      <c r="O30636" s="93"/>
      <c r="P30636" s="93"/>
    </row>
    <row r="30637" spans="14:16">
      <c r="N30637" s="102"/>
      <c r="O30637" s="93"/>
      <c r="P30637" s="93"/>
    </row>
    <row r="30638" spans="14:16">
      <c r="N30638" s="102"/>
      <c r="O30638" s="93"/>
      <c r="P30638" s="93"/>
    </row>
    <row r="30639" spans="14:16">
      <c r="N30639" s="102"/>
      <c r="O30639" s="93"/>
      <c r="P30639" s="93"/>
    </row>
    <row r="30640" spans="14:16">
      <c r="N30640" s="102"/>
      <c r="O30640" s="93"/>
      <c r="P30640" s="93"/>
    </row>
    <row r="30641" spans="14:16">
      <c r="N30641" s="102"/>
      <c r="O30641" s="93"/>
      <c r="P30641" s="93"/>
    </row>
    <row r="30642" spans="14:16">
      <c r="N30642" s="102"/>
      <c r="O30642" s="93"/>
      <c r="P30642" s="93"/>
    </row>
    <row r="30643" spans="14:16">
      <c r="N30643" s="102"/>
      <c r="O30643" s="93"/>
      <c r="P30643" s="93"/>
    </row>
    <row r="30644" spans="14:16">
      <c r="N30644" s="102"/>
      <c r="O30644" s="93"/>
      <c r="P30644" s="93"/>
    </row>
    <row r="30645" spans="14:16">
      <c r="N30645" s="102"/>
      <c r="O30645" s="93"/>
      <c r="P30645" s="93"/>
    </row>
    <row r="30646" spans="14:16">
      <c r="N30646" s="102"/>
      <c r="O30646" s="93"/>
      <c r="P30646" s="93"/>
    </row>
    <row r="30647" spans="14:16">
      <c r="N30647" s="102"/>
      <c r="O30647" s="93"/>
      <c r="P30647" s="93"/>
    </row>
    <row r="30648" spans="14:16">
      <c r="N30648" s="102"/>
      <c r="O30648" s="93"/>
      <c r="P30648" s="93"/>
    </row>
    <row r="30649" spans="14:16">
      <c r="N30649" s="102"/>
      <c r="O30649" s="93"/>
      <c r="P30649" s="93"/>
    </row>
    <row r="30650" spans="14:16">
      <c r="N30650" s="102"/>
      <c r="O30650" s="93"/>
      <c r="P30650" s="93"/>
    </row>
    <row r="30651" spans="14:16">
      <c r="N30651" s="102"/>
      <c r="O30651" s="93"/>
      <c r="P30651" s="93"/>
    </row>
    <row r="30652" spans="14:16">
      <c r="N30652" s="102"/>
      <c r="O30652" s="93"/>
      <c r="P30652" s="93"/>
    </row>
    <row r="30653" spans="14:16">
      <c r="N30653" s="102"/>
      <c r="O30653" s="93"/>
      <c r="P30653" s="93"/>
    </row>
    <row r="30654" spans="14:16">
      <c r="N30654" s="102"/>
      <c r="O30654" s="93"/>
      <c r="P30654" s="93"/>
    </row>
    <row r="30655" spans="14:16">
      <c r="N30655" s="102"/>
      <c r="O30655" s="93"/>
      <c r="P30655" s="93"/>
    </row>
    <row r="30656" spans="14:16">
      <c r="N30656" s="102"/>
      <c r="O30656" s="93"/>
      <c r="P30656" s="93"/>
    </row>
    <row r="30657" spans="14:16">
      <c r="N30657" s="102"/>
      <c r="O30657" s="93"/>
      <c r="P30657" s="93"/>
    </row>
    <row r="30658" spans="14:16">
      <c r="N30658" s="102"/>
      <c r="O30658" s="93"/>
      <c r="P30658" s="93"/>
    </row>
    <row r="30659" spans="14:16">
      <c r="N30659" s="102"/>
      <c r="O30659" s="93"/>
      <c r="P30659" s="93"/>
    </row>
    <row r="30660" spans="14:16">
      <c r="N30660" s="102"/>
      <c r="O30660" s="93"/>
      <c r="P30660" s="93"/>
    </row>
    <row r="30661" spans="14:16">
      <c r="N30661" s="102"/>
      <c r="O30661" s="93"/>
      <c r="P30661" s="93"/>
    </row>
    <row r="30662" spans="14:16">
      <c r="N30662" s="102"/>
      <c r="O30662" s="93"/>
      <c r="P30662" s="93"/>
    </row>
    <row r="30663" spans="14:16">
      <c r="N30663" s="102"/>
      <c r="O30663" s="93"/>
      <c r="P30663" s="93"/>
    </row>
    <row r="30664" spans="14:16">
      <c r="N30664" s="102"/>
      <c r="O30664" s="93"/>
      <c r="P30664" s="93"/>
    </row>
    <row r="30665" spans="14:16">
      <c r="N30665" s="102"/>
      <c r="O30665" s="93"/>
      <c r="P30665" s="93"/>
    </row>
    <row r="30666" spans="14:16">
      <c r="N30666" s="102"/>
      <c r="O30666" s="93"/>
      <c r="P30666" s="93"/>
    </row>
    <row r="30667" spans="14:16">
      <c r="N30667" s="102"/>
      <c r="O30667" s="93"/>
      <c r="P30667" s="93"/>
    </row>
    <row r="30668" spans="14:16">
      <c r="N30668" s="102"/>
      <c r="O30668" s="93"/>
      <c r="P30668" s="93"/>
    </row>
    <row r="30669" spans="14:16">
      <c r="N30669" s="102"/>
      <c r="O30669" s="93"/>
      <c r="P30669" s="93"/>
    </row>
    <row r="30670" spans="14:16">
      <c r="N30670" s="102"/>
      <c r="O30670" s="93"/>
      <c r="P30670" s="93"/>
    </row>
    <row r="30671" spans="14:16">
      <c r="N30671" s="102"/>
      <c r="O30671" s="93"/>
      <c r="P30671" s="93"/>
    </row>
    <row r="30672" spans="14:16">
      <c r="N30672" s="102"/>
      <c r="O30672" s="93"/>
      <c r="P30672" s="93"/>
    </row>
    <row r="30673" spans="14:16">
      <c r="N30673" s="102"/>
      <c r="O30673" s="93"/>
      <c r="P30673" s="93"/>
    </row>
    <row r="30674" spans="14:16">
      <c r="N30674" s="102"/>
      <c r="O30674" s="93"/>
      <c r="P30674" s="93"/>
    </row>
    <row r="30675" spans="14:16">
      <c r="N30675" s="102"/>
      <c r="O30675" s="93"/>
      <c r="P30675" s="93"/>
    </row>
    <row r="30676" spans="14:16">
      <c r="N30676" s="102"/>
      <c r="O30676" s="93"/>
      <c r="P30676" s="93"/>
    </row>
    <row r="30677" spans="14:16">
      <c r="N30677" s="102"/>
      <c r="O30677" s="93"/>
      <c r="P30677" s="93"/>
    </row>
    <row r="30678" spans="14:16">
      <c r="N30678" s="102"/>
      <c r="O30678" s="93"/>
      <c r="P30678" s="93"/>
    </row>
    <row r="30679" spans="14:16">
      <c r="N30679" s="102"/>
      <c r="O30679" s="93"/>
      <c r="P30679" s="93"/>
    </row>
    <row r="30680" spans="14:16">
      <c r="N30680" s="102"/>
      <c r="O30680" s="93"/>
      <c r="P30680" s="93"/>
    </row>
    <row r="30681" spans="14:16">
      <c r="N30681" s="102"/>
      <c r="O30681" s="93"/>
      <c r="P30681" s="93"/>
    </row>
    <row r="30682" spans="14:16">
      <c r="N30682" s="102"/>
      <c r="O30682" s="93"/>
      <c r="P30682" s="93"/>
    </row>
    <row r="30683" spans="14:16">
      <c r="N30683" s="102"/>
      <c r="O30683" s="93"/>
      <c r="P30683" s="93"/>
    </row>
    <row r="30684" spans="14:16">
      <c r="N30684" s="102"/>
      <c r="O30684" s="93"/>
      <c r="P30684" s="93"/>
    </row>
    <row r="30685" spans="14:16">
      <c r="N30685" s="102"/>
      <c r="O30685" s="93"/>
      <c r="P30685" s="93"/>
    </row>
    <row r="30686" spans="14:16">
      <c r="N30686" s="102"/>
      <c r="O30686" s="93"/>
      <c r="P30686" s="93"/>
    </row>
    <row r="30687" spans="14:16">
      <c r="N30687" s="102"/>
      <c r="O30687" s="93"/>
      <c r="P30687" s="93"/>
    </row>
    <row r="30688" spans="14:16">
      <c r="N30688" s="102"/>
      <c r="O30688" s="93"/>
      <c r="P30688" s="93"/>
    </row>
    <row r="30689" spans="14:16">
      <c r="N30689" s="102"/>
      <c r="O30689" s="93"/>
      <c r="P30689" s="93"/>
    </row>
    <row r="30690" spans="14:16">
      <c r="N30690" s="102"/>
      <c r="O30690" s="93"/>
      <c r="P30690" s="93"/>
    </row>
    <row r="30691" spans="14:16">
      <c r="N30691" s="102"/>
      <c r="O30691" s="93"/>
      <c r="P30691" s="93"/>
    </row>
    <row r="30692" spans="14:16">
      <c r="N30692" s="102"/>
      <c r="O30692" s="93"/>
      <c r="P30692" s="93"/>
    </row>
    <row r="30693" spans="14:16">
      <c r="N30693" s="102"/>
      <c r="O30693" s="93"/>
      <c r="P30693" s="93"/>
    </row>
    <row r="30694" spans="14:16">
      <c r="N30694" s="102"/>
      <c r="O30694" s="93"/>
      <c r="P30694" s="93"/>
    </row>
    <row r="30695" spans="14:16">
      <c r="N30695" s="102"/>
      <c r="O30695" s="93"/>
      <c r="P30695" s="93"/>
    </row>
    <row r="30696" spans="14:16">
      <c r="N30696" s="102"/>
      <c r="O30696" s="93"/>
      <c r="P30696" s="93"/>
    </row>
    <row r="30697" spans="14:16">
      <c r="N30697" s="102"/>
      <c r="O30697" s="93"/>
      <c r="P30697" s="93"/>
    </row>
    <row r="30698" spans="14:16">
      <c r="N30698" s="102"/>
      <c r="O30698" s="93"/>
      <c r="P30698" s="93"/>
    </row>
    <row r="30699" spans="14:16">
      <c r="N30699" s="102"/>
      <c r="O30699" s="93"/>
      <c r="P30699" s="93"/>
    </row>
    <row r="30700" spans="14:16">
      <c r="N30700" s="102"/>
      <c r="O30700" s="93"/>
      <c r="P30700" s="93"/>
    </row>
    <row r="30701" spans="14:16">
      <c r="N30701" s="102"/>
      <c r="O30701" s="93"/>
      <c r="P30701" s="93"/>
    </row>
    <row r="30702" spans="14:16">
      <c r="N30702" s="102"/>
      <c r="O30702" s="93"/>
      <c r="P30702" s="93"/>
    </row>
    <row r="30703" spans="14:16">
      <c r="N30703" s="102"/>
      <c r="O30703" s="93"/>
      <c r="P30703" s="93"/>
    </row>
    <row r="30704" spans="14:16">
      <c r="N30704" s="102"/>
      <c r="O30704" s="93"/>
      <c r="P30704" s="93"/>
    </row>
    <row r="30705" spans="14:16">
      <c r="N30705" s="102"/>
      <c r="O30705" s="93"/>
      <c r="P30705" s="93"/>
    </row>
    <row r="30706" spans="14:16">
      <c r="N30706" s="102"/>
      <c r="O30706" s="93"/>
      <c r="P30706" s="93"/>
    </row>
    <row r="30707" spans="14:16">
      <c r="N30707" s="102"/>
      <c r="O30707" s="93"/>
      <c r="P30707" s="93"/>
    </row>
    <row r="30708" spans="14:16">
      <c r="N30708" s="102"/>
      <c r="O30708" s="93"/>
      <c r="P30708" s="93"/>
    </row>
    <row r="30709" spans="14:16">
      <c r="N30709" s="102"/>
      <c r="O30709" s="93"/>
      <c r="P30709" s="93"/>
    </row>
    <row r="30710" spans="14:16">
      <c r="N30710" s="102"/>
      <c r="O30710" s="93"/>
      <c r="P30710" s="93"/>
    </row>
    <row r="30711" spans="14:16">
      <c r="N30711" s="102"/>
      <c r="O30711" s="93"/>
      <c r="P30711" s="93"/>
    </row>
    <row r="30712" spans="14:16">
      <c r="N30712" s="102"/>
      <c r="O30712" s="93"/>
      <c r="P30712" s="93"/>
    </row>
    <row r="30713" spans="14:16">
      <c r="N30713" s="102"/>
      <c r="O30713" s="93"/>
      <c r="P30713" s="93"/>
    </row>
    <row r="30714" spans="14:16">
      <c r="N30714" s="102"/>
      <c r="O30714" s="93"/>
      <c r="P30714" s="93"/>
    </row>
    <row r="30715" spans="14:16">
      <c r="N30715" s="102"/>
      <c r="O30715" s="93"/>
      <c r="P30715" s="93"/>
    </row>
    <row r="30716" spans="14:16">
      <c r="N30716" s="102"/>
      <c r="O30716" s="93"/>
      <c r="P30716" s="93"/>
    </row>
    <row r="30717" spans="14:16">
      <c r="N30717" s="102"/>
      <c r="O30717" s="93"/>
      <c r="P30717" s="93"/>
    </row>
    <row r="30718" spans="14:16">
      <c r="N30718" s="102"/>
      <c r="O30718" s="93"/>
      <c r="P30718" s="93"/>
    </row>
    <row r="30719" spans="14:16">
      <c r="N30719" s="102"/>
      <c r="O30719" s="93"/>
      <c r="P30719" s="93"/>
    </row>
    <row r="30720" spans="14:16">
      <c r="N30720" s="102"/>
      <c r="O30720" s="93"/>
      <c r="P30720" s="93"/>
    </row>
    <row r="30721" spans="14:16">
      <c r="N30721" s="102"/>
      <c r="O30721" s="93"/>
      <c r="P30721" s="93"/>
    </row>
    <row r="30722" spans="14:16">
      <c r="N30722" s="102"/>
      <c r="O30722" s="93"/>
      <c r="P30722" s="93"/>
    </row>
    <row r="30723" spans="14:16">
      <c r="N30723" s="102"/>
      <c r="O30723" s="93"/>
      <c r="P30723" s="93"/>
    </row>
    <row r="30724" spans="14:16">
      <c r="N30724" s="102"/>
      <c r="O30724" s="93"/>
      <c r="P30724" s="93"/>
    </row>
    <row r="30725" spans="14:16">
      <c r="N30725" s="102"/>
      <c r="O30725" s="93"/>
      <c r="P30725" s="93"/>
    </row>
    <row r="30726" spans="14:16">
      <c r="N30726" s="102"/>
      <c r="O30726" s="93"/>
      <c r="P30726" s="93"/>
    </row>
    <row r="30727" spans="14:16">
      <c r="N30727" s="102"/>
      <c r="O30727" s="93"/>
      <c r="P30727" s="93"/>
    </row>
    <row r="30728" spans="14:16">
      <c r="N30728" s="102"/>
      <c r="O30728" s="93"/>
      <c r="P30728" s="93"/>
    </row>
    <row r="30729" spans="14:16">
      <c r="N30729" s="102"/>
      <c r="O30729" s="93"/>
      <c r="P30729" s="93"/>
    </row>
    <row r="30730" spans="14:16">
      <c r="N30730" s="102"/>
      <c r="O30730" s="93"/>
      <c r="P30730" s="93"/>
    </row>
    <row r="30731" spans="14:16">
      <c r="N30731" s="102"/>
      <c r="O30731" s="93"/>
      <c r="P30731" s="93"/>
    </row>
    <row r="30732" spans="14:16">
      <c r="N30732" s="102"/>
      <c r="O30732" s="93"/>
      <c r="P30732" s="93"/>
    </row>
    <row r="30733" spans="14:16">
      <c r="N30733" s="102"/>
      <c r="O30733" s="93"/>
      <c r="P30733" s="93"/>
    </row>
    <row r="30734" spans="14:16">
      <c r="N30734" s="102"/>
      <c r="O30734" s="93"/>
      <c r="P30734" s="93"/>
    </row>
    <row r="30735" spans="14:16">
      <c r="N30735" s="102"/>
      <c r="O30735" s="93"/>
      <c r="P30735" s="93"/>
    </row>
    <row r="30736" spans="14:16">
      <c r="N30736" s="102"/>
      <c r="O30736" s="93"/>
      <c r="P30736" s="93"/>
    </row>
    <row r="30737" spans="14:16">
      <c r="N30737" s="102"/>
      <c r="O30737" s="93"/>
      <c r="P30737" s="93"/>
    </row>
    <row r="30738" spans="14:16">
      <c r="N30738" s="102"/>
      <c r="O30738" s="93"/>
      <c r="P30738" s="93"/>
    </row>
    <row r="30739" spans="14:16">
      <c r="N30739" s="102"/>
      <c r="O30739" s="93"/>
      <c r="P30739" s="93"/>
    </row>
    <row r="30740" spans="14:16">
      <c r="N30740" s="102"/>
      <c r="O30740" s="93"/>
      <c r="P30740" s="93"/>
    </row>
    <row r="30741" spans="14:16">
      <c r="N30741" s="102"/>
      <c r="O30741" s="93"/>
      <c r="P30741" s="93"/>
    </row>
    <row r="30742" spans="14:16">
      <c r="N30742" s="102"/>
      <c r="O30742" s="93"/>
      <c r="P30742" s="93"/>
    </row>
    <row r="30743" spans="14:16">
      <c r="N30743" s="102"/>
      <c r="O30743" s="93"/>
      <c r="P30743" s="93"/>
    </row>
    <row r="30744" spans="14:16">
      <c r="N30744" s="102"/>
      <c r="O30744" s="93"/>
      <c r="P30744" s="93"/>
    </row>
    <row r="30745" spans="14:16">
      <c r="N30745" s="102"/>
      <c r="O30745" s="93"/>
      <c r="P30745" s="93"/>
    </row>
    <row r="30746" spans="14:16">
      <c r="N30746" s="102"/>
      <c r="O30746" s="93"/>
      <c r="P30746" s="93"/>
    </row>
    <row r="30747" spans="14:16">
      <c r="N30747" s="102"/>
      <c r="O30747" s="93"/>
      <c r="P30747" s="93"/>
    </row>
    <row r="30748" spans="14:16">
      <c r="N30748" s="102"/>
      <c r="O30748" s="93"/>
      <c r="P30748" s="93"/>
    </row>
    <row r="30749" spans="14:16">
      <c r="N30749" s="102"/>
      <c r="O30749" s="93"/>
      <c r="P30749" s="93"/>
    </row>
    <row r="30750" spans="14:16">
      <c r="N30750" s="102"/>
      <c r="O30750" s="93"/>
      <c r="P30750" s="93"/>
    </row>
    <row r="30751" spans="14:16">
      <c r="N30751" s="102"/>
      <c r="O30751" s="93"/>
      <c r="P30751" s="93"/>
    </row>
    <row r="30752" spans="14:16">
      <c r="N30752" s="102"/>
      <c r="O30752" s="93"/>
      <c r="P30752" s="93"/>
    </row>
    <row r="30753" spans="14:16">
      <c r="N30753" s="102"/>
      <c r="O30753" s="93"/>
      <c r="P30753" s="93"/>
    </row>
    <row r="30754" spans="14:16">
      <c r="N30754" s="102"/>
      <c r="O30754" s="93"/>
      <c r="P30754" s="93"/>
    </row>
    <row r="30755" spans="14:16">
      <c r="N30755" s="102"/>
      <c r="O30755" s="93"/>
      <c r="P30755" s="93"/>
    </row>
    <row r="30756" spans="14:16">
      <c r="N30756" s="102"/>
      <c r="O30756" s="93"/>
      <c r="P30756" s="93"/>
    </row>
    <row r="30757" spans="14:16">
      <c r="N30757" s="102"/>
      <c r="O30757" s="93"/>
      <c r="P30757" s="93"/>
    </row>
    <row r="30758" spans="14:16">
      <c r="N30758" s="102"/>
      <c r="O30758" s="93"/>
      <c r="P30758" s="93"/>
    </row>
    <row r="30759" spans="14:16">
      <c r="N30759" s="102"/>
      <c r="O30759" s="93"/>
      <c r="P30759" s="93"/>
    </row>
    <row r="30760" spans="14:16">
      <c r="N30760" s="102"/>
      <c r="O30760" s="93"/>
      <c r="P30760" s="93"/>
    </row>
    <row r="30761" spans="14:16">
      <c r="N30761" s="102"/>
      <c r="O30761" s="93"/>
      <c r="P30761" s="93"/>
    </row>
    <row r="30762" spans="14:16">
      <c r="N30762" s="102"/>
      <c r="O30762" s="93"/>
      <c r="P30762" s="93"/>
    </row>
    <row r="30763" spans="14:16">
      <c r="N30763" s="102"/>
      <c r="O30763" s="93"/>
      <c r="P30763" s="93"/>
    </row>
    <row r="30764" spans="14:16">
      <c r="N30764" s="102"/>
      <c r="O30764" s="93"/>
      <c r="P30764" s="93"/>
    </row>
    <row r="30765" spans="14:16">
      <c r="N30765" s="102"/>
      <c r="O30765" s="93"/>
      <c r="P30765" s="93"/>
    </row>
    <row r="30766" spans="14:16">
      <c r="N30766" s="102"/>
      <c r="O30766" s="93"/>
      <c r="P30766" s="93"/>
    </row>
    <row r="30767" spans="14:16">
      <c r="N30767" s="102"/>
      <c r="O30767" s="93"/>
      <c r="P30767" s="93"/>
    </row>
    <row r="30768" spans="14:16">
      <c r="N30768" s="102"/>
      <c r="O30768" s="93"/>
      <c r="P30768" s="93"/>
    </row>
    <row r="30769" spans="14:16">
      <c r="N30769" s="102"/>
      <c r="O30769" s="93"/>
      <c r="P30769" s="93"/>
    </row>
    <row r="30770" spans="14:16">
      <c r="N30770" s="102"/>
      <c r="O30770" s="93"/>
      <c r="P30770" s="93"/>
    </row>
    <row r="30771" spans="14:16">
      <c r="N30771" s="102"/>
      <c r="O30771" s="93"/>
      <c r="P30771" s="93"/>
    </row>
    <row r="30772" spans="14:16">
      <c r="N30772" s="102"/>
      <c r="O30772" s="93"/>
      <c r="P30772" s="93"/>
    </row>
    <row r="30773" spans="14:16">
      <c r="N30773" s="102"/>
      <c r="O30773" s="93"/>
      <c r="P30773" s="93"/>
    </row>
    <row r="30774" spans="14:16">
      <c r="N30774" s="102"/>
      <c r="O30774" s="93"/>
      <c r="P30774" s="93"/>
    </row>
    <row r="30775" spans="14:16">
      <c r="N30775" s="102"/>
      <c r="O30775" s="93"/>
      <c r="P30775" s="93"/>
    </row>
    <row r="30776" spans="14:16">
      <c r="N30776" s="102"/>
      <c r="O30776" s="93"/>
      <c r="P30776" s="93"/>
    </row>
    <row r="30777" spans="14:16">
      <c r="N30777" s="102"/>
      <c r="O30777" s="93"/>
      <c r="P30777" s="93"/>
    </row>
    <row r="30778" spans="14:16">
      <c r="N30778" s="102"/>
      <c r="O30778" s="93"/>
      <c r="P30778" s="93"/>
    </row>
    <row r="30779" spans="14:16">
      <c r="N30779" s="102"/>
      <c r="O30779" s="93"/>
      <c r="P30779" s="93"/>
    </row>
    <row r="30780" spans="14:16">
      <c r="N30780" s="102"/>
      <c r="O30780" s="93"/>
      <c r="P30780" s="93"/>
    </row>
    <row r="30781" spans="14:16">
      <c r="N30781" s="102"/>
      <c r="O30781" s="93"/>
      <c r="P30781" s="93"/>
    </row>
    <row r="30782" spans="14:16">
      <c r="N30782" s="102"/>
      <c r="O30782" s="93"/>
      <c r="P30782" s="93"/>
    </row>
    <row r="30783" spans="14:16">
      <c r="N30783" s="102"/>
      <c r="O30783" s="93"/>
      <c r="P30783" s="93"/>
    </row>
    <row r="30784" spans="14:16">
      <c r="N30784" s="102"/>
      <c r="O30784" s="93"/>
      <c r="P30784" s="93"/>
    </row>
    <row r="30785" spans="14:16">
      <c r="N30785" s="102"/>
      <c r="O30785" s="93"/>
      <c r="P30785" s="93"/>
    </row>
    <row r="30786" spans="14:16">
      <c r="N30786" s="102"/>
      <c r="O30786" s="93"/>
      <c r="P30786" s="93"/>
    </row>
    <row r="30787" spans="14:16">
      <c r="N30787" s="102"/>
      <c r="O30787" s="93"/>
      <c r="P30787" s="93"/>
    </row>
    <row r="30788" spans="14:16">
      <c r="N30788" s="102"/>
      <c r="O30788" s="93"/>
      <c r="P30788" s="93"/>
    </row>
    <row r="30789" spans="14:16">
      <c r="N30789" s="102"/>
      <c r="O30789" s="93"/>
      <c r="P30789" s="93"/>
    </row>
    <row r="30790" spans="14:16">
      <c r="N30790" s="102"/>
      <c r="O30790" s="93"/>
      <c r="P30790" s="93"/>
    </row>
    <row r="30791" spans="14:16">
      <c r="N30791" s="102"/>
      <c r="O30791" s="93"/>
      <c r="P30791" s="93"/>
    </row>
    <row r="30792" spans="14:16">
      <c r="N30792" s="102"/>
      <c r="O30792" s="93"/>
      <c r="P30792" s="93"/>
    </row>
    <row r="30793" spans="14:16">
      <c r="N30793" s="102"/>
      <c r="O30793" s="93"/>
      <c r="P30793" s="93"/>
    </row>
    <row r="30794" spans="14:16">
      <c r="N30794" s="102"/>
      <c r="O30794" s="93"/>
      <c r="P30794" s="93"/>
    </row>
    <row r="30795" spans="14:16">
      <c r="N30795" s="102"/>
      <c r="O30795" s="93"/>
      <c r="P30795" s="93"/>
    </row>
    <row r="30796" spans="14:16">
      <c r="N30796" s="102"/>
      <c r="O30796" s="93"/>
      <c r="P30796" s="93"/>
    </row>
    <row r="30797" spans="14:16">
      <c r="N30797" s="102"/>
      <c r="O30797" s="93"/>
      <c r="P30797" s="93"/>
    </row>
    <row r="30798" spans="14:16">
      <c r="N30798" s="102"/>
      <c r="O30798" s="93"/>
      <c r="P30798" s="93"/>
    </row>
    <row r="30799" spans="14:16">
      <c r="N30799" s="102"/>
      <c r="O30799" s="93"/>
      <c r="P30799" s="93"/>
    </row>
    <row r="30800" spans="14:16">
      <c r="N30800" s="102"/>
      <c r="O30800" s="93"/>
      <c r="P30800" s="93"/>
    </row>
    <row r="30801" spans="14:16">
      <c r="N30801" s="102"/>
      <c r="O30801" s="93"/>
      <c r="P30801" s="93"/>
    </row>
    <row r="30802" spans="14:16">
      <c r="N30802" s="102"/>
      <c r="O30802" s="93"/>
      <c r="P30802" s="93"/>
    </row>
    <row r="30803" spans="14:16">
      <c r="N30803" s="102"/>
      <c r="O30803" s="93"/>
      <c r="P30803" s="93"/>
    </row>
    <row r="30804" spans="14:16">
      <c r="N30804" s="102"/>
      <c r="O30804" s="93"/>
      <c r="P30804" s="93"/>
    </row>
    <row r="30805" spans="14:16">
      <c r="N30805" s="102"/>
      <c r="O30805" s="93"/>
      <c r="P30805" s="93"/>
    </row>
    <row r="30806" spans="14:16">
      <c r="N30806" s="102"/>
      <c r="O30806" s="93"/>
      <c r="P30806" s="93"/>
    </row>
    <row r="30807" spans="14:16">
      <c r="N30807" s="102"/>
      <c r="O30807" s="93"/>
      <c r="P30807" s="93"/>
    </row>
    <row r="30808" spans="14:16">
      <c r="N30808" s="102"/>
      <c r="O30808" s="93"/>
      <c r="P30808" s="93"/>
    </row>
    <row r="30809" spans="14:16">
      <c r="N30809" s="102"/>
      <c r="O30809" s="93"/>
      <c r="P30809" s="93"/>
    </row>
    <row r="30810" spans="14:16">
      <c r="N30810" s="102"/>
      <c r="O30810" s="93"/>
      <c r="P30810" s="93"/>
    </row>
    <row r="30811" spans="14:16">
      <c r="N30811" s="102"/>
      <c r="O30811" s="93"/>
      <c r="P30811" s="93"/>
    </row>
    <row r="30812" spans="14:16">
      <c r="N30812" s="102"/>
      <c r="O30812" s="93"/>
      <c r="P30812" s="93"/>
    </row>
    <row r="30813" spans="14:16">
      <c r="N30813" s="102"/>
      <c r="O30813" s="93"/>
      <c r="P30813" s="93"/>
    </row>
    <row r="30814" spans="14:16">
      <c r="N30814" s="102"/>
      <c r="O30814" s="93"/>
      <c r="P30814" s="93"/>
    </row>
    <row r="30815" spans="14:16">
      <c r="N30815" s="102"/>
      <c r="O30815" s="93"/>
      <c r="P30815" s="93"/>
    </row>
    <row r="30816" spans="14:16">
      <c r="N30816" s="102"/>
      <c r="O30816" s="93"/>
      <c r="P30816" s="93"/>
    </row>
    <row r="30817" spans="14:16">
      <c r="N30817" s="102"/>
      <c r="O30817" s="93"/>
      <c r="P30817" s="93"/>
    </row>
    <row r="30818" spans="14:16">
      <c r="N30818" s="102"/>
      <c r="O30818" s="93"/>
      <c r="P30818" s="93"/>
    </row>
    <row r="30819" spans="14:16">
      <c r="N30819" s="102"/>
      <c r="O30819" s="93"/>
      <c r="P30819" s="93"/>
    </row>
    <row r="30820" spans="14:16">
      <c r="N30820" s="102"/>
      <c r="O30820" s="93"/>
      <c r="P30820" s="93"/>
    </row>
    <row r="30821" spans="14:16">
      <c r="N30821" s="102"/>
      <c r="O30821" s="93"/>
      <c r="P30821" s="93"/>
    </row>
    <row r="30822" spans="14:16">
      <c r="N30822" s="102"/>
      <c r="O30822" s="93"/>
      <c r="P30822" s="93"/>
    </row>
    <row r="30823" spans="14:16">
      <c r="N30823" s="102"/>
      <c r="O30823" s="93"/>
      <c r="P30823" s="93"/>
    </row>
    <row r="30824" spans="14:16">
      <c r="N30824" s="102"/>
      <c r="O30824" s="93"/>
      <c r="P30824" s="93"/>
    </row>
    <row r="30825" spans="14:16">
      <c r="N30825" s="102"/>
      <c r="O30825" s="93"/>
      <c r="P30825" s="93"/>
    </row>
    <row r="30826" spans="14:16">
      <c r="N30826" s="102"/>
      <c r="O30826" s="93"/>
      <c r="P30826" s="93"/>
    </row>
    <row r="30827" spans="14:16">
      <c r="N30827" s="102"/>
      <c r="O30827" s="93"/>
      <c r="P30827" s="93"/>
    </row>
    <row r="30828" spans="14:16">
      <c r="N30828" s="102"/>
      <c r="O30828" s="93"/>
      <c r="P30828" s="93"/>
    </row>
    <row r="30829" spans="14:16">
      <c r="N30829" s="102"/>
      <c r="O30829" s="93"/>
      <c r="P30829" s="93"/>
    </row>
    <row r="30830" spans="14:16">
      <c r="N30830" s="102"/>
      <c r="O30830" s="93"/>
      <c r="P30830" s="93"/>
    </row>
    <row r="30831" spans="14:16">
      <c r="N30831" s="102"/>
      <c r="O30831" s="93"/>
      <c r="P30831" s="93"/>
    </row>
    <row r="30832" spans="14:16">
      <c r="N30832" s="102"/>
      <c r="O30832" s="93"/>
      <c r="P30832" s="93"/>
    </row>
    <row r="30833" spans="14:16">
      <c r="N30833" s="102"/>
      <c r="O30833" s="93"/>
      <c r="P30833" s="93"/>
    </row>
    <row r="30834" spans="14:16">
      <c r="N30834" s="102"/>
      <c r="O30834" s="93"/>
      <c r="P30834" s="93"/>
    </row>
    <row r="30835" spans="14:16">
      <c r="N30835" s="102"/>
      <c r="O30835" s="93"/>
      <c r="P30835" s="93"/>
    </row>
    <row r="30836" spans="14:16">
      <c r="N30836" s="102"/>
      <c r="O30836" s="93"/>
      <c r="P30836" s="93"/>
    </row>
    <row r="30837" spans="14:16">
      <c r="N30837" s="102"/>
      <c r="O30837" s="93"/>
      <c r="P30837" s="93"/>
    </row>
    <row r="30838" spans="14:16">
      <c r="N30838" s="102"/>
      <c r="O30838" s="93"/>
      <c r="P30838" s="93"/>
    </row>
    <row r="30839" spans="14:16">
      <c r="N30839" s="102"/>
      <c r="O30839" s="93"/>
      <c r="P30839" s="93"/>
    </row>
    <row r="30840" spans="14:16">
      <c r="N30840" s="102"/>
      <c r="O30840" s="93"/>
      <c r="P30840" s="93"/>
    </row>
    <row r="30841" spans="14:16">
      <c r="N30841" s="102"/>
      <c r="O30841" s="93"/>
      <c r="P30841" s="93"/>
    </row>
    <row r="30842" spans="14:16">
      <c r="N30842" s="102"/>
      <c r="O30842" s="93"/>
      <c r="P30842" s="93"/>
    </row>
    <row r="30843" spans="14:16">
      <c r="N30843" s="102"/>
      <c r="O30843" s="93"/>
      <c r="P30843" s="93"/>
    </row>
    <row r="30844" spans="14:16">
      <c r="N30844" s="102"/>
      <c r="O30844" s="93"/>
      <c r="P30844" s="93"/>
    </row>
    <row r="30845" spans="14:16">
      <c r="N30845" s="102"/>
      <c r="O30845" s="93"/>
      <c r="P30845" s="93"/>
    </row>
    <row r="30846" spans="14:16">
      <c r="N30846" s="102"/>
      <c r="O30846" s="93"/>
      <c r="P30846" s="93"/>
    </row>
    <row r="30847" spans="14:16">
      <c r="N30847" s="102"/>
      <c r="O30847" s="93"/>
      <c r="P30847" s="93"/>
    </row>
    <row r="30848" spans="14:16">
      <c r="N30848" s="102"/>
      <c r="O30848" s="93"/>
      <c r="P30848" s="93"/>
    </row>
    <row r="30849" spans="14:16">
      <c r="N30849" s="102"/>
      <c r="O30849" s="93"/>
      <c r="P30849" s="93"/>
    </row>
    <row r="30850" spans="14:16">
      <c r="N30850" s="102"/>
      <c r="O30850" s="93"/>
      <c r="P30850" s="93"/>
    </row>
    <row r="30851" spans="14:16">
      <c r="N30851" s="102"/>
      <c r="O30851" s="93"/>
      <c r="P30851" s="93"/>
    </row>
    <row r="30852" spans="14:16">
      <c r="N30852" s="102"/>
      <c r="O30852" s="93"/>
      <c r="P30852" s="93"/>
    </row>
    <row r="30853" spans="14:16">
      <c r="N30853" s="102"/>
      <c r="O30853" s="93"/>
      <c r="P30853" s="93"/>
    </row>
    <row r="30854" spans="14:16">
      <c r="N30854" s="102"/>
      <c r="O30854" s="93"/>
      <c r="P30854" s="93"/>
    </row>
    <row r="30855" spans="14:16">
      <c r="N30855" s="102"/>
      <c r="O30855" s="93"/>
      <c r="P30855" s="93"/>
    </row>
    <row r="30856" spans="14:16">
      <c r="N30856" s="102"/>
      <c r="O30856" s="93"/>
      <c r="P30856" s="93"/>
    </row>
    <row r="30857" spans="14:16">
      <c r="N30857" s="102"/>
      <c r="O30857" s="93"/>
      <c r="P30857" s="93"/>
    </row>
    <row r="30858" spans="14:16">
      <c r="N30858" s="102"/>
      <c r="O30858" s="93"/>
      <c r="P30858" s="93"/>
    </row>
    <row r="30859" spans="14:16">
      <c r="N30859" s="102"/>
      <c r="O30859" s="93"/>
      <c r="P30859" s="93"/>
    </row>
    <row r="30860" spans="14:16">
      <c r="N30860" s="102"/>
      <c r="O30860" s="93"/>
      <c r="P30860" s="93"/>
    </row>
    <row r="30861" spans="14:16">
      <c r="N30861" s="102"/>
      <c r="O30861" s="93"/>
      <c r="P30861" s="93"/>
    </row>
    <row r="30862" spans="14:16">
      <c r="N30862" s="102"/>
      <c r="O30862" s="93"/>
      <c r="P30862" s="93"/>
    </row>
    <row r="30863" spans="14:16">
      <c r="N30863" s="102"/>
      <c r="O30863" s="93"/>
      <c r="P30863" s="93"/>
    </row>
    <row r="30864" spans="14:16">
      <c r="N30864" s="102"/>
      <c r="O30864" s="93"/>
      <c r="P30864" s="93"/>
    </row>
    <row r="30865" spans="14:16">
      <c r="N30865" s="102"/>
      <c r="O30865" s="93"/>
      <c r="P30865" s="93"/>
    </row>
    <row r="30866" spans="14:16">
      <c r="N30866" s="102"/>
      <c r="O30866" s="93"/>
      <c r="P30866" s="93"/>
    </row>
    <row r="30867" spans="14:16">
      <c r="N30867" s="102"/>
      <c r="O30867" s="93"/>
      <c r="P30867" s="93"/>
    </row>
    <row r="30868" spans="14:16">
      <c r="N30868" s="102"/>
      <c r="O30868" s="93"/>
      <c r="P30868" s="93"/>
    </row>
    <row r="30869" spans="14:16">
      <c r="N30869" s="102"/>
      <c r="O30869" s="93"/>
      <c r="P30869" s="93"/>
    </row>
    <row r="30870" spans="14:16">
      <c r="N30870" s="102"/>
      <c r="O30870" s="93"/>
      <c r="P30870" s="93"/>
    </row>
    <row r="30871" spans="14:16">
      <c r="N30871" s="102"/>
      <c r="O30871" s="93"/>
      <c r="P30871" s="93"/>
    </row>
    <row r="30872" spans="14:16">
      <c r="N30872" s="102"/>
      <c r="O30872" s="93"/>
      <c r="P30872" s="93"/>
    </row>
    <row r="30873" spans="14:16">
      <c r="N30873" s="102"/>
      <c r="O30873" s="93"/>
      <c r="P30873" s="93"/>
    </row>
    <row r="30874" spans="14:16">
      <c r="N30874" s="102"/>
      <c r="O30874" s="93"/>
      <c r="P30874" s="93"/>
    </row>
    <row r="30875" spans="14:16">
      <c r="N30875" s="102"/>
      <c r="O30875" s="93"/>
      <c r="P30875" s="93"/>
    </row>
    <row r="30876" spans="14:16">
      <c r="N30876" s="102"/>
      <c r="O30876" s="93"/>
      <c r="P30876" s="93"/>
    </row>
    <row r="30877" spans="14:16">
      <c r="N30877" s="102"/>
      <c r="O30877" s="93"/>
      <c r="P30877" s="93"/>
    </row>
    <row r="30878" spans="14:16">
      <c r="N30878" s="102"/>
      <c r="O30878" s="93"/>
      <c r="P30878" s="93"/>
    </row>
    <row r="30879" spans="14:16">
      <c r="N30879" s="102"/>
      <c r="O30879" s="93"/>
      <c r="P30879" s="93"/>
    </row>
    <row r="30880" spans="14:16">
      <c r="N30880" s="102"/>
      <c r="O30880" s="93"/>
      <c r="P30880" s="93"/>
    </row>
    <row r="30881" spans="14:16">
      <c r="N30881" s="102"/>
      <c r="O30881" s="93"/>
      <c r="P30881" s="93"/>
    </row>
    <row r="30882" spans="14:16">
      <c r="N30882" s="102"/>
      <c r="O30882" s="93"/>
      <c r="P30882" s="93"/>
    </row>
    <row r="30883" spans="14:16">
      <c r="N30883" s="102"/>
      <c r="O30883" s="93"/>
      <c r="P30883" s="93"/>
    </row>
    <row r="30884" spans="14:16">
      <c r="N30884" s="102"/>
      <c r="O30884" s="93"/>
      <c r="P30884" s="93"/>
    </row>
    <row r="30885" spans="14:16">
      <c r="N30885" s="102"/>
      <c r="O30885" s="93"/>
      <c r="P30885" s="93"/>
    </row>
    <row r="30886" spans="14:16">
      <c r="N30886" s="102"/>
      <c r="O30886" s="93"/>
      <c r="P30886" s="93"/>
    </row>
    <row r="30887" spans="14:16">
      <c r="N30887" s="102"/>
      <c r="O30887" s="93"/>
      <c r="P30887" s="93"/>
    </row>
    <row r="30888" spans="14:16">
      <c r="N30888" s="102"/>
      <c r="O30888" s="93"/>
      <c r="P30888" s="93"/>
    </row>
    <row r="30889" spans="14:16">
      <c r="N30889" s="102"/>
      <c r="O30889" s="93"/>
      <c r="P30889" s="93"/>
    </row>
    <row r="30890" spans="14:16">
      <c r="N30890" s="102"/>
      <c r="O30890" s="93"/>
      <c r="P30890" s="93"/>
    </row>
    <row r="30891" spans="14:16">
      <c r="N30891" s="102"/>
      <c r="O30891" s="93"/>
      <c r="P30891" s="93"/>
    </row>
    <row r="30892" spans="14:16">
      <c r="N30892" s="102"/>
      <c r="O30892" s="93"/>
      <c r="P30892" s="93"/>
    </row>
    <row r="30893" spans="14:16">
      <c r="N30893" s="102"/>
      <c r="O30893" s="93"/>
      <c r="P30893" s="93"/>
    </row>
    <row r="30894" spans="14:16">
      <c r="N30894" s="102"/>
      <c r="O30894" s="93"/>
      <c r="P30894" s="93"/>
    </row>
    <row r="30895" spans="14:16">
      <c r="N30895" s="102"/>
      <c r="O30895" s="93"/>
      <c r="P30895" s="93"/>
    </row>
    <row r="30896" spans="14:16">
      <c r="N30896" s="102"/>
      <c r="O30896" s="93"/>
      <c r="P30896" s="93"/>
    </row>
    <row r="30897" spans="14:16">
      <c r="N30897" s="102"/>
      <c r="O30897" s="93"/>
      <c r="P30897" s="93"/>
    </row>
    <row r="30898" spans="14:16">
      <c r="N30898" s="102"/>
      <c r="O30898" s="93"/>
      <c r="P30898" s="93"/>
    </row>
    <row r="30899" spans="14:16">
      <c r="N30899" s="102"/>
      <c r="O30899" s="93"/>
      <c r="P30899" s="93"/>
    </row>
    <row r="30900" spans="14:16">
      <c r="N30900" s="102"/>
      <c r="O30900" s="93"/>
      <c r="P30900" s="93"/>
    </row>
    <row r="30901" spans="14:16">
      <c r="N30901" s="102"/>
      <c r="O30901" s="93"/>
      <c r="P30901" s="93"/>
    </row>
    <row r="30902" spans="14:16">
      <c r="N30902" s="102"/>
      <c r="O30902" s="93"/>
      <c r="P30902" s="93"/>
    </row>
    <row r="30903" spans="14:16">
      <c r="N30903" s="102"/>
      <c r="O30903" s="93"/>
      <c r="P30903" s="93"/>
    </row>
    <row r="30904" spans="14:16">
      <c r="N30904" s="102"/>
      <c r="O30904" s="93"/>
      <c r="P30904" s="93"/>
    </row>
    <row r="30905" spans="14:16">
      <c r="N30905" s="102"/>
      <c r="O30905" s="93"/>
      <c r="P30905" s="93"/>
    </row>
    <row r="30906" spans="14:16">
      <c r="N30906" s="102"/>
      <c r="O30906" s="93"/>
      <c r="P30906" s="93"/>
    </row>
    <row r="30907" spans="14:16">
      <c r="N30907" s="102"/>
      <c r="O30907" s="93"/>
      <c r="P30907" s="93"/>
    </row>
    <row r="30908" spans="14:16">
      <c r="N30908" s="102"/>
      <c r="O30908" s="93"/>
      <c r="P30908" s="93"/>
    </row>
    <row r="30909" spans="14:16">
      <c r="N30909" s="102"/>
      <c r="O30909" s="93"/>
      <c r="P30909" s="93"/>
    </row>
    <row r="30910" spans="14:16">
      <c r="N30910" s="102"/>
      <c r="O30910" s="93"/>
      <c r="P30910" s="93"/>
    </row>
    <row r="30911" spans="14:16">
      <c r="N30911" s="102"/>
      <c r="O30911" s="93"/>
      <c r="P30911" s="93"/>
    </row>
    <row r="30912" spans="14:16">
      <c r="N30912" s="102"/>
      <c r="O30912" s="93"/>
      <c r="P30912" s="93"/>
    </row>
    <row r="30913" spans="14:16">
      <c r="N30913" s="102"/>
      <c r="O30913" s="93"/>
      <c r="P30913" s="93"/>
    </row>
    <row r="30914" spans="14:16">
      <c r="N30914" s="102"/>
      <c r="O30914" s="93"/>
      <c r="P30914" s="93"/>
    </row>
    <row r="30915" spans="14:16">
      <c r="N30915" s="102"/>
      <c r="O30915" s="93"/>
      <c r="P30915" s="93"/>
    </row>
    <row r="30916" spans="14:16">
      <c r="N30916" s="102"/>
      <c r="O30916" s="93"/>
      <c r="P30916" s="93"/>
    </row>
    <row r="30917" spans="14:16">
      <c r="N30917" s="102"/>
      <c r="O30917" s="93"/>
      <c r="P30917" s="93"/>
    </row>
    <row r="30918" spans="14:16">
      <c r="N30918" s="102"/>
      <c r="O30918" s="93"/>
      <c r="P30918" s="93"/>
    </row>
    <row r="30919" spans="14:16">
      <c r="N30919" s="102"/>
      <c r="O30919" s="93"/>
      <c r="P30919" s="93"/>
    </row>
    <row r="30920" spans="14:16">
      <c r="N30920" s="102"/>
      <c r="O30920" s="93"/>
      <c r="P30920" s="93"/>
    </row>
    <row r="30921" spans="14:16">
      <c r="N30921" s="102"/>
      <c r="O30921" s="93"/>
      <c r="P30921" s="93"/>
    </row>
    <row r="30922" spans="14:16">
      <c r="N30922" s="102"/>
      <c r="O30922" s="93"/>
      <c r="P30922" s="93"/>
    </row>
    <row r="30923" spans="14:16">
      <c r="N30923" s="102"/>
      <c r="O30923" s="93"/>
      <c r="P30923" s="93"/>
    </row>
    <row r="30924" spans="14:16">
      <c r="N30924" s="102"/>
      <c r="O30924" s="93"/>
      <c r="P30924" s="93"/>
    </row>
    <row r="30925" spans="14:16">
      <c r="N30925" s="102"/>
      <c r="O30925" s="93"/>
      <c r="P30925" s="93"/>
    </row>
    <row r="30926" spans="14:16">
      <c r="N30926" s="102"/>
      <c r="O30926" s="93"/>
      <c r="P30926" s="93"/>
    </row>
    <row r="30927" spans="14:16">
      <c r="N30927" s="102"/>
      <c r="O30927" s="93"/>
      <c r="P30927" s="93"/>
    </row>
    <row r="30928" spans="14:16">
      <c r="N30928" s="102"/>
      <c r="O30928" s="93"/>
      <c r="P30928" s="93"/>
    </row>
    <row r="30929" spans="14:16">
      <c r="N30929" s="102"/>
      <c r="O30929" s="93"/>
      <c r="P30929" s="93"/>
    </row>
    <row r="30930" spans="14:16">
      <c r="N30930" s="102"/>
      <c r="O30930" s="93"/>
      <c r="P30930" s="93"/>
    </row>
    <row r="30931" spans="14:16">
      <c r="N30931" s="102"/>
      <c r="O30931" s="93"/>
      <c r="P30931" s="93"/>
    </row>
    <row r="30932" spans="14:16">
      <c r="N30932" s="102"/>
      <c r="O30932" s="93"/>
      <c r="P30932" s="93"/>
    </row>
    <row r="30933" spans="14:16">
      <c r="N30933" s="102"/>
      <c r="O30933" s="93"/>
      <c r="P30933" s="93"/>
    </row>
    <row r="30934" spans="14:16">
      <c r="N30934" s="102"/>
      <c r="O30934" s="93"/>
      <c r="P30934" s="93"/>
    </row>
    <row r="30935" spans="14:16">
      <c r="N30935" s="102"/>
      <c r="O30935" s="93"/>
      <c r="P30935" s="93"/>
    </row>
    <row r="30936" spans="14:16">
      <c r="N30936" s="102"/>
      <c r="O30936" s="93"/>
      <c r="P30936" s="93"/>
    </row>
    <row r="30937" spans="14:16">
      <c r="N30937" s="102"/>
      <c r="O30937" s="93"/>
      <c r="P30937" s="93"/>
    </row>
    <row r="30938" spans="14:16">
      <c r="N30938" s="102"/>
      <c r="O30938" s="93"/>
      <c r="P30938" s="93"/>
    </row>
    <row r="30939" spans="14:16">
      <c r="N30939" s="102"/>
      <c r="O30939" s="93"/>
      <c r="P30939" s="93"/>
    </row>
    <row r="30940" spans="14:16">
      <c r="N30940" s="102"/>
      <c r="O30940" s="93"/>
      <c r="P30940" s="93"/>
    </row>
    <row r="30941" spans="14:16">
      <c r="N30941" s="102"/>
      <c r="O30941" s="93"/>
      <c r="P30941" s="93"/>
    </row>
    <row r="30942" spans="14:16">
      <c r="N30942" s="102"/>
      <c r="O30942" s="93"/>
      <c r="P30942" s="93"/>
    </row>
    <row r="30943" spans="14:16">
      <c r="N30943" s="102"/>
      <c r="O30943" s="93"/>
      <c r="P30943" s="93"/>
    </row>
    <row r="30944" spans="14:16">
      <c r="N30944" s="102"/>
      <c r="O30944" s="93"/>
      <c r="P30944" s="93"/>
    </row>
    <row r="30945" spans="14:16">
      <c r="N30945" s="102"/>
      <c r="O30945" s="93"/>
      <c r="P30945" s="93"/>
    </row>
    <row r="30946" spans="14:16">
      <c r="N30946" s="102"/>
      <c r="O30946" s="93"/>
      <c r="P30946" s="93"/>
    </row>
    <row r="30947" spans="14:16">
      <c r="N30947" s="102"/>
      <c r="O30947" s="93"/>
      <c r="P30947" s="93"/>
    </row>
    <row r="30948" spans="14:16">
      <c r="N30948" s="102"/>
      <c r="O30948" s="93"/>
      <c r="P30948" s="93"/>
    </row>
    <row r="30949" spans="14:16">
      <c r="N30949" s="102"/>
      <c r="O30949" s="93"/>
      <c r="P30949" s="93"/>
    </row>
    <row r="30950" spans="14:16">
      <c r="N30950" s="102"/>
      <c r="O30950" s="93"/>
      <c r="P30950" s="93"/>
    </row>
    <row r="30951" spans="14:16">
      <c r="N30951" s="102"/>
      <c r="O30951" s="93"/>
      <c r="P30951" s="93"/>
    </row>
    <row r="30952" spans="14:16">
      <c r="N30952" s="102"/>
      <c r="O30952" s="93"/>
      <c r="P30952" s="93"/>
    </row>
    <row r="30953" spans="14:16">
      <c r="N30953" s="102"/>
      <c r="O30953" s="93"/>
      <c r="P30953" s="93"/>
    </row>
    <row r="30954" spans="14:16">
      <c r="N30954" s="102"/>
      <c r="O30954" s="93"/>
      <c r="P30954" s="93"/>
    </row>
    <row r="30955" spans="14:16">
      <c r="N30955" s="102"/>
      <c r="O30955" s="93"/>
      <c r="P30955" s="93"/>
    </row>
    <row r="30956" spans="14:16">
      <c r="N30956" s="102"/>
      <c r="O30956" s="93"/>
      <c r="P30956" s="93"/>
    </row>
    <row r="30957" spans="14:16">
      <c r="N30957" s="102"/>
      <c r="O30957" s="93"/>
      <c r="P30957" s="93"/>
    </row>
    <row r="30958" spans="14:16">
      <c r="N30958" s="102"/>
      <c r="O30958" s="93"/>
      <c r="P30958" s="93"/>
    </row>
    <row r="30959" spans="14:16">
      <c r="N30959" s="102"/>
      <c r="O30959" s="93"/>
      <c r="P30959" s="93"/>
    </row>
    <row r="30960" spans="14:16">
      <c r="N30960" s="102"/>
      <c r="O30960" s="93"/>
      <c r="P30960" s="93"/>
    </row>
    <row r="30961" spans="14:16">
      <c r="N30961" s="102"/>
      <c r="O30961" s="93"/>
      <c r="P30961" s="93"/>
    </row>
    <row r="30962" spans="14:16">
      <c r="N30962" s="102"/>
      <c r="O30962" s="93"/>
      <c r="P30962" s="93"/>
    </row>
    <row r="30963" spans="14:16">
      <c r="N30963" s="102"/>
      <c r="O30963" s="93"/>
      <c r="P30963" s="93"/>
    </row>
    <row r="30964" spans="14:16">
      <c r="N30964" s="102"/>
      <c r="O30964" s="93"/>
      <c r="P30964" s="93"/>
    </row>
    <row r="30965" spans="14:16">
      <c r="N30965" s="102"/>
      <c r="O30965" s="93"/>
      <c r="P30965" s="93"/>
    </row>
    <row r="30966" spans="14:16">
      <c r="N30966" s="102"/>
      <c r="O30966" s="93"/>
      <c r="P30966" s="93"/>
    </row>
    <row r="30967" spans="14:16">
      <c r="N30967" s="102"/>
      <c r="O30967" s="93"/>
      <c r="P30967" s="93"/>
    </row>
    <row r="30968" spans="14:16">
      <c r="N30968" s="102"/>
      <c r="O30968" s="93"/>
      <c r="P30968" s="93"/>
    </row>
    <row r="30969" spans="14:16">
      <c r="N30969" s="102"/>
      <c r="O30969" s="93"/>
      <c r="P30969" s="93"/>
    </row>
    <row r="30970" spans="14:16">
      <c r="N30970" s="102"/>
      <c r="O30970" s="93"/>
      <c r="P30970" s="93"/>
    </row>
    <row r="30971" spans="14:16">
      <c r="N30971" s="102"/>
      <c r="O30971" s="93"/>
      <c r="P30971" s="93"/>
    </row>
    <row r="30972" spans="14:16">
      <c r="N30972" s="102"/>
      <c r="O30972" s="93"/>
      <c r="P30972" s="93"/>
    </row>
    <row r="30973" spans="14:16">
      <c r="N30973" s="102"/>
      <c r="O30973" s="93"/>
      <c r="P30973" s="93"/>
    </row>
    <row r="30974" spans="14:16">
      <c r="N30974" s="102"/>
      <c r="O30974" s="93"/>
      <c r="P30974" s="93"/>
    </row>
    <row r="30975" spans="14:16">
      <c r="N30975" s="102"/>
      <c r="O30975" s="93"/>
      <c r="P30975" s="93"/>
    </row>
    <row r="30976" spans="14:16">
      <c r="N30976" s="102"/>
      <c r="O30976" s="93"/>
      <c r="P30976" s="93"/>
    </row>
    <row r="30977" spans="14:16">
      <c r="N30977" s="102"/>
      <c r="O30977" s="93"/>
      <c r="P30977" s="93"/>
    </row>
    <row r="30978" spans="14:16">
      <c r="N30978" s="102"/>
      <c r="O30978" s="93"/>
      <c r="P30978" s="93"/>
    </row>
    <row r="30979" spans="14:16">
      <c r="N30979" s="102"/>
      <c r="O30979" s="93"/>
      <c r="P30979" s="93"/>
    </row>
    <row r="30980" spans="14:16">
      <c r="N30980" s="102"/>
      <c r="O30980" s="93"/>
      <c r="P30980" s="93"/>
    </row>
    <row r="30981" spans="14:16">
      <c r="N30981" s="102"/>
      <c r="O30981" s="93"/>
      <c r="P30981" s="93"/>
    </row>
    <row r="30982" spans="14:16">
      <c r="N30982" s="102"/>
      <c r="O30982" s="93"/>
      <c r="P30982" s="93"/>
    </row>
    <row r="30983" spans="14:16">
      <c r="N30983" s="102"/>
      <c r="O30983" s="93"/>
      <c r="P30983" s="93"/>
    </row>
    <row r="30984" spans="14:16">
      <c r="N30984" s="102"/>
      <c r="O30984" s="93"/>
      <c r="P30984" s="93"/>
    </row>
    <row r="30985" spans="14:16">
      <c r="N30985" s="102"/>
      <c r="O30985" s="93"/>
      <c r="P30985" s="93"/>
    </row>
    <row r="30986" spans="14:16">
      <c r="N30986" s="102"/>
      <c r="O30986" s="93"/>
      <c r="P30986" s="93"/>
    </row>
    <row r="30987" spans="14:16">
      <c r="N30987" s="102"/>
      <c r="O30987" s="93"/>
      <c r="P30987" s="93"/>
    </row>
    <row r="30988" spans="14:16">
      <c r="N30988" s="102"/>
      <c r="O30988" s="93"/>
      <c r="P30988" s="93"/>
    </row>
    <row r="30989" spans="14:16">
      <c r="N30989" s="102"/>
      <c r="O30989" s="93"/>
      <c r="P30989" s="93"/>
    </row>
    <row r="30990" spans="14:16">
      <c r="N30990" s="102"/>
      <c r="O30990" s="93"/>
      <c r="P30990" s="93"/>
    </row>
    <row r="30991" spans="14:16">
      <c r="N30991" s="102"/>
      <c r="O30991" s="93"/>
      <c r="P30991" s="93"/>
    </row>
    <row r="30992" spans="14:16">
      <c r="N30992" s="102"/>
      <c r="O30992" s="93"/>
      <c r="P30992" s="93"/>
    </row>
    <row r="30993" spans="14:16">
      <c r="N30993" s="102"/>
      <c r="O30993" s="93"/>
      <c r="P30993" s="93"/>
    </row>
    <row r="30994" spans="14:16">
      <c r="N30994" s="102"/>
      <c r="O30994" s="93"/>
      <c r="P30994" s="93"/>
    </row>
    <row r="30995" spans="14:16">
      <c r="N30995" s="102"/>
      <c r="O30995" s="93"/>
      <c r="P30995" s="93"/>
    </row>
    <row r="30996" spans="14:16">
      <c r="N30996" s="102"/>
      <c r="O30996" s="93"/>
      <c r="P30996" s="93"/>
    </row>
    <row r="30997" spans="14:16">
      <c r="N30997" s="102"/>
      <c r="O30997" s="93"/>
      <c r="P30997" s="93"/>
    </row>
    <row r="30998" spans="14:16">
      <c r="N30998" s="102"/>
      <c r="O30998" s="93"/>
      <c r="P30998" s="93"/>
    </row>
    <row r="30999" spans="14:16">
      <c r="N30999" s="102"/>
      <c r="O30999" s="93"/>
      <c r="P30999" s="93"/>
    </row>
    <row r="31000" spans="14:16">
      <c r="N31000" s="102"/>
      <c r="O31000" s="93"/>
      <c r="P31000" s="93"/>
    </row>
    <row r="31001" spans="14:16">
      <c r="N31001" s="102"/>
      <c r="O31001" s="93"/>
      <c r="P31001" s="93"/>
    </row>
    <row r="31002" spans="14:16">
      <c r="N31002" s="102"/>
      <c r="O31002" s="93"/>
      <c r="P31002" s="93"/>
    </row>
    <row r="31003" spans="14:16">
      <c r="N31003" s="102"/>
      <c r="O31003" s="93"/>
      <c r="P31003" s="93"/>
    </row>
    <row r="31004" spans="14:16">
      <c r="N31004" s="102"/>
      <c r="O31004" s="93"/>
      <c r="P31004" s="93"/>
    </row>
    <row r="31005" spans="14:16">
      <c r="N31005" s="102"/>
      <c r="O31005" s="93"/>
      <c r="P31005" s="93"/>
    </row>
    <row r="31006" spans="14:16">
      <c r="N31006" s="102"/>
      <c r="O31006" s="93"/>
      <c r="P31006" s="93"/>
    </row>
    <row r="31007" spans="14:16">
      <c r="N31007" s="102"/>
      <c r="O31007" s="93"/>
      <c r="P31007" s="93"/>
    </row>
    <row r="31008" spans="14:16">
      <c r="N31008" s="102"/>
      <c r="O31008" s="93"/>
      <c r="P31008" s="93"/>
    </row>
    <row r="31009" spans="14:16">
      <c r="N31009" s="102"/>
      <c r="O31009" s="93"/>
      <c r="P31009" s="93"/>
    </row>
    <row r="31010" spans="14:16">
      <c r="N31010" s="102"/>
      <c r="O31010" s="93"/>
      <c r="P31010" s="93"/>
    </row>
    <row r="31011" spans="14:16">
      <c r="N31011" s="102"/>
      <c r="O31011" s="93"/>
      <c r="P31011" s="93"/>
    </row>
    <row r="31012" spans="14:16">
      <c r="N31012" s="102"/>
      <c r="O31012" s="93"/>
      <c r="P31012" s="93"/>
    </row>
    <row r="31013" spans="14:16">
      <c r="N31013" s="102"/>
      <c r="O31013" s="93"/>
      <c r="P31013" s="93"/>
    </row>
    <row r="31014" spans="14:16">
      <c r="N31014" s="102"/>
      <c r="O31014" s="93"/>
      <c r="P31014" s="93"/>
    </row>
    <row r="31015" spans="14:16">
      <c r="N31015" s="102"/>
      <c r="O31015" s="93"/>
      <c r="P31015" s="93"/>
    </row>
    <row r="31016" spans="14:16">
      <c r="N31016" s="102"/>
      <c r="O31016" s="93"/>
      <c r="P31016" s="93"/>
    </row>
    <row r="31017" spans="14:16">
      <c r="N31017" s="102"/>
      <c r="O31017" s="93"/>
      <c r="P31017" s="93"/>
    </row>
    <row r="31018" spans="14:16">
      <c r="N31018" s="102"/>
      <c r="O31018" s="93"/>
      <c r="P31018" s="93"/>
    </row>
    <row r="31019" spans="14:16">
      <c r="N31019" s="102"/>
      <c r="O31019" s="93"/>
      <c r="P31019" s="93"/>
    </row>
    <row r="31020" spans="14:16">
      <c r="N31020" s="102"/>
      <c r="O31020" s="93"/>
      <c r="P31020" s="93"/>
    </row>
    <row r="31021" spans="14:16">
      <c r="N31021" s="102"/>
      <c r="O31021" s="93"/>
      <c r="P31021" s="93"/>
    </row>
    <row r="31022" spans="14:16">
      <c r="N31022" s="102"/>
      <c r="O31022" s="93"/>
      <c r="P31022" s="93"/>
    </row>
    <row r="31023" spans="14:16">
      <c r="N31023" s="102"/>
      <c r="O31023" s="93"/>
      <c r="P31023" s="93"/>
    </row>
    <row r="31024" spans="14:16">
      <c r="N31024" s="102"/>
      <c r="O31024" s="93"/>
      <c r="P31024" s="93"/>
    </row>
    <row r="31025" spans="14:16">
      <c r="N31025" s="102"/>
      <c r="O31025" s="93"/>
      <c r="P31025" s="93"/>
    </row>
    <row r="31026" spans="14:16">
      <c r="N31026" s="102"/>
      <c r="O31026" s="93"/>
      <c r="P31026" s="93"/>
    </row>
    <row r="31027" spans="14:16">
      <c r="N31027" s="102"/>
      <c r="O31027" s="93"/>
      <c r="P31027" s="93"/>
    </row>
    <row r="31028" spans="14:16">
      <c r="N31028" s="102"/>
      <c r="O31028" s="93"/>
      <c r="P31028" s="93"/>
    </row>
    <row r="31029" spans="14:16">
      <c r="N31029" s="102"/>
      <c r="O31029" s="93"/>
      <c r="P31029" s="93"/>
    </row>
    <row r="31030" spans="14:16">
      <c r="N31030" s="102"/>
      <c r="O31030" s="93"/>
      <c r="P31030" s="93"/>
    </row>
    <row r="31031" spans="14:16">
      <c r="N31031" s="102"/>
      <c r="O31031" s="93"/>
      <c r="P31031" s="93"/>
    </row>
    <row r="31032" spans="14:16">
      <c r="N31032" s="102"/>
      <c r="O31032" s="93"/>
      <c r="P31032" s="93"/>
    </row>
    <row r="31033" spans="14:16">
      <c r="N31033" s="102"/>
      <c r="O31033" s="93"/>
      <c r="P31033" s="93"/>
    </row>
    <row r="31034" spans="14:16">
      <c r="N31034" s="102"/>
      <c r="O31034" s="93"/>
      <c r="P31034" s="93"/>
    </row>
    <row r="31035" spans="14:16">
      <c r="N31035" s="102"/>
      <c r="O31035" s="93"/>
      <c r="P31035" s="93"/>
    </row>
    <row r="31036" spans="14:16">
      <c r="N31036" s="102"/>
      <c r="O31036" s="93"/>
      <c r="P31036" s="93"/>
    </row>
    <row r="31037" spans="14:16">
      <c r="N31037" s="102"/>
      <c r="O31037" s="93"/>
      <c r="P31037" s="93"/>
    </row>
    <row r="31038" spans="14:16">
      <c r="N31038" s="102"/>
      <c r="O31038" s="93"/>
      <c r="P31038" s="93"/>
    </row>
    <row r="31039" spans="14:16">
      <c r="N31039" s="102"/>
      <c r="O31039" s="93"/>
      <c r="P31039" s="93"/>
    </row>
    <row r="31040" spans="14:16">
      <c r="N31040" s="102"/>
      <c r="O31040" s="93"/>
      <c r="P31040" s="93"/>
    </row>
    <row r="31041" spans="14:16">
      <c r="N31041" s="102"/>
      <c r="O31041" s="93"/>
      <c r="P31041" s="93"/>
    </row>
    <row r="31042" spans="14:16">
      <c r="N31042" s="102"/>
      <c r="O31042" s="93"/>
      <c r="P31042" s="93"/>
    </row>
    <row r="31043" spans="14:16">
      <c r="N31043" s="102"/>
      <c r="O31043" s="93"/>
      <c r="P31043" s="93"/>
    </row>
    <row r="31044" spans="14:16">
      <c r="N31044" s="102"/>
      <c r="O31044" s="93"/>
      <c r="P31044" s="93"/>
    </row>
    <row r="31045" spans="14:16">
      <c r="N31045" s="102"/>
      <c r="O31045" s="93"/>
      <c r="P31045" s="93"/>
    </row>
    <row r="31046" spans="14:16">
      <c r="N31046" s="102"/>
      <c r="O31046" s="93"/>
      <c r="P31046" s="93"/>
    </row>
    <row r="31047" spans="14:16">
      <c r="N31047" s="102"/>
      <c r="O31047" s="93"/>
      <c r="P31047" s="93"/>
    </row>
    <row r="31048" spans="14:16">
      <c r="N31048" s="102"/>
      <c r="O31048" s="93"/>
      <c r="P31048" s="93"/>
    </row>
    <row r="31049" spans="14:16">
      <c r="N31049" s="102"/>
      <c r="O31049" s="93"/>
      <c r="P31049" s="93"/>
    </row>
    <row r="31050" spans="14:16">
      <c r="N31050" s="102"/>
      <c r="O31050" s="93"/>
      <c r="P31050" s="93"/>
    </row>
    <row r="31051" spans="14:16">
      <c r="N31051" s="102"/>
      <c r="O31051" s="93"/>
      <c r="P31051" s="93"/>
    </row>
    <row r="31052" spans="14:16">
      <c r="N31052" s="102"/>
      <c r="O31052" s="93"/>
      <c r="P31052" s="93"/>
    </row>
    <row r="31053" spans="14:16">
      <c r="N31053" s="102"/>
      <c r="O31053" s="93"/>
      <c r="P31053" s="93"/>
    </row>
    <row r="31054" spans="14:16">
      <c r="N31054" s="102"/>
      <c r="O31054" s="93"/>
      <c r="P31054" s="93"/>
    </row>
    <row r="31055" spans="14:16">
      <c r="N31055" s="102"/>
      <c r="O31055" s="93"/>
      <c r="P31055" s="93"/>
    </row>
    <row r="31056" spans="14:16">
      <c r="N31056" s="102"/>
      <c r="O31056" s="93"/>
      <c r="P31056" s="93"/>
    </row>
    <row r="31057" spans="14:16">
      <c r="N31057" s="102"/>
      <c r="O31057" s="93"/>
      <c r="P31057" s="93"/>
    </row>
    <row r="31058" spans="14:16">
      <c r="N31058" s="102"/>
      <c r="O31058" s="93"/>
      <c r="P31058" s="93"/>
    </row>
    <row r="31059" spans="14:16">
      <c r="N31059" s="102"/>
      <c r="O31059" s="93"/>
      <c r="P31059" s="93"/>
    </row>
    <row r="31060" spans="14:16">
      <c r="N31060" s="102"/>
      <c r="O31060" s="93"/>
      <c r="P31060" s="93"/>
    </row>
    <row r="31061" spans="14:16">
      <c r="N31061" s="102"/>
      <c r="O31061" s="93"/>
      <c r="P31061" s="93"/>
    </row>
    <row r="31062" spans="14:16">
      <c r="N31062" s="102"/>
      <c r="O31062" s="93"/>
      <c r="P31062" s="93"/>
    </row>
    <row r="31063" spans="14:16">
      <c r="N31063" s="102"/>
      <c r="O31063" s="93"/>
      <c r="P31063" s="93"/>
    </row>
    <row r="31064" spans="14:16">
      <c r="N31064" s="102"/>
      <c r="O31064" s="93"/>
      <c r="P31064" s="93"/>
    </row>
    <row r="31065" spans="14:16">
      <c r="N31065" s="102"/>
      <c r="O31065" s="93"/>
      <c r="P31065" s="93"/>
    </row>
    <row r="31066" spans="14:16">
      <c r="N31066" s="102"/>
      <c r="O31066" s="93"/>
      <c r="P31066" s="93"/>
    </row>
    <row r="31067" spans="14:16">
      <c r="N31067" s="102"/>
      <c r="O31067" s="93"/>
      <c r="P31067" s="93"/>
    </row>
    <row r="31068" spans="14:16">
      <c r="N31068" s="102"/>
      <c r="O31068" s="93"/>
      <c r="P31068" s="93"/>
    </row>
    <row r="31069" spans="14:16">
      <c r="N31069" s="102"/>
      <c r="O31069" s="93"/>
      <c r="P31069" s="93"/>
    </row>
    <row r="31070" spans="14:16">
      <c r="N31070" s="102"/>
      <c r="O31070" s="93"/>
      <c r="P31070" s="93"/>
    </row>
    <row r="31071" spans="14:16">
      <c r="N31071" s="102"/>
      <c r="O31071" s="93"/>
      <c r="P31071" s="93"/>
    </row>
    <row r="31072" spans="14:16">
      <c r="N31072" s="102"/>
      <c r="O31072" s="93"/>
      <c r="P31072" s="93"/>
    </row>
    <row r="31073" spans="14:16">
      <c r="N31073" s="102"/>
      <c r="O31073" s="93"/>
      <c r="P31073" s="93"/>
    </row>
    <row r="31074" spans="14:16">
      <c r="N31074" s="102"/>
      <c r="O31074" s="93"/>
      <c r="P31074" s="93"/>
    </row>
    <row r="31075" spans="14:16">
      <c r="N31075" s="102"/>
      <c r="O31075" s="93"/>
      <c r="P31075" s="93"/>
    </row>
    <row r="31076" spans="14:16">
      <c r="N31076" s="102"/>
      <c r="O31076" s="93"/>
      <c r="P31076" s="93"/>
    </row>
    <row r="31077" spans="14:16">
      <c r="N31077" s="102"/>
      <c r="O31077" s="93"/>
      <c r="P31077" s="93"/>
    </row>
    <row r="31078" spans="14:16">
      <c r="N31078" s="102"/>
      <c r="O31078" s="93"/>
      <c r="P31078" s="93"/>
    </row>
    <row r="31079" spans="14:16">
      <c r="N31079" s="102"/>
      <c r="O31079" s="93"/>
      <c r="P31079" s="93"/>
    </row>
    <row r="31080" spans="14:16">
      <c r="N31080" s="102"/>
      <c r="O31080" s="93"/>
      <c r="P31080" s="93"/>
    </row>
    <row r="31081" spans="14:16">
      <c r="N31081" s="102"/>
      <c r="O31081" s="93"/>
      <c r="P31081" s="93"/>
    </row>
    <row r="31082" spans="14:16">
      <c r="N31082" s="102"/>
      <c r="O31082" s="93"/>
      <c r="P31082" s="93"/>
    </row>
    <row r="31083" spans="14:16">
      <c r="N31083" s="102"/>
      <c r="O31083" s="93"/>
      <c r="P31083" s="93"/>
    </row>
    <row r="31084" spans="14:16">
      <c r="N31084" s="102"/>
      <c r="O31084" s="93"/>
      <c r="P31084" s="93"/>
    </row>
    <row r="31085" spans="14:16">
      <c r="N31085" s="102"/>
      <c r="O31085" s="93"/>
      <c r="P31085" s="93"/>
    </row>
    <row r="31086" spans="14:16">
      <c r="N31086" s="102"/>
      <c r="O31086" s="93"/>
      <c r="P31086" s="93"/>
    </row>
    <row r="31087" spans="14:16">
      <c r="N31087" s="102"/>
      <c r="O31087" s="93"/>
      <c r="P31087" s="93"/>
    </row>
    <row r="31088" spans="14:16">
      <c r="N31088" s="102"/>
      <c r="O31088" s="93"/>
      <c r="P31088" s="93"/>
    </row>
    <row r="31089" spans="14:16">
      <c r="N31089" s="102"/>
      <c r="O31089" s="93"/>
      <c r="P31089" s="93"/>
    </row>
    <row r="31090" spans="14:16">
      <c r="N31090" s="102"/>
      <c r="O31090" s="93"/>
      <c r="P31090" s="93"/>
    </row>
    <row r="31091" spans="14:16">
      <c r="N31091" s="102"/>
      <c r="O31091" s="93"/>
      <c r="P31091" s="93"/>
    </row>
    <row r="31092" spans="14:16">
      <c r="N31092" s="102"/>
      <c r="O31092" s="93"/>
      <c r="P31092" s="93"/>
    </row>
    <row r="31093" spans="14:16">
      <c r="N31093" s="102"/>
      <c r="O31093" s="93"/>
      <c r="P31093" s="93"/>
    </row>
    <row r="31094" spans="14:16">
      <c r="N31094" s="102"/>
      <c r="O31094" s="93"/>
      <c r="P31094" s="93"/>
    </row>
    <row r="31095" spans="14:16">
      <c r="N31095" s="102"/>
      <c r="O31095" s="93"/>
      <c r="P31095" s="93"/>
    </row>
    <row r="31096" spans="14:16">
      <c r="N31096" s="102"/>
      <c r="O31096" s="93"/>
      <c r="P31096" s="93"/>
    </row>
    <row r="31097" spans="14:16">
      <c r="N31097" s="102"/>
      <c r="O31097" s="93"/>
      <c r="P31097" s="93"/>
    </row>
    <row r="31098" spans="14:16">
      <c r="N31098" s="102"/>
      <c r="O31098" s="93"/>
      <c r="P31098" s="93"/>
    </row>
    <row r="31099" spans="14:16">
      <c r="N31099" s="102"/>
      <c r="O31099" s="93"/>
      <c r="P31099" s="93"/>
    </row>
    <row r="31100" spans="14:16">
      <c r="N31100" s="102"/>
      <c r="O31100" s="93"/>
      <c r="P31100" s="93"/>
    </row>
    <row r="31101" spans="14:16">
      <c r="N31101" s="102"/>
      <c r="O31101" s="93"/>
      <c r="P31101" s="93"/>
    </row>
    <row r="31102" spans="14:16">
      <c r="N31102" s="102"/>
      <c r="O31102" s="93"/>
      <c r="P31102" s="93"/>
    </row>
    <row r="31103" spans="14:16">
      <c r="N31103" s="102"/>
      <c r="O31103" s="93"/>
      <c r="P31103" s="93"/>
    </row>
    <row r="31104" spans="14:16">
      <c r="N31104" s="102"/>
      <c r="O31104" s="93"/>
      <c r="P31104" s="93"/>
    </row>
    <row r="31105" spans="14:16">
      <c r="N31105" s="102"/>
      <c r="O31105" s="93"/>
      <c r="P31105" s="93"/>
    </row>
    <row r="31106" spans="14:16">
      <c r="N31106" s="102"/>
      <c r="O31106" s="93"/>
      <c r="P31106" s="93"/>
    </row>
    <row r="31107" spans="14:16">
      <c r="N31107" s="102"/>
      <c r="O31107" s="93"/>
      <c r="P31107" s="93"/>
    </row>
    <row r="31108" spans="14:16">
      <c r="N31108" s="102"/>
      <c r="O31108" s="93"/>
      <c r="P31108" s="93"/>
    </row>
    <row r="31109" spans="14:16">
      <c r="N31109" s="102"/>
      <c r="O31109" s="93"/>
      <c r="P31109" s="93"/>
    </row>
    <row r="31110" spans="14:16">
      <c r="N31110" s="102"/>
      <c r="O31110" s="93"/>
      <c r="P31110" s="93"/>
    </row>
    <row r="31111" spans="14:16">
      <c r="N31111" s="102"/>
      <c r="O31111" s="93"/>
      <c r="P31111" s="93"/>
    </row>
    <row r="31112" spans="14:16">
      <c r="N31112" s="102"/>
      <c r="O31112" s="93"/>
      <c r="P31112" s="93"/>
    </row>
    <row r="31113" spans="14:16">
      <c r="N31113" s="102"/>
      <c r="O31113" s="93"/>
      <c r="P31113" s="93"/>
    </row>
    <row r="31114" spans="14:16">
      <c r="N31114" s="102"/>
      <c r="O31114" s="93"/>
      <c r="P31114" s="93"/>
    </row>
    <row r="31115" spans="14:16">
      <c r="N31115" s="102"/>
      <c r="O31115" s="93"/>
      <c r="P31115" s="93"/>
    </row>
    <row r="31116" spans="14:16">
      <c r="N31116" s="102"/>
      <c r="O31116" s="93"/>
      <c r="P31116" s="93"/>
    </row>
    <row r="31117" spans="14:16">
      <c r="N31117" s="102"/>
      <c r="O31117" s="93"/>
      <c r="P31117" s="93"/>
    </row>
    <row r="31118" spans="14:16">
      <c r="N31118" s="102"/>
      <c r="O31118" s="93"/>
      <c r="P31118" s="93"/>
    </row>
    <row r="31119" spans="14:16">
      <c r="N31119" s="102"/>
      <c r="O31119" s="93"/>
      <c r="P31119" s="93"/>
    </row>
    <row r="31120" spans="14:16">
      <c r="N31120" s="102"/>
      <c r="O31120" s="93"/>
      <c r="P31120" s="93"/>
    </row>
    <row r="31121" spans="14:16">
      <c r="N31121" s="102"/>
      <c r="O31121" s="93"/>
      <c r="P31121" s="93"/>
    </row>
    <row r="31122" spans="14:16">
      <c r="N31122" s="102"/>
      <c r="O31122" s="93"/>
      <c r="P31122" s="93"/>
    </row>
    <row r="31123" spans="14:16">
      <c r="N31123" s="102"/>
      <c r="O31123" s="93"/>
      <c r="P31123" s="93"/>
    </row>
    <row r="31124" spans="14:16">
      <c r="N31124" s="102"/>
      <c r="O31124" s="93"/>
      <c r="P31124" s="93"/>
    </row>
    <row r="31125" spans="14:16">
      <c r="N31125" s="102"/>
      <c r="O31125" s="93"/>
      <c r="P31125" s="93"/>
    </row>
    <row r="31126" spans="14:16">
      <c r="N31126" s="102"/>
      <c r="O31126" s="93"/>
      <c r="P31126" s="93"/>
    </row>
    <row r="31127" spans="14:16">
      <c r="N31127" s="102"/>
      <c r="O31127" s="93"/>
      <c r="P31127" s="93"/>
    </row>
    <row r="31128" spans="14:16">
      <c r="N31128" s="102"/>
      <c r="O31128" s="93"/>
      <c r="P31128" s="93"/>
    </row>
    <row r="31129" spans="14:16">
      <c r="N31129" s="102"/>
      <c r="O31129" s="93"/>
      <c r="P31129" s="93"/>
    </row>
    <row r="31130" spans="14:16">
      <c r="N31130" s="102"/>
      <c r="O31130" s="93"/>
      <c r="P31130" s="93"/>
    </row>
    <row r="31131" spans="14:16">
      <c r="N31131" s="102"/>
      <c r="O31131" s="93"/>
      <c r="P31131" s="93"/>
    </row>
    <row r="31132" spans="14:16">
      <c r="N31132" s="102"/>
      <c r="O31132" s="93"/>
      <c r="P31132" s="93"/>
    </row>
    <row r="31133" spans="14:16">
      <c r="N31133" s="102"/>
      <c r="O31133" s="93"/>
      <c r="P31133" s="93"/>
    </row>
    <row r="31134" spans="14:16">
      <c r="N31134" s="102"/>
      <c r="O31134" s="93"/>
      <c r="P31134" s="93"/>
    </row>
    <row r="31135" spans="14:16">
      <c r="N31135" s="102"/>
      <c r="O31135" s="93"/>
      <c r="P31135" s="93"/>
    </row>
    <row r="31136" spans="14:16">
      <c r="N31136" s="102"/>
      <c r="O31136" s="93"/>
      <c r="P31136" s="93"/>
    </row>
    <row r="31137" spans="14:16">
      <c r="N31137" s="102"/>
      <c r="O31137" s="93"/>
      <c r="P31137" s="93"/>
    </row>
    <row r="31138" spans="14:16">
      <c r="N31138" s="102"/>
      <c r="O31138" s="93"/>
      <c r="P31138" s="93"/>
    </row>
    <row r="31139" spans="14:16">
      <c r="N31139" s="102"/>
      <c r="O31139" s="93"/>
      <c r="P31139" s="93"/>
    </row>
    <row r="31140" spans="14:16">
      <c r="N31140" s="102"/>
      <c r="O31140" s="93"/>
      <c r="P31140" s="93"/>
    </row>
    <row r="31141" spans="14:16">
      <c r="N31141" s="102"/>
      <c r="O31141" s="93"/>
      <c r="P31141" s="93"/>
    </row>
    <row r="31142" spans="14:16">
      <c r="N31142" s="102"/>
      <c r="O31142" s="93"/>
      <c r="P31142" s="93"/>
    </row>
    <row r="31143" spans="14:16">
      <c r="N31143" s="102"/>
      <c r="O31143" s="93"/>
      <c r="P31143" s="93"/>
    </row>
    <row r="31144" spans="14:16">
      <c r="N31144" s="102"/>
      <c r="O31144" s="93"/>
      <c r="P31144" s="93"/>
    </row>
    <row r="31145" spans="14:16">
      <c r="N31145" s="102"/>
      <c r="O31145" s="93"/>
      <c r="P31145" s="93"/>
    </row>
    <row r="31146" spans="14:16">
      <c r="N31146" s="102"/>
      <c r="O31146" s="93"/>
      <c r="P31146" s="93"/>
    </row>
    <row r="31147" spans="14:16">
      <c r="N31147" s="102"/>
      <c r="O31147" s="93"/>
      <c r="P31147" s="93"/>
    </row>
    <row r="31148" spans="14:16">
      <c r="N31148" s="102"/>
      <c r="O31148" s="93"/>
      <c r="P31148" s="93"/>
    </row>
    <row r="31149" spans="14:16">
      <c r="N31149" s="102"/>
      <c r="O31149" s="93"/>
      <c r="P31149" s="93"/>
    </row>
    <row r="31150" spans="14:16">
      <c r="N31150" s="102"/>
      <c r="O31150" s="93"/>
      <c r="P31150" s="93"/>
    </row>
    <row r="31151" spans="14:16">
      <c r="N31151" s="102"/>
      <c r="O31151" s="93"/>
      <c r="P31151" s="93"/>
    </row>
    <row r="31152" spans="14:16">
      <c r="N31152" s="102"/>
      <c r="O31152" s="93"/>
      <c r="P31152" s="93"/>
    </row>
    <row r="31153" spans="14:16">
      <c r="N31153" s="102"/>
      <c r="O31153" s="93"/>
      <c r="P31153" s="93"/>
    </row>
    <row r="31154" spans="14:16">
      <c r="N31154" s="102"/>
      <c r="O31154" s="93"/>
      <c r="P31154" s="93"/>
    </row>
    <row r="31155" spans="14:16">
      <c r="N31155" s="102"/>
      <c r="O31155" s="93"/>
      <c r="P31155" s="93"/>
    </row>
    <row r="31156" spans="14:16">
      <c r="N31156" s="102"/>
      <c r="O31156" s="93"/>
      <c r="P31156" s="93"/>
    </row>
    <row r="31157" spans="14:16">
      <c r="N31157" s="102"/>
      <c r="O31157" s="93"/>
      <c r="P31157" s="93"/>
    </row>
    <row r="31158" spans="14:16">
      <c r="N31158" s="102"/>
      <c r="O31158" s="93"/>
      <c r="P31158" s="93"/>
    </row>
    <row r="31159" spans="14:16">
      <c r="N31159" s="102"/>
      <c r="O31159" s="93"/>
      <c r="P31159" s="93"/>
    </row>
    <row r="31160" spans="14:16">
      <c r="N31160" s="102"/>
      <c r="O31160" s="93"/>
      <c r="P31160" s="93"/>
    </row>
    <row r="31161" spans="14:16">
      <c r="N31161" s="102"/>
      <c r="O31161" s="93"/>
      <c r="P31161" s="93"/>
    </row>
    <row r="31162" spans="14:16">
      <c r="N31162" s="102"/>
      <c r="O31162" s="93"/>
      <c r="P31162" s="93"/>
    </row>
    <row r="31163" spans="14:16">
      <c r="N31163" s="102"/>
      <c r="O31163" s="93"/>
      <c r="P31163" s="93"/>
    </row>
    <row r="31164" spans="14:16">
      <c r="N31164" s="102"/>
      <c r="O31164" s="93"/>
      <c r="P31164" s="93"/>
    </row>
    <row r="31165" spans="14:16">
      <c r="N31165" s="102"/>
      <c r="O31165" s="93"/>
      <c r="P31165" s="93"/>
    </row>
    <row r="31166" spans="14:16">
      <c r="N31166" s="102"/>
      <c r="O31166" s="93"/>
      <c r="P31166" s="93"/>
    </row>
    <row r="31167" spans="14:16">
      <c r="N31167" s="102"/>
      <c r="O31167" s="93"/>
      <c r="P31167" s="93"/>
    </row>
    <row r="31168" spans="14:16">
      <c r="N31168" s="102"/>
      <c r="O31168" s="93"/>
      <c r="P31168" s="93"/>
    </row>
    <row r="31169" spans="14:16">
      <c r="N31169" s="102"/>
      <c r="O31169" s="93"/>
      <c r="P31169" s="93"/>
    </row>
    <row r="31170" spans="14:16">
      <c r="N31170" s="102"/>
      <c r="O31170" s="93"/>
      <c r="P31170" s="93"/>
    </row>
    <row r="31171" spans="14:16">
      <c r="N31171" s="102"/>
      <c r="O31171" s="93"/>
      <c r="P31171" s="93"/>
    </row>
    <row r="31172" spans="14:16">
      <c r="N31172" s="102"/>
      <c r="O31172" s="93"/>
      <c r="P31172" s="93"/>
    </row>
    <row r="31173" spans="14:16">
      <c r="N31173" s="102"/>
      <c r="O31173" s="93"/>
      <c r="P31173" s="93"/>
    </row>
    <row r="31174" spans="14:16">
      <c r="N31174" s="102"/>
      <c r="O31174" s="93"/>
      <c r="P31174" s="93"/>
    </row>
    <row r="31175" spans="14:16">
      <c r="N31175" s="102"/>
      <c r="O31175" s="93"/>
      <c r="P31175" s="93"/>
    </row>
    <row r="31176" spans="14:16">
      <c r="N31176" s="102"/>
      <c r="O31176" s="93"/>
      <c r="P31176" s="93"/>
    </row>
    <row r="31177" spans="14:16">
      <c r="N31177" s="102"/>
      <c r="O31177" s="93"/>
      <c r="P31177" s="93"/>
    </row>
    <row r="31178" spans="14:16">
      <c r="N31178" s="102"/>
      <c r="O31178" s="93"/>
      <c r="P31178" s="93"/>
    </row>
    <row r="31179" spans="14:16">
      <c r="N31179" s="102"/>
      <c r="O31179" s="93"/>
      <c r="P31179" s="93"/>
    </row>
    <row r="31180" spans="14:16">
      <c r="N31180" s="102"/>
      <c r="O31180" s="93"/>
      <c r="P31180" s="93"/>
    </row>
    <row r="31181" spans="14:16">
      <c r="N31181" s="102"/>
      <c r="O31181" s="93"/>
      <c r="P31181" s="93"/>
    </row>
    <row r="31182" spans="14:16">
      <c r="N31182" s="102"/>
      <c r="O31182" s="93"/>
      <c r="P31182" s="93"/>
    </row>
    <row r="31183" spans="14:16">
      <c r="N31183" s="102"/>
      <c r="O31183" s="93"/>
      <c r="P31183" s="93"/>
    </row>
    <row r="31184" spans="14:16">
      <c r="N31184" s="102"/>
      <c r="O31184" s="93"/>
      <c r="P31184" s="93"/>
    </row>
    <row r="31185" spans="14:16">
      <c r="N31185" s="102"/>
      <c r="O31185" s="93"/>
      <c r="P31185" s="93"/>
    </row>
    <row r="31186" spans="14:16">
      <c r="N31186" s="102"/>
      <c r="O31186" s="93"/>
      <c r="P31186" s="93"/>
    </row>
    <row r="31187" spans="14:16">
      <c r="N31187" s="102"/>
      <c r="O31187" s="93"/>
      <c r="P31187" s="93"/>
    </row>
    <row r="31188" spans="14:16">
      <c r="N31188" s="102"/>
      <c r="O31188" s="93"/>
      <c r="P31188" s="93"/>
    </row>
    <row r="31189" spans="14:16">
      <c r="N31189" s="102"/>
      <c r="O31189" s="93"/>
      <c r="P31189" s="93"/>
    </row>
    <row r="31190" spans="14:16">
      <c r="N31190" s="102"/>
      <c r="O31190" s="93"/>
      <c r="P31190" s="93"/>
    </row>
    <row r="31191" spans="14:16">
      <c r="N31191" s="102"/>
      <c r="O31191" s="93"/>
      <c r="P31191" s="93"/>
    </row>
    <row r="31192" spans="14:16">
      <c r="N31192" s="102"/>
      <c r="O31192" s="93"/>
      <c r="P31192" s="93"/>
    </row>
    <row r="31193" spans="14:16">
      <c r="N31193" s="102"/>
      <c r="O31193" s="93"/>
      <c r="P31193" s="93"/>
    </row>
    <row r="31194" spans="14:16">
      <c r="N31194" s="102"/>
      <c r="O31194" s="93"/>
      <c r="P31194" s="93"/>
    </row>
    <row r="31195" spans="14:16">
      <c r="N31195" s="102"/>
      <c r="O31195" s="93"/>
      <c r="P31195" s="93"/>
    </row>
    <row r="31196" spans="14:16">
      <c r="N31196" s="102"/>
      <c r="O31196" s="93"/>
      <c r="P31196" s="93"/>
    </row>
    <row r="31197" spans="14:16">
      <c r="N31197" s="102"/>
      <c r="O31197" s="93"/>
      <c r="P31197" s="93"/>
    </row>
    <row r="31198" spans="14:16">
      <c r="N31198" s="102"/>
      <c r="O31198" s="93"/>
      <c r="P31198" s="93"/>
    </row>
    <row r="31199" spans="14:16">
      <c r="N31199" s="102"/>
      <c r="O31199" s="93"/>
      <c r="P31199" s="93"/>
    </row>
    <row r="31200" spans="14:16">
      <c r="N31200" s="102"/>
      <c r="O31200" s="93"/>
      <c r="P31200" s="93"/>
    </row>
    <row r="31201" spans="14:16">
      <c r="N31201" s="102"/>
      <c r="O31201" s="93"/>
      <c r="P31201" s="93"/>
    </row>
    <row r="31202" spans="14:16">
      <c r="N31202" s="102"/>
      <c r="O31202" s="93"/>
      <c r="P31202" s="93"/>
    </row>
    <row r="31203" spans="14:16">
      <c r="N31203" s="102"/>
      <c r="O31203" s="93"/>
      <c r="P31203" s="93"/>
    </row>
    <row r="31204" spans="14:16">
      <c r="N31204" s="102"/>
      <c r="O31204" s="93"/>
      <c r="P31204" s="93"/>
    </row>
    <row r="31205" spans="14:16">
      <c r="N31205" s="102"/>
      <c r="O31205" s="93"/>
      <c r="P31205" s="93"/>
    </row>
    <row r="31206" spans="14:16">
      <c r="N31206" s="102"/>
      <c r="O31206" s="93"/>
      <c r="P31206" s="93"/>
    </row>
    <row r="31207" spans="14:16">
      <c r="N31207" s="102"/>
      <c r="O31207" s="93"/>
      <c r="P31207" s="93"/>
    </row>
    <row r="31208" spans="14:16">
      <c r="N31208" s="102"/>
      <c r="O31208" s="93"/>
      <c r="P31208" s="93"/>
    </row>
    <row r="31209" spans="14:16">
      <c r="N31209" s="102"/>
      <c r="O31209" s="93"/>
      <c r="P31209" s="93"/>
    </row>
    <row r="31210" spans="14:16">
      <c r="N31210" s="102"/>
      <c r="O31210" s="93"/>
      <c r="P31210" s="93"/>
    </row>
    <row r="31211" spans="14:16">
      <c r="N31211" s="102"/>
      <c r="O31211" s="93"/>
      <c r="P31211" s="93"/>
    </row>
    <row r="31212" spans="14:16">
      <c r="N31212" s="102"/>
      <c r="O31212" s="93"/>
      <c r="P31212" s="93"/>
    </row>
    <row r="31213" spans="14:16">
      <c r="N31213" s="102"/>
      <c r="O31213" s="93"/>
      <c r="P31213" s="93"/>
    </row>
    <row r="31214" spans="14:16">
      <c r="N31214" s="102"/>
      <c r="O31214" s="93"/>
      <c r="P31214" s="93"/>
    </row>
    <row r="31215" spans="14:16">
      <c r="N31215" s="102"/>
      <c r="O31215" s="93"/>
      <c r="P31215" s="93"/>
    </row>
    <row r="31216" spans="14:16">
      <c r="N31216" s="102"/>
      <c r="O31216" s="93"/>
      <c r="P31216" s="93"/>
    </row>
    <row r="31217" spans="14:16">
      <c r="N31217" s="102"/>
      <c r="O31217" s="93"/>
      <c r="P31217" s="93"/>
    </row>
    <row r="31218" spans="14:16">
      <c r="N31218" s="102"/>
      <c r="O31218" s="93"/>
      <c r="P31218" s="93"/>
    </row>
    <row r="31219" spans="14:16">
      <c r="N31219" s="102"/>
      <c r="O31219" s="93"/>
      <c r="P31219" s="93"/>
    </row>
    <row r="31220" spans="14:16">
      <c r="N31220" s="102"/>
      <c r="O31220" s="93"/>
      <c r="P31220" s="93"/>
    </row>
    <row r="31221" spans="14:16">
      <c r="N31221" s="102"/>
      <c r="O31221" s="93"/>
      <c r="P31221" s="93"/>
    </row>
    <row r="31222" spans="14:16">
      <c r="N31222" s="102"/>
      <c r="O31222" s="93"/>
      <c r="P31222" s="93"/>
    </row>
    <row r="31223" spans="14:16">
      <c r="N31223" s="102"/>
      <c r="O31223" s="93"/>
      <c r="P31223" s="93"/>
    </row>
    <row r="31224" spans="14:16">
      <c r="N31224" s="102"/>
      <c r="O31224" s="93"/>
      <c r="P31224" s="93"/>
    </row>
    <row r="31225" spans="14:16">
      <c r="N31225" s="102"/>
      <c r="O31225" s="93"/>
      <c r="P31225" s="93"/>
    </row>
    <row r="31226" spans="14:16">
      <c r="N31226" s="102"/>
      <c r="O31226" s="93"/>
      <c r="P31226" s="93"/>
    </row>
    <row r="31227" spans="14:16">
      <c r="N31227" s="102"/>
      <c r="O31227" s="93"/>
      <c r="P31227" s="93"/>
    </row>
    <row r="31228" spans="14:16">
      <c r="N31228" s="102"/>
      <c r="O31228" s="93"/>
      <c r="P31228" s="93"/>
    </row>
    <row r="31229" spans="14:16">
      <c r="N31229" s="102"/>
      <c r="O31229" s="93"/>
      <c r="P31229" s="93"/>
    </row>
    <row r="31230" spans="14:16">
      <c r="N31230" s="102"/>
      <c r="O31230" s="93"/>
      <c r="P31230" s="93"/>
    </row>
    <row r="31231" spans="14:16">
      <c r="N31231" s="102"/>
      <c r="O31231" s="93"/>
      <c r="P31231" s="93"/>
    </row>
    <row r="31232" spans="14:16">
      <c r="N31232" s="102"/>
      <c r="O31232" s="93"/>
      <c r="P31232" s="93"/>
    </row>
    <row r="31233" spans="14:16">
      <c r="N31233" s="102"/>
      <c r="O31233" s="93"/>
      <c r="P31233" s="93"/>
    </row>
    <row r="31234" spans="14:16">
      <c r="N31234" s="102"/>
      <c r="O31234" s="93"/>
      <c r="P31234" s="93"/>
    </row>
    <row r="31235" spans="14:16">
      <c r="N31235" s="102"/>
      <c r="O31235" s="93"/>
      <c r="P31235" s="93"/>
    </row>
    <row r="31236" spans="14:16">
      <c r="N31236" s="102"/>
      <c r="O31236" s="93"/>
      <c r="P31236" s="93"/>
    </row>
    <row r="31237" spans="14:16">
      <c r="N31237" s="102"/>
      <c r="O31237" s="93"/>
      <c r="P31237" s="93"/>
    </row>
    <row r="31238" spans="14:16">
      <c r="N31238" s="102"/>
      <c r="O31238" s="93"/>
      <c r="P31238" s="93"/>
    </row>
    <row r="31239" spans="14:16">
      <c r="N31239" s="102"/>
      <c r="O31239" s="93"/>
      <c r="P31239" s="93"/>
    </row>
    <row r="31240" spans="14:16">
      <c r="N31240" s="102"/>
      <c r="O31240" s="93"/>
      <c r="P31240" s="93"/>
    </row>
    <row r="31241" spans="14:16">
      <c r="N31241" s="102"/>
      <c r="O31241" s="93"/>
      <c r="P31241" s="93"/>
    </row>
    <row r="31242" spans="14:16">
      <c r="N31242" s="102"/>
      <c r="O31242" s="93"/>
      <c r="P31242" s="93"/>
    </row>
    <row r="31243" spans="14:16">
      <c r="N31243" s="102"/>
      <c r="O31243" s="93"/>
      <c r="P31243" s="93"/>
    </row>
    <row r="31244" spans="14:16">
      <c r="N31244" s="102"/>
      <c r="O31244" s="93"/>
      <c r="P31244" s="93"/>
    </row>
    <row r="31245" spans="14:16">
      <c r="N31245" s="102"/>
      <c r="O31245" s="93"/>
      <c r="P31245" s="93"/>
    </row>
    <row r="31246" spans="14:16">
      <c r="N31246" s="102"/>
      <c r="O31246" s="93"/>
      <c r="P31246" s="93"/>
    </row>
    <row r="31247" spans="14:16">
      <c r="N31247" s="102"/>
      <c r="O31247" s="93"/>
      <c r="P31247" s="93"/>
    </row>
    <row r="31248" spans="14:16">
      <c r="N31248" s="102"/>
      <c r="O31248" s="93"/>
      <c r="P31248" s="93"/>
    </row>
    <row r="31249" spans="14:16">
      <c r="N31249" s="102"/>
      <c r="O31249" s="93"/>
      <c r="P31249" s="93"/>
    </row>
    <row r="31250" spans="14:16">
      <c r="N31250" s="102"/>
      <c r="O31250" s="93"/>
      <c r="P31250" s="93"/>
    </row>
    <row r="31251" spans="14:16">
      <c r="N31251" s="102"/>
      <c r="O31251" s="93"/>
      <c r="P31251" s="93"/>
    </row>
    <row r="31252" spans="14:16">
      <c r="N31252" s="102"/>
      <c r="O31252" s="93"/>
      <c r="P31252" s="93"/>
    </row>
    <row r="31253" spans="14:16">
      <c r="N31253" s="102"/>
      <c r="O31253" s="93"/>
      <c r="P31253" s="93"/>
    </row>
    <row r="31254" spans="14:16">
      <c r="N31254" s="102"/>
      <c r="O31254" s="93"/>
      <c r="P31254" s="93"/>
    </row>
    <row r="31255" spans="14:16">
      <c r="N31255" s="102"/>
      <c r="O31255" s="93"/>
      <c r="P31255" s="93"/>
    </row>
    <row r="31256" spans="14:16">
      <c r="N31256" s="102"/>
      <c r="O31256" s="93"/>
      <c r="P31256" s="93"/>
    </row>
    <row r="31257" spans="14:16">
      <c r="N31257" s="102"/>
      <c r="O31257" s="93"/>
      <c r="P31257" s="93"/>
    </row>
    <row r="31258" spans="14:16">
      <c r="N31258" s="102"/>
      <c r="O31258" s="93"/>
      <c r="P31258" s="93"/>
    </row>
    <row r="31259" spans="14:16">
      <c r="N31259" s="102"/>
      <c r="O31259" s="93"/>
      <c r="P31259" s="93"/>
    </row>
    <row r="31260" spans="14:16">
      <c r="N31260" s="102"/>
      <c r="O31260" s="93"/>
      <c r="P31260" s="93"/>
    </row>
    <row r="31261" spans="14:16">
      <c r="N31261" s="102"/>
      <c r="O31261" s="93"/>
      <c r="P31261" s="93"/>
    </row>
    <row r="31262" spans="14:16">
      <c r="N31262" s="102"/>
      <c r="O31262" s="93"/>
      <c r="P31262" s="93"/>
    </row>
    <row r="31263" spans="14:16">
      <c r="N31263" s="102"/>
      <c r="O31263" s="93"/>
      <c r="P31263" s="93"/>
    </row>
    <row r="31264" spans="14:16">
      <c r="N31264" s="102"/>
      <c r="O31264" s="93"/>
      <c r="P31264" s="93"/>
    </row>
    <row r="31265" spans="14:16">
      <c r="N31265" s="102"/>
      <c r="O31265" s="93"/>
      <c r="P31265" s="93"/>
    </row>
    <row r="31266" spans="14:16">
      <c r="N31266" s="102"/>
      <c r="O31266" s="93"/>
      <c r="P31266" s="93"/>
    </row>
    <row r="31267" spans="14:16">
      <c r="N31267" s="102"/>
      <c r="O31267" s="93"/>
      <c r="P31267" s="93"/>
    </row>
    <row r="31268" spans="14:16">
      <c r="N31268" s="102"/>
      <c r="O31268" s="93"/>
      <c r="P31268" s="93"/>
    </row>
    <row r="31269" spans="14:16">
      <c r="N31269" s="102"/>
      <c r="O31269" s="93"/>
      <c r="P31269" s="93"/>
    </row>
    <row r="31270" spans="14:16">
      <c r="N31270" s="102"/>
      <c r="O31270" s="93"/>
      <c r="P31270" s="93"/>
    </row>
    <row r="31271" spans="14:16">
      <c r="N31271" s="102"/>
      <c r="O31271" s="93"/>
      <c r="P31271" s="93"/>
    </row>
    <row r="31272" spans="14:16">
      <c r="N31272" s="102"/>
      <c r="O31272" s="93"/>
      <c r="P31272" s="93"/>
    </row>
    <row r="31273" spans="14:16">
      <c r="N31273" s="102"/>
      <c r="O31273" s="93"/>
      <c r="P31273" s="93"/>
    </row>
    <row r="31274" spans="14:16">
      <c r="N31274" s="102"/>
      <c r="O31274" s="93"/>
      <c r="P31274" s="93"/>
    </row>
    <row r="31275" spans="14:16">
      <c r="N31275" s="102"/>
      <c r="O31275" s="93"/>
      <c r="P31275" s="93"/>
    </row>
    <row r="31276" spans="14:16">
      <c r="N31276" s="102"/>
      <c r="O31276" s="93"/>
      <c r="P31276" s="93"/>
    </row>
    <row r="31277" spans="14:16">
      <c r="N31277" s="102"/>
      <c r="O31277" s="93"/>
      <c r="P31277" s="93"/>
    </row>
    <row r="31278" spans="14:16">
      <c r="N31278" s="102"/>
      <c r="O31278" s="93"/>
      <c r="P31278" s="93"/>
    </row>
    <row r="31279" spans="14:16">
      <c r="N31279" s="102"/>
      <c r="O31279" s="93"/>
      <c r="P31279" s="93"/>
    </row>
    <row r="31280" spans="14:16">
      <c r="N31280" s="102"/>
      <c r="O31280" s="93"/>
      <c r="P31280" s="93"/>
    </row>
    <row r="31281" spans="14:16">
      <c r="N31281" s="102"/>
      <c r="O31281" s="93"/>
      <c r="P31281" s="93"/>
    </row>
    <row r="31282" spans="14:16">
      <c r="N31282" s="102"/>
      <c r="O31282" s="93"/>
      <c r="P31282" s="93"/>
    </row>
    <row r="31283" spans="14:16">
      <c r="N31283" s="102"/>
      <c r="O31283" s="93"/>
      <c r="P31283" s="93"/>
    </row>
    <row r="31284" spans="14:16">
      <c r="N31284" s="102"/>
      <c r="O31284" s="93"/>
      <c r="P31284" s="93"/>
    </row>
    <row r="31285" spans="14:16">
      <c r="N31285" s="102"/>
      <c r="O31285" s="93"/>
      <c r="P31285" s="93"/>
    </row>
    <row r="31286" spans="14:16">
      <c r="N31286" s="102"/>
      <c r="O31286" s="93"/>
      <c r="P31286" s="93"/>
    </row>
    <row r="31287" spans="14:16">
      <c r="N31287" s="102"/>
      <c r="O31287" s="93"/>
      <c r="P31287" s="93"/>
    </row>
    <row r="31288" spans="14:16">
      <c r="N31288" s="102"/>
      <c r="O31288" s="93"/>
      <c r="P31288" s="93"/>
    </row>
    <row r="31289" spans="14:16">
      <c r="N31289" s="102"/>
      <c r="O31289" s="93"/>
      <c r="P31289" s="93"/>
    </row>
    <row r="31290" spans="14:16">
      <c r="N31290" s="102"/>
      <c r="O31290" s="93"/>
      <c r="P31290" s="93"/>
    </row>
    <row r="31291" spans="14:16">
      <c r="N31291" s="102"/>
      <c r="O31291" s="93"/>
      <c r="P31291" s="93"/>
    </row>
    <row r="31292" spans="14:16">
      <c r="N31292" s="102"/>
      <c r="O31292" s="93"/>
      <c r="P31292" s="93"/>
    </row>
    <row r="31293" spans="14:16">
      <c r="N31293" s="102"/>
      <c r="O31293" s="93"/>
      <c r="P31293" s="93"/>
    </row>
    <row r="31294" spans="14:16">
      <c r="N31294" s="102"/>
      <c r="O31294" s="93"/>
      <c r="P31294" s="93"/>
    </row>
    <row r="31295" spans="14:16">
      <c r="N31295" s="102"/>
      <c r="O31295" s="93"/>
      <c r="P31295" s="93"/>
    </row>
    <row r="31296" spans="14:16">
      <c r="N31296" s="102"/>
      <c r="O31296" s="93"/>
      <c r="P31296" s="93"/>
    </row>
    <row r="31297" spans="14:16">
      <c r="N31297" s="102"/>
      <c r="O31297" s="93"/>
      <c r="P31297" s="93"/>
    </row>
    <row r="31298" spans="14:16">
      <c r="N31298" s="102"/>
      <c r="O31298" s="93"/>
      <c r="P31298" s="93"/>
    </row>
    <row r="31299" spans="14:16">
      <c r="N31299" s="102"/>
      <c r="O31299" s="93"/>
      <c r="P31299" s="93"/>
    </row>
    <row r="31300" spans="14:16">
      <c r="N31300" s="102"/>
      <c r="O31300" s="93"/>
      <c r="P31300" s="93"/>
    </row>
    <row r="31301" spans="14:16">
      <c r="N31301" s="102"/>
      <c r="O31301" s="93"/>
      <c r="P31301" s="93"/>
    </row>
    <row r="31302" spans="14:16">
      <c r="N31302" s="102"/>
      <c r="O31302" s="93"/>
      <c r="P31302" s="93"/>
    </row>
    <row r="31303" spans="14:16">
      <c r="N31303" s="102"/>
      <c r="O31303" s="93"/>
      <c r="P31303" s="93"/>
    </row>
    <row r="31304" spans="14:16">
      <c r="N31304" s="102"/>
      <c r="O31304" s="93"/>
      <c r="P31304" s="93"/>
    </row>
    <row r="31305" spans="14:16">
      <c r="N31305" s="102"/>
      <c r="O31305" s="93"/>
      <c r="P31305" s="93"/>
    </row>
    <row r="31306" spans="14:16">
      <c r="N31306" s="102"/>
      <c r="O31306" s="93"/>
      <c r="P31306" s="93"/>
    </row>
    <row r="31307" spans="14:16">
      <c r="N31307" s="102"/>
      <c r="O31307" s="93"/>
      <c r="P31307" s="93"/>
    </row>
    <row r="31308" spans="14:16">
      <c r="N31308" s="102"/>
      <c r="O31308" s="93"/>
      <c r="P31308" s="93"/>
    </row>
    <row r="31309" spans="14:16">
      <c r="N31309" s="102"/>
      <c r="O31309" s="93"/>
      <c r="P31309" s="93"/>
    </row>
    <row r="31310" spans="14:16">
      <c r="N31310" s="102"/>
      <c r="O31310" s="93"/>
      <c r="P31310" s="93"/>
    </row>
    <row r="31311" spans="14:16">
      <c r="N31311" s="102"/>
      <c r="O31311" s="93"/>
      <c r="P31311" s="93"/>
    </row>
    <row r="31312" spans="14:16">
      <c r="N31312" s="102"/>
      <c r="O31312" s="93"/>
      <c r="P31312" s="93"/>
    </row>
    <row r="31313" spans="14:16">
      <c r="N31313" s="102"/>
      <c r="O31313" s="93"/>
      <c r="P31313" s="93"/>
    </row>
    <row r="31314" spans="14:16">
      <c r="N31314" s="102"/>
      <c r="O31314" s="93"/>
      <c r="P31314" s="93"/>
    </row>
    <row r="31315" spans="14:16">
      <c r="N31315" s="102"/>
      <c r="O31315" s="93"/>
      <c r="P31315" s="93"/>
    </row>
    <row r="31316" spans="14:16">
      <c r="N31316" s="102"/>
      <c r="O31316" s="93"/>
      <c r="P31316" s="93"/>
    </row>
    <row r="31317" spans="14:16">
      <c r="N31317" s="102"/>
      <c r="O31317" s="93"/>
      <c r="P31317" s="93"/>
    </row>
    <row r="31318" spans="14:16">
      <c r="N31318" s="102"/>
      <c r="O31318" s="93"/>
      <c r="P31318" s="93"/>
    </row>
    <row r="31319" spans="14:16">
      <c r="N31319" s="102"/>
      <c r="O31319" s="93"/>
      <c r="P31319" s="93"/>
    </row>
    <row r="31320" spans="14:16">
      <c r="N31320" s="102"/>
      <c r="O31320" s="93"/>
      <c r="P31320" s="93"/>
    </row>
    <row r="31321" spans="14:16">
      <c r="N31321" s="102"/>
      <c r="O31321" s="93"/>
      <c r="P31321" s="93"/>
    </row>
    <row r="31322" spans="14:16">
      <c r="N31322" s="102"/>
      <c r="O31322" s="93"/>
      <c r="P31322" s="93"/>
    </row>
    <row r="31323" spans="14:16">
      <c r="N31323" s="102"/>
      <c r="O31323" s="93"/>
      <c r="P31323" s="93"/>
    </row>
    <row r="31324" spans="14:16">
      <c r="N31324" s="102"/>
      <c r="O31324" s="93"/>
      <c r="P31324" s="93"/>
    </row>
    <row r="31325" spans="14:16">
      <c r="N31325" s="102"/>
      <c r="O31325" s="93"/>
      <c r="P31325" s="93"/>
    </row>
    <row r="31326" spans="14:16">
      <c r="N31326" s="102"/>
      <c r="O31326" s="93"/>
      <c r="P31326" s="93"/>
    </row>
    <row r="31327" spans="14:16">
      <c r="N31327" s="102"/>
      <c r="O31327" s="93"/>
      <c r="P31327" s="93"/>
    </row>
    <row r="31328" spans="14:16">
      <c r="N31328" s="102"/>
      <c r="O31328" s="93"/>
      <c r="P31328" s="93"/>
    </row>
    <row r="31329" spans="14:16">
      <c r="N31329" s="102"/>
      <c r="O31329" s="93"/>
      <c r="P31329" s="93"/>
    </row>
    <row r="31330" spans="14:16">
      <c r="N31330" s="102"/>
      <c r="O31330" s="93"/>
      <c r="P31330" s="93"/>
    </row>
    <row r="31331" spans="14:16">
      <c r="N31331" s="102"/>
      <c r="O31331" s="93"/>
      <c r="P31331" s="93"/>
    </row>
    <row r="31332" spans="14:16">
      <c r="N31332" s="102"/>
      <c r="O31332" s="93"/>
      <c r="P31332" s="93"/>
    </row>
    <row r="31333" spans="14:16">
      <c r="N31333" s="102"/>
      <c r="O31333" s="93"/>
      <c r="P31333" s="93"/>
    </row>
    <row r="31334" spans="14:16">
      <c r="N31334" s="102"/>
      <c r="O31334" s="93"/>
      <c r="P31334" s="93"/>
    </row>
    <row r="31335" spans="14:16">
      <c r="N31335" s="102"/>
      <c r="O31335" s="93"/>
      <c r="P31335" s="93"/>
    </row>
    <row r="31336" spans="14:16">
      <c r="N31336" s="102"/>
      <c r="O31336" s="93"/>
      <c r="P31336" s="93"/>
    </row>
    <row r="31337" spans="14:16">
      <c r="N31337" s="102"/>
      <c r="O31337" s="93"/>
      <c r="P31337" s="93"/>
    </row>
    <row r="31338" spans="14:16">
      <c r="N31338" s="102"/>
      <c r="O31338" s="93"/>
      <c r="P31338" s="93"/>
    </row>
    <row r="31339" spans="14:16">
      <c r="N31339" s="102"/>
      <c r="O31339" s="93"/>
      <c r="P31339" s="93"/>
    </row>
    <row r="31340" spans="14:16">
      <c r="N31340" s="102"/>
      <c r="O31340" s="93"/>
      <c r="P31340" s="93"/>
    </row>
    <row r="31341" spans="14:16">
      <c r="N31341" s="102"/>
      <c r="O31341" s="93"/>
      <c r="P31341" s="93"/>
    </row>
    <row r="31342" spans="14:16">
      <c r="N31342" s="102"/>
      <c r="O31342" s="93"/>
      <c r="P31342" s="93"/>
    </row>
    <row r="31343" spans="14:16">
      <c r="N31343" s="102"/>
      <c r="O31343" s="93"/>
      <c r="P31343" s="93"/>
    </row>
    <row r="31344" spans="14:16">
      <c r="N31344" s="102"/>
      <c r="O31344" s="93"/>
      <c r="P31344" s="93"/>
    </row>
    <row r="31345" spans="14:16">
      <c r="N31345" s="102"/>
      <c r="O31345" s="93"/>
      <c r="P31345" s="93"/>
    </row>
    <row r="31346" spans="14:16">
      <c r="N31346" s="102"/>
      <c r="O31346" s="93"/>
      <c r="P31346" s="93"/>
    </row>
    <row r="31347" spans="14:16">
      <c r="N31347" s="102"/>
      <c r="O31347" s="93"/>
      <c r="P31347" s="93"/>
    </row>
    <row r="31348" spans="14:16">
      <c r="N31348" s="102"/>
      <c r="O31348" s="93"/>
      <c r="P31348" s="93"/>
    </row>
    <row r="31349" spans="14:16">
      <c r="N31349" s="102"/>
      <c r="O31349" s="93"/>
      <c r="P31349" s="93"/>
    </row>
    <row r="31350" spans="14:16">
      <c r="N31350" s="102"/>
      <c r="O31350" s="93"/>
      <c r="P31350" s="93"/>
    </row>
    <row r="31351" spans="14:16">
      <c r="N31351" s="102"/>
      <c r="O31351" s="93"/>
      <c r="P31351" s="93"/>
    </row>
    <row r="31352" spans="14:16">
      <c r="N31352" s="102"/>
      <c r="O31352" s="93"/>
      <c r="P31352" s="93"/>
    </row>
    <row r="31353" spans="14:16">
      <c r="N31353" s="102"/>
      <c r="O31353" s="93"/>
      <c r="P31353" s="93"/>
    </row>
    <row r="31354" spans="14:16">
      <c r="N31354" s="102"/>
      <c r="O31354" s="93"/>
      <c r="P31354" s="93"/>
    </row>
    <row r="31355" spans="14:16">
      <c r="N31355" s="102"/>
      <c r="O31355" s="93"/>
      <c r="P31355" s="93"/>
    </row>
    <row r="31356" spans="14:16">
      <c r="N31356" s="102"/>
      <c r="O31356" s="93"/>
      <c r="P31356" s="93"/>
    </row>
    <row r="31357" spans="14:16">
      <c r="N31357" s="102"/>
      <c r="O31357" s="93"/>
      <c r="P31357" s="93"/>
    </row>
    <row r="31358" spans="14:16">
      <c r="N31358" s="102"/>
      <c r="O31358" s="93"/>
      <c r="P31358" s="93"/>
    </row>
    <row r="31359" spans="14:16">
      <c r="N31359" s="102"/>
      <c r="O31359" s="93"/>
      <c r="P31359" s="93"/>
    </row>
    <row r="31360" spans="14:16">
      <c r="N31360" s="102"/>
      <c r="O31360" s="93"/>
      <c r="P31360" s="93"/>
    </row>
    <row r="31361" spans="14:16">
      <c r="N31361" s="102"/>
      <c r="O31361" s="93"/>
      <c r="P31361" s="93"/>
    </row>
    <row r="31362" spans="14:16">
      <c r="N31362" s="102"/>
      <c r="O31362" s="93"/>
      <c r="P31362" s="93"/>
    </row>
    <row r="31363" spans="14:16">
      <c r="N31363" s="102"/>
      <c r="O31363" s="93"/>
      <c r="P31363" s="93"/>
    </row>
    <row r="31364" spans="14:16">
      <c r="N31364" s="102"/>
      <c r="O31364" s="93"/>
      <c r="P31364" s="93"/>
    </row>
    <row r="31365" spans="14:16">
      <c r="N31365" s="102"/>
      <c r="O31365" s="93"/>
      <c r="P31365" s="93"/>
    </row>
    <row r="31366" spans="14:16">
      <c r="N31366" s="102"/>
      <c r="O31366" s="93"/>
      <c r="P31366" s="93"/>
    </row>
    <row r="31367" spans="14:16">
      <c r="N31367" s="102"/>
      <c r="O31367" s="93"/>
      <c r="P31367" s="93"/>
    </row>
    <row r="31368" spans="14:16">
      <c r="N31368" s="102"/>
      <c r="O31368" s="93"/>
      <c r="P31368" s="93"/>
    </row>
    <row r="31369" spans="14:16">
      <c r="N31369" s="102"/>
      <c r="O31369" s="93"/>
      <c r="P31369" s="93"/>
    </row>
    <row r="31370" spans="14:16">
      <c r="N31370" s="102"/>
      <c r="O31370" s="93"/>
      <c r="P31370" s="93"/>
    </row>
    <row r="31371" spans="14:16">
      <c r="N31371" s="102"/>
      <c r="O31371" s="93"/>
      <c r="P31371" s="93"/>
    </row>
    <row r="31372" spans="14:16">
      <c r="N31372" s="102"/>
      <c r="O31372" s="93"/>
      <c r="P31372" s="93"/>
    </row>
    <row r="31373" spans="14:16">
      <c r="N31373" s="102"/>
      <c r="O31373" s="93"/>
      <c r="P31373" s="93"/>
    </row>
    <row r="31374" spans="14:16">
      <c r="N31374" s="102"/>
      <c r="O31374" s="93"/>
      <c r="P31374" s="93"/>
    </row>
    <row r="31375" spans="14:16">
      <c r="N31375" s="102"/>
      <c r="O31375" s="93"/>
      <c r="P31375" s="93"/>
    </row>
    <row r="31376" spans="14:16">
      <c r="N31376" s="102"/>
      <c r="O31376" s="93"/>
      <c r="P31376" s="93"/>
    </row>
    <row r="31377" spans="14:16">
      <c r="N31377" s="102"/>
      <c r="O31377" s="93"/>
      <c r="P31377" s="93"/>
    </row>
    <row r="31378" spans="14:16">
      <c r="N31378" s="102"/>
      <c r="O31378" s="93"/>
      <c r="P31378" s="93"/>
    </row>
    <row r="31379" spans="14:16">
      <c r="N31379" s="102"/>
      <c r="O31379" s="93"/>
      <c r="P31379" s="93"/>
    </row>
    <row r="31380" spans="14:16">
      <c r="N31380" s="102"/>
      <c r="O31380" s="93"/>
      <c r="P31380" s="93"/>
    </row>
    <row r="31381" spans="14:16">
      <c r="N31381" s="102"/>
      <c r="O31381" s="93"/>
      <c r="P31381" s="93"/>
    </row>
    <row r="31382" spans="14:16">
      <c r="N31382" s="102"/>
      <c r="O31382" s="93"/>
      <c r="P31382" s="93"/>
    </row>
    <row r="31383" spans="14:16">
      <c r="N31383" s="102"/>
      <c r="O31383" s="93"/>
      <c r="P31383" s="93"/>
    </row>
    <row r="31384" spans="14:16">
      <c r="N31384" s="102"/>
      <c r="O31384" s="93"/>
      <c r="P31384" s="93"/>
    </row>
    <row r="31385" spans="14:16">
      <c r="N31385" s="102"/>
      <c r="O31385" s="93"/>
      <c r="P31385" s="93"/>
    </row>
    <row r="31386" spans="14:16">
      <c r="N31386" s="102"/>
      <c r="O31386" s="93"/>
      <c r="P31386" s="93"/>
    </row>
    <row r="31387" spans="14:16">
      <c r="N31387" s="102"/>
      <c r="O31387" s="93"/>
      <c r="P31387" s="93"/>
    </row>
    <row r="31388" spans="14:16">
      <c r="N31388" s="102"/>
      <c r="O31388" s="93"/>
      <c r="P31388" s="93"/>
    </row>
    <row r="31389" spans="14:16">
      <c r="N31389" s="102"/>
      <c r="O31389" s="93"/>
      <c r="P31389" s="93"/>
    </row>
    <row r="31390" spans="14:16">
      <c r="N31390" s="102"/>
      <c r="O31390" s="93"/>
      <c r="P31390" s="93"/>
    </row>
    <row r="31391" spans="14:16">
      <c r="N31391" s="102"/>
      <c r="O31391" s="93"/>
      <c r="P31391" s="93"/>
    </row>
    <row r="31392" spans="14:16">
      <c r="N31392" s="102"/>
      <c r="O31392" s="93"/>
      <c r="P31392" s="93"/>
    </row>
    <row r="31393" spans="14:16">
      <c r="N31393" s="102"/>
      <c r="O31393" s="93"/>
      <c r="P31393" s="93"/>
    </row>
    <row r="31394" spans="14:16">
      <c r="N31394" s="102"/>
      <c r="O31394" s="93"/>
      <c r="P31394" s="93"/>
    </row>
    <row r="31395" spans="14:16">
      <c r="N31395" s="102"/>
      <c r="O31395" s="93"/>
      <c r="P31395" s="93"/>
    </row>
    <row r="31396" spans="14:16">
      <c r="N31396" s="102"/>
      <c r="O31396" s="93"/>
      <c r="P31396" s="93"/>
    </row>
    <row r="31397" spans="14:16">
      <c r="N31397" s="102"/>
      <c r="O31397" s="93"/>
      <c r="P31397" s="93"/>
    </row>
    <row r="31398" spans="14:16">
      <c r="N31398" s="102"/>
      <c r="O31398" s="93"/>
      <c r="P31398" s="93"/>
    </row>
    <row r="31399" spans="14:16">
      <c r="N31399" s="102"/>
      <c r="O31399" s="93"/>
      <c r="P31399" s="93"/>
    </row>
    <row r="31400" spans="14:16">
      <c r="N31400" s="102"/>
      <c r="O31400" s="93"/>
      <c r="P31400" s="93"/>
    </row>
    <row r="31401" spans="14:16">
      <c r="N31401" s="102"/>
      <c r="O31401" s="93"/>
      <c r="P31401" s="93"/>
    </row>
    <row r="31402" spans="14:16">
      <c r="N31402" s="102"/>
      <c r="O31402" s="93"/>
      <c r="P31402" s="93"/>
    </row>
    <row r="31403" spans="14:16">
      <c r="N31403" s="102"/>
      <c r="O31403" s="93"/>
      <c r="P31403" s="93"/>
    </row>
    <row r="31404" spans="14:16">
      <c r="N31404" s="102"/>
      <c r="O31404" s="93"/>
      <c r="P31404" s="93"/>
    </row>
    <row r="31405" spans="14:16">
      <c r="N31405" s="102"/>
      <c r="O31405" s="93"/>
      <c r="P31405" s="93"/>
    </row>
    <row r="31406" spans="14:16">
      <c r="N31406" s="102"/>
      <c r="O31406" s="93"/>
      <c r="P31406" s="93"/>
    </row>
    <row r="31407" spans="14:16">
      <c r="N31407" s="102"/>
      <c r="O31407" s="93"/>
      <c r="P31407" s="93"/>
    </row>
    <row r="31408" spans="14:16">
      <c r="N31408" s="102"/>
      <c r="O31408" s="93"/>
      <c r="P31408" s="93"/>
    </row>
    <row r="31409" spans="14:16">
      <c r="N31409" s="102"/>
      <c r="O31409" s="93"/>
      <c r="P31409" s="93"/>
    </row>
    <row r="31410" spans="14:16">
      <c r="N31410" s="102"/>
      <c r="O31410" s="93"/>
      <c r="P31410" s="93"/>
    </row>
    <row r="31411" spans="14:16">
      <c r="N31411" s="102"/>
      <c r="O31411" s="93"/>
      <c r="P31411" s="93"/>
    </row>
    <row r="31412" spans="14:16">
      <c r="N31412" s="102"/>
      <c r="O31412" s="93"/>
      <c r="P31412" s="93"/>
    </row>
    <row r="31413" spans="14:16">
      <c r="N31413" s="102"/>
      <c r="O31413" s="93"/>
      <c r="P31413" s="93"/>
    </row>
    <row r="31414" spans="14:16">
      <c r="N31414" s="102"/>
      <c r="O31414" s="93"/>
      <c r="P31414" s="93"/>
    </row>
    <row r="31415" spans="14:16">
      <c r="N31415" s="102"/>
      <c r="O31415" s="93"/>
      <c r="P31415" s="93"/>
    </row>
    <row r="31416" spans="14:16">
      <c r="N31416" s="102"/>
      <c r="O31416" s="93"/>
      <c r="P31416" s="93"/>
    </row>
    <row r="31417" spans="14:16">
      <c r="N31417" s="102"/>
      <c r="O31417" s="93"/>
      <c r="P31417" s="93"/>
    </row>
    <row r="31418" spans="14:16">
      <c r="N31418" s="102"/>
      <c r="O31418" s="93"/>
      <c r="P31418" s="93"/>
    </row>
    <row r="31419" spans="14:16">
      <c r="N31419" s="102"/>
      <c r="O31419" s="93"/>
      <c r="P31419" s="93"/>
    </row>
    <row r="31420" spans="14:16">
      <c r="N31420" s="102"/>
      <c r="O31420" s="93"/>
      <c r="P31420" s="93"/>
    </row>
    <row r="31421" spans="14:16">
      <c r="N31421" s="102"/>
      <c r="O31421" s="93"/>
      <c r="P31421" s="93"/>
    </row>
    <row r="31422" spans="14:16">
      <c r="N31422" s="102"/>
      <c r="O31422" s="93"/>
      <c r="P31422" s="93"/>
    </row>
    <row r="31423" spans="14:16">
      <c r="N31423" s="102"/>
      <c r="O31423" s="93"/>
      <c r="P31423" s="93"/>
    </row>
    <row r="31424" spans="14:16">
      <c r="N31424" s="102"/>
      <c r="O31424" s="93"/>
      <c r="P31424" s="93"/>
    </row>
    <row r="31425" spans="14:16">
      <c r="N31425" s="102"/>
      <c r="O31425" s="93"/>
      <c r="P31425" s="93"/>
    </row>
    <row r="31426" spans="14:16">
      <c r="N31426" s="102"/>
      <c r="O31426" s="93"/>
      <c r="P31426" s="93"/>
    </row>
    <row r="31427" spans="14:16">
      <c r="N31427" s="102"/>
      <c r="O31427" s="93"/>
      <c r="P31427" s="93"/>
    </row>
    <row r="31428" spans="14:16">
      <c r="N31428" s="102"/>
      <c r="O31428" s="93"/>
      <c r="P31428" s="93"/>
    </row>
    <row r="31429" spans="14:16">
      <c r="N31429" s="102"/>
      <c r="O31429" s="93"/>
      <c r="P31429" s="93"/>
    </row>
    <row r="31430" spans="14:16">
      <c r="N31430" s="102"/>
      <c r="O31430" s="93"/>
      <c r="P31430" s="93"/>
    </row>
    <row r="31431" spans="14:16">
      <c r="N31431" s="102"/>
      <c r="O31431" s="93"/>
      <c r="P31431" s="93"/>
    </row>
    <row r="31432" spans="14:16">
      <c r="N31432" s="102"/>
      <c r="O31432" s="93"/>
      <c r="P31432" s="93"/>
    </row>
    <row r="31433" spans="14:16">
      <c r="N31433" s="102"/>
      <c r="O31433" s="93"/>
      <c r="P31433" s="93"/>
    </row>
    <row r="31434" spans="14:16">
      <c r="N31434" s="102"/>
      <c r="O31434" s="93"/>
      <c r="P31434" s="93"/>
    </row>
    <row r="31435" spans="14:16">
      <c r="N31435" s="102"/>
      <c r="O31435" s="93"/>
      <c r="P31435" s="93"/>
    </row>
    <row r="31436" spans="14:16">
      <c r="N31436" s="102"/>
      <c r="O31436" s="93"/>
      <c r="P31436" s="93"/>
    </row>
    <row r="31437" spans="14:16">
      <c r="N31437" s="102"/>
      <c r="O31437" s="93"/>
      <c r="P31437" s="93"/>
    </row>
    <row r="31438" spans="14:16">
      <c r="N31438" s="102"/>
      <c r="O31438" s="93"/>
      <c r="P31438" s="93"/>
    </row>
    <row r="31439" spans="14:16">
      <c r="N31439" s="102"/>
      <c r="O31439" s="93"/>
      <c r="P31439" s="93"/>
    </row>
    <row r="31440" spans="14:16">
      <c r="N31440" s="102"/>
      <c r="O31440" s="93"/>
      <c r="P31440" s="93"/>
    </row>
    <row r="31441" spans="14:16">
      <c r="N31441" s="102"/>
      <c r="O31441" s="93"/>
      <c r="P31441" s="93"/>
    </row>
    <row r="31442" spans="14:16">
      <c r="N31442" s="102"/>
      <c r="O31442" s="93"/>
      <c r="P31442" s="93"/>
    </row>
    <row r="31443" spans="14:16">
      <c r="N31443" s="102"/>
      <c r="O31443" s="93"/>
      <c r="P31443" s="93"/>
    </row>
    <row r="31444" spans="14:16">
      <c r="N31444" s="102"/>
      <c r="O31444" s="93"/>
      <c r="P31444" s="93"/>
    </row>
    <row r="31445" spans="14:16">
      <c r="N31445" s="102"/>
      <c r="O31445" s="93"/>
      <c r="P31445" s="93"/>
    </row>
    <row r="31446" spans="14:16">
      <c r="N31446" s="102"/>
      <c r="O31446" s="93"/>
      <c r="P31446" s="93"/>
    </row>
    <row r="31447" spans="14:16">
      <c r="N31447" s="102"/>
      <c r="O31447" s="93"/>
      <c r="P31447" s="93"/>
    </row>
    <row r="31448" spans="14:16">
      <c r="N31448" s="102"/>
      <c r="O31448" s="93"/>
      <c r="P31448" s="93"/>
    </row>
    <row r="31449" spans="14:16">
      <c r="N31449" s="102"/>
      <c r="O31449" s="93"/>
      <c r="P31449" s="93"/>
    </row>
    <row r="31450" spans="14:16">
      <c r="N31450" s="102"/>
      <c r="O31450" s="93"/>
      <c r="P31450" s="93"/>
    </row>
    <row r="31451" spans="14:16">
      <c r="N31451" s="102"/>
      <c r="O31451" s="93"/>
      <c r="P31451" s="93"/>
    </row>
    <row r="31452" spans="14:16">
      <c r="N31452" s="102"/>
      <c r="O31452" s="93"/>
      <c r="P31452" s="93"/>
    </row>
    <row r="31453" spans="14:16">
      <c r="N31453" s="102"/>
      <c r="O31453" s="93"/>
      <c r="P31453" s="93"/>
    </row>
    <row r="31454" spans="14:16">
      <c r="N31454" s="102"/>
      <c r="O31454" s="93"/>
      <c r="P31454" s="93"/>
    </row>
    <row r="31455" spans="14:16">
      <c r="N31455" s="102"/>
      <c r="O31455" s="93"/>
      <c r="P31455" s="93"/>
    </row>
    <row r="31456" spans="14:16">
      <c r="N31456" s="102"/>
      <c r="O31456" s="93"/>
      <c r="P31456" s="93"/>
    </row>
    <row r="31457" spans="14:16">
      <c r="N31457" s="102"/>
      <c r="O31457" s="93"/>
      <c r="P31457" s="93"/>
    </row>
    <row r="31458" spans="14:16">
      <c r="N31458" s="102"/>
      <c r="O31458" s="93"/>
      <c r="P31458" s="93"/>
    </row>
    <row r="31459" spans="14:16">
      <c r="N31459" s="102"/>
      <c r="O31459" s="93"/>
      <c r="P31459" s="93"/>
    </row>
    <row r="31460" spans="14:16">
      <c r="N31460" s="102"/>
      <c r="O31460" s="93"/>
      <c r="P31460" s="93"/>
    </row>
    <row r="31461" spans="14:16">
      <c r="N31461" s="102"/>
      <c r="O31461" s="93"/>
      <c r="P31461" s="93"/>
    </row>
    <row r="31462" spans="14:16">
      <c r="N31462" s="102"/>
      <c r="O31462" s="93"/>
      <c r="P31462" s="93"/>
    </row>
    <row r="31463" spans="14:16">
      <c r="N31463" s="102"/>
      <c r="O31463" s="93"/>
      <c r="P31463" s="93"/>
    </row>
    <row r="31464" spans="14:16">
      <c r="N31464" s="102"/>
      <c r="O31464" s="93"/>
      <c r="P31464" s="93"/>
    </row>
    <row r="31465" spans="14:16">
      <c r="N31465" s="102"/>
      <c r="O31465" s="93"/>
      <c r="P31465" s="93"/>
    </row>
    <row r="31466" spans="14:16">
      <c r="N31466" s="102"/>
      <c r="O31466" s="93"/>
      <c r="P31466" s="93"/>
    </row>
    <row r="31467" spans="14:16">
      <c r="N31467" s="102"/>
      <c r="O31467" s="93"/>
      <c r="P31467" s="93"/>
    </row>
    <row r="31468" spans="14:16">
      <c r="N31468" s="102"/>
      <c r="O31468" s="93"/>
      <c r="P31468" s="93"/>
    </row>
    <row r="31469" spans="14:16">
      <c r="N31469" s="102"/>
      <c r="O31469" s="93"/>
      <c r="P31469" s="93"/>
    </row>
    <row r="31470" spans="14:16">
      <c r="N31470" s="102"/>
      <c r="O31470" s="93"/>
      <c r="P31470" s="93"/>
    </row>
    <row r="31471" spans="14:16">
      <c r="N31471" s="102"/>
      <c r="O31471" s="93"/>
      <c r="P31471" s="93"/>
    </row>
    <row r="31472" spans="14:16">
      <c r="N31472" s="102"/>
      <c r="O31472" s="93"/>
      <c r="P31472" s="93"/>
    </row>
    <row r="31473" spans="14:16">
      <c r="N31473" s="102"/>
      <c r="O31473" s="93"/>
      <c r="P31473" s="93"/>
    </row>
    <row r="31474" spans="14:16">
      <c r="N31474" s="102"/>
      <c r="O31474" s="93"/>
      <c r="P31474" s="93"/>
    </row>
    <row r="31475" spans="14:16">
      <c r="N31475" s="102"/>
      <c r="O31475" s="93"/>
      <c r="P31475" s="93"/>
    </row>
    <row r="31476" spans="14:16">
      <c r="N31476" s="102"/>
      <c r="O31476" s="93"/>
      <c r="P31476" s="93"/>
    </row>
    <row r="31477" spans="14:16">
      <c r="N31477" s="102"/>
      <c r="O31477" s="93"/>
      <c r="P31477" s="93"/>
    </row>
    <row r="31478" spans="14:16">
      <c r="N31478" s="102"/>
      <c r="O31478" s="93"/>
      <c r="P31478" s="93"/>
    </row>
    <row r="31479" spans="14:16">
      <c r="N31479" s="102"/>
      <c r="O31479" s="93"/>
      <c r="P31479" s="93"/>
    </row>
    <row r="31480" spans="14:16">
      <c r="N31480" s="102"/>
      <c r="O31480" s="93"/>
      <c r="P31480" s="93"/>
    </row>
    <row r="31481" spans="14:16">
      <c r="N31481" s="102"/>
      <c r="O31481" s="93"/>
      <c r="P31481" s="93"/>
    </row>
    <row r="31482" spans="14:16">
      <c r="N31482" s="102"/>
      <c r="O31482" s="93"/>
      <c r="P31482" s="93"/>
    </row>
    <row r="31483" spans="14:16">
      <c r="N31483" s="102"/>
      <c r="O31483" s="93"/>
      <c r="P31483" s="93"/>
    </row>
    <row r="31484" spans="14:16">
      <c r="N31484" s="102"/>
      <c r="O31484" s="93"/>
      <c r="P31484" s="93"/>
    </row>
    <row r="31485" spans="14:16">
      <c r="N31485" s="102"/>
      <c r="O31485" s="93"/>
      <c r="P31485" s="93"/>
    </row>
    <row r="31486" spans="14:16">
      <c r="N31486" s="102"/>
      <c r="O31486" s="93"/>
      <c r="P31486" s="93"/>
    </row>
    <row r="31487" spans="14:16">
      <c r="N31487" s="102"/>
      <c r="O31487" s="93"/>
      <c r="P31487" s="93"/>
    </row>
    <row r="31488" spans="14:16">
      <c r="N31488" s="102"/>
      <c r="O31488" s="93"/>
      <c r="P31488" s="93"/>
    </row>
    <row r="31489" spans="14:16">
      <c r="N31489" s="102"/>
      <c r="O31489" s="93"/>
      <c r="P31489" s="93"/>
    </row>
    <row r="31490" spans="14:16">
      <c r="N31490" s="102"/>
      <c r="O31490" s="93"/>
      <c r="P31490" s="93"/>
    </row>
    <row r="31491" spans="14:16">
      <c r="N31491" s="102"/>
      <c r="O31491" s="93"/>
      <c r="P31491" s="93"/>
    </row>
    <row r="31492" spans="14:16">
      <c r="N31492" s="102"/>
      <c r="O31492" s="93"/>
      <c r="P31492" s="93"/>
    </row>
    <row r="31493" spans="14:16">
      <c r="N31493" s="102"/>
      <c r="O31493" s="93"/>
      <c r="P31493" s="93"/>
    </row>
    <row r="31494" spans="14:16">
      <c r="N31494" s="102"/>
      <c r="O31494" s="93"/>
      <c r="P31494" s="93"/>
    </row>
    <row r="31495" spans="14:16">
      <c r="N31495" s="102"/>
      <c r="O31495" s="93"/>
      <c r="P31495" s="93"/>
    </row>
    <row r="31496" spans="14:16">
      <c r="N31496" s="102"/>
      <c r="O31496" s="93"/>
      <c r="P31496" s="93"/>
    </row>
    <row r="31497" spans="14:16">
      <c r="N31497" s="102"/>
      <c r="O31497" s="93"/>
      <c r="P31497" s="93"/>
    </row>
    <row r="31498" spans="14:16">
      <c r="N31498" s="102"/>
      <c r="O31498" s="93"/>
      <c r="P31498" s="93"/>
    </row>
    <row r="31499" spans="14:16">
      <c r="N31499" s="102"/>
      <c r="O31499" s="93"/>
      <c r="P31499" s="93"/>
    </row>
    <row r="31500" spans="14:16">
      <c r="N31500" s="102"/>
      <c r="O31500" s="93"/>
      <c r="P31500" s="93"/>
    </row>
    <row r="31501" spans="14:16">
      <c r="N31501" s="102"/>
      <c r="O31501" s="93"/>
      <c r="P31501" s="93"/>
    </row>
    <row r="31502" spans="14:16">
      <c r="N31502" s="102"/>
      <c r="O31502" s="93"/>
      <c r="P31502" s="93"/>
    </row>
    <row r="31503" spans="14:16">
      <c r="N31503" s="102"/>
      <c r="O31503" s="93"/>
      <c r="P31503" s="93"/>
    </row>
    <row r="31504" spans="14:16">
      <c r="N31504" s="102"/>
      <c r="O31504" s="93"/>
      <c r="P31504" s="93"/>
    </row>
    <row r="31505" spans="14:16">
      <c r="N31505" s="102"/>
      <c r="O31505" s="93"/>
      <c r="P31505" s="93"/>
    </row>
    <row r="31506" spans="14:16">
      <c r="N31506" s="102"/>
      <c r="O31506" s="93"/>
      <c r="P31506" s="93"/>
    </row>
    <row r="31507" spans="14:16">
      <c r="N31507" s="102"/>
      <c r="O31507" s="93"/>
      <c r="P31507" s="93"/>
    </row>
    <row r="31508" spans="14:16">
      <c r="N31508" s="102"/>
      <c r="O31508" s="93"/>
      <c r="P31508" s="93"/>
    </row>
    <row r="31509" spans="14:16">
      <c r="N31509" s="102"/>
      <c r="O31509" s="93"/>
      <c r="P31509" s="93"/>
    </row>
    <row r="31510" spans="14:16">
      <c r="N31510" s="102"/>
      <c r="O31510" s="93"/>
      <c r="P31510" s="93"/>
    </row>
    <row r="31511" spans="14:16">
      <c r="N31511" s="102"/>
      <c r="O31511" s="93"/>
      <c r="P31511" s="93"/>
    </row>
    <row r="31512" spans="14:16">
      <c r="N31512" s="102"/>
      <c r="O31512" s="93"/>
      <c r="P31512" s="93"/>
    </row>
    <row r="31513" spans="14:16">
      <c r="N31513" s="102"/>
      <c r="O31513" s="93"/>
      <c r="P31513" s="93"/>
    </row>
    <row r="31514" spans="14:16">
      <c r="N31514" s="102"/>
      <c r="O31514" s="93"/>
      <c r="P31514" s="93"/>
    </row>
    <row r="31515" spans="14:16">
      <c r="N31515" s="102"/>
      <c r="O31515" s="93"/>
      <c r="P31515" s="93"/>
    </row>
    <row r="31516" spans="14:16">
      <c r="N31516" s="102"/>
      <c r="O31516" s="93"/>
      <c r="P31516" s="93"/>
    </row>
    <row r="31517" spans="14:16">
      <c r="N31517" s="102"/>
      <c r="O31517" s="93"/>
      <c r="P31517" s="93"/>
    </row>
    <row r="31518" spans="14:16">
      <c r="N31518" s="102"/>
      <c r="O31518" s="93"/>
      <c r="P31518" s="93"/>
    </row>
    <row r="31519" spans="14:16">
      <c r="N31519" s="102"/>
      <c r="O31519" s="93"/>
      <c r="P31519" s="93"/>
    </row>
    <row r="31520" spans="14:16">
      <c r="N31520" s="102"/>
      <c r="O31520" s="93"/>
      <c r="P31520" s="93"/>
    </row>
    <row r="31521" spans="14:16">
      <c r="N31521" s="102"/>
      <c r="O31521" s="93"/>
      <c r="P31521" s="93"/>
    </row>
    <row r="31522" spans="14:16">
      <c r="N31522" s="102"/>
      <c r="O31522" s="93"/>
      <c r="P31522" s="93"/>
    </row>
    <row r="31523" spans="14:16">
      <c r="N31523" s="102"/>
      <c r="O31523" s="93"/>
      <c r="P31523" s="93"/>
    </row>
    <row r="31524" spans="14:16">
      <c r="N31524" s="102"/>
      <c r="O31524" s="93"/>
      <c r="P31524" s="93"/>
    </row>
    <row r="31525" spans="14:16">
      <c r="N31525" s="102"/>
      <c r="O31525" s="93"/>
      <c r="P31525" s="93"/>
    </row>
    <row r="31526" spans="14:16">
      <c r="N31526" s="102"/>
      <c r="O31526" s="93"/>
      <c r="P31526" s="93"/>
    </row>
    <row r="31527" spans="14:16">
      <c r="N31527" s="102"/>
      <c r="O31527" s="93"/>
      <c r="P31527" s="93"/>
    </row>
    <row r="31528" spans="14:16">
      <c r="N31528" s="102"/>
      <c r="O31528" s="93"/>
      <c r="P31528" s="93"/>
    </row>
    <row r="31529" spans="14:16">
      <c r="N31529" s="102"/>
      <c r="O31529" s="93"/>
      <c r="P31529" s="93"/>
    </row>
    <row r="31530" spans="14:16">
      <c r="N31530" s="102"/>
      <c r="O31530" s="93"/>
      <c r="P31530" s="93"/>
    </row>
    <row r="31531" spans="14:16">
      <c r="N31531" s="102"/>
      <c r="O31531" s="93"/>
      <c r="P31531" s="93"/>
    </row>
    <row r="31532" spans="14:16">
      <c r="N31532" s="102"/>
      <c r="O31532" s="93"/>
      <c r="P31532" s="93"/>
    </row>
    <row r="31533" spans="14:16">
      <c r="N31533" s="102"/>
      <c r="O31533" s="93"/>
      <c r="P31533" s="93"/>
    </row>
    <row r="31534" spans="14:16">
      <c r="N31534" s="102"/>
      <c r="O31534" s="93"/>
      <c r="P31534" s="93"/>
    </row>
    <row r="31535" spans="14:16">
      <c r="N31535" s="102"/>
      <c r="O31535" s="93"/>
      <c r="P31535" s="93"/>
    </row>
    <row r="31536" spans="14:16">
      <c r="N31536" s="102"/>
      <c r="O31536" s="93"/>
      <c r="P31536" s="93"/>
    </row>
    <row r="31537" spans="14:16">
      <c r="N31537" s="102"/>
      <c r="O31537" s="93"/>
      <c r="P31537" s="93"/>
    </row>
    <row r="31538" spans="14:16">
      <c r="N31538" s="102"/>
      <c r="O31538" s="93"/>
      <c r="P31538" s="93"/>
    </row>
    <row r="31539" spans="14:16">
      <c r="N31539" s="102"/>
      <c r="O31539" s="93"/>
      <c r="P31539" s="93"/>
    </row>
    <row r="31540" spans="14:16">
      <c r="N31540" s="102"/>
      <c r="O31540" s="93"/>
      <c r="P31540" s="93"/>
    </row>
    <row r="31541" spans="14:16">
      <c r="N31541" s="102"/>
      <c r="O31541" s="93"/>
      <c r="P31541" s="93"/>
    </row>
    <row r="31542" spans="14:16">
      <c r="N31542" s="102"/>
      <c r="O31542" s="93"/>
      <c r="P31542" s="93"/>
    </row>
    <row r="31543" spans="14:16">
      <c r="N31543" s="102"/>
      <c r="O31543" s="93"/>
      <c r="P31543" s="93"/>
    </row>
    <row r="31544" spans="14:16">
      <c r="N31544" s="102"/>
      <c r="O31544" s="93"/>
      <c r="P31544" s="93"/>
    </row>
    <row r="31545" spans="14:16">
      <c r="N31545" s="102"/>
      <c r="O31545" s="93"/>
      <c r="P31545" s="93"/>
    </row>
    <row r="31546" spans="14:16">
      <c r="N31546" s="102"/>
      <c r="O31546" s="93"/>
      <c r="P31546" s="93"/>
    </row>
    <row r="31547" spans="14:16">
      <c r="N31547" s="102"/>
      <c r="O31547" s="93"/>
      <c r="P31547" s="93"/>
    </row>
    <row r="31548" spans="14:16">
      <c r="N31548" s="102"/>
      <c r="O31548" s="93"/>
      <c r="P31548" s="93"/>
    </row>
    <row r="31549" spans="14:16">
      <c r="N31549" s="102"/>
      <c r="O31549" s="93"/>
      <c r="P31549" s="93"/>
    </row>
    <row r="31550" spans="14:16">
      <c r="N31550" s="102"/>
      <c r="O31550" s="93"/>
      <c r="P31550" s="93"/>
    </row>
    <row r="31551" spans="14:16">
      <c r="N31551" s="102"/>
      <c r="O31551" s="93"/>
      <c r="P31551" s="93"/>
    </row>
    <row r="31552" spans="14:16">
      <c r="N31552" s="102"/>
      <c r="O31552" s="93"/>
      <c r="P31552" s="93"/>
    </row>
    <row r="31553" spans="14:16">
      <c r="N31553" s="102"/>
      <c r="O31553" s="93"/>
      <c r="P31553" s="93"/>
    </row>
    <row r="31554" spans="14:16">
      <c r="N31554" s="102"/>
      <c r="O31554" s="93"/>
      <c r="P31554" s="93"/>
    </row>
    <row r="31555" spans="14:16">
      <c r="N31555" s="102"/>
      <c r="O31555" s="93"/>
      <c r="P31555" s="93"/>
    </row>
    <row r="31556" spans="14:16">
      <c r="N31556" s="102"/>
      <c r="O31556" s="93"/>
      <c r="P31556" s="93"/>
    </row>
    <row r="31557" spans="14:16">
      <c r="N31557" s="102"/>
      <c r="O31557" s="93"/>
      <c r="P31557" s="93"/>
    </row>
    <row r="31558" spans="14:16">
      <c r="N31558" s="102"/>
      <c r="O31558" s="93"/>
      <c r="P31558" s="93"/>
    </row>
    <row r="31559" spans="14:16">
      <c r="N31559" s="102"/>
      <c r="O31559" s="93"/>
      <c r="P31559" s="93"/>
    </row>
    <row r="31560" spans="14:16">
      <c r="N31560" s="102"/>
      <c r="O31560" s="93"/>
      <c r="P31560" s="93"/>
    </row>
    <row r="31561" spans="14:16">
      <c r="N31561" s="102"/>
      <c r="O31561" s="93"/>
      <c r="P31561" s="93"/>
    </row>
    <row r="31562" spans="14:16">
      <c r="N31562" s="102"/>
      <c r="O31562" s="93"/>
      <c r="P31562" s="93"/>
    </row>
    <row r="31563" spans="14:16">
      <c r="N31563" s="102"/>
      <c r="O31563" s="93"/>
      <c r="P31563" s="93"/>
    </row>
    <row r="31564" spans="14:16">
      <c r="N31564" s="102"/>
      <c r="O31564" s="93"/>
      <c r="P31564" s="93"/>
    </row>
    <row r="31565" spans="14:16">
      <c r="N31565" s="102"/>
      <c r="O31565" s="93"/>
      <c r="P31565" s="93"/>
    </row>
    <row r="31566" spans="14:16">
      <c r="N31566" s="102"/>
      <c r="O31566" s="93"/>
      <c r="P31566" s="93"/>
    </row>
    <row r="31567" spans="14:16">
      <c r="N31567" s="102"/>
      <c r="O31567" s="93"/>
      <c r="P31567" s="93"/>
    </row>
    <row r="31568" spans="14:16">
      <c r="N31568" s="102"/>
      <c r="O31568" s="93"/>
      <c r="P31568" s="93"/>
    </row>
    <row r="31569" spans="14:16">
      <c r="N31569" s="102"/>
      <c r="O31569" s="93"/>
      <c r="P31569" s="93"/>
    </row>
    <row r="31570" spans="14:16">
      <c r="N31570" s="102"/>
      <c r="O31570" s="93"/>
      <c r="P31570" s="93"/>
    </row>
    <row r="31571" spans="14:16">
      <c r="N31571" s="102"/>
      <c r="O31571" s="93"/>
      <c r="P31571" s="93"/>
    </row>
    <row r="31572" spans="14:16">
      <c r="N31572" s="102"/>
      <c r="O31572" s="93"/>
      <c r="P31572" s="93"/>
    </row>
    <row r="31573" spans="14:16">
      <c r="N31573" s="102"/>
      <c r="O31573" s="93"/>
      <c r="P31573" s="93"/>
    </row>
    <row r="31574" spans="14:16">
      <c r="N31574" s="102"/>
      <c r="O31574" s="93"/>
      <c r="P31574" s="93"/>
    </row>
    <row r="31575" spans="14:16">
      <c r="N31575" s="102"/>
      <c r="O31575" s="93"/>
      <c r="P31575" s="93"/>
    </row>
    <row r="31576" spans="14:16">
      <c r="N31576" s="102"/>
      <c r="O31576" s="93"/>
      <c r="P31576" s="93"/>
    </row>
    <row r="31577" spans="14:16">
      <c r="N31577" s="102"/>
      <c r="O31577" s="93"/>
      <c r="P31577" s="93"/>
    </row>
    <row r="31578" spans="14:16">
      <c r="N31578" s="102"/>
      <c r="O31578" s="93"/>
      <c r="P31578" s="93"/>
    </row>
    <row r="31579" spans="14:16">
      <c r="N31579" s="102"/>
      <c r="O31579" s="93"/>
      <c r="P31579" s="93"/>
    </row>
    <row r="31580" spans="14:16">
      <c r="N31580" s="102"/>
      <c r="O31580" s="93"/>
      <c r="P31580" s="93"/>
    </row>
    <row r="31581" spans="14:16">
      <c r="N31581" s="102"/>
      <c r="O31581" s="93"/>
      <c r="P31581" s="93"/>
    </row>
    <row r="31582" spans="14:16">
      <c r="N31582" s="102"/>
      <c r="O31582" s="93"/>
      <c r="P31582" s="93"/>
    </row>
    <row r="31583" spans="14:16">
      <c r="N31583" s="102"/>
      <c r="O31583" s="93"/>
      <c r="P31583" s="93"/>
    </row>
    <row r="31584" spans="14:16">
      <c r="N31584" s="102"/>
      <c r="O31584" s="93"/>
      <c r="P31584" s="93"/>
    </row>
    <row r="31585" spans="14:16">
      <c r="N31585" s="102"/>
      <c r="O31585" s="93"/>
      <c r="P31585" s="93"/>
    </row>
    <row r="31586" spans="14:16">
      <c r="N31586" s="102"/>
      <c r="O31586" s="93"/>
      <c r="P31586" s="93"/>
    </row>
    <row r="31587" spans="14:16">
      <c r="N31587" s="102"/>
      <c r="O31587" s="93"/>
      <c r="P31587" s="93"/>
    </row>
    <row r="31588" spans="14:16">
      <c r="N31588" s="102"/>
      <c r="O31588" s="93"/>
      <c r="P31588" s="93"/>
    </row>
    <row r="31589" spans="14:16">
      <c r="N31589" s="102"/>
      <c r="O31589" s="93"/>
      <c r="P31589" s="93"/>
    </row>
    <row r="31590" spans="14:16">
      <c r="N31590" s="102"/>
      <c r="O31590" s="93"/>
      <c r="P31590" s="93"/>
    </row>
    <row r="31591" spans="14:16">
      <c r="N31591" s="102"/>
      <c r="O31591" s="93"/>
      <c r="P31591" s="93"/>
    </row>
    <row r="31592" spans="14:16">
      <c r="N31592" s="102"/>
      <c r="O31592" s="93"/>
      <c r="P31592" s="93"/>
    </row>
    <row r="31593" spans="14:16">
      <c r="N31593" s="102"/>
      <c r="O31593" s="93"/>
      <c r="P31593" s="93"/>
    </row>
    <row r="31594" spans="14:16">
      <c r="N31594" s="102"/>
      <c r="O31594" s="93"/>
      <c r="P31594" s="93"/>
    </row>
    <row r="31595" spans="14:16">
      <c r="N31595" s="102"/>
      <c r="O31595" s="93"/>
      <c r="P31595" s="93"/>
    </row>
    <row r="31596" spans="14:16">
      <c r="N31596" s="102"/>
      <c r="O31596" s="93"/>
      <c r="P31596" s="93"/>
    </row>
    <row r="31597" spans="14:16">
      <c r="N31597" s="102"/>
      <c r="O31597" s="93"/>
      <c r="P31597" s="93"/>
    </row>
    <row r="31598" spans="14:16">
      <c r="N31598" s="102"/>
      <c r="O31598" s="93"/>
      <c r="P31598" s="93"/>
    </row>
    <row r="31599" spans="14:16">
      <c r="N31599" s="102"/>
      <c r="O31599" s="93"/>
      <c r="P31599" s="93"/>
    </row>
    <row r="31600" spans="14:16">
      <c r="N31600" s="102"/>
      <c r="O31600" s="93"/>
      <c r="P31600" s="93"/>
    </row>
    <row r="31601" spans="14:16">
      <c r="N31601" s="102"/>
      <c r="O31601" s="93"/>
      <c r="P31601" s="93"/>
    </row>
    <row r="31602" spans="14:16">
      <c r="N31602" s="102"/>
      <c r="O31602" s="93"/>
      <c r="P31602" s="93"/>
    </row>
    <row r="31603" spans="14:16">
      <c r="N31603" s="102"/>
      <c r="O31603" s="93"/>
      <c r="P31603" s="93"/>
    </row>
    <row r="31604" spans="14:16">
      <c r="N31604" s="102"/>
      <c r="O31604" s="93"/>
      <c r="P31604" s="93"/>
    </row>
    <row r="31605" spans="14:16">
      <c r="N31605" s="102"/>
      <c r="O31605" s="93"/>
      <c r="P31605" s="93"/>
    </row>
    <row r="31606" spans="14:16">
      <c r="N31606" s="102"/>
      <c r="O31606" s="93"/>
      <c r="P31606" s="93"/>
    </row>
    <row r="31607" spans="14:16">
      <c r="N31607" s="102"/>
      <c r="O31607" s="93"/>
      <c r="P31607" s="93"/>
    </row>
    <row r="31608" spans="14:16">
      <c r="N31608" s="102"/>
      <c r="O31608" s="93"/>
      <c r="P31608" s="93"/>
    </row>
    <row r="31609" spans="14:16">
      <c r="N31609" s="102"/>
      <c r="O31609" s="93"/>
      <c r="P31609" s="93"/>
    </row>
    <row r="31610" spans="14:16">
      <c r="N31610" s="102"/>
      <c r="O31610" s="93"/>
      <c r="P31610" s="93"/>
    </row>
    <row r="31611" spans="14:16">
      <c r="N31611" s="102"/>
      <c r="O31611" s="93"/>
      <c r="P31611" s="93"/>
    </row>
    <row r="31612" spans="14:16">
      <c r="N31612" s="102"/>
      <c r="O31612" s="93"/>
      <c r="P31612" s="93"/>
    </row>
    <row r="31613" spans="14:16">
      <c r="N31613" s="102"/>
      <c r="O31613" s="93"/>
      <c r="P31613" s="93"/>
    </row>
    <row r="31614" spans="14:16">
      <c r="N31614" s="102"/>
      <c r="O31614" s="93"/>
      <c r="P31614" s="93"/>
    </row>
    <row r="31615" spans="14:16">
      <c r="N31615" s="102"/>
      <c r="O31615" s="93"/>
      <c r="P31615" s="93"/>
    </row>
    <row r="31616" spans="14:16">
      <c r="N31616" s="102"/>
      <c r="O31616" s="93"/>
      <c r="P31616" s="93"/>
    </row>
    <row r="31617" spans="14:16">
      <c r="N31617" s="102"/>
      <c r="O31617" s="93"/>
      <c r="P31617" s="93"/>
    </row>
    <row r="31618" spans="14:16">
      <c r="N31618" s="102"/>
      <c r="O31618" s="93"/>
      <c r="P31618" s="93"/>
    </row>
    <row r="31619" spans="14:16">
      <c r="N31619" s="102"/>
      <c r="O31619" s="93"/>
      <c r="P31619" s="93"/>
    </row>
    <row r="31620" spans="14:16">
      <c r="N31620" s="102"/>
      <c r="O31620" s="93"/>
      <c r="P31620" s="93"/>
    </row>
    <row r="31621" spans="14:16">
      <c r="N31621" s="102"/>
      <c r="O31621" s="93"/>
      <c r="P31621" s="93"/>
    </row>
    <row r="31622" spans="14:16">
      <c r="N31622" s="102"/>
      <c r="O31622" s="93"/>
      <c r="P31622" s="93"/>
    </row>
    <row r="31623" spans="14:16">
      <c r="N31623" s="102"/>
      <c r="O31623" s="93"/>
      <c r="P31623" s="93"/>
    </row>
    <row r="31624" spans="14:16">
      <c r="N31624" s="102"/>
      <c r="O31624" s="93"/>
      <c r="P31624" s="93"/>
    </row>
    <row r="31625" spans="14:16">
      <c r="N31625" s="102"/>
      <c r="O31625" s="93"/>
      <c r="P31625" s="93"/>
    </row>
    <row r="31626" spans="14:16">
      <c r="N31626" s="102"/>
      <c r="O31626" s="93"/>
      <c r="P31626" s="93"/>
    </row>
    <row r="31627" spans="14:16">
      <c r="N31627" s="102"/>
      <c r="O31627" s="93"/>
      <c r="P31627" s="93"/>
    </row>
    <row r="31628" spans="14:16">
      <c r="N31628" s="102"/>
      <c r="O31628" s="93"/>
      <c r="P31628" s="93"/>
    </row>
    <row r="31629" spans="14:16">
      <c r="N31629" s="102"/>
      <c r="O31629" s="93"/>
      <c r="P31629" s="93"/>
    </row>
    <row r="31630" spans="14:16">
      <c r="N31630" s="102"/>
      <c r="O31630" s="93"/>
      <c r="P31630" s="93"/>
    </row>
    <row r="31631" spans="14:16">
      <c r="N31631" s="102"/>
      <c r="O31631" s="93"/>
      <c r="P31631" s="93"/>
    </row>
    <row r="31632" spans="14:16">
      <c r="N31632" s="102"/>
      <c r="O31632" s="93"/>
      <c r="P31632" s="93"/>
    </row>
    <row r="31633" spans="14:16">
      <c r="N31633" s="102"/>
      <c r="O31633" s="93"/>
      <c r="P31633" s="93"/>
    </row>
    <row r="31634" spans="14:16">
      <c r="N31634" s="102"/>
      <c r="O31634" s="93"/>
      <c r="P31634" s="93"/>
    </row>
    <row r="31635" spans="14:16">
      <c r="N31635" s="102"/>
      <c r="O31635" s="93"/>
      <c r="P31635" s="93"/>
    </row>
    <row r="31636" spans="14:16">
      <c r="N31636" s="102"/>
      <c r="O31636" s="93"/>
      <c r="P31636" s="93"/>
    </row>
    <row r="31637" spans="14:16">
      <c r="N31637" s="102"/>
      <c r="O31637" s="93"/>
      <c r="P31637" s="93"/>
    </row>
    <row r="31638" spans="14:16">
      <c r="N31638" s="102"/>
      <c r="O31638" s="93"/>
      <c r="P31638" s="93"/>
    </row>
    <row r="31639" spans="14:16">
      <c r="N31639" s="102"/>
      <c r="O31639" s="93"/>
      <c r="P31639" s="93"/>
    </row>
    <row r="31640" spans="14:16">
      <c r="N31640" s="102"/>
      <c r="O31640" s="93"/>
      <c r="P31640" s="93"/>
    </row>
    <row r="31641" spans="14:16">
      <c r="N31641" s="102"/>
      <c r="O31641" s="93"/>
      <c r="P31641" s="93"/>
    </row>
    <row r="31642" spans="14:16">
      <c r="N31642" s="102"/>
      <c r="O31642" s="93"/>
      <c r="P31642" s="93"/>
    </row>
    <row r="31643" spans="14:16">
      <c r="N31643" s="102"/>
      <c r="O31643" s="93"/>
      <c r="P31643" s="93"/>
    </row>
    <row r="31644" spans="14:16">
      <c r="N31644" s="102"/>
      <c r="O31644" s="93"/>
      <c r="P31644" s="93"/>
    </row>
    <row r="31645" spans="14:16">
      <c r="N31645" s="102"/>
      <c r="O31645" s="93"/>
      <c r="P31645" s="93"/>
    </row>
    <row r="31646" spans="14:16">
      <c r="N31646" s="102"/>
      <c r="O31646" s="93"/>
      <c r="P31646" s="93"/>
    </row>
    <row r="31647" spans="14:16">
      <c r="N31647" s="102"/>
      <c r="O31647" s="93"/>
      <c r="P31647" s="93"/>
    </row>
    <row r="31648" spans="14:16">
      <c r="N31648" s="102"/>
      <c r="O31648" s="93"/>
      <c r="P31648" s="93"/>
    </row>
    <row r="31649" spans="14:16">
      <c r="N31649" s="102"/>
      <c r="O31649" s="93"/>
      <c r="P31649" s="93"/>
    </row>
    <row r="31650" spans="14:16">
      <c r="N31650" s="102"/>
      <c r="O31650" s="93"/>
      <c r="P31650" s="93"/>
    </row>
    <row r="31651" spans="14:16">
      <c r="N31651" s="102"/>
      <c r="O31651" s="93"/>
      <c r="P31651" s="93"/>
    </row>
    <row r="31652" spans="14:16">
      <c r="N31652" s="102"/>
      <c r="O31652" s="93"/>
      <c r="P31652" s="93"/>
    </row>
    <row r="31653" spans="14:16">
      <c r="N31653" s="102"/>
      <c r="O31653" s="93"/>
      <c r="P31653" s="93"/>
    </row>
    <row r="31654" spans="14:16">
      <c r="N31654" s="102"/>
      <c r="O31654" s="93"/>
      <c r="P31654" s="93"/>
    </row>
    <row r="31655" spans="14:16">
      <c r="N31655" s="102"/>
      <c r="O31655" s="93"/>
      <c r="P31655" s="93"/>
    </row>
    <row r="31656" spans="14:16">
      <c r="N31656" s="102"/>
      <c r="O31656" s="93"/>
      <c r="P31656" s="93"/>
    </row>
    <row r="31657" spans="14:16">
      <c r="N31657" s="102"/>
      <c r="O31657" s="93"/>
      <c r="P31657" s="93"/>
    </row>
    <row r="31658" spans="14:16">
      <c r="N31658" s="102"/>
      <c r="O31658" s="93"/>
      <c r="P31658" s="93"/>
    </row>
    <row r="31659" spans="14:16">
      <c r="N31659" s="102"/>
      <c r="O31659" s="93"/>
      <c r="P31659" s="93"/>
    </row>
    <row r="31660" spans="14:16">
      <c r="N31660" s="102"/>
      <c r="O31660" s="93"/>
      <c r="P31660" s="93"/>
    </row>
    <row r="31661" spans="14:16">
      <c r="N31661" s="102"/>
      <c r="O31661" s="93"/>
      <c r="P31661" s="93"/>
    </row>
    <row r="31662" spans="14:16">
      <c r="N31662" s="102"/>
      <c r="O31662" s="93"/>
      <c r="P31662" s="93"/>
    </row>
    <row r="31663" spans="14:16">
      <c r="N31663" s="102"/>
      <c r="O31663" s="93"/>
      <c r="P31663" s="93"/>
    </row>
    <row r="31664" spans="14:16">
      <c r="N31664" s="102"/>
      <c r="O31664" s="93"/>
      <c r="P31664" s="93"/>
    </row>
    <row r="31665" spans="14:16">
      <c r="N31665" s="102"/>
      <c r="O31665" s="93"/>
      <c r="P31665" s="93"/>
    </row>
    <row r="31666" spans="14:16">
      <c r="N31666" s="102"/>
      <c r="O31666" s="93"/>
      <c r="P31666" s="93"/>
    </row>
    <row r="31667" spans="14:16">
      <c r="N31667" s="102"/>
      <c r="O31667" s="93"/>
      <c r="P31667" s="93"/>
    </row>
    <row r="31668" spans="14:16">
      <c r="N31668" s="102"/>
      <c r="O31668" s="93"/>
      <c r="P31668" s="93"/>
    </row>
    <row r="31669" spans="14:16">
      <c r="N31669" s="102"/>
      <c r="O31669" s="93"/>
      <c r="P31669" s="93"/>
    </row>
    <row r="31670" spans="14:16">
      <c r="N31670" s="102"/>
      <c r="O31670" s="93"/>
      <c r="P31670" s="93"/>
    </row>
    <row r="31671" spans="14:16">
      <c r="N31671" s="102"/>
      <c r="O31671" s="93"/>
      <c r="P31671" s="93"/>
    </row>
    <row r="31672" spans="14:16">
      <c r="N31672" s="102"/>
      <c r="O31672" s="93"/>
      <c r="P31672" s="93"/>
    </row>
    <row r="31673" spans="14:16">
      <c r="N31673" s="102"/>
      <c r="O31673" s="93"/>
      <c r="P31673" s="93"/>
    </row>
    <row r="31674" spans="14:16">
      <c r="N31674" s="102"/>
      <c r="O31674" s="93"/>
      <c r="P31674" s="93"/>
    </row>
    <row r="31675" spans="14:16">
      <c r="N31675" s="102"/>
      <c r="O31675" s="93"/>
      <c r="P31675" s="93"/>
    </row>
    <row r="31676" spans="14:16">
      <c r="N31676" s="102"/>
      <c r="O31676" s="93"/>
      <c r="P31676" s="93"/>
    </row>
    <row r="31677" spans="14:16">
      <c r="N31677" s="102"/>
      <c r="O31677" s="93"/>
      <c r="P31677" s="93"/>
    </row>
    <row r="31678" spans="14:16">
      <c r="N31678" s="102"/>
      <c r="O31678" s="93"/>
      <c r="P31678" s="93"/>
    </row>
    <row r="31679" spans="14:16">
      <c r="N31679" s="102"/>
      <c r="O31679" s="93"/>
      <c r="P31679" s="93"/>
    </row>
    <row r="31680" spans="14:16">
      <c r="N31680" s="102"/>
      <c r="O31680" s="93"/>
      <c r="P31680" s="93"/>
    </row>
    <row r="31681" spans="14:16">
      <c r="N31681" s="102"/>
      <c r="O31681" s="93"/>
      <c r="P31681" s="93"/>
    </row>
    <row r="31682" spans="14:16">
      <c r="N31682" s="102"/>
      <c r="O31682" s="93"/>
      <c r="P31682" s="93"/>
    </row>
    <row r="31683" spans="14:16">
      <c r="N31683" s="102"/>
      <c r="O31683" s="93"/>
      <c r="P31683" s="93"/>
    </row>
    <row r="31684" spans="14:16">
      <c r="N31684" s="102"/>
      <c r="O31684" s="93"/>
      <c r="P31684" s="93"/>
    </row>
    <row r="31685" spans="14:16">
      <c r="N31685" s="102"/>
      <c r="O31685" s="93"/>
      <c r="P31685" s="93"/>
    </row>
    <row r="31686" spans="14:16">
      <c r="N31686" s="102"/>
      <c r="O31686" s="93"/>
      <c r="P31686" s="93"/>
    </row>
    <row r="31687" spans="14:16">
      <c r="N31687" s="102"/>
      <c r="O31687" s="93"/>
      <c r="P31687" s="93"/>
    </row>
    <row r="31688" spans="14:16">
      <c r="N31688" s="102"/>
      <c r="O31688" s="93"/>
      <c r="P31688" s="93"/>
    </row>
    <row r="31689" spans="14:16">
      <c r="N31689" s="102"/>
      <c r="O31689" s="93"/>
      <c r="P31689" s="93"/>
    </row>
    <row r="31690" spans="14:16">
      <c r="N31690" s="102"/>
      <c r="O31690" s="93"/>
      <c r="P31690" s="93"/>
    </row>
    <row r="31691" spans="14:16">
      <c r="N31691" s="102"/>
      <c r="O31691" s="93"/>
      <c r="P31691" s="93"/>
    </row>
    <row r="31692" spans="14:16">
      <c r="N31692" s="102"/>
      <c r="O31692" s="93"/>
      <c r="P31692" s="93"/>
    </row>
    <row r="31693" spans="14:16">
      <c r="N31693" s="102"/>
      <c r="O31693" s="93"/>
      <c r="P31693" s="93"/>
    </row>
    <row r="31694" spans="14:16">
      <c r="N31694" s="102"/>
      <c r="O31694" s="93"/>
      <c r="P31694" s="93"/>
    </row>
    <row r="31695" spans="14:16">
      <c r="N31695" s="102"/>
      <c r="O31695" s="93"/>
      <c r="P31695" s="93"/>
    </row>
    <row r="31696" spans="14:16">
      <c r="N31696" s="102"/>
      <c r="O31696" s="93"/>
      <c r="P31696" s="93"/>
    </row>
    <row r="31697" spans="14:16">
      <c r="N31697" s="102"/>
      <c r="O31697" s="93"/>
      <c r="P31697" s="93"/>
    </row>
    <row r="31698" spans="14:16">
      <c r="N31698" s="102"/>
      <c r="O31698" s="93"/>
      <c r="P31698" s="93"/>
    </row>
    <row r="31699" spans="14:16">
      <c r="N31699" s="102"/>
      <c r="O31699" s="93"/>
      <c r="P31699" s="93"/>
    </row>
    <row r="31700" spans="14:16">
      <c r="N31700" s="102"/>
      <c r="O31700" s="93"/>
      <c r="P31700" s="93"/>
    </row>
    <row r="31701" spans="14:16">
      <c r="N31701" s="102"/>
      <c r="O31701" s="93"/>
      <c r="P31701" s="93"/>
    </row>
    <row r="31702" spans="14:16">
      <c r="N31702" s="102"/>
      <c r="O31702" s="93"/>
      <c r="P31702" s="93"/>
    </row>
    <row r="31703" spans="14:16">
      <c r="N31703" s="102"/>
      <c r="O31703" s="93"/>
      <c r="P31703" s="93"/>
    </row>
    <row r="31704" spans="14:16">
      <c r="N31704" s="102"/>
      <c r="O31704" s="93"/>
      <c r="P31704" s="93"/>
    </row>
    <row r="31705" spans="14:16">
      <c r="N31705" s="102"/>
      <c r="O31705" s="93"/>
      <c r="P31705" s="93"/>
    </row>
    <row r="31706" spans="14:16">
      <c r="N31706" s="102"/>
      <c r="O31706" s="93"/>
      <c r="P31706" s="93"/>
    </row>
    <row r="31707" spans="14:16">
      <c r="N31707" s="102"/>
      <c r="O31707" s="93"/>
      <c r="P31707" s="93"/>
    </row>
    <row r="31708" spans="14:16">
      <c r="N31708" s="102"/>
      <c r="O31708" s="93"/>
      <c r="P31708" s="93"/>
    </row>
    <row r="31709" spans="14:16">
      <c r="N31709" s="102"/>
      <c r="O31709" s="93"/>
      <c r="P31709" s="93"/>
    </row>
    <row r="31710" spans="14:16">
      <c r="N31710" s="102"/>
      <c r="O31710" s="93"/>
      <c r="P31710" s="93"/>
    </row>
    <row r="31711" spans="14:16">
      <c r="N31711" s="102"/>
      <c r="O31711" s="93"/>
      <c r="P31711" s="93"/>
    </row>
    <row r="31712" spans="14:16">
      <c r="N31712" s="102"/>
      <c r="O31712" s="93"/>
      <c r="P31712" s="93"/>
    </row>
    <row r="31713" spans="14:16">
      <c r="N31713" s="102"/>
      <c r="O31713" s="93"/>
      <c r="P31713" s="93"/>
    </row>
    <row r="31714" spans="14:16">
      <c r="N31714" s="102"/>
      <c r="O31714" s="93"/>
      <c r="P31714" s="93"/>
    </row>
    <row r="31715" spans="14:16">
      <c r="N31715" s="102"/>
      <c r="O31715" s="93"/>
      <c r="P31715" s="93"/>
    </row>
    <row r="31716" spans="14:16">
      <c r="N31716" s="102"/>
      <c r="O31716" s="93"/>
      <c r="P31716" s="93"/>
    </row>
    <row r="31717" spans="14:16">
      <c r="N31717" s="102"/>
      <c r="O31717" s="93"/>
      <c r="P31717" s="93"/>
    </row>
    <row r="31718" spans="14:16">
      <c r="N31718" s="102"/>
      <c r="O31718" s="93"/>
      <c r="P31718" s="93"/>
    </row>
    <row r="31719" spans="14:16">
      <c r="N31719" s="102"/>
      <c r="O31719" s="93"/>
      <c r="P31719" s="93"/>
    </row>
    <row r="31720" spans="14:16">
      <c r="N31720" s="102"/>
      <c r="O31720" s="93"/>
      <c r="P31720" s="93"/>
    </row>
    <row r="31721" spans="14:16">
      <c r="N31721" s="102"/>
      <c r="O31721" s="93"/>
      <c r="P31721" s="93"/>
    </row>
    <row r="31722" spans="14:16">
      <c r="N31722" s="102"/>
      <c r="O31722" s="93"/>
      <c r="P31722" s="93"/>
    </row>
    <row r="31723" spans="14:16">
      <c r="N31723" s="102"/>
      <c r="O31723" s="93"/>
      <c r="P31723" s="93"/>
    </row>
    <row r="31724" spans="14:16">
      <c r="N31724" s="102"/>
      <c r="O31724" s="93"/>
      <c r="P31724" s="93"/>
    </row>
    <row r="31725" spans="14:16">
      <c r="N31725" s="102"/>
      <c r="O31725" s="93"/>
      <c r="P31725" s="93"/>
    </row>
    <row r="31726" spans="14:16">
      <c r="N31726" s="102"/>
      <c r="O31726" s="93"/>
      <c r="P31726" s="93"/>
    </row>
    <row r="31727" spans="14:16">
      <c r="N31727" s="102"/>
      <c r="O31727" s="93"/>
      <c r="P31727" s="93"/>
    </row>
    <row r="31728" spans="14:16">
      <c r="N31728" s="102"/>
      <c r="O31728" s="93"/>
      <c r="P31728" s="93"/>
    </row>
    <row r="31729" spans="14:16">
      <c r="N31729" s="102"/>
      <c r="O31729" s="93"/>
      <c r="P31729" s="93"/>
    </row>
    <row r="31730" spans="14:16">
      <c r="N31730" s="102"/>
      <c r="O31730" s="93"/>
      <c r="P31730" s="93"/>
    </row>
    <row r="31731" spans="14:16">
      <c r="N31731" s="102"/>
      <c r="O31731" s="93"/>
      <c r="P31731" s="93"/>
    </row>
    <row r="31732" spans="14:16">
      <c r="N31732" s="102"/>
      <c r="O31732" s="93"/>
      <c r="P31732" s="93"/>
    </row>
    <row r="31733" spans="14:16">
      <c r="N31733" s="102"/>
      <c r="O31733" s="93"/>
      <c r="P31733" s="93"/>
    </row>
    <row r="31734" spans="14:16">
      <c r="N31734" s="102"/>
      <c r="O31734" s="93"/>
      <c r="P31734" s="93"/>
    </row>
    <row r="31735" spans="14:16">
      <c r="N31735" s="102"/>
      <c r="O31735" s="93"/>
      <c r="P31735" s="93"/>
    </row>
    <row r="31736" spans="14:16">
      <c r="N31736" s="102"/>
      <c r="O31736" s="93"/>
      <c r="P31736" s="93"/>
    </row>
    <row r="31737" spans="14:16">
      <c r="N31737" s="102"/>
      <c r="O31737" s="93"/>
      <c r="P31737" s="93"/>
    </row>
    <row r="31738" spans="14:16">
      <c r="N31738" s="102"/>
      <c r="O31738" s="93"/>
      <c r="P31738" s="93"/>
    </row>
    <row r="31739" spans="14:16">
      <c r="N31739" s="102"/>
      <c r="O31739" s="93"/>
      <c r="P31739" s="93"/>
    </row>
    <row r="31740" spans="14:16">
      <c r="N31740" s="102"/>
      <c r="O31740" s="93"/>
      <c r="P31740" s="93"/>
    </row>
    <row r="31741" spans="14:16">
      <c r="N31741" s="102"/>
      <c r="O31741" s="93"/>
      <c r="P31741" s="93"/>
    </row>
    <row r="31742" spans="14:16">
      <c r="N31742" s="102"/>
      <c r="O31742" s="93"/>
      <c r="P31742" s="93"/>
    </row>
    <row r="31743" spans="14:16">
      <c r="N31743" s="102"/>
      <c r="O31743" s="93"/>
      <c r="P31743" s="93"/>
    </row>
    <row r="31744" spans="14:16">
      <c r="N31744" s="102"/>
      <c r="O31744" s="93"/>
      <c r="P31744" s="93"/>
    </row>
    <row r="31745" spans="14:16">
      <c r="N31745" s="102"/>
      <c r="O31745" s="93"/>
      <c r="P31745" s="93"/>
    </row>
    <row r="31746" spans="14:16">
      <c r="N31746" s="102"/>
      <c r="O31746" s="93"/>
      <c r="P31746" s="93"/>
    </row>
    <row r="31747" spans="14:16">
      <c r="N31747" s="102"/>
      <c r="O31747" s="93"/>
      <c r="P31747" s="93"/>
    </row>
    <row r="31748" spans="14:16">
      <c r="N31748" s="102"/>
      <c r="O31748" s="93"/>
      <c r="P31748" s="93"/>
    </row>
    <row r="31749" spans="14:16">
      <c r="N31749" s="102"/>
      <c r="O31749" s="93"/>
      <c r="P31749" s="93"/>
    </row>
    <row r="31750" spans="14:16">
      <c r="N31750" s="102"/>
      <c r="O31750" s="93"/>
      <c r="P31750" s="93"/>
    </row>
    <row r="31751" spans="14:16">
      <c r="N31751" s="102"/>
      <c r="O31751" s="93"/>
      <c r="P31751" s="93"/>
    </row>
    <row r="31752" spans="14:16">
      <c r="N31752" s="102"/>
      <c r="O31752" s="93"/>
      <c r="P31752" s="93"/>
    </row>
    <row r="31753" spans="14:16">
      <c r="N31753" s="102"/>
      <c r="O31753" s="93"/>
      <c r="P31753" s="93"/>
    </row>
    <row r="31754" spans="14:16">
      <c r="N31754" s="102"/>
      <c r="O31754" s="93"/>
      <c r="P31754" s="93"/>
    </row>
    <row r="31755" spans="14:16">
      <c r="N31755" s="102"/>
      <c r="O31755" s="93"/>
      <c r="P31755" s="93"/>
    </row>
    <row r="31756" spans="14:16">
      <c r="N31756" s="102"/>
      <c r="O31756" s="93"/>
      <c r="P31756" s="93"/>
    </row>
    <row r="31757" spans="14:16">
      <c r="N31757" s="102"/>
      <c r="O31757" s="93"/>
      <c r="P31757" s="93"/>
    </row>
    <row r="31758" spans="14:16">
      <c r="N31758" s="102"/>
      <c r="O31758" s="93"/>
      <c r="P31758" s="93"/>
    </row>
    <row r="31759" spans="14:16">
      <c r="N31759" s="102"/>
      <c r="O31759" s="93"/>
      <c r="P31759" s="93"/>
    </row>
    <row r="31760" spans="14:16">
      <c r="N31760" s="102"/>
      <c r="O31760" s="93"/>
      <c r="P31760" s="93"/>
    </row>
    <row r="31761" spans="14:16">
      <c r="N31761" s="102"/>
      <c r="O31761" s="93"/>
      <c r="P31761" s="93"/>
    </row>
    <row r="31762" spans="14:16">
      <c r="N31762" s="102"/>
      <c r="O31762" s="93"/>
      <c r="P31762" s="93"/>
    </row>
    <row r="31763" spans="14:16">
      <c r="N31763" s="102"/>
      <c r="O31763" s="93"/>
      <c r="P31763" s="93"/>
    </row>
    <row r="31764" spans="14:16">
      <c r="N31764" s="102"/>
      <c r="O31764" s="93"/>
      <c r="P31764" s="93"/>
    </row>
    <row r="31765" spans="14:16">
      <c r="N31765" s="102"/>
      <c r="O31765" s="93"/>
      <c r="P31765" s="93"/>
    </row>
    <row r="31766" spans="14:16">
      <c r="N31766" s="102"/>
      <c r="O31766" s="93"/>
      <c r="P31766" s="93"/>
    </row>
    <row r="31767" spans="14:16">
      <c r="N31767" s="102"/>
      <c r="O31767" s="93"/>
      <c r="P31767" s="93"/>
    </row>
    <row r="31768" spans="14:16">
      <c r="N31768" s="102"/>
      <c r="O31768" s="93"/>
      <c r="P31768" s="93"/>
    </row>
    <row r="31769" spans="14:16">
      <c r="N31769" s="102"/>
      <c r="O31769" s="93"/>
      <c r="P31769" s="93"/>
    </row>
    <row r="31770" spans="14:16">
      <c r="N31770" s="102"/>
      <c r="O31770" s="93"/>
      <c r="P31770" s="93"/>
    </row>
    <row r="31771" spans="14:16">
      <c r="N31771" s="102"/>
      <c r="O31771" s="93"/>
      <c r="P31771" s="93"/>
    </row>
    <row r="31772" spans="14:16">
      <c r="N31772" s="102"/>
      <c r="O31772" s="93"/>
      <c r="P31772" s="93"/>
    </row>
    <row r="31773" spans="14:16">
      <c r="N31773" s="102"/>
      <c r="O31773" s="93"/>
      <c r="P31773" s="93"/>
    </row>
    <row r="31774" spans="14:16">
      <c r="N31774" s="102"/>
      <c r="O31774" s="93"/>
      <c r="P31774" s="93"/>
    </row>
    <row r="31775" spans="14:16">
      <c r="N31775" s="102"/>
      <c r="O31775" s="93"/>
      <c r="P31775" s="93"/>
    </row>
    <row r="31776" spans="14:16">
      <c r="N31776" s="102"/>
      <c r="O31776" s="93"/>
      <c r="P31776" s="93"/>
    </row>
    <row r="31777" spans="14:16">
      <c r="N31777" s="102"/>
      <c r="O31777" s="93"/>
      <c r="P31777" s="93"/>
    </row>
    <row r="31778" spans="14:16">
      <c r="N31778" s="102"/>
      <c r="O31778" s="93"/>
      <c r="P31778" s="93"/>
    </row>
    <row r="31779" spans="14:16">
      <c r="N31779" s="102"/>
      <c r="O31779" s="93"/>
      <c r="P31779" s="93"/>
    </row>
    <row r="31780" spans="14:16">
      <c r="N31780" s="102"/>
      <c r="O31780" s="93"/>
      <c r="P31780" s="93"/>
    </row>
    <row r="31781" spans="14:16">
      <c r="N31781" s="102"/>
      <c r="O31781" s="93"/>
      <c r="P31781" s="93"/>
    </row>
    <row r="31782" spans="14:16">
      <c r="N31782" s="102"/>
      <c r="O31782" s="93"/>
      <c r="P31782" s="93"/>
    </row>
    <row r="31783" spans="14:16">
      <c r="N31783" s="102"/>
      <c r="O31783" s="93"/>
      <c r="P31783" s="93"/>
    </row>
    <row r="31784" spans="14:16">
      <c r="N31784" s="102"/>
      <c r="O31784" s="93"/>
      <c r="P31784" s="93"/>
    </row>
    <row r="31785" spans="14:16">
      <c r="N31785" s="102"/>
      <c r="O31785" s="93"/>
      <c r="P31785" s="93"/>
    </row>
    <row r="31786" spans="14:16">
      <c r="N31786" s="102"/>
      <c r="O31786" s="93"/>
      <c r="P31786" s="93"/>
    </row>
    <row r="31787" spans="14:16">
      <c r="N31787" s="102"/>
      <c r="O31787" s="93"/>
      <c r="P31787" s="93"/>
    </row>
    <row r="31788" spans="14:16">
      <c r="N31788" s="102"/>
      <c r="O31788" s="93"/>
      <c r="P31788" s="93"/>
    </row>
    <row r="31789" spans="14:16">
      <c r="N31789" s="102"/>
      <c r="O31789" s="93"/>
      <c r="P31789" s="93"/>
    </row>
    <row r="31790" spans="14:16">
      <c r="N31790" s="102"/>
      <c r="O31790" s="93"/>
      <c r="P31790" s="93"/>
    </row>
    <row r="31791" spans="14:16">
      <c r="N31791" s="102"/>
      <c r="O31791" s="93"/>
      <c r="P31791" s="93"/>
    </row>
    <row r="31792" spans="14:16">
      <c r="N31792" s="102"/>
      <c r="O31792" s="93"/>
      <c r="P31792" s="93"/>
    </row>
    <row r="31793" spans="14:16">
      <c r="N31793" s="102"/>
      <c r="O31793" s="93"/>
      <c r="P31793" s="93"/>
    </row>
    <row r="31794" spans="14:16">
      <c r="N31794" s="102"/>
      <c r="O31794" s="93"/>
      <c r="P31794" s="93"/>
    </row>
    <row r="31795" spans="14:16">
      <c r="N31795" s="102"/>
      <c r="O31795" s="93"/>
      <c r="P31795" s="93"/>
    </row>
    <row r="31796" spans="14:16">
      <c r="N31796" s="102"/>
      <c r="O31796" s="93"/>
      <c r="P31796" s="93"/>
    </row>
    <row r="31797" spans="14:16">
      <c r="N31797" s="102"/>
      <c r="O31797" s="93"/>
      <c r="P31797" s="93"/>
    </row>
    <row r="31798" spans="14:16">
      <c r="N31798" s="102"/>
      <c r="O31798" s="93"/>
      <c r="P31798" s="93"/>
    </row>
    <row r="31799" spans="14:16">
      <c r="N31799" s="102"/>
      <c r="O31799" s="93"/>
      <c r="P31799" s="93"/>
    </row>
    <row r="31800" spans="14:16">
      <c r="N31800" s="102"/>
      <c r="O31800" s="93"/>
      <c r="P31800" s="93"/>
    </row>
    <row r="31801" spans="14:16">
      <c r="N31801" s="102"/>
      <c r="O31801" s="93"/>
      <c r="P31801" s="93"/>
    </row>
    <row r="31802" spans="14:16">
      <c r="N31802" s="102"/>
      <c r="O31802" s="93"/>
      <c r="P31802" s="93"/>
    </row>
    <row r="31803" spans="14:16">
      <c r="N31803" s="102"/>
      <c r="O31803" s="93"/>
      <c r="P31803" s="93"/>
    </row>
    <row r="31804" spans="14:16">
      <c r="N31804" s="102"/>
      <c r="O31804" s="93"/>
      <c r="P31804" s="93"/>
    </row>
    <row r="31805" spans="14:16">
      <c r="N31805" s="102"/>
      <c r="O31805" s="93"/>
      <c r="P31805" s="93"/>
    </row>
    <row r="31806" spans="14:16">
      <c r="N31806" s="102"/>
      <c r="O31806" s="93"/>
      <c r="P31806" s="93"/>
    </row>
    <row r="31807" spans="14:16">
      <c r="N31807" s="102"/>
      <c r="O31807" s="93"/>
      <c r="P31807" s="93"/>
    </row>
    <row r="31808" spans="14:16">
      <c r="N31808" s="102"/>
      <c r="O31808" s="93"/>
      <c r="P31808" s="93"/>
    </row>
    <row r="31809" spans="14:16">
      <c r="N31809" s="102"/>
      <c r="O31809" s="93"/>
      <c r="P31809" s="93"/>
    </row>
    <row r="31810" spans="14:16">
      <c r="N31810" s="102"/>
      <c r="O31810" s="93"/>
      <c r="P31810" s="93"/>
    </row>
    <row r="31811" spans="14:16">
      <c r="N31811" s="102"/>
      <c r="O31811" s="93"/>
      <c r="P31811" s="93"/>
    </row>
    <row r="31812" spans="14:16">
      <c r="N31812" s="102"/>
      <c r="O31812" s="93"/>
      <c r="P31812" s="93"/>
    </row>
    <row r="31813" spans="14:16">
      <c r="N31813" s="102"/>
      <c r="O31813" s="93"/>
      <c r="P31813" s="93"/>
    </row>
    <row r="31814" spans="14:16">
      <c r="N31814" s="102"/>
      <c r="O31814" s="93"/>
      <c r="P31814" s="93"/>
    </row>
    <row r="31815" spans="14:16">
      <c r="N31815" s="102"/>
      <c r="O31815" s="93"/>
      <c r="P31815" s="93"/>
    </row>
    <row r="31816" spans="14:16">
      <c r="N31816" s="102"/>
      <c r="O31816" s="93"/>
      <c r="P31816" s="93"/>
    </row>
    <row r="31817" spans="14:16">
      <c r="N31817" s="102"/>
      <c r="O31817" s="93"/>
      <c r="P31817" s="93"/>
    </row>
    <row r="31818" spans="14:16">
      <c r="N31818" s="102"/>
      <c r="O31818" s="93"/>
      <c r="P31818" s="93"/>
    </row>
    <row r="31819" spans="14:16">
      <c r="N31819" s="102"/>
      <c r="O31819" s="93"/>
      <c r="P31819" s="93"/>
    </row>
    <row r="31820" spans="14:16">
      <c r="N31820" s="102"/>
      <c r="O31820" s="93"/>
      <c r="P31820" s="93"/>
    </row>
    <row r="31821" spans="14:16">
      <c r="N31821" s="102"/>
      <c r="O31821" s="93"/>
      <c r="P31821" s="93"/>
    </row>
    <row r="31822" spans="14:16">
      <c r="N31822" s="102"/>
      <c r="O31822" s="93"/>
      <c r="P31822" s="93"/>
    </row>
    <row r="31823" spans="14:16">
      <c r="N31823" s="102"/>
      <c r="O31823" s="93"/>
      <c r="P31823" s="93"/>
    </row>
    <row r="31824" spans="14:16">
      <c r="N31824" s="102"/>
      <c r="O31824" s="93"/>
      <c r="P31824" s="93"/>
    </row>
    <row r="31825" spans="14:16">
      <c r="N31825" s="102"/>
      <c r="O31825" s="93"/>
      <c r="P31825" s="93"/>
    </row>
    <row r="31826" spans="14:16">
      <c r="N31826" s="102"/>
      <c r="O31826" s="93"/>
      <c r="P31826" s="93"/>
    </row>
    <row r="31827" spans="14:16">
      <c r="N31827" s="102"/>
      <c r="O31827" s="93"/>
      <c r="P31827" s="93"/>
    </row>
    <row r="31828" spans="14:16">
      <c r="N31828" s="102"/>
      <c r="O31828" s="93"/>
      <c r="P31828" s="93"/>
    </row>
    <row r="31829" spans="14:16">
      <c r="N31829" s="102"/>
      <c r="O31829" s="93"/>
      <c r="P31829" s="93"/>
    </row>
    <row r="31830" spans="14:16">
      <c r="N31830" s="102"/>
      <c r="O31830" s="93"/>
      <c r="P31830" s="93"/>
    </row>
    <row r="31831" spans="14:16">
      <c r="N31831" s="102"/>
      <c r="O31831" s="93"/>
      <c r="P31831" s="93"/>
    </row>
    <row r="31832" spans="14:16">
      <c r="N31832" s="102"/>
      <c r="O31832" s="93"/>
      <c r="P31832" s="93"/>
    </row>
    <row r="31833" spans="14:16">
      <c r="N31833" s="102"/>
      <c r="O31833" s="93"/>
      <c r="P31833" s="93"/>
    </row>
    <row r="31834" spans="14:16">
      <c r="N31834" s="102"/>
      <c r="O31834" s="93"/>
      <c r="P31834" s="93"/>
    </row>
    <row r="31835" spans="14:16">
      <c r="N31835" s="102"/>
      <c r="O31835" s="93"/>
      <c r="P31835" s="93"/>
    </row>
    <row r="31836" spans="14:16">
      <c r="N31836" s="102"/>
      <c r="O31836" s="93"/>
      <c r="P31836" s="93"/>
    </row>
    <row r="31837" spans="14:16">
      <c r="N31837" s="102"/>
      <c r="O31837" s="93"/>
      <c r="P31837" s="93"/>
    </row>
    <row r="31838" spans="14:16">
      <c r="N31838" s="102"/>
      <c r="O31838" s="93"/>
      <c r="P31838" s="93"/>
    </row>
    <row r="31839" spans="14:16">
      <c r="N31839" s="102"/>
      <c r="O31839" s="93"/>
      <c r="P31839" s="93"/>
    </row>
    <row r="31840" spans="14:16">
      <c r="N31840" s="102"/>
      <c r="O31840" s="93"/>
      <c r="P31840" s="93"/>
    </row>
    <row r="31841" spans="14:16">
      <c r="N31841" s="102"/>
      <c r="O31841" s="93"/>
      <c r="P31841" s="93"/>
    </row>
    <row r="31842" spans="14:16">
      <c r="N31842" s="102"/>
      <c r="O31842" s="93"/>
      <c r="P31842" s="93"/>
    </row>
    <row r="31843" spans="14:16">
      <c r="N31843" s="102"/>
      <c r="O31843" s="93"/>
      <c r="P31843" s="93"/>
    </row>
    <row r="31844" spans="14:16">
      <c r="N31844" s="102"/>
      <c r="O31844" s="93"/>
      <c r="P31844" s="93"/>
    </row>
    <row r="31845" spans="14:16">
      <c r="N31845" s="102"/>
      <c r="O31845" s="93"/>
      <c r="P31845" s="93"/>
    </row>
    <row r="31846" spans="14:16">
      <c r="N31846" s="102"/>
      <c r="O31846" s="93"/>
      <c r="P31846" s="93"/>
    </row>
    <row r="31847" spans="14:16">
      <c r="N31847" s="102"/>
      <c r="O31847" s="93"/>
      <c r="P31847" s="93"/>
    </row>
    <row r="31848" spans="14:16">
      <c r="N31848" s="102"/>
      <c r="O31848" s="93"/>
      <c r="P31848" s="93"/>
    </row>
    <row r="31849" spans="14:16">
      <c r="N31849" s="102"/>
      <c r="O31849" s="93"/>
      <c r="P31849" s="93"/>
    </row>
    <row r="31850" spans="14:16">
      <c r="N31850" s="102"/>
      <c r="O31850" s="93"/>
      <c r="P31850" s="93"/>
    </row>
    <row r="31851" spans="14:16">
      <c r="N31851" s="102"/>
      <c r="O31851" s="93"/>
      <c r="P31851" s="93"/>
    </row>
    <row r="31852" spans="14:16">
      <c r="N31852" s="102"/>
      <c r="O31852" s="93"/>
      <c r="P31852" s="93"/>
    </row>
    <row r="31853" spans="14:16">
      <c r="N31853" s="102"/>
      <c r="O31853" s="93"/>
      <c r="P31853" s="93"/>
    </row>
    <row r="31854" spans="14:16">
      <c r="N31854" s="102"/>
      <c r="O31854" s="93"/>
      <c r="P31854" s="93"/>
    </row>
    <row r="31855" spans="14:16">
      <c r="N31855" s="102"/>
      <c r="O31855" s="93"/>
      <c r="P31855" s="93"/>
    </row>
    <row r="31856" spans="14:16">
      <c r="N31856" s="102"/>
      <c r="O31856" s="93"/>
      <c r="P31856" s="93"/>
    </row>
    <row r="31857" spans="14:16">
      <c r="N31857" s="102"/>
      <c r="O31857" s="93"/>
      <c r="P31857" s="93"/>
    </row>
    <row r="31858" spans="14:16">
      <c r="N31858" s="102"/>
      <c r="O31858" s="93"/>
      <c r="P31858" s="93"/>
    </row>
    <row r="31859" spans="14:16">
      <c r="N31859" s="102"/>
      <c r="O31859" s="93"/>
      <c r="P31859" s="93"/>
    </row>
    <row r="31860" spans="14:16">
      <c r="N31860" s="102"/>
      <c r="O31860" s="93"/>
      <c r="P31860" s="93"/>
    </row>
    <row r="31861" spans="14:16">
      <c r="N31861" s="102"/>
      <c r="O31861" s="93"/>
      <c r="P31861" s="93"/>
    </row>
    <row r="31862" spans="14:16">
      <c r="N31862" s="102"/>
      <c r="O31862" s="93"/>
      <c r="P31862" s="93"/>
    </row>
    <row r="31863" spans="14:16">
      <c r="N31863" s="102"/>
      <c r="O31863" s="93"/>
      <c r="P31863" s="93"/>
    </row>
    <row r="31864" spans="14:16">
      <c r="N31864" s="102"/>
      <c r="O31864" s="93"/>
      <c r="P31864" s="93"/>
    </row>
    <row r="31865" spans="14:16">
      <c r="N31865" s="102"/>
      <c r="O31865" s="93"/>
      <c r="P31865" s="93"/>
    </row>
    <row r="31866" spans="14:16">
      <c r="N31866" s="102"/>
      <c r="O31866" s="93"/>
      <c r="P31866" s="93"/>
    </row>
    <row r="31867" spans="14:16">
      <c r="N31867" s="102"/>
      <c r="O31867" s="93"/>
      <c r="P31867" s="93"/>
    </row>
    <row r="31868" spans="14:16">
      <c r="N31868" s="102"/>
      <c r="O31868" s="93"/>
      <c r="P31868" s="93"/>
    </row>
    <row r="31869" spans="14:16">
      <c r="N31869" s="102"/>
      <c r="O31869" s="93"/>
      <c r="P31869" s="93"/>
    </row>
    <row r="31870" spans="14:16">
      <c r="N31870" s="102"/>
      <c r="O31870" s="93"/>
      <c r="P31870" s="93"/>
    </row>
    <row r="31871" spans="14:16">
      <c r="N31871" s="102"/>
      <c r="O31871" s="93"/>
      <c r="P31871" s="93"/>
    </row>
    <row r="31872" spans="14:16">
      <c r="N31872" s="102"/>
      <c r="O31872" s="93"/>
      <c r="P31872" s="93"/>
    </row>
    <row r="31873" spans="14:16">
      <c r="N31873" s="102"/>
      <c r="O31873" s="93"/>
      <c r="P31873" s="93"/>
    </row>
    <row r="31874" spans="14:16">
      <c r="N31874" s="102"/>
      <c r="O31874" s="93"/>
      <c r="P31874" s="93"/>
    </row>
    <row r="31875" spans="14:16">
      <c r="N31875" s="102"/>
      <c r="O31875" s="93"/>
      <c r="P31875" s="93"/>
    </row>
    <row r="31876" spans="14:16">
      <c r="N31876" s="102"/>
      <c r="O31876" s="93"/>
      <c r="P31876" s="93"/>
    </row>
    <row r="31877" spans="14:16">
      <c r="N31877" s="102"/>
      <c r="O31877" s="93"/>
      <c r="P31877" s="93"/>
    </row>
    <row r="31878" spans="14:16">
      <c r="N31878" s="102"/>
      <c r="O31878" s="93"/>
      <c r="P31878" s="93"/>
    </row>
    <row r="31879" spans="14:16">
      <c r="N31879" s="102"/>
      <c r="O31879" s="93"/>
      <c r="P31879" s="93"/>
    </row>
    <row r="31880" spans="14:16">
      <c r="N31880" s="102"/>
      <c r="O31880" s="93"/>
      <c r="P31880" s="93"/>
    </row>
    <row r="31881" spans="14:16">
      <c r="N31881" s="102"/>
      <c r="O31881" s="93"/>
      <c r="P31881" s="93"/>
    </row>
    <row r="31882" spans="14:16">
      <c r="N31882" s="102"/>
      <c r="O31882" s="93"/>
      <c r="P31882" s="93"/>
    </row>
    <row r="31883" spans="14:16">
      <c r="N31883" s="102"/>
      <c r="O31883" s="93"/>
      <c r="P31883" s="93"/>
    </row>
    <row r="31884" spans="14:16">
      <c r="N31884" s="102"/>
      <c r="O31884" s="93"/>
      <c r="P31884" s="93"/>
    </row>
    <row r="31885" spans="14:16">
      <c r="N31885" s="102"/>
      <c r="O31885" s="93"/>
      <c r="P31885" s="93"/>
    </row>
    <row r="31886" spans="14:16">
      <c r="N31886" s="102"/>
      <c r="O31886" s="93"/>
      <c r="P31886" s="93"/>
    </row>
    <row r="31887" spans="14:16">
      <c r="N31887" s="102"/>
      <c r="O31887" s="93"/>
      <c r="P31887" s="93"/>
    </row>
    <row r="31888" spans="14:16">
      <c r="N31888" s="102"/>
      <c r="O31888" s="93"/>
      <c r="P31888" s="93"/>
    </row>
    <row r="31889" spans="14:16">
      <c r="N31889" s="102"/>
      <c r="O31889" s="93"/>
      <c r="P31889" s="93"/>
    </row>
    <row r="31890" spans="14:16">
      <c r="N31890" s="102"/>
      <c r="O31890" s="93"/>
      <c r="P31890" s="93"/>
    </row>
    <row r="31891" spans="14:16">
      <c r="N31891" s="102"/>
      <c r="O31891" s="93"/>
      <c r="P31891" s="93"/>
    </row>
    <row r="31892" spans="14:16">
      <c r="N31892" s="102"/>
      <c r="O31892" s="93"/>
      <c r="P31892" s="93"/>
    </row>
    <row r="31893" spans="14:16">
      <c r="N31893" s="102"/>
      <c r="O31893" s="93"/>
      <c r="P31893" s="93"/>
    </row>
    <row r="31894" spans="14:16">
      <c r="N31894" s="102"/>
      <c r="O31894" s="93"/>
      <c r="P31894" s="93"/>
    </row>
    <row r="31895" spans="14:16">
      <c r="N31895" s="102"/>
      <c r="O31895" s="93"/>
      <c r="P31895" s="93"/>
    </row>
    <row r="31896" spans="14:16">
      <c r="N31896" s="102"/>
      <c r="O31896" s="93"/>
      <c r="P31896" s="93"/>
    </row>
    <row r="31897" spans="14:16">
      <c r="N31897" s="102"/>
      <c r="O31897" s="93"/>
      <c r="P31897" s="93"/>
    </row>
    <row r="31898" spans="14:16">
      <c r="N31898" s="102"/>
      <c r="O31898" s="93"/>
      <c r="P31898" s="93"/>
    </row>
    <row r="31899" spans="14:16">
      <c r="N31899" s="102"/>
      <c r="O31899" s="93"/>
      <c r="P31899" s="93"/>
    </row>
    <row r="31900" spans="14:16">
      <c r="N31900" s="102"/>
      <c r="O31900" s="93"/>
      <c r="P31900" s="93"/>
    </row>
    <row r="31901" spans="14:16">
      <c r="N31901" s="102"/>
      <c r="O31901" s="93"/>
      <c r="P31901" s="93"/>
    </row>
    <row r="31902" spans="14:16">
      <c r="N31902" s="102"/>
      <c r="O31902" s="93"/>
      <c r="P31902" s="93"/>
    </row>
    <row r="31903" spans="14:16">
      <c r="N31903" s="102"/>
      <c r="O31903" s="93"/>
      <c r="P31903" s="93"/>
    </row>
    <row r="31904" spans="14:16">
      <c r="N31904" s="102"/>
      <c r="O31904" s="93"/>
      <c r="P31904" s="93"/>
    </row>
    <row r="31905" spans="14:16">
      <c r="N31905" s="102"/>
      <c r="O31905" s="93"/>
      <c r="P31905" s="93"/>
    </row>
    <row r="31906" spans="14:16">
      <c r="N31906" s="102"/>
      <c r="O31906" s="93"/>
      <c r="P31906" s="93"/>
    </row>
    <row r="31907" spans="14:16">
      <c r="N31907" s="102"/>
      <c r="O31907" s="93"/>
      <c r="P31907" s="93"/>
    </row>
    <row r="31908" spans="14:16">
      <c r="N31908" s="102"/>
      <c r="O31908" s="93"/>
      <c r="P31908" s="93"/>
    </row>
    <row r="31909" spans="14:16">
      <c r="N31909" s="102"/>
      <c r="O31909" s="93"/>
      <c r="P31909" s="93"/>
    </row>
    <row r="31910" spans="14:16">
      <c r="N31910" s="102"/>
      <c r="O31910" s="93"/>
      <c r="P31910" s="93"/>
    </row>
    <row r="31911" spans="14:16">
      <c r="N31911" s="102"/>
      <c r="O31911" s="93"/>
      <c r="P31911" s="93"/>
    </row>
    <row r="31912" spans="14:16">
      <c r="N31912" s="102"/>
      <c r="O31912" s="93"/>
      <c r="P31912" s="93"/>
    </row>
    <row r="31913" spans="14:16">
      <c r="N31913" s="102"/>
      <c r="O31913" s="93"/>
      <c r="P31913" s="93"/>
    </row>
    <row r="31914" spans="14:16">
      <c r="N31914" s="102"/>
      <c r="O31914" s="93"/>
      <c r="P31914" s="93"/>
    </row>
    <row r="31915" spans="14:16">
      <c r="N31915" s="102"/>
      <c r="O31915" s="93"/>
      <c r="P31915" s="93"/>
    </row>
    <row r="31916" spans="14:16">
      <c r="N31916" s="102"/>
      <c r="O31916" s="93"/>
      <c r="P31916" s="93"/>
    </row>
    <row r="31917" spans="14:16">
      <c r="N31917" s="102"/>
      <c r="O31917" s="93"/>
      <c r="P31917" s="93"/>
    </row>
    <row r="31918" spans="14:16">
      <c r="N31918" s="102"/>
      <c r="O31918" s="93"/>
      <c r="P31918" s="93"/>
    </row>
    <row r="31919" spans="14:16">
      <c r="N31919" s="102"/>
      <c r="O31919" s="93"/>
      <c r="P31919" s="93"/>
    </row>
    <row r="31920" spans="14:16">
      <c r="N31920" s="102"/>
      <c r="O31920" s="93"/>
      <c r="P31920" s="93"/>
    </row>
    <row r="31921" spans="14:16">
      <c r="N31921" s="102"/>
      <c r="O31921" s="93"/>
      <c r="P31921" s="93"/>
    </row>
    <row r="31922" spans="14:16">
      <c r="N31922" s="102"/>
      <c r="O31922" s="93"/>
      <c r="P31922" s="93"/>
    </row>
    <row r="31923" spans="14:16">
      <c r="N31923" s="102"/>
      <c r="O31923" s="93"/>
      <c r="P31923" s="93"/>
    </row>
    <row r="31924" spans="14:16">
      <c r="N31924" s="102"/>
      <c r="O31924" s="93"/>
      <c r="P31924" s="93"/>
    </row>
    <row r="31925" spans="14:16">
      <c r="N31925" s="102"/>
      <c r="O31925" s="93"/>
      <c r="P31925" s="93"/>
    </row>
    <row r="31926" spans="14:16">
      <c r="N31926" s="102"/>
      <c r="O31926" s="93"/>
      <c r="P31926" s="93"/>
    </row>
    <row r="31927" spans="14:16">
      <c r="N31927" s="102"/>
      <c r="O31927" s="93"/>
      <c r="P31927" s="93"/>
    </row>
    <row r="31928" spans="14:16">
      <c r="N31928" s="102"/>
      <c r="O31928" s="93"/>
      <c r="P31928" s="93"/>
    </row>
    <row r="31929" spans="14:16">
      <c r="N31929" s="102"/>
      <c r="O31929" s="93"/>
      <c r="P31929" s="93"/>
    </row>
    <row r="31930" spans="14:16">
      <c r="N31930" s="102"/>
      <c r="O31930" s="93"/>
      <c r="P31930" s="93"/>
    </row>
    <row r="31931" spans="14:16">
      <c r="N31931" s="102"/>
      <c r="O31931" s="93"/>
      <c r="P31931" s="93"/>
    </row>
    <row r="31932" spans="14:16">
      <c r="N31932" s="102"/>
      <c r="O31932" s="93"/>
      <c r="P31932" s="93"/>
    </row>
    <row r="31933" spans="14:16">
      <c r="N31933" s="102"/>
      <c r="O31933" s="93"/>
      <c r="P31933" s="93"/>
    </row>
    <row r="31934" spans="14:16">
      <c r="N31934" s="102"/>
      <c r="O31934" s="93"/>
      <c r="P31934" s="93"/>
    </row>
    <row r="31935" spans="14:16">
      <c r="N31935" s="102"/>
      <c r="O31935" s="93"/>
      <c r="P31935" s="93"/>
    </row>
    <row r="31936" spans="14:16">
      <c r="N31936" s="102"/>
      <c r="O31936" s="93"/>
      <c r="P31936" s="93"/>
    </row>
    <row r="31937" spans="14:16">
      <c r="N31937" s="102"/>
      <c r="O31937" s="93"/>
      <c r="P31937" s="93"/>
    </row>
    <row r="31938" spans="14:16">
      <c r="N31938" s="102"/>
      <c r="O31938" s="93"/>
      <c r="P31938" s="93"/>
    </row>
    <row r="31939" spans="14:16">
      <c r="N31939" s="102"/>
      <c r="O31939" s="93"/>
      <c r="P31939" s="93"/>
    </row>
    <row r="31940" spans="14:16">
      <c r="N31940" s="102"/>
      <c r="O31940" s="93"/>
      <c r="P31940" s="93"/>
    </row>
    <row r="31941" spans="14:16">
      <c r="N31941" s="102"/>
      <c r="O31941" s="93"/>
      <c r="P31941" s="93"/>
    </row>
    <row r="31942" spans="14:16">
      <c r="N31942" s="102"/>
      <c r="O31942" s="93"/>
      <c r="P31942" s="93"/>
    </row>
    <row r="31943" spans="14:16">
      <c r="N31943" s="102"/>
      <c r="O31943" s="93"/>
      <c r="P31943" s="93"/>
    </row>
    <row r="31944" spans="14:16">
      <c r="N31944" s="102"/>
      <c r="O31944" s="93"/>
      <c r="P31944" s="93"/>
    </row>
    <row r="31945" spans="14:16">
      <c r="N31945" s="102"/>
      <c r="O31945" s="93"/>
      <c r="P31945" s="93"/>
    </row>
    <row r="31946" spans="14:16">
      <c r="N31946" s="102"/>
      <c r="O31946" s="93"/>
      <c r="P31946" s="93"/>
    </row>
    <row r="31947" spans="14:16">
      <c r="N31947" s="102"/>
      <c r="O31947" s="93"/>
      <c r="P31947" s="93"/>
    </row>
    <row r="31948" spans="14:16">
      <c r="N31948" s="102"/>
      <c r="O31948" s="93"/>
      <c r="P31948" s="93"/>
    </row>
    <row r="31949" spans="14:16">
      <c r="N31949" s="102"/>
      <c r="O31949" s="93"/>
      <c r="P31949" s="93"/>
    </row>
    <row r="31950" spans="14:16">
      <c r="N31950" s="102"/>
      <c r="O31950" s="93"/>
      <c r="P31950" s="93"/>
    </row>
    <row r="31951" spans="14:16">
      <c r="N31951" s="102"/>
      <c r="O31951" s="93"/>
      <c r="P31951" s="93"/>
    </row>
    <row r="31952" spans="14:16">
      <c r="N31952" s="102"/>
      <c r="O31952" s="93"/>
      <c r="P31952" s="93"/>
    </row>
    <row r="31953" spans="14:16">
      <c r="N31953" s="102"/>
      <c r="O31953" s="93"/>
      <c r="P31953" s="93"/>
    </row>
    <row r="31954" spans="14:16">
      <c r="N31954" s="102"/>
      <c r="O31954" s="93"/>
      <c r="P31954" s="93"/>
    </row>
    <row r="31955" spans="14:16">
      <c r="N31955" s="102"/>
      <c r="O31955" s="93"/>
      <c r="P31955" s="93"/>
    </row>
    <row r="31956" spans="14:16">
      <c r="N31956" s="102"/>
      <c r="O31956" s="93"/>
      <c r="P31956" s="93"/>
    </row>
    <row r="31957" spans="14:16">
      <c r="N31957" s="102"/>
      <c r="O31957" s="93"/>
      <c r="P31957" s="93"/>
    </row>
    <row r="31958" spans="14:16">
      <c r="N31958" s="102"/>
      <c r="O31958" s="93"/>
      <c r="P31958" s="93"/>
    </row>
    <row r="31959" spans="14:16">
      <c r="N31959" s="102"/>
      <c r="O31959" s="93"/>
      <c r="P31959" s="93"/>
    </row>
    <row r="31960" spans="14:16">
      <c r="N31960" s="102"/>
      <c r="O31960" s="93"/>
      <c r="P31960" s="93"/>
    </row>
    <row r="31961" spans="14:16">
      <c r="N31961" s="102"/>
      <c r="O31961" s="93"/>
      <c r="P31961" s="93"/>
    </row>
    <row r="31962" spans="14:16">
      <c r="N31962" s="102"/>
      <c r="O31962" s="93"/>
      <c r="P31962" s="93"/>
    </row>
    <row r="31963" spans="14:16">
      <c r="N31963" s="102"/>
      <c r="O31963" s="93"/>
      <c r="P31963" s="93"/>
    </row>
    <row r="31964" spans="14:16">
      <c r="N31964" s="102"/>
      <c r="O31964" s="93"/>
      <c r="P31964" s="93"/>
    </row>
    <row r="31965" spans="14:16">
      <c r="N31965" s="102"/>
      <c r="O31965" s="93"/>
      <c r="P31965" s="93"/>
    </row>
    <row r="31966" spans="14:16">
      <c r="N31966" s="102"/>
      <c r="O31966" s="93"/>
      <c r="P31966" s="93"/>
    </row>
    <row r="31967" spans="14:16">
      <c r="N31967" s="102"/>
      <c r="O31967" s="93"/>
      <c r="P31967" s="93"/>
    </row>
    <row r="31968" spans="14:16">
      <c r="N31968" s="102"/>
      <c r="O31968" s="93"/>
      <c r="P31968" s="93"/>
    </row>
    <row r="31969" spans="14:16">
      <c r="N31969" s="102"/>
      <c r="O31969" s="93"/>
      <c r="P31969" s="93"/>
    </row>
    <row r="31970" spans="14:16">
      <c r="N31970" s="102"/>
      <c r="O31970" s="93"/>
      <c r="P31970" s="93"/>
    </row>
    <row r="31971" spans="14:16">
      <c r="N31971" s="102"/>
      <c r="O31971" s="93"/>
      <c r="P31971" s="93"/>
    </row>
    <row r="31972" spans="14:16">
      <c r="N31972" s="102"/>
      <c r="O31972" s="93"/>
      <c r="P31972" s="93"/>
    </row>
    <row r="31973" spans="14:16">
      <c r="N31973" s="102"/>
      <c r="O31973" s="93"/>
      <c r="P31973" s="93"/>
    </row>
    <row r="31974" spans="14:16">
      <c r="N31974" s="102"/>
      <c r="O31974" s="93"/>
      <c r="P31974" s="93"/>
    </row>
    <row r="31975" spans="14:16">
      <c r="N31975" s="102"/>
      <c r="O31975" s="93"/>
      <c r="P31975" s="93"/>
    </row>
    <row r="31976" spans="14:16">
      <c r="N31976" s="102"/>
      <c r="O31976" s="93"/>
      <c r="P31976" s="93"/>
    </row>
    <row r="31977" spans="14:16">
      <c r="N31977" s="102"/>
      <c r="O31977" s="93"/>
      <c r="P31977" s="93"/>
    </row>
    <row r="31978" spans="14:16">
      <c r="N31978" s="102"/>
      <c r="O31978" s="93"/>
      <c r="P31978" s="93"/>
    </row>
    <row r="31979" spans="14:16">
      <c r="N31979" s="102"/>
      <c r="O31979" s="93"/>
      <c r="P31979" s="93"/>
    </row>
    <row r="31980" spans="14:16">
      <c r="N31980" s="102"/>
      <c r="O31980" s="93"/>
      <c r="P31980" s="93"/>
    </row>
    <row r="31981" spans="14:16">
      <c r="N31981" s="102"/>
      <c r="O31981" s="93"/>
      <c r="P31981" s="93"/>
    </row>
    <row r="31982" spans="14:16">
      <c r="N31982" s="102"/>
      <c r="O31982" s="93"/>
      <c r="P31982" s="93"/>
    </row>
    <row r="31983" spans="14:16">
      <c r="N31983" s="102"/>
      <c r="O31983" s="93"/>
      <c r="P31983" s="93"/>
    </row>
    <row r="31984" spans="14:16">
      <c r="N31984" s="102"/>
      <c r="O31984" s="93"/>
      <c r="P31984" s="93"/>
    </row>
    <row r="31985" spans="14:16">
      <c r="N31985" s="102"/>
      <c r="O31985" s="93"/>
      <c r="P31985" s="93"/>
    </row>
    <row r="31986" spans="14:16">
      <c r="N31986" s="102"/>
      <c r="O31986" s="93"/>
      <c r="P31986" s="93"/>
    </row>
    <row r="31987" spans="14:16">
      <c r="N31987" s="102"/>
      <c r="O31987" s="93"/>
      <c r="P31987" s="93"/>
    </row>
    <row r="31988" spans="14:16">
      <c r="N31988" s="102"/>
      <c r="O31988" s="93"/>
      <c r="P31988" s="93"/>
    </row>
    <row r="31989" spans="14:16">
      <c r="N31989" s="102"/>
      <c r="O31989" s="93"/>
      <c r="P31989" s="93"/>
    </row>
    <row r="31990" spans="14:16">
      <c r="N31990" s="102"/>
      <c r="O31990" s="93"/>
      <c r="P31990" s="93"/>
    </row>
    <row r="31991" spans="14:16">
      <c r="N31991" s="102"/>
      <c r="O31991" s="93"/>
      <c r="P31991" s="93"/>
    </row>
    <row r="31992" spans="14:16">
      <c r="N31992" s="102"/>
      <c r="O31992" s="93"/>
      <c r="P31992" s="93"/>
    </row>
    <row r="31993" spans="14:16">
      <c r="N31993" s="102"/>
      <c r="O31993" s="93"/>
      <c r="P31993" s="93"/>
    </row>
    <row r="31994" spans="14:16">
      <c r="N31994" s="102"/>
      <c r="O31994" s="93"/>
      <c r="P31994" s="93"/>
    </row>
    <row r="31995" spans="14:16">
      <c r="N31995" s="102"/>
      <c r="O31995" s="93"/>
      <c r="P31995" s="93"/>
    </row>
    <row r="31996" spans="14:16">
      <c r="N31996" s="102"/>
      <c r="O31996" s="93"/>
      <c r="P31996" s="93"/>
    </row>
    <row r="31997" spans="14:16">
      <c r="N31997" s="102"/>
      <c r="O31997" s="93"/>
      <c r="P31997" s="93"/>
    </row>
    <row r="31998" spans="14:16">
      <c r="N31998" s="102"/>
      <c r="O31998" s="93"/>
      <c r="P31998" s="93"/>
    </row>
    <row r="31999" spans="14:16">
      <c r="N31999" s="102"/>
      <c r="O31999" s="93"/>
      <c r="P31999" s="93"/>
    </row>
    <row r="32000" spans="14:16">
      <c r="N32000" s="102"/>
      <c r="O32000" s="93"/>
      <c r="P32000" s="93"/>
    </row>
    <row r="32001" spans="14:16">
      <c r="N32001" s="102"/>
      <c r="O32001" s="93"/>
      <c r="P32001" s="93"/>
    </row>
    <row r="32002" spans="14:16">
      <c r="N32002" s="102"/>
      <c r="O32002" s="93"/>
      <c r="P32002" s="93"/>
    </row>
    <row r="32003" spans="14:16">
      <c r="N32003" s="102"/>
      <c r="O32003" s="93"/>
      <c r="P32003" s="93"/>
    </row>
    <row r="32004" spans="14:16">
      <c r="N32004" s="102"/>
      <c r="O32004" s="93"/>
      <c r="P32004" s="93"/>
    </row>
    <row r="32005" spans="14:16">
      <c r="N32005" s="102"/>
      <c r="O32005" s="93"/>
      <c r="P32005" s="93"/>
    </row>
    <row r="32006" spans="14:16">
      <c r="N32006" s="102"/>
      <c r="O32006" s="93"/>
      <c r="P32006" s="93"/>
    </row>
    <row r="32007" spans="14:16">
      <c r="N32007" s="102"/>
      <c r="O32007" s="93"/>
      <c r="P32007" s="93"/>
    </row>
    <row r="32008" spans="14:16">
      <c r="N32008" s="102"/>
      <c r="O32008" s="93"/>
      <c r="P32008" s="93"/>
    </row>
    <row r="32009" spans="14:16">
      <c r="N32009" s="102"/>
      <c r="O32009" s="93"/>
      <c r="P32009" s="93"/>
    </row>
    <row r="32010" spans="14:16">
      <c r="N32010" s="102"/>
      <c r="O32010" s="93"/>
      <c r="P32010" s="93"/>
    </row>
    <row r="32011" spans="14:16">
      <c r="N32011" s="102"/>
      <c r="O32011" s="93"/>
      <c r="P32011" s="93"/>
    </row>
    <row r="32012" spans="14:16">
      <c r="N32012" s="102"/>
      <c r="O32012" s="93"/>
      <c r="P32012" s="93"/>
    </row>
    <row r="32013" spans="14:16">
      <c r="N32013" s="102"/>
      <c r="O32013" s="93"/>
      <c r="P32013" s="93"/>
    </row>
    <row r="32014" spans="14:16">
      <c r="N32014" s="102"/>
      <c r="O32014" s="93"/>
      <c r="P32014" s="93"/>
    </row>
    <row r="32015" spans="14:16">
      <c r="N32015" s="102"/>
      <c r="O32015" s="93"/>
      <c r="P32015" s="93"/>
    </row>
    <row r="32016" spans="14:16">
      <c r="N32016" s="102"/>
      <c r="O32016" s="93"/>
      <c r="P32016" s="93"/>
    </row>
    <row r="32017" spans="14:16">
      <c r="N32017" s="102"/>
      <c r="O32017" s="93"/>
      <c r="P32017" s="93"/>
    </row>
    <row r="32018" spans="14:16">
      <c r="N32018" s="102"/>
      <c r="O32018" s="93"/>
      <c r="P32018" s="93"/>
    </row>
    <row r="32019" spans="14:16">
      <c r="N32019" s="102"/>
      <c r="O32019" s="93"/>
      <c r="P32019" s="93"/>
    </row>
    <row r="32020" spans="14:16">
      <c r="N32020" s="102"/>
      <c r="O32020" s="93"/>
      <c r="P32020" s="93"/>
    </row>
    <row r="32021" spans="14:16">
      <c r="N32021" s="102"/>
      <c r="O32021" s="93"/>
      <c r="P32021" s="93"/>
    </row>
    <row r="32022" spans="14:16">
      <c r="N32022" s="102"/>
      <c r="O32022" s="93"/>
      <c r="P32022" s="93"/>
    </row>
    <row r="32023" spans="14:16">
      <c r="N32023" s="102"/>
      <c r="O32023" s="93"/>
      <c r="P32023" s="93"/>
    </row>
    <row r="32024" spans="14:16">
      <c r="N32024" s="102"/>
      <c r="O32024" s="93"/>
      <c r="P32024" s="93"/>
    </row>
    <row r="32025" spans="14:16">
      <c r="N32025" s="102"/>
      <c r="O32025" s="93"/>
      <c r="P32025" s="93"/>
    </row>
    <row r="32026" spans="14:16">
      <c r="N32026" s="102"/>
      <c r="O32026" s="93"/>
      <c r="P32026" s="93"/>
    </row>
    <row r="32027" spans="14:16">
      <c r="N32027" s="102"/>
      <c r="O32027" s="93"/>
      <c r="P32027" s="93"/>
    </row>
    <row r="32028" spans="14:16">
      <c r="N32028" s="102"/>
      <c r="O32028" s="93"/>
      <c r="P32028" s="93"/>
    </row>
    <row r="32029" spans="14:16">
      <c r="N32029" s="102"/>
      <c r="O32029" s="93"/>
      <c r="P32029" s="93"/>
    </row>
    <row r="32030" spans="14:16">
      <c r="N32030" s="102"/>
      <c r="O32030" s="93"/>
      <c r="P32030" s="93"/>
    </row>
    <row r="32031" spans="14:16">
      <c r="N32031" s="102"/>
      <c r="O32031" s="93"/>
      <c r="P32031" s="93"/>
    </row>
    <row r="32032" spans="14:16">
      <c r="N32032" s="102"/>
      <c r="O32032" s="93"/>
      <c r="P32032" s="93"/>
    </row>
    <row r="32033" spans="14:16">
      <c r="N32033" s="102"/>
      <c r="O32033" s="93"/>
      <c r="P32033" s="93"/>
    </row>
    <row r="32034" spans="14:16">
      <c r="N32034" s="102"/>
      <c r="O32034" s="93"/>
      <c r="P32034" s="93"/>
    </row>
    <row r="32035" spans="14:16">
      <c r="N32035" s="102"/>
      <c r="O32035" s="93"/>
      <c r="P32035" s="93"/>
    </row>
    <row r="32036" spans="14:16">
      <c r="N32036" s="102"/>
      <c r="O32036" s="93"/>
      <c r="P32036" s="93"/>
    </row>
    <row r="32037" spans="14:16">
      <c r="N32037" s="102"/>
      <c r="O32037" s="93"/>
      <c r="P32037" s="93"/>
    </row>
    <row r="32038" spans="14:16">
      <c r="N32038" s="102"/>
      <c r="O32038" s="93"/>
      <c r="P32038" s="93"/>
    </row>
    <row r="32039" spans="14:16">
      <c r="N32039" s="102"/>
      <c r="O32039" s="93"/>
      <c r="P32039" s="93"/>
    </row>
    <row r="32040" spans="14:16">
      <c r="N32040" s="102"/>
      <c r="O32040" s="93"/>
      <c r="P32040" s="93"/>
    </row>
    <row r="32041" spans="14:16">
      <c r="N32041" s="102"/>
      <c r="O32041" s="93"/>
      <c r="P32041" s="93"/>
    </row>
    <row r="32042" spans="14:16">
      <c r="N32042" s="102"/>
      <c r="O32042" s="93"/>
      <c r="P32042" s="93"/>
    </row>
    <row r="32043" spans="14:16">
      <c r="N32043" s="102"/>
      <c r="O32043" s="93"/>
      <c r="P32043" s="93"/>
    </row>
    <row r="32044" spans="14:16">
      <c r="N32044" s="102"/>
      <c r="O32044" s="93"/>
      <c r="P32044" s="93"/>
    </row>
    <row r="32045" spans="14:16">
      <c r="N32045" s="102"/>
      <c r="O32045" s="93"/>
      <c r="P32045" s="93"/>
    </row>
    <row r="32046" spans="14:16">
      <c r="N32046" s="102"/>
      <c r="O32046" s="93"/>
      <c r="P32046" s="93"/>
    </row>
    <row r="32047" spans="14:16">
      <c r="N32047" s="102"/>
      <c r="O32047" s="93"/>
      <c r="P32047" s="93"/>
    </row>
    <row r="32048" spans="14:16">
      <c r="N32048" s="102"/>
      <c r="O32048" s="93"/>
      <c r="P32048" s="93"/>
    </row>
    <row r="32049" spans="14:16">
      <c r="N32049" s="102"/>
      <c r="O32049" s="93"/>
      <c r="P32049" s="93"/>
    </row>
    <row r="32050" spans="14:16">
      <c r="N32050" s="102"/>
      <c r="O32050" s="93"/>
      <c r="P32050" s="93"/>
    </row>
    <row r="32051" spans="14:16">
      <c r="N32051" s="102"/>
      <c r="O32051" s="93"/>
      <c r="P32051" s="93"/>
    </row>
    <row r="32052" spans="14:16">
      <c r="N32052" s="102"/>
      <c r="O32052" s="93"/>
      <c r="P32052" s="93"/>
    </row>
    <row r="32053" spans="14:16">
      <c r="N32053" s="102"/>
      <c r="O32053" s="93"/>
      <c r="P32053" s="93"/>
    </row>
    <row r="32054" spans="14:16">
      <c r="N32054" s="102"/>
      <c r="O32054" s="93"/>
      <c r="P32054" s="93"/>
    </row>
    <row r="32055" spans="14:16">
      <c r="N32055" s="102"/>
      <c r="O32055" s="93"/>
      <c r="P32055" s="93"/>
    </row>
    <row r="32056" spans="14:16">
      <c r="N32056" s="102"/>
      <c r="O32056" s="93"/>
      <c r="P32056" s="93"/>
    </row>
    <row r="32057" spans="14:16">
      <c r="N32057" s="102"/>
      <c r="O32057" s="93"/>
      <c r="P32057" s="93"/>
    </row>
    <row r="32058" spans="14:16">
      <c r="N32058" s="102"/>
      <c r="O32058" s="93"/>
      <c r="P32058" s="93"/>
    </row>
    <row r="32059" spans="14:16">
      <c r="N32059" s="102"/>
      <c r="O32059" s="93"/>
      <c r="P32059" s="93"/>
    </row>
    <row r="32060" spans="14:16">
      <c r="N32060" s="102"/>
      <c r="O32060" s="93"/>
      <c r="P32060" s="93"/>
    </row>
    <row r="32061" spans="14:16">
      <c r="N32061" s="102"/>
      <c r="O32061" s="93"/>
      <c r="P32061" s="93"/>
    </row>
    <row r="32062" spans="14:16">
      <c r="N32062" s="102"/>
      <c r="O32062" s="93"/>
      <c r="P32062" s="93"/>
    </row>
    <row r="32063" spans="14:16">
      <c r="N32063" s="102"/>
      <c r="O32063" s="93"/>
      <c r="P32063" s="93"/>
    </row>
    <row r="32064" spans="14:16">
      <c r="N32064" s="102"/>
      <c r="O32064" s="93"/>
      <c r="P32064" s="93"/>
    </row>
    <row r="32065" spans="14:16">
      <c r="N32065" s="102"/>
      <c r="O32065" s="93"/>
      <c r="P32065" s="93"/>
    </row>
    <row r="32066" spans="14:16">
      <c r="N32066" s="102"/>
      <c r="O32066" s="93"/>
      <c r="P32066" s="93"/>
    </row>
    <row r="32067" spans="14:16">
      <c r="N32067" s="102"/>
      <c r="O32067" s="93"/>
      <c r="P32067" s="93"/>
    </row>
    <row r="32068" spans="14:16">
      <c r="N32068" s="102"/>
      <c r="O32068" s="93"/>
      <c r="P32068" s="93"/>
    </row>
    <row r="32069" spans="14:16">
      <c r="N32069" s="102"/>
      <c r="O32069" s="93"/>
      <c r="P32069" s="93"/>
    </row>
    <row r="32070" spans="14:16">
      <c r="N32070" s="102"/>
      <c r="O32070" s="93"/>
      <c r="P32070" s="93"/>
    </row>
    <row r="32071" spans="14:16">
      <c r="N32071" s="102"/>
      <c r="O32071" s="93"/>
      <c r="P32071" s="93"/>
    </row>
    <row r="32072" spans="14:16">
      <c r="N32072" s="102"/>
      <c r="O32072" s="93"/>
      <c r="P32072" s="93"/>
    </row>
    <row r="32073" spans="14:16">
      <c r="N32073" s="102"/>
      <c r="O32073" s="93"/>
      <c r="P32073" s="93"/>
    </row>
    <row r="32074" spans="14:16">
      <c r="N32074" s="102"/>
      <c r="O32074" s="93"/>
      <c r="P32074" s="93"/>
    </row>
    <row r="32075" spans="14:16">
      <c r="N32075" s="102"/>
      <c r="O32075" s="93"/>
      <c r="P32075" s="93"/>
    </row>
    <row r="32076" spans="14:16">
      <c r="N32076" s="102"/>
      <c r="O32076" s="93"/>
      <c r="P32076" s="93"/>
    </row>
    <row r="32077" spans="14:16">
      <c r="N32077" s="102"/>
      <c r="O32077" s="93"/>
      <c r="P32077" s="93"/>
    </row>
    <row r="32078" spans="14:16">
      <c r="N32078" s="102"/>
      <c r="O32078" s="93"/>
      <c r="P32078" s="93"/>
    </row>
    <row r="32079" spans="14:16">
      <c r="N32079" s="102"/>
      <c r="O32079" s="93"/>
      <c r="P32079" s="93"/>
    </row>
    <row r="32080" spans="14:16">
      <c r="N32080" s="102"/>
      <c r="O32080" s="93"/>
      <c r="P32080" s="93"/>
    </row>
    <row r="32081" spans="14:16">
      <c r="N32081" s="102"/>
      <c r="O32081" s="93"/>
      <c r="P32081" s="93"/>
    </row>
    <row r="32082" spans="14:16">
      <c r="N32082" s="102"/>
      <c r="O32082" s="93"/>
      <c r="P32082" s="93"/>
    </row>
    <row r="32083" spans="14:16">
      <c r="N32083" s="102"/>
      <c r="O32083" s="93"/>
      <c r="P32083" s="93"/>
    </row>
    <row r="32084" spans="14:16">
      <c r="N32084" s="102"/>
      <c r="O32084" s="93"/>
      <c r="P32084" s="93"/>
    </row>
    <row r="32085" spans="14:16">
      <c r="N32085" s="102"/>
      <c r="O32085" s="93"/>
      <c r="P32085" s="93"/>
    </row>
    <row r="32086" spans="14:16">
      <c r="N32086" s="102"/>
      <c r="O32086" s="93"/>
      <c r="P32086" s="93"/>
    </row>
    <row r="32087" spans="14:16">
      <c r="N32087" s="102"/>
      <c r="O32087" s="93"/>
      <c r="P32087" s="93"/>
    </row>
    <row r="32088" spans="14:16">
      <c r="N32088" s="102"/>
      <c r="O32088" s="93"/>
      <c r="P32088" s="93"/>
    </row>
    <row r="32089" spans="14:16">
      <c r="N32089" s="102"/>
      <c r="O32089" s="93"/>
      <c r="P32089" s="93"/>
    </row>
    <row r="32090" spans="14:16">
      <c r="N32090" s="102"/>
      <c r="O32090" s="93"/>
      <c r="P32090" s="93"/>
    </row>
    <row r="32091" spans="14:16">
      <c r="N32091" s="102"/>
      <c r="O32091" s="93"/>
      <c r="P32091" s="93"/>
    </row>
    <row r="32092" spans="14:16">
      <c r="N32092" s="102"/>
      <c r="O32092" s="93"/>
      <c r="P32092" s="93"/>
    </row>
    <row r="32093" spans="14:16">
      <c r="N32093" s="102"/>
      <c r="O32093" s="93"/>
      <c r="P32093" s="93"/>
    </row>
    <row r="32094" spans="14:16">
      <c r="N32094" s="102"/>
      <c r="O32094" s="93"/>
      <c r="P32094" s="93"/>
    </row>
    <row r="32095" spans="14:16">
      <c r="N32095" s="102"/>
      <c r="O32095" s="93"/>
      <c r="P32095" s="93"/>
    </row>
    <row r="32096" spans="14:16">
      <c r="N32096" s="102"/>
      <c r="O32096" s="93"/>
      <c r="P32096" s="93"/>
    </row>
    <row r="32097" spans="14:16">
      <c r="N32097" s="102"/>
      <c r="O32097" s="93"/>
      <c r="P32097" s="93"/>
    </row>
    <row r="32098" spans="14:16">
      <c r="N32098" s="102"/>
      <c r="O32098" s="93"/>
      <c r="P32098" s="93"/>
    </row>
    <row r="32099" spans="14:16">
      <c r="N32099" s="102"/>
      <c r="O32099" s="93"/>
      <c r="P32099" s="93"/>
    </row>
    <row r="32100" spans="14:16">
      <c r="N32100" s="102"/>
      <c r="O32100" s="93"/>
      <c r="P32100" s="93"/>
    </row>
    <row r="32101" spans="14:16">
      <c r="N32101" s="102"/>
      <c r="O32101" s="93"/>
      <c r="P32101" s="93"/>
    </row>
    <row r="32102" spans="14:16">
      <c r="N32102" s="102"/>
      <c r="O32102" s="93"/>
      <c r="P32102" s="93"/>
    </row>
    <row r="32103" spans="14:16">
      <c r="N32103" s="102"/>
      <c r="O32103" s="93"/>
      <c r="P32103" s="93"/>
    </row>
    <row r="32104" spans="14:16">
      <c r="N32104" s="102"/>
      <c r="O32104" s="93"/>
      <c r="P32104" s="93"/>
    </row>
    <row r="32105" spans="14:16">
      <c r="N32105" s="102"/>
      <c r="O32105" s="93"/>
      <c r="P32105" s="93"/>
    </row>
    <row r="32106" spans="14:16">
      <c r="N32106" s="102"/>
      <c r="O32106" s="93"/>
      <c r="P32106" s="93"/>
    </row>
    <row r="32107" spans="14:16">
      <c r="N32107" s="102"/>
      <c r="O32107" s="93"/>
      <c r="P32107" s="93"/>
    </row>
    <row r="32108" spans="14:16">
      <c r="N32108" s="102"/>
      <c r="O32108" s="93"/>
      <c r="P32108" s="93"/>
    </row>
    <row r="32109" spans="14:16">
      <c r="N32109" s="102"/>
      <c r="O32109" s="93"/>
      <c r="P32109" s="93"/>
    </row>
    <row r="32110" spans="14:16">
      <c r="N32110" s="102"/>
      <c r="O32110" s="93"/>
      <c r="P32110" s="93"/>
    </row>
    <row r="32111" spans="14:16">
      <c r="N32111" s="102"/>
      <c r="O32111" s="93"/>
      <c r="P32111" s="93"/>
    </row>
    <row r="32112" spans="14:16">
      <c r="N32112" s="102"/>
      <c r="O32112" s="93"/>
      <c r="P32112" s="93"/>
    </row>
    <row r="32113" spans="14:16">
      <c r="N32113" s="102"/>
      <c r="O32113" s="93"/>
      <c r="P32113" s="93"/>
    </row>
    <row r="32114" spans="14:16">
      <c r="N32114" s="102"/>
      <c r="O32114" s="93"/>
      <c r="P32114" s="93"/>
    </row>
    <row r="32115" spans="14:16">
      <c r="N32115" s="102"/>
      <c r="O32115" s="93"/>
      <c r="P32115" s="93"/>
    </row>
    <row r="32116" spans="14:16">
      <c r="N32116" s="102"/>
      <c r="O32116" s="93"/>
      <c r="P32116" s="93"/>
    </row>
    <row r="32117" spans="14:16">
      <c r="N32117" s="102"/>
      <c r="O32117" s="93"/>
      <c r="P32117" s="93"/>
    </row>
    <row r="32118" spans="14:16">
      <c r="N32118" s="102"/>
      <c r="O32118" s="93"/>
      <c r="P32118" s="93"/>
    </row>
    <row r="32119" spans="14:16">
      <c r="N32119" s="102"/>
      <c r="O32119" s="93"/>
      <c r="P32119" s="93"/>
    </row>
    <row r="32120" spans="14:16">
      <c r="N32120" s="102"/>
      <c r="O32120" s="93"/>
      <c r="P32120" s="93"/>
    </row>
    <row r="32121" spans="14:16">
      <c r="N32121" s="102"/>
      <c r="O32121" s="93"/>
      <c r="P32121" s="93"/>
    </row>
    <row r="32122" spans="14:16">
      <c r="N32122" s="102"/>
      <c r="O32122" s="93"/>
      <c r="P32122" s="93"/>
    </row>
    <row r="32123" spans="14:16">
      <c r="N32123" s="102"/>
      <c r="O32123" s="93"/>
      <c r="P32123" s="93"/>
    </row>
    <row r="32124" spans="14:16">
      <c r="N32124" s="102"/>
      <c r="O32124" s="93"/>
      <c r="P32124" s="93"/>
    </row>
    <row r="32125" spans="14:16">
      <c r="N32125" s="102"/>
      <c r="O32125" s="93"/>
      <c r="P32125" s="93"/>
    </row>
    <row r="32126" spans="14:16">
      <c r="N32126" s="102"/>
      <c r="O32126" s="93"/>
      <c r="P32126" s="93"/>
    </row>
    <row r="32127" spans="14:16">
      <c r="N32127" s="102"/>
      <c r="O32127" s="93"/>
      <c r="P32127" s="93"/>
    </row>
    <row r="32128" spans="14:16">
      <c r="N32128" s="102"/>
      <c r="O32128" s="93"/>
      <c r="P32128" s="93"/>
    </row>
    <row r="32129" spans="14:16">
      <c r="N32129" s="102"/>
      <c r="O32129" s="93"/>
      <c r="P32129" s="93"/>
    </row>
    <row r="32130" spans="14:16">
      <c r="N32130" s="102"/>
      <c r="O32130" s="93"/>
      <c r="P32130" s="93"/>
    </row>
    <row r="32131" spans="14:16">
      <c r="N32131" s="102"/>
      <c r="O32131" s="93"/>
      <c r="P32131" s="93"/>
    </row>
    <row r="32132" spans="14:16">
      <c r="N32132" s="102"/>
      <c r="O32132" s="93"/>
      <c r="P32132" s="93"/>
    </row>
    <row r="32133" spans="14:16">
      <c r="N32133" s="102"/>
      <c r="O32133" s="93"/>
      <c r="P32133" s="93"/>
    </row>
    <row r="32134" spans="14:16">
      <c r="N32134" s="102"/>
      <c r="O32134" s="93"/>
      <c r="P32134" s="93"/>
    </row>
    <row r="32135" spans="14:16">
      <c r="N32135" s="102"/>
      <c r="O32135" s="93"/>
      <c r="P32135" s="93"/>
    </row>
    <row r="32136" spans="14:16">
      <c r="N32136" s="102"/>
      <c r="O32136" s="93"/>
      <c r="P32136" s="93"/>
    </row>
    <row r="32137" spans="14:16">
      <c r="N32137" s="102"/>
      <c r="O32137" s="93"/>
      <c r="P32137" s="93"/>
    </row>
    <row r="32138" spans="14:16">
      <c r="N32138" s="102"/>
      <c r="O32138" s="93"/>
      <c r="P32138" s="93"/>
    </row>
    <row r="32139" spans="14:16">
      <c r="N32139" s="102"/>
      <c r="O32139" s="93"/>
      <c r="P32139" s="93"/>
    </row>
    <row r="32140" spans="14:16">
      <c r="N32140" s="102"/>
      <c r="O32140" s="93"/>
      <c r="P32140" s="93"/>
    </row>
    <row r="32141" spans="14:16">
      <c r="N32141" s="102"/>
      <c r="O32141" s="93"/>
      <c r="P32141" s="93"/>
    </row>
    <row r="32142" spans="14:16">
      <c r="N32142" s="102"/>
      <c r="O32142" s="93"/>
      <c r="P32142" s="93"/>
    </row>
    <row r="32143" spans="14:16">
      <c r="N32143" s="102"/>
      <c r="O32143" s="93"/>
      <c r="P32143" s="93"/>
    </row>
    <row r="32144" spans="14:16">
      <c r="N32144" s="102"/>
      <c r="O32144" s="93"/>
      <c r="P32144" s="93"/>
    </row>
    <row r="32145" spans="14:16">
      <c r="N32145" s="102"/>
      <c r="O32145" s="93"/>
      <c r="P32145" s="93"/>
    </row>
    <row r="32146" spans="14:16">
      <c r="N32146" s="102"/>
      <c r="O32146" s="93"/>
      <c r="P32146" s="93"/>
    </row>
    <row r="32147" spans="14:16">
      <c r="N32147" s="102"/>
      <c r="O32147" s="93"/>
      <c r="P32147" s="93"/>
    </row>
    <row r="32148" spans="14:16">
      <c r="N32148" s="102"/>
      <c r="O32148" s="93"/>
      <c r="P32148" s="93"/>
    </row>
    <row r="32149" spans="14:16">
      <c r="N32149" s="102"/>
      <c r="O32149" s="93"/>
      <c r="P32149" s="93"/>
    </row>
    <row r="32150" spans="14:16">
      <c r="N32150" s="102"/>
      <c r="O32150" s="93"/>
      <c r="P32150" s="93"/>
    </row>
    <row r="32151" spans="14:16">
      <c r="N32151" s="102"/>
      <c r="O32151" s="93"/>
      <c r="P32151" s="93"/>
    </row>
    <row r="32152" spans="14:16">
      <c r="N32152" s="102"/>
      <c r="O32152" s="93"/>
      <c r="P32152" s="93"/>
    </row>
    <row r="32153" spans="14:16">
      <c r="N32153" s="102"/>
      <c r="O32153" s="93"/>
      <c r="P32153" s="93"/>
    </row>
    <row r="32154" spans="14:16">
      <c r="N32154" s="102"/>
      <c r="O32154" s="93"/>
      <c r="P32154" s="93"/>
    </row>
    <row r="32155" spans="14:16">
      <c r="N32155" s="102"/>
      <c r="O32155" s="93"/>
      <c r="P32155" s="93"/>
    </row>
    <row r="32156" spans="14:16">
      <c r="N32156" s="102"/>
      <c r="O32156" s="93"/>
      <c r="P32156" s="93"/>
    </row>
    <row r="32157" spans="14:16">
      <c r="N32157" s="102"/>
      <c r="O32157" s="93"/>
      <c r="P32157" s="93"/>
    </row>
    <row r="32158" spans="14:16">
      <c r="N32158" s="102"/>
      <c r="O32158" s="93"/>
      <c r="P32158" s="93"/>
    </row>
    <row r="32159" spans="14:16">
      <c r="N32159" s="102"/>
      <c r="O32159" s="93"/>
      <c r="P32159" s="93"/>
    </row>
    <row r="32160" spans="14:16">
      <c r="N32160" s="102"/>
      <c r="O32160" s="93"/>
      <c r="P32160" s="93"/>
    </row>
    <row r="32161" spans="14:16">
      <c r="N32161" s="102"/>
      <c r="O32161" s="93"/>
      <c r="P32161" s="93"/>
    </row>
    <row r="32162" spans="14:16">
      <c r="N32162" s="102"/>
      <c r="O32162" s="93"/>
      <c r="P32162" s="93"/>
    </row>
    <row r="32163" spans="14:16">
      <c r="N32163" s="102"/>
      <c r="O32163" s="93"/>
      <c r="P32163" s="93"/>
    </row>
    <row r="32164" spans="14:16">
      <c r="N32164" s="102"/>
      <c r="O32164" s="93"/>
      <c r="P32164" s="93"/>
    </row>
    <row r="32165" spans="14:16">
      <c r="N32165" s="102"/>
      <c r="O32165" s="93"/>
      <c r="P32165" s="93"/>
    </row>
    <row r="32166" spans="14:16">
      <c r="N32166" s="102"/>
      <c r="O32166" s="93"/>
      <c r="P32166" s="93"/>
    </row>
    <row r="32167" spans="14:16">
      <c r="N32167" s="102"/>
      <c r="O32167" s="93"/>
      <c r="P32167" s="93"/>
    </row>
    <row r="32168" spans="14:16">
      <c r="N32168" s="102"/>
      <c r="O32168" s="93"/>
      <c r="P32168" s="93"/>
    </row>
    <row r="32169" spans="14:16">
      <c r="N32169" s="102"/>
      <c r="O32169" s="93"/>
      <c r="P32169" s="93"/>
    </row>
    <row r="32170" spans="14:16">
      <c r="N32170" s="102"/>
      <c r="O32170" s="93"/>
      <c r="P32170" s="93"/>
    </row>
    <row r="32171" spans="14:16">
      <c r="N32171" s="102"/>
      <c r="O32171" s="93"/>
      <c r="P32171" s="93"/>
    </row>
    <row r="32172" spans="14:16">
      <c r="N32172" s="102"/>
      <c r="O32172" s="93"/>
      <c r="P32172" s="93"/>
    </row>
    <row r="32173" spans="14:16">
      <c r="N32173" s="102"/>
      <c r="O32173" s="93"/>
      <c r="P32173" s="93"/>
    </row>
    <row r="32174" spans="14:16">
      <c r="N32174" s="102"/>
      <c r="O32174" s="93"/>
      <c r="P32174" s="93"/>
    </row>
    <row r="32175" spans="14:16">
      <c r="N32175" s="102"/>
      <c r="O32175" s="93"/>
      <c r="P32175" s="93"/>
    </row>
    <row r="32176" spans="14:16">
      <c r="N32176" s="102"/>
      <c r="O32176" s="93"/>
      <c r="P32176" s="93"/>
    </row>
    <row r="32177" spans="14:16">
      <c r="N32177" s="102"/>
      <c r="O32177" s="93"/>
      <c r="P32177" s="93"/>
    </row>
    <row r="32178" spans="14:16">
      <c r="N32178" s="102"/>
      <c r="O32178" s="93"/>
      <c r="P32178" s="93"/>
    </row>
    <row r="32179" spans="14:16">
      <c r="N32179" s="102"/>
      <c r="O32179" s="93"/>
      <c r="P32179" s="93"/>
    </row>
    <row r="32180" spans="14:16">
      <c r="N32180" s="102"/>
      <c r="O32180" s="93"/>
      <c r="P32180" s="93"/>
    </row>
    <row r="32181" spans="14:16">
      <c r="N32181" s="102"/>
      <c r="O32181" s="93"/>
      <c r="P32181" s="93"/>
    </row>
    <row r="32182" spans="14:16">
      <c r="N32182" s="102"/>
      <c r="O32182" s="93"/>
      <c r="P32182" s="93"/>
    </row>
    <row r="32183" spans="14:16">
      <c r="N32183" s="102"/>
      <c r="O32183" s="93"/>
      <c r="P32183" s="93"/>
    </row>
    <row r="32184" spans="14:16">
      <c r="N32184" s="102"/>
      <c r="O32184" s="93"/>
      <c r="P32184" s="93"/>
    </row>
    <row r="32185" spans="14:16">
      <c r="N32185" s="102"/>
      <c r="O32185" s="93"/>
      <c r="P32185" s="93"/>
    </row>
    <row r="32186" spans="14:16">
      <c r="N32186" s="102"/>
      <c r="O32186" s="93"/>
      <c r="P32186" s="93"/>
    </row>
    <row r="32187" spans="14:16">
      <c r="N32187" s="102"/>
      <c r="O32187" s="93"/>
      <c r="P32187" s="93"/>
    </row>
    <row r="32188" spans="14:16">
      <c r="N32188" s="102"/>
      <c r="O32188" s="93"/>
      <c r="P32188" s="93"/>
    </row>
    <row r="32189" spans="14:16">
      <c r="N32189" s="102"/>
      <c r="O32189" s="93"/>
      <c r="P32189" s="93"/>
    </row>
    <row r="32190" spans="14:16">
      <c r="N32190" s="102"/>
      <c r="O32190" s="93"/>
      <c r="P32190" s="93"/>
    </row>
    <row r="32191" spans="14:16">
      <c r="N32191" s="102"/>
      <c r="O32191" s="93"/>
      <c r="P32191" s="93"/>
    </row>
    <row r="32192" spans="14:16">
      <c r="N32192" s="102"/>
      <c r="O32192" s="93"/>
      <c r="P32192" s="93"/>
    </row>
    <row r="32193" spans="14:16">
      <c r="N32193" s="102"/>
      <c r="O32193" s="93"/>
      <c r="P32193" s="93"/>
    </row>
    <row r="32194" spans="14:16">
      <c r="N32194" s="102"/>
      <c r="O32194" s="93"/>
      <c r="P32194" s="93"/>
    </row>
    <row r="32195" spans="14:16">
      <c r="N32195" s="102"/>
      <c r="O32195" s="93"/>
      <c r="P32195" s="93"/>
    </row>
    <row r="32196" spans="14:16">
      <c r="N32196" s="102"/>
      <c r="O32196" s="93"/>
      <c r="P32196" s="93"/>
    </row>
    <row r="32197" spans="14:16">
      <c r="N32197" s="102"/>
      <c r="O32197" s="93"/>
      <c r="P32197" s="93"/>
    </row>
    <row r="32198" spans="14:16">
      <c r="N32198" s="102"/>
      <c r="O32198" s="93"/>
      <c r="P32198" s="93"/>
    </row>
    <row r="32199" spans="14:16">
      <c r="N32199" s="102"/>
      <c r="O32199" s="93"/>
      <c r="P32199" s="93"/>
    </row>
    <row r="32200" spans="14:16">
      <c r="N32200" s="102"/>
      <c r="O32200" s="93"/>
      <c r="P32200" s="93"/>
    </row>
    <row r="32201" spans="14:16">
      <c r="N32201" s="102"/>
      <c r="O32201" s="93"/>
      <c r="P32201" s="93"/>
    </row>
    <row r="32202" spans="14:16">
      <c r="N32202" s="102"/>
      <c r="O32202" s="93"/>
      <c r="P32202" s="93"/>
    </row>
    <row r="32203" spans="14:16">
      <c r="N32203" s="102"/>
      <c r="O32203" s="93"/>
      <c r="P32203" s="93"/>
    </row>
    <row r="32204" spans="14:16">
      <c r="N32204" s="102"/>
      <c r="O32204" s="93"/>
      <c r="P32204" s="93"/>
    </row>
    <row r="32205" spans="14:16">
      <c r="N32205" s="102"/>
      <c r="O32205" s="93"/>
      <c r="P32205" s="93"/>
    </row>
    <row r="32206" spans="14:16">
      <c r="N32206" s="102"/>
      <c r="O32206" s="93"/>
      <c r="P32206" s="93"/>
    </row>
    <row r="32207" spans="14:16">
      <c r="N32207" s="102"/>
      <c r="O32207" s="93"/>
      <c r="P32207" s="93"/>
    </row>
    <row r="32208" spans="14:16">
      <c r="N32208" s="102"/>
      <c r="O32208" s="93"/>
      <c r="P32208" s="93"/>
    </row>
    <row r="32209" spans="14:16">
      <c r="N32209" s="102"/>
      <c r="O32209" s="93"/>
      <c r="P32209" s="93"/>
    </row>
    <row r="32210" spans="14:16">
      <c r="N32210" s="102"/>
      <c r="O32210" s="93"/>
      <c r="P32210" s="93"/>
    </row>
    <row r="32211" spans="14:16">
      <c r="N32211" s="102"/>
      <c r="O32211" s="93"/>
      <c r="P32211" s="93"/>
    </row>
    <row r="32212" spans="14:16">
      <c r="N32212" s="102"/>
      <c r="O32212" s="93"/>
      <c r="P32212" s="93"/>
    </row>
    <row r="32213" spans="14:16">
      <c r="N32213" s="102"/>
      <c r="O32213" s="93"/>
      <c r="P32213" s="93"/>
    </row>
    <row r="32214" spans="14:16">
      <c r="N32214" s="102"/>
      <c r="O32214" s="93"/>
      <c r="P32214" s="93"/>
    </row>
    <row r="32215" spans="14:16">
      <c r="N32215" s="102"/>
      <c r="O32215" s="93"/>
      <c r="P32215" s="93"/>
    </row>
    <row r="32216" spans="14:16">
      <c r="N32216" s="102"/>
      <c r="O32216" s="93"/>
      <c r="P32216" s="93"/>
    </row>
    <row r="32217" spans="14:16">
      <c r="N32217" s="102"/>
      <c r="O32217" s="93"/>
      <c r="P32217" s="93"/>
    </row>
    <row r="32218" spans="14:16">
      <c r="N32218" s="102"/>
      <c r="O32218" s="93"/>
      <c r="P32218" s="93"/>
    </row>
    <row r="32219" spans="14:16">
      <c r="N32219" s="102"/>
      <c r="O32219" s="93"/>
      <c r="P32219" s="93"/>
    </row>
    <row r="32220" spans="14:16">
      <c r="N32220" s="102"/>
      <c r="O32220" s="93"/>
      <c r="P32220" s="93"/>
    </row>
    <row r="32221" spans="14:16">
      <c r="N32221" s="102"/>
      <c r="O32221" s="93"/>
      <c r="P32221" s="93"/>
    </row>
    <row r="32222" spans="14:16">
      <c r="N32222" s="102"/>
      <c r="O32222" s="93"/>
      <c r="P32222" s="93"/>
    </row>
    <row r="32223" spans="14:16">
      <c r="N32223" s="102"/>
      <c r="O32223" s="93"/>
      <c r="P32223" s="93"/>
    </row>
    <row r="32224" spans="14:16">
      <c r="N32224" s="102"/>
      <c r="O32224" s="93"/>
      <c r="P32224" s="93"/>
    </row>
    <row r="32225" spans="14:16">
      <c r="N32225" s="102"/>
      <c r="O32225" s="93"/>
      <c r="P32225" s="93"/>
    </row>
    <row r="32226" spans="14:16">
      <c r="N32226" s="102"/>
      <c r="O32226" s="93"/>
      <c r="P32226" s="93"/>
    </row>
    <row r="32227" spans="14:16">
      <c r="N32227" s="102"/>
      <c r="O32227" s="93"/>
      <c r="P32227" s="93"/>
    </row>
    <row r="32228" spans="14:16">
      <c r="N32228" s="102"/>
      <c r="O32228" s="93"/>
      <c r="P32228" s="93"/>
    </row>
    <row r="32229" spans="14:16">
      <c r="N32229" s="102"/>
      <c r="O32229" s="93"/>
      <c r="P32229" s="93"/>
    </row>
    <row r="32230" spans="14:16">
      <c r="N32230" s="102"/>
      <c r="O32230" s="93"/>
      <c r="P32230" s="93"/>
    </row>
    <row r="32231" spans="14:16">
      <c r="N32231" s="102"/>
      <c r="O32231" s="93"/>
      <c r="P32231" s="93"/>
    </row>
    <row r="32232" spans="14:16">
      <c r="N32232" s="102"/>
      <c r="O32232" s="93"/>
      <c r="P32232" s="93"/>
    </row>
    <row r="32233" spans="14:16">
      <c r="N32233" s="102"/>
      <c r="O32233" s="93"/>
      <c r="P32233" s="93"/>
    </row>
    <row r="32234" spans="14:16">
      <c r="N32234" s="102"/>
      <c r="O32234" s="93"/>
      <c r="P32234" s="93"/>
    </row>
    <row r="32235" spans="14:16">
      <c r="N32235" s="102"/>
      <c r="O32235" s="93"/>
      <c r="P32235" s="93"/>
    </row>
    <row r="32236" spans="14:16">
      <c r="N32236" s="102"/>
      <c r="O32236" s="93"/>
      <c r="P32236" s="93"/>
    </row>
    <row r="32237" spans="14:16">
      <c r="N32237" s="102"/>
      <c r="O32237" s="93"/>
      <c r="P32237" s="93"/>
    </row>
    <row r="32238" spans="14:16">
      <c r="N32238" s="102"/>
      <c r="O32238" s="93"/>
      <c r="P32238" s="93"/>
    </row>
    <row r="32239" spans="14:16">
      <c r="N32239" s="102"/>
      <c r="O32239" s="93"/>
      <c r="P32239" s="93"/>
    </row>
    <row r="32240" spans="14:16">
      <c r="N32240" s="102"/>
      <c r="O32240" s="93"/>
      <c r="P32240" s="93"/>
    </row>
    <row r="32241" spans="14:16">
      <c r="N32241" s="102"/>
      <c r="O32241" s="93"/>
      <c r="P32241" s="93"/>
    </row>
    <row r="32242" spans="14:16">
      <c r="N32242" s="102"/>
      <c r="O32242" s="93"/>
      <c r="P32242" s="93"/>
    </row>
    <row r="32243" spans="14:16">
      <c r="N32243" s="102"/>
      <c r="O32243" s="93"/>
      <c r="P32243" s="93"/>
    </row>
    <row r="32244" spans="14:16">
      <c r="N32244" s="102"/>
      <c r="O32244" s="93"/>
      <c r="P32244" s="93"/>
    </row>
    <row r="32245" spans="14:16">
      <c r="N32245" s="102"/>
      <c r="O32245" s="93"/>
      <c r="P32245" s="93"/>
    </row>
    <row r="32246" spans="14:16">
      <c r="N32246" s="102"/>
      <c r="O32246" s="93"/>
      <c r="P32246" s="93"/>
    </row>
    <row r="32247" spans="14:16">
      <c r="N32247" s="102"/>
      <c r="O32247" s="93"/>
      <c r="P32247" s="93"/>
    </row>
    <row r="32248" spans="14:16">
      <c r="N32248" s="102"/>
      <c r="O32248" s="93"/>
      <c r="P32248" s="93"/>
    </row>
    <row r="32249" spans="14:16">
      <c r="N32249" s="102"/>
      <c r="O32249" s="93"/>
      <c r="P32249" s="93"/>
    </row>
    <row r="32250" spans="14:16">
      <c r="N32250" s="102"/>
      <c r="O32250" s="93"/>
      <c r="P32250" s="93"/>
    </row>
    <row r="32251" spans="14:16">
      <c r="N32251" s="102"/>
      <c r="O32251" s="93"/>
      <c r="P32251" s="93"/>
    </row>
    <row r="32252" spans="14:16">
      <c r="N32252" s="102"/>
      <c r="O32252" s="93"/>
      <c r="P32252" s="93"/>
    </row>
    <row r="32253" spans="14:16">
      <c r="N32253" s="102"/>
      <c r="O32253" s="93"/>
      <c r="P32253" s="93"/>
    </row>
    <row r="32254" spans="14:16">
      <c r="N32254" s="102"/>
      <c r="O32254" s="93"/>
      <c r="P32254" s="93"/>
    </row>
    <row r="32255" spans="14:16">
      <c r="N32255" s="102"/>
      <c r="O32255" s="93"/>
      <c r="P32255" s="93"/>
    </row>
    <row r="32256" spans="14:16">
      <c r="N32256" s="102"/>
      <c r="O32256" s="93"/>
      <c r="P32256" s="93"/>
    </row>
    <row r="32257" spans="14:16">
      <c r="N32257" s="102"/>
      <c r="O32257" s="93"/>
      <c r="P32257" s="93"/>
    </row>
    <row r="32258" spans="14:16">
      <c r="N32258" s="102"/>
      <c r="O32258" s="93"/>
      <c r="P32258" s="93"/>
    </row>
    <row r="32259" spans="14:16">
      <c r="N32259" s="102"/>
      <c r="O32259" s="93"/>
      <c r="P32259" s="93"/>
    </row>
    <row r="32260" spans="14:16">
      <c r="N32260" s="102"/>
      <c r="O32260" s="93"/>
      <c r="P32260" s="93"/>
    </row>
    <row r="32261" spans="14:16">
      <c r="N32261" s="102"/>
      <c r="O32261" s="93"/>
      <c r="P32261" s="93"/>
    </row>
    <row r="32262" spans="14:16">
      <c r="N32262" s="102"/>
      <c r="O32262" s="93"/>
      <c r="P32262" s="93"/>
    </row>
    <row r="32263" spans="14:16">
      <c r="N32263" s="102"/>
      <c r="O32263" s="93"/>
      <c r="P32263" s="93"/>
    </row>
    <row r="32264" spans="14:16">
      <c r="N32264" s="102"/>
      <c r="O32264" s="93"/>
      <c r="P32264" s="93"/>
    </row>
    <row r="32265" spans="14:16">
      <c r="N32265" s="102"/>
      <c r="O32265" s="93"/>
      <c r="P32265" s="93"/>
    </row>
    <row r="32266" spans="14:16">
      <c r="N32266" s="102"/>
      <c r="O32266" s="93"/>
      <c r="P32266" s="93"/>
    </row>
    <row r="32267" spans="14:16">
      <c r="N32267" s="102"/>
      <c r="O32267" s="93"/>
      <c r="P32267" s="93"/>
    </row>
    <row r="32268" spans="14:16">
      <c r="N32268" s="102"/>
      <c r="O32268" s="93"/>
      <c r="P32268" s="93"/>
    </row>
    <row r="32269" spans="14:16">
      <c r="N32269" s="102"/>
      <c r="O32269" s="93"/>
      <c r="P32269" s="93"/>
    </row>
    <row r="32270" spans="14:16">
      <c r="N32270" s="102"/>
      <c r="O32270" s="93"/>
      <c r="P32270" s="93"/>
    </row>
    <row r="32271" spans="14:16">
      <c r="N32271" s="102"/>
      <c r="O32271" s="93"/>
      <c r="P32271" s="93"/>
    </row>
    <row r="32272" spans="14:16">
      <c r="N32272" s="102"/>
      <c r="O32272" s="93"/>
      <c r="P32272" s="93"/>
    </row>
    <row r="32273" spans="14:16">
      <c r="N32273" s="102"/>
      <c r="O32273" s="93"/>
      <c r="P32273" s="93"/>
    </row>
    <row r="32274" spans="14:16">
      <c r="N32274" s="102"/>
      <c r="O32274" s="93"/>
      <c r="P32274" s="93"/>
    </row>
    <row r="32275" spans="14:16">
      <c r="N32275" s="102"/>
      <c r="O32275" s="93"/>
      <c r="P32275" s="93"/>
    </row>
    <row r="32276" spans="14:16">
      <c r="N32276" s="102"/>
      <c r="O32276" s="93"/>
      <c r="P32276" s="93"/>
    </row>
    <row r="32277" spans="14:16">
      <c r="N32277" s="102"/>
      <c r="O32277" s="93"/>
      <c r="P32277" s="93"/>
    </row>
    <row r="32278" spans="14:16">
      <c r="N32278" s="102"/>
      <c r="O32278" s="93"/>
      <c r="P32278" s="93"/>
    </row>
    <row r="32279" spans="14:16">
      <c r="N32279" s="102"/>
      <c r="O32279" s="93"/>
      <c r="P32279" s="93"/>
    </row>
    <row r="32280" spans="14:16">
      <c r="N32280" s="102"/>
      <c r="O32280" s="93"/>
      <c r="P32280" s="93"/>
    </row>
    <row r="32281" spans="14:16">
      <c r="N32281" s="102"/>
      <c r="O32281" s="93"/>
      <c r="P32281" s="93"/>
    </row>
    <row r="32282" spans="14:16">
      <c r="N32282" s="102"/>
      <c r="O32282" s="93"/>
      <c r="P32282" s="93"/>
    </row>
    <row r="32283" spans="14:16">
      <c r="N32283" s="102"/>
      <c r="O32283" s="93"/>
      <c r="P32283" s="93"/>
    </row>
    <row r="32284" spans="14:16">
      <c r="N32284" s="102"/>
      <c r="O32284" s="93"/>
      <c r="P32284" s="93"/>
    </row>
    <row r="32285" spans="14:16">
      <c r="N32285" s="102"/>
      <c r="O32285" s="93"/>
      <c r="P32285" s="93"/>
    </row>
    <row r="32286" spans="14:16">
      <c r="N32286" s="102"/>
      <c r="O32286" s="93"/>
      <c r="P32286" s="93"/>
    </row>
    <row r="32287" spans="14:16">
      <c r="N32287" s="102"/>
      <c r="O32287" s="93"/>
      <c r="P32287" s="93"/>
    </row>
    <row r="32288" spans="14:16">
      <c r="N32288" s="102"/>
      <c r="O32288" s="93"/>
      <c r="P32288" s="93"/>
    </row>
    <row r="32289" spans="14:16">
      <c r="N32289" s="102"/>
      <c r="O32289" s="93"/>
      <c r="P32289" s="93"/>
    </row>
    <row r="32290" spans="14:16">
      <c r="N32290" s="102"/>
      <c r="O32290" s="93"/>
      <c r="P32290" s="93"/>
    </row>
    <row r="32291" spans="14:16">
      <c r="N32291" s="102"/>
      <c r="O32291" s="93"/>
      <c r="P32291" s="93"/>
    </row>
    <row r="32292" spans="14:16">
      <c r="N32292" s="102"/>
      <c r="O32292" s="93"/>
      <c r="P32292" s="93"/>
    </row>
    <row r="32293" spans="14:16">
      <c r="N32293" s="102"/>
      <c r="O32293" s="93"/>
      <c r="P32293" s="93"/>
    </row>
    <row r="32294" spans="14:16">
      <c r="N32294" s="102"/>
      <c r="O32294" s="93"/>
      <c r="P32294" s="93"/>
    </row>
    <row r="32295" spans="14:16">
      <c r="N32295" s="102"/>
      <c r="O32295" s="93"/>
      <c r="P32295" s="93"/>
    </row>
    <row r="32296" spans="14:16">
      <c r="N32296" s="102"/>
      <c r="O32296" s="93"/>
      <c r="P32296" s="93"/>
    </row>
    <row r="32297" spans="14:16">
      <c r="N32297" s="102"/>
      <c r="O32297" s="93"/>
      <c r="P32297" s="93"/>
    </row>
    <row r="32298" spans="14:16">
      <c r="N32298" s="102"/>
      <c r="O32298" s="93"/>
      <c r="P32298" s="93"/>
    </row>
    <row r="32299" spans="14:16">
      <c r="N32299" s="102"/>
      <c r="O32299" s="93"/>
      <c r="P32299" s="93"/>
    </row>
    <row r="32300" spans="14:16">
      <c r="N32300" s="102"/>
      <c r="O32300" s="93"/>
      <c r="P32300" s="93"/>
    </row>
    <row r="32301" spans="14:16">
      <c r="N32301" s="102"/>
      <c r="O32301" s="93"/>
      <c r="P32301" s="93"/>
    </row>
    <row r="32302" spans="14:16">
      <c r="N32302" s="102"/>
      <c r="O32302" s="93"/>
      <c r="P32302" s="93"/>
    </row>
    <row r="32303" spans="14:16">
      <c r="N32303" s="102"/>
      <c r="O32303" s="93"/>
      <c r="P32303" s="93"/>
    </row>
    <row r="32304" spans="14:16">
      <c r="N32304" s="102"/>
      <c r="O32304" s="93"/>
      <c r="P32304" s="93"/>
    </row>
    <row r="32305" spans="14:16">
      <c r="N32305" s="102"/>
      <c r="O32305" s="93"/>
      <c r="P32305" s="93"/>
    </row>
    <row r="32306" spans="14:16">
      <c r="N32306" s="102"/>
      <c r="O32306" s="93"/>
      <c r="P32306" s="93"/>
    </row>
    <row r="32307" spans="14:16">
      <c r="N32307" s="102"/>
      <c r="O32307" s="93"/>
      <c r="P32307" s="93"/>
    </row>
    <row r="32308" spans="14:16">
      <c r="N32308" s="102"/>
      <c r="O32308" s="93"/>
      <c r="P32308" s="93"/>
    </row>
    <row r="32309" spans="14:16">
      <c r="N32309" s="102"/>
      <c r="O32309" s="93"/>
      <c r="P32309" s="93"/>
    </row>
    <row r="32310" spans="14:16">
      <c r="N32310" s="102"/>
      <c r="O32310" s="93"/>
      <c r="P32310" s="93"/>
    </row>
    <row r="32311" spans="14:16">
      <c r="N32311" s="102"/>
      <c r="O32311" s="93"/>
      <c r="P32311" s="93"/>
    </row>
    <row r="32312" spans="14:16">
      <c r="N32312" s="102"/>
      <c r="O32312" s="93"/>
      <c r="P32312" s="93"/>
    </row>
    <row r="32313" spans="14:16">
      <c r="N32313" s="102"/>
      <c r="O32313" s="93"/>
      <c r="P32313" s="93"/>
    </row>
    <row r="32314" spans="14:16">
      <c r="N32314" s="102"/>
      <c r="O32314" s="93"/>
      <c r="P32314" s="93"/>
    </row>
    <row r="32315" spans="14:16">
      <c r="N32315" s="102"/>
      <c r="O32315" s="93"/>
      <c r="P32315" s="93"/>
    </row>
    <row r="32316" spans="14:16">
      <c r="N32316" s="102"/>
      <c r="O32316" s="93"/>
      <c r="P32316" s="93"/>
    </row>
    <row r="32317" spans="14:16">
      <c r="N32317" s="102"/>
      <c r="O32317" s="93"/>
      <c r="P32317" s="93"/>
    </row>
    <row r="32318" spans="14:16">
      <c r="N32318" s="102"/>
      <c r="O32318" s="93"/>
      <c r="P32318" s="93"/>
    </row>
    <row r="32319" spans="14:16">
      <c r="N32319" s="102"/>
      <c r="O32319" s="93"/>
      <c r="P32319" s="93"/>
    </row>
    <row r="32320" spans="14:16">
      <c r="N32320" s="102"/>
      <c r="O32320" s="93"/>
      <c r="P32320" s="93"/>
    </row>
    <row r="32321" spans="14:16">
      <c r="N32321" s="102"/>
      <c r="O32321" s="93"/>
      <c r="P32321" s="93"/>
    </row>
    <row r="32322" spans="14:16">
      <c r="N32322" s="102"/>
      <c r="O32322" s="93"/>
      <c r="P32322" s="93"/>
    </row>
    <row r="32323" spans="14:16">
      <c r="N32323" s="102"/>
      <c r="O32323" s="93"/>
      <c r="P32323" s="93"/>
    </row>
    <row r="32324" spans="14:16">
      <c r="N32324" s="102"/>
      <c r="O32324" s="93"/>
      <c r="P32324" s="93"/>
    </row>
    <row r="32325" spans="14:16">
      <c r="N32325" s="102"/>
      <c r="O32325" s="93"/>
      <c r="P32325" s="93"/>
    </row>
    <row r="32326" spans="14:16">
      <c r="N32326" s="102"/>
      <c r="O32326" s="93"/>
      <c r="P32326" s="93"/>
    </row>
    <row r="32327" spans="14:16">
      <c r="N32327" s="102"/>
      <c r="O32327" s="93"/>
      <c r="P32327" s="93"/>
    </row>
    <row r="32328" spans="14:16">
      <c r="N32328" s="102"/>
      <c r="O32328" s="93"/>
      <c r="P32328" s="93"/>
    </row>
    <row r="32329" spans="14:16">
      <c r="N32329" s="102"/>
      <c r="O32329" s="93"/>
      <c r="P32329" s="93"/>
    </row>
    <row r="32330" spans="14:16">
      <c r="N32330" s="102"/>
      <c r="O32330" s="93"/>
      <c r="P32330" s="93"/>
    </row>
    <row r="32331" spans="14:16">
      <c r="N32331" s="102"/>
      <c r="O32331" s="93"/>
      <c r="P32331" s="93"/>
    </row>
    <row r="32332" spans="14:16">
      <c r="N32332" s="102"/>
      <c r="O32332" s="93"/>
      <c r="P32332" s="93"/>
    </row>
    <row r="32333" spans="14:16">
      <c r="N32333" s="102"/>
      <c r="O32333" s="93"/>
      <c r="P32333" s="93"/>
    </row>
    <row r="32334" spans="14:16">
      <c r="N32334" s="102"/>
      <c r="O32334" s="93"/>
      <c r="P32334" s="93"/>
    </row>
    <row r="32335" spans="14:16">
      <c r="N32335" s="102"/>
      <c r="O32335" s="93"/>
      <c r="P32335" s="93"/>
    </row>
    <row r="32336" spans="14:16">
      <c r="N32336" s="102"/>
      <c r="O32336" s="93"/>
      <c r="P32336" s="93"/>
    </row>
    <row r="32337" spans="14:16">
      <c r="N32337" s="102"/>
      <c r="O32337" s="93"/>
      <c r="P32337" s="93"/>
    </row>
    <row r="32338" spans="14:16">
      <c r="N32338" s="102"/>
      <c r="O32338" s="93"/>
      <c r="P32338" s="93"/>
    </row>
    <row r="32339" spans="14:16">
      <c r="N32339" s="102"/>
      <c r="O32339" s="93"/>
      <c r="P32339" s="93"/>
    </row>
    <row r="32340" spans="14:16">
      <c r="N32340" s="102"/>
      <c r="O32340" s="93"/>
      <c r="P32340" s="93"/>
    </row>
    <row r="32341" spans="14:16">
      <c r="N32341" s="102"/>
      <c r="O32341" s="93"/>
      <c r="P32341" s="93"/>
    </row>
    <row r="32342" spans="14:16">
      <c r="N32342" s="102"/>
      <c r="O32342" s="93"/>
      <c r="P32342" s="93"/>
    </row>
    <row r="32343" spans="14:16">
      <c r="N32343" s="102"/>
      <c r="O32343" s="93"/>
      <c r="P32343" s="93"/>
    </row>
    <row r="32344" spans="14:16">
      <c r="N32344" s="102"/>
      <c r="O32344" s="93"/>
      <c r="P32344" s="93"/>
    </row>
    <row r="32345" spans="14:16">
      <c r="N32345" s="102"/>
      <c r="O32345" s="93"/>
      <c r="P32345" s="93"/>
    </row>
    <row r="32346" spans="14:16">
      <c r="N32346" s="102"/>
      <c r="O32346" s="93"/>
      <c r="P32346" s="93"/>
    </row>
    <row r="32347" spans="14:16">
      <c r="N32347" s="102"/>
      <c r="O32347" s="93"/>
      <c r="P32347" s="93"/>
    </row>
    <row r="32348" spans="14:16">
      <c r="N32348" s="102"/>
      <c r="O32348" s="93"/>
      <c r="P32348" s="93"/>
    </row>
    <row r="32349" spans="14:16">
      <c r="N32349" s="102"/>
      <c r="O32349" s="93"/>
      <c r="P32349" s="93"/>
    </row>
    <row r="32350" spans="14:16">
      <c r="N32350" s="102"/>
      <c r="O32350" s="93"/>
      <c r="P32350" s="93"/>
    </row>
    <row r="32351" spans="14:16">
      <c r="N32351" s="102"/>
      <c r="O32351" s="93"/>
      <c r="P32351" s="93"/>
    </row>
    <row r="32352" spans="14:16">
      <c r="N32352" s="102"/>
      <c r="O32352" s="93"/>
      <c r="P32352" s="93"/>
    </row>
    <row r="32353" spans="14:16">
      <c r="N32353" s="102"/>
      <c r="O32353" s="93"/>
      <c r="P32353" s="93"/>
    </row>
    <row r="32354" spans="14:16">
      <c r="N32354" s="102"/>
      <c r="O32354" s="93"/>
      <c r="P32354" s="93"/>
    </row>
    <row r="32355" spans="14:16">
      <c r="N32355" s="102"/>
      <c r="O32355" s="93"/>
      <c r="P32355" s="93"/>
    </row>
    <row r="32356" spans="14:16">
      <c r="N32356" s="102"/>
      <c r="O32356" s="93"/>
      <c r="P32356" s="93"/>
    </row>
    <row r="32357" spans="14:16">
      <c r="N32357" s="102"/>
      <c r="O32357" s="93"/>
      <c r="P32357" s="93"/>
    </row>
    <row r="32358" spans="14:16">
      <c r="N32358" s="102"/>
      <c r="O32358" s="93"/>
      <c r="P32358" s="93"/>
    </row>
    <row r="32359" spans="14:16">
      <c r="N32359" s="102"/>
      <c r="O32359" s="93"/>
      <c r="P32359" s="93"/>
    </row>
    <row r="32360" spans="14:16">
      <c r="N32360" s="102"/>
      <c r="O32360" s="93"/>
      <c r="P32360" s="93"/>
    </row>
    <row r="32361" spans="14:16">
      <c r="N32361" s="102"/>
      <c r="O32361" s="93"/>
      <c r="P32361" s="93"/>
    </row>
    <row r="32362" spans="14:16">
      <c r="N32362" s="102"/>
      <c r="O32362" s="93"/>
      <c r="P32362" s="93"/>
    </row>
    <row r="32363" spans="14:16">
      <c r="N32363" s="102"/>
      <c r="O32363" s="93"/>
      <c r="P32363" s="93"/>
    </row>
    <row r="32364" spans="14:16">
      <c r="N32364" s="102"/>
      <c r="O32364" s="93"/>
      <c r="P32364" s="93"/>
    </row>
    <row r="32365" spans="14:16">
      <c r="N32365" s="102"/>
      <c r="O32365" s="93"/>
      <c r="P32365" s="93"/>
    </row>
    <row r="32366" spans="14:16">
      <c r="N32366" s="102"/>
      <c r="O32366" s="93"/>
      <c r="P32366" s="93"/>
    </row>
    <row r="32367" spans="14:16">
      <c r="N32367" s="102"/>
      <c r="O32367" s="93"/>
      <c r="P32367" s="93"/>
    </row>
    <row r="32368" spans="14:16">
      <c r="N32368" s="102"/>
      <c r="O32368" s="93"/>
      <c r="P32368" s="93"/>
    </row>
    <row r="32369" spans="14:16">
      <c r="N32369" s="102"/>
      <c r="O32369" s="93"/>
      <c r="P32369" s="93"/>
    </row>
    <row r="32370" spans="14:16">
      <c r="N32370" s="102"/>
      <c r="O32370" s="93"/>
      <c r="P32370" s="93"/>
    </row>
    <row r="32371" spans="14:16">
      <c r="N32371" s="102"/>
      <c r="O32371" s="93"/>
      <c r="P32371" s="93"/>
    </row>
    <row r="32372" spans="14:16">
      <c r="N32372" s="102"/>
      <c r="O32372" s="93"/>
      <c r="P32372" s="93"/>
    </row>
    <row r="32373" spans="14:16">
      <c r="N32373" s="102"/>
      <c r="O32373" s="93"/>
      <c r="P32373" s="93"/>
    </row>
    <row r="32374" spans="14:16">
      <c r="N32374" s="102"/>
      <c r="O32374" s="93"/>
      <c r="P32374" s="93"/>
    </row>
    <row r="32375" spans="14:16">
      <c r="N32375" s="102"/>
      <c r="O32375" s="93"/>
      <c r="P32375" s="93"/>
    </row>
    <row r="32376" spans="14:16">
      <c r="N32376" s="102"/>
      <c r="O32376" s="93"/>
      <c r="P32376" s="93"/>
    </row>
    <row r="32377" spans="14:16">
      <c r="N32377" s="102"/>
      <c r="O32377" s="93"/>
      <c r="P32377" s="93"/>
    </row>
    <row r="32378" spans="14:16">
      <c r="N32378" s="102"/>
      <c r="O32378" s="93"/>
      <c r="P32378" s="93"/>
    </row>
    <row r="32379" spans="14:16">
      <c r="N32379" s="102"/>
      <c r="O32379" s="93"/>
      <c r="P32379" s="93"/>
    </row>
    <row r="32380" spans="14:16">
      <c r="N32380" s="102"/>
      <c r="O32380" s="93"/>
      <c r="P32380" s="93"/>
    </row>
    <row r="32381" spans="14:16">
      <c r="N32381" s="102"/>
      <c r="O32381" s="93"/>
      <c r="P32381" s="93"/>
    </row>
    <row r="32382" spans="14:16">
      <c r="N32382" s="102"/>
      <c r="O32382" s="93"/>
      <c r="P32382" s="93"/>
    </row>
    <row r="32383" spans="14:16">
      <c r="N32383" s="102"/>
      <c r="O32383" s="93"/>
      <c r="P32383" s="93"/>
    </row>
    <row r="32384" spans="14:16">
      <c r="N32384" s="102"/>
      <c r="O32384" s="93"/>
      <c r="P32384" s="93"/>
    </row>
    <row r="32385" spans="14:16">
      <c r="N32385" s="102"/>
      <c r="O32385" s="93"/>
      <c r="P32385" s="93"/>
    </row>
    <row r="32386" spans="14:16">
      <c r="N32386" s="102"/>
      <c r="O32386" s="93"/>
      <c r="P32386" s="93"/>
    </row>
    <row r="32387" spans="14:16">
      <c r="N32387" s="102"/>
      <c r="O32387" s="93"/>
      <c r="P32387" s="93"/>
    </row>
    <row r="32388" spans="14:16">
      <c r="N32388" s="102"/>
      <c r="O32388" s="93"/>
      <c r="P32388" s="93"/>
    </row>
    <row r="32389" spans="14:16">
      <c r="N32389" s="102"/>
      <c r="O32389" s="93"/>
      <c r="P32389" s="93"/>
    </row>
    <row r="32390" spans="14:16">
      <c r="N32390" s="102"/>
      <c r="O32390" s="93"/>
      <c r="P32390" s="93"/>
    </row>
    <row r="32391" spans="14:16">
      <c r="N32391" s="102"/>
      <c r="O32391" s="93"/>
      <c r="P32391" s="93"/>
    </row>
    <row r="32392" spans="14:16">
      <c r="N32392" s="102"/>
      <c r="O32392" s="93"/>
      <c r="P32392" s="93"/>
    </row>
    <row r="32393" spans="14:16">
      <c r="N32393" s="102"/>
      <c r="O32393" s="93"/>
      <c r="P32393" s="93"/>
    </row>
    <row r="32394" spans="14:16">
      <c r="N32394" s="102"/>
      <c r="O32394" s="93"/>
      <c r="P32394" s="93"/>
    </row>
    <row r="32395" spans="14:16">
      <c r="N32395" s="102"/>
      <c r="O32395" s="93"/>
      <c r="P32395" s="93"/>
    </row>
    <row r="32396" spans="14:16">
      <c r="N32396" s="102"/>
      <c r="O32396" s="93"/>
      <c r="P32396" s="93"/>
    </row>
    <row r="32397" spans="14:16">
      <c r="N32397" s="102"/>
      <c r="O32397" s="93"/>
      <c r="P32397" s="93"/>
    </row>
    <row r="32398" spans="14:16">
      <c r="N32398" s="102"/>
      <c r="O32398" s="93"/>
      <c r="P32398" s="93"/>
    </row>
    <row r="32399" spans="14:16">
      <c r="N32399" s="102"/>
      <c r="O32399" s="93"/>
      <c r="P32399" s="93"/>
    </row>
    <row r="32400" spans="14:16">
      <c r="N32400" s="102"/>
      <c r="O32400" s="93"/>
      <c r="P32400" s="93"/>
    </row>
    <row r="32401" spans="14:16">
      <c r="N32401" s="102"/>
      <c r="O32401" s="93"/>
      <c r="P32401" s="93"/>
    </row>
    <row r="32402" spans="14:16">
      <c r="N32402" s="102"/>
      <c r="O32402" s="93"/>
      <c r="P32402" s="93"/>
    </row>
    <row r="32403" spans="14:16">
      <c r="N32403" s="102"/>
      <c r="O32403" s="93"/>
      <c r="P32403" s="93"/>
    </row>
    <row r="32404" spans="14:16">
      <c r="N32404" s="102"/>
      <c r="O32404" s="93"/>
      <c r="P32404" s="93"/>
    </row>
    <row r="32405" spans="14:16">
      <c r="N32405" s="102"/>
      <c r="O32405" s="93"/>
      <c r="P32405" s="93"/>
    </row>
    <row r="32406" spans="14:16">
      <c r="N32406" s="102"/>
      <c r="O32406" s="93"/>
      <c r="P32406" s="93"/>
    </row>
    <row r="32407" spans="14:16">
      <c r="N32407" s="102"/>
      <c r="O32407" s="93"/>
      <c r="P32407" s="93"/>
    </row>
    <row r="32408" spans="14:16">
      <c r="N32408" s="102"/>
      <c r="O32408" s="93"/>
      <c r="P32408" s="93"/>
    </row>
    <row r="32409" spans="14:16">
      <c r="N32409" s="102"/>
      <c r="O32409" s="93"/>
      <c r="P32409" s="93"/>
    </row>
    <row r="32410" spans="14:16">
      <c r="N32410" s="102"/>
      <c r="O32410" s="93"/>
      <c r="P32410" s="93"/>
    </row>
    <row r="32411" spans="14:16">
      <c r="N32411" s="102"/>
      <c r="O32411" s="93"/>
      <c r="P32411" s="93"/>
    </row>
    <row r="32412" spans="14:16">
      <c r="N32412" s="102"/>
      <c r="O32412" s="93"/>
      <c r="P32412" s="93"/>
    </row>
    <row r="32413" spans="14:16">
      <c r="N32413" s="102"/>
      <c r="O32413" s="93"/>
      <c r="P32413" s="93"/>
    </row>
    <row r="32414" spans="14:16">
      <c r="N32414" s="102"/>
      <c r="O32414" s="93"/>
      <c r="P32414" s="93"/>
    </row>
    <row r="32415" spans="14:16">
      <c r="N32415" s="102"/>
      <c r="O32415" s="93"/>
      <c r="P32415" s="93"/>
    </row>
    <row r="32416" spans="14:16">
      <c r="N32416" s="102"/>
      <c r="O32416" s="93"/>
      <c r="P32416" s="93"/>
    </row>
    <row r="32417" spans="14:16">
      <c r="N32417" s="102"/>
      <c r="O32417" s="93"/>
      <c r="P32417" s="93"/>
    </row>
    <row r="32418" spans="14:16">
      <c r="N32418" s="102"/>
      <c r="O32418" s="93"/>
      <c r="P32418" s="93"/>
    </row>
    <row r="32419" spans="14:16">
      <c r="N32419" s="102"/>
      <c r="O32419" s="93"/>
      <c r="P32419" s="93"/>
    </row>
    <row r="32420" spans="14:16">
      <c r="N32420" s="102"/>
      <c r="O32420" s="93"/>
      <c r="P32420" s="93"/>
    </row>
    <row r="32421" spans="14:16">
      <c r="N32421" s="102"/>
      <c r="O32421" s="93"/>
      <c r="P32421" s="93"/>
    </row>
    <row r="32422" spans="14:16">
      <c r="N32422" s="102"/>
      <c r="O32422" s="93"/>
      <c r="P32422" s="93"/>
    </row>
    <row r="32423" spans="14:16">
      <c r="N32423" s="102"/>
      <c r="O32423" s="93"/>
      <c r="P32423" s="93"/>
    </row>
    <row r="32424" spans="14:16">
      <c r="N32424" s="102"/>
      <c r="O32424" s="93"/>
      <c r="P32424" s="93"/>
    </row>
    <row r="32425" spans="14:16">
      <c r="N32425" s="102"/>
      <c r="O32425" s="93"/>
      <c r="P32425" s="93"/>
    </row>
    <row r="32426" spans="14:16">
      <c r="N32426" s="102"/>
      <c r="O32426" s="93"/>
      <c r="P32426" s="93"/>
    </row>
    <row r="32427" spans="14:16">
      <c r="N32427" s="102"/>
      <c r="O32427" s="93"/>
      <c r="P32427" s="93"/>
    </row>
    <row r="32428" spans="14:16">
      <c r="N32428" s="102"/>
      <c r="O32428" s="93"/>
      <c r="P32428" s="93"/>
    </row>
    <row r="32429" spans="14:16">
      <c r="N32429" s="102"/>
      <c r="O32429" s="93"/>
      <c r="P32429" s="93"/>
    </row>
    <row r="32430" spans="14:16">
      <c r="N32430" s="102"/>
      <c r="O32430" s="93"/>
      <c r="P32430" s="93"/>
    </row>
    <row r="32431" spans="14:16">
      <c r="N32431" s="102"/>
      <c r="O32431" s="93"/>
      <c r="P32431" s="93"/>
    </row>
    <row r="32432" spans="14:16">
      <c r="N32432" s="102"/>
      <c r="O32432" s="93"/>
      <c r="P32432" s="93"/>
    </row>
    <row r="32433" spans="14:16">
      <c r="N32433" s="102"/>
      <c r="O32433" s="93"/>
      <c r="P32433" s="93"/>
    </row>
    <row r="32434" spans="14:16">
      <c r="N32434" s="102"/>
      <c r="O32434" s="93"/>
      <c r="P32434" s="93"/>
    </row>
    <row r="32435" spans="14:16">
      <c r="N32435" s="102"/>
      <c r="O32435" s="93"/>
      <c r="P32435" s="93"/>
    </row>
    <row r="32436" spans="14:16">
      <c r="N32436" s="102"/>
      <c r="O32436" s="93"/>
      <c r="P32436" s="93"/>
    </row>
    <row r="32437" spans="14:16">
      <c r="N32437" s="102"/>
      <c r="O32437" s="93"/>
      <c r="P32437" s="93"/>
    </row>
    <row r="32438" spans="14:16">
      <c r="N32438" s="102"/>
      <c r="O32438" s="93"/>
      <c r="P32438" s="93"/>
    </row>
    <row r="32439" spans="14:16">
      <c r="N32439" s="102"/>
      <c r="O32439" s="93"/>
      <c r="P32439" s="93"/>
    </row>
    <row r="32440" spans="14:16">
      <c r="N32440" s="102"/>
      <c r="O32440" s="93"/>
      <c r="P32440" s="93"/>
    </row>
    <row r="32441" spans="14:16">
      <c r="N32441" s="102"/>
      <c r="O32441" s="93"/>
      <c r="P32441" s="93"/>
    </row>
    <row r="32442" spans="14:16">
      <c r="N32442" s="102"/>
      <c r="O32442" s="93"/>
      <c r="P32442" s="93"/>
    </row>
    <row r="32443" spans="14:16">
      <c r="N32443" s="102"/>
      <c r="O32443" s="93"/>
      <c r="P32443" s="93"/>
    </row>
    <row r="32444" spans="14:16">
      <c r="N32444" s="102"/>
      <c r="O32444" s="93"/>
      <c r="P32444" s="93"/>
    </row>
    <row r="32445" spans="14:16">
      <c r="N32445" s="102"/>
      <c r="O32445" s="93"/>
      <c r="P32445" s="93"/>
    </row>
    <row r="32446" spans="14:16">
      <c r="N32446" s="102"/>
      <c r="O32446" s="93"/>
      <c r="P32446" s="93"/>
    </row>
    <row r="32447" spans="14:16">
      <c r="N32447" s="102"/>
      <c r="O32447" s="93"/>
      <c r="P32447" s="93"/>
    </row>
    <row r="32448" spans="14:16">
      <c r="N32448" s="102"/>
      <c r="O32448" s="93"/>
      <c r="P32448" s="93"/>
    </row>
    <row r="32449" spans="14:16">
      <c r="N32449" s="102"/>
      <c r="O32449" s="93"/>
      <c r="P32449" s="93"/>
    </row>
    <row r="32450" spans="14:16">
      <c r="N32450" s="102"/>
      <c r="O32450" s="93"/>
      <c r="P32450" s="93"/>
    </row>
    <row r="32451" spans="14:16">
      <c r="N32451" s="102"/>
      <c r="O32451" s="93"/>
      <c r="P32451" s="93"/>
    </row>
    <row r="32452" spans="14:16">
      <c r="N32452" s="102"/>
      <c r="O32452" s="93"/>
      <c r="P32452" s="93"/>
    </row>
    <row r="32453" spans="14:16">
      <c r="N32453" s="102"/>
      <c r="O32453" s="93"/>
      <c r="P32453" s="93"/>
    </row>
    <row r="32454" spans="14:16">
      <c r="N32454" s="102"/>
      <c r="O32454" s="93"/>
      <c r="P32454" s="93"/>
    </row>
    <row r="32455" spans="14:16">
      <c r="N32455" s="102"/>
      <c r="O32455" s="93"/>
      <c r="P32455" s="93"/>
    </row>
    <row r="32456" spans="14:16">
      <c r="N32456" s="102"/>
      <c r="O32456" s="93"/>
      <c r="P32456" s="93"/>
    </row>
    <row r="32457" spans="14:16">
      <c r="N32457" s="102"/>
      <c r="O32457" s="93"/>
      <c r="P32457" s="93"/>
    </row>
    <row r="32458" spans="14:16">
      <c r="N32458" s="102"/>
      <c r="O32458" s="93"/>
      <c r="P32458" s="93"/>
    </row>
    <row r="32459" spans="14:16">
      <c r="N32459" s="102"/>
      <c r="O32459" s="93"/>
      <c r="P32459" s="93"/>
    </row>
    <row r="32460" spans="14:16">
      <c r="N32460" s="102"/>
      <c r="O32460" s="93"/>
      <c r="P32460" s="93"/>
    </row>
    <row r="32461" spans="14:16">
      <c r="N32461" s="102"/>
      <c r="O32461" s="93"/>
      <c r="P32461" s="93"/>
    </row>
    <row r="32462" spans="14:16">
      <c r="N32462" s="102"/>
      <c r="O32462" s="93"/>
      <c r="P32462" s="93"/>
    </row>
    <row r="32463" spans="14:16">
      <c r="N32463" s="102"/>
      <c r="O32463" s="93"/>
      <c r="P32463" s="93"/>
    </row>
    <row r="32464" spans="14:16">
      <c r="N32464" s="102"/>
      <c r="O32464" s="93"/>
      <c r="P32464" s="93"/>
    </row>
    <row r="32465" spans="14:16">
      <c r="N32465" s="102"/>
      <c r="O32465" s="93"/>
      <c r="P32465" s="93"/>
    </row>
    <row r="32466" spans="14:16">
      <c r="N32466" s="102"/>
      <c r="O32466" s="93"/>
      <c r="P32466" s="93"/>
    </row>
    <row r="32467" spans="14:16">
      <c r="N32467" s="102"/>
      <c r="O32467" s="93"/>
      <c r="P32467" s="93"/>
    </row>
    <row r="32468" spans="14:16">
      <c r="N32468" s="102"/>
      <c r="O32468" s="93"/>
      <c r="P32468" s="93"/>
    </row>
    <row r="32469" spans="14:16">
      <c r="N32469" s="102"/>
      <c r="O32469" s="93"/>
      <c r="P32469" s="93"/>
    </row>
    <row r="32470" spans="14:16">
      <c r="N32470" s="102"/>
      <c r="O32470" s="93"/>
      <c r="P32470" s="93"/>
    </row>
    <row r="32471" spans="14:16">
      <c r="N32471" s="102"/>
      <c r="O32471" s="93"/>
      <c r="P32471" s="93"/>
    </row>
    <row r="32472" spans="14:16">
      <c r="N32472" s="102"/>
      <c r="O32472" s="93"/>
      <c r="P32472" s="93"/>
    </row>
    <row r="32473" spans="14:16">
      <c r="N32473" s="102"/>
      <c r="O32473" s="93"/>
      <c r="P32473" s="93"/>
    </row>
    <row r="32474" spans="14:16">
      <c r="N32474" s="102"/>
      <c r="O32474" s="93"/>
      <c r="P32474" s="93"/>
    </row>
    <row r="32475" spans="14:16">
      <c r="N32475" s="102"/>
      <c r="O32475" s="93"/>
      <c r="P32475" s="93"/>
    </row>
    <row r="32476" spans="14:16">
      <c r="N32476" s="102"/>
      <c r="O32476" s="93"/>
      <c r="P32476" s="93"/>
    </row>
    <row r="32477" spans="14:16">
      <c r="N32477" s="102"/>
      <c r="O32477" s="93"/>
      <c r="P32477" s="93"/>
    </row>
    <row r="32478" spans="14:16">
      <c r="N32478" s="102"/>
      <c r="O32478" s="93"/>
      <c r="P32478" s="93"/>
    </row>
    <row r="32479" spans="14:16">
      <c r="N32479" s="102"/>
      <c r="O32479" s="93"/>
      <c r="P32479" s="93"/>
    </row>
    <row r="32480" spans="14:16">
      <c r="N32480" s="102"/>
      <c r="O32480" s="93"/>
      <c r="P32480" s="93"/>
    </row>
    <row r="32481" spans="14:16">
      <c r="N32481" s="102"/>
      <c r="O32481" s="93"/>
      <c r="P32481" s="93"/>
    </row>
    <row r="32482" spans="14:16">
      <c r="N32482" s="102"/>
      <c r="O32482" s="93"/>
      <c r="P32482" s="93"/>
    </row>
    <row r="32483" spans="14:16">
      <c r="N32483" s="102"/>
      <c r="O32483" s="93"/>
      <c r="P32483" s="93"/>
    </row>
    <row r="32484" spans="14:16">
      <c r="N32484" s="102"/>
      <c r="O32484" s="93"/>
      <c r="P32484" s="93"/>
    </row>
    <row r="32485" spans="14:16">
      <c r="N32485" s="102"/>
      <c r="O32485" s="93"/>
      <c r="P32485" s="93"/>
    </row>
    <row r="32486" spans="14:16">
      <c r="N32486" s="102"/>
      <c r="O32486" s="93"/>
      <c r="P32486" s="93"/>
    </row>
    <row r="32487" spans="14:16">
      <c r="N32487" s="102"/>
      <c r="O32487" s="93"/>
      <c r="P32487" s="93"/>
    </row>
    <row r="32488" spans="14:16">
      <c r="N32488" s="102"/>
      <c r="O32488" s="93"/>
      <c r="P32488" s="93"/>
    </row>
    <row r="32489" spans="14:16">
      <c r="N32489" s="102"/>
      <c r="O32489" s="93"/>
      <c r="P32489" s="93"/>
    </row>
    <row r="32490" spans="14:16">
      <c r="N32490" s="102"/>
      <c r="O32490" s="93"/>
      <c r="P32490" s="93"/>
    </row>
    <row r="32491" spans="14:16">
      <c r="N32491" s="102"/>
      <c r="O32491" s="93"/>
      <c r="P32491" s="93"/>
    </row>
    <row r="32492" spans="14:16">
      <c r="N32492" s="102"/>
      <c r="O32492" s="93"/>
      <c r="P32492" s="93"/>
    </row>
    <row r="32493" spans="14:16">
      <c r="N32493" s="102"/>
      <c r="O32493" s="93"/>
      <c r="P32493" s="93"/>
    </row>
    <row r="32494" spans="14:16">
      <c r="N32494" s="102"/>
      <c r="O32494" s="93"/>
      <c r="P32494" s="93"/>
    </row>
    <row r="32495" spans="14:16">
      <c r="N32495" s="102"/>
      <c r="O32495" s="93"/>
      <c r="P32495" s="93"/>
    </row>
    <row r="32496" spans="14:16">
      <c r="N32496" s="102"/>
      <c r="O32496" s="93"/>
      <c r="P32496" s="93"/>
    </row>
    <row r="32497" spans="14:16">
      <c r="N32497" s="102"/>
      <c r="O32497" s="93"/>
      <c r="P32497" s="93"/>
    </row>
    <row r="32498" spans="14:16">
      <c r="N32498" s="102"/>
      <c r="O32498" s="93"/>
      <c r="P32498" s="93"/>
    </row>
    <row r="32499" spans="14:16">
      <c r="N32499" s="102"/>
      <c r="O32499" s="93"/>
      <c r="P32499" s="93"/>
    </row>
    <row r="32500" spans="14:16">
      <c r="N32500" s="102"/>
      <c r="O32500" s="93"/>
      <c r="P32500" s="93"/>
    </row>
    <row r="32501" spans="14:16">
      <c r="N32501" s="102"/>
      <c r="O32501" s="93"/>
      <c r="P32501" s="93"/>
    </row>
    <row r="32502" spans="14:16">
      <c r="N32502" s="102"/>
      <c r="O32502" s="93"/>
      <c r="P32502" s="93"/>
    </row>
    <row r="32503" spans="14:16">
      <c r="N32503" s="102"/>
      <c r="O32503" s="93"/>
      <c r="P32503" s="93"/>
    </row>
    <row r="32504" spans="14:16">
      <c r="N32504" s="102"/>
      <c r="O32504" s="93"/>
      <c r="P32504" s="93"/>
    </row>
    <row r="32505" spans="14:16">
      <c r="N32505" s="102"/>
      <c r="O32505" s="93"/>
      <c r="P32505" s="93"/>
    </row>
    <row r="32506" spans="14:16">
      <c r="N32506" s="102"/>
      <c r="O32506" s="93"/>
      <c r="P32506" s="93"/>
    </row>
    <row r="32507" spans="14:16">
      <c r="N32507" s="102"/>
      <c r="O32507" s="93"/>
      <c r="P32507" s="93"/>
    </row>
    <row r="32508" spans="14:16">
      <c r="N32508" s="102"/>
      <c r="O32508" s="93"/>
      <c r="P32508" s="93"/>
    </row>
    <row r="32509" spans="14:16">
      <c r="N32509" s="102"/>
      <c r="O32509" s="93"/>
      <c r="P32509" s="93"/>
    </row>
    <row r="32510" spans="14:16">
      <c r="N32510" s="102"/>
      <c r="O32510" s="93"/>
      <c r="P32510" s="93"/>
    </row>
    <row r="32511" spans="14:16">
      <c r="N32511" s="102"/>
      <c r="O32511" s="93"/>
      <c r="P32511" s="93"/>
    </row>
    <row r="32512" spans="14:16">
      <c r="N32512" s="102"/>
      <c r="O32512" s="93"/>
      <c r="P32512" s="93"/>
    </row>
    <row r="32513" spans="14:16">
      <c r="N32513" s="102"/>
      <c r="O32513" s="93"/>
      <c r="P32513" s="93"/>
    </row>
    <row r="32514" spans="14:16">
      <c r="N32514" s="102"/>
      <c r="O32514" s="93"/>
      <c r="P32514" s="93"/>
    </row>
    <row r="32515" spans="14:16">
      <c r="N32515" s="102"/>
      <c r="O32515" s="93"/>
      <c r="P32515" s="93"/>
    </row>
    <row r="32516" spans="14:16">
      <c r="N32516" s="102"/>
      <c r="O32516" s="93"/>
      <c r="P32516" s="93"/>
    </row>
    <row r="32517" spans="14:16">
      <c r="N32517" s="102"/>
      <c r="O32517" s="93"/>
      <c r="P32517" s="93"/>
    </row>
    <row r="32518" spans="14:16">
      <c r="N32518" s="102"/>
      <c r="O32518" s="93"/>
      <c r="P32518" s="93"/>
    </row>
    <row r="32519" spans="14:16">
      <c r="N32519" s="102"/>
      <c r="O32519" s="93"/>
      <c r="P32519" s="93"/>
    </row>
    <row r="32520" spans="14:16">
      <c r="N32520" s="102"/>
      <c r="O32520" s="93"/>
      <c r="P32520" s="93"/>
    </row>
    <row r="32521" spans="14:16">
      <c r="N32521" s="102"/>
      <c r="O32521" s="93"/>
      <c r="P32521" s="93"/>
    </row>
    <row r="32522" spans="14:16">
      <c r="N32522" s="102"/>
      <c r="O32522" s="93"/>
      <c r="P32522" s="93"/>
    </row>
    <row r="32523" spans="14:16">
      <c r="N32523" s="102"/>
      <c r="O32523" s="93"/>
      <c r="P32523" s="93"/>
    </row>
    <row r="32524" spans="14:16">
      <c r="N32524" s="102"/>
      <c r="O32524" s="93"/>
      <c r="P32524" s="93"/>
    </row>
    <row r="32525" spans="14:16">
      <c r="N32525" s="102"/>
      <c r="O32525" s="93"/>
      <c r="P32525" s="93"/>
    </row>
    <row r="32526" spans="14:16">
      <c r="N32526" s="102"/>
      <c r="O32526" s="93"/>
      <c r="P32526" s="93"/>
    </row>
    <row r="32527" spans="14:16">
      <c r="N32527" s="102"/>
      <c r="O32527" s="93"/>
      <c r="P32527" s="93"/>
    </row>
    <row r="32528" spans="14:16">
      <c r="N32528" s="102"/>
      <c r="O32528" s="93"/>
      <c r="P32528" s="93"/>
    </row>
    <row r="32529" spans="14:16">
      <c r="N32529" s="102"/>
      <c r="O32529" s="93"/>
      <c r="P32529" s="93"/>
    </row>
    <row r="32530" spans="14:16">
      <c r="N32530" s="102"/>
      <c r="O32530" s="93"/>
      <c r="P32530" s="93"/>
    </row>
    <row r="32531" spans="14:16">
      <c r="N32531" s="102"/>
      <c r="O32531" s="93"/>
      <c r="P32531" s="93"/>
    </row>
    <row r="32532" spans="14:16">
      <c r="N32532" s="102"/>
      <c r="O32532" s="93"/>
      <c r="P32532" s="93"/>
    </row>
    <row r="32533" spans="14:16">
      <c r="N32533" s="102"/>
      <c r="O32533" s="93"/>
      <c r="P32533" s="93"/>
    </row>
    <row r="32534" spans="14:16">
      <c r="N32534" s="102"/>
      <c r="O32534" s="93"/>
      <c r="P32534" s="93"/>
    </row>
    <row r="32535" spans="14:16">
      <c r="N32535" s="102"/>
      <c r="O32535" s="93"/>
      <c r="P32535" s="93"/>
    </row>
    <row r="32536" spans="14:16">
      <c r="N32536" s="102"/>
      <c r="O32536" s="93"/>
      <c r="P32536" s="93"/>
    </row>
    <row r="32537" spans="14:16">
      <c r="N32537" s="102"/>
      <c r="O32537" s="93"/>
      <c r="P32537" s="93"/>
    </row>
    <row r="32538" spans="14:16">
      <c r="N32538" s="102"/>
      <c r="O32538" s="93"/>
      <c r="P32538" s="93"/>
    </row>
    <row r="32539" spans="14:16">
      <c r="N32539" s="102"/>
      <c r="O32539" s="93"/>
      <c r="P32539" s="93"/>
    </row>
    <row r="32540" spans="14:16">
      <c r="N32540" s="102"/>
      <c r="O32540" s="93"/>
      <c r="P32540" s="93"/>
    </row>
    <row r="32541" spans="14:16">
      <c r="N32541" s="102"/>
      <c r="O32541" s="93"/>
      <c r="P32541" s="93"/>
    </row>
    <row r="32542" spans="14:16">
      <c r="N32542" s="102"/>
      <c r="O32542" s="93"/>
      <c r="P32542" s="93"/>
    </row>
    <row r="32543" spans="14:16">
      <c r="N32543" s="102"/>
      <c r="O32543" s="93"/>
      <c r="P32543" s="93"/>
    </row>
    <row r="32544" spans="14:16">
      <c r="N32544" s="102"/>
      <c r="O32544" s="93"/>
      <c r="P32544" s="93"/>
    </row>
    <row r="32545" spans="14:16">
      <c r="N32545" s="102"/>
      <c r="O32545" s="93"/>
      <c r="P32545" s="93"/>
    </row>
    <row r="32546" spans="14:16">
      <c r="N32546" s="102"/>
      <c r="O32546" s="93"/>
      <c r="P32546" s="93"/>
    </row>
    <row r="32547" spans="14:16">
      <c r="N32547" s="102"/>
      <c r="O32547" s="93"/>
      <c r="P32547" s="93"/>
    </row>
    <row r="32548" spans="14:16">
      <c r="N32548" s="102"/>
      <c r="O32548" s="93"/>
      <c r="P32548" s="93"/>
    </row>
    <row r="32549" spans="14:16">
      <c r="N32549" s="102"/>
      <c r="O32549" s="93"/>
      <c r="P32549" s="93"/>
    </row>
    <row r="32550" spans="14:16">
      <c r="N32550" s="102"/>
      <c r="O32550" s="93"/>
      <c r="P32550" s="93"/>
    </row>
    <row r="32551" spans="14:16">
      <c r="N32551" s="102"/>
      <c r="O32551" s="93"/>
      <c r="P32551" s="93"/>
    </row>
    <row r="32552" spans="14:16">
      <c r="N32552" s="102"/>
      <c r="O32552" s="93"/>
      <c r="P32552" s="93"/>
    </row>
    <row r="32553" spans="14:16">
      <c r="N32553" s="102"/>
      <c r="O32553" s="93"/>
      <c r="P32553" s="93"/>
    </row>
    <row r="32554" spans="14:16">
      <c r="N32554" s="102"/>
      <c r="O32554" s="93"/>
      <c r="P32554" s="93"/>
    </row>
    <row r="32555" spans="14:16">
      <c r="N32555" s="102"/>
      <c r="O32555" s="93"/>
      <c r="P32555" s="93"/>
    </row>
    <row r="32556" spans="14:16">
      <c r="N32556" s="102"/>
      <c r="O32556" s="93"/>
      <c r="P32556" s="93"/>
    </row>
    <row r="32557" spans="14:16">
      <c r="N32557" s="102"/>
      <c r="O32557" s="93"/>
      <c r="P32557" s="93"/>
    </row>
    <row r="32558" spans="14:16">
      <c r="N32558" s="102"/>
      <c r="O32558" s="93"/>
      <c r="P32558" s="93"/>
    </row>
    <row r="32559" spans="14:16">
      <c r="N32559" s="102"/>
      <c r="O32559" s="93"/>
      <c r="P32559" s="93"/>
    </row>
    <row r="32560" spans="14:16">
      <c r="N32560" s="102"/>
      <c r="O32560" s="93"/>
      <c r="P32560" s="93"/>
    </row>
    <row r="32561" spans="14:16">
      <c r="N32561" s="102"/>
      <c r="O32561" s="93"/>
      <c r="P32561" s="93"/>
    </row>
    <row r="32562" spans="14:16">
      <c r="N32562" s="102"/>
      <c r="O32562" s="93"/>
      <c r="P32562" s="93"/>
    </row>
    <row r="32563" spans="14:16">
      <c r="N32563" s="102"/>
      <c r="O32563" s="93"/>
      <c r="P32563" s="93"/>
    </row>
    <row r="32564" spans="14:16">
      <c r="N32564" s="102"/>
      <c r="O32564" s="93"/>
      <c r="P32564" s="93"/>
    </row>
    <row r="32565" spans="14:16">
      <c r="N32565" s="102"/>
      <c r="O32565" s="93"/>
      <c r="P32565" s="93"/>
    </row>
    <row r="32566" spans="14:16">
      <c r="N32566" s="102"/>
      <c r="O32566" s="93"/>
      <c r="P32566" s="93"/>
    </row>
    <row r="32567" spans="14:16">
      <c r="N32567" s="102"/>
      <c r="O32567" s="93"/>
      <c r="P32567" s="93"/>
    </row>
    <row r="32568" spans="14:16">
      <c r="N32568" s="102"/>
      <c r="O32568" s="93"/>
      <c r="P32568" s="93"/>
    </row>
    <row r="32569" spans="14:16">
      <c r="N32569" s="102"/>
      <c r="O32569" s="93"/>
      <c r="P32569" s="93"/>
    </row>
    <row r="32570" spans="14:16">
      <c r="N32570" s="102"/>
      <c r="O32570" s="93"/>
      <c r="P32570" s="93"/>
    </row>
    <row r="32571" spans="14:16">
      <c r="N32571" s="102"/>
      <c r="O32571" s="93"/>
      <c r="P32571" s="93"/>
    </row>
    <row r="32572" spans="14:16">
      <c r="N32572" s="102"/>
      <c r="O32572" s="93"/>
      <c r="P32572" s="93"/>
    </row>
    <row r="32573" spans="14:16">
      <c r="N32573" s="102"/>
      <c r="O32573" s="93"/>
      <c r="P32573" s="93"/>
    </row>
    <row r="32574" spans="14:16">
      <c r="N32574" s="102"/>
      <c r="O32574" s="93"/>
      <c r="P32574" s="93"/>
    </row>
    <row r="32575" spans="14:16">
      <c r="N32575" s="102"/>
      <c r="O32575" s="93"/>
      <c r="P32575" s="93"/>
    </row>
    <row r="32576" spans="14:16">
      <c r="N32576" s="102"/>
      <c r="O32576" s="93"/>
      <c r="P32576" s="93"/>
    </row>
    <row r="32577" spans="14:16">
      <c r="N32577" s="102"/>
      <c r="O32577" s="93"/>
      <c r="P32577" s="93"/>
    </row>
    <row r="32578" spans="14:16">
      <c r="N32578" s="102"/>
      <c r="O32578" s="93"/>
      <c r="P32578" s="93"/>
    </row>
    <row r="32579" spans="14:16">
      <c r="N32579" s="102"/>
      <c r="O32579" s="93"/>
      <c r="P32579" s="93"/>
    </row>
    <row r="32580" spans="14:16">
      <c r="N32580" s="102"/>
      <c r="O32580" s="93"/>
      <c r="P32580" s="93"/>
    </row>
    <row r="32581" spans="14:16">
      <c r="N32581" s="102"/>
      <c r="O32581" s="93"/>
      <c r="P32581" s="93"/>
    </row>
    <row r="32582" spans="14:16">
      <c r="N32582" s="102"/>
      <c r="O32582" s="93"/>
      <c r="P32582" s="93"/>
    </row>
    <row r="32583" spans="14:16">
      <c r="N32583" s="102"/>
      <c r="O32583" s="93"/>
      <c r="P32583" s="93"/>
    </row>
    <row r="32584" spans="14:16">
      <c r="N32584" s="102"/>
      <c r="O32584" s="93"/>
      <c r="P32584" s="93"/>
    </row>
    <row r="32585" spans="14:16">
      <c r="N32585" s="102"/>
      <c r="O32585" s="93"/>
      <c r="P32585" s="93"/>
    </row>
    <row r="32586" spans="14:16">
      <c r="N32586" s="102"/>
      <c r="O32586" s="93"/>
      <c r="P32586" s="93"/>
    </row>
    <row r="32587" spans="14:16">
      <c r="N32587" s="102"/>
      <c r="O32587" s="93"/>
      <c r="P32587" s="93"/>
    </row>
    <row r="32588" spans="14:16">
      <c r="N32588" s="102"/>
      <c r="O32588" s="93"/>
      <c r="P32588" s="93"/>
    </row>
    <row r="32589" spans="14:16">
      <c r="N32589" s="102"/>
      <c r="O32589" s="93"/>
      <c r="P32589" s="93"/>
    </row>
    <row r="32590" spans="14:16">
      <c r="N32590" s="102"/>
      <c r="O32590" s="93"/>
      <c r="P32590" s="93"/>
    </row>
    <row r="32591" spans="14:16">
      <c r="N32591" s="102"/>
      <c r="O32591" s="93"/>
      <c r="P32591" s="93"/>
    </row>
    <row r="32592" spans="14:16">
      <c r="N32592" s="102"/>
      <c r="O32592" s="93"/>
      <c r="P32592" s="93"/>
    </row>
    <row r="32593" spans="14:16">
      <c r="N32593" s="102"/>
      <c r="O32593" s="93"/>
      <c r="P32593" s="93"/>
    </row>
    <row r="32594" spans="14:16">
      <c r="N32594" s="102"/>
      <c r="O32594" s="93"/>
      <c r="P32594" s="93"/>
    </row>
    <row r="32595" spans="14:16">
      <c r="N32595" s="102"/>
      <c r="O32595" s="93"/>
      <c r="P32595" s="93"/>
    </row>
    <row r="32596" spans="14:16">
      <c r="N32596" s="102"/>
      <c r="O32596" s="93"/>
      <c r="P32596" s="93"/>
    </row>
    <row r="32597" spans="14:16">
      <c r="N32597" s="102"/>
      <c r="O32597" s="93"/>
      <c r="P32597" s="93"/>
    </row>
    <row r="32598" spans="14:16">
      <c r="N32598" s="102"/>
      <c r="O32598" s="93"/>
      <c r="P32598" s="93"/>
    </row>
    <row r="32599" spans="14:16">
      <c r="N32599" s="102"/>
      <c r="O32599" s="93"/>
      <c r="P32599" s="93"/>
    </row>
    <row r="32600" spans="14:16">
      <c r="N32600" s="102"/>
      <c r="O32600" s="93"/>
      <c r="P32600" s="93"/>
    </row>
    <row r="32601" spans="14:16">
      <c r="N32601" s="102"/>
      <c r="O32601" s="93"/>
      <c r="P32601" s="93"/>
    </row>
    <row r="32602" spans="14:16">
      <c r="N32602" s="102"/>
      <c r="O32602" s="93"/>
      <c r="P32602" s="93"/>
    </row>
    <row r="32603" spans="14:16">
      <c r="N32603" s="102"/>
      <c r="O32603" s="93"/>
      <c r="P32603" s="93"/>
    </row>
    <row r="32604" spans="14:16">
      <c r="N32604" s="102"/>
      <c r="O32604" s="93"/>
      <c r="P32604" s="93"/>
    </row>
    <row r="32605" spans="14:16">
      <c r="N32605" s="102"/>
      <c r="O32605" s="93"/>
      <c r="P32605" s="93"/>
    </row>
    <row r="32606" spans="14:16">
      <c r="N32606" s="102"/>
      <c r="O32606" s="93"/>
      <c r="P32606" s="93"/>
    </row>
    <row r="32607" spans="14:16">
      <c r="N32607" s="102"/>
      <c r="O32607" s="93"/>
      <c r="P32607" s="93"/>
    </row>
    <row r="32608" spans="14:16">
      <c r="N32608" s="102"/>
      <c r="O32608" s="93"/>
      <c r="P32608" s="93"/>
    </row>
    <row r="32609" spans="14:16">
      <c r="N32609" s="102"/>
      <c r="O32609" s="93"/>
      <c r="P32609" s="93"/>
    </row>
    <row r="32610" spans="14:16">
      <c r="N32610" s="102"/>
      <c r="O32610" s="93"/>
      <c r="P32610" s="93"/>
    </row>
    <row r="32611" spans="14:16">
      <c r="N32611" s="102"/>
      <c r="O32611" s="93"/>
      <c r="P32611" s="93"/>
    </row>
    <row r="32612" spans="14:16">
      <c r="N32612" s="102"/>
      <c r="O32612" s="93"/>
      <c r="P32612" s="93"/>
    </row>
    <row r="32613" spans="14:16">
      <c r="N32613" s="102"/>
      <c r="O32613" s="93"/>
      <c r="P32613" s="93"/>
    </row>
    <row r="32614" spans="14:16">
      <c r="N32614" s="102"/>
      <c r="O32614" s="93"/>
      <c r="P32614" s="93"/>
    </row>
    <row r="32615" spans="14:16">
      <c r="N32615" s="102"/>
      <c r="O32615" s="93"/>
      <c r="P32615" s="93"/>
    </row>
    <row r="32616" spans="14:16">
      <c r="N32616" s="102"/>
      <c r="O32616" s="93"/>
      <c r="P32616" s="93"/>
    </row>
    <row r="32617" spans="14:16">
      <c r="N32617" s="102"/>
      <c r="O32617" s="93"/>
      <c r="P32617" s="93"/>
    </row>
    <row r="32618" spans="14:16">
      <c r="N32618" s="102"/>
      <c r="O32618" s="93"/>
      <c r="P32618" s="93"/>
    </row>
    <row r="32619" spans="14:16">
      <c r="N32619" s="102"/>
      <c r="O32619" s="93"/>
      <c r="P32619" s="93"/>
    </row>
    <row r="32620" spans="14:16">
      <c r="N32620" s="102"/>
      <c r="O32620" s="93"/>
      <c r="P32620" s="93"/>
    </row>
    <row r="32621" spans="14:16">
      <c r="N32621" s="102"/>
      <c r="O32621" s="93"/>
      <c r="P32621" s="93"/>
    </row>
    <row r="32622" spans="14:16">
      <c r="N32622" s="102"/>
      <c r="O32622" s="93"/>
      <c r="P32622" s="93"/>
    </row>
    <row r="32623" spans="14:16">
      <c r="N32623" s="102"/>
      <c r="O32623" s="93"/>
      <c r="P32623" s="93"/>
    </row>
    <row r="32624" spans="14:16">
      <c r="N32624" s="102"/>
      <c r="O32624" s="93"/>
      <c r="P32624" s="93"/>
    </row>
    <row r="32625" spans="14:16">
      <c r="N32625" s="102"/>
      <c r="O32625" s="93"/>
      <c r="P32625" s="93"/>
    </row>
    <row r="32626" spans="14:16">
      <c r="N32626" s="102"/>
      <c r="O32626" s="93"/>
      <c r="P32626" s="93"/>
    </row>
    <row r="32627" spans="14:16">
      <c r="N32627" s="102"/>
      <c r="O32627" s="93"/>
      <c r="P32627" s="93"/>
    </row>
    <row r="32628" spans="14:16">
      <c r="N32628" s="102"/>
      <c r="O32628" s="93"/>
      <c r="P32628" s="93"/>
    </row>
    <row r="32629" spans="14:16">
      <c r="N32629" s="102"/>
      <c r="O32629" s="93"/>
      <c r="P32629" s="93"/>
    </row>
    <row r="32630" spans="14:16">
      <c r="N32630" s="102"/>
      <c r="O32630" s="93"/>
      <c r="P32630" s="93"/>
    </row>
    <row r="32631" spans="14:16">
      <c r="N32631" s="102"/>
      <c r="O32631" s="93"/>
      <c r="P32631" s="93"/>
    </row>
    <row r="32632" spans="14:16">
      <c r="N32632" s="102"/>
      <c r="O32632" s="93"/>
      <c r="P32632" s="93"/>
    </row>
    <row r="32633" spans="14:16">
      <c r="N32633" s="102"/>
      <c r="O32633" s="93"/>
      <c r="P32633" s="93"/>
    </row>
    <row r="32634" spans="14:16">
      <c r="N32634" s="102"/>
      <c r="O32634" s="93"/>
      <c r="P32634" s="93"/>
    </row>
    <row r="32635" spans="14:16">
      <c r="N32635" s="102"/>
      <c r="O32635" s="93"/>
      <c r="P32635" s="93"/>
    </row>
    <row r="32636" spans="14:16">
      <c r="N32636" s="102"/>
      <c r="O32636" s="93"/>
      <c r="P32636" s="93"/>
    </row>
    <row r="32637" spans="14:16">
      <c r="N32637" s="102"/>
      <c r="O32637" s="93"/>
      <c r="P32637" s="93"/>
    </row>
    <row r="32638" spans="14:16">
      <c r="N32638" s="102"/>
      <c r="O32638" s="93"/>
      <c r="P32638" s="93"/>
    </row>
    <row r="32639" spans="14:16">
      <c r="N32639" s="102"/>
      <c r="O32639" s="93"/>
      <c r="P32639" s="93"/>
    </row>
    <row r="32640" spans="14:16">
      <c r="N32640" s="102"/>
      <c r="O32640" s="93"/>
      <c r="P32640" s="93"/>
    </row>
    <row r="32641" spans="14:16">
      <c r="N32641" s="102"/>
      <c r="O32641" s="93"/>
      <c r="P32641" s="93"/>
    </row>
    <row r="32642" spans="14:16">
      <c r="N32642" s="102"/>
      <c r="O32642" s="93"/>
      <c r="P32642" s="93"/>
    </row>
    <row r="32643" spans="14:16">
      <c r="N32643" s="102"/>
      <c r="O32643" s="93"/>
      <c r="P32643" s="93"/>
    </row>
    <row r="32644" spans="14:16">
      <c r="N32644" s="102"/>
      <c r="O32644" s="93"/>
      <c r="P32644" s="93"/>
    </row>
    <row r="32645" spans="14:16">
      <c r="N32645" s="102"/>
      <c r="O32645" s="93"/>
      <c r="P32645" s="93"/>
    </row>
    <row r="32646" spans="14:16">
      <c r="N32646" s="102"/>
      <c r="O32646" s="93"/>
      <c r="P32646" s="93"/>
    </row>
    <row r="32647" spans="14:16">
      <c r="N32647" s="102"/>
      <c r="O32647" s="93"/>
      <c r="P32647" s="93"/>
    </row>
    <row r="32648" spans="14:16">
      <c r="N32648" s="102"/>
      <c r="O32648" s="93"/>
      <c r="P32648" s="93"/>
    </row>
    <row r="32649" spans="14:16">
      <c r="N32649" s="102"/>
      <c r="O32649" s="93"/>
      <c r="P32649" s="93"/>
    </row>
    <row r="32650" spans="14:16">
      <c r="N32650" s="102"/>
      <c r="O32650" s="93"/>
      <c r="P32650" s="93"/>
    </row>
    <row r="32651" spans="14:16">
      <c r="N32651" s="102"/>
      <c r="O32651" s="93"/>
      <c r="P32651" s="93"/>
    </row>
    <row r="32652" spans="14:16">
      <c r="N32652" s="102"/>
      <c r="O32652" s="93"/>
      <c r="P32652" s="93"/>
    </row>
    <row r="32653" spans="14:16">
      <c r="N32653" s="102"/>
      <c r="O32653" s="93"/>
      <c r="P32653" s="93"/>
    </row>
    <row r="32654" spans="14:16">
      <c r="N32654" s="102"/>
      <c r="O32654" s="93"/>
      <c r="P32654" s="93"/>
    </row>
    <row r="32655" spans="14:16">
      <c r="N32655" s="102"/>
      <c r="O32655" s="93"/>
      <c r="P32655" s="93"/>
    </row>
    <row r="32656" spans="14:16">
      <c r="N32656" s="102"/>
      <c r="O32656" s="93"/>
      <c r="P32656" s="93"/>
    </row>
    <row r="32657" spans="14:16">
      <c r="N32657" s="102"/>
      <c r="O32657" s="93"/>
      <c r="P32657" s="93"/>
    </row>
    <row r="32658" spans="14:16">
      <c r="N32658" s="102"/>
      <c r="O32658" s="93"/>
      <c r="P32658" s="93"/>
    </row>
    <row r="32659" spans="14:16">
      <c r="N32659" s="102"/>
      <c r="O32659" s="93"/>
      <c r="P32659" s="93"/>
    </row>
    <row r="32660" spans="14:16">
      <c r="N32660" s="102"/>
      <c r="O32660" s="93"/>
      <c r="P32660" s="93"/>
    </row>
    <row r="32661" spans="14:16">
      <c r="N32661" s="102"/>
      <c r="O32661" s="93"/>
      <c r="P32661" s="93"/>
    </row>
    <row r="32662" spans="14:16">
      <c r="N32662" s="102"/>
      <c r="O32662" s="93"/>
      <c r="P32662" s="93"/>
    </row>
    <row r="32663" spans="14:16">
      <c r="N32663" s="102"/>
      <c r="O32663" s="93"/>
      <c r="P32663" s="93"/>
    </row>
    <row r="32664" spans="14:16">
      <c r="N32664" s="102"/>
      <c r="O32664" s="93"/>
      <c r="P32664" s="93"/>
    </row>
    <row r="32665" spans="14:16">
      <c r="N32665" s="102"/>
      <c r="O32665" s="93"/>
      <c r="P32665" s="93"/>
    </row>
    <row r="32666" spans="14:16">
      <c r="N32666" s="102"/>
      <c r="O32666" s="93"/>
      <c r="P32666" s="93"/>
    </row>
    <row r="32667" spans="14:16">
      <c r="N32667" s="102"/>
      <c r="O32667" s="93"/>
      <c r="P32667" s="93"/>
    </row>
    <row r="32668" spans="14:16">
      <c r="N32668" s="102"/>
      <c r="O32668" s="93"/>
      <c r="P32668" s="93"/>
    </row>
    <row r="32669" spans="14:16">
      <c r="N32669" s="102"/>
      <c r="O32669" s="93"/>
      <c r="P32669" s="93"/>
    </row>
    <row r="32670" spans="14:16">
      <c r="N32670" s="102"/>
      <c r="O32670" s="93"/>
      <c r="P32670" s="93"/>
    </row>
    <row r="32671" spans="14:16">
      <c r="N32671" s="102"/>
      <c r="O32671" s="93"/>
      <c r="P32671" s="93"/>
    </row>
    <row r="32672" spans="14:16">
      <c r="N32672" s="102"/>
      <c r="O32672" s="93"/>
      <c r="P32672" s="93"/>
    </row>
    <row r="32673" spans="14:16">
      <c r="N32673" s="102"/>
      <c r="O32673" s="93"/>
      <c r="P32673" s="93"/>
    </row>
    <row r="32674" spans="14:16">
      <c r="N32674" s="102"/>
      <c r="O32674" s="93"/>
      <c r="P32674" s="93"/>
    </row>
    <row r="32675" spans="14:16">
      <c r="N32675" s="102"/>
      <c r="O32675" s="93"/>
      <c r="P32675" s="93"/>
    </row>
    <row r="32676" spans="14:16">
      <c r="N32676" s="102"/>
      <c r="O32676" s="93"/>
      <c r="P32676" s="93"/>
    </row>
    <row r="32677" spans="14:16">
      <c r="N32677" s="102"/>
      <c r="O32677" s="93"/>
      <c r="P32677" s="93"/>
    </row>
    <row r="32678" spans="14:16">
      <c r="N32678" s="102"/>
      <c r="O32678" s="93"/>
      <c r="P32678" s="93"/>
    </row>
    <row r="32679" spans="14:16">
      <c r="N32679" s="102"/>
      <c r="O32679" s="93"/>
      <c r="P32679" s="93"/>
    </row>
    <row r="32680" spans="14:16">
      <c r="N32680" s="102"/>
      <c r="O32680" s="93"/>
      <c r="P32680" s="93"/>
    </row>
    <row r="32681" spans="14:16">
      <c r="N32681" s="102"/>
      <c r="O32681" s="93"/>
      <c r="P32681" s="93"/>
    </row>
    <row r="32682" spans="14:16">
      <c r="N32682" s="102"/>
      <c r="O32682" s="93"/>
      <c r="P32682" s="93"/>
    </row>
    <row r="32683" spans="14:16">
      <c r="N32683" s="102"/>
      <c r="O32683" s="93"/>
      <c r="P32683" s="93"/>
    </row>
    <row r="32684" spans="14:16">
      <c r="N32684" s="102"/>
      <c r="O32684" s="93"/>
      <c r="P32684" s="93"/>
    </row>
    <row r="32685" spans="14:16">
      <c r="N32685" s="102"/>
      <c r="O32685" s="93"/>
      <c r="P32685" s="93"/>
    </row>
    <row r="32686" spans="14:16">
      <c r="N32686" s="102"/>
      <c r="O32686" s="93"/>
      <c r="P32686" s="93"/>
    </row>
    <row r="32687" spans="14:16">
      <c r="N32687" s="102"/>
      <c r="O32687" s="93"/>
      <c r="P32687" s="93"/>
    </row>
    <row r="32688" spans="14:16">
      <c r="N32688" s="102"/>
      <c r="O32688" s="93"/>
      <c r="P32688" s="93"/>
    </row>
    <row r="32689" spans="14:16">
      <c r="N32689" s="102"/>
      <c r="O32689" s="93"/>
      <c r="P32689" s="93"/>
    </row>
    <row r="32690" spans="14:16">
      <c r="N32690" s="102"/>
      <c r="O32690" s="93"/>
      <c r="P32690" s="93"/>
    </row>
    <row r="32691" spans="14:16">
      <c r="N32691" s="102"/>
      <c r="O32691" s="93"/>
      <c r="P32691" s="93"/>
    </row>
    <row r="32692" spans="14:16">
      <c r="N32692" s="102"/>
      <c r="O32692" s="93"/>
      <c r="P32692" s="93"/>
    </row>
    <row r="32693" spans="14:16">
      <c r="N32693" s="102"/>
      <c r="O32693" s="93"/>
      <c r="P32693" s="93"/>
    </row>
    <row r="32694" spans="14:16">
      <c r="N32694" s="102"/>
      <c r="O32694" s="93"/>
      <c r="P32694" s="93"/>
    </row>
    <row r="32695" spans="14:16">
      <c r="N32695" s="102"/>
      <c r="O32695" s="93"/>
      <c r="P32695" s="93"/>
    </row>
    <row r="32696" spans="14:16">
      <c r="N32696" s="102"/>
      <c r="O32696" s="93"/>
      <c r="P32696" s="93"/>
    </row>
    <row r="32697" spans="14:16">
      <c r="N32697" s="102"/>
      <c r="O32697" s="93"/>
      <c r="P32697" s="93"/>
    </row>
    <row r="32698" spans="14:16">
      <c r="N32698" s="102"/>
      <c r="O32698" s="93"/>
      <c r="P32698" s="93"/>
    </row>
    <row r="32699" spans="14:16">
      <c r="N32699" s="102"/>
      <c r="O32699" s="93"/>
      <c r="P32699" s="93"/>
    </row>
    <row r="32700" spans="14:16">
      <c r="N32700" s="102"/>
      <c r="O32700" s="93"/>
      <c r="P32700" s="93"/>
    </row>
    <row r="32701" spans="14:16">
      <c r="N32701" s="102"/>
      <c r="O32701" s="93"/>
      <c r="P32701" s="93"/>
    </row>
    <row r="32702" spans="14:16">
      <c r="N32702" s="102"/>
      <c r="O32702" s="93"/>
      <c r="P32702" s="93"/>
    </row>
    <row r="32703" spans="14:16">
      <c r="N32703" s="102"/>
      <c r="O32703" s="93"/>
      <c r="P32703" s="93"/>
    </row>
    <row r="32704" spans="14:16">
      <c r="N32704" s="102"/>
      <c r="O32704" s="93"/>
      <c r="P32704" s="93"/>
    </row>
    <row r="32705" spans="14:16">
      <c r="N32705" s="102"/>
      <c r="O32705" s="93"/>
      <c r="P32705" s="93"/>
    </row>
    <row r="32706" spans="14:16">
      <c r="N32706" s="102"/>
      <c r="O32706" s="93"/>
      <c r="P32706" s="93"/>
    </row>
    <row r="32707" spans="14:16">
      <c r="N32707" s="102"/>
      <c r="O32707" s="93"/>
      <c r="P32707" s="93"/>
    </row>
    <row r="32708" spans="14:16">
      <c r="N32708" s="102"/>
      <c r="O32708" s="93"/>
      <c r="P32708" s="93"/>
    </row>
    <row r="32709" spans="14:16">
      <c r="N32709" s="102"/>
      <c r="O32709" s="93"/>
      <c r="P32709" s="93"/>
    </row>
    <row r="32710" spans="14:16">
      <c r="N32710" s="102"/>
      <c r="O32710" s="93"/>
      <c r="P32710" s="93"/>
    </row>
    <row r="32711" spans="14:16">
      <c r="N32711" s="102"/>
      <c r="O32711" s="93"/>
      <c r="P32711" s="93"/>
    </row>
    <row r="32712" spans="14:16">
      <c r="N32712" s="102"/>
      <c r="O32712" s="93"/>
      <c r="P32712" s="93"/>
    </row>
    <row r="32713" spans="14:16">
      <c r="N32713" s="102"/>
      <c r="O32713" s="93"/>
      <c r="P32713" s="93"/>
    </row>
    <row r="32714" spans="14:16">
      <c r="N32714" s="102"/>
      <c r="O32714" s="93"/>
      <c r="P32714" s="93"/>
    </row>
    <row r="32715" spans="14:16">
      <c r="N32715" s="102"/>
      <c r="O32715" s="93"/>
      <c r="P32715" s="93"/>
    </row>
    <row r="32716" spans="14:16">
      <c r="N32716" s="102"/>
      <c r="O32716" s="93"/>
      <c r="P32716" s="93"/>
    </row>
    <row r="32717" spans="14:16">
      <c r="N32717" s="102"/>
      <c r="O32717" s="93"/>
      <c r="P32717" s="93"/>
    </row>
    <row r="32718" spans="14:16">
      <c r="N32718" s="102"/>
      <c r="O32718" s="93"/>
      <c r="P32718" s="93"/>
    </row>
    <row r="32719" spans="14:16">
      <c r="N32719" s="102"/>
      <c r="O32719" s="93"/>
      <c r="P32719" s="93"/>
    </row>
    <row r="32720" spans="14:16">
      <c r="N32720" s="102"/>
      <c r="O32720" s="93"/>
      <c r="P32720" s="93"/>
    </row>
    <row r="32721" spans="14:16">
      <c r="N32721" s="102"/>
      <c r="O32721" s="93"/>
      <c r="P32721" s="93"/>
    </row>
    <row r="32722" spans="14:16">
      <c r="N32722" s="102"/>
      <c r="O32722" s="93"/>
      <c r="P32722" s="93"/>
    </row>
    <row r="32723" spans="14:16">
      <c r="N32723" s="102"/>
      <c r="O32723" s="93"/>
      <c r="P32723" s="93"/>
    </row>
    <row r="32724" spans="14:16">
      <c r="N32724" s="102"/>
      <c r="O32724" s="93"/>
      <c r="P32724" s="93"/>
    </row>
    <row r="32725" spans="14:16">
      <c r="N32725" s="102"/>
      <c r="O32725" s="93"/>
      <c r="P32725" s="93"/>
    </row>
    <row r="32726" spans="14:16">
      <c r="N32726" s="102"/>
      <c r="O32726" s="93"/>
      <c r="P32726" s="93"/>
    </row>
    <row r="32727" spans="14:16">
      <c r="N32727" s="102"/>
      <c r="O32727" s="93"/>
      <c r="P32727" s="93"/>
    </row>
    <row r="32728" spans="14:16">
      <c r="N32728" s="102"/>
      <c r="O32728" s="93"/>
      <c r="P32728" s="93"/>
    </row>
    <row r="32729" spans="14:16">
      <c r="N32729" s="102"/>
      <c r="O32729" s="93"/>
      <c r="P32729" s="93"/>
    </row>
    <row r="32730" spans="14:16">
      <c r="N32730" s="102"/>
      <c r="O32730" s="93"/>
      <c r="P32730" s="93"/>
    </row>
    <row r="32731" spans="14:16">
      <c r="N32731" s="102"/>
      <c r="O32731" s="93"/>
      <c r="P32731" s="93"/>
    </row>
    <row r="32732" spans="14:16">
      <c r="N32732" s="102"/>
      <c r="O32732" s="93"/>
      <c r="P32732" s="93"/>
    </row>
    <row r="32733" spans="14:16">
      <c r="N32733" s="102"/>
      <c r="O32733" s="93"/>
      <c r="P32733" s="93"/>
    </row>
    <row r="32734" spans="14:16">
      <c r="N32734" s="102"/>
      <c r="O32734" s="93"/>
      <c r="P32734" s="93"/>
    </row>
    <row r="32735" spans="14:16">
      <c r="N32735" s="102"/>
      <c r="O32735" s="93"/>
      <c r="P32735" s="93"/>
    </row>
    <row r="32736" spans="14:16">
      <c r="N32736" s="102"/>
      <c r="O32736" s="93"/>
      <c r="P32736" s="93"/>
    </row>
    <row r="32737" spans="14:16">
      <c r="N32737" s="102"/>
      <c r="O32737" s="93"/>
      <c r="P32737" s="93"/>
    </row>
    <row r="32738" spans="14:16">
      <c r="N32738" s="102"/>
      <c r="O32738" s="93"/>
      <c r="P32738" s="93"/>
    </row>
    <row r="32739" spans="14:16">
      <c r="N32739" s="102"/>
      <c r="O32739" s="93"/>
      <c r="P32739" s="93"/>
    </row>
    <row r="32740" spans="14:16">
      <c r="N32740" s="102"/>
      <c r="O32740" s="93"/>
      <c r="P32740" s="93"/>
    </row>
    <row r="32741" spans="14:16">
      <c r="N32741" s="102"/>
      <c r="O32741" s="93"/>
      <c r="P32741" s="93"/>
    </row>
    <row r="32742" spans="14:16">
      <c r="N32742" s="102"/>
      <c r="O32742" s="93"/>
      <c r="P32742" s="93"/>
    </row>
    <row r="32743" spans="14:16">
      <c r="N32743" s="102"/>
      <c r="O32743" s="93"/>
      <c r="P32743" s="93"/>
    </row>
    <row r="32744" spans="14:16">
      <c r="N32744" s="102"/>
      <c r="O32744" s="93"/>
      <c r="P32744" s="93"/>
    </row>
    <row r="32745" spans="14:16">
      <c r="N32745" s="102"/>
      <c r="O32745" s="93"/>
      <c r="P32745" s="93"/>
    </row>
    <row r="32746" spans="14:16">
      <c r="N32746" s="102"/>
      <c r="O32746" s="93"/>
      <c r="P32746" s="93"/>
    </row>
    <row r="32747" spans="14:16">
      <c r="N32747" s="102"/>
      <c r="O32747" s="93"/>
      <c r="P32747" s="93"/>
    </row>
    <row r="32748" spans="14:16">
      <c r="N32748" s="102"/>
      <c r="O32748" s="93"/>
      <c r="P32748" s="93"/>
    </row>
    <row r="32749" spans="14:16">
      <c r="N32749" s="102"/>
      <c r="O32749" s="93"/>
      <c r="P32749" s="93"/>
    </row>
    <row r="32750" spans="14:16">
      <c r="N32750" s="102"/>
      <c r="O32750" s="93"/>
      <c r="P32750" s="93"/>
    </row>
    <row r="32751" spans="14:16">
      <c r="N32751" s="102"/>
      <c r="O32751" s="93"/>
      <c r="P32751" s="93"/>
    </row>
    <row r="32752" spans="14:16">
      <c r="N32752" s="102"/>
      <c r="O32752" s="93"/>
      <c r="P32752" s="93"/>
    </row>
    <row r="32753" spans="14:16">
      <c r="N32753" s="102"/>
      <c r="O32753" s="93"/>
      <c r="P32753" s="93"/>
    </row>
    <row r="32754" spans="14:16">
      <c r="N32754" s="102"/>
      <c r="O32754" s="93"/>
      <c r="P32754" s="93"/>
    </row>
    <row r="32755" spans="14:16">
      <c r="N32755" s="102"/>
      <c r="O32755" s="93"/>
      <c r="P32755" s="93"/>
    </row>
    <row r="32756" spans="14:16">
      <c r="N32756" s="102"/>
      <c r="O32756" s="93"/>
      <c r="P32756" s="93"/>
    </row>
    <row r="32757" spans="14:16">
      <c r="N32757" s="102"/>
      <c r="O32757" s="93"/>
      <c r="P32757" s="93"/>
    </row>
    <row r="32758" spans="14:16">
      <c r="N32758" s="102"/>
      <c r="O32758" s="93"/>
      <c r="P32758" s="93"/>
    </row>
    <row r="32759" spans="14:16">
      <c r="N32759" s="102"/>
      <c r="O32759" s="93"/>
      <c r="P32759" s="93"/>
    </row>
    <row r="32760" spans="14:16">
      <c r="N32760" s="102"/>
      <c r="O32760" s="93"/>
      <c r="P32760" s="93"/>
    </row>
    <row r="32761" spans="14:16">
      <c r="N32761" s="102"/>
      <c r="O32761" s="93"/>
      <c r="P32761" s="93"/>
    </row>
    <row r="32762" spans="14:16">
      <c r="N32762" s="102"/>
      <c r="O32762" s="93"/>
      <c r="P32762" s="93"/>
    </row>
    <row r="32763" spans="14:16">
      <c r="N32763" s="102"/>
      <c r="O32763" s="93"/>
      <c r="P32763" s="93"/>
    </row>
    <row r="32764" spans="14:16">
      <c r="N32764" s="102"/>
      <c r="O32764" s="93"/>
      <c r="P32764" s="93"/>
    </row>
    <row r="32765" spans="14:16">
      <c r="N32765" s="102"/>
      <c r="O32765" s="93"/>
      <c r="P32765" s="93"/>
    </row>
    <row r="32766" spans="14:16">
      <c r="N32766" s="102"/>
      <c r="O32766" s="93"/>
      <c r="P32766" s="93"/>
    </row>
    <row r="32767" spans="14:16">
      <c r="N32767" s="102"/>
      <c r="O32767" s="93"/>
      <c r="P32767" s="93"/>
    </row>
    <row r="32768" spans="14:16">
      <c r="N32768" s="102"/>
      <c r="O32768" s="93"/>
      <c r="P32768" s="93"/>
    </row>
    <row r="32769" spans="14:16">
      <c r="N32769" s="102"/>
      <c r="O32769" s="93"/>
      <c r="P32769" s="93"/>
    </row>
    <row r="32770" spans="14:16">
      <c r="N32770" s="102"/>
      <c r="O32770" s="93"/>
      <c r="P32770" s="93"/>
    </row>
    <row r="32771" spans="14:16">
      <c r="N32771" s="102"/>
      <c r="O32771" s="93"/>
      <c r="P32771" s="93"/>
    </row>
    <row r="32772" spans="14:16">
      <c r="N32772" s="102"/>
      <c r="O32772" s="93"/>
      <c r="P32772" s="93"/>
    </row>
    <row r="32773" spans="14:16">
      <c r="N32773" s="102"/>
      <c r="O32773" s="93"/>
      <c r="P32773" s="93"/>
    </row>
    <row r="32774" spans="14:16">
      <c r="N32774" s="102"/>
      <c r="O32774" s="93"/>
      <c r="P32774" s="93"/>
    </row>
    <row r="32775" spans="14:16">
      <c r="N32775" s="102"/>
      <c r="O32775" s="93"/>
      <c r="P32775" s="93"/>
    </row>
    <row r="32776" spans="14:16">
      <c r="N32776" s="102"/>
      <c r="O32776" s="93"/>
      <c r="P32776" s="93"/>
    </row>
    <row r="32777" spans="14:16">
      <c r="N32777" s="102"/>
      <c r="O32777" s="93"/>
      <c r="P32777" s="93"/>
    </row>
    <row r="32778" spans="14:16">
      <c r="N32778" s="102"/>
      <c r="O32778" s="93"/>
      <c r="P32778" s="93"/>
    </row>
    <row r="32779" spans="14:16">
      <c r="N32779" s="102"/>
      <c r="O32779" s="93"/>
      <c r="P32779" s="93"/>
    </row>
    <row r="32780" spans="14:16">
      <c r="N32780" s="102"/>
      <c r="O32780" s="93"/>
      <c r="P32780" s="93"/>
    </row>
    <row r="32781" spans="14:16">
      <c r="N32781" s="102"/>
      <c r="O32781" s="93"/>
      <c r="P32781" s="93"/>
    </row>
    <row r="32782" spans="14:16">
      <c r="N32782" s="102"/>
      <c r="O32782" s="93"/>
      <c r="P32782" s="93"/>
    </row>
    <row r="32783" spans="14:16">
      <c r="N32783" s="102"/>
      <c r="O32783" s="93"/>
      <c r="P32783" s="93"/>
    </row>
    <row r="32784" spans="14:16">
      <c r="N32784" s="102"/>
      <c r="O32784" s="93"/>
      <c r="P32784" s="93"/>
    </row>
    <row r="32785" spans="14:16">
      <c r="N32785" s="102"/>
      <c r="O32785" s="93"/>
      <c r="P32785" s="93"/>
    </row>
    <row r="32786" spans="14:16">
      <c r="N32786" s="102"/>
      <c r="O32786" s="93"/>
      <c r="P32786" s="93"/>
    </row>
    <row r="32787" spans="14:16">
      <c r="N32787" s="102"/>
      <c r="O32787" s="93"/>
      <c r="P32787" s="93"/>
    </row>
    <row r="32788" spans="14:16">
      <c r="N32788" s="102"/>
      <c r="O32788" s="93"/>
      <c r="P32788" s="93"/>
    </row>
    <row r="32789" spans="14:16">
      <c r="N32789" s="102"/>
      <c r="O32789" s="93"/>
      <c r="P32789" s="93"/>
    </row>
    <row r="32790" spans="14:16">
      <c r="N32790" s="102"/>
      <c r="O32790" s="93"/>
      <c r="P32790" s="93"/>
    </row>
    <row r="32791" spans="14:16">
      <c r="N32791" s="102"/>
      <c r="O32791" s="93"/>
      <c r="P32791" s="93"/>
    </row>
    <row r="32792" spans="14:16">
      <c r="N32792" s="102"/>
      <c r="O32792" s="93"/>
      <c r="P32792" s="93"/>
    </row>
    <row r="32793" spans="14:16">
      <c r="N32793" s="102"/>
      <c r="O32793" s="93"/>
      <c r="P32793" s="93"/>
    </row>
    <row r="32794" spans="14:16">
      <c r="N32794" s="102"/>
      <c r="O32794" s="93"/>
      <c r="P32794" s="93"/>
    </row>
    <row r="32795" spans="14:16">
      <c r="N32795" s="102"/>
      <c r="O32795" s="93"/>
      <c r="P32795" s="93"/>
    </row>
    <row r="32796" spans="14:16">
      <c r="N32796" s="102"/>
      <c r="O32796" s="93"/>
      <c r="P32796" s="93"/>
    </row>
    <row r="32797" spans="14:16">
      <c r="N32797" s="102"/>
      <c r="O32797" s="93"/>
      <c r="P32797" s="93"/>
    </row>
    <row r="32798" spans="14:16">
      <c r="N32798" s="102"/>
      <c r="O32798" s="93"/>
      <c r="P32798" s="93"/>
    </row>
    <row r="32799" spans="14:16">
      <c r="N32799" s="102"/>
      <c r="O32799" s="93"/>
      <c r="P32799" s="93"/>
    </row>
    <row r="32800" spans="14:16">
      <c r="N32800" s="102"/>
      <c r="O32800" s="93"/>
      <c r="P32800" s="93"/>
    </row>
    <row r="32801" spans="14:16">
      <c r="N32801" s="102"/>
      <c r="O32801" s="93"/>
      <c r="P32801" s="93"/>
    </row>
    <row r="32802" spans="14:16">
      <c r="N32802" s="102"/>
      <c r="O32802" s="93"/>
      <c r="P32802" s="93"/>
    </row>
    <row r="32803" spans="14:16">
      <c r="N32803" s="102"/>
      <c r="O32803" s="93"/>
      <c r="P32803" s="93"/>
    </row>
    <row r="32804" spans="14:16">
      <c r="N32804" s="102"/>
      <c r="O32804" s="93"/>
      <c r="P32804" s="93"/>
    </row>
    <row r="32805" spans="14:16">
      <c r="N32805" s="102"/>
      <c r="O32805" s="93"/>
      <c r="P32805" s="93"/>
    </row>
    <row r="32806" spans="14:16">
      <c r="N32806" s="102"/>
      <c r="O32806" s="93"/>
      <c r="P32806" s="93"/>
    </row>
    <row r="32807" spans="14:16">
      <c r="N32807" s="102"/>
      <c r="O32807" s="93"/>
      <c r="P32807" s="93"/>
    </row>
    <row r="32808" spans="14:16">
      <c r="N32808" s="102"/>
      <c r="O32808" s="93"/>
      <c r="P32808" s="93"/>
    </row>
    <row r="32809" spans="14:16">
      <c r="N32809" s="102"/>
      <c r="O32809" s="93"/>
      <c r="P32809" s="93"/>
    </row>
    <row r="32810" spans="14:16">
      <c r="N32810" s="102"/>
      <c r="O32810" s="93"/>
      <c r="P32810" s="93"/>
    </row>
    <row r="32811" spans="14:16">
      <c r="N32811" s="102"/>
      <c r="O32811" s="93"/>
      <c r="P32811" s="93"/>
    </row>
    <row r="32812" spans="14:16">
      <c r="N32812" s="102"/>
      <c r="O32812" s="93"/>
      <c r="P32812" s="93"/>
    </row>
    <row r="32813" spans="14:16">
      <c r="N32813" s="102"/>
      <c r="O32813" s="93"/>
      <c r="P32813" s="93"/>
    </row>
    <row r="32814" spans="14:16">
      <c r="N32814" s="102"/>
      <c r="O32814" s="93"/>
      <c r="P32814" s="93"/>
    </row>
    <row r="32815" spans="14:16">
      <c r="N32815" s="102"/>
      <c r="O32815" s="93"/>
      <c r="P32815" s="93"/>
    </row>
    <row r="32816" spans="14:16">
      <c r="N32816" s="102"/>
      <c r="O32816" s="93"/>
      <c r="P32816" s="93"/>
    </row>
    <row r="32817" spans="14:16">
      <c r="N32817" s="102"/>
      <c r="O32817" s="93"/>
      <c r="P32817" s="93"/>
    </row>
    <row r="32818" spans="14:16">
      <c r="N32818" s="102"/>
      <c r="O32818" s="93"/>
      <c r="P32818" s="93"/>
    </row>
    <row r="32819" spans="14:16">
      <c r="N32819" s="102"/>
      <c r="O32819" s="93"/>
      <c r="P32819" s="93"/>
    </row>
    <row r="32820" spans="14:16">
      <c r="N32820" s="102"/>
      <c r="O32820" s="93"/>
      <c r="P32820" s="93"/>
    </row>
    <row r="32821" spans="14:16">
      <c r="N32821" s="102"/>
      <c r="O32821" s="93"/>
      <c r="P32821" s="93"/>
    </row>
    <row r="32822" spans="14:16">
      <c r="N32822" s="102"/>
      <c r="O32822" s="93"/>
      <c r="P32822" s="93"/>
    </row>
    <row r="32823" spans="14:16">
      <c r="N32823" s="102"/>
      <c r="O32823" s="93"/>
      <c r="P32823" s="93"/>
    </row>
    <row r="32824" spans="14:16">
      <c r="N32824" s="102"/>
      <c r="O32824" s="93"/>
      <c r="P32824" s="93"/>
    </row>
    <row r="32825" spans="14:16">
      <c r="N32825" s="102"/>
      <c r="O32825" s="93"/>
      <c r="P32825" s="93"/>
    </row>
    <row r="32826" spans="14:16">
      <c r="N32826" s="102"/>
      <c r="O32826" s="93"/>
      <c r="P32826" s="93"/>
    </row>
    <row r="32827" spans="14:16">
      <c r="N32827" s="102"/>
      <c r="O32827" s="93"/>
      <c r="P32827" s="93"/>
    </row>
    <row r="32828" spans="14:16">
      <c r="N32828" s="102"/>
      <c r="O32828" s="93"/>
      <c r="P32828" s="93"/>
    </row>
    <row r="32829" spans="14:16">
      <c r="N32829" s="102"/>
      <c r="O32829" s="93"/>
      <c r="P32829" s="93"/>
    </row>
    <row r="32830" spans="14:16">
      <c r="N32830" s="102"/>
      <c r="O32830" s="93"/>
      <c r="P32830" s="93"/>
    </row>
    <row r="32831" spans="14:16">
      <c r="N32831" s="102"/>
      <c r="O32831" s="93"/>
      <c r="P32831" s="93"/>
    </row>
    <row r="32832" spans="14:16">
      <c r="N32832" s="102"/>
      <c r="O32832" s="93"/>
      <c r="P32832" s="93"/>
    </row>
    <row r="32833" spans="14:16">
      <c r="N32833" s="102"/>
      <c r="O32833" s="93"/>
      <c r="P32833" s="93"/>
    </row>
    <row r="32834" spans="14:16">
      <c r="N32834" s="102"/>
      <c r="O32834" s="93"/>
      <c r="P32834" s="93"/>
    </row>
    <row r="32835" spans="14:16">
      <c r="N32835" s="102"/>
      <c r="O32835" s="93"/>
      <c r="P32835" s="93"/>
    </row>
    <row r="32836" spans="14:16">
      <c r="N32836" s="102"/>
      <c r="O32836" s="93"/>
      <c r="P32836" s="93"/>
    </row>
    <row r="32837" spans="14:16">
      <c r="N32837" s="102"/>
      <c r="O32837" s="93"/>
      <c r="P32837" s="93"/>
    </row>
    <row r="32838" spans="14:16">
      <c r="N32838" s="102"/>
      <c r="O32838" s="93"/>
      <c r="P32838" s="93"/>
    </row>
    <row r="32839" spans="14:16">
      <c r="N32839" s="102"/>
      <c r="O32839" s="93"/>
      <c r="P32839" s="93"/>
    </row>
    <row r="32840" spans="14:16">
      <c r="N32840" s="102"/>
      <c r="O32840" s="93"/>
      <c r="P32840" s="93"/>
    </row>
    <row r="32841" spans="14:16">
      <c r="N32841" s="102"/>
      <c r="O32841" s="93"/>
      <c r="P32841" s="93"/>
    </row>
    <row r="32842" spans="14:16">
      <c r="N32842" s="102"/>
      <c r="O32842" s="93"/>
      <c r="P32842" s="93"/>
    </row>
    <row r="32843" spans="14:16">
      <c r="N32843" s="102"/>
      <c r="O32843" s="93"/>
      <c r="P32843" s="93"/>
    </row>
    <row r="32844" spans="14:16">
      <c r="N32844" s="102"/>
      <c r="O32844" s="93"/>
      <c r="P32844" s="93"/>
    </row>
    <row r="32845" spans="14:16">
      <c r="N32845" s="102"/>
      <c r="O32845" s="93"/>
      <c r="P32845" s="93"/>
    </row>
    <row r="32846" spans="14:16">
      <c r="N32846" s="102"/>
      <c r="O32846" s="93"/>
      <c r="P32846" s="93"/>
    </row>
    <row r="32847" spans="14:16">
      <c r="N32847" s="102"/>
      <c r="O32847" s="93"/>
      <c r="P32847" s="93"/>
    </row>
    <row r="32848" spans="14:16">
      <c r="N32848" s="102"/>
      <c r="O32848" s="93"/>
      <c r="P32848" s="93"/>
    </row>
    <row r="32849" spans="14:16">
      <c r="N32849" s="102"/>
      <c r="O32849" s="93"/>
      <c r="P32849" s="93"/>
    </row>
    <row r="32850" spans="14:16">
      <c r="N32850" s="102"/>
      <c r="O32850" s="93"/>
      <c r="P32850" s="93"/>
    </row>
    <row r="32851" spans="14:16">
      <c r="N32851" s="102"/>
      <c r="O32851" s="93"/>
      <c r="P32851" s="93"/>
    </row>
    <row r="32852" spans="14:16">
      <c r="N32852" s="102"/>
      <c r="O32852" s="93"/>
      <c r="P32852" s="93"/>
    </row>
    <row r="32853" spans="14:16">
      <c r="N32853" s="102"/>
      <c r="O32853" s="93"/>
      <c r="P32853" s="93"/>
    </row>
    <row r="32854" spans="14:16">
      <c r="N32854" s="102"/>
      <c r="O32854" s="93"/>
      <c r="P32854" s="93"/>
    </row>
    <row r="32855" spans="14:16">
      <c r="N32855" s="102"/>
      <c r="O32855" s="93"/>
      <c r="P32855" s="93"/>
    </row>
    <row r="32856" spans="14:16">
      <c r="N32856" s="102"/>
      <c r="O32856" s="93"/>
      <c r="P32856" s="93"/>
    </row>
    <row r="32857" spans="14:16">
      <c r="N32857" s="102"/>
      <c r="O32857" s="93"/>
      <c r="P32857" s="93"/>
    </row>
    <row r="32858" spans="14:16">
      <c r="N32858" s="102"/>
      <c r="O32858" s="93"/>
      <c r="P32858" s="93"/>
    </row>
    <row r="32859" spans="14:16">
      <c r="N32859" s="102"/>
      <c r="O32859" s="93"/>
      <c r="P32859" s="93"/>
    </row>
    <row r="32860" spans="14:16">
      <c r="N32860" s="102"/>
      <c r="O32860" s="93"/>
      <c r="P32860" s="93"/>
    </row>
    <row r="32861" spans="14:16">
      <c r="N32861" s="102"/>
      <c r="O32861" s="93"/>
      <c r="P32861" s="93"/>
    </row>
    <row r="32862" spans="14:16">
      <c r="N32862" s="102"/>
      <c r="O32862" s="93"/>
      <c r="P32862" s="93"/>
    </row>
    <row r="32863" spans="14:16">
      <c r="N32863" s="102"/>
      <c r="O32863" s="93"/>
      <c r="P32863" s="93"/>
    </row>
    <row r="32864" spans="14:16">
      <c r="N32864" s="102"/>
      <c r="O32864" s="93"/>
      <c r="P32864" s="93"/>
    </row>
    <row r="32865" spans="14:16">
      <c r="N32865" s="102"/>
      <c r="O32865" s="93"/>
      <c r="P32865" s="93"/>
    </row>
    <row r="32866" spans="14:16">
      <c r="N32866" s="102"/>
      <c r="O32866" s="93"/>
      <c r="P32866" s="93"/>
    </row>
    <row r="32867" spans="14:16">
      <c r="N32867" s="102"/>
      <c r="O32867" s="93"/>
      <c r="P32867" s="93"/>
    </row>
    <row r="32868" spans="14:16">
      <c r="N32868" s="102"/>
      <c r="O32868" s="93"/>
      <c r="P32868" s="93"/>
    </row>
    <row r="32869" spans="14:16">
      <c r="N32869" s="102"/>
      <c r="O32869" s="93"/>
      <c r="P32869" s="93"/>
    </row>
    <row r="32870" spans="14:16">
      <c r="N32870" s="102"/>
      <c r="O32870" s="93"/>
      <c r="P32870" s="93"/>
    </row>
    <row r="32871" spans="14:16">
      <c r="N32871" s="102"/>
      <c r="O32871" s="93"/>
      <c r="P32871" s="93"/>
    </row>
    <row r="32872" spans="14:16">
      <c r="N32872" s="102"/>
      <c r="O32872" s="93"/>
      <c r="P32872" s="93"/>
    </row>
    <row r="32873" spans="14:16">
      <c r="N32873" s="102"/>
      <c r="O32873" s="93"/>
      <c r="P32873" s="93"/>
    </row>
    <row r="32874" spans="14:16">
      <c r="N32874" s="102"/>
      <c r="O32874" s="93"/>
      <c r="P32874" s="93"/>
    </row>
    <row r="32875" spans="14:16">
      <c r="N32875" s="102"/>
      <c r="O32875" s="93"/>
      <c r="P32875" s="93"/>
    </row>
    <row r="32876" spans="14:16">
      <c r="N32876" s="102"/>
      <c r="O32876" s="93"/>
      <c r="P32876" s="93"/>
    </row>
    <row r="32877" spans="14:16">
      <c r="N32877" s="102"/>
      <c r="O32877" s="93"/>
      <c r="P32877" s="93"/>
    </row>
    <row r="32878" spans="14:16">
      <c r="N32878" s="102"/>
      <c r="O32878" s="93"/>
      <c r="P32878" s="93"/>
    </row>
    <row r="32879" spans="14:16">
      <c r="N32879" s="102"/>
      <c r="O32879" s="93"/>
      <c r="P32879" s="93"/>
    </row>
    <row r="32880" spans="14:16">
      <c r="N32880" s="102"/>
      <c r="O32880" s="93"/>
      <c r="P32880" s="93"/>
    </row>
    <row r="32881" spans="14:16">
      <c r="N32881" s="102"/>
      <c r="O32881" s="93"/>
      <c r="P32881" s="93"/>
    </row>
    <row r="32882" spans="14:16">
      <c r="N32882" s="102"/>
      <c r="O32882" s="93"/>
      <c r="P32882" s="93"/>
    </row>
    <row r="32883" spans="14:16">
      <c r="N32883" s="102"/>
      <c r="O32883" s="93"/>
      <c r="P32883" s="93"/>
    </row>
    <row r="32884" spans="14:16">
      <c r="N32884" s="102"/>
      <c r="O32884" s="93"/>
      <c r="P32884" s="93"/>
    </row>
    <row r="32885" spans="14:16">
      <c r="N32885" s="102"/>
      <c r="O32885" s="93"/>
      <c r="P32885" s="93"/>
    </row>
    <row r="32886" spans="14:16">
      <c r="N32886" s="102"/>
      <c r="O32886" s="93"/>
      <c r="P32886" s="93"/>
    </row>
    <row r="32887" spans="14:16">
      <c r="N32887" s="102"/>
      <c r="O32887" s="93"/>
      <c r="P32887" s="93"/>
    </row>
    <row r="32888" spans="14:16">
      <c r="N32888" s="102"/>
      <c r="O32888" s="93"/>
      <c r="P32888" s="93"/>
    </row>
    <row r="32889" spans="14:16">
      <c r="N32889" s="102"/>
      <c r="O32889" s="93"/>
      <c r="P32889" s="93"/>
    </row>
    <row r="32890" spans="14:16">
      <c r="N32890" s="102"/>
      <c r="O32890" s="93"/>
      <c r="P32890" s="93"/>
    </row>
    <row r="32891" spans="14:16">
      <c r="N32891" s="102"/>
      <c r="O32891" s="93"/>
      <c r="P32891" s="93"/>
    </row>
    <row r="32892" spans="14:16">
      <c r="N32892" s="102"/>
      <c r="O32892" s="93"/>
      <c r="P32892" s="93"/>
    </row>
    <row r="32893" spans="14:16">
      <c r="N32893" s="102"/>
      <c r="O32893" s="93"/>
      <c r="P32893" s="93"/>
    </row>
    <row r="32894" spans="14:16">
      <c r="N32894" s="102"/>
      <c r="O32894" s="93"/>
      <c r="P32894" s="93"/>
    </row>
    <row r="32895" spans="14:16">
      <c r="N32895" s="102"/>
      <c r="O32895" s="93"/>
      <c r="P32895" s="93"/>
    </row>
    <row r="32896" spans="14:16">
      <c r="N32896" s="102"/>
      <c r="O32896" s="93"/>
      <c r="P32896" s="93"/>
    </row>
    <row r="32897" spans="14:16">
      <c r="N32897" s="102"/>
      <c r="O32897" s="93"/>
      <c r="P32897" s="93"/>
    </row>
    <row r="32898" spans="14:16">
      <c r="N32898" s="102"/>
      <c r="O32898" s="93"/>
      <c r="P32898" s="93"/>
    </row>
    <row r="32899" spans="14:16">
      <c r="N32899" s="102"/>
      <c r="O32899" s="93"/>
      <c r="P32899" s="93"/>
    </row>
    <row r="32900" spans="14:16">
      <c r="N32900" s="102"/>
      <c r="O32900" s="93"/>
      <c r="P32900" s="93"/>
    </row>
    <row r="32901" spans="14:16">
      <c r="N32901" s="102"/>
      <c r="O32901" s="93"/>
      <c r="P32901" s="93"/>
    </row>
    <row r="32902" spans="14:16">
      <c r="N32902" s="102"/>
      <c r="O32902" s="93"/>
      <c r="P32902" s="93"/>
    </row>
    <row r="32903" spans="14:16">
      <c r="N32903" s="102"/>
      <c r="O32903" s="93"/>
      <c r="P32903" s="93"/>
    </row>
    <row r="32904" spans="14:16">
      <c r="N32904" s="102"/>
      <c r="O32904" s="93"/>
      <c r="P32904" s="93"/>
    </row>
    <row r="32905" spans="14:16">
      <c r="N32905" s="102"/>
      <c r="O32905" s="93"/>
      <c r="P32905" s="93"/>
    </row>
    <row r="32906" spans="14:16">
      <c r="N32906" s="102"/>
      <c r="O32906" s="93"/>
      <c r="P32906" s="93"/>
    </row>
    <row r="32907" spans="14:16">
      <c r="N32907" s="102"/>
      <c r="O32907" s="93"/>
      <c r="P32907" s="93"/>
    </row>
    <row r="32908" spans="14:16">
      <c r="N32908" s="102"/>
      <c r="O32908" s="93"/>
      <c r="P32908" s="93"/>
    </row>
    <row r="32909" spans="14:16">
      <c r="N32909" s="102"/>
      <c r="O32909" s="93"/>
      <c r="P32909" s="93"/>
    </row>
    <row r="32910" spans="14:16">
      <c r="N32910" s="102"/>
      <c r="O32910" s="93"/>
      <c r="P32910" s="93"/>
    </row>
    <row r="32911" spans="14:16">
      <c r="N32911" s="102"/>
      <c r="O32911" s="93"/>
      <c r="P32911" s="93"/>
    </row>
    <row r="32912" spans="14:16">
      <c r="N32912" s="102"/>
      <c r="O32912" s="93"/>
      <c r="P32912" s="93"/>
    </row>
    <row r="32913" spans="14:16">
      <c r="N32913" s="102"/>
      <c r="O32913" s="93"/>
      <c r="P32913" s="93"/>
    </row>
    <row r="32914" spans="14:16">
      <c r="N32914" s="102"/>
      <c r="O32914" s="93"/>
      <c r="P32914" s="93"/>
    </row>
    <row r="32915" spans="14:16">
      <c r="N32915" s="102"/>
      <c r="O32915" s="93"/>
      <c r="P32915" s="93"/>
    </row>
    <row r="32916" spans="14:16">
      <c r="N32916" s="102"/>
      <c r="O32916" s="93"/>
      <c r="P32916" s="93"/>
    </row>
    <row r="32917" spans="14:16">
      <c r="N32917" s="102"/>
      <c r="O32917" s="93"/>
      <c r="P32917" s="93"/>
    </row>
    <row r="32918" spans="14:16">
      <c r="N32918" s="102"/>
      <c r="O32918" s="93"/>
      <c r="P32918" s="93"/>
    </row>
    <row r="32919" spans="14:16">
      <c r="N32919" s="102"/>
      <c r="O32919" s="93"/>
      <c r="P32919" s="93"/>
    </row>
    <row r="32920" spans="14:16">
      <c r="N32920" s="102"/>
      <c r="O32920" s="93"/>
      <c r="P32920" s="93"/>
    </row>
    <row r="32921" spans="14:16">
      <c r="N32921" s="102"/>
      <c r="O32921" s="93"/>
      <c r="P32921" s="93"/>
    </row>
    <row r="32922" spans="14:16">
      <c r="N32922" s="102"/>
      <c r="O32922" s="93"/>
      <c r="P32922" s="93"/>
    </row>
    <row r="32923" spans="14:16">
      <c r="N32923" s="102"/>
      <c r="O32923" s="93"/>
      <c r="P32923" s="93"/>
    </row>
    <row r="32924" spans="14:16">
      <c r="N32924" s="102"/>
      <c r="O32924" s="93"/>
      <c r="P32924" s="93"/>
    </row>
    <row r="32925" spans="14:16">
      <c r="N32925" s="102"/>
      <c r="O32925" s="93"/>
      <c r="P32925" s="93"/>
    </row>
    <row r="32926" spans="14:16">
      <c r="N32926" s="102"/>
      <c r="O32926" s="93"/>
      <c r="P32926" s="93"/>
    </row>
    <row r="32927" spans="14:16">
      <c r="N32927" s="102"/>
      <c r="O32927" s="93"/>
      <c r="P32927" s="93"/>
    </row>
    <row r="32928" spans="14:16">
      <c r="N32928" s="102"/>
      <c r="O32928" s="93"/>
      <c r="P32928" s="93"/>
    </row>
    <row r="32929" spans="14:16">
      <c r="N32929" s="102"/>
      <c r="O32929" s="93"/>
      <c r="P32929" s="93"/>
    </row>
    <row r="32930" spans="14:16">
      <c r="N32930" s="102"/>
      <c r="O32930" s="93"/>
      <c r="P32930" s="93"/>
    </row>
    <row r="32931" spans="14:16">
      <c r="N32931" s="102"/>
      <c r="O32931" s="93"/>
      <c r="P32931" s="93"/>
    </row>
    <row r="32932" spans="14:16">
      <c r="N32932" s="102"/>
      <c r="O32932" s="93"/>
      <c r="P32932" s="93"/>
    </row>
    <row r="32933" spans="14:16">
      <c r="N32933" s="102"/>
      <c r="O32933" s="93"/>
      <c r="P32933" s="93"/>
    </row>
    <row r="32934" spans="14:16">
      <c r="N32934" s="102"/>
      <c r="O32934" s="93"/>
      <c r="P32934" s="93"/>
    </row>
    <row r="32935" spans="14:16">
      <c r="N32935" s="102"/>
      <c r="O32935" s="93"/>
      <c r="P32935" s="93"/>
    </row>
    <row r="32936" spans="14:16">
      <c r="N32936" s="102"/>
      <c r="O32936" s="93"/>
      <c r="P32936" s="93"/>
    </row>
    <row r="32937" spans="14:16">
      <c r="N32937" s="102"/>
      <c r="O32937" s="93"/>
      <c r="P32937" s="93"/>
    </row>
    <row r="32938" spans="14:16">
      <c r="N32938" s="102"/>
      <c r="O32938" s="93"/>
      <c r="P32938" s="93"/>
    </row>
    <row r="32939" spans="14:16">
      <c r="N32939" s="102"/>
      <c r="O32939" s="93"/>
      <c r="P32939" s="93"/>
    </row>
    <row r="32940" spans="14:16">
      <c r="N32940" s="102"/>
      <c r="O32940" s="93"/>
      <c r="P32940" s="93"/>
    </row>
    <row r="32941" spans="14:16">
      <c r="N32941" s="102"/>
      <c r="O32941" s="93"/>
      <c r="P32941" s="93"/>
    </row>
    <row r="32942" spans="14:16">
      <c r="N32942" s="102"/>
      <c r="O32942" s="93"/>
      <c r="P32942" s="93"/>
    </row>
    <row r="32943" spans="14:16">
      <c r="N32943" s="102"/>
      <c r="O32943" s="93"/>
      <c r="P32943" s="93"/>
    </row>
    <row r="32944" spans="14:16">
      <c r="N32944" s="102"/>
      <c r="O32944" s="93"/>
      <c r="P32944" s="93"/>
    </row>
    <row r="32945" spans="14:16">
      <c r="N32945" s="102"/>
      <c r="O32945" s="93"/>
      <c r="P32945" s="93"/>
    </row>
    <row r="32946" spans="14:16">
      <c r="N32946" s="102"/>
      <c r="O32946" s="93"/>
      <c r="P32946" s="93"/>
    </row>
    <row r="32947" spans="14:16">
      <c r="N32947" s="102"/>
      <c r="O32947" s="93"/>
      <c r="P32947" s="93"/>
    </row>
    <row r="32948" spans="14:16">
      <c r="N32948" s="102"/>
      <c r="O32948" s="93"/>
      <c r="P32948" s="93"/>
    </row>
    <row r="32949" spans="14:16">
      <c r="N32949" s="102"/>
      <c r="O32949" s="93"/>
      <c r="P32949" s="93"/>
    </row>
    <row r="32950" spans="14:16">
      <c r="N32950" s="102"/>
      <c r="O32950" s="93"/>
      <c r="P32950" s="93"/>
    </row>
    <row r="32951" spans="14:16">
      <c r="N32951" s="102"/>
      <c r="O32951" s="93"/>
      <c r="P32951" s="93"/>
    </row>
    <row r="32952" spans="14:16">
      <c r="N32952" s="102"/>
      <c r="O32952" s="93"/>
      <c r="P32952" s="93"/>
    </row>
    <row r="32953" spans="14:16">
      <c r="N32953" s="102"/>
      <c r="O32953" s="93"/>
      <c r="P32953" s="93"/>
    </row>
    <row r="32954" spans="14:16">
      <c r="N32954" s="102"/>
      <c r="O32954" s="93"/>
      <c r="P32954" s="93"/>
    </row>
    <row r="32955" spans="14:16">
      <c r="N32955" s="102"/>
      <c r="O32955" s="93"/>
      <c r="P32955" s="93"/>
    </row>
    <row r="32956" spans="14:16">
      <c r="N32956" s="102"/>
      <c r="O32956" s="93"/>
      <c r="P32956" s="93"/>
    </row>
    <row r="32957" spans="14:16">
      <c r="N32957" s="102"/>
      <c r="O32957" s="93"/>
      <c r="P32957" s="93"/>
    </row>
    <row r="32958" spans="14:16">
      <c r="N32958" s="102"/>
      <c r="O32958" s="93"/>
      <c r="P32958" s="93"/>
    </row>
    <row r="32959" spans="14:16">
      <c r="N32959" s="102"/>
      <c r="O32959" s="93"/>
      <c r="P32959" s="93"/>
    </row>
    <row r="32960" spans="14:16">
      <c r="N32960" s="102"/>
      <c r="O32960" s="93"/>
      <c r="P32960" s="93"/>
    </row>
    <row r="32961" spans="14:16">
      <c r="N32961" s="102"/>
      <c r="O32961" s="93"/>
      <c r="P32961" s="93"/>
    </row>
    <row r="32962" spans="14:16">
      <c r="N32962" s="102"/>
      <c r="O32962" s="93"/>
      <c r="P32962" s="93"/>
    </row>
    <row r="32963" spans="14:16">
      <c r="N32963" s="102"/>
      <c r="O32963" s="93"/>
      <c r="P32963" s="93"/>
    </row>
    <row r="32964" spans="14:16">
      <c r="N32964" s="102"/>
      <c r="O32964" s="93"/>
      <c r="P32964" s="93"/>
    </row>
    <row r="32965" spans="14:16">
      <c r="N32965" s="102"/>
      <c r="O32965" s="93"/>
      <c r="P32965" s="93"/>
    </row>
    <row r="32966" spans="14:16">
      <c r="N32966" s="102"/>
      <c r="O32966" s="93"/>
      <c r="P32966" s="93"/>
    </row>
    <row r="32967" spans="14:16">
      <c r="N32967" s="102"/>
      <c r="O32967" s="93"/>
      <c r="P32967" s="93"/>
    </row>
    <row r="32968" spans="14:16">
      <c r="N32968" s="102"/>
      <c r="O32968" s="93"/>
      <c r="P32968" s="93"/>
    </row>
    <row r="32969" spans="14:16">
      <c r="N32969" s="102"/>
      <c r="O32969" s="93"/>
      <c r="P32969" s="93"/>
    </row>
    <row r="32970" spans="14:16">
      <c r="N32970" s="102"/>
      <c r="O32970" s="93"/>
      <c r="P32970" s="93"/>
    </row>
    <row r="32971" spans="14:16">
      <c r="N32971" s="102"/>
      <c r="O32971" s="93"/>
      <c r="P32971" s="93"/>
    </row>
    <row r="32972" spans="14:16">
      <c r="N32972" s="102"/>
      <c r="O32972" s="93"/>
      <c r="P32972" s="93"/>
    </row>
    <row r="32973" spans="14:16">
      <c r="N32973" s="102"/>
      <c r="O32973" s="93"/>
      <c r="P32973" s="93"/>
    </row>
    <row r="32974" spans="14:16">
      <c r="N32974" s="102"/>
      <c r="O32974" s="93"/>
      <c r="P32974" s="93"/>
    </row>
    <row r="32975" spans="14:16">
      <c r="N32975" s="102"/>
      <c r="O32975" s="93"/>
      <c r="P32975" s="93"/>
    </row>
    <row r="32976" spans="14:16">
      <c r="N32976" s="102"/>
      <c r="O32976" s="93"/>
      <c r="P32976" s="93"/>
    </row>
    <row r="32977" spans="14:16">
      <c r="N32977" s="102"/>
      <c r="O32977" s="93"/>
      <c r="P32977" s="93"/>
    </row>
    <row r="32978" spans="14:16">
      <c r="N32978" s="102"/>
      <c r="O32978" s="93"/>
      <c r="P32978" s="93"/>
    </row>
    <row r="32979" spans="14:16">
      <c r="N32979" s="102"/>
      <c r="O32979" s="93"/>
      <c r="P32979" s="93"/>
    </row>
    <row r="32980" spans="14:16">
      <c r="N32980" s="102"/>
      <c r="O32980" s="93"/>
      <c r="P32980" s="93"/>
    </row>
    <row r="32981" spans="14:16">
      <c r="N32981" s="102"/>
      <c r="O32981" s="93"/>
      <c r="P32981" s="93"/>
    </row>
    <row r="32982" spans="14:16">
      <c r="N32982" s="102"/>
      <c r="O32982" s="93"/>
      <c r="P32982" s="93"/>
    </row>
    <row r="32983" spans="14:16">
      <c r="N32983" s="102"/>
      <c r="O32983" s="93"/>
      <c r="P32983" s="93"/>
    </row>
    <row r="32984" spans="14:16">
      <c r="N32984" s="102"/>
      <c r="O32984" s="93"/>
      <c r="P32984" s="93"/>
    </row>
    <row r="32985" spans="14:16">
      <c r="N32985" s="102"/>
      <c r="O32985" s="93"/>
      <c r="P32985" s="93"/>
    </row>
    <row r="32986" spans="14:16">
      <c r="N32986" s="102"/>
      <c r="O32986" s="93"/>
      <c r="P32986" s="93"/>
    </row>
    <row r="32987" spans="14:16">
      <c r="N32987" s="102"/>
      <c r="O32987" s="93"/>
      <c r="P32987" s="93"/>
    </row>
    <row r="32988" spans="14:16">
      <c r="N32988" s="102"/>
      <c r="O32988" s="93"/>
      <c r="P32988" s="93"/>
    </row>
    <row r="32989" spans="14:16">
      <c r="N32989" s="102"/>
      <c r="O32989" s="93"/>
      <c r="P32989" s="93"/>
    </row>
    <row r="32990" spans="14:16">
      <c r="N32990" s="102"/>
      <c r="O32990" s="93"/>
      <c r="P32990" s="93"/>
    </row>
    <row r="32991" spans="14:16">
      <c r="N32991" s="102"/>
      <c r="O32991" s="93"/>
      <c r="P32991" s="93"/>
    </row>
    <row r="32992" spans="14:16">
      <c r="N32992" s="102"/>
      <c r="O32992" s="93"/>
      <c r="P32992" s="93"/>
    </row>
    <row r="32993" spans="14:16">
      <c r="N32993" s="102"/>
      <c r="O32993" s="93"/>
      <c r="P32993" s="93"/>
    </row>
    <row r="32994" spans="14:16">
      <c r="N32994" s="102"/>
      <c r="O32994" s="93"/>
      <c r="P32994" s="93"/>
    </row>
    <row r="32995" spans="14:16">
      <c r="N32995" s="102"/>
      <c r="O32995" s="93"/>
      <c r="P32995" s="93"/>
    </row>
    <row r="32996" spans="14:16">
      <c r="N32996" s="102"/>
      <c r="O32996" s="93"/>
      <c r="P32996" s="93"/>
    </row>
    <row r="32997" spans="14:16">
      <c r="N32997" s="102"/>
      <c r="O32997" s="93"/>
      <c r="P32997" s="93"/>
    </row>
    <row r="32998" spans="14:16">
      <c r="N32998" s="102"/>
      <c r="O32998" s="93"/>
      <c r="P32998" s="93"/>
    </row>
    <row r="32999" spans="14:16">
      <c r="N32999" s="102"/>
      <c r="O32999" s="93"/>
      <c r="P32999" s="93"/>
    </row>
    <row r="33000" spans="14:16">
      <c r="N33000" s="102"/>
      <c r="O33000" s="93"/>
      <c r="P33000" s="93"/>
    </row>
    <row r="33001" spans="14:16">
      <c r="N33001" s="102"/>
      <c r="O33001" s="93"/>
      <c r="P33001" s="93"/>
    </row>
    <row r="33002" spans="14:16">
      <c r="N33002" s="102"/>
      <c r="O33002" s="93"/>
      <c r="P33002" s="93"/>
    </row>
    <row r="33003" spans="14:16">
      <c r="N33003" s="102"/>
      <c r="O33003" s="93"/>
      <c r="P33003" s="93"/>
    </row>
    <row r="33004" spans="14:16">
      <c r="N33004" s="102"/>
      <c r="O33004" s="93"/>
      <c r="P33004" s="93"/>
    </row>
    <row r="33005" spans="14:16">
      <c r="N33005" s="102"/>
      <c r="O33005" s="93"/>
      <c r="P33005" s="93"/>
    </row>
    <row r="33006" spans="14:16">
      <c r="N33006" s="102"/>
      <c r="O33006" s="93"/>
      <c r="P33006" s="93"/>
    </row>
    <row r="33007" spans="14:16">
      <c r="N33007" s="102"/>
      <c r="O33007" s="93"/>
      <c r="P33007" s="93"/>
    </row>
    <row r="33008" spans="14:16">
      <c r="N33008" s="102"/>
      <c r="O33008" s="93"/>
      <c r="P33008" s="93"/>
    </row>
    <row r="33009" spans="14:16">
      <c r="N33009" s="102"/>
      <c r="O33009" s="93"/>
      <c r="P33009" s="93"/>
    </row>
    <row r="33010" spans="14:16">
      <c r="N33010" s="102"/>
      <c r="O33010" s="93"/>
      <c r="P33010" s="93"/>
    </row>
    <row r="33011" spans="14:16">
      <c r="N33011" s="102"/>
      <c r="O33011" s="93"/>
      <c r="P33011" s="93"/>
    </row>
    <row r="33012" spans="14:16">
      <c r="N33012" s="102"/>
      <c r="O33012" s="93"/>
      <c r="P33012" s="93"/>
    </row>
    <row r="33013" spans="14:16">
      <c r="N33013" s="102"/>
      <c r="O33013" s="93"/>
      <c r="P33013" s="93"/>
    </row>
    <row r="33014" spans="14:16">
      <c r="N33014" s="102"/>
      <c r="O33014" s="93"/>
      <c r="P33014" s="93"/>
    </row>
    <row r="33015" spans="14:16">
      <c r="N33015" s="102"/>
      <c r="O33015" s="93"/>
      <c r="P33015" s="93"/>
    </row>
    <row r="33016" spans="14:16">
      <c r="N33016" s="102"/>
      <c r="O33016" s="93"/>
      <c r="P33016" s="93"/>
    </row>
    <row r="33017" spans="14:16">
      <c r="N33017" s="102"/>
      <c r="O33017" s="93"/>
      <c r="P33017" s="93"/>
    </row>
    <row r="33018" spans="14:16">
      <c r="N33018" s="102"/>
      <c r="O33018" s="93"/>
      <c r="P33018" s="93"/>
    </row>
    <row r="33019" spans="14:16">
      <c r="N33019" s="102"/>
      <c r="O33019" s="93"/>
      <c r="P33019" s="93"/>
    </row>
    <row r="33020" spans="14:16">
      <c r="N33020" s="102"/>
      <c r="O33020" s="93"/>
      <c r="P33020" s="93"/>
    </row>
    <row r="33021" spans="14:16">
      <c r="N33021" s="102"/>
      <c r="O33021" s="93"/>
      <c r="P33021" s="93"/>
    </row>
    <row r="33022" spans="14:16">
      <c r="N33022" s="102"/>
      <c r="O33022" s="93"/>
      <c r="P33022" s="93"/>
    </row>
    <row r="33023" spans="14:16">
      <c r="N33023" s="102"/>
      <c r="O33023" s="93"/>
      <c r="P33023" s="93"/>
    </row>
    <row r="33024" spans="14:16">
      <c r="N33024" s="102"/>
      <c r="O33024" s="93"/>
      <c r="P33024" s="93"/>
    </row>
    <row r="33025" spans="14:16">
      <c r="N33025" s="102"/>
      <c r="O33025" s="93"/>
      <c r="P33025" s="93"/>
    </row>
    <row r="33026" spans="14:16">
      <c r="N33026" s="102"/>
      <c r="O33026" s="93"/>
      <c r="P33026" s="93"/>
    </row>
    <row r="33027" spans="14:16">
      <c r="N33027" s="102"/>
      <c r="O33027" s="93"/>
      <c r="P33027" s="93"/>
    </row>
    <row r="33028" spans="14:16">
      <c r="N33028" s="102"/>
      <c r="O33028" s="93"/>
      <c r="P33028" s="93"/>
    </row>
    <row r="33029" spans="14:16">
      <c r="N33029" s="102"/>
      <c r="O33029" s="93"/>
      <c r="P33029" s="93"/>
    </row>
    <row r="33030" spans="14:16">
      <c r="N33030" s="102"/>
      <c r="O33030" s="93"/>
      <c r="P33030" s="93"/>
    </row>
    <row r="33031" spans="14:16">
      <c r="N33031" s="102"/>
      <c r="O33031" s="93"/>
      <c r="P33031" s="93"/>
    </row>
    <row r="33032" spans="14:16">
      <c r="N33032" s="102"/>
      <c r="O33032" s="93"/>
      <c r="P33032" s="93"/>
    </row>
    <row r="33033" spans="14:16">
      <c r="N33033" s="102"/>
      <c r="O33033" s="93"/>
      <c r="P33033" s="93"/>
    </row>
    <row r="33034" spans="14:16">
      <c r="N33034" s="102"/>
      <c r="O33034" s="93"/>
      <c r="P33034" s="93"/>
    </row>
    <row r="33035" spans="14:16">
      <c r="N33035" s="102"/>
      <c r="O33035" s="93"/>
      <c r="P33035" s="93"/>
    </row>
    <row r="33036" spans="14:16">
      <c r="N33036" s="102"/>
      <c r="O33036" s="93"/>
      <c r="P33036" s="93"/>
    </row>
    <row r="33037" spans="14:16">
      <c r="N33037" s="102"/>
      <c r="O33037" s="93"/>
      <c r="P33037" s="93"/>
    </row>
    <row r="33038" spans="14:16">
      <c r="N33038" s="102"/>
      <c r="O33038" s="93"/>
      <c r="P33038" s="93"/>
    </row>
    <row r="33039" spans="14:16">
      <c r="N33039" s="102"/>
      <c r="O33039" s="93"/>
      <c r="P33039" s="93"/>
    </row>
    <row r="33040" spans="14:16">
      <c r="N33040" s="102"/>
      <c r="O33040" s="93"/>
      <c r="P33040" s="93"/>
    </row>
    <row r="33041" spans="14:16">
      <c r="N33041" s="102"/>
      <c r="O33041" s="93"/>
      <c r="P33041" s="93"/>
    </row>
    <row r="33042" spans="14:16">
      <c r="N33042" s="102"/>
      <c r="O33042" s="93"/>
      <c r="P33042" s="93"/>
    </row>
    <row r="33043" spans="14:16">
      <c r="N33043" s="102"/>
      <c r="O33043" s="93"/>
      <c r="P33043" s="93"/>
    </row>
    <row r="33044" spans="14:16">
      <c r="N33044" s="102"/>
      <c r="O33044" s="93"/>
      <c r="P33044" s="93"/>
    </row>
    <row r="33045" spans="14:16">
      <c r="N33045" s="102"/>
      <c r="O33045" s="93"/>
      <c r="P33045" s="93"/>
    </row>
    <row r="33046" spans="14:16">
      <c r="N33046" s="102"/>
      <c r="O33046" s="93"/>
      <c r="P33046" s="93"/>
    </row>
    <row r="33047" spans="14:16">
      <c r="N33047" s="102"/>
      <c r="O33047" s="93"/>
      <c r="P33047" s="93"/>
    </row>
    <row r="33048" spans="14:16">
      <c r="N33048" s="102"/>
      <c r="O33048" s="93"/>
      <c r="P33048" s="93"/>
    </row>
    <row r="33049" spans="14:16">
      <c r="N33049" s="102"/>
      <c r="O33049" s="93"/>
      <c r="P33049" s="93"/>
    </row>
    <row r="33050" spans="14:16">
      <c r="N33050" s="102"/>
      <c r="O33050" s="93"/>
      <c r="P33050" s="93"/>
    </row>
    <row r="33051" spans="14:16">
      <c r="N33051" s="102"/>
      <c r="O33051" s="93"/>
      <c r="P33051" s="93"/>
    </row>
    <row r="33052" spans="14:16">
      <c r="N33052" s="102"/>
      <c r="O33052" s="93"/>
      <c r="P33052" s="93"/>
    </row>
    <row r="33053" spans="14:16">
      <c r="N33053" s="102"/>
      <c r="O33053" s="93"/>
      <c r="P33053" s="93"/>
    </row>
    <row r="33054" spans="14:16">
      <c r="N33054" s="102"/>
      <c r="O33054" s="93"/>
      <c r="P33054" s="93"/>
    </row>
    <row r="33055" spans="14:16">
      <c r="N33055" s="102"/>
      <c r="O33055" s="93"/>
      <c r="P33055" s="93"/>
    </row>
    <row r="33056" spans="14:16">
      <c r="N33056" s="102"/>
      <c r="O33056" s="93"/>
      <c r="P33056" s="93"/>
    </row>
    <row r="33057" spans="14:16">
      <c r="N33057" s="102"/>
      <c r="O33057" s="93"/>
      <c r="P33057" s="93"/>
    </row>
    <row r="33058" spans="14:16">
      <c r="N33058" s="102"/>
      <c r="O33058" s="93"/>
      <c r="P33058" s="93"/>
    </row>
    <row r="33059" spans="14:16">
      <c r="N33059" s="102"/>
      <c r="O33059" s="93"/>
      <c r="P33059" s="93"/>
    </row>
    <row r="33060" spans="14:16">
      <c r="N33060" s="102"/>
      <c r="O33060" s="93"/>
      <c r="P33060" s="93"/>
    </row>
    <row r="33061" spans="14:16">
      <c r="N33061" s="102"/>
      <c r="O33061" s="93"/>
      <c r="P33061" s="93"/>
    </row>
    <row r="33062" spans="14:16">
      <c r="N33062" s="102"/>
      <c r="O33062" s="93"/>
      <c r="P33062" s="93"/>
    </row>
    <row r="33063" spans="14:16">
      <c r="N33063" s="102"/>
      <c r="O33063" s="93"/>
      <c r="P33063" s="93"/>
    </row>
    <row r="33064" spans="14:16">
      <c r="N33064" s="102"/>
      <c r="O33064" s="93"/>
      <c r="P33064" s="93"/>
    </row>
    <row r="33065" spans="14:16">
      <c r="N33065" s="102"/>
      <c r="O33065" s="93"/>
      <c r="P33065" s="93"/>
    </row>
    <row r="33066" spans="14:16">
      <c r="N33066" s="102"/>
      <c r="O33066" s="93"/>
      <c r="P33066" s="93"/>
    </row>
    <row r="33067" spans="14:16">
      <c r="N33067" s="102"/>
      <c r="O33067" s="93"/>
      <c r="P33067" s="93"/>
    </row>
    <row r="33068" spans="14:16">
      <c r="N33068" s="102"/>
      <c r="O33068" s="93"/>
      <c r="P33068" s="93"/>
    </row>
    <row r="33069" spans="14:16">
      <c r="N33069" s="102"/>
      <c r="O33069" s="93"/>
      <c r="P33069" s="93"/>
    </row>
    <row r="33070" spans="14:16">
      <c r="N33070" s="102"/>
      <c r="O33070" s="93"/>
      <c r="P33070" s="93"/>
    </row>
    <row r="33071" spans="14:16">
      <c r="N33071" s="102"/>
      <c r="O33071" s="93"/>
      <c r="P33071" s="93"/>
    </row>
    <row r="33072" spans="14:16">
      <c r="N33072" s="102"/>
      <c r="O33072" s="93"/>
      <c r="P33072" s="93"/>
    </row>
    <row r="33073" spans="14:16">
      <c r="N33073" s="102"/>
      <c r="O33073" s="93"/>
      <c r="P33073" s="93"/>
    </row>
    <row r="33074" spans="14:16">
      <c r="N33074" s="102"/>
      <c r="O33074" s="93"/>
      <c r="P33074" s="93"/>
    </row>
    <row r="33075" spans="14:16">
      <c r="N33075" s="102"/>
      <c r="O33075" s="93"/>
      <c r="P33075" s="93"/>
    </row>
    <row r="33076" spans="14:16">
      <c r="N33076" s="102"/>
      <c r="O33076" s="93"/>
      <c r="P33076" s="93"/>
    </row>
    <row r="33077" spans="14:16">
      <c r="N33077" s="102"/>
      <c r="O33077" s="93"/>
      <c r="P33077" s="93"/>
    </row>
    <row r="33078" spans="14:16">
      <c r="N33078" s="102"/>
      <c r="O33078" s="93"/>
      <c r="P33078" s="93"/>
    </row>
    <row r="33079" spans="14:16">
      <c r="N33079" s="102"/>
      <c r="O33079" s="93"/>
      <c r="P33079" s="93"/>
    </row>
    <row r="33080" spans="14:16">
      <c r="N33080" s="102"/>
      <c r="O33080" s="93"/>
      <c r="P33080" s="93"/>
    </row>
    <row r="33081" spans="14:16">
      <c r="N33081" s="102"/>
      <c r="O33081" s="93"/>
      <c r="P33081" s="93"/>
    </row>
    <row r="33082" spans="14:16">
      <c r="N33082" s="102"/>
      <c r="O33082" s="93"/>
      <c r="P33082" s="93"/>
    </row>
    <row r="33083" spans="14:16">
      <c r="N33083" s="102"/>
      <c r="O33083" s="93"/>
      <c r="P33083" s="93"/>
    </row>
    <row r="33084" spans="14:16">
      <c r="N33084" s="102"/>
      <c r="O33084" s="93"/>
      <c r="P33084" s="93"/>
    </row>
    <row r="33085" spans="14:16">
      <c r="N33085" s="102"/>
      <c r="O33085" s="93"/>
      <c r="P33085" s="93"/>
    </row>
    <row r="33086" spans="14:16">
      <c r="N33086" s="102"/>
      <c r="O33086" s="93"/>
      <c r="P33086" s="93"/>
    </row>
    <row r="33087" spans="14:16">
      <c r="N33087" s="102"/>
      <c r="O33087" s="93"/>
      <c r="P33087" s="93"/>
    </row>
    <row r="33088" spans="14:16">
      <c r="N33088" s="102"/>
      <c r="O33088" s="93"/>
      <c r="P33088" s="93"/>
    </row>
    <row r="33089" spans="14:16">
      <c r="N33089" s="102"/>
      <c r="O33089" s="93"/>
      <c r="P33089" s="93"/>
    </row>
    <row r="33090" spans="14:16">
      <c r="N33090" s="102"/>
      <c r="O33090" s="93"/>
      <c r="P33090" s="93"/>
    </row>
    <row r="33091" spans="14:16">
      <c r="N33091" s="102"/>
      <c r="O33091" s="93"/>
      <c r="P33091" s="93"/>
    </row>
    <row r="33092" spans="14:16">
      <c r="N33092" s="102"/>
      <c r="O33092" s="93"/>
      <c r="P33092" s="93"/>
    </row>
    <row r="33093" spans="14:16">
      <c r="N33093" s="102"/>
      <c r="O33093" s="93"/>
      <c r="P33093" s="93"/>
    </row>
    <row r="33094" spans="14:16">
      <c r="N33094" s="102"/>
      <c r="O33094" s="93"/>
      <c r="P33094" s="93"/>
    </row>
    <row r="33095" spans="14:16">
      <c r="N33095" s="102"/>
      <c r="O33095" s="93"/>
      <c r="P33095" s="93"/>
    </row>
    <row r="33096" spans="14:16">
      <c r="N33096" s="102"/>
      <c r="O33096" s="93"/>
      <c r="P33096" s="93"/>
    </row>
    <row r="33097" spans="14:16">
      <c r="N33097" s="102"/>
      <c r="O33097" s="93"/>
      <c r="P33097" s="93"/>
    </row>
    <row r="33098" spans="14:16">
      <c r="N33098" s="102"/>
      <c r="O33098" s="93"/>
      <c r="P33098" s="93"/>
    </row>
    <row r="33099" spans="14:16">
      <c r="N33099" s="102"/>
      <c r="O33099" s="93"/>
      <c r="P33099" s="93"/>
    </row>
    <row r="33100" spans="14:16">
      <c r="N33100" s="102"/>
      <c r="O33100" s="93"/>
      <c r="P33100" s="93"/>
    </row>
    <row r="33101" spans="14:16">
      <c r="N33101" s="102"/>
      <c r="O33101" s="93"/>
      <c r="P33101" s="93"/>
    </row>
    <row r="33102" spans="14:16">
      <c r="N33102" s="102"/>
      <c r="O33102" s="93"/>
      <c r="P33102" s="93"/>
    </row>
    <row r="33103" spans="14:16">
      <c r="N33103" s="102"/>
      <c r="O33103" s="93"/>
      <c r="P33103" s="93"/>
    </row>
    <row r="33104" spans="14:16">
      <c r="N33104" s="102"/>
      <c r="O33104" s="93"/>
      <c r="P33104" s="93"/>
    </row>
    <row r="33105" spans="14:16">
      <c r="N33105" s="102"/>
      <c r="O33105" s="93"/>
      <c r="P33105" s="93"/>
    </row>
    <row r="33106" spans="14:16">
      <c r="N33106" s="102"/>
      <c r="O33106" s="93"/>
      <c r="P33106" s="93"/>
    </row>
    <row r="33107" spans="14:16">
      <c r="N33107" s="102"/>
      <c r="O33107" s="93"/>
      <c r="P33107" s="93"/>
    </row>
    <row r="33108" spans="14:16">
      <c r="N33108" s="102"/>
      <c r="O33108" s="93"/>
      <c r="P33108" s="93"/>
    </row>
    <row r="33109" spans="14:16">
      <c r="N33109" s="102"/>
      <c r="O33109" s="93"/>
      <c r="P33109" s="93"/>
    </row>
    <row r="33110" spans="14:16">
      <c r="N33110" s="102"/>
      <c r="O33110" s="93"/>
      <c r="P33110" s="93"/>
    </row>
    <row r="33111" spans="14:16">
      <c r="N33111" s="102"/>
      <c r="O33111" s="93"/>
      <c r="P33111" s="93"/>
    </row>
    <row r="33112" spans="14:16">
      <c r="N33112" s="102"/>
      <c r="O33112" s="93"/>
      <c r="P33112" s="93"/>
    </row>
    <row r="33113" spans="14:16">
      <c r="N33113" s="102"/>
      <c r="O33113" s="93"/>
      <c r="P33113" s="93"/>
    </row>
    <row r="33114" spans="14:16">
      <c r="N33114" s="102"/>
      <c r="O33114" s="93"/>
      <c r="P33114" s="93"/>
    </row>
    <row r="33115" spans="14:16">
      <c r="N33115" s="102"/>
      <c r="O33115" s="93"/>
      <c r="P33115" s="93"/>
    </row>
    <row r="33116" spans="14:16">
      <c r="N33116" s="102"/>
      <c r="O33116" s="93"/>
      <c r="P33116" s="93"/>
    </row>
    <row r="33117" spans="14:16">
      <c r="N33117" s="102"/>
      <c r="O33117" s="93"/>
      <c r="P33117" s="93"/>
    </row>
    <row r="33118" spans="14:16">
      <c r="N33118" s="102"/>
      <c r="O33118" s="93"/>
      <c r="P33118" s="93"/>
    </row>
    <row r="33119" spans="14:16">
      <c r="N33119" s="102"/>
      <c r="O33119" s="93"/>
      <c r="P33119" s="93"/>
    </row>
    <row r="33120" spans="14:16">
      <c r="N33120" s="102"/>
      <c r="O33120" s="93"/>
      <c r="P33120" s="93"/>
    </row>
    <row r="33121" spans="14:16">
      <c r="N33121" s="102"/>
      <c r="O33121" s="93"/>
      <c r="P33121" s="93"/>
    </row>
    <row r="33122" spans="14:16">
      <c r="N33122" s="102"/>
      <c r="O33122" s="93"/>
      <c r="P33122" s="93"/>
    </row>
    <row r="33123" spans="14:16">
      <c r="N33123" s="102"/>
      <c r="O33123" s="93"/>
      <c r="P33123" s="93"/>
    </row>
    <row r="33124" spans="14:16">
      <c r="N33124" s="102"/>
      <c r="O33124" s="93"/>
      <c r="P33124" s="93"/>
    </row>
    <row r="33125" spans="14:16">
      <c r="N33125" s="102"/>
      <c r="O33125" s="93"/>
      <c r="P33125" s="93"/>
    </row>
    <row r="33126" spans="14:16">
      <c r="N33126" s="102"/>
      <c r="O33126" s="93"/>
      <c r="P33126" s="93"/>
    </row>
    <row r="33127" spans="14:16">
      <c r="N33127" s="102"/>
      <c r="O33127" s="93"/>
      <c r="P33127" s="93"/>
    </row>
    <row r="33128" spans="14:16">
      <c r="N33128" s="102"/>
      <c r="O33128" s="93"/>
      <c r="P33128" s="93"/>
    </row>
    <row r="33129" spans="14:16">
      <c r="N33129" s="102"/>
      <c r="O33129" s="93"/>
      <c r="P33129" s="93"/>
    </row>
    <row r="33130" spans="14:16">
      <c r="N33130" s="102"/>
      <c r="O33130" s="93"/>
      <c r="P33130" s="93"/>
    </row>
    <row r="33131" spans="14:16">
      <c r="N33131" s="102"/>
      <c r="O33131" s="93"/>
      <c r="P33131" s="93"/>
    </row>
    <row r="33132" spans="14:16">
      <c r="N33132" s="102"/>
      <c r="O33132" s="93"/>
      <c r="P33132" s="93"/>
    </row>
    <row r="33133" spans="14:16">
      <c r="N33133" s="102"/>
      <c r="O33133" s="93"/>
      <c r="P33133" s="93"/>
    </row>
    <row r="33134" spans="14:16">
      <c r="N33134" s="102"/>
      <c r="O33134" s="93"/>
      <c r="P33134" s="93"/>
    </row>
    <row r="33135" spans="14:16">
      <c r="N33135" s="102"/>
      <c r="O33135" s="93"/>
      <c r="P33135" s="93"/>
    </row>
    <row r="33136" spans="14:16">
      <c r="N33136" s="102"/>
      <c r="O33136" s="93"/>
      <c r="P33136" s="93"/>
    </row>
    <row r="33137" spans="14:16">
      <c r="N33137" s="102"/>
      <c r="O33137" s="93"/>
      <c r="P33137" s="93"/>
    </row>
    <row r="33138" spans="14:16">
      <c r="N33138" s="102"/>
      <c r="O33138" s="93"/>
      <c r="P33138" s="93"/>
    </row>
    <row r="33139" spans="14:16">
      <c r="N33139" s="102"/>
      <c r="O33139" s="93"/>
      <c r="P33139" s="93"/>
    </row>
    <row r="33140" spans="14:16">
      <c r="N33140" s="102"/>
      <c r="O33140" s="93"/>
      <c r="P33140" s="93"/>
    </row>
    <row r="33141" spans="14:16">
      <c r="N33141" s="102"/>
      <c r="O33141" s="93"/>
      <c r="P33141" s="93"/>
    </row>
    <row r="33142" spans="14:16">
      <c r="N33142" s="102"/>
      <c r="O33142" s="93"/>
      <c r="P33142" s="93"/>
    </row>
    <row r="33143" spans="14:16">
      <c r="N33143" s="102"/>
      <c r="O33143" s="93"/>
      <c r="P33143" s="93"/>
    </row>
    <row r="33144" spans="14:16">
      <c r="N33144" s="102"/>
      <c r="O33144" s="93"/>
      <c r="P33144" s="93"/>
    </row>
    <row r="33145" spans="14:16">
      <c r="N33145" s="102"/>
      <c r="O33145" s="93"/>
      <c r="P33145" s="93"/>
    </row>
    <row r="33146" spans="14:16">
      <c r="N33146" s="102"/>
      <c r="O33146" s="93"/>
      <c r="P33146" s="93"/>
    </row>
    <row r="33147" spans="14:16">
      <c r="N33147" s="102"/>
      <c r="O33147" s="93"/>
      <c r="P33147" s="93"/>
    </row>
    <row r="33148" spans="14:16">
      <c r="N33148" s="102"/>
      <c r="O33148" s="93"/>
      <c r="P33148" s="93"/>
    </row>
    <row r="33149" spans="14:16">
      <c r="N33149" s="102"/>
      <c r="O33149" s="93"/>
      <c r="P33149" s="93"/>
    </row>
    <row r="33150" spans="14:16">
      <c r="N33150" s="102"/>
      <c r="O33150" s="93"/>
      <c r="P33150" s="93"/>
    </row>
    <row r="33151" spans="14:16">
      <c r="N33151" s="102"/>
      <c r="O33151" s="93"/>
      <c r="P33151" s="93"/>
    </row>
    <row r="33152" spans="14:16">
      <c r="N33152" s="102"/>
      <c r="O33152" s="93"/>
      <c r="P33152" s="93"/>
    </row>
    <row r="33153" spans="14:16">
      <c r="N33153" s="102"/>
      <c r="O33153" s="93"/>
      <c r="P33153" s="93"/>
    </row>
    <row r="33154" spans="14:16">
      <c r="N33154" s="102"/>
      <c r="O33154" s="93"/>
      <c r="P33154" s="93"/>
    </row>
    <row r="33155" spans="14:16">
      <c r="N33155" s="102"/>
      <c r="O33155" s="93"/>
      <c r="P33155" s="93"/>
    </row>
    <row r="33156" spans="14:16">
      <c r="N33156" s="102"/>
      <c r="O33156" s="93"/>
      <c r="P33156" s="93"/>
    </row>
    <row r="33157" spans="14:16">
      <c r="N33157" s="102"/>
      <c r="O33157" s="93"/>
      <c r="P33157" s="93"/>
    </row>
    <row r="33158" spans="14:16">
      <c r="N33158" s="102"/>
      <c r="O33158" s="93"/>
      <c r="P33158" s="93"/>
    </row>
    <row r="33159" spans="14:16">
      <c r="N33159" s="102"/>
      <c r="O33159" s="93"/>
      <c r="P33159" s="93"/>
    </row>
    <row r="33160" spans="14:16">
      <c r="N33160" s="102"/>
      <c r="O33160" s="93"/>
      <c r="P33160" s="93"/>
    </row>
    <row r="33161" spans="14:16">
      <c r="N33161" s="102"/>
      <c r="O33161" s="93"/>
      <c r="P33161" s="93"/>
    </row>
    <row r="33162" spans="14:16">
      <c r="N33162" s="102"/>
      <c r="O33162" s="93"/>
      <c r="P33162" s="93"/>
    </row>
    <row r="33163" spans="14:16">
      <c r="N33163" s="102"/>
      <c r="O33163" s="93"/>
      <c r="P33163" s="93"/>
    </row>
    <row r="33164" spans="14:16">
      <c r="N33164" s="102"/>
      <c r="O33164" s="93"/>
      <c r="P33164" s="93"/>
    </row>
    <row r="33165" spans="14:16">
      <c r="N33165" s="102"/>
      <c r="O33165" s="93"/>
      <c r="P33165" s="93"/>
    </row>
    <row r="33166" spans="14:16">
      <c r="N33166" s="102"/>
      <c r="O33166" s="93"/>
      <c r="P33166" s="93"/>
    </row>
    <row r="33167" spans="14:16">
      <c r="N33167" s="102"/>
      <c r="O33167" s="93"/>
      <c r="P33167" s="93"/>
    </row>
    <row r="33168" spans="14:16">
      <c r="N33168" s="102"/>
      <c r="O33168" s="93"/>
      <c r="P33168" s="93"/>
    </row>
    <row r="33169" spans="14:16">
      <c r="N33169" s="102"/>
      <c r="O33169" s="93"/>
      <c r="P33169" s="93"/>
    </row>
    <row r="33170" spans="14:16">
      <c r="N33170" s="102"/>
      <c r="O33170" s="93"/>
      <c r="P33170" s="93"/>
    </row>
    <row r="33171" spans="14:16">
      <c r="N33171" s="102"/>
      <c r="O33171" s="93"/>
      <c r="P33171" s="93"/>
    </row>
    <row r="33172" spans="14:16">
      <c r="N33172" s="102"/>
      <c r="O33172" s="93"/>
      <c r="P33172" s="93"/>
    </row>
    <row r="33173" spans="14:16">
      <c r="N33173" s="102"/>
      <c r="O33173" s="93"/>
      <c r="P33173" s="93"/>
    </row>
    <row r="33174" spans="14:16">
      <c r="N33174" s="102"/>
      <c r="O33174" s="93"/>
      <c r="P33174" s="93"/>
    </row>
    <row r="33175" spans="14:16">
      <c r="N33175" s="102"/>
      <c r="O33175" s="93"/>
      <c r="P33175" s="93"/>
    </row>
    <row r="33176" spans="14:16">
      <c r="N33176" s="102"/>
      <c r="O33176" s="93"/>
      <c r="P33176" s="93"/>
    </row>
    <row r="33177" spans="14:16">
      <c r="N33177" s="102"/>
      <c r="O33177" s="93"/>
      <c r="P33177" s="93"/>
    </row>
    <row r="33178" spans="14:16">
      <c r="N33178" s="102"/>
      <c r="O33178" s="93"/>
      <c r="P33178" s="93"/>
    </row>
    <row r="33179" spans="14:16">
      <c r="N33179" s="102"/>
      <c r="O33179" s="93"/>
      <c r="P33179" s="93"/>
    </row>
    <row r="33180" spans="14:16">
      <c r="N33180" s="102"/>
      <c r="O33180" s="93"/>
      <c r="P33180" s="93"/>
    </row>
    <row r="33181" spans="14:16">
      <c r="N33181" s="102"/>
      <c r="O33181" s="93"/>
      <c r="P33181" s="93"/>
    </row>
    <row r="33182" spans="14:16">
      <c r="N33182" s="102"/>
      <c r="O33182" s="93"/>
      <c r="P33182" s="93"/>
    </row>
    <row r="33183" spans="14:16">
      <c r="N33183" s="102"/>
      <c r="O33183" s="93"/>
      <c r="P33183" s="93"/>
    </row>
    <row r="33184" spans="14:16">
      <c r="N33184" s="102"/>
      <c r="O33184" s="93"/>
      <c r="P33184" s="93"/>
    </row>
    <row r="33185" spans="14:16">
      <c r="N33185" s="102"/>
      <c r="O33185" s="93"/>
      <c r="P33185" s="93"/>
    </row>
    <row r="33186" spans="14:16">
      <c r="N33186" s="102"/>
      <c r="O33186" s="93"/>
      <c r="P33186" s="93"/>
    </row>
    <row r="33187" spans="14:16">
      <c r="N33187" s="102"/>
      <c r="O33187" s="93"/>
      <c r="P33187" s="93"/>
    </row>
    <row r="33188" spans="14:16">
      <c r="N33188" s="102"/>
      <c r="O33188" s="93"/>
      <c r="P33188" s="93"/>
    </row>
    <row r="33189" spans="14:16">
      <c r="N33189" s="102"/>
      <c r="O33189" s="93"/>
      <c r="P33189" s="93"/>
    </row>
    <row r="33190" spans="14:16">
      <c r="N33190" s="102"/>
      <c r="O33190" s="93"/>
      <c r="P33190" s="93"/>
    </row>
    <row r="33191" spans="14:16">
      <c r="N33191" s="102"/>
      <c r="O33191" s="93"/>
      <c r="P33191" s="93"/>
    </row>
    <row r="33192" spans="14:16">
      <c r="N33192" s="102"/>
      <c r="O33192" s="93"/>
      <c r="P33192" s="93"/>
    </row>
    <row r="33193" spans="14:16">
      <c r="N33193" s="102"/>
      <c r="O33193" s="93"/>
      <c r="P33193" s="93"/>
    </row>
    <row r="33194" spans="14:16">
      <c r="N33194" s="102"/>
      <c r="O33194" s="93"/>
      <c r="P33194" s="93"/>
    </row>
    <row r="33195" spans="14:16">
      <c r="N33195" s="102"/>
      <c r="O33195" s="93"/>
      <c r="P33195" s="93"/>
    </row>
    <row r="33196" spans="14:16">
      <c r="N33196" s="102"/>
      <c r="O33196" s="93"/>
      <c r="P33196" s="93"/>
    </row>
    <row r="33197" spans="14:16">
      <c r="N33197" s="102"/>
      <c r="O33197" s="93"/>
      <c r="P33197" s="93"/>
    </row>
    <row r="33198" spans="14:16">
      <c r="N33198" s="102"/>
      <c r="O33198" s="93"/>
      <c r="P33198" s="93"/>
    </row>
    <row r="33199" spans="14:16">
      <c r="N33199" s="102"/>
      <c r="O33199" s="93"/>
      <c r="P33199" s="93"/>
    </row>
    <row r="33200" spans="14:16">
      <c r="N33200" s="102"/>
      <c r="O33200" s="93"/>
      <c r="P33200" s="93"/>
    </row>
    <row r="33201" spans="14:16">
      <c r="N33201" s="102"/>
      <c r="O33201" s="93"/>
      <c r="P33201" s="93"/>
    </row>
    <row r="33202" spans="14:16">
      <c r="N33202" s="102"/>
      <c r="O33202" s="93"/>
      <c r="P33202" s="93"/>
    </row>
    <row r="33203" spans="14:16">
      <c r="N33203" s="102"/>
      <c r="O33203" s="93"/>
      <c r="P33203" s="93"/>
    </row>
    <row r="33204" spans="14:16">
      <c r="N33204" s="102"/>
      <c r="O33204" s="93"/>
      <c r="P33204" s="93"/>
    </row>
    <row r="33205" spans="14:16">
      <c r="N33205" s="102"/>
      <c r="O33205" s="93"/>
      <c r="P33205" s="93"/>
    </row>
    <row r="33206" spans="14:16">
      <c r="N33206" s="102"/>
      <c r="O33206" s="93"/>
      <c r="P33206" s="93"/>
    </row>
    <row r="33207" spans="14:16">
      <c r="N33207" s="102"/>
      <c r="O33207" s="93"/>
      <c r="P33207" s="93"/>
    </row>
    <row r="33208" spans="14:16">
      <c r="N33208" s="102"/>
      <c r="O33208" s="93"/>
      <c r="P33208" s="93"/>
    </row>
    <row r="33209" spans="14:16">
      <c r="N33209" s="102"/>
      <c r="O33209" s="93"/>
      <c r="P33209" s="93"/>
    </row>
    <row r="33210" spans="14:16">
      <c r="N33210" s="102"/>
      <c r="O33210" s="93"/>
      <c r="P33210" s="93"/>
    </row>
    <row r="33211" spans="14:16">
      <c r="N33211" s="102"/>
      <c r="O33211" s="93"/>
      <c r="P33211" s="93"/>
    </row>
    <row r="33212" spans="14:16">
      <c r="N33212" s="102"/>
      <c r="O33212" s="93"/>
      <c r="P33212" s="93"/>
    </row>
    <row r="33213" spans="14:16">
      <c r="N33213" s="102"/>
      <c r="O33213" s="93"/>
      <c r="P33213" s="93"/>
    </row>
    <row r="33214" spans="14:16">
      <c r="N33214" s="102"/>
      <c r="O33214" s="93"/>
      <c r="P33214" s="93"/>
    </row>
    <row r="33215" spans="14:16">
      <c r="N33215" s="102"/>
      <c r="O33215" s="93"/>
      <c r="P33215" s="93"/>
    </row>
    <row r="33216" spans="14:16">
      <c r="N33216" s="102"/>
      <c r="O33216" s="93"/>
      <c r="P33216" s="93"/>
    </row>
    <row r="33217" spans="14:16">
      <c r="N33217" s="102"/>
      <c r="O33217" s="93"/>
      <c r="P33217" s="93"/>
    </row>
    <row r="33218" spans="14:16">
      <c r="N33218" s="102"/>
      <c r="O33218" s="93"/>
      <c r="P33218" s="93"/>
    </row>
    <row r="33219" spans="14:16">
      <c r="N33219" s="102"/>
      <c r="O33219" s="93"/>
      <c r="P33219" s="93"/>
    </row>
    <row r="33220" spans="14:16">
      <c r="N33220" s="102"/>
      <c r="O33220" s="93"/>
      <c r="P33220" s="93"/>
    </row>
    <row r="33221" spans="14:16">
      <c r="N33221" s="102"/>
      <c r="O33221" s="93"/>
      <c r="P33221" s="93"/>
    </row>
    <row r="33222" spans="14:16">
      <c r="N33222" s="102"/>
      <c r="O33222" s="93"/>
      <c r="P33222" s="93"/>
    </row>
    <row r="33223" spans="14:16">
      <c r="N33223" s="102"/>
      <c r="O33223" s="93"/>
      <c r="P33223" s="93"/>
    </row>
    <row r="33224" spans="14:16">
      <c r="N33224" s="102"/>
      <c r="O33224" s="93"/>
      <c r="P33224" s="93"/>
    </row>
    <row r="33225" spans="14:16">
      <c r="N33225" s="102"/>
      <c r="O33225" s="93"/>
      <c r="P33225" s="93"/>
    </row>
    <row r="33226" spans="14:16">
      <c r="N33226" s="102"/>
      <c r="O33226" s="93"/>
      <c r="P33226" s="93"/>
    </row>
    <row r="33227" spans="14:16">
      <c r="N33227" s="102"/>
      <c r="O33227" s="93"/>
      <c r="P33227" s="93"/>
    </row>
    <row r="33228" spans="14:16">
      <c r="N33228" s="102"/>
      <c r="O33228" s="93"/>
      <c r="P33228" s="93"/>
    </row>
    <row r="33229" spans="14:16">
      <c r="N33229" s="102"/>
      <c r="O33229" s="93"/>
      <c r="P33229" s="93"/>
    </row>
    <row r="33230" spans="14:16">
      <c r="N33230" s="102"/>
      <c r="O33230" s="93"/>
      <c r="P33230" s="93"/>
    </row>
    <row r="33231" spans="14:16">
      <c r="N33231" s="102"/>
      <c r="O33231" s="93"/>
      <c r="P33231" s="93"/>
    </row>
    <row r="33232" spans="14:16">
      <c r="N33232" s="102"/>
      <c r="O33232" s="93"/>
      <c r="P33232" s="93"/>
    </row>
    <row r="33233" spans="14:16">
      <c r="N33233" s="102"/>
      <c r="O33233" s="93"/>
      <c r="P33233" s="93"/>
    </row>
    <row r="33234" spans="14:16">
      <c r="N33234" s="102"/>
      <c r="O33234" s="93"/>
      <c r="P33234" s="93"/>
    </row>
    <row r="33235" spans="14:16">
      <c r="N33235" s="102"/>
      <c r="O33235" s="93"/>
      <c r="P33235" s="93"/>
    </row>
    <row r="33236" spans="14:16">
      <c r="N33236" s="102"/>
      <c r="O33236" s="93"/>
      <c r="P33236" s="93"/>
    </row>
    <row r="33237" spans="14:16">
      <c r="N33237" s="102"/>
      <c r="O33237" s="93"/>
      <c r="P33237" s="93"/>
    </row>
    <row r="33238" spans="14:16">
      <c r="N33238" s="102"/>
      <c r="O33238" s="93"/>
      <c r="P33238" s="93"/>
    </row>
    <row r="33239" spans="14:16">
      <c r="N33239" s="102"/>
      <c r="O33239" s="93"/>
      <c r="P33239" s="93"/>
    </row>
    <row r="33240" spans="14:16">
      <c r="N33240" s="102"/>
      <c r="O33240" s="93"/>
      <c r="P33240" s="93"/>
    </row>
    <row r="33241" spans="14:16">
      <c r="N33241" s="102"/>
      <c r="O33241" s="93"/>
      <c r="P33241" s="93"/>
    </row>
    <row r="33242" spans="14:16">
      <c r="N33242" s="102"/>
      <c r="O33242" s="93"/>
      <c r="P33242" s="93"/>
    </row>
    <row r="33243" spans="14:16">
      <c r="N33243" s="102"/>
      <c r="O33243" s="93"/>
      <c r="P33243" s="93"/>
    </row>
    <row r="33244" spans="14:16">
      <c r="N33244" s="102"/>
      <c r="O33244" s="93"/>
      <c r="P33244" s="93"/>
    </row>
    <row r="33245" spans="14:16">
      <c r="N33245" s="102"/>
      <c r="O33245" s="93"/>
      <c r="P33245" s="93"/>
    </row>
    <row r="33246" spans="14:16">
      <c r="N33246" s="102"/>
      <c r="O33246" s="93"/>
      <c r="P33246" s="93"/>
    </row>
    <row r="33247" spans="14:16">
      <c r="N33247" s="102"/>
      <c r="O33247" s="93"/>
      <c r="P33247" s="93"/>
    </row>
    <row r="33248" spans="14:16">
      <c r="N33248" s="102"/>
      <c r="O33248" s="93"/>
      <c r="P33248" s="93"/>
    </row>
    <row r="33249" spans="14:16">
      <c r="N33249" s="102"/>
      <c r="O33249" s="93"/>
      <c r="P33249" s="93"/>
    </row>
    <row r="33250" spans="14:16">
      <c r="N33250" s="102"/>
      <c r="O33250" s="93"/>
      <c r="P33250" s="93"/>
    </row>
    <row r="33251" spans="14:16">
      <c r="N33251" s="102"/>
      <c r="O33251" s="93"/>
      <c r="P33251" s="93"/>
    </row>
    <row r="33252" spans="14:16">
      <c r="N33252" s="102"/>
      <c r="O33252" s="93"/>
      <c r="P33252" s="93"/>
    </row>
    <row r="33253" spans="14:16">
      <c r="N33253" s="102"/>
      <c r="O33253" s="93"/>
      <c r="P33253" s="93"/>
    </row>
    <row r="33254" spans="14:16">
      <c r="N33254" s="102"/>
      <c r="O33254" s="93"/>
      <c r="P33254" s="93"/>
    </row>
    <row r="33255" spans="14:16">
      <c r="N33255" s="102"/>
      <c r="O33255" s="93"/>
      <c r="P33255" s="93"/>
    </row>
    <row r="33256" spans="14:16">
      <c r="N33256" s="102"/>
      <c r="O33256" s="93"/>
      <c r="P33256" s="93"/>
    </row>
    <row r="33257" spans="14:16">
      <c r="N33257" s="102"/>
      <c r="O33257" s="93"/>
      <c r="P33257" s="93"/>
    </row>
    <row r="33258" spans="14:16">
      <c r="N33258" s="102"/>
      <c r="O33258" s="93"/>
      <c r="P33258" s="93"/>
    </row>
    <row r="33259" spans="14:16">
      <c r="N33259" s="102"/>
      <c r="O33259" s="93"/>
      <c r="P33259" s="93"/>
    </row>
    <row r="33260" spans="14:16">
      <c r="N33260" s="102"/>
      <c r="O33260" s="93"/>
      <c r="P33260" s="93"/>
    </row>
    <row r="33261" spans="14:16">
      <c r="N33261" s="102"/>
      <c r="O33261" s="93"/>
      <c r="P33261" s="93"/>
    </row>
    <row r="33262" spans="14:16">
      <c r="N33262" s="102"/>
      <c r="O33262" s="93"/>
      <c r="P33262" s="93"/>
    </row>
    <row r="33263" spans="14:16">
      <c r="N33263" s="102"/>
      <c r="O33263" s="93"/>
      <c r="P33263" s="93"/>
    </row>
    <row r="33264" spans="14:16">
      <c r="N33264" s="102"/>
      <c r="O33264" s="93"/>
      <c r="P33264" s="93"/>
    </row>
    <row r="33265" spans="14:16">
      <c r="N33265" s="102"/>
      <c r="O33265" s="93"/>
      <c r="P33265" s="93"/>
    </row>
    <row r="33266" spans="14:16">
      <c r="N33266" s="102"/>
      <c r="O33266" s="93"/>
      <c r="P33266" s="93"/>
    </row>
    <row r="33267" spans="14:16">
      <c r="N33267" s="102"/>
      <c r="O33267" s="93"/>
      <c r="P33267" s="93"/>
    </row>
    <row r="33268" spans="14:16">
      <c r="N33268" s="102"/>
      <c r="O33268" s="93"/>
      <c r="P33268" s="93"/>
    </row>
    <row r="33269" spans="14:16">
      <c r="N33269" s="102"/>
      <c r="O33269" s="93"/>
      <c r="P33269" s="93"/>
    </row>
    <row r="33270" spans="14:16">
      <c r="N33270" s="102"/>
      <c r="O33270" s="93"/>
      <c r="P33270" s="93"/>
    </row>
    <row r="33271" spans="14:16">
      <c r="N33271" s="102"/>
      <c r="O33271" s="93"/>
      <c r="P33271" s="93"/>
    </row>
    <row r="33272" spans="14:16">
      <c r="N33272" s="102"/>
      <c r="O33272" s="93"/>
      <c r="P33272" s="93"/>
    </row>
    <row r="33273" spans="14:16">
      <c r="N33273" s="102"/>
      <c r="O33273" s="93"/>
      <c r="P33273" s="93"/>
    </row>
    <row r="33274" spans="14:16">
      <c r="N33274" s="102"/>
      <c r="O33274" s="93"/>
      <c r="P33274" s="93"/>
    </row>
    <row r="33275" spans="14:16">
      <c r="N33275" s="102"/>
      <c r="O33275" s="93"/>
      <c r="P33275" s="93"/>
    </row>
    <row r="33276" spans="14:16">
      <c r="N33276" s="102"/>
      <c r="O33276" s="93"/>
      <c r="P33276" s="93"/>
    </row>
    <row r="33277" spans="14:16">
      <c r="N33277" s="102"/>
      <c r="O33277" s="93"/>
      <c r="P33277" s="93"/>
    </row>
    <row r="33278" spans="14:16">
      <c r="N33278" s="102"/>
      <c r="O33278" s="93"/>
      <c r="P33278" s="93"/>
    </row>
    <row r="33279" spans="14:16">
      <c r="N33279" s="102"/>
      <c r="O33279" s="93"/>
      <c r="P33279" s="93"/>
    </row>
    <row r="33280" spans="14:16">
      <c r="N33280" s="102"/>
      <c r="O33280" s="93"/>
      <c r="P33280" s="93"/>
    </row>
    <row r="33281" spans="14:16">
      <c r="N33281" s="102"/>
      <c r="O33281" s="93"/>
      <c r="P33281" s="93"/>
    </row>
    <row r="33282" spans="14:16">
      <c r="N33282" s="102"/>
      <c r="O33282" s="93"/>
      <c r="P33282" s="93"/>
    </row>
    <row r="33283" spans="14:16">
      <c r="N33283" s="102"/>
      <c r="O33283" s="93"/>
      <c r="P33283" s="93"/>
    </row>
    <row r="33284" spans="14:16">
      <c r="N33284" s="102"/>
      <c r="O33284" s="93"/>
      <c r="P33284" s="93"/>
    </row>
    <row r="33285" spans="14:16">
      <c r="N33285" s="102"/>
      <c r="O33285" s="93"/>
      <c r="P33285" s="93"/>
    </row>
    <row r="33286" spans="14:16">
      <c r="N33286" s="102"/>
      <c r="O33286" s="93"/>
      <c r="P33286" s="93"/>
    </row>
    <row r="33287" spans="14:16">
      <c r="N33287" s="102"/>
      <c r="O33287" s="93"/>
      <c r="P33287" s="93"/>
    </row>
    <row r="33288" spans="14:16">
      <c r="N33288" s="102"/>
      <c r="O33288" s="93"/>
      <c r="P33288" s="93"/>
    </row>
    <row r="33289" spans="14:16">
      <c r="N33289" s="102"/>
      <c r="O33289" s="93"/>
      <c r="P33289" s="93"/>
    </row>
    <row r="33290" spans="14:16">
      <c r="N33290" s="102"/>
      <c r="O33290" s="93"/>
      <c r="P33290" s="93"/>
    </row>
    <row r="33291" spans="14:16">
      <c r="N33291" s="102"/>
      <c r="O33291" s="93"/>
      <c r="P33291" s="93"/>
    </row>
    <row r="33292" spans="14:16">
      <c r="N33292" s="102"/>
      <c r="O33292" s="93"/>
      <c r="P33292" s="93"/>
    </row>
    <row r="33293" spans="14:16">
      <c r="N33293" s="102"/>
      <c r="O33293" s="93"/>
      <c r="P33293" s="93"/>
    </row>
    <row r="33294" spans="14:16">
      <c r="N33294" s="102"/>
      <c r="O33294" s="93"/>
      <c r="P33294" s="93"/>
    </row>
    <row r="33295" spans="14:16">
      <c r="N33295" s="102"/>
      <c r="O33295" s="93"/>
      <c r="P33295" s="93"/>
    </row>
    <row r="33296" spans="14:16">
      <c r="N33296" s="102"/>
      <c r="O33296" s="93"/>
      <c r="P33296" s="93"/>
    </row>
    <row r="33297" spans="14:16">
      <c r="N33297" s="102"/>
      <c r="O33297" s="93"/>
      <c r="P33297" s="93"/>
    </row>
    <row r="33298" spans="14:16">
      <c r="N33298" s="102"/>
      <c r="O33298" s="93"/>
      <c r="P33298" s="93"/>
    </row>
    <row r="33299" spans="14:16">
      <c r="N33299" s="102"/>
      <c r="O33299" s="93"/>
      <c r="P33299" s="93"/>
    </row>
    <row r="33300" spans="14:16">
      <c r="N33300" s="102"/>
      <c r="O33300" s="93"/>
      <c r="P33300" s="93"/>
    </row>
    <row r="33301" spans="14:16">
      <c r="N33301" s="102"/>
      <c r="O33301" s="93"/>
      <c r="P33301" s="93"/>
    </row>
    <row r="33302" spans="14:16">
      <c r="N33302" s="102"/>
      <c r="O33302" s="93"/>
      <c r="P33302" s="93"/>
    </row>
    <row r="33303" spans="14:16">
      <c r="N33303" s="102"/>
      <c r="O33303" s="93"/>
      <c r="P33303" s="93"/>
    </row>
    <row r="33304" spans="14:16">
      <c r="N33304" s="102"/>
      <c r="O33304" s="93"/>
      <c r="P33304" s="93"/>
    </row>
    <row r="33305" spans="14:16">
      <c r="N33305" s="102"/>
      <c r="O33305" s="93"/>
      <c r="P33305" s="93"/>
    </row>
    <row r="33306" spans="14:16">
      <c r="N33306" s="102"/>
      <c r="O33306" s="93"/>
      <c r="P33306" s="93"/>
    </row>
    <row r="33307" spans="14:16">
      <c r="N33307" s="102"/>
      <c r="O33307" s="93"/>
      <c r="P33307" s="93"/>
    </row>
    <row r="33308" spans="14:16">
      <c r="N33308" s="102"/>
      <c r="O33308" s="93"/>
      <c r="P33308" s="93"/>
    </row>
    <row r="33309" spans="14:16">
      <c r="N33309" s="102"/>
      <c r="O33309" s="93"/>
      <c r="P33309" s="93"/>
    </row>
    <row r="33310" spans="14:16">
      <c r="N33310" s="102"/>
      <c r="O33310" s="93"/>
      <c r="P33310" s="93"/>
    </row>
    <row r="33311" spans="14:16">
      <c r="N33311" s="102"/>
      <c r="O33311" s="93"/>
      <c r="P33311" s="93"/>
    </row>
    <row r="33312" spans="14:16">
      <c r="N33312" s="102"/>
      <c r="O33312" s="93"/>
      <c r="P33312" s="93"/>
    </row>
    <row r="33313" spans="14:16">
      <c r="N33313" s="102"/>
      <c r="O33313" s="93"/>
      <c r="P33313" s="93"/>
    </row>
    <row r="33314" spans="14:16">
      <c r="N33314" s="102"/>
      <c r="O33314" s="93"/>
      <c r="P33314" s="93"/>
    </row>
    <row r="33315" spans="14:16">
      <c r="N33315" s="102"/>
      <c r="O33315" s="93"/>
      <c r="P33315" s="93"/>
    </row>
    <row r="33316" spans="14:16">
      <c r="N33316" s="102"/>
      <c r="O33316" s="93"/>
      <c r="P33316" s="93"/>
    </row>
    <row r="33317" spans="14:16">
      <c r="N33317" s="102"/>
      <c r="O33317" s="93"/>
      <c r="P33317" s="93"/>
    </row>
    <row r="33318" spans="14:16">
      <c r="N33318" s="102"/>
      <c r="O33318" s="93"/>
      <c r="P33318" s="93"/>
    </row>
    <row r="33319" spans="14:16">
      <c r="N33319" s="102"/>
      <c r="O33319" s="93"/>
      <c r="P33319" s="93"/>
    </row>
    <row r="33320" spans="14:16">
      <c r="N33320" s="102"/>
      <c r="O33320" s="93"/>
      <c r="P33320" s="93"/>
    </row>
    <row r="33321" spans="14:16">
      <c r="N33321" s="102"/>
      <c r="O33321" s="93"/>
      <c r="P33321" s="93"/>
    </row>
    <row r="33322" spans="14:16">
      <c r="N33322" s="102"/>
      <c r="O33322" s="93"/>
      <c r="P33322" s="93"/>
    </row>
    <row r="33323" spans="14:16">
      <c r="N33323" s="102"/>
      <c r="O33323" s="93"/>
      <c r="P33323" s="93"/>
    </row>
    <row r="33324" spans="14:16">
      <c r="N33324" s="102"/>
      <c r="O33324" s="93"/>
      <c r="P33324" s="93"/>
    </row>
    <row r="33325" spans="14:16">
      <c r="N33325" s="102"/>
      <c r="O33325" s="93"/>
      <c r="P33325" s="93"/>
    </row>
    <row r="33326" spans="14:16">
      <c r="N33326" s="102"/>
      <c r="O33326" s="93"/>
      <c r="P33326" s="93"/>
    </row>
    <row r="33327" spans="14:16">
      <c r="N33327" s="102"/>
      <c r="O33327" s="93"/>
      <c r="P33327" s="93"/>
    </row>
    <row r="33328" spans="14:16">
      <c r="N33328" s="102"/>
      <c r="O33328" s="93"/>
      <c r="P33328" s="93"/>
    </row>
    <row r="33329" spans="14:16">
      <c r="N33329" s="102"/>
      <c r="O33329" s="93"/>
      <c r="P33329" s="93"/>
    </row>
    <row r="33330" spans="14:16">
      <c r="N33330" s="102"/>
      <c r="O33330" s="93"/>
      <c r="P33330" s="93"/>
    </row>
    <row r="33331" spans="14:16">
      <c r="N33331" s="102"/>
      <c r="O33331" s="93"/>
      <c r="P33331" s="93"/>
    </row>
    <row r="33332" spans="14:16">
      <c r="N33332" s="102"/>
      <c r="O33332" s="93"/>
      <c r="P33332" s="93"/>
    </row>
    <row r="33333" spans="14:16">
      <c r="N33333" s="102"/>
      <c r="O33333" s="93"/>
      <c r="P33333" s="93"/>
    </row>
    <row r="33334" spans="14:16">
      <c r="N33334" s="102"/>
      <c r="O33334" s="93"/>
      <c r="P33334" s="93"/>
    </row>
    <row r="33335" spans="14:16">
      <c r="N33335" s="102"/>
      <c r="O33335" s="93"/>
      <c r="P33335" s="93"/>
    </row>
    <row r="33336" spans="14:16">
      <c r="N33336" s="102"/>
      <c r="O33336" s="93"/>
      <c r="P33336" s="93"/>
    </row>
    <row r="33337" spans="14:16">
      <c r="N33337" s="102"/>
      <c r="O33337" s="93"/>
      <c r="P33337" s="93"/>
    </row>
    <row r="33338" spans="14:16">
      <c r="N33338" s="102"/>
      <c r="O33338" s="93"/>
      <c r="P33338" s="93"/>
    </row>
    <row r="33339" spans="14:16">
      <c r="N33339" s="102"/>
      <c r="O33339" s="93"/>
      <c r="P33339" s="93"/>
    </row>
    <row r="33340" spans="14:16">
      <c r="N33340" s="102"/>
      <c r="O33340" s="93"/>
      <c r="P33340" s="93"/>
    </row>
    <row r="33341" spans="14:16">
      <c r="N33341" s="102"/>
      <c r="O33341" s="93"/>
      <c r="P33341" s="93"/>
    </row>
    <row r="33342" spans="14:16">
      <c r="N33342" s="102"/>
      <c r="O33342" s="93"/>
      <c r="P33342" s="93"/>
    </row>
    <row r="33343" spans="14:16">
      <c r="N33343" s="102"/>
      <c r="O33343" s="93"/>
      <c r="P33343" s="93"/>
    </row>
    <row r="33344" spans="14:16">
      <c r="N33344" s="102"/>
      <c r="O33344" s="93"/>
      <c r="P33344" s="93"/>
    </row>
    <row r="33345" spans="14:16">
      <c r="N33345" s="102"/>
      <c r="O33345" s="93"/>
      <c r="P33345" s="93"/>
    </row>
    <row r="33346" spans="14:16">
      <c r="N33346" s="102"/>
      <c r="O33346" s="93"/>
      <c r="P33346" s="93"/>
    </row>
    <row r="33347" spans="14:16">
      <c r="N33347" s="102"/>
      <c r="O33347" s="93"/>
      <c r="P33347" s="93"/>
    </row>
    <row r="33348" spans="14:16">
      <c r="N33348" s="102"/>
      <c r="O33348" s="93"/>
      <c r="P33348" s="93"/>
    </row>
    <row r="33349" spans="14:16">
      <c r="N33349" s="102"/>
      <c r="O33349" s="93"/>
      <c r="P33349" s="93"/>
    </row>
    <row r="33350" spans="14:16">
      <c r="N33350" s="102"/>
      <c r="O33350" s="93"/>
      <c r="P33350" s="93"/>
    </row>
    <row r="33351" spans="14:16">
      <c r="N33351" s="102"/>
      <c r="O33351" s="93"/>
      <c r="P33351" s="93"/>
    </row>
    <row r="33352" spans="14:16">
      <c r="N33352" s="102"/>
      <c r="O33352" s="93"/>
      <c r="P33352" s="93"/>
    </row>
    <row r="33353" spans="14:16">
      <c r="N33353" s="102"/>
      <c r="O33353" s="93"/>
      <c r="P33353" s="93"/>
    </row>
    <row r="33354" spans="14:16">
      <c r="N33354" s="102"/>
      <c r="O33354" s="93"/>
      <c r="P33354" s="93"/>
    </row>
    <row r="33355" spans="14:16">
      <c r="N33355" s="102"/>
      <c r="O33355" s="93"/>
      <c r="P33355" s="93"/>
    </row>
    <row r="33356" spans="14:16">
      <c r="N33356" s="102"/>
      <c r="O33356" s="93"/>
      <c r="P33356" s="93"/>
    </row>
    <row r="33357" spans="14:16">
      <c r="N33357" s="102"/>
      <c r="O33357" s="93"/>
      <c r="P33357" s="93"/>
    </row>
    <row r="33358" spans="14:16">
      <c r="N33358" s="102"/>
      <c r="O33358" s="93"/>
      <c r="P33358" s="93"/>
    </row>
    <row r="33359" spans="14:16">
      <c r="N33359" s="102"/>
      <c r="O33359" s="93"/>
      <c r="P33359" s="93"/>
    </row>
    <row r="33360" spans="14:16">
      <c r="N33360" s="102"/>
      <c r="O33360" s="93"/>
      <c r="P33360" s="93"/>
    </row>
    <row r="33361" spans="14:16">
      <c r="N33361" s="102"/>
      <c r="O33361" s="93"/>
      <c r="P33361" s="93"/>
    </row>
    <row r="33362" spans="14:16">
      <c r="N33362" s="102"/>
      <c r="O33362" s="93"/>
      <c r="P33362" s="93"/>
    </row>
    <row r="33363" spans="14:16">
      <c r="N33363" s="102"/>
      <c r="O33363" s="93"/>
      <c r="P33363" s="93"/>
    </row>
    <row r="33364" spans="14:16">
      <c r="N33364" s="102"/>
      <c r="O33364" s="93"/>
      <c r="P33364" s="93"/>
    </row>
    <row r="33365" spans="14:16">
      <c r="N33365" s="102"/>
      <c r="O33365" s="93"/>
      <c r="P33365" s="93"/>
    </row>
    <row r="33366" spans="14:16">
      <c r="N33366" s="102"/>
      <c r="O33366" s="93"/>
      <c r="P33366" s="93"/>
    </row>
    <row r="33367" spans="14:16">
      <c r="N33367" s="102"/>
      <c r="O33367" s="93"/>
      <c r="P33367" s="93"/>
    </row>
    <row r="33368" spans="14:16">
      <c r="N33368" s="102"/>
      <c r="O33368" s="93"/>
      <c r="P33368" s="93"/>
    </row>
    <row r="33369" spans="14:16">
      <c r="N33369" s="102"/>
      <c r="O33369" s="93"/>
      <c r="P33369" s="93"/>
    </row>
    <row r="33370" spans="14:16">
      <c r="N33370" s="102"/>
      <c r="O33370" s="93"/>
      <c r="P33370" s="93"/>
    </row>
    <row r="33371" spans="14:16">
      <c r="N33371" s="102"/>
      <c r="O33371" s="93"/>
      <c r="P33371" s="93"/>
    </row>
    <row r="33372" spans="14:16">
      <c r="N33372" s="102"/>
      <c r="O33372" s="93"/>
      <c r="P33372" s="93"/>
    </row>
    <row r="33373" spans="14:16">
      <c r="N33373" s="102"/>
      <c r="O33373" s="93"/>
      <c r="P33373" s="93"/>
    </row>
    <row r="33374" spans="14:16">
      <c r="N33374" s="102"/>
      <c r="O33374" s="93"/>
      <c r="P33374" s="93"/>
    </row>
    <row r="33375" spans="14:16">
      <c r="N33375" s="102"/>
      <c r="O33375" s="93"/>
      <c r="P33375" s="93"/>
    </row>
    <row r="33376" spans="14:16">
      <c r="N33376" s="102"/>
      <c r="O33376" s="93"/>
      <c r="P33376" s="93"/>
    </row>
    <row r="33377" spans="14:16">
      <c r="N33377" s="102"/>
      <c r="O33377" s="93"/>
      <c r="P33377" s="93"/>
    </row>
    <row r="33378" spans="14:16">
      <c r="N33378" s="102"/>
      <c r="O33378" s="93"/>
      <c r="P33378" s="93"/>
    </row>
    <row r="33379" spans="14:16">
      <c r="N33379" s="102"/>
      <c r="O33379" s="93"/>
      <c r="P33379" s="93"/>
    </row>
    <row r="33380" spans="14:16">
      <c r="N33380" s="102"/>
      <c r="O33380" s="93"/>
      <c r="P33380" s="93"/>
    </row>
    <row r="33381" spans="14:16">
      <c r="N33381" s="102"/>
      <c r="O33381" s="93"/>
      <c r="P33381" s="93"/>
    </row>
    <row r="33382" spans="14:16">
      <c r="N33382" s="102"/>
      <c r="O33382" s="93"/>
      <c r="P33382" s="93"/>
    </row>
    <row r="33383" spans="14:16">
      <c r="N33383" s="102"/>
      <c r="O33383" s="93"/>
      <c r="P33383" s="93"/>
    </row>
    <row r="33384" spans="14:16">
      <c r="N33384" s="102"/>
      <c r="O33384" s="93"/>
      <c r="P33384" s="93"/>
    </row>
    <row r="33385" spans="14:16">
      <c r="N33385" s="102"/>
      <c r="O33385" s="93"/>
      <c r="P33385" s="93"/>
    </row>
    <row r="33386" spans="14:16">
      <c r="N33386" s="102"/>
      <c r="O33386" s="93"/>
      <c r="P33386" s="93"/>
    </row>
    <row r="33387" spans="14:16">
      <c r="N33387" s="102"/>
      <c r="O33387" s="93"/>
      <c r="P33387" s="93"/>
    </row>
    <row r="33388" spans="14:16">
      <c r="N33388" s="102"/>
      <c r="O33388" s="93"/>
      <c r="P33388" s="93"/>
    </row>
    <row r="33389" spans="14:16">
      <c r="N33389" s="102"/>
      <c r="O33389" s="93"/>
      <c r="P33389" s="93"/>
    </row>
    <row r="33390" spans="14:16">
      <c r="N33390" s="102"/>
      <c r="O33390" s="93"/>
      <c r="P33390" s="93"/>
    </row>
    <row r="33391" spans="14:16">
      <c r="N33391" s="102"/>
      <c r="O33391" s="93"/>
      <c r="P33391" s="93"/>
    </row>
    <row r="33392" spans="14:16">
      <c r="N33392" s="102"/>
      <c r="O33392" s="93"/>
      <c r="P33392" s="93"/>
    </row>
    <row r="33393" spans="14:16">
      <c r="N33393" s="102"/>
      <c r="O33393" s="93"/>
      <c r="P33393" s="93"/>
    </row>
    <row r="33394" spans="14:16">
      <c r="N33394" s="102"/>
      <c r="O33394" s="93"/>
      <c r="P33394" s="93"/>
    </row>
    <row r="33395" spans="14:16">
      <c r="N33395" s="102"/>
      <c r="O33395" s="93"/>
      <c r="P33395" s="93"/>
    </row>
    <row r="33396" spans="14:16">
      <c r="N33396" s="102"/>
      <c r="O33396" s="93"/>
      <c r="P33396" s="93"/>
    </row>
    <row r="33397" spans="14:16">
      <c r="N33397" s="102"/>
      <c r="O33397" s="93"/>
      <c r="P33397" s="93"/>
    </row>
    <row r="33398" spans="14:16">
      <c r="N33398" s="102"/>
      <c r="O33398" s="93"/>
      <c r="P33398" s="93"/>
    </row>
    <row r="33399" spans="14:16">
      <c r="N33399" s="102"/>
      <c r="O33399" s="93"/>
      <c r="P33399" s="93"/>
    </row>
    <row r="33400" spans="14:16">
      <c r="N33400" s="102"/>
      <c r="O33400" s="93"/>
      <c r="P33400" s="93"/>
    </row>
    <row r="33401" spans="14:16">
      <c r="N33401" s="102"/>
      <c r="O33401" s="93"/>
      <c r="P33401" s="93"/>
    </row>
    <row r="33402" spans="14:16">
      <c r="N33402" s="102"/>
      <c r="O33402" s="93"/>
      <c r="P33402" s="93"/>
    </row>
    <row r="33403" spans="14:16">
      <c r="N33403" s="102"/>
      <c r="O33403" s="93"/>
      <c r="P33403" s="93"/>
    </row>
    <row r="33404" spans="14:16">
      <c r="N33404" s="102"/>
      <c r="O33404" s="93"/>
      <c r="P33404" s="93"/>
    </row>
    <row r="33405" spans="14:16">
      <c r="N33405" s="102"/>
      <c r="O33405" s="93"/>
      <c r="P33405" s="93"/>
    </row>
    <row r="33406" spans="14:16">
      <c r="N33406" s="102"/>
      <c r="O33406" s="93"/>
      <c r="P33406" s="93"/>
    </row>
    <row r="33407" spans="14:16">
      <c r="N33407" s="102"/>
      <c r="O33407" s="93"/>
      <c r="P33407" s="93"/>
    </row>
    <row r="33408" spans="14:16">
      <c r="N33408" s="102"/>
      <c r="O33408" s="93"/>
      <c r="P33408" s="93"/>
    </row>
    <row r="33409" spans="14:16">
      <c r="N33409" s="102"/>
      <c r="O33409" s="93"/>
      <c r="P33409" s="93"/>
    </row>
    <row r="33410" spans="14:16">
      <c r="N33410" s="102"/>
      <c r="O33410" s="93"/>
      <c r="P33410" s="93"/>
    </row>
    <row r="33411" spans="14:16">
      <c r="N33411" s="102"/>
      <c r="O33411" s="93"/>
      <c r="P33411" s="93"/>
    </row>
    <row r="33412" spans="14:16">
      <c r="N33412" s="102"/>
      <c r="O33412" s="93"/>
      <c r="P33412" s="93"/>
    </row>
    <row r="33413" spans="14:16">
      <c r="N33413" s="102"/>
      <c r="O33413" s="93"/>
      <c r="P33413" s="93"/>
    </row>
    <row r="33414" spans="14:16">
      <c r="N33414" s="102"/>
      <c r="O33414" s="93"/>
      <c r="P33414" s="93"/>
    </row>
    <row r="33415" spans="14:16">
      <c r="N33415" s="102"/>
      <c r="O33415" s="93"/>
      <c r="P33415" s="93"/>
    </row>
    <row r="33416" spans="14:16">
      <c r="N33416" s="102"/>
      <c r="O33416" s="93"/>
      <c r="P33416" s="93"/>
    </row>
    <row r="33417" spans="14:16">
      <c r="N33417" s="102"/>
      <c r="O33417" s="93"/>
      <c r="P33417" s="93"/>
    </row>
    <row r="33418" spans="14:16">
      <c r="N33418" s="102"/>
      <c r="O33418" s="93"/>
      <c r="P33418" s="93"/>
    </row>
    <row r="33419" spans="14:16">
      <c r="N33419" s="102"/>
      <c r="O33419" s="93"/>
      <c r="P33419" s="93"/>
    </row>
    <row r="33420" spans="14:16">
      <c r="N33420" s="102"/>
      <c r="O33420" s="93"/>
      <c r="P33420" s="93"/>
    </row>
    <row r="33421" spans="14:16">
      <c r="N33421" s="102"/>
      <c r="O33421" s="93"/>
      <c r="P33421" s="93"/>
    </row>
    <row r="33422" spans="14:16">
      <c r="N33422" s="102"/>
      <c r="O33422" s="93"/>
      <c r="P33422" s="93"/>
    </row>
    <row r="33423" spans="14:16">
      <c r="N33423" s="102"/>
      <c r="O33423" s="93"/>
      <c r="P33423" s="93"/>
    </row>
    <row r="33424" spans="14:16">
      <c r="N33424" s="102"/>
      <c r="O33424" s="93"/>
      <c r="P33424" s="93"/>
    </row>
    <row r="33425" spans="14:16">
      <c r="N33425" s="102"/>
      <c r="O33425" s="93"/>
      <c r="P33425" s="93"/>
    </row>
    <row r="33426" spans="14:16">
      <c r="N33426" s="102"/>
      <c r="O33426" s="93"/>
      <c r="P33426" s="93"/>
    </row>
    <row r="33427" spans="14:16">
      <c r="N33427" s="102"/>
      <c r="O33427" s="93"/>
      <c r="P33427" s="93"/>
    </row>
    <row r="33428" spans="14:16">
      <c r="N33428" s="102"/>
      <c r="O33428" s="93"/>
      <c r="P33428" s="93"/>
    </row>
    <row r="33429" spans="14:16">
      <c r="N33429" s="102"/>
      <c r="O33429" s="93"/>
      <c r="P33429" s="93"/>
    </row>
    <row r="33430" spans="14:16">
      <c r="N33430" s="102"/>
      <c r="O33430" s="93"/>
      <c r="P33430" s="93"/>
    </row>
    <row r="33431" spans="14:16">
      <c r="N33431" s="102"/>
      <c r="O33431" s="93"/>
      <c r="P33431" s="93"/>
    </row>
    <row r="33432" spans="14:16">
      <c r="N33432" s="102"/>
      <c r="O33432" s="93"/>
      <c r="P33432" s="93"/>
    </row>
    <row r="33433" spans="14:16">
      <c r="N33433" s="102"/>
      <c r="O33433" s="93"/>
      <c r="P33433" s="93"/>
    </row>
    <row r="33434" spans="14:16">
      <c r="N33434" s="102"/>
      <c r="O33434" s="93"/>
      <c r="P33434" s="93"/>
    </row>
    <row r="33435" spans="14:16">
      <c r="N33435" s="102"/>
      <c r="O33435" s="93"/>
      <c r="P33435" s="93"/>
    </row>
    <row r="33436" spans="14:16">
      <c r="N33436" s="102"/>
      <c r="O33436" s="93"/>
      <c r="P33436" s="93"/>
    </row>
    <row r="33437" spans="14:16">
      <c r="N33437" s="102"/>
      <c r="O33437" s="93"/>
      <c r="P33437" s="93"/>
    </row>
    <row r="33438" spans="14:16">
      <c r="N33438" s="102"/>
      <c r="O33438" s="93"/>
      <c r="P33438" s="93"/>
    </row>
    <row r="33439" spans="14:16">
      <c r="N33439" s="102"/>
      <c r="O33439" s="93"/>
      <c r="P33439" s="93"/>
    </row>
    <row r="33440" spans="14:16">
      <c r="N33440" s="102"/>
      <c r="O33440" s="93"/>
      <c r="P33440" s="93"/>
    </row>
    <row r="33441" spans="14:16">
      <c r="N33441" s="102"/>
      <c r="O33441" s="93"/>
      <c r="P33441" s="93"/>
    </row>
    <row r="33442" spans="14:16">
      <c r="N33442" s="102"/>
      <c r="O33442" s="93"/>
      <c r="P33442" s="93"/>
    </row>
    <row r="33443" spans="14:16">
      <c r="N33443" s="102"/>
      <c r="O33443" s="93"/>
      <c r="P33443" s="93"/>
    </row>
    <row r="33444" spans="14:16">
      <c r="N33444" s="102"/>
      <c r="O33444" s="93"/>
      <c r="P33444" s="93"/>
    </row>
    <row r="33445" spans="14:16">
      <c r="N33445" s="102"/>
      <c r="O33445" s="93"/>
      <c r="P33445" s="93"/>
    </row>
    <row r="33446" spans="14:16">
      <c r="N33446" s="102"/>
      <c r="O33446" s="93"/>
      <c r="P33446" s="93"/>
    </row>
    <row r="33447" spans="14:16">
      <c r="N33447" s="102"/>
      <c r="O33447" s="93"/>
      <c r="P33447" s="93"/>
    </row>
    <row r="33448" spans="14:16">
      <c r="N33448" s="102"/>
      <c r="O33448" s="93"/>
      <c r="P33448" s="93"/>
    </row>
    <row r="33449" spans="14:16">
      <c r="N33449" s="102"/>
      <c r="O33449" s="93"/>
      <c r="P33449" s="93"/>
    </row>
    <row r="33450" spans="14:16">
      <c r="N33450" s="102"/>
      <c r="O33450" s="93"/>
      <c r="P33450" s="93"/>
    </row>
    <row r="33451" spans="14:16">
      <c r="N33451" s="102"/>
      <c r="O33451" s="93"/>
      <c r="P33451" s="93"/>
    </row>
    <row r="33452" spans="14:16">
      <c r="N33452" s="102"/>
      <c r="O33452" s="93"/>
      <c r="P33452" s="93"/>
    </row>
    <row r="33453" spans="14:16">
      <c r="N33453" s="102"/>
      <c r="O33453" s="93"/>
      <c r="P33453" s="93"/>
    </row>
    <row r="33454" spans="14:16">
      <c r="N33454" s="102"/>
      <c r="O33454" s="93"/>
      <c r="P33454" s="93"/>
    </row>
    <row r="33455" spans="14:16">
      <c r="N33455" s="102"/>
      <c r="O33455" s="93"/>
      <c r="P33455" s="93"/>
    </row>
    <row r="33456" spans="14:16">
      <c r="N33456" s="102"/>
      <c r="O33456" s="93"/>
      <c r="P33456" s="93"/>
    </row>
    <row r="33457" spans="14:16">
      <c r="N33457" s="102"/>
      <c r="O33457" s="93"/>
      <c r="P33457" s="93"/>
    </row>
    <row r="33458" spans="14:16">
      <c r="N33458" s="102"/>
      <c r="O33458" s="93"/>
      <c r="P33458" s="93"/>
    </row>
    <row r="33459" spans="14:16">
      <c r="N33459" s="102"/>
      <c r="O33459" s="93"/>
      <c r="P33459" s="93"/>
    </row>
    <row r="33460" spans="14:16">
      <c r="N33460" s="102"/>
      <c r="O33460" s="93"/>
      <c r="P33460" s="93"/>
    </row>
    <row r="33461" spans="14:16">
      <c r="N33461" s="102"/>
      <c r="O33461" s="93"/>
      <c r="P33461" s="93"/>
    </row>
    <row r="33462" spans="14:16">
      <c r="N33462" s="102"/>
      <c r="O33462" s="93"/>
      <c r="P33462" s="93"/>
    </row>
    <row r="33463" spans="14:16">
      <c r="N33463" s="102"/>
      <c r="O33463" s="93"/>
      <c r="P33463" s="93"/>
    </row>
    <row r="33464" spans="14:16">
      <c r="N33464" s="102"/>
      <c r="O33464" s="93"/>
      <c r="P33464" s="93"/>
    </row>
    <row r="33465" spans="14:16">
      <c r="N33465" s="102"/>
      <c r="O33465" s="93"/>
      <c r="P33465" s="93"/>
    </row>
    <row r="33466" spans="14:16">
      <c r="N33466" s="102"/>
      <c r="O33466" s="93"/>
      <c r="P33466" s="93"/>
    </row>
    <row r="33467" spans="14:16">
      <c r="N33467" s="102"/>
      <c r="O33467" s="93"/>
      <c r="P33467" s="93"/>
    </row>
    <row r="33468" spans="14:16">
      <c r="N33468" s="102"/>
      <c r="O33468" s="93"/>
      <c r="P33468" s="93"/>
    </row>
    <row r="33469" spans="14:16">
      <c r="N33469" s="102"/>
      <c r="O33469" s="93"/>
      <c r="P33469" s="93"/>
    </row>
    <row r="33470" spans="14:16">
      <c r="N33470" s="102"/>
      <c r="O33470" s="93"/>
      <c r="P33470" s="93"/>
    </row>
    <row r="33471" spans="14:16">
      <c r="N33471" s="102"/>
      <c r="O33471" s="93"/>
      <c r="P33471" s="93"/>
    </row>
    <row r="33472" spans="14:16">
      <c r="N33472" s="102"/>
      <c r="O33472" s="93"/>
      <c r="P33472" s="93"/>
    </row>
    <row r="33473" spans="14:16">
      <c r="N33473" s="102"/>
      <c r="O33473" s="93"/>
      <c r="P33473" s="93"/>
    </row>
    <row r="33474" spans="14:16">
      <c r="N33474" s="102"/>
      <c r="O33474" s="93"/>
      <c r="P33474" s="93"/>
    </row>
    <row r="33475" spans="14:16">
      <c r="N33475" s="102"/>
      <c r="O33475" s="93"/>
      <c r="P33475" s="93"/>
    </row>
    <row r="33476" spans="14:16">
      <c r="N33476" s="102"/>
      <c r="O33476" s="93"/>
      <c r="P33476" s="93"/>
    </row>
    <row r="33477" spans="14:16">
      <c r="N33477" s="102"/>
      <c r="O33477" s="93"/>
      <c r="P33477" s="93"/>
    </row>
    <row r="33478" spans="14:16">
      <c r="N33478" s="102"/>
      <c r="O33478" s="93"/>
      <c r="P33478" s="93"/>
    </row>
    <row r="33479" spans="14:16">
      <c r="N33479" s="102"/>
      <c r="O33479" s="93"/>
      <c r="P33479" s="93"/>
    </row>
    <row r="33480" spans="14:16">
      <c r="N33480" s="102"/>
      <c r="O33480" s="93"/>
      <c r="P33480" s="93"/>
    </row>
    <row r="33481" spans="14:16">
      <c r="N33481" s="102"/>
      <c r="O33481" s="93"/>
      <c r="P33481" s="93"/>
    </row>
    <row r="33482" spans="14:16">
      <c r="N33482" s="102"/>
      <c r="O33482" s="93"/>
      <c r="P33482" s="93"/>
    </row>
    <row r="33483" spans="14:16">
      <c r="N33483" s="102"/>
      <c r="O33483" s="93"/>
      <c r="P33483" s="93"/>
    </row>
    <row r="33484" spans="14:16">
      <c r="N33484" s="102"/>
      <c r="O33484" s="93"/>
      <c r="P33484" s="93"/>
    </row>
    <row r="33485" spans="14:16">
      <c r="N33485" s="102"/>
      <c r="O33485" s="93"/>
      <c r="P33485" s="93"/>
    </row>
    <row r="33486" spans="14:16">
      <c r="N33486" s="102"/>
      <c r="O33486" s="93"/>
      <c r="P33486" s="93"/>
    </row>
    <row r="33487" spans="14:16">
      <c r="N33487" s="102"/>
      <c r="O33487" s="93"/>
      <c r="P33487" s="93"/>
    </row>
    <row r="33488" spans="14:16">
      <c r="N33488" s="102"/>
      <c r="O33488" s="93"/>
      <c r="P33488" s="93"/>
    </row>
    <row r="33489" spans="14:16">
      <c r="N33489" s="102"/>
      <c r="O33489" s="93"/>
      <c r="P33489" s="93"/>
    </row>
    <row r="33490" spans="14:16">
      <c r="N33490" s="102"/>
      <c r="O33490" s="93"/>
      <c r="P33490" s="93"/>
    </row>
    <row r="33491" spans="14:16">
      <c r="N33491" s="102"/>
      <c r="O33491" s="93"/>
      <c r="P33491" s="93"/>
    </row>
    <row r="33492" spans="14:16">
      <c r="N33492" s="102"/>
      <c r="O33492" s="93"/>
      <c r="P33492" s="93"/>
    </row>
    <row r="33493" spans="14:16">
      <c r="N33493" s="102"/>
      <c r="O33493" s="93"/>
      <c r="P33493" s="93"/>
    </row>
    <row r="33494" spans="14:16">
      <c r="N33494" s="102"/>
      <c r="O33494" s="93"/>
      <c r="P33494" s="93"/>
    </row>
    <row r="33495" spans="14:16">
      <c r="N33495" s="102"/>
      <c r="O33495" s="93"/>
      <c r="P33495" s="93"/>
    </row>
    <row r="33496" spans="14:16">
      <c r="N33496" s="102"/>
      <c r="O33496" s="93"/>
      <c r="P33496" s="93"/>
    </row>
    <row r="33497" spans="14:16">
      <c r="N33497" s="102"/>
      <c r="O33497" s="93"/>
      <c r="P33497" s="93"/>
    </row>
    <row r="33498" spans="14:16">
      <c r="N33498" s="102"/>
      <c r="O33498" s="93"/>
      <c r="P33498" s="93"/>
    </row>
    <row r="33499" spans="14:16">
      <c r="N33499" s="102"/>
      <c r="O33499" s="93"/>
      <c r="P33499" s="93"/>
    </row>
    <row r="33500" spans="14:16">
      <c r="N33500" s="102"/>
      <c r="O33500" s="93"/>
      <c r="P33500" s="93"/>
    </row>
    <row r="33501" spans="14:16">
      <c r="N33501" s="102"/>
      <c r="O33501" s="93"/>
      <c r="P33501" s="93"/>
    </row>
    <row r="33502" spans="14:16">
      <c r="N33502" s="102"/>
      <c r="O33502" s="93"/>
      <c r="P33502" s="93"/>
    </row>
    <row r="33503" spans="14:16">
      <c r="N33503" s="102"/>
      <c r="O33503" s="93"/>
      <c r="P33503" s="93"/>
    </row>
    <row r="33504" spans="14:16">
      <c r="N33504" s="102"/>
      <c r="O33504" s="93"/>
      <c r="P33504" s="93"/>
    </row>
    <row r="33505" spans="14:16">
      <c r="N33505" s="102"/>
      <c r="O33505" s="93"/>
      <c r="P33505" s="93"/>
    </row>
    <row r="33506" spans="14:16">
      <c r="N33506" s="102"/>
      <c r="O33506" s="93"/>
      <c r="P33506" s="93"/>
    </row>
    <row r="33507" spans="14:16">
      <c r="N33507" s="102"/>
      <c r="O33507" s="93"/>
      <c r="P33507" s="93"/>
    </row>
    <row r="33508" spans="14:16">
      <c r="N33508" s="102"/>
      <c r="O33508" s="93"/>
      <c r="P33508" s="93"/>
    </row>
    <row r="33509" spans="14:16">
      <c r="N33509" s="102"/>
      <c r="O33509" s="93"/>
      <c r="P33509" s="93"/>
    </row>
    <row r="33510" spans="14:16">
      <c r="N33510" s="102"/>
      <c r="O33510" s="93"/>
      <c r="P33510" s="93"/>
    </row>
    <row r="33511" spans="14:16">
      <c r="N33511" s="102"/>
      <c r="O33511" s="93"/>
      <c r="P33511" s="93"/>
    </row>
    <row r="33512" spans="14:16">
      <c r="N33512" s="102"/>
      <c r="O33512" s="93"/>
      <c r="P33512" s="93"/>
    </row>
    <row r="33513" spans="14:16">
      <c r="N33513" s="102"/>
      <c r="O33513" s="93"/>
      <c r="P33513" s="93"/>
    </row>
    <row r="33514" spans="14:16">
      <c r="N33514" s="102"/>
      <c r="O33514" s="93"/>
      <c r="P33514" s="93"/>
    </row>
    <row r="33515" spans="14:16">
      <c r="N33515" s="102"/>
      <c r="O33515" s="93"/>
      <c r="P33515" s="93"/>
    </row>
    <row r="33516" spans="14:16">
      <c r="N33516" s="102"/>
      <c r="O33516" s="93"/>
      <c r="P33516" s="93"/>
    </row>
    <row r="33517" spans="14:16">
      <c r="N33517" s="102"/>
      <c r="O33517" s="93"/>
      <c r="P33517" s="93"/>
    </row>
    <row r="33518" spans="14:16">
      <c r="N33518" s="102"/>
      <c r="O33518" s="93"/>
      <c r="P33518" s="93"/>
    </row>
    <row r="33519" spans="14:16">
      <c r="N33519" s="102"/>
      <c r="O33519" s="93"/>
      <c r="P33519" s="93"/>
    </row>
    <row r="33520" spans="14:16">
      <c r="N33520" s="102"/>
      <c r="O33520" s="93"/>
      <c r="P33520" s="93"/>
    </row>
    <row r="33521" spans="14:16">
      <c r="N33521" s="102"/>
      <c r="O33521" s="93"/>
      <c r="P33521" s="93"/>
    </row>
    <row r="33522" spans="14:16">
      <c r="N33522" s="102"/>
      <c r="O33522" s="93"/>
      <c r="P33522" s="93"/>
    </row>
    <row r="33523" spans="14:16">
      <c r="N33523" s="102"/>
      <c r="O33523" s="93"/>
      <c r="P33523" s="93"/>
    </row>
    <row r="33524" spans="14:16">
      <c r="N33524" s="102"/>
      <c r="O33524" s="93"/>
      <c r="P33524" s="93"/>
    </row>
    <row r="33525" spans="14:16">
      <c r="N33525" s="102"/>
      <c r="O33525" s="93"/>
      <c r="P33525" s="93"/>
    </row>
    <row r="33526" spans="14:16">
      <c r="N33526" s="102"/>
      <c r="O33526" s="93"/>
      <c r="P33526" s="93"/>
    </row>
    <row r="33527" spans="14:16">
      <c r="N33527" s="102"/>
      <c r="O33527" s="93"/>
      <c r="P33527" s="93"/>
    </row>
    <row r="33528" spans="14:16">
      <c r="N33528" s="102"/>
      <c r="O33528" s="93"/>
      <c r="P33528" s="93"/>
    </row>
    <row r="33529" spans="14:16">
      <c r="N33529" s="102"/>
      <c r="O33529" s="93"/>
      <c r="P33529" s="93"/>
    </row>
    <row r="33530" spans="14:16">
      <c r="N33530" s="102"/>
      <c r="O33530" s="93"/>
      <c r="P33530" s="93"/>
    </row>
    <row r="33531" spans="14:16">
      <c r="N33531" s="102"/>
      <c r="O33531" s="93"/>
      <c r="P33531" s="93"/>
    </row>
    <row r="33532" spans="14:16">
      <c r="N33532" s="102"/>
      <c r="O33532" s="93"/>
      <c r="P33532" s="93"/>
    </row>
    <row r="33533" spans="14:16">
      <c r="N33533" s="102"/>
      <c r="O33533" s="93"/>
      <c r="P33533" s="93"/>
    </row>
    <row r="33534" spans="14:16">
      <c r="N33534" s="102"/>
      <c r="O33534" s="93"/>
      <c r="P33534" s="93"/>
    </row>
    <row r="33535" spans="14:16">
      <c r="N33535" s="102"/>
      <c r="O33535" s="93"/>
      <c r="P33535" s="93"/>
    </row>
    <row r="33536" spans="14:16">
      <c r="N33536" s="102"/>
      <c r="O33536" s="93"/>
      <c r="P33536" s="93"/>
    </row>
    <row r="33537" spans="14:16">
      <c r="N33537" s="102"/>
      <c r="O33537" s="93"/>
      <c r="P33537" s="93"/>
    </row>
    <row r="33538" spans="14:16">
      <c r="N33538" s="102"/>
      <c r="O33538" s="93"/>
      <c r="P33538" s="93"/>
    </row>
    <row r="33539" spans="14:16">
      <c r="N33539" s="102"/>
      <c r="O33539" s="93"/>
      <c r="P33539" s="93"/>
    </row>
    <row r="33540" spans="14:16">
      <c r="N33540" s="102"/>
      <c r="O33540" s="93"/>
      <c r="P33540" s="93"/>
    </row>
    <row r="33541" spans="14:16">
      <c r="N33541" s="102"/>
      <c r="O33541" s="93"/>
      <c r="P33541" s="93"/>
    </row>
    <row r="33542" spans="14:16">
      <c r="N33542" s="102"/>
      <c r="O33542" s="93"/>
      <c r="P33542" s="93"/>
    </row>
    <row r="33543" spans="14:16">
      <c r="N33543" s="102"/>
      <c r="O33543" s="93"/>
      <c r="P33543" s="93"/>
    </row>
    <row r="33544" spans="14:16">
      <c r="N33544" s="102"/>
      <c r="O33544" s="93"/>
      <c r="P33544" s="93"/>
    </row>
    <row r="33545" spans="14:16">
      <c r="N33545" s="102"/>
      <c r="O33545" s="93"/>
      <c r="P33545" s="93"/>
    </row>
    <row r="33546" spans="14:16">
      <c r="N33546" s="102"/>
      <c r="O33546" s="93"/>
      <c r="P33546" s="93"/>
    </row>
    <row r="33547" spans="14:16">
      <c r="N33547" s="102"/>
      <c r="O33547" s="93"/>
      <c r="P33547" s="93"/>
    </row>
    <row r="33548" spans="14:16">
      <c r="N33548" s="102"/>
      <c r="O33548" s="93"/>
      <c r="P33548" s="93"/>
    </row>
    <row r="33549" spans="14:16">
      <c r="N33549" s="102"/>
      <c r="O33549" s="93"/>
      <c r="P33549" s="93"/>
    </row>
    <row r="33550" spans="14:16">
      <c r="N33550" s="102"/>
      <c r="O33550" s="93"/>
      <c r="P33550" s="93"/>
    </row>
    <row r="33551" spans="14:16">
      <c r="N33551" s="102"/>
      <c r="O33551" s="93"/>
      <c r="P33551" s="93"/>
    </row>
    <row r="33552" spans="14:16">
      <c r="N33552" s="102"/>
      <c r="O33552" s="93"/>
      <c r="P33552" s="93"/>
    </row>
    <row r="33553" spans="14:16">
      <c r="N33553" s="102"/>
      <c r="O33553" s="93"/>
      <c r="P33553" s="93"/>
    </row>
    <row r="33554" spans="14:16">
      <c r="N33554" s="102"/>
      <c r="O33554" s="93"/>
      <c r="P33554" s="93"/>
    </row>
    <row r="33555" spans="14:16">
      <c r="N33555" s="102"/>
      <c r="O33555" s="93"/>
      <c r="P33555" s="93"/>
    </row>
    <row r="33556" spans="14:16">
      <c r="N33556" s="102"/>
      <c r="O33556" s="93"/>
      <c r="P33556" s="93"/>
    </row>
    <row r="33557" spans="14:16">
      <c r="N33557" s="102"/>
      <c r="O33557" s="93"/>
      <c r="P33557" s="93"/>
    </row>
    <row r="33558" spans="14:16">
      <c r="N33558" s="102"/>
      <c r="O33558" s="93"/>
      <c r="P33558" s="93"/>
    </row>
    <row r="33559" spans="14:16">
      <c r="N33559" s="102"/>
      <c r="O33559" s="93"/>
      <c r="P33559" s="93"/>
    </row>
    <row r="33560" spans="14:16">
      <c r="N33560" s="102"/>
      <c r="O33560" s="93"/>
      <c r="P33560" s="93"/>
    </row>
    <row r="33561" spans="14:16">
      <c r="N33561" s="102"/>
      <c r="O33561" s="93"/>
      <c r="P33561" s="93"/>
    </row>
    <row r="33562" spans="14:16">
      <c r="N33562" s="102"/>
      <c r="O33562" s="93"/>
      <c r="P33562" s="93"/>
    </row>
    <row r="33563" spans="14:16">
      <c r="N33563" s="102"/>
      <c r="O33563" s="93"/>
      <c r="P33563" s="93"/>
    </row>
    <row r="33564" spans="14:16">
      <c r="N33564" s="102"/>
      <c r="O33564" s="93"/>
      <c r="P33564" s="93"/>
    </row>
    <row r="33565" spans="14:16">
      <c r="N33565" s="102"/>
      <c r="O33565" s="93"/>
      <c r="P33565" s="93"/>
    </row>
    <row r="33566" spans="14:16">
      <c r="N33566" s="102"/>
      <c r="O33566" s="93"/>
      <c r="P33566" s="93"/>
    </row>
    <row r="33567" spans="14:16">
      <c r="N33567" s="102"/>
      <c r="O33567" s="93"/>
      <c r="P33567" s="93"/>
    </row>
    <row r="33568" spans="14:16">
      <c r="N33568" s="102"/>
      <c r="O33568" s="93"/>
      <c r="P33568" s="93"/>
    </row>
    <row r="33569" spans="14:16">
      <c r="N33569" s="102"/>
      <c r="O33569" s="93"/>
      <c r="P33569" s="93"/>
    </row>
    <row r="33570" spans="14:16">
      <c r="N33570" s="102"/>
      <c r="O33570" s="93"/>
      <c r="P33570" s="93"/>
    </row>
    <row r="33571" spans="14:16">
      <c r="N33571" s="102"/>
      <c r="O33571" s="93"/>
      <c r="P33571" s="93"/>
    </row>
    <row r="33572" spans="14:16">
      <c r="N33572" s="102"/>
      <c r="O33572" s="93"/>
      <c r="P33572" s="93"/>
    </row>
    <row r="33573" spans="14:16">
      <c r="N33573" s="102"/>
      <c r="O33573" s="93"/>
      <c r="P33573" s="93"/>
    </row>
    <row r="33574" spans="14:16">
      <c r="N33574" s="102"/>
      <c r="O33574" s="93"/>
      <c r="P33574" s="93"/>
    </row>
    <row r="33575" spans="14:16">
      <c r="N33575" s="102"/>
      <c r="O33575" s="93"/>
      <c r="P33575" s="93"/>
    </row>
    <row r="33576" spans="14:16">
      <c r="N33576" s="102"/>
      <c r="O33576" s="93"/>
      <c r="P33576" s="93"/>
    </row>
    <row r="33577" spans="14:16">
      <c r="N33577" s="102"/>
      <c r="O33577" s="93"/>
      <c r="P33577" s="93"/>
    </row>
    <row r="33578" spans="14:16">
      <c r="N33578" s="102"/>
      <c r="O33578" s="93"/>
      <c r="P33578" s="93"/>
    </row>
    <row r="33579" spans="14:16">
      <c r="N33579" s="102"/>
      <c r="O33579" s="93"/>
      <c r="P33579" s="93"/>
    </row>
    <row r="33580" spans="14:16">
      <c r="N33580" s="102"/>
      <c r="O33580" s="93"/>
      <c r="P33580" s="93"/>
    </row>
    <row r="33581" spans="14:16">
      <c r="N33581" s="102"/>
      <c r="O33581" s="93"/>
      <c r="P33581" s="93"/>
    </row>
    <row r="33582" spans="14:16">
      <c r="N33582" s="102"/>
      <c r="O33582" s="93"/>
      <c r="P33582" s="93"/>
    </row>
    <row r="33583" spans="14:16">
      <c r="N33583" s="102"/>
      <c r="O33583" s="93"/>
      <c r="P33583" s="93"/>
    </row>
    <row r="33584" spans="14:16">
      <c r="N33584" s="102"/>
      <c r="O33584" s="93"/>
      <c r="P33584" s="93"/>
    </row>
    <row r="33585" spans="14:16">
      <c r="N33585" s="102"/>
      <c r="O33585" s="93"/>
      <c r="P33585" s="93"/>
    </row>
    <row r="33586" spans="14:16">
      <c r="N33586" s="102"/>
      <c r="O33586" s="93"/>
      <c r="P33586" s="93"/>
    </row>
    <row r="33587" spans="14:16">
      <c r="N33587" s="102"/>
      <c r="O33587" s="93"/>
      <c r="P33587" s="93"/>
    </row>
    <row r="33588" spans="14:16">
      <c r="N33588" s="102"/>
      <c r="O33588" s="93"/>
      <c r="P33588" s="93"/>
    </row>
    <row r="33589" spans="14:16">
      <c r="N33589" s="102"/>
      <c r="O33589" s="93"/>
      <c r="P33589" s="93"/>
    </row>
    <row r="33590" spans="14:16">
      <c r="N33590" s="102"/>
      <c r="O33590" s="93"/>
      <c r="P33590" s="93"/>
    </row>
    <row r="33591" spans="14:16">
      <c r="N33591" s="102"/>
      <c r="O33591" s="93"/>
      <c r="P33591" s="93"/>
    </row>
    <row r="33592" spans="14:16">
      <c r="N33592" s="102"/>
      <c r="O33592" s="93"/>
      <c r="P33592" s="93"/>
    </row>
    <row r="33593" spans="14:16">
      <c r="N33593" s="102"/>
      <c r="O33593" s="93"/>
      <c r="P33593" s="93"/>
    </row>
    <row r="33594" spans="14:16">
      <c r="N33594" s="102"/>
      <c r="O33594" s="93"/>
      <c r="P33594" s="93"/>
    </row>
    <row r="33595" spans="14:16">
      <c r="N33595" s="102"/>
      <c r="O33595" s="93"/>
      <c r="P33595" s="93"/>
    </row>
    <row r="33596" spans="14:16">
      <c r="N33596" s="102"/>
      <c r="O33596" s="93"/>
      <c r="P33596" s="93"/>
    </row>
    <row r="33597" spans="14:16">
      <c r="N33597" s="102"/>
      <c r="O33597" s="93"/>
      <c r="P33597" s="93"/>
    </row>
    <row r="33598" spans="14:16">
      <c r="N33598" s="102"/>
      <c r="O33598" s="93"/>
      <c r="P33598" s="93"/>
    </row>
    <row r="33599" spans="14:16">
      <c r="N33599" s="102"/>
      <c r="O33599" s="93"/>
      <c r="P33599" s="93"/>
    </row>
    <row r="33600" spans="14:16">
      <c r="N33600" s="102"/>
      <c r="O33600" s="93"/>
      <c r="P33600" s="93"/>
    </row>
    <row r="33601" spans="14:16">
      <c r="N33601" s="102"/>
      <c r="O33601" s="93"/>
      <c r="P33601" s="93"/>
    </row>
    <row r="33602" spans="14:16">
      <c r="N33602" s="102"/>
      <c r="O33602" s="93"/>
      <c r="P33602" s="93"/>
    </row>
    <row r="33603" spans="14:16">
      <c r="N33603" s="102"/>
      <c r="O33603" s="93"/>
      <c r="P33603" s="93"/>
    </row>
    <row r="33604" spans="14:16">
      <c r="N33604" s="102"/>
      <c r="O33604" s="93"/>
      <c r="P33604" s="93"/>
    </row>
    <row r="33605" spans="14:16">
      <c r="N33605" s="102"/>
      <c r="O33605" s="93"/>
      <c r="P33605" s="93"/>
    </row>
    <row r="33606" spans="14:16">
      <c r="N33606" s="102"/>
      <c r="O33606" s="93"/>
      <c r="P33606" s="93"/>
    </row>
    <row r="33607" spans="14:16">
      <c r="N33607" s="102"/>
      <c r="O33607" s="93"/>
      <c r="P33607" s="93"/>
    </row>
    <row r="33608" spans="14:16">
      <c r="N33608" s="102"/>
      <c r="O33608" s="93"/>
      <c r="P33608" s="93"/>
    </row>
    <row r="33609" spans="14:16">
      <c r="N33609" s="102"/>
      <c r="O33609" s="93"/>
      <c r="P33609" s="93"/>
    </row>
    <row r="33610" spans="14:16">
      <c r="N33610" s="102"/>
      <c r="O33610" s="93"/>
      <c r="P33610" s="93"/>
    </row>
    <row r="33611" spans="14:16">
      <c r="N33611" s="102"/>
      <c r="O33611" s="93"/>
      <c r="P33611" s="93"/>
    </row>
    <row r="33612" spans="14:16">
      <c r="N33612" s="102"/>
      <c r="O33612" s="93"/>
      <c r="P33612" s="93"/>
    </row>
    <row r="33613" spans="14:16">
      <c r="N33613" s="102"/>
      <c r="O33613" s="93"/>
      <c r="P33613" s="93"/>
    </row>
    <row r="33614" spans="14:16">
      <c r="N33614" s="102"/>
      <c r="O33614" s="93"/>
      <c r="P33614" s="93"/>
    </row>
    <row r="33615" spans="14:16">
      <c r="N33615" s="102"/>
      <c r="O33615" s="93"/>
      <c r="P33615" s="93"/>
    </row>
    <row r="33616" spans="14:16">
      <c r="N33616" s="102"/>
      <c r="O33616" s="93"/>
      <c r="P33616" s="93"/>
    </row>
    <row r="33617" spans="14:16">
      <c r="N33617" s="102"/>
      <c r="O33617" s="93"/>
      <c r="P33617" s="93"/>
    </row>
    <row r="33618" spans="14:16">
      <c r="N33618" s="102"/>
      <c r="O33618" s="93"/>
      <c r="P33618" s="93"/>
    </row>
    <row r="33619" spans="14:16">
      <c r="N33619" s="102"/>
      <c r="O33619" s="93"/>
      <c r="P33619" s="93"/>
    </row>
    <row r="33620" spans="14:16">
      <c r="N33620" s="102"/>
      <c r="O33620" s="93"/>
      <c r="P33620" s="93"/>
    </row>
    <row r="33621" spans="14:16">
      <c r="N33621" s="102"/>
      <c r="O33621" s="93"/>
      <c r="P33621" s="93"/>
    </row>
    <row r="33622" spans="14:16">
      <c r="N33622" s="102"/>
      <c r="O33622" s="93"/>
      <c r="P33622" s="93"/>
    </row>
    <row r="33623" spans="14:16">
      <c r="N33623" s="102"/>
      <c r="O33623" s="93"/>
      <c r="P33623" s="93"/>
    </row>
    <row r="33624" spans="14:16">
      <c r="N33624" s="102"/>
      <c r="O33624" s="93"/>
      <c r="P33624" s="93"/>
    </row>
    <row r="33625" spans="14:16">
      <c r="N33625" s="102"/>
      <c r="O33625" s="93"/>
      <c r="P33625" s="93"/>
    </row>
    <row r="33626" spans="14:16">
      <c r="N33626" s="102"/>
      <c r="O33626" s="93"/>
      <c r="P33626" s="93"/>
    </row>
    <row r="33627" spans="14:16">
      <c r="N33627" s="102"/>
      <c r="O33627" s="93"/>
      <c r="P33627" s="93"/>
    </row>
    <row r="33628" spans="14:16">
      <c r="N33628" s="102"/>
      <c r="O33628" s="93"/>
      <c r="P33628" s="93"/>
    </row>
    <row r="33629" spans="14:16">
      <c r="N33629" s="102"/>
      <c r="O33629" s="93"/>
      <c r="P33629" s="93"/>
    </row>
    <row r="33630" spans="14:16">
      <c r="N33630" s="102"/>
      <c r="O33630" s="93"/>
      <c r="P33630" s="93"/>
    </row>
    <row r="33631" spans="14:16">
      <c r="N33631" s="102"/>
      <c r="O33631" s="93"/>
      <c r="P33631" s="93"/>
    </row>
    <row r="33632" spans="14:16">
      <c r="N33632" s="102"/>
      <c r="O33632" s="93"/>
      <c r="P33632" s="93"/>
    </row>
    <row r="33633" spans="14:16">
      <c r="N33633" s="102"/>
      <c r="O33633" s="93"/>
      <c r="P33633" s="93"/>
    </row>
    <row r="33634" spans="14:16">
      <c r="N33634" s="102"/>
      <c r="O33634" s="93"/>
      <c r="P33634" s="93"/>
    </row>
    <row r="33635" spans="14:16">
      <c r="N33635" s="102"/>
      <c r="O33635" s="93"/>
      <c r="P33635" s="93"/>
    </row>
    <row r="33636" spans="14:16">
      <c r="N33636" s="102"/>
      <c r="O33636" s="93"/>
      <c r="P33636" s="93"/>
    </row>
    <row r="33637" spans="14:16">
      <c r="N33637" s="102"/>
      <c r="O33637" s="93"/>
      <c r="P33637" s="93"/>
    </row>
    <row r="33638" spans="14:16">
      <c r="N33638" s="102"/>
      <c r="O33638" s="93"/>
      <c r="P33638" s="93"/>
    </row>
    <row r="33639" spans="14:16">
      <c r="N33639" s="102"/>
      <c r="O33639" s="93"/>
      <c r="P33639" s="93"/>
    </row>
    <row r="33640" spans="14:16">
      <c r="N33640" s="102"/>
      <c r="O33640" s="93"/>
      <c r="P33640" s="93"/>
    </row>
    <row r="33641" spans="14:16">
      <c r="N33641" s="102"/>
      <c r="O33641" s="93"/>
      <c r="P33641" s="93"/>
    </row>
    <row r="33642" spans="14:16">
      <c r="N33642" s="102"/>
      <c r="O33642" s="93"/>
      <c r="P33642" s="93"/>
    </row>
    <row r="33643" spans="14:16">
      <c r="N33643" s="102"/>
      <c r="O33643" s="93"/>
      <c r="P33643" s="93"/>
    </row>
    <row r="33644" spans="14:16">
      <c r="N33644" s="102"/>
      <c r="O33644" s="93"/>
      <c r="P33644" s="93"/>
    </row>
    <row r="33645" spans="14:16">
      <c r="N33645" s="102"/>
      <c r="O33645" s="93"/>
      <c r="P33645" s="93"/>
    </row>
    <row r="33646" spans="14:16">
      <c r="N33646" s="102"/>
      <c r="O33646" s="93"/>
      <c r="P33646" s="93"/>
    </row>
    <row r="33647" spans="14:16">
      <c r="N33647" s="102"/>
      <c r="O33647" s="93"/>
      <c r="P33647" s="93"/>
    </row>
    <row r="33648" spans="14:16">
      <c r="N33648" s="102"/>
      <c r="O33648" s="93"/>
      <c r="P33648" s="93"/>
    </row>
    <row r="33649" spans="14:16">
      <c r="N33649" s="102"/>
      <c r="O33649" s="93"/>
      <c r="P33649" s="93"/>
    </row>
    <row r="33650" spans="14:16">
      <c r="N33650" s="102"/>
      <c r="O33650" s="93"/>
      <c r="P33650" s="93"/>
    </row>
    <row r="33651" spans="14:16">
      <c r="N33651" s="102"/>
      <c r="O33651" s="93"/>
      <c r="P33651" s="93"/>
    </row>
    <row r="33652" spans="14:16">
      <c r="N33652" s="102"/>
      <c r="O33652" s="93"/>
      <c r="P33652" s="93"/>
    </row>
    <row r="33653" spans="14:16">
      <c r="N33653" s="102"/>
      <c r="O33653" s="93"/>
      <c r="P33653" s="93"/>
    </row>
    <row r="33654" spans="14:16">
      <c r="N33654" s="102"/>
      <c r="O33654" s="93"/>
      <c r="P33654" s="93"/>
    </row>
    <row r="33655" spans="14:16">
      <c r="N33655" s="102"/>
      <c r="O33655" s="93"/>
      <c r="P33655" s="93"/>
    </row>
    <row r="33656" spans="14:16">
      <c r="N33656" s="102"/>
      <c r="O33656" s="93"/>
      <c r="P33656" s="93"/>
    </row>
    <row r="33657" spans="14:16">
      <c r="N33657" s="102"/>
      <c r="O33657" s="93"/>
      <c r="P33657" s="93"/>
    </row>
    <row r="33658" spans="14:16">
      <c r="N33658" s="102"/>
      <c r="O33658" s="93"/>
      <c r="P33658" s="93"/>
    </row>
    <row r="33659" spans="14:16">
      <c r="N33659" s="102"/>
      <c r="O33659" s="93"/>
      <c r="P33659" s="93"/>
    </row>
    <row r="33660" spans="14:16">
      <c r="N33660" s="102"/>
      <c r="O33660" s="93"/>
      <c r="P33660" s="93"/>
    </row>
    <row r="33661" spans="14:16">
      <c r="N33661" s="102"/>
      <c r="O33661" s="93"/>
      <c r="P33661" s="93"/>
    </row>
    <row r="33662" spans="14:16">
      <c r="N33662" s="102"/>
      <c r="O33662" s="93"/>
      <c r="P33662" s="93"/>
    </row>
    <row r="33663" spans="14:16">
      <c r="N33663" s="102"/>
      <c r="O33663" s="93"/>
      <c r="P33663" s="93"/>
    </row>
    <row r="33664" spans="14:16">
      <c r="N33664" s="102"/>
      <c r="O33664" s="93"/>
      <c r="P33664" s="93"/>
    </row>
    <row r="33665" spans="14:16">
      <c r="N33665" s="102"/>
      <c r="O33665" s="93"/>
      <c r="P33665" s="93"/>
    </row>
    <row r="33666" spans="14:16">
      <c r="N33666" s="102"/>
      <c r="O33666" s="93"/>
      <c r="P33666" s="93"/>
    </row>
    <row r="33667" spans="14:16">
      <c r="N33667" s="102"/>
      <c r="O33667" s="93"/>
      <c r="P33667" s="93"/>
    </row>
    <row r="33668" spans="14:16">
      <c r="N33668" s="102"/>
      <c r="O33668" s="93"/>
      <c r="P33668" s="93"/>
    </row>
    <row r="33669" spans="14:16">
      <c r="N33669" s="102"/>
      <c r="O33669" s="93"/>
      <c r="P33669" s="93"/>
    </row>
    <row r="33670" spans="14:16">
      <c r="N33670" s="102"/>
      <c r="O33670" s="93"/>
      <c r="P33670" s="93"/>
    </row>
    <row r="33671" spans="14:16">
      <c r="N33671" s="102"/>
      <c r="O33671" s="93"/>
      <c r="P33671" s="93"/>
    </row>
    <row r="33672" spans="14:16">
      <c r="N33672" s="102"/>
      <c r="O33672" s="93"/>
      <c r="P33672" s="93"/>
    </row>
    <row r="33673" spans="14:16">
      <c r="N33673" s="102"/>
      <c r="O33673" s="93"/>
      <c r="P33673" s="93"/>
    </row>
    <row r="33674" spans="14:16">
      <c r="N33674" s="102"/>
      <c r="O33674" s="93"/>
      <c r="P33674" s="93"/>
    </row>
    <row r="33675" spans="14:16">
      <c r="N33675" s="102"/>
      <c r="O33675" s="93"/>
      <c r="P33675" s="93"/>
    </row>
    <row r="33676" spans="14:16">
      <c r="N33676" s="102"/>
      <c r="O33676" s="93"/>
      <c r="P33676" s="93"/>
    </row>
    <row r="33677" spans="14:16">
      <c r="N33677" s="102"/>
      <c r="O33677" s="93"/>
      <c r="P33677" s="93"/>
    </row>
    <row r="33678" spans="14:16">
      <c r="N33678" s="102"/>
      <c r="O33678" s="93"/>
      <c r="P33678" s="93"/>
    </row>
    <row r="33679" spans="14:16">
      <c r="N33679" s="102"/>
      <c r="O33679" s="93"/>
      <c r="P33679" s="93"/>
    </row>
    <row r="33680" spans="14:16">
      <c r="N33680" s="102"/>
      <c r="O33680" s="93"/>
      <c r="P33680" s="93"/>
    </row>
    <row r="33681" spans="14:16">
      <c r="N33681" s="102"/>
      <c r="O33681" s="93"/>
      <c r="P33681" s="93"/>
    </row>
    <row r="33682" spans="14:16">
      <c r="N33682" s="102"/>
      <c r="O33682" s="93"/>
      <c r="P33682" s="93"/>
    </row>
    <row r="33683" spans="14:16">
      <c r="N33683" s="102"/>
      <c r="O33683" s="93"/>
      <c r="P33683" s="93"/>
    </row>
    <row r="33684" spans="14:16">
      <c r="N33684" s="102"/>
      <c r="O33684" s="93"/>
      <c r="P33684" s="93"/>
    </row>
    <row r="33685" spans="14:16">
      <c r="N33685" s="102"/>
      <c r="O33685" s="93"/>
      <c r="P33685" s="93"/>
    </row>
    <row r="33686" spans="14:16">
      <c r="N33686" s="102"/>
      <c r="O33686" s="93"/>
      <c r="P33686" s="93"/>
    </row>
    <row r="33687" spans="14:16">
      <c r="N33687" s="102"/>
      <c r="O33687" s="93"/>
      <c r="P33687" s="93"/>
    </row>
    <row r="33688" spans="14:16">
      <c r="N33688" s="102"/>
      <c r="O33688" s="93"/>
      <c r="P33688" s="93"/>
    </row>
    <row r="33689" spans="14:16">
      <c r="N33689" s="102"/>
      <c r="O33689" s="93"/>
      <c r="P33689" s="93"/>
    </row>
    <row r="33690" spans="14:16">
      <c r="N33690" s="102"/>
      <c r="O33690" s="93"/>
      <c r="P33690" s="93"/>
    </row>
    <row r="33691" spans="14:16">
      <c r="N33691" s="102"/>
      <c r="O33691" s="93"/>
      <c r="P33691" s="93"/>
    </row>
    <row r="33692" spans="14:16">
      <c r="N33692" s="102"/>
      <c r="O33692" s="93"/>
      <c r="P33692" s="93"/>
    </row>
    <row r="33693" spans="14:16">
      <c r="N33693" s="102"/>
      <c r="O33693" s="93"/>
      <c r="P33693" s="93"/>
    </row>
    <row r="33694" spans="14:16">
      <c r="N33694" s="102"/>
      <c r="O33694" s="93"/>
      <c r="P33694" s="93"/>
    </row>
    <row r="33695" spans="14:16">
      <c r="N33695" s="102"/>
      <c r="O33695" s="93"/>
      <c r="P33695" s="93"/>
    </row>
    <row r="33696" spans="14:16">
      <c r="N33696" s="102"/>
      <c r="O33696" s="93"/>
      <c r="P33696" s="93"/>
    </row>
    <row r="33697" spans="14:16">
      <c r="N33697" s="102"/>
      <c r="O33697" s="93"/>
      <c r="P33697" s="93"/>
    </row>
    <row r="33698" spans="14:16">
      <c r="N33698" s="102"/>
      <c r="O33698" s="93"/>
      <c r="P33698" s="93"/>
    </row>
    <row r="33699" spans="14:16">
      <c r="N33699" s="102"/>
      <c r="O33699" s="93"/>
      <c r="P33699" s="93"/>
    </row>
    <row r="33700" spans="14:16">
      <c r="N33700" s="102"/>
      <c r="O33700" s="93"/>
      <c r="P33700" s="93"/>
    </row>
    <row r="33701" spans="14:16">
      <c r="N33701" s="102"/>
      <c r="O33701" s="93"/>
      <c r="P33701" s="93"/>
    </row>
    <row r="33702" spans="14:16">
      <c r="N33702" s="102"/>
      <c r="O33702" s="93"/>
      <c r="P33702" s="93"/>
    </row>
    <row r="33703" spans="14:16">
      <c r="N33703" s="102"/>
      <c r="O33703" s="93"/>
      <c r="P33703" s="93"/>
    </row>
    <row r="33704" spans="14:16">
      <c r="N33704" s="102"/>
      <c r="O33704" s="93"/>
      <c r="P33704" s="93"/>
    </row>
    <row r="33705" spans="14:16">
      <c r="N33705" s="102"/>
      <c r="O33705" s="93"/>
      <c r="P33705" s="93"/>
    </row>
    <row r="33706" spans="14:16">
      <c r="N33706" s="102"/>
      <c r="O33706" s="93"/>
      <c r="P33706" s="93"/>
    </row>
    <row r="33707" spans="14:16">
      <c r="N33707" s="102"/>
      <c r="O33707" s="93"/>
      <c r="P33707" s="93"/>
    </row>
    <row r="33708" spans="14:16">
      <c r="N33708" s="102"/>
      <c r="O33708" s="93"/>
      <c r="P33708" s="93"/>
    </row>
    <row r="33709" spans="14:16">
      <c r="N33709" s="102"/>
      <c r="O33709" s="93"/>
      <c r="P33709" s="93"/>
    </row>
    <row r="33710" spans="14:16">
      <c r="N33710" s="102"/>
      <c r="O33710" s="93"/>
      <c r="P33710" s="93"/>
    </row>
    <row r="33711" spans="14:16">
      <c r="N33711" s="102"/>
      <c r="O33711" s="93"/>
      <c r="P33711" s="93"/>
    </row>
    <row r="33712" spans="14:16">
      <c r="N33712" s="102"/>
      <c r="O33712" s="93"/>
      <c r="P33712" s="93"/>
    </row>
    <row r="33713" spans="14:16">
      <c r="N33713" s="102"/>
      <c r="O33713" s="93"/>
      <c r="P33713" s="93"/>
    </row>
    <row r="33714" spans="14:16">
      <c r="N33714" s="102"/>
      <c r="O33714" s="93"/>
      <c r="P33714" s="93"/>
    </row>
    <row r="33715" spans="14:16">
      <c r="N33715" s="102"/>
      <c r="O33715" s="93"/>
      <c r="P33715" s="93"/>
    </row>
    <row r="33716" spans="14:16">
      <c r="N33716" s="102"/>
      <c r="O33716" s="93"/>
      <c r="P33716" s="93"/>
    </row>
    <row r="33717" spans="14:16">
      <c r="N33717" s="102"/>
      <c r="O33717" s="93"/>
      <c r="P33717" s="93"/>
    </row>
    <row r="33718" spans="14:16">
      <c r="N33718" s="102"/>
      <c r="O33718" s="93"/>
      <c r="P33718" s="93"/>
    </row>
    <row r="33719" spans="14:16">
      <c r="N33719" s="102"/>
      <c r="O33719" s="93"/>
      <c r="P33719" s="93"/>
    </row>
    <row r="33720" spans="14:16">
      <c r="N33720" s="102"/>
      <c r="O33720" s="93"/>
      <c r="P33720" s="93"/>
    </row>
    <row r="33721" spans="14:16">
      <c r="N33721" s="102"/>
      <c r="O33721" s="93"/>
      <c r="P33721" s="93"/>
    </row>
    <row r="33722" spans="14:16">
      <c r="N33722" s="102"/>
      <c r="O33722" s="93"/>
      <c r="P33722" s="93"/>
    </row>
    <row r="33723" spans="14:16">
      <c r="N33723" s="102"/>
      <c r="O33723" s="93"/>
      <c r="P33723" s="93"/>
    </row>
    <row r="33724" spans="14:16">
      <c r="N33724" s="102"/>
      <c r="O33724" s="93"/>
      <c r="P33724" s="93"/>
    </row>
    <row r="33725" spans="14:16">
      <c r="N33725" s="102"/>
      <c r="O33725" s="93"/>
      <c r="P33725" s="93"/>
    </row>
    <row r="33726" spans="14:16">
      <c r="N33726" s="102"/>
      <c r="O33726" s="93"/>
      <c r="P33726" s="93"/>
    </row>
    <row r="33727" spans="14:16">
      <c r="N33727" s="102"/>
      <c r="O33727" s="93"/>
      <c r="P33727" s="93"/>
    </row>
    <row r="33728" spans="14:16">
      <c r="N33728" s="102"/>
      <c r="O33728" s="93"/>
      <c r="P33728" s="93"/>
    </row>
    <row r="33729" spans="14:16">
      <c r="N33729" s="102"/>
      <c r="O33729" s="93"/>
      <c r="P33729" s="93"/>
    </row>
    <row r="33730" spans="14:16">
      <c r="N33730" s="102"/>
      <c r="O33730" s="93"/>
      <c r="P33730" s="93"/>
    </row>
    <row r="33731" spans="14:16">
      <c r="N33731" s="102"/>
      <c r="O33731" s="93"/>
      <c r="P33731" s="93"/>
    </row>
    <row r="33732" spans="14:16">
      <c r="N33732" s="102"/>
      <c r="O33732" s="93"/>
      <c r="P33732" s="93"/>
    </row>
    <row r="33733" spans="14:16">
      <c r="N33733" s="102"/>
      <c r="O33733" s="93"/>
      <c r="P33733" s="93"/>
    </row>
    <row r="33734" spans="14:16">
      <c r="N33734" s="102"/>
      <c r="O33734" s="93"/>
      <c r="P33734" s="93"/>
    </row>
    <row r="33735" spans="14:16">
      <c r="N33735" s="102"/>
      <c r="O33735" s="93"/>
      <c r="P33735" s="93"/>
    </row>
    <row r="33736" spans="14:16">
      <c r="N33736" s="102"/>
      <c r="O33736" s="93"/>
      <c r="P33736" s="93"/>
    </row>
    <row r="33737" spans="14:16">
      <c r="N33737" s="102"/>
      <c r="O33737" s="93"/>
      <c r="P33737" s="93"/>
    </row>
    <row r="33738" spans="14:16">
      <c r="N33738" s="102"/>
      <c r="O33738" s="93"/>
      <c r="P33738" s="93"/>
    </row>
    <row r="33739" spans="14:16">
      <c r="N33739" s="102"/>
      <c r="O33739" s="93"/>
      <c r="P33739" s="93"/>
    </row>
    <row r="33740" spans="14:16">
      <c r="N33740" s="102"/>
      <c r="O33740" s="93"/>
      <c r="P33740" s="93"/>
    </row>
    <row r="33741" spans="14:16">
      <c r="N33741" s="102"/>
      <c r="O33741" s="93"/>
      <c r="P33741" s="93"/>
    </row>
    <row r="33742" spans="14:16">
      <c r="N33742" s="102"/>
      <c r="O33742" s="93"/>
      <c r="P33742" s="93"/>
    </row>
    <row r="33743" spans="14:16">
      <c r="N33743" s="102"/>
      <c r="O33743" s="93"/>
      <c r="P33743" s="93"/>
    </row>
    <row r="33744" spans="14:16">
      <c r="N33744" s="102"/>
      <c r="O33744" s="93"/>
      <c r="P33744" s="93"/>
    </row>
    <row r="33745" spans="14:16">
      <c r="N33745" s="102"/>
      <c r="O33745" s="93"/>
      <c r="P33745" s="93"/>
    </row>
    <row r="33746" spans="14:16">
      <c r="N33746" s="102"/>
      <c r="O33746" s="93"/>
      <c r="P33746" s="93"/>
    </row>
    <row r="33747" spans="14:16">
      <c r="N33747" s="102"/>
      <c r="O33747" s="93"/>
      <c r="P33747" s="93"/>
    </row>
    <row r="33748" spans="14:16">
      <c r="N33748" s="102"/>
      <c r="O33748" s="93"/>
      <c r="P33748" s="93"/>
    </row>
    <row r="33749" spans="14:16">
      <c r="N33749" s="102"/>
      <c r="O33749" s="93"/>
      <c r="P33749" s="93"/>
    </row>
    <row r="33750" spans="14:16">
      <c r="N33750" s="102"/>
      <c r="O33750" s="93"/>
      <c r="P33750" s="93"/>
    </row>
    <row r="33751" spans="14:16">
      <c r="N33751" s="102"/>
      <c r="O33751" s="93"/>
      <c r="P33751" s="93"/>
    </row>
    <row r="33752" spans="14:16">
      <c r="N33752" s="102"/>
      <c r="O33752" s="93"/>
      <c r="P33752" s="93"/>
    </row>
    <row r="33753" spans="14:16">
      <c r="N33753" s="102"/>
      <c r="O33753" s="93"/>
      <c r="P33753" s="93"/>
    </row>
    <row r="33754" spans="14:16">
      <c r="N33754" s="102"/>
      <c r="O33754" s="93"/>
      <c r="P33754" s="93"/>
    </row>
    <row r="33755" spans="14:16">
      <c r="N33755" s="102"/>
      <c r="O33755" s="93"/>
      <c r="P33755" s="93"/>
    </row>
    <row r="33756" spans="14:16">
      <c r="N33756" s="102"/>
      <c r="O33756" s="93"/>
      <c r="P33756" s="93"/>
    </row>
    <row r="33757" spans="14:16">
      <c r="N33757" s="102"/>
      <c r="O33757" s="93"/>
      <c r="P33757" s="93"/>
    </row>
    <row r="33758" spans="14:16">
      <c r="N33758" s="102"/>
      <c r="O33758" s="93"/>
      <c r="P33758" s="93"/>
    </row>
    <row r="33759" spans="14:16">
      <c r="N33759" s="102"/>
      <c r="O33759" s="93"/>
      <c r="P33759" s="93"/>
    </row>
    <row r="33760" spans="14:16">
      <c r="N33760" s="102"/>
      <c r="O33760" s="93"/>
      <c r="P33760" s="93"/>
    </row>
    <row r="33761" spans="14:16">
      <c r="N33761" s="102"/>
      <c r="O33761" s="93"/>
      <c r="P33761" s="93"/>
    </row>
    <row r="33762" spans="14:16">
      <c r="N33762" s="102"/>
      <c r="O33762" s="93"/>
      <c r="P33762" s="93"/>
    </row>
    <row r="33763" spans="14:16">
      <c r="N33763" s="102"/>
      <c r="O33763" s="93"/>
      <c r="P33763" s="93"/>
    </row>
    <row r="33764" spans="14:16">
      <c r="N33764" s="102"/>
      <c r="O33764" s="93"/>
      <c r="P33764" s="93"/>
    </row>
    <row r="33765" spans="14:16">
      <c r="N33765" s="102"/>
      <c r="O33765" s="93"/>
      <c r="P33765" s="93"/>
    </row>
    <row r="33766" spans="14:16">
      <c r="N33766" s="102"/>
      <c r="O33766" s="93"/>
      <c r="P33766" s="93"/>
    </row>
    <row r="33767" spans="14:16">
      <c r="N33767" s="102"/>
      <c r="O33767" s="93"/>
      <c r="P33767" s="93"/>
    </row>
    <row r="33768" spans="14:16">
      <c r="N33768" s="102"/>
      <c r="O33768" s="93"/>
      <c r="P33768" s="93"/>
    </row>
    <row r="33769" spans="14:16">
      <c r="N33769" s="102"/>
      <c r="O33769" s="93"/>
      <c r="P33769" s="93"/>
    </row>
    <row r="33770" spans="14:16">
      <c r="N33770" s="102"/>
      <c r="O33770" s="93"/>
      <c r="P33770" s="93"/>
    </row>
    <row r="33771" spans="14:16">
      <c r="N33771" s="102"/>
      <c r="O33771" s="93"/>
      <c r="P33771" s="93"/>
    </row>
    <row r="33772" spans="14:16">
      <c r="N33772" s="102"/>
      <c r="O33772" s="93"/>
      <c r="P33772" s="93"/>
    </row>
    <row r="33773" spans="14:16">
      <c r="N33773" s="102"/>
      <c r="O33773" s="93"/>
      <c r="P33773" s="93"/>
    </row>
    <row r="33774" spans="14:16">
      <c r="N33774" s="102"/>
      <c r="O33774" s="93"/>
      <c r="P33774" s="93"/>
    </row>
    <row r="33775" spans="14:16">
      <c r="N33775" s="102"/>
      <c r="O33775" s="93"/>
      <c r="P33775" s="93"/>
    </row>
    <row r="33776" spans="14:16">
      <c r="N33776" s="102"/>
      <c r="O33776" s="93"/>
      <c r="P33776" s="93"/>
    </row>
    <row r="33777" spans="14:16">
      <c r="N33777" s="102"/>
      <c r="O33777" s="93"/>
      <c r="P33777" s="93"/>
    </row>
    <row r="33778" spans="14:16">
      <c r="N33778" s="102"/>
      <c r="O33778" s="93"/>
      <c r="P33778" s="93"/>
    </row>
    <row r="33779" spans="14:16">
      <c r="N33779" s="102"/>
      <c r="O33779" s="93"/>
      <c r="P33779" s="93"/>
    </row>
    <row r="33780" spans="14:16">
      <c r="N33780" s="102"/>
      <c r="O33780" s="93"/>
      <c r="P33780" s="93"/>
    </row>
    <row r="33781" spans="14:16">
      <c r="N33781" s="102"/>
      <c r="O33781" s="93"/>
      <c r="P33781" s="93"/>
    </row>
    <row r="33782" spans="14:16">
      <c r="N33782" s="102"/>
      <c r="O33782" s="93"/>
      <c r="P33782" s="93"/>
    </row>
    <row r="33783" spans="14:16">
      <c r="N33783" s="102"/>
      <c r="O33783" s="93"/>
      <c r="P33783" s="93"/>
    </row>
    <row r="33784" spans="14:16">
      <c r="N33784" s="102"/>
      <c r="O33784" s="93"/>
      <c r="P33784" s="93"/>
    </row>
    <row r="33785" spans="14:16">
      <c r="N33785" s="102"/>
      <c r="O33785" s="93"/>
      <c r="P33785" s="93"/>
    </row>
    <row r="33786" spans="14:16">
      <c r="N33786" s="102"/>
      <c r="O33786" s="93"/>
      <c r="P33786" s="93"/>
    </row>
    <row r="33787" spans="14:16">
      <c r="N33787" s="102"/>
      <c r="O33787" s="93"/>
      <c r="P33787" s="93"/>
    </row>
    <row r="33788" spans="14:16">
      <c r="N33788" s="102"/>
      <c r="O33788" s="93"/>
      <c r="P33788" s="93"/>
    </row>
    <row r="33789" spans="14:16">
      <c r="N33789" s="102"/>
      <c r="O33789" s="93"/>
      <c r="P33789" s="93"/>
    </row>
    <row r="33790" spans="14:16">
      <c r="N33790" s="102"/>
      <c r="O33790" s="93"/>
      <c r="P33790" s="93"/>
    </row>
    <row r="33791" spans="14:16">
      <c r="N33791" s="102"/>
      <c r="O33791" s="93"/>
      <c r="P33791" s="93"/>
    </row>
    <row r="33792" spans="14:16">
      <c r="N33792" s="102"/>
      <c r="O33792" s="93"/>
      <c r="P33792" s="93"/>
    </row>
    <row r="33793" spans="14:16">
      <c r="N33793" s="102"/>
      <c r="O33793" s="93"/>
      <c r="P33793" s="93"/>
    </row>
    <row r="33794" spans="14:16">
      <c r="N33794" s="102"/>
      <c r="O33794" s="93"/>
      <c r="P33794" s="93"/>
    </row>
    <row r="33795" spans="14:16">
      <c r="N33795" s="102"/>
      <c r="O33795" s="93"/>
      <c r="P33795" s="93"/>
    </row>
    <row r="33796" spans="14:16">
      <c r="N33796" s="102"/>
      <c r="O33796" s="93"/>
      <c r="P33796" s="93"/>
    </row>
    <row r="33797" spans="14:16">
      <c r="N33797" s="102"/>
      <c r="O33797" s="93"/>
      <c r="P33797" s="93"/>
    </row>
    <row r="33798" spans="14:16">
      <c r="N33798" s="102"/>
      <c r="O33798" s="93"/>
      <c r="P33798" s="93"/>
    </row>
    <row r="33799" spans="14:16">
      <c r="N33799" s="102"/>
      <c r="O33799" s="93"/>
      <c r="P33799" s="93"/>
    </row>
    <row r="33800" spans="14:16">
      <c r="N33800" s="102"/>
      <c r="O33800" s="93"/>
      <c r="P33800" s="93"/>
    </row>
    <row r="33801" spans="14:16">
      <c r="N33801" s="102"/>
      <c r="O33801" s="93"/>
      <c r="P33801" s="93"/>
    </row>
    <row r="33802" spans="14:16">
      <c r="N33802" s="102"/>
      <c r="O33802" s="93"/>
      <c r="P33802" s="93"/>
    </row>
    <row r="33803" spans="14:16">
      <c r="N33803" s="102"/>
      <c r="O33803" s="93"/>
      <c r="P33803" s="93"/>
    </row>
    <row r="33804" spans="14:16">
      <c r="N33804" s="102"/>
      <c r="O33804" s="93"/>
      <c r="P33804" s="93"/>
    </row>
    <row r="33805" spans="14:16">
      <c r="N33805" s="102"/>
      <c r="O33805" s="93"/>
      <c r="P33805" s="93"/>
    </row>
    <row r="33806" spans="14:16">
      <c r="N33806" s="102"/>
      <c r="O33806" s="93"/>
      <c r="P33806" s="93"/>
    </row>
    <row r="33807" spans="14:16">
      <c r="N33807" s="102"/>
      <c r="O33807" s="93"/>
      <c r="P33807" s="93"/>
    </row>
    <row r="33808" spans="14:16">
      <c r="N33808" s="102"/>
      <c r="O33808" s="93"/>
      <c r="P33808" s="93"/>
    </row>
    <row r="33809" spans="14:16">
      <c r="N33809" s="102"/>
      <c r="O33809" s="93"/>
      <c r="P33809" s="93"/>
    </row>
    <row r="33810" spans="14:16">
      <c r="N33810" s="102"/>
      <c r="O33810" s="93"/>
      <c r="P33810" s="93"/>
    </row>
    <row r="33811" spans="14:16">
      <c r="N33811" s="102"/>
      <c r="O33811" s="93"/>
      <c r="P33811" s="93"/>
    </row>
    <row r="33812" spans="14:16">
      <c r="N33812" s="102"/>
      <c r="O33812" s="93"/>
      <c r="P33812" s="93"/>
    </row>
    <row r="33813" spans="14:16">
      <c r="N33813" s="102"/>
      <c r="O33813" s="93"/>
      <c r="P33813" s="93"/>
    </row>
    <row r="33814" spans="14:16">
      <c r="N33814" s="102"/>
      <c r="O33814" s="93"/>
      <c r="P33814" s="93"/>
    </row>
    <row r="33815" spans="14:16">
      <c r="N33815" s="102"/>
      <c r="O33815" s="93"/>
      <c r="P33815" s="93"/>
    </row>
    <row r="33816" spans="14:16">
      <c r="N33816" s="102"/>
      <c r="O33816" s="93"/>
      <c r="P33816" s="93"/>
    </row>
    <row r="33817" spans="14:16">
      <c r="N33817" s="102"/>
      <c r="O33817" s="93"/>
      <c r="P33817" s="93"/>
    </row>
    <row r="33818" spans="14:16">
      <c r="N33818" s="102"/>
      <c r="O33818" s="93"/>
      <c r="P33818" s="93"/>
    </row>
    <row r="33819" spans="14:16">
      <c r="N33819" s="102"/>
      <c r="O33819" s="93"/>
      <c r="P33819" s="93"/>
    </row>
    <row r="33820" spans="14:16">
      <c r="N33820" s="102"/>
      <c r="O33820" s="93"/>
      <c r="P33820" s="93"/>
    </row>
    <row r="33821" spans="14:16">
      <c r="N33821" s="102"/>
      <c r="O33821" s="93"/>
      <c r="P33821" s="93"/>
    </row>
    <row r="33822" spans="14:16">
      <c r="N33822" s="102"/>
      <c r="O33822" s="93"/>
      <c r="P33822" s="93"/>
    </row>
    <row r="33823" spans="14:16">
      <c r="N33823" s="102"/>
      <c r="O33823" s="93"/>
      <c r="P33823" s="93"/>
    </row>
    <row r="33824" spans="14:16">
      <c r="N33824" s="102"/>
      <c r="O33824" s="93"/>
      <c r="P33824" s="93"/>
    </row>
    <row r="33825" spans="14:16">
      <c r="N33825" s="102"/>
      <c r="O33825" s="93"/>
      <c r="P33825" s="93"/>
    </row>
    <row r="33826" spans="14:16">
      <c r="N33826" s="102"/>
      <c r="O33826" s="93"/>
      <c r="P33826" s="93"/>
    </row>
    <row r="33827" spans="14:16">
      <c r="N33827" s="102"/>
      <c r="O33827" s="93"/>
      <c r="P33827" s="93"/>
    </row>
    <row r="33828" spans="14:16">
      <c r="N33828" s="102"/>
      <c r="O33828" s="93"/>
      <c r="P33828" s="93"/>
    </row>
    <row r="33829" spans="14:16">
      <c r="N33829" s="102"/>
      <c r="O33829" s="93"/>
      <c r="P33829" s="93"/>
    </row>
    <row r="33830" spans="14:16">
      <c r="N33830" s="102"/>
      <c r="O33830" s="93"/>
      <c r="P33830" s="93"/>
    </row>
    <row r="33831" spans="14:16">
      <c r="N33831" s="102"/>
      <c r="O33831" s="93"/>
      <c r="P33831" s="93"/>
    </row>
    <row r="33832" spans="14:16">
      <c r="N33832" s="102"/>
      <c r="O33832" s="93"/>
      <c r="P33832" s="93"/>
    </row>
    <row r="33833" spans="14:16">
      <c r="N33833" s="102"/>
      <c r="O33833" s="93"/>
      <c r="P33833" s="93"/>
    </row>
    <row r="33834" spans="14:16">
      <c r="N33834" s="102"/>
      <c r="O33834" s="93"/>
      <c r="P33834" s="93"/>
    </row>
    <row r="33835" spans="14:16">
      <c r="N33835" s="102"/>
      <c r="O33835" s="93"/>
      <c r="P33835" s="93"/>
    </row>
    <row r="33836" spans="14:16">
      <c r="N33836" s="102"/>
      <c r="O33836" s="93"/>
      <c r="P33836" s="93"/>
    </row>
    <row r="33837" spans="14:16">
      <c r="N33837" s="102"/>
      <c r="O33837" s="93"/>
      <c r="P33837" s="93"/>
    </row>
    <row r="33838" spans="14:16">
      <c r="N33838" s="102"/>
      <c r="O33838" s="93"/>
      <c r="P33838" s="93"/>
    </row>
    <row r="33839" spans="14:16">
      <c r="N33839" s="102"/>
      <c r="O33839" s="93"/>
      <c r="P33839" s="93"/>
    </row>
    <row r="33840" spans="14:16">
      <c r="N33840" s="102"/>
      <c r="O33840" s="93"/>
      <c r="P33840" s="93"/>
    </row>
    <row r="33841" spans="14:16">
      <c r="N33841" s="102"/>
      <c r="O33841" s="93"/>
      <c r="P33841" s="93"/>
    </row>
    <row r="33842" spans="14:16">
      <c r="N33842" s="102"/>
      <c r="O33842" s="93"/>
      <c r="P33842" s="93"/>
    </row>
    <row r="33843" spans="14:16">
      <c r="N33843" s="102"/>
      <c r="O33843" s="93"/>
      <c r="P33843" s="93"/>
    </row>
    <row r="33844" spans="14:16">
      <c r="N33844" s="102"/>
      <c r="O33844" s="93"/>
      <c r="P33844" s="93"/>
    </row>
    <row r="33845" spans="14:16">
      <c r="N33845" s="102"/>
      <c r="O33845" s="93"/>
      <c r="P33845" s="93"/>
    </row>
    <row r="33846" spans="14:16">
      <c r="N33846" s="102"/>
      <c r="O33846" s="93"/>
      <c r="P33846" s="93"/>
    </row>
    <row r="33847" spans="14:16">
      <c r="N33847" s="102"/>
      <c r="O33847" s="93"/>
      <c r="P33847" s="93"/>
    </row>
    <row r="33848" spans="14:16">
      <c r="N33848" s="102"/>
      <c r="O33848" s="93"/>
      <c r="P33848" s="93"/>
    </row>
    <row r="33849" spans="14:16">
      <c r="N33849" s="102"/>
      <c r="O33849" s="93"/>
      <c r="P33849" s="93"/>
    </row>
    <row r="33850" spans="14:16">
      <c r="N33850" s="102"/>
      <c r="O33850" s="93"/>
      <c r="P33850" s="93"/>
    </row>
    <row r="33851" spans="14:16">
      <c r="N33851" s="102"/>
      <c r="O33851" s="93"/>
      <c r="P33851" s="93"/>
    </row>
    <row r="33852" spans="14:16">
      <c r="N33852" s="102"/>
      <c r="O33852" s="93"/>
      <c r="P33852" s="93"/>
    </row>
    <row r="33853" spans="14:16">
      <c r="N33853" s="102"/>
      <c r="O33853" s="93"/>
      <c r="P33853" s="93"/>
    </row>
    <row r="33854" spans="14:16">
      <c r="N33854" s="102"/>
      <c r="O33854" s="93"/>
      <c r="P33854" s="93"/>
    </row>
    <row r="33855" spans="14:16">
      <c r="N33855" s="102"/>
      <c r="O33855" s="93"/>
      <c r="P33855" s="93"/>
    </row>
    <row r="33856" spans="14:16">
      <c r="N33856" s="102"/>
      <c r="O33856" s="93"/>
      <c r="P33856" s="93"/>
    </row>
    <row r="33857" spans="14:16">
      <c r="N33857" s="102"/>
      <c r="O33857" s="93"/>
      <c r="P33857" s="93"/>
    </row>
    <row r="33858" spans="14:16">
      <c r="N33858" s="102"/>
      <c r="O33858" s="93"/>
      <c r="P33858" s="93"/>
    </row>
    <row r="33859" spans="14:16">
      <c r="N33859" s="102"/>
      <c r="O33859" s="93"/>
      <c r="P33859" s="93"/>
    </row>
    <row r="33860" spans="14:16">
      <c r="N33860" s="102"/>
      <c r="O33860" s="93"/>
      <c r="P33860" s="93"/>
    </row>
    <row r="33861" spans="14:16">
      <c r="N33861" s="102"/>
      <c r="O33861" s="93"/>
      <c r="P33861" s="93"/>
    </row>
    <row r="33862" spans="14:16">
      <c r="N33862" s="102"/>
      <c r="O33862" s="93"/>
      <c r="P33862" s="93"/>
    </row>
    <row r="33863" spans="14:16">
      <c r="N33863" s="102"/>
      <c r="O33863" s="93"/>
      <c r="P33863" s="93"/>
    </row>
    <row r="33864" spans="14:16">
      <c r="N33864" s="102"/>
      <c r="O33864" s="93"/>
      <c r="P33864" s="93"/>
    </row>
    <row r="33865" spans="14:16">
      <c r="N33865" s="102"/>
      <c r="O33865" s="93"/>
      <c r="P33865" s="93"/>
    </row>
    <row r="33866" spans="14:16">
      <c r="N33866" s="102"/>
      <c r="O33866" s="93"/>
      <c r="P33866" s="93"/>
    </row>
    <row r="33867" spans="14:16">
      <c r="N33867" s="102"/>
      <c r="O33867" s="93"/>
      <c r="P33867" s="93"/>
    </row>
    <row r="33868" spans="14:16">
      <c r="N33868" s="102"/>
      <c r="O33868" s="93"/>
      <c r="P33868" s="93"/>
    </row>
    <row r="33869" spans="14:16">
      <c r="N33869" s="102"/>
      <c r="O33869" s="93"/>
      <c r="P33869" s="93"/>
    </row>
    <row r="33870" spans="14:16">
      <c r="N33870" s="102"/>
      <c r="O33870" s="93"/>
      <c r="P33870" s="93"/>
    </row>
    <row r="33871" spans="14:16">
      <c r="N33871" s="102"/>
      <c r="O33871" s="93"/>
      <c r="P33871" s="93"/>
    </row>
    <row r="33872" spans="14:16">
      <c r="N33872" s="102"/>
      <c r="O33872" s="93"/>
      <c r="P33872" s="93"/>
    </row>
    <row r="33873" spans="14:16">
      <c r="N33873" s="102"/>
      <c r="O33873" s="93"/>
      <c r="P33873" s="93"/>
    </row>
    <row r="33874" spans="14:16">
      <c r="N33874" s="102"/>
      <c r="O33874" s="93"/>
      <c r="P33874" s="93"/>
    </row>
    <row r="33875" spans="14:16">
      <c r="N33875" s="102"/>
      <c r="O33875" s="93"/>
      <c r="P33875" s="93"/>
    </row>
    <row r="33876" spans="14:16">
      <c r="N33876" s="102"/>
      <c r="O33876" s="93"/>
      <c r="P33876" s="93"/>
    </row>
    <row r="33877" spans="14:16">
      <c r="N33877" s="102"/>
      <c r="O33877" s="93"/>
      <c r="P33877" s="93"/>
    </row>
    <row r="33878" spans="14:16">
      <c r="N33878" s="102"/>
      <c r="O33878" s="93"/>
      <c r="P33878" s="93"/>
    </row>
    <row r="33879" spans="14:16">
      <c r="N33879" s="102"/>
      <c r="O33879" s="93"/>
      <c r="P33879" s="93"/>
    </row>
    <row r="33880" spans="14:16">
      <c r="N33880" s="102"/>
      <c r="O33880" s="93"/>
      <c r="P33880" s="93"/>
    </row>
    <row r="33881" spans="14:16">
      <c r="N33881" s="102"/>
      <c r="O33881" s="93"/>
      <c r="P33881" s="93"/>
    </row>
    <row r="33882" spans="14:16">
      <c r="N33882" s="102"/>
      <c r="O33882" s="93"/>
      <c r="P33882" s="93"/>
    </row>
    <row r="33883" spans="14:16">
      <c r="N33883" s="102"/>
      <c r="O33883" s="93"/>
      <c r="P33883" s="93"/>
    </row>
    <row r="33884" spans="14:16">
      <c r="N33884" s="102"/>
      <c r="O33884" s="93"/>
      <c r="P33884" s="93"/>
    </row>
    <row r="33885" spans="14:16">
      <c r="N33885" s="102"/>
      <c r="O33885" s="93"/>
      <c r="P33885" s="93"/>
    </row>
    <row r="33886" spans="14:16">
      <c r="N33886" s="102"/>
      <c r="O33886" s="93"/>
      <c r="P33886" s="93"/>
    </row>
    <row r="33887" spans="14:16">
      <c r="N33887" s="102"/>
      <c r="O33887" s="93"/>
      <c r="P33887" s="93"/>
    </row>
    <row r="33888" spans="14:16">
      <c r="N33888" s="102"/>
      <c r="O33888" s="93"/>
      <c r="P33888" s="93"/>
    </row>
    <row r="33889" spans="14:16">
      <c r="N33889" s="102"/>
      <c r="O33889" s="93"/>
      <c r="P33889" s="93"/>
    </row>
    <row r="33890" spans="14:16">
      <c r="N33890" s="102"/>
      <c r="O33890" s="93"/>
      <c r="P33890" s="93"/>
    </row>
    <row r="33891" spans="14:16">
      <c r="N33891" s="102"/>
      <c r="O33891" s="93"/>
      <c r="P33891" s="93"/>
    </row>
    <row r="33892" spans="14:16">
      <c r="N33892" s="102"/>
      <c r="O33892" s="93"/>
      <c r="P33892" s="93"/>
    </row>
    <row r="33893" spans="14:16">
      <c r="N33893" s="102"/>
      <c r="O33893" s="93"/>
      <c r="P33893" s="93"/>
    </row>
    <row r="33894" spans="14:16">
      <c r="N33894" s="102"/>
      <c r="O33894" s="93"/>
      <c r="P33894" s="93"/>
    </row>
    <row r="33895" spans="14:16">
      <c r="N33895" s="102"/>
      <c r="O33895" s="93"/>
      <c r="P33895" s="93"/>
    </row>
    <row r="33896" spans="14:16">
      <c r="N33896" s="102"/>
      <c r="O33896" s="93"/>
      <c r="P33896" s="93"/>
    </row>
    <row r="33897" spans="14:16">
      <c r="N33897" s="102"/>
      <c r="O33897" s="93"/>
      <c r="P33897" s="93"/>
    </row>
    <row r="33898" spans="14:16">
      <c r="N33898" s="102"/>
      <c r="O33898" s="93"/>
      <c r="P33898" s="93"/>
    </row>
    <row r="33899" spans="14:16">
      <c r="N33899" s="102"/>
      <c r="O33899" s="93"/>
      <c r="P33899" s="93"/>
    </row>
    <row r="33900" spans="14:16">
      <c r="N33900" s="102"/>
      <c r="O33900" s="93"/>
      <c r="P33900" s="93"/>
    </row>
    <row r="33901" spans="14:16">
      <c r="N33901" s="102"/>
      <c r="O33901" s="93"/>
      <c r="P33901" s="93"/>
    </row>
    <row r="33902" spans="14:16">
      <c r="N33902" s="102"/>
      <c r="O33902" s="93"/>
      <c r="P33902" s="93"/>
    </row>
    <row r="33903" spans="14:16">
      <c r="N33903" s="102"/>
      <c r="O33903" s="93"/>
      <c r="P33903" s="93"/>
    </row>
    <row r="33904" spans="14:16">
      <c r="N33904" s="102"/>
      <c r="O33904" s="93"/>
      <c r="P33904" s="93"/>
    </row>
    <row r="33905" spans="14:16">
      <c r="N33905" s="102"/>
      <c r="O33905" s="93"/>
      <c r="P33905" s="93"/>
    </row>
    <row r="33906" spans="14:16">
      <c r="N33906" s="102"/>
      <c r="O33906" s="93"/>
      <c r="P33906" s="93"/>
    </row>
    <row r="33907" spans="14:16">
      <c r="N33907" s="102"/>
      <c r="O33907" s="93"/>
      <c r="P33907" s="93"/>
    </row>
    <row r="33908" spans="14:16">
      <c r="N33908" s="102"/>
      <c r="O33908" s="93"/>
      <c r="P33908" s="93"/>
    </row>
    <row r="33909" spans="14:16">
      <c r="N33909" s="102"/>
      <c r="O33909" s="93"/>
      <c r="P33909" s="93"/>
    </row>
    <row r="33910" spans="14:16">
      <c r="N33910" s="102"/>
      <c r="O33910" s="93"/>
      <c r="P33910" s="93"/>
    </row>
    <row r="33911" spans="14:16">
      <c r="N33911" s="102"/>
      <c r="O33911" s="93"/>
      <c r="P33911" s="93"/>
    </row>
    <row r="33912" spans="14:16">
      <c r="N33912" s="102"/>
      <c r="O33912" s="93"/>
      <c r="P33912" s="93"/>
    </row>
    <row r="33913" spans="14:16">
      <c r="N33913" s="102"/>
      <c r="O33913" s="93"/>
      <c r="P33913" s="93"/>
    </row>
    <row r="33914" spans="14:16">
      <c r="N33914" s="102"/>
      <c r="O33914" s="93"/>
      <c r="P33914" s="93"/>
    </row>
    <row r="33915" spans="14:16">
      <c r="N33915" s="102"/>
      <c r="O33915" s="93"/>
      <c r="P33915" s="93"/>
    </row>
    <row r="33916" spans="14:16">
      <c r="N33916" s="102"/>
      <c r="O33916" s="93"/>
      <c r="P33916" s="93"/>
    </row>
    <row r="33917" spans="14:16">
      <c r="N33917" s="102"/>
      <c r="O33917" s="93"/>
      <c r="P33917" s="93"/>
    </row>
    <row r="33918" spans="14:16">
      <c r="N33918" s="102"/>
      <c r="O33918" s="93"/>
      <c r="P33918" s="93"/>
    </row>
    <row r="33919" spans="14:16">
      <c r="N33919" s="102"/>
      <c r="O33919" s="93"/>
      <c r="P33919" s="93"/>
    </row>
    <row r="33920" spans="14:16">
      <c r="N33920" s="102"/>
      <c r="O33920" s="93"/>
      <c r="P33920" s="93"/>
    </row>
    <row r="33921" spans="14:16">
      <c r="N33921" s="102"/>
      <c r="O33921" s="93"/>
      <c r="P33921" s="93"/>
    </row>
    <row r="33922" spans="14:16">
      <c r="N33922" s="102"/>
      <c r="O33922" s="93"/>
      <c r="P33922" s="93"/>
    </row>
    <row r="33923" spans="14:16">
      <c r="N33923" s="102"/>
      <c r="O33923" s="93"/>
      <c r="P33923" s="93"/>
    </row>
    <row r="33924" spans="14:16">
      <c r="N33924" s="102"/>
      <c r="O33924" s="93"/>
      <c r="P33924" s="93"/>
    </row>
    <row r="33925" spans="14:16">
      <c r="N33925" s="102"/>
      <c r="O33925" s="93"/>
      <c r="P33925" s="93"/>
    </row>
    <row r="33926" spans="14:16">
      <c r="N33926" s="102"/>
      <c r="O33926" s="93"/>
      <c r="P33926" s="93"/>
    </row>
    <row r="33927" spans="14:16">
      <c r="N33927" s="102"/>
      <c r="O33927" s="93"/>
      <c r="P33927" s="93"/>
    </row>
    <row r="33928" spans="14:16">
      <c r="N33928" s="102"/>
      <c r="O33928" s="93"/>
      <c r="P33928" s="93"/>
    </row>
    <row r="33929" spans="14:16">
      <c r="N33929" s="102"/>
      <c r="O33929" s="93"/>
      <c r="P33929" s="93"/>
    </row>
    <row r="33930" spans="14:16">
      <c r="N33930" s="102"/>
      <c r="O33930" s="93"/>
      <c r="P33930" s="93"/>
    </row>
    <row r="33931" spans="14:16">
      <c r="N33931" s="102"/>
      <c r="O33931" s="93"/>
      <c r="P33931" s="93"/>
    </row>
    <row r="33932" spans="14:16">
      <c r="N33932" s="102"/>
      <c r="O33932" s="93"/>
      <c r="P33932" s="93"/>
    </row>
    <row r="33933" spans="14:16">
      <c r="N33933" s="102"/>
      <c r="O33933" s="93"/>
      <c r="P33933" s="93"/>
    </row>
    <row r="33934" spans="14:16">
      <c r="N33934" s="102"/>
      <c r="O33934" s="93"/>
      <c r="P33934" s="93"/>
    </row>
    <row r="33935" spans="14:16">
      <c r="N33935" s="102"/>
      <c r="O33935" s="93"/>
      <c r="P33935" s="93"/>
    </row>
    <row r="33936" spans="14:16">
      <c r="N33936" s="102"/>
      <c r="O33936" s="93"/>
      <c r="P33936" s="93"/>
    </row>
    <row r="33937" spans="14:16">
      <c r="N33937" s="102"/>
      <c r="O33937" s="93"/>
      <c r="P33937" s="93"/>
    </row>
    <row r="33938" spans="14:16">
      <c r="N33938" s="102"/>
      <c r="O33938" s="93"/>
      <c r="P33938" s="93"/>
    </row>
    <row r="33939" spans="14:16">
      <c r="N33939" s="102"/>
      <c r="O33939" s="93"/>
      <c r="P33939" s="93"/>
    </row>
    <row r="33940" spans="14:16">
      <c r="N33940" s="102"/>
      <c r="O33940" s="93"/>
      <c r="P33940" s="93"/>
    </row>
    <row r="33941" spans="14:16">
      <c r="N33941" s="102"/>
      <c r="O33941" s="93"/>
      <c r="P33941" s="93"/>
    </row>
    <row r="33942" spans="14:16">
      <c r="N33942" s="102"/>
      <c r="O33942" s="93"/>
      <c r="P33942" s="93"/>
    </row>
    <row r="33943" spans="14:16">
      <c r="N33943" s="102"/>
      <c r="O33943" s="93"/>
      <c r="P33943" s="93"/>
    </row>
    <row r="33944" spans="14:16">
      <c r="N33944" s="102"/>
      <c r="O33944" s="93"/>
      <c r="P33944" s="93"/>
    </row>
    <row r="33945" spans="14:16">
      <c r="N33945" s="102"/>
      <c r="O33945" s="93"/>
      <c r="P33945" s="93"/>
    </row>
    <row r="33946" spans="14:16">
      <c r="N33946" s="102"/>
      <c r="O33946" s="93"/>
      <c r="P33946" s="93"/>
    </row>
    <row r="33947" spans="14:16">
      <c r="N33947" s="102"/>
      <c r="O33947" s="93"/>
      <c r="P33947" s="93"/>
    </row>
    <row r="33948" spans="14:16">
      <c r="N33948" s="102"/>
      <c r="O33948" s="93"/>
      <c r="P33948" s="93"/>
    </row>
    <row r="33949" spans="14:16">
      <c r="N33949" s="102"/>
      <c r="O33949" s="93"/>
      <c r="P33949" s="93"/>
    </row>
    <row r="33950" spans="14:16">
      <c r="N33950" s="102"/>
      <c r="O33950" s="93"/>
      <c r="P33950" s="93"/>
    </row>
    <row r="33951" spans="14:16">
      <c r="N33951" s="102"/>
      <c r="O33951" s="93"/>
      <c r="P33951" s="93"/>
    </row>
    <row r="33952" spans="14:16">
      <c r="N33952" s="102"/>
      <c r="O33952" s="93"/>
      <c r="P33952" s="93"/>
    </row>
    <row r="33953" spans="14:16">
      <c r="N33953" s="102"/>
      <c r="O33953" s="93"/>
      <c r="P33953" s="93"/>
    </row>
    <row r="33954" spans="14:16">
      <c r="N33954" s="102"/>
      <c r="O33954" s="93"/>
      <c r="P33954" s="93"/>
    </row>
    <row r="33955" spans="14:16">
      <c r="N33955" s="102"/>
      <c r="O33955" s="93"/>
      <c r="P33955" s="93"/>
    </row>
    <row r="33956" spans="14:16">
      <c r="N33956" s="102"/>
      <c r="O33956" s="93"/>
      <c r="P33956" s="93"/>
    </row>
    <row r="33957" spans="14:16">
      <c r="N33957" s="102"/>
      <c r="O33957" s="93"/>
      <c r="P33957" s="93"/>
    </row>
    <row r="33958" spans="14:16">
      <c r="N33958" s="102"/>
      <c r="O33958" s="93"/>
      <c r="P33958" s="93"/>
    </row>
    <row r="33959" spans="14:16">
      <c r="N33959" s="102"/>
      <c r="O33959" s="93"/>
      <c r="P33959" s="93"/>
    </row>
    <row r="33960" spans="14:16">
      <c r="N33960" s="102"/>
      <c r="O33960" s="93"/>
      <c r="P33960" s="93"/>
    </row>
    <row r="33961" spans="14:16">
      <c r="N33961" s="102"/>
      <c r="O33961" s="93"/>
      <c r="P33961" s="93"/>
    </row>
    <row r="33962" spans="14:16">
      <c r="N33962" s="102"/>
      <c r="O33962" s="93"/>
      <c r="P33962" s="93"/>
    </row>
    <row r="33963" spans="14:16">
      <c r="N33963" s="102"/>
      <c r="O33963" s="93"/>
      <c r="P33963" s="93"/>
    </row>
    <row r="33964" spans="14:16">
      <c r="N33964" s="102"/>
      <c r="O33964" s="93"/>
      <c r="P33964" s="93"/>
    </row>
    <row r="33965" spans="14:16">
      <c r="N33965" s="102"/>
      <c r="O33965" s="93"/>
      <c r="P33965" s="93"/>
    </row>
    <row r="33966" spans="14:16">
      <c r="N33966" s="102"/>
      <c r="O33966" s="93"/>
      <c r="P33966" s="93"/>
    </row>
    <row r="33967" spans="14:16">
      <c r="N33967" s="102"/>
      <c r="O33967" s="93"/>
      <c r="P33967" s="93"/>
    </row>
    <row r="33968" spans="14:16">
      <c r="N33968" s="102"/>
      <c r="O33968" s="93"/>
      <c r="P33968" s="93"/>
    </row>
    <row r="33969" spans="14:16">
      <c r="N33969" s="102"/>
      <c r="O33969" s="93"/>
      <c r="P33969" s="93"/>
    </row>
    <row r="33970" spans="14:16">
      <c r="N33970" s="102"/>
      <c r="O33970" s="93"/>
      <c r="P33970" s="93"/>
    </row>
    <row r="33971" spans="14:16">
      <c r="N33971" s="102"/>
      <c r="O33971" s="93"/>
      <c r="P33971" s="93"/>
    </row>
    <row r="33972" spans="14:16">
      <c r="N33972" s="102"/>
      <c r="O33972" s="93"/>
      <c r="P33972" s="93"/>
    </row>
    <row r="33973" spans="14:16">
      <c r="N33973" s="102"/>
      <c r="O33973" s="93"/>
      <c r="P33973" s="93"/>
    </row>
    <row r="33974" spans="14:16">
      <c r="N33974" s="102"/>
      <c r="O33974" s="93"/>
      <c r="P33974" s="93"/>
    </row>
    <row r="33975" spans="14:16">
      <c r="N33975" s="102"/>
      <c r="O33975" s="93"/>
      <c r="P33975" s="93"/>
    </row>
    <row r="33976" spans="14:16">
      <c r="N33976" s="102"/>
      <c r="O33976" s="93"/>
      <c r="P33976" s="93"/>
    </row>
    <row r="33977" spans="14:16">
      <c r="N33977" s="102"/>
      <c r="O33977" s="93"/>
      <c r="P33977" s="93"/>
    </row>
    <row r="33978" spans="14:16">
      <c r="N33978" s="102"/>
      <c r="O33978" s="93"/>
      <c r="P33978" s="93"/>
    </row>
    <row r="33979" spans="14:16">
      <c r="N33979" s="102"/>
      <c r="O33979" s="93"/>
      <c r="P33979" s="93"/>
    </row>
    <row r="33980" spans="14:16">
      <c r="N33980" s="102"/>
      <c r="O33980" s="93"/>
      <c r="P33980" s="93"/>
    </row>
    <row r="33981" spans="14:16">
      <c r="N33981" s="102"/>
      <c r="O33981" s="93"/>
      <c r="P33981" s="93"/>
    </row>
    <row r="33982" spans="14:16">
      <c r="N33982" s="102"/>
      <c r="O33982" s="93"/>
      <c r="P33982" s="93"/>
    </row>
    <row r="33983" spans="14:16">
      <c r="N33983" s="102"/>
      <c r="O33983" s="93"/>
      <c r="P33983" s="93"/>
    </row>
    <row r="33984" spans="14:16">
      <c r="N33984" s="102"/>
      <c r="O33984" s="93"/>
      <c r="P33984" s="93"/>
    </row>
    <row r="33985" spans="14:16">
      <c r="N33985" s="102"/>
      <c r="O33985" s="93"/>
      <c r="P33985" s="93"/>
    </row>
    <row r="33986" spans="14:16">
      <c r="N33986" s="102"/>
      <c r="O33986" s="93"/>
      <c r="P33986" s="93"/>
    </row>
    <row r="33987" spans="14:16">
      <c r="N33987" s="102"/>
      <c r="O33987" s="93"/>
      <c r="P33987" s="93"/>
    </row>
    <row r="33988" spans="14:16">
      <c r="N33988" s="102"/>
      <c r="O33988" s="93"/>
      <c r="P33988" s="93"/>
    </row>
    <row r="33989" spans="14:16">
      <c r="N33989" s="102"/>
      <c r="O33989" s="93"/>
      <c r="P33989" s="93"/>
    </row>
    <row r="33990" spans="14:16">
      <c r="N33990" s="102"/>
      <c r="O33990" s="93"/>
      <c r="P33990" s="93"/>
    </row>
    <row r="33991" spans="14:16">
      <c r="N33991" s="102"/>
      <c r="O33991" s="93"/>
      <c r="P33991" s="93"/>
    </row>
    <row r="33992" spans="14:16">
      <c r="N33992" s="102"/>
      <c r="O33992" s="93"/>
      <c r="P33992" s="93"/>
    </row>
    <row r="33993" spans="14:16">
      <c r="N33993" s="102"/>
      <c r="O33993" s="93"/>
      <c r="P33993" s="93"/>
    </row>
    <row r="33994" spans="14:16">
      <c r="N33994" s="102"/>
      <c r="O33994" s="93"/>
      <c r="P33994" s="93"/>
    </row>
    <row r="33995" spans="14:16">
      <c r="N33995" s="102"/>
      <c r="O33995" s="93"/>
      <c r="P33995" s="93"/>
    </row>
    <row r="33996" spans="14:16">
      <c r="N33996" s="102"/>
      <c r="O33996" s="93"/>
      <c r="P33996" s="93"/>
    </row>
    <row r="33997" spans="14:16">
      <c r="N33997" s="102"/>
      <c r="O33997" s="93"/>
      <c r="P33997" s="93"/>
    </row>
    <row r="33998" spans="14:16">
      <c r="N33998" s="102"/>
      <c r="O33998" s="93"/>
      <c r="P33998" s="93"/>
    </row>
    <row r="33999" spans="14:16">
      <c r="N33999" s="102"/>
      <c r="O33999" s="93"/>
      <c r="P33999" s="93"/>
    </row>
    <row r="34000" spans="14:16">
      <c r="N34000" s="102"/>
      <c r="O34000" s="93"/>
      <c r="P34000" s="93"/>
    </row>
    <row r="34001" spans="14:16">
      <c r="N34001" s="102"/>
      <c r="O34001" s="93"/>
      <c r="P34001" s="93"/>
    </row>
    <row r="34002" spans="14:16">
      <c r="N34002" s="102"/>
      <c r="O34002" s="93"/>
      <c r="P34002" s="93"/>
    </row>
    <row r="34003" spans="14:16">
      <c r="N34003" s="102"/>
      <c r="O34003" s="93"/>
      <c r="P34003" s="93"/>
    </row>
    <row r="34004" spans="14:16">
      <c r="N34004" s="102"/>
      <c r="O34004" s="93"/>
      <c r="P34004" s="93"/>
    </row>
    <row r="34005" spans="14:16">
      <c r="N34005" s="102"/>
      <c r="O34005" s="93"/>
      <c r="P34005" s="93"/>
    </row>
    <row r="34006" spans="14:16">
      <c r="N34006" s="102"/>
      <c r="O34006" s="93"/>
      <c r="P34006" s="93"/>
    </row>
    <row r="34007" spans="14:16">
      <c r="N34007" s="102"/>
      <c r="O34007" s="93"/>
      <c r="P34007" s="93"/>
    </row>
    <row r="34008" spans="14:16">
      <c r="N34008" s="102"/>
      <c r="O34008" s="93"/>
      <c r="P34008" s="93"/>
    </row>
    <row r="34009" spans="14:16">
      <c r="N34009" s="102"/>
      <c r="O34009" s="93"/>
      <c r="P34009" s="93"/>
    </row>
    <row r="34010" spans="14:16">
      <c r="N34010" s="102"/>
      <c r="O34010" s="93"/>
      <c r="P34010" s="93"/>
    </row>
    <row r="34011" spans="14:16">
      <c r="N34011" s="102"/>
      <c r="O34011" s="93"/>
      <c r="P34011" s="93"/>
    </row>
    <row r="34012" spans="14:16">
      <c r="N34012" s="102"/>
      <c r="O34012" s="93"/>
      <c r="P34012" s="93"/>
    </row>
    <row r="34013" spans="14:16">
      <c r="N34013" s="102"/>
      <c r="O34013" s="93"/>
      <c r="P34013" s="93"/>
    </row>
    <row r="34014" spans="14:16">
      <c r="N34014" s="102"/>
      <c r="O34014" s="93"/>
      <c r="P34014" s="93"/>
    </row>
    <row r="34015" spans="14:16">
      <c r="N34015" s="102"/>
      <c r="O34015" s="93"/>
      <c r="P34015" s="93"/>
    </row>
    <row r="34016" spans="14:16">
      <c r="N34016" s="102"/>
      <c r="O34016" s="93"/>
      <c r="P34016" s="93"/>
    </row>
    <row r="34017" spans="14:16">
      <c r="N34017" s="102"/>
      <c r="O34017" s="93"/>
      <c r="P34017" s="93"/>
    </row>
    <row r="34018" spans="14:16">
      <c r="N34018" s="102"/>
      <c r="O34018" s="93"/>
      <c r="P34018" s="93"/>
    </row>
    <row r="34019" spans="14:16">
      <c r="N34019" s="102"/>
      <c r="O34019" s="93"/>
      <c r="P34019" s="93"/>
    </row>
    <row r="34020" spans="14:16">
      <c r="N34020" s="102"/>
      <c r="O34020" s="93"/>
      <c r="P34020" s="93"/>
    </row>
    <row r="34021" spans="14:16">
      <c r="N34021" s="102"/>
      <c r="O34021" s="93"/>
      <c r="P34021" s="93"/>
    </row>
    <row r="34022" spans="14:16">
      <c r="N34022" s="102"/>
      <c r="O34022" s="93"/>
      <c r="P34022" s="93"/>
    </row>
    <row r="34023" spans="14:16">
      <c r="N34023" s="102"/>
      <c r="O34023" s="93"/>
      <c r="P34023" s="93"/>
    </row>
    <row r="34024" spans="14:16">
      <c r="N34024" s="102"/>
      <c r="O34024" s="93"/>
      <c r="P34024" s="93"/>
    </row>
    <row r="34025" spans="14:16">
      <c r="N34025" s="102"/>
      <c r="O34025" s="93"/>
      <c r="P34025" s="93"/>
    </row>
    <row r="34026" spans="14:16">
      <c r="N34026" s="102"/>
      <c r="O34026" s="93"/>
      <c r="P34026" s="93"/>
    </row>
    <row r="34027" spans="14:16">
      <c r="N34027" s="102"/>
      <c r="O34027" s="93"/>
      <c r="P34027" s="93"/>
    </row>
    <row r="34028" spans="14:16">
      <c r="N34028" s="102"/>
      <c r="O34028" s="93"/>
      <c r="P34028" s="93"/>
    </row>
    <row r="34029" spans="14:16">
      <c r="N34029" s="102"/>
      <c r="O34029" s="93"/>
      <c r="P34029" s="93"/>
    </row>
    <row r="34030" spans="14:16">
      <c r="N34030" s="102"/>
      <c r="O34030" s="93"/>
      <c r="P34030" s="93"/>
    </row>
    <row r="34031" spans="14:16">
      <c r="N34031" s="102"/>
      <c r="O34031" s="93"/>
      <c r="P34031" s="93"/>
    </row>
    <row r="34032" spans="14:16">
      <c r="N34032" s="102"/>
      <c r="O34032" s="93"/>
      <c r="P34032" s="93"/>
    </row>
    <row r="34033" spans="14:16">
      <c r="N34033" s="102"/>
      <c r="O34033" s="93"/>
      <c r="P34033" s="93"/>
    </row>
    <row r="34034" spans="14:16">
      <c r="N34034" s="102"/>
      <c r="O34034" s="93"/>
      <c r="P34034" s="93"/>
    </row>
    <row r="34035" spans="14:16">
      <c r="N34035" s="102"/>
      <c r="O34035" s="93"/>
      <c r="P34035" s="93"/>
    </row>
    <row r="34036" spans="14:16">
      <c r="N34036" s="102"/>
      <c r="O34036" s="93"/>
      <c r="P34036" s="93"/>
    </row>
    <row r="34037" spans="14:16">
      <c r="N34037" s="102"/>
      <c r="O34037" s="93"/>
      <c r="P34037" s="93"/>
    </row>
    <row r="34038" spans="14:16">
      <c r="N34038" s="102"/>
      <c r="O34038" s="93"/>
      <c r="P34038" s="93"/>
    </row>
    <row r="34039" spans="14:16">
      <c r="N34039" s="102"/>
      <c r="O34039" s="93"/>
      <c r="P34039" s="93"/>
    </row>
    <row r="34040" spans="14:16">
      <c r="N34040" s="102"/>
      <c r="O34040" s="93"/>
      <c r="P34040" s="93"/>
    </row>
    <row r="34041" spans="14:16">
      <c r="N34041" s="102"/>
      <c r="O34041" s="93"/>
      <c r="P34041" s="93"/>
    </row>
    <row r="34042" spans="14:16">
      <c r="N34042" s="102"/>
      <c r="O34042" s="93"/>
      <c r="P34042" s="93"/>
    </row>
    <row r="34043" spans="14:16">
      <c r="N34043" s="102"/>
      <c r="O34043" s="93"/>
      <c r="P34043" s="93"/>
    </row>
    <row r="34044" spans="14:16">
      <c r="N34044" s="102"/>
      <c r="O34044" s="93"/>
      <c r="P34044" s="93"/>
    </row>
    <row r="34045" spans="14:16">
      <c r="N34045" s="102"/>
      <c r="O34045" s="93"/>
      <c r="P34045" s="93"/>
    </row>
    <row r="34046" spans="14:16">
      <c r="N34046" s="102"/>
      <c r="O34046" s="93"/>
      <c r="P34046" s="93"/>
    </row>
    <row r="34047" spans="14:16">
      <c r="N34047" s="102"/>
      <c r="O34047" s="93"/>
      <c r="P34047" s="93"/>
    </row>
    <row r="34048" spans="14:16">
      <c r="N34048" s="102"/>
      <c r="O34048" s="93"/>
      <c r="P34048" s="93"/>
    </row>
    <row r="34049" spans="14:16">
      <c r="N34049" s="102"/>
      <c r="O34049" s="93"/>
      <c r="P34049" s="93"/>
    </row>
    <row r="34050" spans="14:16">
      <c r="N34050" s="102"/>
      <c r="O34050" s="93"/>
      <c r="P34050" s="93"/>
    </row>
    <row r="34051" spans="14:16">
      <c r="N34051" s="102"/>
      <c r="O34051" s="93"/>
      <c r="P34051" s="93"/>
    </row>
    <row r="34052" spans="14:16">
      <c r="N34052" s="102"/>
      <c r="O34052" s="93"/>
      <c r="P34052" s="93"/>
    </row>
    <row r="34053" spans="14:16">
      <c r="N34053" s="102"/>
      <c r="O34053" s="93"/>
      <c r="P34053" s="93"/>
    </row>
    <row r="34054" spans="14:16">
      <c r="N34054" s="102"/>
      <c r="O34054" s="93"/>
      <c r="P34054" s="93"/>
    </row>
    <row r="34055" spans="14:16">
      <c r="N34055" s="102"/>
      <c r="O34055" s="93"/>
      <c r="P34055" s="93"/>
    </row>
    <row r="34056" spans="14:16">
      <c r="N34056" s="102"/>
      <c r="O34056" s="93"/>
      <c r="P34056" s="93"/>
    </row>
    <row r="34057" spans="14:16">
      <c r="N34057" s="102"/>
      <c r="O34057" s="93"/>
      <c r="P34057" s="93"/>
    </row>
    <row r="34058" spans="14:16">
      <c r="N34058" s="102"/>
      <c r="O34058" s="93"/>
      <c r="P34058" s="93"/>
    </row>
    <row r="34059" spans="14:16">
      <c r="N34059" s="102"/>
      <c r="O34059" s="93"/>
      <c r="P34059" s="93"/>
    </row>
    <row r="34060" spans="14:16">
      <c r="N34060" s="102"/>
      <c r="O34060" s="93"/>
      <c r="P34060" s="93"/>
    </row>
    <row r="34061" spans="14:16">
      <c r="N34061" s="102"/>
      <c r="O34061" s="93"/>
      <c r="P34061" s="93"/>
    </row>
    <row r="34062" spans="14:16">
      <c r="N34062" s="102"/>
      <c r="O34062" s="93"/>
      <c r="P34062" s="93"/>
    </row>
    <row r="34063" spans="14:16">
      <c r="N34063" s="102"/>
      <c r="O34063" s="93"/>
      <c r="P34063" s="93"/>
    </row>
    <row r="34064" spans="14:16">
      <c r="N34064" s="102"/>
      <c r="O34064" s="93"/>
      <c r="P34064" s="93"/>
    </row>
    <row r="34065" spans="14:16">
      <c r="N34065" s="102"/>
      <c r="O34065" s="93"/>
      <c r="P34065" s="93"/>
    </row>
    <row r="34066" spans="14:16">
      <c r="N34066" s="102"/>
      <c r="O34066" s="93"/>
      <c r="P34066" s="93"/>
    </row>
    <row r="34067" spans="14:16">
      <c r="N34067" s="102"/>
      <c r="O34067" s="93"/>
      <c r="P34067" s="93"/>
    </row>
    <row r="34068" spans="14:16">
      <c r="N34068" s="102"/>
      <c r="O34068" s="93"/>
      <c r="P34068" s="93"/>
    </row>
    <row r="34069" spans="14:16">
      <c r="N34069" s="102"/>
      <c r="O34069" s="93"/>
      <c r="P34069" s="93"/>
    </row>
    <row r="34070" spans="14:16">
      <c r="N34070" s="102"/>
      <c r="O34070" s="93"/>
      <c r="P34070" s="93"/>
    </row>
    <row r="34071" spans="14:16">
      <c r="N34071" s="102"/>
      <c r="O34071" s="93"/>
      <c r="P34071" s="93"/>
    </row>
    <row r="34072" spans="14:16">
      <c r="N34072" s="102"/>
      <c r="O34072" s="93"/>
      <c r="P34072" s="93"/>
    </row>
    <row r="34073" spans="14:16">
      <c r="N34073" s="102"/>
      <c r="O34073" s="93"/>
      <c r="P34073" s="93"/>
    </row>
    <row r="34074" spans="14:16">
      <c r="N34074" s="102"/>
      <c r="O34074" s="93"/>
      <c r="P34074" s="93"/>
    </row>
    <row r="34075" spans="14:16">
      <c r="N34075" s="102"/>
      <c r="O34075" s="93"/>
      <c r="P34075" s="93"/>
    </row>
    <row r="34076" spans="14:16">
      <c r="N34076" s="102"/>
      <c r="O34076" s="93"/>
      <c r="P34076" s="93"/>
    </row>
    <row r="34077" spans="14:16">
      <c r="N34077" s="102"/>
      <c r="O34077" s="93"/>
      <c r="P34077" s="93"/>
    </row>
    <row r="34078" spans="14:16">
      <c r="N34078" s="102"/>
      <c r="O34078" s="93"/>
      <c r="P34078" s="93"/>
    </row>
    <row r="34079" spans="14:16">
      <c r="N34079" s="102"/>
      <c r="O34079" s="93"/>
      <c r="P34079" s="93"/>
    </row>
    <row r="34080" spans="14:16">
      <c r="N34080" s="102"/>
      <c r="O34080" s="93"/>
      <c r="P34080" s="93"/>
    </row>
    <row r="34081" spans="14:16">
      <c r="N34081" s="102"/>
      <c r="O34081" s="93"/>
      <c r="P34081" s="93"/>
    </row>
    <row r="34082" spans="14:16">
      <c r="N34082" s="102"/>
      <c r="O34082" s="93"/>
      <c r="P34082" s="93"/>
    </row>
    <row r="34083" spans="14:16">
      <c r="N34083" s="102"/>
      <c r="O34083" s="93"/>
      <c r="P34083" s="93"/>
    </row>
    <row r="34084" spans="14:16">
      <c r="N34084" s="102"/>
      <c r="O34084" s="93"/>
      <c r="P34084" s="93"/>
    </row>
    <row r="34085" spans="14:16">
      <c r="N34085" s="102"/>
      <c r="O34085" s="93"/>
      <c r="P34085" s="93"/>
    </row>
    <row r="34086" spans="14:16">
      <c r="N34086" s="102"/>
      <c r="O34086" s="93"/>
      <c r="P34086" s="93"/>
    </row>
    <row r="34087" spans="14:16">
      <c r="N34087" s="102"/>
      <c r="O34087" s="93"/>
      <c r="P34087" s="93"/>
    </row>
    <row r="34088" spans="14:16">
      <c r="N34088" s="102"/>
      <c r="O34088" s="93"/>
      <c r="P34088" s="93"/>
    </row>
    <row r="34089" spans="14:16">
      <c r="N34089" s="102"/>
      <c r="O34089" s="93"/>
      <c r="P34089" s="93"/>
    </row>
    <row r="34090" spans="14:16">
      <c r="N34090" s="102"/>
      <c r="O34090" s="93"/>
      <c r="P34090" s="93"/>
    </row>
    <row r="34091" spans="14:16">
      <c r="N34091" s="102"/>
      <c r="O34091" s="93"/>
      <c r="P34091" s="93"/>
    </row>
    <row r="34092" spans="14:16">
      <c r="N34092" s="102"/>
      <c r="O34092" s="93"/>
      <c r="P34092" s="93"/>
    </row>
    <row r="34093" spans="14:16">
      <c r="N34093" s="102"/>
      <c r="O34093" s="93"/>
      <c r="P34093" s="93"/>
    </row>
    <row r="34094" spans="14:16">
      <c r="N34094" s="102"/>
      <c r="O34094" s="93"/>
      <c r="P34094" s="93"/>
    </row>
    <row r="34095" spans="14:16">
      <c r="N34095" s="102"/>
      <c r="O34095" s="93"/>
      <c r="P34095" s="93"/>
    </row>
    <row r="34096" spans="14:16">
      <c r="N34096" s="102"/>
      <c r="O34096" s="93"/>
      <c r="P34096" s="93"/>
    </row>
    <row r="34097" spans="14:16">
      <c r="N34097" s="102"/>
      <c r="O34097" s="93"/>
      <c r="P34097" s="93"/>
    </row>
    <row r="34098" spans="14:16">
      <c r="N34098" s="102"/>
      <c r="O34098" s="93"/>
      <c r="P34098" s="93"/>
    </row>
    <row r="34099" spans="14:16">
      <c r="N34099" s="102"/>
      <c r="O34099" s="93"/>
      <c r="P34099" s="93"/>
    </row>
    <row r="34100" spans="14:16">
      <c r="N34100" s="102"/>
      <c r="O34100" s="93"/>
      <c r="P34100" s="93"/>
    </row>
    <row r="34101" spans="14:16">
      <c r="N34101" s="102"/>
      <c r="O34101" s="93"/>
      <c r="P34101" s="93"/>
    </row>
    <row r="34102" spans="14:16">
      <c r="N34102" s="102"/>
      <c r="O34102" s="93"/>
      <c r="P34102" s="93"/>
    </row>
    <row r="34103" spans="14:16">
      <c r="N34103" s="102"/>
      <c r="O34103" s="93"/>
      <c r="P34103" s="93"/>
    </row>
    <row r="34104" spans="14:16">
      <c r="N34104" s="102"/>
      <c r="O34104" s="93"/>
      <c r="P34104" s="93"/>
    </row>
    <row r="34105" spans="14:16">
      <c r="N34105" s="102"/>
      <c r="O34105" s="93"/>
      <c r="P34105" s="93"/>
    </row>
    <row r="34106" spans="14:16">
      <c r="N34106" s="102"/>
      <c r="O34106" s="93"/>
      <c r="P34106" s="93"/>
    </row>
    <row r="34107" spans="14:16">
      <c r="N34107" s="102"/>
      <c r="O34107" s="93"/>
      <c r="P34107" s="93"/>
    </row>
    <row r="34108" spans="14:16">
      <c r="N34108" s="102"/>
      <c r="O34108" s="93"/>
      <c r="P34108" s="93"/>
    </row>
    <row r="34109" spans="14:16">
      <c r="N34109" s="102"/>
      <c r="O34109" s="93"/>
      <c r="P34109" s="93"/>
    </row>
    <row r="34110" spans="14:16">
      <c r="N34110" s="102"/>
      <c r="O34110" s="93"/>
      <c r="P34110" s="93"/>
    </row>
    <row r="34111" spans="14:16">
      <c r="N34111" s="102"/>
      <c r="O34111" s="93"/>
      <c r="P34111" s="93"/>
    </row>
    <row r="34112" spans="14:16">
      <c r="N34112" s="102"/>
      <c r="O34112" s="93"/>
      <c r="P34112" s="93"/>
    </row>
    <row r="34113" spans="14:16">
      <c r="N34113" s="102"/>
      <c r="O34113" s="93"/>
      <c r="P34113" s="93"/>
    </row>
    <row r="34114" spans="14:16">
      <c r="N34114" s="102"/>
      <c r="O34114" s="93"/>
      <c r="P34114" s="93"/>
    </row>
    <row r="34115" spans="14:16">
      <c r="N34115" s="102"/>
      <c r="O34115" s="93"/>
      <c r="P34115" s="93"/>
    </row>
    <row r="34116" spans="14:16">
      <c r="N34116" s="102"/>
      <c r="O34116" s="93"/>
      <c r="P34116" s="93"/>
    </row>
    <row r="34117" spans="14:16">
      <c r="N34117" s="102"/>
      <c r="O34117" s="93"/>
      <c r="P34117" s="93"/>
    </row>
    <row r="34118" spans="14:16">
      <c r="N34118" s="102"/>
      <c r="O34118" s="93"/>
      <c r="P34118" s="93"/>
    </row>
    <row r="34119" spans="14:16">
      <c r="N34119" s="102"/>
      <c r="O34119" s="93"/>
      <c r="P34119" s="93"/>
    </row>
    <row r="34120" spans="14:16">
      <c r="N34120" s="102"/>
      <c r="O34120" s="93"/>
      <c r="P34120" s="93"/>
    </row>
    <row r="34121" spans="14:16">
      <c r="N34121" s="102"/>
      <c r="O34121" s="93"/>
      <c r="P34121" s="93"/>
    </row>
    <row r="34122" spans="14:16">
      <c r="N34122" s="102"/>
      <c r="O34122" s="93"/>
      <c r="P34122" s="93"/>
    </row>
    <row r="34123" spans="14:16">
      <c r="N34123" s="102"/>
      <c r="O34123" s="93"/>
      <c r="P34123" s="93"/>
    </row>
    <row r="34124" spans="14:16">
      <c r="N34124" s="102"/>
      <c r="O34124" s="93"/>
      <c r="P34124" s="93"/>
    </row>
    <row r="34125" spans="14:16">
      <c r="N34125" s="102"/>
      <c r="O34125" s="93"/>
      <c r="P34125" s="93"/>
    </row>
    <row r="34126" spans="14:16">
      <c r="N34126" s="102"/>
      <c r="O34126" s="93"/>
      <c r="P34126" s="93"/>
    </row>
    <row r="34127" spans="14:16">
      <c r="N34127" s="102"/>
      <c r="O34127" s="93"/>
      <c r="P34127" s="93"/>
    </row>
    <row r="34128" spans="14:16">
      <c r="N34128" s="102"/>
      <c r="O34128" s="93"/>
      <c r="P34128" s="93"/>
    </row>
    <row r="34129" spans="14:16">
      <c r="N34129" s="102"/>
      <c r="O34129" s="93"/>
      <c r="P34129" s="93"/>
    </row>
    <row r="34130" spans="14:16">
      <c r="N34130" s="102"/>
      <c r="O34130" s="93"/>
      <c r="P34130" s="93"/>
    </row>
    <row r="34131" spans="14:16">
      <c r="N34131" s="102"/>
      <c r="O34131" s="93"/>
      <c r="P34131" s="93"/>
    </row>
    <row r="34132" spans="14:16">
      <c r="N34132" s="102"/>
      <c r="O34132" s="93"/>
      <c r="P34132" s="93"/>
    </row>
    <row r="34133" spans="14:16">
      <c r="N34133" s="102"/>
      <c r="O34133" s="93"/>
      <c r="P34133" s="93"/>
    </row>
    <row r="34134" spans="14:16">
      <c r="N34134" s="102"/>
      <c r="O34134" s="93"/>
      <c r="P34134" s="93"/>
    </row>
    <row r="34135" spans="14:16">
      <c r="N34135" s="102"/>
      <c r="O34135" s="93"/>
      <c r="P34135" s="93"/>
    </row>
    <row r="34136" spans="14:16">
      <c r="N34136" s="102"/>
      <c r="O34136" s="93"/>
      <c r="P34136" s="93"/>
    </row>
    <row r="34137" spans="14:16">
      <c r="N34137" s="102"/>
      <c r="O34137" s="93"/>
      <c r="P34137" s="93"/>
    </row>
    <row r="34138" spans="14:16">
      <c r="N34138" s="102"/>
      <c r="O34138" s="93"/>
      <c r="P34138" s="93"/>
    </row>
    <row r="34139" spans="14:16">
      <c r="N34139" s="102"/>
      <c r="O34139" s="93"/>
      <c r="P34139" s="93"/>
    </row>
    <row r="34140" spans="14:16">
      <c r="N34140" s="102"/>
      <c r="O34140" s="93"/>
      <c r="P34140" s="93"/>
    </row>
    <row r="34141" spans="14:16">
      <c r="N34141" s="102"/>
      <c r="O34141" s="93"/>
      <c r="P34141" s="93"/>
    </row>
    <row r="34142" spans="14:16">
      <c r="N34142" s="102"/>
      <c r="O34142" s="93"/>
      <c r="P34142" s="93"/>
    </row>
    <row r="34143" spans="14:16">
      <c r="N34143" s="102"/>
      <c r="O34143" s="93"/>
      <c r="P34143" s="93"/>
    </row>
    <row r="34144" spans="14:16">
      <c r="N34144" s="102"/>
      <c r="O34144" s="93"/>
      <c r="P34144" s="93"/>
    </row>
    <row r="34145" spans="14:16">
      <c r="N34145" s="102"/>
      <c r="O34145" s="93"/>
      <c r="P34145" s="93"/>
    </row>
    <row r="34146" spans="14:16">
      <c r="N34146" s="102"/>
      <c r="O34146" s="93"/>
      <c r="P34146" s="93"/>
    </row>
    <row r="34147" spans="14:16">
      <c r="N34147" s="102"/>
      <c r="O34147" s="93"/>
      <c r="P34147" s="93"/>
    </row>
    <row r="34148" spans="14:16">
      <c r="N34148" s="102"/>
      <c r="O34148" s="93"/>
      <c r="P34148" s="93"/>
    </row>
    <row r="34149" spans="14:16">
      <c r="N34149" s="102"/>
      <c r="O34149" s="93"/>
      <c r="P34149" s="93"/>
    </row>
    <row r="34150" spans="14:16">
      <c r="N34150" s="102"/>
      <c r="O34150" s="93"/>
      <c r="P34150" s="93"/>
    </row>
    <row r="34151" spans="14:16">
      <c r="N34151" s="102"/>
      <c r="O34151" s="93"/>
      <c r="P34151" s="93"/>
    </row>
    <row r="34152" spans="14:16">
      <c r="N34152" s="102"/>
      <c r="O34152" s="93"/>
      <c r="P34152" s="93"/>
    </row>
    <row r="34153" spans="14:16">
      <c r="N34153" s="102"/>
      <c r="O34153" s="93"/>
      <c r="P34153" s="93"/>
    </row>
    <row r="34154" spans="14:16">
      <c r="N34154" s="102"/>
      <c r="O34154" s="93"/>
      <c r="P34154" s="93"/>
    </row>
    <row r="34155" spans="14:16">
      <c r="N34155" s="102"/>
      <c r="O34155" s="93"/>
      <c r="P34155" s="93"/>
    </row>
    <row r="34156" spans="14:16">
      <c r="N34156" s="102"/>
      <c r="O34156" s="93"/>
      <c r="P34156" s="93"/>
    </row>
    <row r="34157" spans="14:16">
      <c r="N34157" s="102"/>
      <c r="O34157" s="93"/>
      <c r="P34157" s="93"/>
    </row>
    <row r="34158" spans="14:16">
      <c r="N34158" s="102"/>
      <c r="O34158" s="93"/>
      <c r="P34158" s="93"/>
    </row>
    <row r="34159" spans="14:16">
      <c r="N34159" s="102"/>
      <c r="O34159" s="93"/>
      <c r="P34159" s="93"/>
    </row>
    <row r="34160" spans="14:16">
      <c r="N34160" s="102"/>
      <c r="O34160" s="93"/>
      <c r="P34160" s="93"/>
    </row>
    <row r="34161" spans="14:16">
      <c r="N34161" s="102"/>
      <c r="O34161" s="93"/>
      <c r="P34161" s="93"/>
    </row>
    <row r="34162" spans="14:16">
      <c r="N34162" s="102"/>
      <c r="O34162" s="93"/>
      <c r="P34162" s="93"/>
    </row>
    <row r="34163" spans="14:16">
      <c r="N34163" s="102"/>
      <c r="O34163" s="93"/>
      <c r="P34163" s="93"/>
    </row>
    <row r="34164" spans="14:16">
      <c r="N34164" s="102"/>
      <c r="O34164" s="93"/>
      <c r="P34164" s="93"/>
    </row>
    <row r="34165" spans="14:16">
      <c r="N34165" s="102"/>
      <c r="O34165" s="93"/>
      <c r="P34165" s="93"/>
    </row>
    <row r="34166" spans="14:16">
      <c r="N34166" s="102"/>
      <c r="O34166" s="93"/>
      <c r="P34166" s="93"/>
    </row>
    <row r="34167" spans="14:16">
      <c r="N34167" s="102"/>
      <c r="O34167" s="93"/>
      <c r="P34167" s="93"/>
    </row>
    <row r="34168" spans="14:16">
      <c r="N34168" s="102"/>
      <c r="O34168" s="93"/>
      <c r="P34168" s="93"/>
    </row>
    <row r="34169" spans="14:16">
      <c r="N34169" s="102"/>
      <c r="O34169" s="93"/>
      <c r="P34169" s="93"/>
    </row>
    <row r="34170" spans="14:16">
      <c r="N34170" s="102"/>
      <c r="O34170" s="93"/>
      <c r="P34170" s="93"/>
    </row>
    <row r="34171" spans="14:16">
      <c r="N34171" s="102"/>
      <c r="O34171" s="93"/>
      <c r="P34171" s="93"/>
    </row>
    <row r="34172" spans="14:16">
      <c r="N34172" s="102"/>
      <c r="O34172" s="93"/>
      <c r="P34172" s="93"/>
    </row>
    <row r="34173" spans="14:16">
      <c r="N34173" s="102"/>
      <c r="O34173" s="93"/>
      <c r="P34173" s="93"/>
    </row>
    <row r="34174" spans="14:16">
      <c r="N34174" s="102"/>
      <c r="O34174" s="93"/>
      <c r="P34174" s="93"/>
    </row>
    <row r="34175" spans="14:16">
      <c r="N34175" s="102"/>
      <c r="O34175" s="93"/>
      <c r="P34175" s="93"/>
    </row>
    <row r="34176" spans="14:16">
      <c r="N34176" s="102"/>
      <c r="O34176" s="93"/>
      <c r="P34176" s="93"/>
    </row>
    <row r="34177" spans="14:16">
      <c r="N34177" s="102"/>
      <c r="O34177" s="93"/>
      <c r="P34177" s="93"/>
    </row>
    <row r="34178" spans="14:16">
      <c r="N34178" s="102"/>
      <c r="O34178" s="93"/>
      <c r="P34178" s="93"/>
    </row>
    <row r="34179" spans="14:16">
      <c r="N34179" s="102"/>
      <c r="O34179" s="93"/>
      <c r="P34179" s="93"/>
    </row>
    <row r="34180" spans="14:16">
      <c r="N34180" s="102"/>
      <c r="O34180" s="93"/>
      <c r="P34180" s="93"/>
    </row>
    <row r="34181" spans="14:16">
      <c r="N34181" s="102"/>
      <c r="O34181" s="93"/>
      <c r="P34181" s="93"/>
    </row>
    <row r="34182" spans="14:16">
      <c r="N34182" s="102"/>
      <c r="O34182" s="93"/>
      <c r="P34182" s="93"/>
    </row>
    <row r="34183" spans="14:16">
      <c r="N34183" s="102"/>
      <c r="O34183" s="93"/>
      <c r="P34183" s="93"/>
    </row>
    <row r="34184" spans="14:16">
      <c r="N34184" s="102"/>
      <c r="O34184" s="93"/>
      <c r="P34184" s="93"/>
    </row>
    <row r="34185" spans="14:16">
      <c r="N34185" s="102"/>
      <c r="O34185" s="93"/>
      <c r="P34185" s="93"/>
    </row>
    <row r="34186" spans="14:16">
      <c r="N34186" s="102"/>
      <c r="O34186" s="93"/>
      <c r="P34186" s="93"/>
    </row>
    <row r="34187" spans="14:16">
      <c r="N34187" s="102"/>
      <c r="O34187" s="93"/>
      <c r="P34187" s="93"/>
    </row>
    <row r="34188" spans="14:16">
      <c r="N34188" s="102"/>
      <c r="O34188" s="93"/>
      <c r="P34188" s="93"/>
    </row>
    <row r="34189" spans="14:16">
      <c r="N34189" s="102"/>
      <c r="O34189" s="93"/>
      <c r="P34189" s="93"/>
    </row>
    <row r="34190" spans="14:16">
      <c r="N34190" s="102"/>
      <c r="O34190" s="93"/>
      <c r="P34190" s="93"/>
    </row>
    <row r="34191" spans="14:16">
      <c r="N34191" s="102"/>
      <c r="O34191" s="93"/>
      <c r="P34191" s="93"/>
    </row>
    <row r="34192" spans="14:16">
      <c r="N34192" s="102"/>
      <c r="O34192" s="93"/>
      <c r="P34192" s="93"/>
    </row>
    <row r="34193" spans="14:16">
      <c r="N34193" s="102"/>
      <c r="O34193" s="93"/>
      <c r="P34193" s="93"/>
    </row>
    <row r="34194" spans="14:16">
      <c r="N34194" s="102"/>
      <c r="O34194" s="93"/>
      <c r="P34194" s="93"/>
    </row>
    <row r="34195" spans="14:16">
      <c r="N34195" s="102"/>
      <c r="O34195" s="93"/>
      <c r="P34195" s="93"/>
    </row>
    <row r="34196" spans="14:16">
      <c r="N34196" s="102"/>
      <c r="O34196" s="93"/>
      <c r="P34196" s="93"/>
    </row>
    <row r="34197" spans="14:16">
      <c r="N34197" s="102"/>
      <c r="O34197" s="93"/>
      <c r="P34197" s="93"/>
    </row>
    <row r="34198" spans="14:16">
      <c r="N34198" s="102"/>
      <c r="O34198" s="93"/>
      <c r="P34198" s="93"/>
    </row>
    <row r="34199" spans="14:16">
      <c r="N34199" s="102"/>
      <c r="O34199" s="93"/>
      <c r="P34199" s="93"/>
    </row>
    <row r="34200" spans="14:16">
      <c r="N34200" s="102"/>
      <c r="O34200" s="93"/>
      <c r="P34200" s="93"/>
    </row>
    <row r="34201" spans="14:16">
      <c r="N34201" s="102"/>
      <c r="O34201" s="93"/>
      <c r="P34201" s="93"/>
    </row>
    <row r="34202" spans="14:16">
      <c r="N34202" s="102"/>
      <c r="O34202" s="93"/>
      <c r="P34202" s="93"/>
    </row>
    <row r="34203" spans="14:16">
      <c r="N34203" s="102"/>
      <c r="O34203" s="93"/>
      <c r="P34203" s="93"/>
    </row>
    <row r="34204" spans="14:16">
      <c r="N34204" s="102"/>
      <c r="O34204" s="93"/>
      <c r="P34204" s="93"/>
    </row>
    <row r="34205" spans="14:16">
      <c r="N34205" s="102"/>
      <c r="O34205" s="93"/>
      <c r="P34205" s="93"/>
    </row>
    <row r="34206" spans="14:16">
      <c r="N34206" s="102"/>
      <c r="O34206" s="93"/>
      <c r="P34206" s="93"/>
    </row>
    <row r="34207" spans="14:16">
      <c r="N34207" s="102"/>
      <c r="O34207" s="93"/>
      <c r="P34207" s="93"/>
    </row>
    <row r="34208" spans="14:16">
      <c r="N34208" s="102"/>
      <c r="O34208" s="93"/>
      <c r="P34208" s="93"/>
    </row>
    <row r="34209" spans="14:16">
      <c r="N34209" s="102"/>
      <c r="O34209" s="93"/>
      <c r="P34209" s="93"/>
    </row>
    <row r="34210" spans="14:16">
      <c r="N34210" s="102"/>
      <c r="O34210" s="93"/>
      <c r="P34210" s="93"/>
    </row>
    <row r="34211" spans="14:16">
      <c r="N34211" s="102"/>
      <c r="O34211" s="93"/>
      <c r="P34211" s="93"/>
    </row>
    <row r="34212" spans="14:16">
      <c r="N34212" s="102"/>
      <c r="O34212" s="93"/>
      <c r="P34212" s="93"/>
    </row>
    <row r="34213" spans="14:16">
      <c r="N34213" s="102"/>
      <c r="O34213" s="93"/>
      <c r="P34213" s="93"/>
    </row>
    <row r="34214" spans="14:16">
      <c r="N34214" s="102"/>
      <c r="O34214" s="93"/>
      <c r="P34214" s="93"/>
    </row>
    <row r="34215" spans="14:16">
      <c r="N34215" s="102"/>
      <c r="O34215" s="93"/>
      <c r="P34215" s="93"/>
    </row>
    <row r="34216" spans="14:16">
      <c r="N34216" s="102"/>
      <c r="O34216" s="93"/>
      <c r="P34216" s="93"/>
    </row>
    <row r="34217" spans="14:16">
      <c r="N34217" s="102"/>
      <c r="O34217" s="93"/>
      <c r="P34217" s="93"/>
    </row>
    <row r="34218" spans="14:16">
      <c r="N34218" s="102"/>
      <c r="O34218" s="93"/>
      <c r="P34218" s="93"/>
    </row>
    <row r="34219" spans="14:16">
      <c r="N34219" s="102"/>
      <c r="O34219" s="93"/>
      <c r="P34219" s="93"/>
    </row>
    <row r="34220" spans="14:16">
      <c r="N34220" s="102"/>
      <c r="O34220" s="93"/>
      <c r="P34220" s="93"/>
    </row>
    <row r="34221" spans="14:16">
      <c r="N34221" s="102"/>
      <c r="O34221" s="93"/>
      <c r="P34221" s="93"/>
    </row>
    <row r="34222" spans="14:16">
      <c r="N34222" s="102"/>
      <c r="O34222" s="93"/>
      <c r="P34222" s="93"/>
    </row>
    <row r="34223" spans="14:16">
      <c r="N34223" s="102"/>
      <c r="O34223" s="93"/>
      <c r="P34223" s="93"/>
    </row>
    <row r="34224" spans="14:16">
      <c r="N34224" s="102"/>
      <c r="O34224" s="93"/>
      <c r="P34224" s="93"/>
    </row>
    <row r="34225" spans="14:16">
      <c r="N34225" s="102"/>
      <c r="O34225" s="93"/>
      <c r="P34225" s="93"/>
    </row>
    <row r="34226" spans="14:16">
      <c r="N34226" s="102"/>
      <c r="O34226" s="93"/>
      <c r="P34226" s="93"/>
    </row>
    <row r="34227" spans="14:16">
      <c r="N34227" s="102"/>
      <c r="O34227" s="93"/>
      <c r="P34227" s="93"/>
    </row>
    <row r="34228" spans="14:16">
      <c r="N34228" s="102"/>
      <c r="O34228" s="93"/>
      <c r="P34228" s="93"/>
    </row>
    <row r="34229" spans="14:16">
      <c r="N34229" s="102"/>
      <c r="O34229" s="93"/>
      <c r="P34229" s="93"/>
    </row>
    <row r="34230" spans="14:16">
      <c r="N34230" s="102"/>
      <c r="O34230" s="93"/>
      <c r="P34230" s="93"/>
    </row>
    <row r="34231" spans="14:16">
      <c r="N34231" s="102"/>
      <c r="O34231" s="93"/>
      <c r="P34231" s="93"/>
    </row>
    <row r="34232" spans="14:16">
      <c r="N34232" s="102"/>
      <c r="O34232" s="93"/>
      <c r="P34232" s="93"/>
    </row>
    <row r="34233" spans="14:16">
      <c r="N34233" s="102"/>
      <c r="O34233" s="93"/>
      <c r="P34233" s="93"/>
    </row>
    <row r="34234" spans="14:16">
      <c r="N34234" s="102"/>
      <c r="O34234" s="93"/>
      <c r="P34234" s="93"/>
    </row>
    <row r="34235" spans="14:16">
      <c r="N34235" s="102"/>
      <c r="O34235" s="93"/>
      <c r="P34235" s="93"/>
    </row>
    <row r="34236" spans="14:16">
      <c r="N34236" s="102"/>
      <c r="O34236" s="93"/>
      <c r="P34236" s="93"/>
    </row>
    <row r="34237" spans="14:16">
      <c r="N34237" s="102"/>
      <c r="O34237" s="93"/>
      <c r="P34237" s="93"/>
    </row>
    <row r="34238" spans="14:16">
      <c r="N34238" s="102"/>
      <c r="O34238" s="93"/>
      <c r="P34238" s="93"/>
    </row>
    <row r="34239" spans="14:16">
      <c r="N34239" s="102"/>
      <c r="O34239" s="93"/>
      <c r="P34239" s="93"/>
    </row>
    <row r="34240" spans="14:16">
      <c r="N34240" s="102"/>
      <c r="O34240" s="93"/>
      <c r="P34240" s="93"/>
    </row>
    <row r="34241" spans="14:16">
      <c r="N34241" s="102"/>
      <c r="O34241" s="93"/>
      <c r="P34241" s="93"/>
    </row>
    <row r="34242" spans="14:16">
      <c r="N34242" s="102"/>
      <c r="O34242" s="93"/>
      <c r="P34242" s="93"/>
    </row>
    <row r="34243" spans="14:16">
      <c r="N34243" s="102"/>
      <c r="O34243" s="93"/>
      <c r="P34243" s="93"/>
    </row>
    <row r="34244" spans="14:16">
      <c r="N34244" s="102"/>
      <c r="O34244" s="93"/>
      <c r="P34244" s="93"/>
    </row>
    <row r="34245" spans="14:16">
      <c r="N34245" s="102"/>
      <c r="O34245" s="93"/>
      <c r="P34245" s="93"/>
    </row>
    <row r="34246" spans="14:16">
      <c r="N34246" s="102"/>
      <c r="O34246" s="93"/>
      <c r="P34246" s="93"/>
    </row>
    <row r="34247" spans="14:16">
      <c r="N34247" s="102"/>
      <c r="O34247" s="93"/>
      <c r="P34247" s="93"/>
    </row>
    <row r="34248" spans="14:16">
      <c r="N34248" s="102"/>
      <c r="O34248" s="93"/>
      <c r="P34248" s="93"/>
    </row>
    <row r="34249" spans="14:16">
      <c r="N34249" s="102"/>
      <c r="O34249" s="93"/>
      <c r="P34249" s="93"/>
    </row>
    <row r="34250" spans="14:16">
      <c r="N34250" s="102"/>
      <c r="O34250" s="93"/>
      <c r="P34250" s="93"/>
    </row>
    <row r="34251" spans="14:16">
      <c r="N34251" s="102"/>
      <c r="O34251" s="93"/>
      <c r="P34251" s="93"/>
    </row>
    <row r="34252" spans="14:16">
      <c r="N34252" s="102"/>
      <c r="O34252" s="93"/>
      <c r="P34252" s="93"/>
    </row>
    <row r="34253" spans="14:16">
      <c r="N34253" s="102"/>
      <c r="O34253" s="93"/>
      <c r="P34253" s="93"/>
    </row>
    <row r="34254" spans="14:16">
      <c r="N34254" s="102"/>
      <c r="O34254" s="93"/>
      <c r="P34254" s="93"/>
    </row>
    <row r="34255" spans="14:16">
      <c r="N34255" s="102"/>
      <c r="O34255" s="93"/>
      <c r="P34255" s="93"/>
    </row>
    <row r="34256" spans="14:16">
      <c r="N34256" s="102"/>
      <c r="O34256" s="93"/>
      <c r="P34256" s="93"/>
    </row>
    <row r="34257" spans="14:16">
      <c r="N34257" s="102"/>
      <c r="O34257" s="93"/>
      <c r="P34257" s="93"/>
    </row>
    <row r="34258" spans="14:16">
      <c r="N34258" s="102"/>
      <c r="O34258" s="93"/>
      <c r="P34258" s="93"/>
    </row>
    <row r="34259" spans="14:16">
      <c r="N34259" s="102"/>
      <c r="O34259" s="93"/>
      <c r="P34259" s="93"/>
    </row>
    <row r="34260" spans="14:16">
      <c r="N34260" s="102"/>
      <c r="O34260" s="93"/>
      <c r="P34260" s="93"/>
    </row>
    <row r="34261" spans="14:16">
      <c r="N34261" s="102"/>
      <c r="O34261" s="93"/>
      <c r="P34261" s="93"/>
    </row>
    <row r="34262" spans="14:16">
      <c r="N34262" s="102"/>
      <c r="O34262" s="93"/>
      <c r="P34262" s="93"/>
    </row>
    <row r="34263" spans="14:16">
      <c r="N34263" s="102"/>
      <c r="O34263" s="93"/>
      <c r="P34263" s="93"/>
    </row>
    <row r="34264" spans="14:16">
      <c r="N34264" s="102"/>
      <c r="O34264" s="93"/>
      <c r="P34264" s="93"/>
    </row>
    <row r="34265" spans="14:16">
      <c r="N34265" s="102"/>
      <c r="O34265" s="93"/>
      <c r="P34265" s="93"/>
    </row>
    <row r="34266" spans="14:16">
      <c r="N34266" s="102"/>
      <c r="O34266" s="93"/>
      <c r="P34266" s="93"/>
    </row>
    <row r="34267" spans="14:16">
      <c r="N34267" s="102"/>
      <c r="O34267" s="93"/>
      <c r="P34267" s="93"/>
    </row>
    <row r="34268" spans="14:16">
      <c r="N34268" s="102"/>
      <c r="O34268" s="93"/>
      <c r="P34268" s="93"/>
    </row>
    <row r="34269" spans="14:16">
      <c r="N34269" s="102"/>
      <c r="O34269" s="93"/>
      <c r="P34269" s="93"/>
    </row>
    <row r="34270" spans="14:16">
      <c r="N34270" s="102"/>
      <c r="O34270" s="93"/>
      <c r="P34270" s="93"/>
    </row>
    <row r="34271" spans="14:16">
      <c r="N34271" s="102"/>
      <c r="O34271" s="93"/>
      <c r="P34271" s="93"/>
    </row>
    <row r="34272" spans="14:16">
      <c r="N34272" s="102"/>
      <c r="O34272" s="93"/>
      <c r="P34272" s="93"/>
    </row>
    <row r="34273" spans="14:16">
      <c r="N34273" s="102"/>
      <c r="O34273" s="93"/>
      <c r="P34273" s="93"/>
    </row>
    <row r="34274" spans="14:16">
      <c r="N34274" s="102"/>
      <c r="O34274" s="93"/>
      <c r="P34274" s="93"/>
    </row>
    <row r="34275" spans="14:16">
      <c r="N34275" s="102"/>
      <c r="O34275" s="93"/>
      <c r="P34275" s="93"/>
    </row>
    <row r="34276" spans="14:16">
      <c r="N34276" s="102"/>
      <c r="O34276" s="93"/>
      <c r="P34276" s="93"/>
    </row>
    <row r="34277" spans="14:16">
      <c r="N34277" s="102"/>
      <c r="O34277" s="93"/>
      <c r="P34277" s="93"/>
    </row>
    <row r="34278" spans="14:16">
      <c r="N34278" s="102"/>
      <c r="O34278" s="93"/>
      <c r="P34278" s="93"/>
    </row>
    <row r="34279" spans="14:16">
      <c r="N34279" s="102"/>
      <c r="O34279" s="93"/>
      <c r="P34279" s="93"/>
    </row>
    <row r="34280" spans="14:16">
      <c r="N34280" s="102"/>
      <c r="O34280" s="93"/>
      <c r="P34280" s="93"/>
    </row>
    <row r="34281" spans="14:16">
      <c r="N34281" s="102"/>
      <c r="O34281" s="93"/>
      <c r="P34281" s="93"/>
    </row>
    <row r="34282" spans="14:16">
      <c r="N34282" s="102"/>
      <c r="O34282" s="93"/>
      <c r="P34282" s="93"/>
    </row>
    <row r="34283" spans="14:16">
      <c r="N34283" s="102"/>
      <c r="O34283" s="93"/>
      <c r="P34283" s="93"/>
    </row>
    <row r="34284" spans="14:16">
      <c r="N34284" s="102"/>
      <c r="O34284" s="93"/>
      <c r="P34284" s="93"/>
    </row>
    <row r="34285" spans="14:16">
      <c r="N34285" s="102"/>
      <c r="O34285" s="93"/>
      <c r="P34285" s="93"/>
    </row>
    <row r="34286" spans="14:16">
      <c r="N34286" s="102"/>
      <c r="O34286" s="93"/>
      <c r="P34286" s="93"/>
    </row>
    <row r="34287" spans="14:16">
      <c r="N34287" s="102"/>
      <c r="O34287" s="93"/>
      <c r="P34287" s="93"/>
    </row>
    <row r="34288" spans="14:16">
      <c r="N34288" s="102"/>
      <c r="O34288" s="93"/>
      <c r="P34288" s="93"/>
    </row>
    <row r="34289" spans="14:16">
      <c r="N34289" s="102"/>
      <c r="O34289" s="93"/>
      <c r="P34289" s="93"/>
    </row>
    <row r="34290" spans="14:16">
      <c r="N34290" s="102"/>
      <c r="O34290" s="93"/>
      <c r="P34290" s="93"/>
    </row>
    <row r="34291" spans="14:16">
      <c r="N34291" s="102"/>
      <c r="O34291" s="93"/>
      <c r="P34291" s="93"/>
    </row>
    <row r="34292" spans="14:16">
      <c r="N34292" s="102"/>
      <c r="O34292" s="93"/>
      <c r="P34292" s="93"/>
    </row>
    <row r="34293" spans="14:16">
      <c r="N34293" s="102"/>
      <c r="O34293" s="93"/>
      <c r="P34293" s="93"/>
    </row>
    <row r="34294" spans="14:16">
      <c r="N34294" s="102"/>
      <c r="O34294" s="93"/>
      <c r="P34294" s="93"/>
    </row>
    <row r="34295" spans="14:16">
      <c r="N34295" s="102"/>
      <c r="O34295" s="93"/>
      <c r="P34295" s="93"/>
    </row>
    <row r="34296" spans="14:16">
      <c r="N34296" s="102"/>
      <c r="O34296" s="93"/>
      <c r="P34296" s="93"/>
    </row>
    <row r="34297" spans="14:16">
      <c r="N34297" s="102"/>
      <c r="O34297" s="93"/>
      <c r="P34297" s="93"/>
    </row>
    <row r="34298" spans="14:16">
      <c r="N34298" s="102"/>
      <c r="O34298" s="93"/>
      <c r="P34298" s="93"/>
    </row>
    <row r="34299" spans="14:16">
      <c r="N34299" s="102"/>
      <c r="O34299" s="93"/>
      <c r="P34299" s="93"/>
    </row>
    <row r="34300" spans="14:16">
      <c r="N34300" s="102"/>
      <c r="O34300" s="93"/>
      <c r="P34300" s="93"/>
    </row>
    <row r="34301" spans="14:16">
      <c r="N34301" s="102"/>
      <c r="O34301" s="93"/>
      <c r="P34301" s="93"/>
    </row>
    <row r="34302" spans="14:16">
      <c r="N34302" s="102"/>
      <c r="O34302" s="93"/>
      <c r="P34302" s="93"/>
    </row>
    <row r="34303" spans="14:16">
      <c r="N34303" s="102"/>
      <c r="O34303" s="93"/>
      <c r="P34303" s="93"/>
    </row>
    <row r="34304" spans="14:16">
      <c r="N34304" s="102"/>
      <c r="O34304" s="93"/>
      <c r="P34304" s="93"/>
    </row>
    <row r="34305" spans="14:16">
      <c r="N34305" s="102"/>
      <c r="O34305" s="93"/>
      <c r="P34305" s="93"/>
    </row>
    <row r="34306" spans="14:16">
      <c r="N34306" s="102"/>
      <c r="O34306" s="93"/>
      <c r="P34306" s="93"/>
    </row>
    <row r="34307" spans="14:16">
      <c r="N34307" s="102"/>
      <c r="O34307" s="93"/>
      <c r="P34307" s="93"/>
    </row>
    <row r="34308" spans="14:16">
      <c r="N34308" s="102"/>
      <c r="O34308" s="93"/>
      <c r="P34308" s="93"/>
    </row>
    <row r="34309" spans="14:16">
      <c r="N34309" s="102"/>
      <c r="O34309" s="93"/>
      <c r="P34309" s="93"/>
    </row>
    <row r="34310" spans="14:16">
      <c r="N34310" s="102"/>
      <c r="O34310" s="93"/>
      <c r="P34310" s="93"/>
    </row>
    <row r="34311" spans="14:16">
      <c r="N34311" s="102"/>
      <c r="O34311" s="93"/>
      <c r="P34311" s="93"/>
    </row>
    <row r="34312" spans="14:16">
      <c r="N34312" s="102"/>
      <c r="O34312" s="93"/>
      <c r="P34312" s="93"/>
    </row>
    <row r="34313" spans="14:16">
      <c r="N34313" s="102"/>
      <c r="O34313" s="93"/>
      <c r="P34313" s="93"/>
    </row>
    <row r="34314" spans="14:16">
      <c r="N34314" s="102"/>
      <c r="O34314" s="93"/>
      <c r="P34314" s="93"/>
    </row>
    <row r="34315" spans="14:16">
      <c r="N34315" s="102"/>
      <c r="O34315" s="93"/>
      <c r="P34315" s="93"/>
    </row>
    <row r="34316" spans="14:16">
      <c r="N34316" s="102"/>
      <c r="O34316" s="93"/>
      <c r="P34316" s="93"/>
    </row>
    <row r="34317" spans="14:16">
      <c r="N34317" s="102"/>
      <c r="O34317" s="93"/>
      <c r="P34317" s="93"/>
    </row>
    <row r="34318" spans="14:16">
      <c r="N34318" s="102"/>
      <c r="O34318" s="93"/>
      <c r="P34318" s="93"/>
    </row>
    <row r="34319" spans="14:16">
      <c r="N34319" s="102"/>
      <c r="O34319" s="93"/>
      <c r="P34319" s="93"/>
    </row>
    <row r="34320" spans="14:16">
      <c r="N34320" s="102"/>
      <c r="O34320" s="93"/>
      <c r="P34320" s="93"/>
    </row>
    <row r="34321" spans="14:16">
      <c r="N34321" s="102"/>
      <c r="O34321" s="93"/>
      <c r="P34321" s="93"/>
    </row>
    <row r="34322" spans="14:16">
      <c r="N34322" s="102"/>
      <c r="O34322" s="93"/>
      <c r="P34322" s="93"/>
    </row>
    <row r="34323" spans="14:16">
      <c r="N34323" s="102"/>
      <c r="O34323" s="93"/>
      <c r="P34323" s="93"/>
    </row>
    <row r="34324" spans="14:16">
      <c r="N34324" s="102"/>
      <c r="O34324" s="93"/>
      <c r="P34324" s="93"/>
    </row>
    <row r="34325" spans="14:16">
      <c r="N34325" s="102"/>
      <c r="O34325" s="93"/>
      <c r="P34325" s="93"/>
    </row>
    <row r="34326" spans="14:16">
      <c r="N34326" s="102"/>
      <c r="O34326" s="93"/>
      <c r="P34326" s="93"/>
    </row>
    <row r="34327" spans="14:16">
      <c r="N34327" s="102"/>
      <c r="O34327" s="93"/>
      <c r="P34327" s="93"/>
    </row>
    <row r="34328" spans="14:16">
      <c r="N34328" s="102"/>
      <c r="O34328" s="93"/>
      <c r="P34328" s="93"/>
    </row>
    <row r="34329" spans="14:16">
      <c r="N34329" s="102"/>
      <c r="O34329" s="93"/>
      <c r="P34329" s="93"/>
    </row>
    <row r="34330" spans="14:16">
      <c r="N34330" s="102"/>
      <c r="O34330" s="93"/>
      <c r="P34330" s="93"/>
    </row>
    <row r="34331" spans="14:16">
      <c r="N34331" s="102"/>
      <c r="O34331" s="93"/>
      <c r="P34331" s="93"/>
    </row>
    <row r="34332" spans="14:16">
      <c r="N34332" s="102"/>
      <c r="O34332" s="93"/>
      <c r="P34332" s="93"/>
    </row>
    <row r="34333" spans="14:16">
      <c r="N34333" s="102"/>
      <c r="O34333" s="93"/>
      <c r="P34333" s="93"/>
    </row>
    <row r="34334" spans="14:16">
      <c r="N34334" s="102"/>
      <c r="O34334" s="93"/>
      <c r="P34334" s="93"/>
    </row>
    <row r="34335" spans="14:16">
      <c r="N34335" s="102"/>
      <c r="O34335" s="93"/>
      <c r="P34335" s="93"/>
    </row>
    <row r="34336" spans="14:16">
      <c r="N34336" s="102"/>
      <c r="O34336" s="93"/>
      <c r="P34336" s="93"/>
    </row>
    <row r="34337" spans="14:16">
      <c r="N34337" s="102"/>
      <c r="O34337" s="93"/>
      <c r="P34337" s="93"/>
    </row>
    <row r="34338" spans="14:16">
      <c r="N34338" s="102"/>
      <c r="O34338" s="93"/>
      <c r="P34338" s="93"/>
    </row>
    <row r="34339" spans="14:16">
      <c r="N34339" s="102"/>
      <c r="O34339" s="93"/>
      <c r="P34339" s="93"/>
    </row>
    <row r="34340" spans="14:16">
      <c r="N34340" s="102"/>
      <c r="O34340" s="93"/>
      <c r="P34340" s="93"/>
    </row>
    <row r="34341" spans="14:16">
      <c r="N34341" s="102"/>
      <c r="O34341" s="93"/>
      <c r="P34341" s="93"/>
    </row>
    <row r="34342" spans="14:16">
      <c r="N34342" s="102"/>
      <c r="O34342" s="93"/>
      <c r="P34342" s="93"/>
    </row>
    <row r="34343" spans="14:16">
      <c r="N34343" s="102"/>
      <c r="O34343" s="93"/>
      <c r="P34343" s="93"/>
    </row>
    <row r="34344" spans="14:16">
      <c r="N34344" s="102"/>
      <c r="O34344" s="93"/>
      <c r="P34344" s="93"/>
    </row>
    <row r="34345" spans="14:16">
      <c r="N34345" s="102"/>
      <c r="O34345" s="93"/>
      <c r="P34345" s="93"/>
    </row>
    <row r="34346" spans="14:16">
      <c r="N34346" s="102"/>
      <c r="O34346" s="93"/>
      <c r="P34346" s="93"/>
    </row>
    <row r="34347" spans="14:16">
      <c r="N34347" s="102"/>
      <c r="O34347" s="93"/>
      <c r="P34347" s="93"/>
    </row>
    <row r="34348" spans="14:16">
      <c r="N34348" s="102"/>
      <c r="O34348" s="93"/>
      <c r="P34348" s="93"/>
    </row>
    <row r="34349" spans="14:16">
      <c r="N34349" s="102"/>
      <c r="O34349" s="93"/>
      <c r="P34349" s="93"/>
    </row>
    <row r="34350" spans="14:16">
      <c r="N34350" s="102"/>
      <c r="O34350" s="93"/>
      <c r="P34350" s="93"/>
    </row>
    <row r="34351" spans="14:16">
      <c r="N34351" s="102"/>
      <c r="O34351" s="93"/>
      <c r="P34351" s="93"/>
    </row>
    <row r="34352" spans="14:16">
      <c r="N34352" s="102"/>
      <c r="O34352" s="93"/>
      <c r="P34352" s="93"/>
    </row>
    <row r="34353" spans="14:16">
      <c r="N34353" s="102"/>
      <c r="O34353" s="93"/>
      <c r="P34353" s="93"/>
    </row>
    <row r="34354" spans="14:16">
      <c r="N34354" s="102"/>
      <c r="O34354" s="93"/>
      <c r="P34354" s="93"/>
    </row>
    <row r="34355" spans="14:16">
      <c r="N34355" s="102"/>
      <c r="O34355" s="93"/>
      <c r="P34355" s="93"/>
    </row>
    <row r="34356" spans="14:16">
      <c r="N34356" s="102"/>
      <c r="O34356" s="93"/>
      <c r="P34356" s="93"/>
    </row>
    <row r="34357" spans="14:16">
      <c r="N34357" s="102"/>
      <c r="O34357" s="93"/>
      <c r="P34357" s="93"/>
    </row>
    <row r="34358" spans="14:16">
      <c r="N34358" s="102"/>
      <c r="O34358" s="93"/>
      <c r="P34358" s="93"/>
    </row>
    <row r="34359" spans="14:16">
      <c r="N34359" s="102"/>
      <c r="O34359" s="93"/>
      <c r="P34359" s="93"/>
    </row>
    <row r="34360" spans="14:16">
      <c r="N34360" s="102"/>
      <c r="O34360" s="93"/>
      <c r="P34360" s="93"/>
    </row>
    <row r="34361" spans="14:16">
      <c r="N34361" s="102"/>
      <c r="O34361" s="93"/>
      <c r="P34361" s="93"/>
    </row>
    <row r="34362" spans="14:16">
      <c r="N34362" s="102"/>
      <c r="O34362" s="93"/>
      <c r="P34362" s="93"/>
    </row>
    <row r="34363" spans="14:16">
      <c r="N34363" s="102"/>
      <c r="O34363" s="93"/>
      <c r="P34363" s="93"/>
    </row>
    <row r="34364" spans="14:16">
      <c r="N34364" s="102"/>
      <c r="O34364" s="93"/>
      <c r="P34364" s="93"/>
    </row>
    <row r="34365" spans="14:16">
      <c r="N34365" s="102"/>
      <c r="O34365" s="93"/>
      <c r="P34365" s="93"/>
    </row>
    <row r="34366" spans="14:16">
      <c r="N34366" s="102"/>
      <c r="O34366" s="93"/>
      <c r="P34366" s="93"/>
    </row>
    <row r="34367" spans="14:16">
      <c r="N34367" s="102"/>
      <c r="O34367" s="93"/>
      <c r="P34367" s="93"/>
    </row>
    <row r="34368" spans="14:16">
      <c r="N34368" s="102"/>
      <c r="O34368" s="93"/>
      <c r="P34368" s="93"/>
    </row>
    <row r="34369" spans="14:16">
      <c r="N34369" s="102"/>
      <c r="O34369" s="93"/>
      <c r="P34369" s="93"/>
    </row>
    <row r="34370" spans="14:16">
      <c r="N34370" s="102"/>
      <c r="O34370" s="93"/>
      <c r="P34370" s="93"/>
    </row>
    <row r="34371" spans="14:16">
      <c r="N34371" s="102"/>
      <c r="O34371" s="93"/>
      <c r="P34371" s="93"/>
    </row>
    <row r="34372" spans="14:16">
      <c r="N34372" s="102"/>
      <c r="O34372" s="93"/>
      <c r="P34372" s="93"/>
    </row>
    <row r="34373" spans="14:16">
      <c r="N34373" s="102"/>
      <c r="O34373" s="93"/>
      <c r="P34373" s="93"/>
    </row>
    <row r="34374" spans="14:16">
      <c r="N34374" s="102"/>
      <c r="O34374" s="93"/>
      <c r="P34374" s="93"/>
    </row>
    <row r="34375" spans="14:16">
      <c r="N34375" s="102"/>
      <c r="O34375" s="93"/>
      <c r="P34375" s="93"/>
    </row>
    <row r="34376" spans="14:16">
      <c r="N34376" s="102"/>
      <c r="O34376" s="93"/>
      <c r="P34376" s="93"/>
    </row>
    <row r="34377" spans="14:16">
      <c r="N34377" s="102"/>
      <c r="O34377" s="93"/>
      <c r="P34377" s="93"/>
    </row>
    <row r="34378" spans="14:16">
      <c r="N34378" s="102"/>
      <c r="O34378" s="93"/>
      <c r="P34378" s="93"/>
    </row>
    <row r="34379" spans="14:16">
      <c r="N34379" s="102"/>
      <c r="O34379" s="93"/>
      <c r="P34379" s="93"/>
    </row>
    <row r="34380" spans="14:16">
      <c r="N34380" s="102"/>
      <c r="O34380" s="93"/>
      <c r="P34380" s="93"/>
    </row>
    <row r="34381" spans="14:16">
      <c r="N34381" s="102"/>
      <c r="O34381" s="93"/>
      <c r="P34381" s="93"/>
    </row>
    <row r="34382" spans="14:16">
      <c r="N34382" s="102"/>
      <c r="O34382" s="93"/>
      <c r="P34382" s="93"/>
    </row>
    <row r="34383" spans="14:16">
      <c r="N34383" s="102"/>
      <c r="O34383" s="93"/>
      <c r="P34383" s="93"/>
    </row>
    <row r="34384" spans="14:16">
      <c r="N34384" s="102"/>
      <c r="O34384" s="93"/>
      <c r="P34384" s="93"/>
    </row>
    <row r="34385" spans="14:16">
      <c r="N34385" s="102"/>
      <c r="O34385" s="93"/>
      <c r="P34385" s="93"/>
    </row>
    <row r="34386" spans="14:16">
      <c r="N34386" s="102"/>
      <c r="O34386" s="93"/>
      <c r="P34386" s="93"/>
    </row>
    <row r="34387" spans="14:16">
      <c r="N34387" s="102"/>
      <c r="O34387" s="93"/>
      <c r="P34387" s="93"/>
    </row>
    <row r="34388" spans="14:16">
      <c r="N34388" s="102"/>
      <c r="O34388" s="93"/>
      <c r="P34388" s="93"/>
    </row>
    <row r="34389" spans="14:16">
      <c r="N34389" s="102"/>
      <c r="O34389" s="93"/>
      <c r="P34389" s="93"/>
    </row>
    <row r="34390" spans="14:16">
      <c r="N34390" s="102"/>
      <c r="O34390" s="93"/>
      <c r="P34390" s="93"/>
    </row>
    <row r="34391" spans="14:16">
      <c r="N34391" s="102"/>
      <c r="O34391" s="93"/>
      <c r="P34391" s="93"/>
    </row>
    <row r="34392" spans="14:16">
      <c r="N34392" s="102"/>
      <c r="O34392" s="93"/>
      <c r="P34392" s="93"/>
    </row>
    <row r="34393" spans="14:16">
      <c r="N34393" s="102"/>
      <c r="O34393" s="93"/>
      <c r="P34393" s="93"/>
    </row>
    <row r="34394" spans="14:16">
      <c r="N34394" s="102"/>
      <c r="O34394" s="93"/>
      <c r="P34394" s="93"/>
    </row>
    <row r="34395" spans="14:16">
      <c r="N34395" s="102"/>
      <c r="O34395" s="93"/>
      <c r="P34395" s="93"/>
    </row>
    <row r="34396" spans="14:16">
      <c r="N34396" s="102"/>
      <c r="O34396" s="93"/>
      <c r="P34396" s="93"/>
    </row>
    <row r="34397" spans="14:16">
      <c r="N34397" s="102"/>
      <c r="O34397" s="93"/>
      <c r="P34397" s="93"/>
    </row>
    <row r="34398" spans="14:16">
      <c r="N34398" s="102"/>
      <c r="O34398" s="93"/>
      <c r="P34398" s="93"/>
    </row>
    <row r="34399" spans="14:16">
      <c r="N34399" s="102"/>
      <c r="O34399" s="93"/>
      <c r="P34399" s="93"/>
    </row>
    <row r="34400" spans="14:16">
      <c r="N34400" s="102"/>
      <c r="O34400" s="93"/>
      <c r="P34400" s="93"/>
    </row>
    <row r="34401" spans="14:16">
      <c r="N34401" s="102"/>
      <c r="O34401" s="93"/>
      <c r="P34401" s="93"/>
    </row>
    <row r="34402" spans="14:16">
      <c r="N34402" s="102"/>
      <c r="O34402" s="93"/>
      <c r="P34402" s="93"/>
    </row>
    <row r="34403" spans="14:16">
      <c r="N34403" s="102"/>
      <c r="O34403" s="93"/>
      <c r="P34403" s="93"/>
    </row>
    <row r="34404" spans="14:16">
      <c r="N34404" s="102"/>
      <c r="O34404" s="93"/>
      <c r="P34404" s="93"/>
    </row>
    <row r="34405" spans="14:16">
      <c r="N34405" s="102"/>
      <c r="O34405" s="93"/>
      <c r="P34405" s="93"/>
    </row>
    <row r="34406" spans="14:16">
      <c r="N34406" s="102"/>
      <c r="O34406" s="93"/>
      <c r="P34406" s="93"/>
    </row>
    <row r="34407" spans="14:16">
      <c r="N34407" s="102"/>
      <c r="O34407" s="93"/>
      <c r="P34407" s="93"/>
    </row>
    <row r="34408" spans="14:16">
      <c r="N34408" s="102"/>
      <c r="O34408" s="93"/>
      <c r="P34408" s="93"/>
    </row>
    <row r="34409" spans="14:16">
      <c r="N34409" s="102"/>
      <c r="O34409" s="93"/>
      <c r="P34409" s="93"/>
    </row>
    <row r="34410" spans="14:16">
      <c r="N34410" s="102"/>
      <c r="O34410" s="93"/>
      <c r="P34410" s="93"/>
    </row>
    <row r="34411" spans="14:16">
      <c r="N34411" s="102"/>
      <c r="O34411" s="93"/>
      <c r="P34411" s="93"/>
    </row>
    <row r="34412" spans="14:16">
      <c r="N34412" s="102"/>
      <c r="O34412" s="93"/>
      <c r="P34412" s="93"/>
    </row>
    <row r="34413" spans="14:16">
      <c r="N34413" s="102"/>
      <c r="O34413" s="93"/>
      <c r="P34413" s="93"/>
    </row>
    <row r="34414" spans="14:16">
      <c r="N34414" s="102"/>
      <c r="O34414" s="93"/>
      <c r="P34414" s="93"/>
    </row>
    <row r="34415" spans="14:16">
      <c r="N34415" s="102"/>
      <c r="O34415" s="93"/>
      <c r="P34415" s="93"/>
    </row>
    <row r="34416" spans="14:16">
      <c r="N34416" s="102"/>
      <c r="O34416" s="93"/>
      <c r="P34416" s="93"/>
    </row>
    <row r="34417" spans="14:16">
      <c r="N34417" s="102"/>
      <c r="O34417" s="93"/>
      <c r="P34417" s="93"/>
    </row>
    <row r="34418" spans="14:16">
      <c r="N34418" s="102"/>
      <c r="O34418" s="93"/>
      <c r="P34418" s="93"/>
    </row>
    <row r="34419" spans="14:16">
      <c r="N34419" s="102"/>
      <c r="O34419" s="93"/>
      <c r="P34419" s="93"/>
    </row>
    <row r="34420" spans="14:16">
      <c r="N34420" s="102"/>
      <c r="O34420" s="93"/>
      <c r="P34420" s="93"/>
    </row>
    <row r="34421" spans="14:16">
      <c r="N34421" s="102"/>
      <c r="O34421" s="93"/>
      <c r="P34421" s="93"/>
    </row>
    <row r="34422" spans="14:16">
      <c r="N34422" s="102"/>
      <c r="O34422" s="93"/>
      <c r="P34422" s="93"/>
    </row>
    <row r="34423" spans="14:16">
      <c r="N34423" s="102"/>
      <c r="O34423" s="93"/>
      <c r="P34423" s="93"/>
    </row>
    <row r="34424" spans="14:16">
      <c r="N34424" s="102"/>
      <c r="O34424" s="93"/>
      <c r="P34424" s="93"/>
    </row>
    <row r="34425" spans="14:16">
      <c r="N34425" s="102"/>
      <c r="O34425" s="93"/>
      <c r="P34425" s="93"/>
    </row>
    <row r="34426" spans="14:16">
      <c r="N34426" s="102"/>
      <c r="O34426" s="93"/>
      <c r="P34426" s="93"/>
    </row>
    <row r="34427" spans="14:16">
      <c r="N34427" s="102"/>
      <c r="O34427" s="93"/>
      <c r="P34427" s="93"/>
    </row>
    <row r="34428" spans="14:16">
      <c r="N34428" s="102"/>
      <c r="O34428" s="93"/>
      <c r="P34428" s="93"/>
    </row>
    <row r="34429" spans="14:16">
      <c r="N34429" s="102"/>
      <c r="O34429" s="93"/>
      <c r="P34429" s="93"/>
    </row>
    <row r="34430" spans="14:16">
      <c r="N34430" s="102"/>
      <c r="O34430" s="93"/>
      <c r="P34430" s="93"/>
    </row>
    <row r="34431" spans="14:16">
      <c r="N34431" s="102"/>
      <c r="O34431" s="93"/>
      <c r="P34431" s="93"/>
    </row>
    <row r="34432" spans="14:16">
      <c r="N34432" s="102"/>
      <c r="O34432" s="93"/>
      <c r="P34432" s="93"/>
    </row>
    <row r="34433" spans="14:16">
      <c r="N34433" s="102"/>
      <c r="O34433" s="93"/>
      <c r="P34433" s="93"/>
    </row>
    <row r="34434" spans="14:16">
      <c r="N34434" s="102"/>
      <c r="O34434" s="93"/>
      <c r="P34434" s="93"/>
    </row>
    <row r="34435" spans="14:16">
      <c r="N34435" s="102"/>
      <c r="O34435" s="93"/>
      <c r="P34435" s="93"/>
    </row>
    <row r="34436" spans="14:16">
      <c r="N34436" s="102"/>
      <c r="O34436" s="93"/>
      <c r="P34436" s="93"/>
    </row>
    <row r="34437" spans="14:16">
      <c r="N34437" s="102"/>
      <c r="O34437" s="93"/>
      <c r="P34437" s="93"/>
    </row>
    <row r="34438" spans="14:16">
      <c r="N34438" s="102"/>
      <c r="O34438" s="93"/>
      <c r="P34438" s="93"/>
    </row>
    <row r="34439" spans="14:16">
      <c r="N34439" s="102"/>
      <c r="O34439" s="93"/>
      <c r="P34439" s="93"/>
    </row>
    <row r="34440" spans="14:16">
      <c r="N34440" s="102"/>
      <c r="O34440" s="93"/>
      <c r="P34440" s="93"/>
    </row>
    <row r="34441" spans="14:16">
      <c r="N34441" s="102"/>
      <c r="O34441" s="93"/>
      <c r="P34441" s="93"/>
    </row>
    <row r="34442" spans="14:16">
      <c r="N34442" s="102"/>
      <c r="O34442" s="93"/>
      <c r="P34442" s="93"/>
    </row>
    <row r="34443" spans="14:16">
      <c r="N34443" s="102"/>
      <c r="O34443" s="93"/>
      <c r="P34443" s="93"/>
    </row>
    <row r="34444" spans="14:16">
      <c r="N34444" s="102"/>
      <c r="O34444" s="93"/>
      <c r="P34444" s="93"/>
    </row>
    <row r="34445" spans="14:16">
      <c r="N34445" s="102"/>
      <c r="O34445" s="93"/>
      <c r="P34445" s="93"/>
    </row>
    <row r="34446" spans="14:16">
      <c r="N34446" s="102"/>
      <c r="O34446" s="93"/>
      <c r="P34446" s="93"/>
    </row>
    <row r="34447" spans="14:16">
      <c r="N34447" s="102"/>
      <c r="O34447" s="93"/>
      <c r="P34447" s="93"/>
    </row>
    <row r="34448" spans="14:16">
      <c r="N34448" s="102"/>
      <c r="O34448" s="93"/>
      <c r="P34448" s="93"/>
    </row>
    <row r="34449" spans="14:16">
      <c r="N34449" s="102"/>
      <c r="O34449" s="93"/>
      <c r="P34449" s="93"/>
    </row>
    <row r="34450" spans="14:16">
      <c r="N34450" s="102"/>
      <c r="O34450" s="93"/>
      <c r="P34450" s="93"/>
    </row>
    <row r="34451" spans="14:16">
      <c r="N34451" s="102"/>
      <c r="O34451" s="93"/>
      <c r="P34451" s="93"/>
    </row>
    <row r="34452" spans="14:16">
      <c r="N34452" s="102"/>
      <c r="O34452" s="93"/>
      <c r="P34452" s="93"/>
    </row>
    <row r="34453" spans="14:16">
      <c r="N34453" s="102"/>
      <c r="O34453" s="93"/>
      <c r="P34453" s="93"/>
    </row>
    <row r="34454" spans="14:16">
      <c r="N34454" s="102"/>
      <c r="O34454" s="93"/>
      <c r="P34454" s="93"/>
    </row>
    <row r="34455" spans="14:16">
      <c r="N34455" s="102"/>
      <c r="O34455" s="93"/>
      <c r="P34455" s="93"/>
    </row>
    <row r="34456" spans="14:16">
      <c r="N34456" s="102"/>
      <c r="O34456" s="93"/>
      <c r="P34456" s="93"/>
    </row>
    <row r="34457" spans="14:16">
      <c r="N34457" s="102"/>
      <c r="O34457" s="93"/>
      <c r="P34457" s="93"/>
    </row>
    <row r="34458" spans="14:16">
      <c r="N34458" s="102"/>
      <c r="O34458" s="93"/>
      <c r="P34458" s="93"/>
    </row>
    <row r="34459" spans="14:16">
      <c r="N34459" s="102"/>
      <c r="O34459" s="93"/>
      <c r="P34459" s="93"/>
    </row>
    <row r="34460" spans="14:16">
      <c r="N34460" s="102"/>
      <c r="O34460" s="93"/>
      <c r="P34460" s="93"/>
    </row>
    <row r="34461" spans="14:16">
      <c r="N34461" s="102"/>
      <c r="O34461" s="93"/>
      <c r="P34461" s="93"/>
    </row>
    <row r="34462" spans="14:16">
      <c r="N34462" s="102"/>
      <c r="O34462" s="93"/>
      <c r="P34462" s="93"/>
    </row>
    <row r="34463" spans="14:16">
      <c r="N34463" s="102"/>
      <c r="O34463" s="93"/>
      <c r="P34463" s="93"/>
    </row>
    <row r="34464" spans="14:16">
      <c r="N34464" s="102"/>
      <c r="O34464" s="93"/>
      <c r="P34464" s="93"/>
    </row>
    <row r="34465" spans="14:16">
      <c r="N34465" s="102"/>
      <c r="O34465" s="93"/>
      <c r="P34465" s="93"/>
    </row>
    <row r="34466" spans="14:16">
      <c r="N34466" s="102"/>
      <c r="O34466" s="93"/>
      <c r="P34466" s="93"/>
    </row>
    <row r="34467" spans="14:16">
      <c r="N34467" s="102"/>
      <c r="O34467" s="93"/>
      <c r="P34467" s="93"/>
    </row>
    <row r="34468" spans="14:16">
      <c r="N34468" s="102"/>
      <c r="O34468" s="93"/>
      <c r="P34468" s="93"/>
    </row>
    <row r="34469" spans="14:16">
      <c r="N34469" s="102"/>
      <c r="O34469" s="93"/>
      <c r="P34469" s="93"/>
    </row>
    <row r="34470" spans="14:16">
      <c r="N34470" s="102"/>
      <c r="O34470" s="93"/>
      <c r="P34470" s="93"/>
    </row>
    <row r="34471" spans="14:16">
      <c r="N34471" s="102"/>
      <c r="O34471" s="93"/>
      <c r="P34471" s="93"/>
    </row>
    <row r="34472" spans="14:16">
      <c r="N34472" s="102"/>
      <c r="O34472" s="93"/>
      <c r="P34472" s="93"/>
    </row>
    <row r="34473" spans="14:16">
      <c r="N34473" s="102"/>
      <c r="O34473" s="93"/>
      <c r="P34473" s="93"/>
    </row>
    <row r="34474" spans="14:16">
      <c r="N34474" s="102"/>
      <c r="O34474" s="93"/>
      <c r="P34474" s="93"/>
    </row>
    <row r="34475" spans="14:16">
      <c r="N34475" s="102"/>
      <c r="O34475" s="93"/>
      <c r="P34475" s="93"/>
    </row>
    <row r="34476" spans="14:16">
      <c r="N34476" s="102"/>
      <c r="O34476" s="93"/>
      <c r="P34476" s="93"/>
    </row>
    <row r="34477" spans="14:16">
      <c r="N34477" s="102"/>
      <c r="O34477" s="93"/>
      <c r="P34477" s="93"/>
    </row>
    <row r="34478" spans="14:16">
      <c r="N34478" s="102"/>
      <c r="O34478" s="93"/>
      <c r="P34478" s="93"/>
    </row>
    <row r="34479" spans="14:16">
      <c r="N34479" s="102"/>
      <c r="O34479" s="93"/>
      <c r="P34479" s="93"/>
    </row>
    <row r="34480" spans="14:16">
      <c r="N34480" s="102"/>
      <c r="O34480" s="93"/>
      <c r="P34480" s="93"/>
    </row>
    <row r="34481" spans="14:16">
      <c r="N34481" s="102"/>
      <c r="O34481" s="93"/>
      <c r="P34481" s="93"/>
    </row>
    <row r="34482" spans="14:16">
      <c r="N34482" s="102"/>
      <c r="O34482" s="93"/>
      <c r="P34482" s="93"/>
    </row>
    <row r="34483" spans="14:16">
      <c r="N34483" s="102"/>
      <c r="O34483" s="93"/>
      <c r="P34483" s="93"/>
    </row>
    <row r="34484" spans="14:16">
      <c r="N34484" s="102"/>
      <c r="O34484" s="93"/>
      <c r="P34484" s="93"/>
    </row>
    <row r="34485" spans="14:16">
      <c r="N34485" s="102"/>
      <c r="O34485" s="93"/>
      <c r="P34485" s="93"/>
    </row>
    <row r="34486" spans="14:16">
      <c r="N34486" s="102"/>
      <c r="O34486" s="93"/>
      <c r="P34486" s="93"/>
    </row>
    <row r="34487" spans="14:16">
      <c r="N34487" s="102"/>
      <c r="O34487" s="93"/>
      <c r="P34487" s="93"/>
    </row>
    <row r="34488" spans="14:16">
      <c r="N34488" s="102"/>
      <c r="O34488" s="93"/>
      <c r="P34488" s="93"/>
    </row>
    <row r="34489" spans="14:16">
      <c r="N34489" s="102"/>
      <c r="O34489" s="93"/>
      <c r="P34489" s="93"/>
    </row>
    <row r="34490" spans="14:16">
      <c r="N34490" s="102"/>
      <c r="O34490" s="93"/>
      <c r="P34490" s="93"/>
    </row>
    <row r="34491" spans="14:16">
      <c r="N34491" s="102"/>
      <c r="O34491" s="93"/>
      <c r="P34491" s="93"/>
    </row>
    <row r="34492" spans="14:16">
      <c r="N34492" s="102"/>
      <c r="O34492" s="93"/>
      <c r="P34492" s="93"/>
    </row>
    <row r="34493" spans="14:16">
      <c r="N34493" s="102"/>
      <c r="O34493" s="93"/>
      <c r="P34493" s="93"/>
    </row>
    <row r="34494" spans="14:16">
      <c r="N34494" s="102"/>
      <c r="O34494" s="93"/>
      <c r="P34494" s="93"/>
    </row>
    <row r="34495" spans="14:16">
      <c r="N34495" s="102"/>
      <c r="O34495" s="93"/>
      <c r="P34495" s="93"/>
    </row>
    <row r="34496" spans="14:16">
      <c r="N34496" s="102"/>
      <c r="O34496" s="93"/>
      <c r="P34496" s="93"/>
    </row>
    <row r="34497" spans="14:16">
      <c r="N34497" s="102"/>
      <c r="O34497" s="93"/>
      <c r="P34497" s="93"/>
    </row>
    <row r="34498" spans="14:16">
      <c r="N34498" s="102"/>
      <c r="O34498" s="93"/>
      <c r="P34498" s="93"/>
    </row>
    <row r="34499" spans="14:16">
      <c r="N34499" s="102"/>
      <c r="O34499" s="93"/>
      <c r="P34499" s="93"/>
    </row>
    <row r="34500" spans="14:16">
      <c r="N34500" s="102"/>
      <c r="O34500" s="93"/>
      <c r="P34500" s="93"/>
    </row>
    <row r="34501" spans="14:16">
      <c r="N34501" s="102"/>
      <c r="O34501" s="93"/>
      <c r="P34501" s="93"/>
    </row>
    <row r="34502" spans="14:16">
      <c r="N34502" s="102"/>
      <c r="O34502" s="93"/>
      <c r="P34502" s="93"/>
    </row>
    <row r="34503" spans="14:16">
      <c r="N34503" s="102"/>
      <c r="O34503" s="93"/>
      <c r="P34503" s="93"/>
    </row>
    <row r="34504" spans="14:16">
      <c r="N34504" s="102"/>
      <c r="O34504" s="93"/>
      <c r="P34504" s="93"/>
    </row>
    <row r="34505" spans="14:16">
      <c r="N34505" s="102"/>
      <c r="O34505" s="93"/>
      <c r="P34505" s="93"/>
    </row>
    <row r="34506" spans="14:16">
      <c r="N34506" s="102"/>
      <c r="O34506" s="93"/>
      <c r="P34506" s="93"/>
    </row>
    <row r="34507" spans="14:16">
      <c r="N34507" s="102"/>
      <c r="O34507" s="93"/>
      <c r="P34507" s="93"/>
    </row>
    <row r="34508" spans="14:16">
      <c r="N34508" s="102"/>
      <c r="O34508" s="93"/>
      <c r="P34508" s="93"/>
    </row>
    <row r="34509" spans="14:16">
      <c r="N34509" s="102"/>
      <c r="O34509" s="93"/>
      <c r="P34509" s="93"/>
    </row>
    <row r="34510" spans="14:16">
      <c r="N34510" s="102"/>
      <c r="O34510" s="93"/>
      <c r="P34510" s="93"/>
    </row>
    <row r="34511" spans="14:16">
      <c r="N34511" s="102"/>
      <c r="O34511" s="93"/>
      <c r="P34511" s="93"/>
    </row>
    <row r="34512" spans="14:16">
      <c r="N34512" s="102"/>
      <c r="O34512" s="93"/>
      <c r="P34512" s="93"/>
    </row>
    <row r="34513" spans="14:16">
      <c r="N34513" s="102"/>
      <c r="O34513" s="93"/>
      <c r="P34513" s="93"/>
    </row>
    <row r="34514" spans="14:16">
      <c r="N34514" s="102"/>
      <c r="O34514" s="93"/>
      <c r="P34514" s="93"/>
    </row>
    <row r="34515" spans="14:16">
      <c r="N34515" s="102"/>
      <c r="O34515" s="93"/>
      <c r="P34515" s="93"/>
    </row>
    <row r="34516" spans="14:16">
      <c r="N34516" s="102"/>
      <c r="O34516" s="93"/>
      <c r="P34516" s="93"/>
    </row>
    <row r="34517" spans="14:16">
      <c r="N34517" s="102"/>
      <c r="O34517" s="93"/>
      <c r="P34517" s="93"/>
    </row>
    <row r="34518" spans="14:16">
      <c r="N34518" s="102"/>
      <c r="O34518" s="93"/>
      <c r="P34518" s="93"/>
    </row>
    <row r="34519" spans="14:16">
      <c r="N34519" s="102"/>
      <c r="O34519" s="93"/>
      <c r="P34519" s="93"/>
    </row>
    <row r="34520" spans="14:16">
      <c r="N34520" s="102"/>
      <c r="O34520" s="93"/>
      <c r="P34520" s="93"/>
    </row>
    <row r="34521" spans="14:16">
      <c r="N34521" s="102"/>
      <c r="O34521" s="93"/>
      <c r="P34521" s="93"/>
    </row>
    <row r="34522" spans="14:16">
      <c r="N34522" s="102"/>
      <c r="O34522" s="93"/>
      <c r="P34522" s="93"/>
    </row>
    <row r="34523" spans="14:16">
      <c r="N34523" s="102"/>
      <c r="O34523" s="93"/>
      <c r="P34523" s="93"/>
    </row>
    <row r="34524" spans="14:16">
      <c r="N34524" s="102"/>
      <c r="O34524" s="93"/>
      <c r="P34524" s="93"/>
    </row>
    <row r="34525" spans="14:16">
      <c r="N34525" s="102"/>
      <c r="O34525" s="93"/>
      <c r="P34525" s="93"/>
    </row>
    <row r="34526" spans="14:16">
      <c r="N34526" s="102"/>
      <c r="O34526" s="93"/>
      <c r="P34526" s="93"/>
    </row>
    <row r="34527" spans="14:16">
      <c r="N34527" s="102"/>
      <c r="O34527" s="93"/>
      <c r="P34527" s="93"/>
    </row>
    <row r="34528" spans="14:16">
      <c r="N34528" s="102"/>
      <c r="O34528" s="93"/>
      <c r="P34528" s="93"/>
    </row>
    <row r="34529" spans="14:16">
      <c r="N34529" s="102"/>
      <c r="O34529" s="93"/>
      <c r="P34529" s="93"/>
    </row>
    <row r="34530" spans="14:16">
      <c r="N34530" s="102"/>
      <c r="O34530" s="93"/>
      <c r="P34530" s="93"/>
    </row>
    <row r="34531" spans="14:16">
      <c r="N34531" s="102"/>
      <c r="O34531" s="93"/>
      <c r="P34531" s="93"/>
    </row>
    <row r="34532" spans="14:16">
      <c r="N34532" s="102"/>
      <c r="O34532" s="93"/>
      <c r="P34532" s="93"/>
    </row>
    <row r="34533" spans="14:16">
      <c r="N34533" s="102"/>
      <c r="O34533" s="93"/>
      <c r="P34533" s="93"/>
    </row>
    <row r="34534" spans="14:16">
      <c r="N34534" s="102"/>
      <c r="O34534" s="93"/>
      <c r="P34534" s="93"/>
    </row>
    <row r="34535" spans="14:16">
      <c r="N34535" s="102"/>
      <c r="O34535" s="93"/>
      <c r="P34535" s="93"/>
    </row>
    <row r="34536" spans="14:16">
      <c r="N34536" s="102"/>
      <c r="O34536" s="93"/>
      <c r="P34536" s="93"/>
    </row>
    <row r="34537" spans="14:16">
      <c r="N34537" s="102"/>
      <c r="O34537" s="93"/>
      <c r="P34537" s="93"/>
    </row>
    <row r="34538" spans="14:16">
      <c r="N34538" s="102"/>
      <c r="O34538" s="93"/>
      <c r="P34538" s="93"/>
    </row>
    <row r="34539" spans="14:16">
      <c r="N34539" s="102"/>
      <c r="O34539" s="93"/>
      <c r="P34539" s="93"/>
    </row>
    <row r="34540" spans="14:16">
      <c r="N34540" s="102"/>
      <c r="O34540" s="93"/>
      <c r="P34540" s="93"/>
    </row>
    <row r="34541" spans="14:16">
      <c r="N34541" s="102"/>
      <c r="O34541" s="93"/>
      <c r="P34541" s="93"/>
    </row>
    <row r="34542" spans="14:16">
      <c r="N34542" s="102"/>
      <c r="O34542" s="93"/>
      <c r="P34542" s="93"/>
    </row>
    <row r="34543" spans="14:16">
      <c r="N34543" s="102"/>
      <c r="O34543" s="93"/>
      <c r="P34543" s="93"/>
    </row>
    <row r="34544" spans="14:16">
      <c r="N34544" s="102"/>
      <c r="O34544" s="93"/>
      <c r="P34544" s="93"/>
    </row>
    <row r="34545" spans="14:16">
      <c r="N34545" s="102"/>
      <c r="O34545" s="93"/>
      <c r="P34545" s="93"/>
    </row>
    <row r="34546" spans="14:16">
      <c r="N34546" s="102"/>
      <c r="O34546" s="93"/>
      <c r="P34546" s="93"/>
    </row>
    <row r="34547" spans="14:16">
      <c r="N34547" s="102"/>
      <c r="O34547" s="93"/>
      <c r="P34547" s="93"/>
    </row>
    <row r="34548" spans="14:16">
      <c r="N34548" s="102"/>
      <c r="O34548" s="93"/>
      <c r="P34548" s="93"/>
    </row>
    <row r="34549" spans="14:16">
      <c r="N34549" s="102"/>
      <c r="O34549" s="93"/>
      <c r="P34549" s="93"/>
    </row>
    <row r="34550" spans="14:16">
      <c r="N34550" s="102"/>
      <c r="O34550" s="93"/>
      <c r="P34550" s="93"/>
    </row>
    <row r="34551" spans="14:16">
      <c r="N34551" s="102"/>
      <c r="O34551" s="93"/>
      <c r="P34551" s="93"/>
    </row>
    <row r="34552" spans="14:16">
      <c r="N34552" s="102"/>
      <c r="O34552" s="93"/>
      <c r="P34552" s="93"/>
    </row>
    <row r="34553" spans="14:16">
      <c r="N34553" s="102"/>
      <c r="O34553" s="93"/>
      <c r="P34553" s="93"/>
    </row>
    <row r="34554" spans="14:16">
      <c r="N34554" s="102"/>
      <c r="O34554" s="93"/>
      <c r="P34554" s="93"/>
    </row>
    <row r="34555" spans="14:16">
      <c r="N34555" s="102"/>
      <c r="O34555" s="93"/>
      <c r="P34555" s="93"/>
    </row>
    <row r="34556" spans="14:16">
      <c r="N34556" s="102"/>
      <c r="O34556" s="93"/>
      <c r="P34556" s="93"/>
    </row>
    <row r="34557" spans="14:16">
      <c r="N34557" s="102"/>
      <c r="O34557" s="93"/>
      <c r="P34557" s="93"/>
    </row>
    <row r="34558" spans="14:16">
      <c r="N34558" s="102"/>
      <c r="O34558" s="93"/>
      <c r="P34558" s="93"/>
    </row>
    <row r="34559" spans="14:16">
      <c r="N34559" s="102"/>
      <c r="O34559" s="93"/>
      <c r="P34559" s="93"/>
    </row>
    <row r="34560" spans="14:16">
      <c r="N34560" s="102"/>
      <c r="O34560" s="93"/>
      <c r="P34560" s="93"/>
    </row>
    <row r="34561" spans="14:16">
      <c r="N34561" s="102"/>
      <c r="O34561" s="93"/>
      <c r="P34561" s="93"/>
    </row>
    <row r="34562" spans="14:16">
      <c r="N34562" s="102"/>
      <c r="O34562" s="93"/>
      <c r="P34562" s="93"/>
    </row>
    <row r="34563" spans="14:16">
      <c r="N34563" s="102"/>
      <c r="O34563" s="93"/>
      <c r="P34563" s="93"/>
    </row>
    <row r="34564" spans="14:16">
      <c r="N34564" s="102"/>
      <c r="O34564" s="93"/>
      <c r="P34564" s="93"/>
    </row>
    <row r="34565" spans="14:16">
      <c r="N34565" s="102"/>
      <c r="O34565" s="93"/>
      <c r="P34565" s="93"/>
    </row>
    <row r="34566" spans="14:16">
      <c r="N34566" s="102"/>
      <c r="O34566" s="93"/>
      <c r="P34566" s="93"/>
    </row>
    <row r="34567" spans="14:16">
      <c r="N34567" s="102"/>
      <c r="O34567" s="93"/>
      <c r="P34567" s="93"/>
    </row>
    <row r="34568" spans="14:16">
      <c r="N34568" s="102"/>
      <c r="O34568" s="93"/>
      <c r="P34568" s="93"/>
    </row>
    <row r="34569" spans="14:16">
      <c r="N34569" s="102"/>
      <c r="O34569" s="93"/>
      <c r="P34569" s="93"/>
    </row>
    <row r="34570" spans="14:16">
      <c r="N34570" s="102"/>
      <c r="O34570" s="93"/>
      <c r="P34570" s="93"/>
    </row>
    <row r="34571" spans="14:16">
      <c r="N34571" s="102"/>
      <c r="O34571" s="93"/>
      <c r="P34571" s="93"/>
    </row>
    <row r="34572" spans="14:16">
      <c r="N34572" s="102"/>
      <c r="O34572" s="93"/>
      <c r="P34572" s="93"/>
    </row>
    <row r="34573" spans="14:16">
      <c r="N34573" s="102"/>
      <c r="O34573" s="93"/>
      <c r="P34573" s="93"/>
    </row>
    <row r="34574" spans="14:16">
      <c r="N34574" s="102"/>
      <c r="O34574" s="93"/>
      <c r="P34574" s="93"/>
    </row>
    <row r="34575" spans="14:16">
      <c r="N34575" s="102"/>
      <c r="O34575" s="93"/>
      <c r="P34575" s="93"/>
    </row>
    <row r="34576" spans="14:16">
      <c r="N34576" s="102"/>
      <c r="O34576" s="93"/>
      <c r="P34576" s="93"/>
    </row>
    <row r="34577" spans="14:16">
      <c r="N34577" s="102"/>
      <c r="O34577" s="93"/>
      <c r="P34577" s="93"/>
    </row>
    <row r="34578" spans="14:16">
      <c r="N34578" s="102"/>
      <c r="O34578" s="93"/>
      <c r="P34578" s="93"/>
    </row>
    <row r="34579" spans="14:16">
      <c r="N34579" s="102"/>
      <c r="O34579" s="93"/>
      <c r="P34579" s="93"/>
    </row>
    <row r="34580" spans="14:16">
      <c r="N34580" s="102"/>
      <c r="O34580" s="93"/>
      <c r="P34580" s="93"/>
    </row>
    <row r="34581" spans="14:16">
      <c r="N34581" s="102"/>
      <c r="O34581" s="93"/>
      <c r="P34581" s="93"/>
    </row>
    <row r="34582" spans="14:16">
      <c r="N34582" s="102"/>
      <c r="O34582" s="93"/>
      <c r="P34582" s="93"/>
    </row>
    <row r="34583" spans="14:16">
      <c r="N34583" s="102"/>
      <c r="O34583" s="93"/>
      <c r="P34583" s="93"/>
    </row>
    <row r="34584" spans="14:16">
      <c r="N34584" s="102"/>
      <c r="O34584" s="93"/>
      <c r="P34584" s="93"/>
    </row>
    <row r="34585" spans="14:16">
      <c r="N34585" s="102"/>
      <c r="O34585" s="93"/>
      <c r="P34585" s="93"/>
    </row>
    <row r="34586" spans="14:16">
      <c r="N34586" s="102"/>
      <c r="O34586" s="93"/>
      <c r="P34586" s="93"/>
    </row>
    <row r="34587" spans="14:16">
      <c r="N34587" s="102"/>
      <c r="O34587" s="93"/>
      <c r="P34587" s="93"/>
    </row>
    <row r="34588" spans="14:16">
      <c r="N34588" s="102"/>
      <c r="O34588" s="93"/>
      <c r="P34588" s="93"/>
    </row>
    <row r="34589" spans="14:16">
      <c r="N34589" s="102"/>
      <c r="O34589" s="93"/>
      <c r="P34589" s="93"/>
    </row>
    <row r="34590" spans="14:16">
      <c r="N34590" s="102"/>
      <c r="O34590" s="93"/>
      <c r="P34590" s="93"/>
    </row>
    <row r="34591" spans="14:16">
      <c r="N34591" s="102"/>
      <c r="O34591" s="93"/>
      <c r="P34591" s="93"/>
    </row>
    <row r="34592" spans="14:16">
      <c r="N34592" s="102"/>
      <c r="O34592" s="93"/>
      <c r="P34592" s="93"/>
    </row>
    <row r="34593" spans="14:16">
      <c r="N34593" s="102"/>
      <c r="O34593" s="93"/>
      <c r="P34593" s="93"/>
    </row>
    <row r="34594" spans="14:16">
      <c r="N34594" s="102"/>
      <c r="O34594" s="93"/>
      <c r="P34594" s="93"/>
    </row>
    <row r="34595" spans="14:16">
      <c r="N34595" s="102"/>
      <c r="O34595" s="93"/>
      <c r="P34595" s="93"/>
    </row>
    <row r="34596" spans="14:16">
      <c r="N34596" s="102"/>
      <c r="O34596" s="93"/>
      <c r="P34596" s="93"/>
    </row>
    <row r="34597" spans="14:16">
      <c r="N34597" s="102"/>
      <c r="O34597" s="93"/>
      <c r="P34597" s="93"/>
    </row>
    <row r="34598" spans="14:16">
      <c r="N34598" s="102"/>
      <c r="O34598" s="93"/>
      <c r="P34598" s="93"/>
    </row>
    <row r="34599" spans="14:16">
      <c r="N34599" s="102"/>
      <c r="O34599" s="93"/>
      <c r="P34599" s="93"/>
    </row>
    <row r="34600" spans="14:16">
      <c r="N34600" s="102"/>
      <c r="O34600" s="93"/>
      <c r="P34600" s="93"/>
    </row>
    <row r="34601" spans="14:16">
      <c r="N34601" s="102"/>
      <c r="O34601" s="93"/>
      <c r="P34601" s="93"/>
    </row>
    <row r="34602" spans="14:16">
      <c r="N34602" s="102"/>
      <c r="O34602" s="93"/>
      <c r="P34602" s="93"/>
    </row>
    <row r="34603" spans="14:16">
      <c r="N34603" s="102"/>
      <c r="O34603" s="93"/>
      <c r="P34603" s="93"/>
    </row>
    <row r="34604" spans="14:16">
      <c r="N34604" s="102"/>
      <c r="O34604" s="93"/>
      <c r="P34604" s="93"/>
    </row>
    <row r="34605" spans="14:16">
      <c r="N34605" s="102"/>
      <c r="O34605" s="93"/>
      <c r="P34605" s="93"/>
    </row>
    <row r="34606" spans="14:16">
      <c r="N34606" s="102"/>
      <c r="O34606" s="93"/>
      <c r="P34606" s="93"/>
    </row>
    <row r="34607" spans="14:16">
      <c r="N34607" s="102"/>
      <c r="O34607" s="93"/>
      <c r="P34607" s="93"/>
    </row>
    <row r="34608" spans="14:16">
      <c r="N34608" s="102"/>
      <c r="O34608" s="93"/>
      <c r="P34608" s="93"/>
    </row>
    <row r="34609" spans="14:16">
      <c r="N34609" s="102"/>
      <c r="O34609" s="93"/>
      <c r="P34609" s="93"/>
    </row>
    <row r="34610" spans="14:16">
      <c r="N34610" s="102"/>
      <c r="O34610" s="93"/>
      <c r="P34610" s="93"/>
    </row>
    <row r="34611" spans="14:16">
      <c r="N34611" s="102"/>
      <c r="O34611" s="93"/>
      <c r="P34611" s="93"/>
    </row>
    <row r="34612" spans="14:16">
      <c r="N34612" s="102"/>
      <c r="O34612" s="93"/>
      <c r="P34612" s="93"/>
    </row>
    <row r="34613" spans="14:16">
      <c r="N34613" s="102"/>
      <c r="O34613" s="93"/>
      <c r="P34613" s="93"/>
    </row>
    <row r="34614" spans="14:16">
      <c r="N34614" s="102"/>
      <c r="O34614" s="93"/>
      <c r="P34614" s="93"/>
    </row>
    <row r="34615" spans="14:16">
      <c r="N34615" s="102"/>
      <c r="O34615" s="93"/>
      <c r="P34615" s="93"/>
    </row>
    <row r="34616" spans="14:16">
      <c r="N34616" s="102"/>
      <c r="O34616" s="93"/>
      <c r="P34616" s="93"/>
    </row>
    <row r="34617" spans="14:16">
      <c r="N34617" s="102"/>
      <c r="O34617" s="93"/>
      <c r="P34617" s="93"/>
    </row>
    <row r="34618" spans="14:16">
      <c r="N34618" s="102"/>
      <c r="O34618" s="93"/>
      <c r="P34618" s="93"/>
    </row>
    <row r="34619" spans="14:16">
      <c r="N34619" s="102"/>
      <c r="O34619" s="93"/>
      <c r="P34619" s="93"/>
    </row>
    <row r="34620" spans="14:16">
      <c r="N34620" s="102"/>
      <c r="O34620" s="93"/>
      <c r="P34620" s="93"/>
    </row>
    <row r="34621" spans="14:16">
      <c r="N34621" s="102"/>
      <c r="O34621" s="93"/>
      <c r="P34621" s="93"/>
    </row>
    <row r="34622" spans="14:16">
      <c r="N34622" s="102"/>
      <c r="O34622" s="93"/>
      <c r="P34622" s="93"/>
    </row>
    <row r="34623" spans="14:16">
      <c r="N34623" s="102"/>
      <c r="O34623" s="93"/>
      <c r="P34623" s="93"/>
    </row>
    <row r="34624" spans="14:16">
      <c r="N34624" s="102"/>
      <c r="O34624" s="93"/>
      <c r="P34624" s="93"/>
    </row>
    <row r="34625" spans="14:16">
      <c r="N34625" s="102"/>
      <c r="O34625" s="93"/>
      <c r="P34625" s="93"/>
    </row>
    <row r="34626" spans="14:16">
      <c r="N34626" s="102"/>
      <c r="O34626" s="93"/>
      <c r="P34626" s="93"/>
    </row>
    <row r="34627" spans="14:16">
      <c r="N34627" s="102"/>
      <c r="O34627" s="93"/>
      <c r="P34627" s="93"/>
    </row>
    <row r="34628" spans="14:16">
      <c r="N34628" s="102"/>
      <c r="O34628" s="93"/>
      <c r="P34628" s="93"/>
    </row>
    <row r="34629" spans="14:16">
      <c r="N34629" s="102"/>
      <c r="O34629" s="93"/>
      <c r="P34629" s="93"/>
    </row>
    <row r="34630" spans="14:16">
      <c r="N34630" s="102"/>
      <c r="O34630" s="93"/>
      <c r="P34630" s="93"/>
    </row>
    <row r="34631" spans="14:16">
      <c r="N34631" s="102"/>
      <c r="O34631" s="93"/>
      <c r="P34631" s="93"/>
    </row>
    <row r="34632" spans="14:16">
      <c r="N34632" s="102"/>
      <c r="O34632" s="93"/>
      <c r="P34632" s="93"/>
    </row>
    <row r="34633" spans="14:16">
      <c r="N34633" s="102"/>
      <c r="O34633" s="93"/>
      <c r="P34633" s="93"/>
    </row>
    <row r="34634" spans="14:16">
      <c r="N34634" s="102"/>
      <c r="O34634" s="93"/>
      <c r="P34634" s="93"/>
    </row>
    <row r="34635" spans="14:16">
      <c r="N34635" s="102"/>
      <c r="O34635" s="93"/>
      <c r="P34635" s="93"/>
    </row>
    <row r="34636" spans="14:16">
      <c r="N34636" s="102"/>
      <c r="O34636" s="93"/>
      <c r="P34636" s="93"/>
    </row>
    <row r="34637" spans="14:16">
      <c r="N34637" s="102"/>
      <c r="O34637" s="93"/>
      <c r="P34637" s="93"/>
    </row>
    <row r="34638" spans="14:16">
      <c r="N34638" s="102"/>
      <c r="O34638" s="93"/>
      <c r="P34638" s="93"/>
    </row>
    <row r="34639" spans="14:16">
      <c r="N34639" s="102"/>
      <c r="O34639" s="93"/>
      <c r="P34639" s="93"/>
    </row>
    <row r="34640" spans="14:16">
      <c r="N34640" s="102"/>
      <c r="O34640" s="93"/>
      <c r="P34640" s="93"/>
    </row>
    <row r="34641" spans="14:16">
      <c r="N34641" s="102"/>
      <c r="O34641" s="93"/>
      <c r="P34641" s="93"/>
    </row>
    <row r="34642" spans="14:16">
      <c r="N34642" s="102"/>
      <c r="O34642" s="93"/>
      <c r="P34642" s="93"/>
    </row>
    <row r="34643" spans="14:16">
      <c r="N34643" s="102"/>
      <c r="O34643" s="93"/>
      <c r="P34643" s="93"/>
    </row>
    <row r="34644" spans="14:16">
      <c r="N34644" s="102"/>
      <c r="O34644" s="93"/>
      <c r="P34644" s="93"/>
    </row>
    <row r="34645" spans="14:16">
      <c r="N34645" s="102"/>
      <c r="O34645" s="93"/>
      <c r="P34645" s="93"/>
    </row>
    <row r="34646" spans="14:16">
      <c r="N34646" s="102"/>
      <c r="O34646" s="93"/>
      <c r="P34646" s="93"/>
    </row>
    <row r="34647" spans="14:16">
      <c r="N34647" s="102"/>
      <c r="O34647" s="93"/>
      <c r="P34647" s="93"/>
    </row>
    <row r="34648" spans="14:16">
      <c r="N34648" s="102"/>
      <c r="O34648" s="93"/>
      <c r="P34648" s="93"/>
    </row>
    <row r="34649" spans="14:16">
      <c r="N34649" s="102"/>
      <c r="O34649" s="93"/>
      <c r="P34649" s="93"/>
    </row>
    <row r="34650" spans="14:16">
      <c r="N34650" s="102"/>
      <c r="O34650" s="93"/>
      <c r="P34650" s="93"/>
    </row>
    <row r="34651" spans="14:16">
      <c r="N34651" s="102"/>
      <c r="O34651" s="93"/>
      <c r="P34651" s="93"/>
    </row>
    <row r="34652" spans="14:16">
      <c r="N34652" s="102"/>
      <c r="O34652" s="93"/>
      <c r="P34652" s="93"/>
    </row>
    <row r="34653" spans="14:16">
      <c r="N34653" s="102"/>
      <c r="O34653" s="93"/>
      <c r="P34653" s="93"/>
    </row>
    <row r="34654" spans="14:16">
      <c r="N34654" s="102"/>
      <c r="O34654" s="93"/>
      <c r="P34654" s="93"/>
    </row>
    <row r="34655" spans="14:16">
      <c r="N34655" s="102"/>
      <c r="O34655" s="93"/>
      <c r="P34655" s="93"/>
    </row>
    <row r="34656" spans="14:16">
      <c r="N34656" s="102"/>
      <c r="O34656" s="93"/>
      <c r="P34656" s="93"/>
    </row>
    <row r="34657" spans="14:16">
      <c r="N34657" s="102"/>
      <c r="O34657" s="93"/>
      <c r="P34657" s="93"/>
    </row>
    <row r="34658" spans="14:16">
      <c r="N34658" s="102"/>
      <c r="O34658" s="93"/>
      <c r="P34658" s="93"/>
    </row>
    <row r="34659" spans="14:16">
      <c r="N34659" s="102"/>
      <c r="O34659" s="93"/>
      <c r="P34659" s="93"/>
    </row>
    <row r="34660" spans="14:16">
      <c r="N34660" s="102"/>
      <c r="O34660" s="93"/>
      <c r="P34660" s="93"/>
    </row>
    <row r="34661" spans="14:16">
      <c r="N34661" s="102"/>
      <c r="O34661" s="93"/>
      <c r="P34661" s="93"/>
    </row>
    <row r="34662" spans="14:16">
      <c r="N34662" s="102"/>
      <c r="O34662" s="93"/>
      <c r="P34662" s="93"/>
    </row>
    <row r="34663" spans="14:16">
      <c r="N34663" s="102"/>
      <c r="O34663" s="93"/>
      <c r="P34663" s="93"/>
    </row>
    <row r="34664" spans="14:16">
      <c r="N34664" s="102"/>
      <c r="O34664" s="93"/>
      <c r="P34664" s="93"/>
    </row>
    <row r="34665" spans="14:16">
      <c r="N34665" s="102"/>
      <c r="O34665" s="93"/>
      <c r="P34665" s="93"/>
    </row>
    <row r="34666" spans="14:16">
      <c r="N34666" s="102"/>
      <c r="O34666" s="93"/>
      <c r="P34666" s="93"/>
    </row>
    <row r="34667" spans="14:16">
      <c r="N34667" s="102"/>
      <c r="O34667" s="93"/>
      <c r="P34667" s="93"/>
    </row>
    <row r="34668" spans="14:16">
      <c r="N34668" s="102"/>
      <c r="O34668" s="93"/>
      <c r="P34668" s="93"/>
    </row>
    <row r="34669" spans="14:16">
      <c r="N34669" s="102"/>
      <c r="O34669" s="93"/>
      <c r="P34669" s="93"/>
    </row>
    <row r="34670" spans="14:16">
      <c r="N34670" s="102"/>
      <c r="O34670" s="93"/>
      <c r="P34670" s="93"/>
    </row>
    <row r="34671" spans="14:16">
      <c r="N34671" s="102"/>
      <c r="O34671" s="93"/>
      <c r="P34671" s="93"/>
    </row>
    <row r="34672" spans="14:16">
      <c r="N34672" s="102"/>
      <c r="O34672" s="93"/>
      <c r="P34672" s="93"/>
    </row>
    <row r="34673" spans="14:16">
      <c r="N34673" s="102"/>
      <c r="O34673" s="93"/>
      <c r="P34673" s="93"/>
    </row>
    <row r="34674" spans="14:16">
      <c r="N34674" s="102"/>
      <c r="O34674" s="93"/>
      <c r="P34674" s="93"/>
    </row>
    <row r="34675" spans="14:16">
      <c r="N34675" s="102"/>
      <c r="O34675" s="93"/>
      <c r="P34675" s="93"/>
    </row>
    <row r="34676" spans="14:16">
      <c r="N34676" s="102"/>
      <c r="O34676" s="93"/>
      <c r="P34676" s="93"/>
    </row>
    <row r="34677" spans="14:16">
      <c r="N34677" s="102"/>
      <c r="O34677" s="93"/>
      <c r="P34677" s="93"/>
    </row>
    <row r="34678" spans="14:16">
      <c r="N34678" s="102"/>
      <c r="O34678" s="93"/>
      <c r="P34678" s="93"/>
    </row>
    <row r="34679" spans="14:16">
      <c r="N34679" s="102"/>
      <c r="O34679" s="93"/>
      <c r="P34679" s="93"/>
    </row>
    <row r="34680" spans="14:16">
      <c r="N34680" s="102"/>
      <c r="O34680" s="93"/>
      <c r="P34680" s="93"/>
    </row>
    <row r="34681" spans="14:16">
      <c r="N34681" s="102"/>
      <c r="O34681" s="93"/>
      <c r="P34681" s="93"/>
    </row>
    <row r="34682" spans="14:16">
      <c r="N34682" s="102"/>
      <c r="O34682" s="93"/>
      <c r="P34682" s="93"/>
    </row>
    <row r="34683" spans="14:16">
      <c r="N34683" s="102"/>
      <c r="O34683" s="93"/>
      <c r="P34683" s="93"/>
    </row>
    <row r="34684" spans="14:16">
      <c r="N34684" s="102"/>
      <c r="O34684" s="93"/>
      <c r="P34684" s="93"/>
    </row>
    <row r="34685" spans="14:16">
      <c r="N34685" s="102"/>
      <c r="O34685" s="93"/>
      <c r="P34685" s="93"/>
    </row>
    <row r="34686" spans="14:16">
      <c r="N34686" s="102"/>
      <c r="O34686" s="93"/>
      <c r="P34686" s="93"/>
    </row>
    <row r="34687" spans="14:16">
      <c r="N34687" s="102"/>
      <c r="O34687" s="93"/>
      <c r="P34687" s="93"/>
    </row>
    <row r="34688" spans="14:16">
      <c r="N34688" s="102"/>
      <c r="O34688" s="93"/>
      <c r="P34688" s="93"/>
    </row>
    <row r="34689" spans="14:16">
      <c r="N34689" s="102"/>
      <c r="O34689" s="93"/>
      <c r="P34689" s="93"/>
    </row>
    <row r="34690" spans="14:16">
      <c r="N34690" s="102"/>
      <c r="O34690" s="93"/>
      <c r="P34690" s="93"/>
    </row>
    <row r="34691" spans="14:16">
      <c r="N34691" s="102"/>
      <c r="O34691" s="93"/>
      <c r="P34691" s="93"/>
    </row>
    <row r="34692" spans="14:16">
      <c r="N34692" s="102"/>
      <c r="O34692" s="93"/>
      <c r="P34692" s="93"/>
    </row>
    <row r="34693" spans="14:16">
      <c r="N34693" s="102"/>
      <c r="O34693" s="93"/>
      <c r="P34693" s="93"/>
    </row>
    <row r="34694" spans="14:16">
      <c r="N34694" s="102"/>
      <c r="O34694" s="93"/>
      <c r="P34694" s="93"/>
    </row>
    <row r="34695" spans="14:16">
      <c r="N34695" s="102"/>
      <c r="O34695" s="93"/>
      <c r="P34695" s="93"/>
    </row>
    <row r="34696" spans="14:16">
      <c r="N34696" s="102"/>
      <c r="O34696" s="93"/>
      <c r="P34696" s="93"/>
    </row>
    <row r="34697" spans="14:16">
      <c r="N34697" s="102"/>
      <c r="O34697" s="93"/>
      <c r="P34697" s="93"/>
    </row>
    <row r="34698" spans="14:16">
      <c r="N34698" s="102"/>
      <c r="O34698" s="93"/>
      <c r="P34698" s="93"/>
    </row>
    <row r="34699" spans="14:16">
      <c r="N34699" s="102"/>
      <c r="O34699" s="93"/>
      <c r="P34699" s="93"/>
    </row>
    <row r="34700" spans="14:16">
      <c r="N34700" s="102"/>
      <c r="O34700" s="93"/>
      <c r="P34700" s="93"/>
    </row>
    <row r="34701" spans="14:16">
      <c r="N34701" s="102"/>
      <c r="O34701" s="93"/>
      <c r="P34701" s="93"/>
    </row>
    <row r="34702" spans="14:16">
      <c r="N34702" s="102"/>
      <c r="O34702" s="93"/>
      <c r="P34702" s="93"/>
    </row>
    <row r="34703" spans="14:16">
      <c r="N34703" s="102"/>
      <c r="O34703" s="93"/>
      <c r="P34703" s="93"/>
    </row>
    <row r="34704" spans="14:16">
      <c r="N34704" s="102"/>
      <c r="O34704" s="93"/>
      <c r="P34704" s="93"/>
    </row>
    <row r="34705" spans="14:16">
      <c r="N34705" s="102"/>
      <c r="O34705" s="93"/>
      <c r="P34705" s="93"/>
    </row>
    <row r="34706" spans="14:16">
      <c r="N34706" s="102"/>
      <c r="O34706" s="93"/>
      <c r="P34706" s="93"/>
    </row>
    <row r="34707" spans="14:16">
      <c r="N34707" s="102"/>
      <c r="O34707" s="93"/>
      <c r="P34707" s="93"/>
    </row>
    <row r="34708" spans="14:16">
      <c r="N34708" s="102"/>
      <c r="O34708" s="93"/>
      <c r="P34708" s="93"/>
    </row>
    <row r="34709" spans="14:16">
      <c r="N34709" s="102"/>
      <c r="O34709" s="93"/>
      <c r="P34709" s="93"/>
    </row>
    <row r="34710" spans="14:16">
      <c r="N34710" s="102"/>
      <c r="O34710" s="93"/>
      <c r="P34710" s="93"/>
    </row>
    <row r="34711" spans="14:16">
      <c r="N34711" s="102"/>
      <c r="O34711" s="93"/>
      <c r="P34711" s="93"/>
    </row>
    <row r="34712" spans="14:16">
      <c r="N34712" s="102"/>
      <c r="O34712" s="93"/>
      <c r="P34712" s="93"/>
    </row>
    <row r="34713" spans="14:16">
      <c r="N34713" s="102"/>
      <c r="O34713" s="93"/>
      <c r="P34713" s="93"/>
    </row>
    <row r="34714" spans="14:16">
      <c r="N34714" s="102"/>
      <c r="O34714" s="93"/>
      <c r="P34714" s="93"/>
    </row>
    <row r="34715" spans="14:16">
      <c r="N34715" s="102"/>
      <c r="O34715" s="93"/>
      <c r="P34715" s="93"/>
    </row>
    <row r="34716" spans="14:16">
      <c r="N34716" s="102"/>
      <c r="O34716" s="93"/>
      <c r="P34716" s="93"/>
    </row>
    <row r="34717" spans="14:16">
      <c r="N34717" s="102"/>
      <c r="O34717" s="93"/>
      <c r="P34717" s="93"/>
    </row>
    <row r="34718" spans="14:16">
      <c r="N34718" s="102"/>
      <c r="O34718" s="93"/>
      <c r="P34718" s="93"/>
    </row>
    <row r="34719" spans="14:16">
      <c r="N34719" s="102"/>
      <c r="O34719" s="93"/>
      <c r="P34719" s="93"/>
    </row>
    <row r="34720" spans="14:16">
      <c r="N34720" s="102"/>
      <c r="O34720" s="93"/>
      <c r="P34720" s="93"/>
    </row>
    <row r="34721" spans="14:16">
      <c r="N34721" s="102"/>
      <c r="O34721" s="93"/>
      <c r="P34721" s="93"/>
    </row>
    <row r="34722" spans="14:16">
      <c r="N34722" s="102"/>
      <c r="O34722" s="93"/>
      <c r="P34722" s="93"/>
    </row>
    <row r="34723" spans="14:16">
      <c r="N34723" s="102"/>
      <c r="O34723" s="93"/>
      <c r="P34723" s="93"/>
    </row>
    <row r="34724" spans="14:16">
      <c r="N34724" s="102"/>
      <c r="O34724" s="93"/>
      <c r="P34724" s="93"/>
    </row>
    <row r="34725" spans="14:16">
      <c r="N34725" s="102"/>
      <c r="O34725" s="93"/>
      <c r="P34725" s="93"/>
    </row>
    <row r="34726" spans="14:16">
      <c r="N34726" s="102"/>
      <c r="O34726" s="93"/>
      <c r="P34726" s="93"/>
    </row>
    <row r="34727" spans="14:16">
      <c r="N34727" s="102"/>
      <c r="O34727" s="93"/>
      <c r="P34727" s="93"/>
    </row>
    <row r="34728" spans="14:16">
      <c r="N34728" s="102"/>
      <c r="O34728" s="93"/>
      <c r="P34728" s="93"/>
    </row>
    <row r="34729" spans="14:16">
      <c r="N34729" s="102"/>
      <c r="O34729" s="93"/>
      <c r="P34729" s="93"/>
    </row>
    <row r="34730" spans="14:16">
      <c r="N34730" s="102"/>
      <c r="O34730" s="93"/>
      <c r="P34730" s="93"/>
    </row>
    <row r="34731" spans="14:16">
      <c r="N34731" s="102"/>
      <c r="O34731" s="93"/>
      <c r="P34731" s="93"/>
    </row>
    <row r="34732" spans="14:16">
      <c r="N34732" s="102"/>
      <c r="O34732" s="93"/>
      <c r="P34732" s="93"/>
    </row>
    <row r="34733" spans="14:16">
      <c r="N34733" s="102"/>
      <c r="O34733" s="93"/>
      <c r="P34733" s="93"/>
    </row>
    <row r="34734" spans="14:16">
      <c r="N34734" s="102"/>
      <c r="O34734" s="93"/>
      <c r="P34734" s="93"/>
    </row>
    <row r="34735" spans="14:16">
      <c r="N34735" s="102"/>
      <c r="O34735" s="93"/>
      <c r="P34735" s="93"/>
    </row>
    <row r="34736" spans="14:16">
      <c r="N34736" s="102"/>
      <c r="O34736" s="93"/>
      <c r="P34736" s="93"/>
    </row>
    <row r="34737" spans="14:16">
      <c r="N34737" s="102"/>
      <c r="O34737" s="93"/>
      <c r="P34737" s="93"/>
    </row>
    <row r="34738" spans="14:16">
      <c r="N34738" s="102"/>
      <c r="O34738" s="93"/>
      <c r="P34738" s="93"/>
    </row>
    <row r="34739" spans="14:16">
      <c r="N34739" s="102"/>
      <c r="O34739" s="93"/>
      <c r="P34739" s="93"/>
    </row>
    <row r="34740" spans="14:16">
      <c r="N34740" s="102"/>
      <c r="O34740" s="93"/>
      <c r="P34740" s="93"/>
    </row>
    <row r="34741" spans="14:16">
      <c r="N34741" s="102"/>
      <c r="O34741" s="93"/>
      <c r="P34741" s="93"/>
    </row>
    <row r="34742" spans="14:16">
      <c r="N34742" s="102"/>
      <c r="O34742" s="93"/>
      <c r="P34742" s="93"/>
    </row>
    <row r="34743" spans="14:16">
      <c r="N34743" s="102"/>
      <c r="O34743" s="93"/>
      <c r="P34743" s="93"/>
    </row>
    <row r="34744" spans="14:16">
      <c r="N34744" s="102"/>
      <c r="O34744" s="93"/>
      <c r="P34744" s="93"/>
    </row>
    <row r="34745" spans="14:16">
      <c r="N34745" s="102"/>
      <c r="O34745" s="93"/>
      <c r="P34745" s="93"/>
    </row>
    <row r="34746" spans="14:16">
      <c r="N34746" s="102"/>
      <c r="O34746" s="93"/>
      <c r="P34746" s="93"/>
    </row>
    <row r="34747" spans="14:16">
      <c r="N34747" s="102"/>
      <c r="O34747" s="93"/>
      <c r="P34747" s="93"/>
    </row>
    <row r="34748" spans="14:16">
      <c r="N34748" s="102"/>
      <c r="O34748" s="93"/>
      <c r="P34748" s="93"/>
    </row>
    <row r="34749" spans="14:16">
      <c r="N34749" s="102"/>
      <c r="O34749" s="93"/>
      <c r="P34749" s="93"/>
    </row>
    <row r="34750" spans="14:16">
      <c r="N34750" s="102"/>
      <c r="O34750" s="93"/>
      <c r="P34750" s="93"/>
    </row>
    <row r="34751" spans="14:16">
      <c r="N34751" s="102"/>
      <c r="O34751" s="93"/>
      <c r="P34751" s="93"/>
    </row>
    <row r="34752" spans="14:16">
      <c r="N34752" s="102"/>
      <c r="O34752" s="93"/>
      <c r="P34752" s="93"/>
    </row>
    <row r="34753" spans="14:16">
      <c r="N34753" s="102"/>
      <c r="O34753" s="93"/>
      <c r="P34753" s="93"/>
    </row>
    <row r="34754" spans="14:16">
      <c r="N34754" s="102"/>
      <c r="O34754" s="93"/>
      <c r="P34754" s="93"/>
    </row>
    <row r="34755" spans="14:16">
      <c r="N34755" s="102"/>
      <c r="O34755" s="93"/>
      <c r="P34755" s="93"/>
    </row>
    <row r="34756" spans="14:16">
      <c r="N34756" s="102"/>
      <c r="O34756" s="93"/>
      <c r="P34756" s="93"/>
    </row>
    <row r="34757" spans="14:16">
      <c r="N34757" s="102"/>
      <c r="O34757" s="93"/>
      <c r="P34757" s="93"/>
    </row>
    <row r="34758" spans="14:16">
      <c r="N34758" s="102"/>
      <c r="O34758" s="93"/>
      <c r="P34758" s="93"/>
    </row>
    <row r="34759" spans="14:16">
      <c r="N34759" s="102"/>
      <c r="O34759" s="93"/>
      <c r="P34759" s="93"/>
    </row>
    <row r="34760" spans="14:16">
      <c r="N34760" s="102"/>
      <c r="O34760" s="93"/>
      <c r="P34760" s="93"/>
    </row>
    <row r="34761" spans="14:16">
      <c r="N34761" s="102"/>
      <c r="O34761" s="93"/>
      <c r="P34761" s="93"/>
    </row>
    <row r="34762" spans="14:16">
      <c r="N34762" s="102"/>
      <c r="O34762" s="93"/>
      <c r="P34762" s="93"/>
    </row>
    <row r="34763" spans="14:16">
      <c r="N34763" s="102"/>
      <c r="O34763" s="93"/>
      <c r="P34763" s="93"/>
    </row>
    <row r="34764" spans="14:16">
      <c r="N34764" s="102"/>
      <c r="O34764" s="93"/>
      <c r="P34764" s="93"/>
    </row>
    <row r="34765" spans="14:16">
      <c r="N34765" s="102"/>
      <c r="O34765" s="93"/>
      <c r="P34765" s="93"/>
    </row>
    <row r="34766" spans="14:16">
      <c r="N34766" s="102"/>
      <c r="O34766" s="93"/>
      <c r="P34766" s="93"/>
    </row>
    <row r="34767" spans="14:16">
      <c r="N34767" s="102"/>
      <c r="O34767" s="93"/>
      <c r="P34767" s="93"/>
    </row>
    <row r="34768" spans="14:16">
      <c r="N34768" s="102"/>
      <c r="O34768" s="93"/>
      <c r="P34768" s="93"/>
    </row>
    <row r="34769" spans="14:16">
      <c r="N34769" s="102"/>
      <c r="O34769" s="93"/>
      <c r="P34769" s="93"/>
    </row>
    <row r="34770" spans="14:16">
      <c r="N34770" s="102"/>
      <c r="O34770" s="93"/>
      <c r="P34770" s="93"/>
    </row>
    <row r="34771" spans="14:16">
      <c r="N34771" s="102"/>
      <c r="O34771" s="93"/>
      <c r="P34771" s="93"/>
    </row>
    <row r="34772" spans="14:16">
      <c r="N34772" s="102"/>
      <c r="O34772" s="93"/>
      <c r="P34772" s="93"/>
    </row>
    <row r="34773" spans="14:16">
      <c r="N34773" s="102"/>
      <c r="O34773" s="93"/>
      <c r="P34773" s="93"/>
    </row>
    <row r="34774" spans="14:16">
      <c r="N34774" s="102"/>
      <c r="O34774" s="93"/>
      <c r="P34774" s="93"/>
    </row>
    <row r="34775" spans="14:16">
      <c r="N34775" s="102"/>
      <c r="O34775" s="93"/>
      <c r="P34775" s="93"/>
    </row>
    <row r="34776" spans="14:16">
      <c r="N34776" s="102"/>
      <c r="O34776" s="93"/>
      <c r="P34776" s="93"/>
    </row>
    <row r="34777" spans="14:16">
      <c r="N34777" s="102"/>
      <c r="O34777" s="93"/>
      <c r="P34777" s="93"/>
    </row>
    <row r="34778" spans="14:16">
      <c r="N34778" s="102"/>
      <c r="O34778" s="93"/>
      <c r="P34778" s="93"/>
    </row>
    <row r="34779" spans="14:16">
      <c r="N34779" s="102"/>
      <c r="O34779" s="93"/>
      <c r="P34779" s="93"/>
    </row>
    <row r="34780" spans="14:16">
      <c r="N34780" s="102"/>
      <c r="O34780" s="93"/>
      <c r="P34780" s="93"/>
    </row>
    <row r="34781" spans="14:16">
      <c r="N34781" s="102"/>
      <c r="O34781" s="93"/>
      <c r="P34781" s="93"/>
    </row>
    <row r="34782" spans="14:16">
      <c r="N34782" s="102"/>
      <c r="O34782" s="93"/>
      <c r="P34782" s="93"/>
    </row>
    <row r="34783" spans="14:16">
      <c r="N34783" s="102"/>
      <c r="O34783" s="93"/>
      <c r="P34783" s="93"/>
    </row>
    <row r="34784" spans="14:16">
      <c r="N34784" s="102"/>
      <c r="O34784" s="93"/>
      <c r="P34784" s="93"/>
    </row>
    <row r="34785" spans="14:16">
      <c r="N34785" s="102"/>
      <c r="O34785" s="93"/>
      <c r="P34785" s="93"/>
    </row>
    <row r="34786" spans="14:16">
      <c r="N34786" s="102"/>
      <c r="O34786" s="93"/>
      <c r="P34786" s="93"/>
    </row>
    <row r="34787" spans="14:16">
      <c r="N34787" s="102"/>
      <c r="O34787" s="93"/>
      <c r="P34787" s="93"/>
    </row>
    <row r="34788" spans="14:16">
      <c r="N34788" s="102"/>
      <c r="O34788" s="93"/>
      <c r="P34788" s="93"/>
    </row>
    <row r="34789" spans="14:16">
      <c r="N34789" s="102"/>
      <c r="O34789" s="93"/>
      <c r="P34789" s="93"/>
    </row>
    <row r="34790" spans="14:16">
      <c r="N34790" s="102"/>
      <c r="O34790" s="93"/>
      <c r="P34790" s="93"/>
    </row>
    <row r="34791" spans="14:16">
      <c r="N34791" s="102"/>
      <c r="O34791" s="93"/>
      <c r="P34791" s="93"/>
    </row>
    <row r="34792" spans="14:16">
      <c r="N34792" s="102"/>
      <c r="O34792" s="93"/>
      <c r="P34792" s="93"/>
    </row>
    <row r="34793" spans="14:16">
      <c r="N34793" s="102"/>
      <c r="O34793" s="93"/>
      <c r="P34793" s="93"/>
    </row>
    <row r="34794" spans="14:16">
      <c r="N34794" s="102"/>
      <c r="O34794" s="93"/>
      <c r="P34794" s="93"/>
    </row>
    <row r="34795" spans="14:16">
      <c r="N34795" s="102"/>
      <c r="O34795" s="93"/>
      <c r="P34795" s="93"/>
    </row>
    <row r="34796" spans="14:16">
      <c r="N34796" s="102"/>
      <c r="O34796" s="93"/>
      <c r="P34796" s="93"/>
    </row>
    <row r="34797" spans="14:16">
      <c r="N34797" s="102"/>
      <c r="O34797" s="93"/>
      <c r="P34797" s="93"/>
    </row>
    <row r="34798" spans="14:16">
      <c r="N34798" s="102"/>
      <c r="O34798" s="93"/>
      <c r="P34798" s="93"/>
    </row>
    <row r="34799" spans="14:16">
      <c r="N34799" s="102"/>
      <c r="O34799" s="93"/>
      <c r="P34799" s="93"/>
    </row>
    <row r="34800" spans="14:16">
      <c r="N34800" s="102"/>
      <c r="O34800" s="93"/>
      <c r="P34800" s="93"/>
    </row>
    <row r="34801" spans="14:16">
      <c r="N34801" s="102"/>
      <c r="O34801" s="93"/>
      <c r="P34801" s="93"/>
    </row>
    <row r="34802" spans="14:16">
      <c r="N34802" s="102"/>
      <c r="O34802" s="93"/>
      <c r="P34802" s="93"/>
    </row>
    <row r="34803" spans="14:16">
      <c r="N34803" s="102"/>
      <c r="O34803" s="93"/>
      <c r="P34803" s="93"/>
    </row>
    <row r="34804" spans="14:16">
      <c r="N34804" s="102"/>
      <c r="O34804" s="93"/>
      <c r="P34804" s="93"/>
    </row>
    <row r="34805" spans="14:16">
      <c r="N34805" s="102"/>
      <c r="O34805" s="93"/>
      <c r="P34805" s="93"/>
    </row>
    <row r="34806" spans="14:16">
      <c r="N34806" s="102"/>
      <c r="O34806" s="93"/>
      <c r="P34806" s="93"/>
    </row>
    <row r="34807" spans="14:16">
      <c r="N34807" s="102"/>
      <c r="O34807" s="93"/>
      <c r="P34807" s="93"/>
    </row>
    <row r="34808" spans="14:16">
      <c r="N34808" s="102"/>
      <c r="O34808" s="93"/>
      <c r="P34808" s="93"/>
    </row>
    <row r="34809" spans="14:16">
      <c r="N34809" s="102"/>
      <c r="O34809" s="93"/>
      <c r="P34809" s="93"/>
    </row>
    <row r="34810" spans="14:16">
      <c r="N34810" s="102"/>
      <c r="O34810" s="93"/>
      <c r="P34810" s="93"/>
    </row>
    <row r="34811" spans="14:16">
      <c r="N34811" s="102"/>
      <c r="O34811" s="93"/>
      <c r="P34811" s="93"/>
    </row>
    <row r="34812" spans="14:16">
      <c r="N34812" s="102"/>
      <c r="O34812" s="93"/>
      <c r="P34812" s="93"/>
    </row>
    <row r="34813" spans="14:16">
      <c r="N34813" s="102"/>
      <c r="O34813" s="93"/>
      <c r="P34813" s="93"/>
    </row>
    <row r="34814" spans="14:16">
      <c r="N34814" s="102"/>
      <c r="O34814" s="93"/>
      <c r="P34814" s="93"/>
    </row>
    <row r="34815" spans="14:16">
      <c r="N34815" s="102"/>
      <c r="O34815" s="93"/>
      <c r="P34815" s="93"/>
    </row>
    <row r="34816" spans="14:16">
      <c r="N34816" s="102"/>
      <c r="O34816" s="93"/>
      <c r="P34816" s="93"/>
    </row>
    <row r="34817" spans="14:16">
      <c r="N34817" s="102"/>
      <c r="O34817" s="93"/>
      <c r="P34817" s="93"/>
    </row>
    <row r="34818" spans="14:16">
      <c r="N34818" s="102"/>
      <c r="O34818" s="93"/>
      <c r="P34818" s="93"/>
    </row>
    <row r="34819" spans="14:16">
      <c r="N34819" s="102"/>
      <c r="O34819" s="93"/>
      <c r="P34819" s="93"/>
    </row>
    <row r="34820" spans="14:16">
      <c r="N34820" s="102"/>
      <c r="O34820" s="93"/>
      <c r="P34820" s="93"/>
    </row>
    <row r="34821" spans="14:16">
      <c r="N34821" s="102"/>
      <c r="O34821" s="93"/>
      <c r="P34821" s="93"/>
    </row>
    <row r="34822" spans="14:16">
      <c r="N34822" s="102"/>
      <c r="O34822" s="93"/>
      <c r="P34822" s="93"/>
    </row>
    <row r="34823" spans="14:16">
      <c r="N34823" s="102"/>
      <c r="O34823" s="93"/>
      <c r="P34823" s="93"/>
    </row>
    <row r="34824" spans="14:16">
      <c r="N34824" s="102"/>
      <c r="O34824" s="93"/>
      <c r="P34824" s="93"/>
    </row>
    <row r="34825" spans="14:16">
      <c r="N34825" s="102"/>
      <c r="O34825" s="93"/>
      <c r="P34825" s="93"/>
    </row>
    <row r="34826" spans="14:16">
      <c r="N34826" s="102"/>
      <c r="O34826" s="93"/>
      <c r="P34826" s="93"/>
    </row>
    <row r="34827" spans="14:16">
      <c r="N34827" s="102"/>
      <c r="O34827" s="93"/>
      <c r="P34827" s="93"/>
    </row>
    <row r="34828" spans="14:16">
      <c r="N34828" s="102"/>
      <c r="O34828" s="93"/>
      <c r="P34828" s="93"/>
    </row>
    <row r="34829" spans="14:16">
      <c r="N34829" s="102"/>
      <c r="O34829" s="93"/>
      <c r="P34829" s="93"/>
    </row>
    <row r="34830" spans="14:16">
      <c r="N34830" s="102"/>
      <c r="O34830" s="93"/>
      <c r="P34830" s="93"/>
    </row>
    <row r="34831" spans="14:16">
      <c r="N34831" s="102"/>
      <c r="O34831" s="93"/>
      <c r="P34831" s="93"/>
    </row>
    <row r="34832" spans="14:16">
      <c r="N34832" s="102"/>
      <c r="O34832" s="93"/>
      <c r="P34832" s="93"/>
    </row>
    <row r="34833" spans="14:16">
      <c r="N34833" s="102"/>
      <c r="O34833" s="93"/>
      <c r="P34833" s="93"/>
    </row>
    <row r="34834" spans="14:16">
      <c r="N34834" s="102"/>
      <c r="O34834" s="93"/>
      <c r="P34834" s="93"/>
    </row>
    <row r="34835" spans="14:16">
      <c r="N34835" s="102"/>
      <c r="O34835" s="93"/>
      <c r="P34835" s="93"/>
    </row>
    <row r="34836" spans="14:16">
      <c r="N34836" s="102"/>
      <c r="O34836" s="93"/>
      <c r="P34836" s="93"/>
    </row>
    <row r="34837" spans="14:16">
      <c r="N34837" s="102"/>
      <c r="O34837" s="93"/>
      <c r="P34837" s="93"/>
    </row>
    <row r="34838" spans="14:16">
      <c r="N34838" s="102"/>
      <c r="O34838" s="93"/>
      <c r="P34838" s="93"/>
    </row>
    <row r="34839" spans="14:16">
      <c r="N34839" s="102"/>
      <c r="O34839" s="93"/>
      <c r="P34839" s="93"/>
    </row>
    <row r="34840" spans="14:16">
      <c r="N34840" s="102"/>
      <c r="O34840" s="93"/>
      <c r="P34840" s="93"/>
    </row>
    <row r="34841" spans="14:16">
      <c r="N34841" s="102"/>
      <c r="O34841" s="93"/>
      <c r="P34841" s="93"/>
    </row>
    <row r="34842" spans="14:16">
      <c r="N34842" s="102"/>
      <c r="O34842" s="93"/>
      <c r="P34842" s="93"/>
    </row>
    <row r="34843" spans="14:16">
      <c r="N34843" s="102"/>
      <c r="O34843" s="93"/>
      <c r="P34843" s="93"/>
    </row>
    <row r="34844" spans="14:16">
      <c r="N34844" s="102"/>
      <c r="O34844" s="93"/>
      <c r="P34844" s="93"/>
    </row>
    <row r="34845" spans="14:16">
      <c r="N34845" s="102"/>
      <c r="O34845" s="93"/>
      <c r="P34845" s="93"/>
    </row>
    <row r="34846" spans="14:16">
      <c r="N34846" s="102"/>
      <c r="O34846" s="93"/>
      <c r="P34846" s="93"/>
    </row>
    <row r="34847" spans="14:16">
      <c r="N34847" s="102"/>
      <c r="O34847" s="93"/>
      <c r="P34847" s="93"/>
    </row>
    <row r="34848" spans="14:16">
      <c r="N34848" s="102"/>
      <c r="O34848" s="93"/>
      <c r="P34848" s="93"/>
    </row>
    <row r="34849" spans="14:16">
      <c r="N34849" s="102"/>
      <c r="O34849" s="93"/>
      <c r="P34849" s="93"/>
    </row>
    <row r="34850" spans="14:16">
      <c r="N34850" s="102"/>
      <c r="O34850" s="93"/>
      <c r="P34850" s="93"/>
    </row>
    <row r="34851" spans="14:16">
      <c r="N34851" s="102"/>
      <c r="O34851" s="93"/>
      <c r="P34851" s="93"/>
    </row>
    <row r="34852" spans="14:16">
      <c r="N34852" s="102"/>
      <c r="O34852" s="93"/>
      <c r="P34852" s="93"/>
    </row>
    <row r="34853" spans="14:16">
      <c r="N34853" s="102"/>
      <c r="O34853" s="93"/>
      <c r="P34853" s="93"/>
    </row>
    <row r="34854" spans="14:16">
      <c r="N34854" s="102"/>
      <c r="O34854" s="93"/>
      <c r="P34854" s="93"/>
    </row>
    <row r="34855" spans="14:16">
      <c r="N34855" s="102"/>
      <c r="O34855" s="93"/>
      <c r="P34855" s="93"/>
    </row>
    <row r="34856" spans="14:16">
      <c r="N34856" s="102"/>
      <c r="O34856" s="93"/>
      <c r="P34856" s="93"/>
    </row>
    <row r="34857" spans="14:16">
      <c r="N34857" s="102"/>
      <c r="O34857" s="93"/>
      <c r="P34857" s="93"/>
    </row>
    <row r="34858" spans="14:16">
      <c r="N34858" s="102"/>
      <c r="O34858" s="93"/>
      <c r="P34858" s="93"/>
    </row>
    <row r="34859" spans="14:16">
      <c r="N34859" s="102"/>
      <c r="O34859" s="93"/>
      <c r="P34859" s="93"/>
    </row>
    <row r="34860" spans="14:16">
      <c r="N34860" s="102"/>
      <c r="O34860" s="93"/>
      <c r="P34860" s="93"/>
    </row>
    <row r="34861" spans="14:16">
      <c r="N34861" s="102"/>
      <c r="O34861" s="93"/>
      <c r="P34861" s="93"/>
    </row>
    <row r="34862" spans="14:16">
      <c r="N34862" s="102"/>
      <c r="O34862" s="93"/>
      <c r="P34862" s="93"/>
    </row>
    <row r="34863" spans="14:16">
      <c r="N34863" s="102"/>
      <c r="O34863" s="93"/>
      <c r="P34863" s="93"/>
    </row>
    <row r="34864" spans="14:16">
      <c r="N34864" s="102"/>
      <c r="O34864" s="93"/>
      <c r="P34864" s="93"/>
    </row>
    <row r="34865" spans="14:16">
      <c r="N34865" s="102"/>
      <c r="O34865" s="93"/>
      <c r="P34865" s="93"/>
    </row>
    <row r="34866" spans="14:16">
      <c r="N34866" s="102"/>
      <c r="O34866" s="93"/>
      <c r="P34866" s="93"/>
    </row>
    <row r="34867" spans="14:16">
      <c r="N34867" s="102"/>
      <c r="O34867" s="93"/>
      <c r="P34867" s="93"/>
    </row>
    <row r="34868" spans="14:16">
      <c r="N34868" s="102"/>
      <c r="O34868" s="93"/>
      <c r="P34868" s="93"/>
    </row>
    <row r="34869" spans="14:16">
      <c r="N34869" s="102"/>
      <c r="O34869" s="93"/>
      <c r="P34869" s="93"/>
    </row>
    <row r="34870" spans="14:16">
      <c r="N34870" s="102"/>
      <c r="O34870" s="93"/>
      <c r="P34870" s="93"/>
    </row>
    <row r="34871" spans="14:16">
      <c r="N34871" s="102"/>
      <c r="O34871" s="93"/>
      <c r="P34871" s="93"/>
    </row>
    <row r="34872" spans="14:16">
      <c r="N34872" s="102"/>
      <c r="O34872" s="93"/>
      <c r="P34872" s="93"/>
    </row>
    <row r="34873" spans="14:16">
      <c r="N34873" s="102"/>
      <c r="O34873" s="93"/>
      <c r="P34873" s="93"/>
    </row>
    <row r="34874" spans="14:16">
      <c r="N34874" s="102"/>
      <c r="O34874" s="93"/>
      <c r="P34874" s="93"/>
    </row>
    <row r="34875" spans="14:16">
      <c r="N34875" s="102"/>
      <c r="O34875" s="93"/>
      <c r="P34875" s="93"/>
    </row>
    <row r="34876" spans="14:16">
      <c r="N34876" s="102"/>
      <c r="O34876" s="93"/>
      <c r="P34876" s="93"/>
    </row>
    <row r="34877" spans="14:16">
      <c r="N34877" s="102"/>
      <c r="O34877" s="93"/>
      <c r="P34877" s="93"/>
    </row>
    <row r="34878" spans="14:16">
      <c r="N34878" s="102"/>
      <c r="O34878" s="93"/>
      <c r="P34878" s="93"/>
    </row>
    <row r="34879" spans="14:16">
      <c r="N34879" s="102"/>
      <c r="O34879" s="93"/>
      <c r="P34879" s="93"/>
    </row>
    <row r="34880" spans="14:16">
      <c r="N34880" s="102"/>
      <c r="O34880" s="93"/>
      <c r="P34880" s="93"/>
    </row>
    <row r="34881" spans="14:16">
      <c r="N34881" s="102"/>
      <c r="O34881" s="93"/>
      <c r="P34881" s="93"/>
    </row>
    <row r="34882" spans="14:16">
      <c r="N34882" s="102"/>
      <c r="O34882" s="93"/>
      <c r="P34882" s="93"/>
    </row>
    <row r="34883" spans="14:16">
      <c r="N34883" s="102"/>
      <c r="O34883" s="93"/>
      <c r="P34883" s="93"/>
    </row>
    <row r="34884" spans="14:16">
      <c r="N34884" s="102"/>
      <c r="O34884" s="93"/>
      <c r="P34884" s="93"/>
    </row>
    <row r="34885" spans="14:16">
      <c r="N34885" s="102"/>
      <c r="O34885" s="93"/>
      <c r="P34885" s="93"/>
    </row>
    <row r="34886" spans="14:16">
      <c r="N34886" s="102"/>
      <c r="O34886" s="93"/>
      <c r="P34886" s="93"/>
    </row>
    <row r="34887" spans="14:16">
      <c r="N34887" s="102"/>
      <c r="O34887" s="93"/>
      <c r="P34887" s="93"/>
    </row>
    <row r="34888" spans="14:16">
      <c r="N34888" s="102"/>
      <c r="O34888" s="93"/>
      <c r="P34888" s="93"/>
    </row>
    <row r="34889" spans="14:16">
      <c r="N34889" s="102"/>
      <c r="O34889" s="93"/>
      <c r="P34889" s="93"/>
    </row>
    <row r="34890" spans="14:16">
      <c r="N34890" s="102"/>
      <c r="O34890" s="93"/>
      <c r="P34890" s="93"/>
    </row>
    <row r="34891" spans="14:16">
      <c r="N34891" s="102"/>
      <c r="O34891" s="93"/>
      <c r="P34891" s="93"/>
    </row>
    <row r="34892" spans="14:16">
      <c r="N34892" s="102"/>
      <c r="O34892" s="93"/>
      <c r="P34892" s="93"/>
    </row>
    <row r="34893" spans="14:16">
      <c r="N34893" s="102"/>
      <c r="O34893" s="93"/>
      <c r="P34893" s="93"/>
    </row>
    <row r="34894" spans="14:16">
      <c r="N34894" s="102"/>
      <c r="O34894" s="93"/>
      <c r="P34894" s="93"/>
    </row>
    <row r="34895" spans="14:16">
      <c r="N34895" s="102"/>
      <c r="O34895" s="93"/>
      <c r="P34895" s="93"/>
    </row>
    <row r="34896" spans="14:16">
      <c r="N34896" s="102"/>
      <c r="O34896" s="93"/>
      <c r="P34896" s="93"/>
    </row>
    <row r="34897" spans="14:16">
      <c r="N34897" s="102"/>
      <c r="O34897" s="93"/>
      <c r="P34897" s="93"/>
    </row>
    <row r="34898" spans="14:16">
      <c r="N34898" s="102"/>
      <c r="O34898" s="93"/>
      <c r="P34898" s="93"/>
    </row>
    <row r="34899" spans="14:16">
      <c r="N34899" s="102"/>
      <c r="O34899" s="93"/>
      <c r="P34899" s="93"/>
    </row>
    <row r="34900" spans="14:16">
      <c r="N34900" s="102"/>
      <c r="O34900" s="93"/>
      <c r="P34900" s="93"/>
    </row>
    <row r="34901" spans="14:16">
      <c r="N34901" s="102"/>
      <c r="O34901" s="93"/>
      <c r="P34901" s="93"/>
    </row>
    <row r="34902" spans="14:16">
      <c r="N34902" s="102"/>
      <c r="O34902" s="93"/>
      <c r="P34902" s="93"/>
    </row>
    <row r="34903" spans="14:16">
      <c r="N34903" s="102"/>
      <c r="O34903" s="93"/>
      <c r="P34903" s="93"/>
    </row>
    <row r="34904" spans="14:16">
      <c r="N34904" s="102"/>
      <c r="O34904" s="93"/>
      <c r="P34904" s="93"/>
    </row>
    <row r="34905" spans="14:16">
      <c r="N34905" s="102"/>
      <c r="O34905" s="93"/>
      <c r="P34905" s="93"/>
    </row>
    <row r="34906" spans="14:16">
      <c r="N34906" s="102"/>
      <c r="O34906" s="93"/>
      <c r="P34906" s="93"/>
    </row>
    <row r="34907" spans="14:16">
      <c r="N34907" s="102"/>
      <c r="O34907" s="93"/>
      <c r="P34907" s="93"/>
    </row>
    <row r="34908" spans="14:16">
      <c r="N34908" s="102"/>
      <c r="O34908" s="93"/>
      <c r="P34908" s="93"/>
    </row>
    <row r="34909" spans="14:16">
      <c r="N34909" s="102"/>
      <c r="O34909" s="93"/>
      <c r="P34909" s="93"/>
    </row>
    <row r="34910" spans="14:16">
      <c r="N34910" s="102"/>
      <c r="O34910" s="93"/>
      <c r="P34910" s="93"/>
    </row>
    <row r="34911" spans="14:16">
      <c r="N34911" s="102"/>
      <c r="O34911" s="93"/>
      <c r="P34911" s="93"/>
    </row>
    <row r="34912" spans="14:16">
      <c r="N34912" s="102"/>
      <c r="O34912" s="93"/>
      <c r="P34912" s="93"/>
    </row>
    <row r="34913" spans="14:16">
      <c r="N34913" s="102"/>
      <c r="O34913" s="93"/>
      <c r="P34913" s="93"/>
    </row>
    <row r="34914" spans="14:16">
      <c r="N34914" s="102"/>
      <c r="O34914" s="93"/>
      <c r="P34914" s="93"/>
    </row>
    <row r="34915" spans="14:16">
      <c r="N34915" s="102"/>
      <c r="O34915" s="93"/>
      <c r="P34915" s="93"/>
    </row>
    <row r="34916" spans="14:16">
      <c r="N34916" s="102"/>
      <c r="O34916" s="93"/>
      <c r="P34916" s="93"/>
    </row>
    <row r="34917" spans="14:16">
      <c r="N34917" s="102"/>
      <c r="O34917" s="93"/>
      <c r="P34917" s="93"/>
    </row>
    <row r="34918" spans="14:16">
      <c r="N34918" s="102"/>
      <c r="O34918" s="93"/>
      <c r="P34918" s="93"/>
    </row>
    <row r="34919" spans="14:16">
      <c r="N34919" s="102"/>
      <c r="O34919" s="93"/>
      <c r="P34919" s="93"/>
    </row>
    <row r="34920" spans="14:16">
      <c r="N34920" s="102"/>
      <c r="O34920" s="93"/>
      <c r="P34920" s="93"/>
    </row>
    <row r="34921" spans="14:16">
      <c r="N34921" s="102"/>
      <c r="O34921" s="93"/>
      <c r="P34921" s="93"/>
    </row>
    <row r="34922" spans="14:16">
      <c r="N34922" s="102"/>
      <c r="O34922" s="93"/>
      <c r="P34922" s="93"/>
    </row>
    <row r="34923" spans="14:16">
      <c r="N34923" s="102"/>
      <c r="O34923" s="93"/>
      <c r="P34923" s="93"/>
    </row>
    <row r="34924" spans="14:16">
      <c r="N34924" s="102"/>
      <c r="O34924" s="93"/>
      <c r="P34924" s="93"/>
    </row>
    <row r="34925" spans="14:16">
      <c r="N34925" s="102"/>
      <c r="O34925" s="93"/>
      <c r="P34925" s="93"/>
    </row>
    <row r="34926" spans="14:16">
      <c r="N34926" s="102"/>
      <c r="O34926" s="93"/>
      <c r="P34926" s="93"/>
    </row>
    <row r="34927" spans="14:16">
      <c r="N34927" s="102"/>
      <c r="O34927" s="93"/>
      <c r="P34927" s="93"/>
    </row>
    <row r="34928" spans="14:16">
      <c r="N34928" s="102"/>
      <c r="O34928" s="93"/>
      <c r="P34928" s="93"/>
    </row>
    <row r="34929" spans="14:16">
      <c r="N34929" s="102"/>
      <c r="O34929" s="93"/>
      <c r="P34929" s="93"/>
    </row>
    <row r="34930" spans="14:16">
      <c r="N34930" s="102"/>
      <c r="O34930" s="93"/>
      <c r="P34930" s="93"/>
    </row>
    <row r="34931" spans="14:16">
      <c r="N34931" s="102"/>
      <c r="O34931" s="93"/>
      <c r="P34931" s="93"/>
    </row>
    <row r="34932" spans="14:16">
      <c r="N34932" s="102"/>
      <c r="O34932" s="93"/>
      <c r="P34932" s="93"/>
    </row>
    <row r="34933" spans="14:16">
      <c r="N34933" s="102"/>
      <c r="O34933" s="93"/>
      <c r="P34933" s="93"/>
    </row>
    <row r="34934" spans="14:16">
      <c r="N34934" s="102"/>
      <c r="O34934" s="93"/>
      <c r="P34934" s="93"/>
    </row>
    <row r="34935" spans="14:16">
      <c r="N34935" s="102"/>
      <c r="O34935" s="93"/>
      <c r="P34935" s="93"/>
    </row>
    <row r="34936" spans="14:16">
      <c r="N34936" s="102"/>
      <c r="O34936" s="93"/>
      <c r="P34936" s="93"/>
    </row>
    <row r="34937" spans="14:16">
      <c r="N34937" s="102"/>
      <c r="O34937" s="93"/>
      <c r="P34937" s="93"/>
    </row>
    <row r="34938" spans="14:16">
      <c r="N34938" s="102"/>
      <c r="O34938" s="93"/>
      <c r="P34938" s="93"/>
    </row>
    <row r="34939" spans="14:16">
      <c r="N34939" s="102"/>
      <c r="O34939" s="93"/>
      <c r="P34939" s="93"/>
    </row>
    <row r="34940" spans="14:16">
      <c r="N34940" s="102"/>
      <c r="O34940" s="93"/>
      <c r="P34940" s="93"/>
    </row>
    <row r="34941" spans="14:16">
      <c r="N34941" s="102"/>
      <c r="O34941" s="93"/>
      <c r="P34941" s="93"/>
    </row>
    <row r="34942" spans="14:16">
      <c r="N34942" s="102"/>
      <c r="O34942" s="93"/>
      <c r="P34942" s="93"/>
    </row>
    <row r="34943" spans="14:16">
      <c r="N34943" s="102"/>
      <c r="O34943" s="93"/>
      <c r="P34943" s="93"/>
    </row>
    <row r="34944" spans="14:16">
      <c r="N34944" s="102"/>
      <c r="O34944" s="93"/>
      <c r="P34944" s="93"/>
    </row>
    <row r="34945" spans="14:16">
      <c r="N34945" s="102"/>
      <c r="O34945" s="93"/>
      <c r="P34945" s="93"/>
    </row>
    <row r="34946" spans="14:16">
      <c r="N34946" s="102"/>
      <c r="O34946" s="93"/>
      <c r="P34946" s="93"/>
    </row>
    <row r="34947" spans="14:16">
      <c r="N34947" s="102"/>
      <c r="O34947" s="93"/>
      <c r="P34947" s="93"/>
    </row>
    <row r="34948" spans="14:16">
      <c r="N34948" s="102"/>
      <c r="O34948" s="93"/>
      <c r="P34948" s="93"/>
    </row>
    <row r="34949" spans="14:16">
      <c r="N34949" s="102"/>
      <c r="O34949" s="93"/>
      <c r="P34949" s="93"/>
    </row>
    <row r="34950" spans="14:16">
      <c r="N34950" s="102"/>
      <c r="O34950" s="93"/>
      <c r="P34950" s="93"/>
    </row>
    <row r="34951" spans="14:16">
      <c r="N34951" s="102"/>
      <c r="O34951" s="93"/>
      <c r="P34951" s="93"/>
    </row>
    <row r="34952" spans="14:16">
      <c r="N34952" s="102"/>
      <c r="O34952" s="93"/>
      <c r="P34952" s="93"/>
    </row>
    <row r="34953" spans="14:16">
      <c r="N34953" s="102"/>
      <c r="O34953" s="93"/>
      <c r="P34953" s="93"/>
    </row>
    <row r="34954" spans="14:16">
      <c r="N34954" s="102"/>
      <c r="O34954" s="93"/>
      <c r="P34954" s="93"/>
    </row>
    <row r="34955" spans="14:16">
      <c r="N34955" s="102"/>
      <c r="O34955" s="93"/>
      <c r="P34955" s="93"/>
    </row>
    <row r="34956" spans="14:16">
      <c r="N34956" s="102"/>
      <c r="O34956" s="93"/>
      <c r="P34956" s="93"/>
    </row>
    <row r="34957" spans="14:16">
      <c r="N34957" s="102"/>
      <c r="O34957" s="93"/>
      <c r="P34957" s="93"/>
    </row>
    <row r="34958" spans="14:16">
      <c r="N34958" s="102"/>
      <c r="O34958" s="93"/>
      <c r="P34958" s="93"/>
    </row>
    <row r="34959" spans="14:16">
      <c r="N34959" s="102"/>
      <c r="O34959" s="93"/>
      <c r="P34959" s="93"/>
    </row>
    <row r="34960" spans="14:16">
      <c r="N34960" s="102"/>
      <c r="O34960" s="93"/>
      <c r="P34960" s="93"/>
    </row>
    <row r="34961" spans="14:16">
      <c r="N34961" s="102"/>
      <c r="O34961" s="93"/>
      <c r="P34961" s="93"/>
    </row>
    <row r="34962" spans="14:16">
      <c r="N34962" s="102"/>
      <c r="O34962" s="93"/>
      <c r="P34962" s="93"/>
    </row>
    <row r="34963" spans="14:16">
      <c r="N34963" s="102"/>
      <c r="O34963" s="93"/>
      <c r="P34963" s="93"/>
    </row>
    <row r="34964" spans="14:16">
      <c r="N34964" s="102"/>
      <c r="O34964" s="93"/>
      <c r="P34964" s="93"/>
    </row>
    <row r="34965" spans="14:16">
      <c r="N34965" s="102"/>
      <c r="O34965" s="93"/>
      <c r="P34965" s="93"/>
    </row>
    <row r="34966" spans="14:16">
      <c r="N34966" s="102"/>
      <c r="O34966" s="93"/>
      <c r="P34966" s="93"/>
    </row>
    <row r="34967" spans="14:16">
      <c r="N34967" s="102"/>
      <c r="O34967" s="93"/>
      <c r="P34967" s="93"/>
    </row>
    <row r="34968" spans="14:16">
      <c r="N34968" s="102"/>
      <c r="O34968" s="93"/>
      <c r="P34968" s="93"/>
    </row>
    <row r="34969" spans="14:16">
      <c r="N34969" s="102"/>
      <c r="O34969" s="93"/>
      <c r="P34969" s="93"/>
    </row>
    <row r="34970" spans="14:16">
      <c r="N34970" s="102"/>
      <c r="O34970" s="93"/>
      <c r="P34970" s="93"/>
    </row>
    <row r="34971" spans="14:16">
      <c r="N34971" s="102"/>
      <c r="O34971" s="93"/>
      <c r="P34971" s="93"/>
    </row>
    <row r="34972" spans="14:16">
      <c r="N34972" s="102"/>
      <c r="O34972" s="93"/>
      <c r="P34972" s="93"/>
    </row>
    <row r="34973" spans="14:16">
      <c r="N34973" s="102"/>
      <c r="O34973" s="93"/>
      <c r="P34973" s="93"/>
    </row>
    <row r="34974" spans="14:16">
      <c r="N34974" s="102"/>
      <c r="O34974" s="93"/>
      <c r="P34974" s="93"/>
    </row>
    <row r="34975" spans="14:16">
      <c r="N34975" s="102"/>
      <c r="O34975" s="93"/>
      <c r="P34975" s="93"/>
    </row>
    <row r="34976" spans="14:16">
      <c r="N34976" s="102"/>
      <c r="O34976" s="93"/>
      <c r="P34976" s="93"/>
    </row>
    <row r="34977" spans="14:16">
      <c r="N34977" s="102"/>
      <c r="O34977" s="93"/>
      <c r="P34977" s="93"/>
    </row>
    <row r="34978" spans="14:16">
      <c r="N34978" s="102"/>
      <c r="O34978" s="93"/>
      <c r="P34978" s="93"/>
    </row>
    <row r="34979" spans="14:16">
      <c r="N34979" s="102"/>
      <c r="O34979" s="93"/>
      <c r="P34979" s="93"/>
    </row>
    <row r="34980" spans="14:16">
      <c r="N34980" s="102"/>
      <c r="O34980" s="93"/>
      <c r="P34980" s="93"/>
    </row>
    <row r="34981" spans="14:16">
      <c r="N34981" s="102"/>
      <c r="O34981" s="93"/>
      <c r="P34981" s="93"/>
    </row>
    <row r="34982" spans="14:16">
      <c r="N34982" s="102"/>
      <c r="O34982" s="93"/>
      <c r="P34982" s="93"/>
    </row>
    <row r="34983" spans="14:16">
      <c r="N34983" s="102"/>
      <c r="O34983" s="93"/>
      <c r="P34983" s="93"/>
    </row>
    <row r="34984" spans="14:16">
      <c r="N34984" s="102"/>
      <c r="O34984" s="93"/>
      <c r="P34984" s="93"/>
    </row>
    <row r="34985" spans="14:16">
      <c r="N34985" s="102"/>
      <c r="O34985" s="93"/>
      <c r="P34985" s="93"/>
    </row>
    <row r="34986" spans="14:16">
      <c r="N34986" s="102"/>
      <c r="O34986" s="93"/>
      <c r="P34986" s="93"/>
    </row>
    <row r="34987" spans="14:16">
      <c r="N34987" s="102"/>
      <c r="O34987" s="93"/>
      <c r="P34987" s="93"/>
    </row>
    <row r="34988" spans="14:16">
      <c r="N34988" s="102"/>
      <c r="O34988" s="93"/>
      <c r="P34988" s="93"/>
    </row>
    <row r="34989" spans="14:16">
      <c r="N34989" s="102"/>
      <c r="O34989" s="93"/>
      <c r="P34989" s="93"/>
    </row>
    <row r="34990" spans="14:16">
      <c r="N34990" s="102"/>
      <c r="O34990" s="93"/>
      <c r="P34990" s="93"/>
    </row>
    <row r="34991" spans="14:16">
      <c r="N34991" s="102"/>
      <c r="O34991" s="93"/>
      <c r="P34991" s="93"/>
    </row>
    <row r="34992" spans="14:16">
      <c r="N34992" s="102"/>
      <c r="O34992" s="93"/>
      <c r="P34992" s="93"/>
    </row>
    <row r="34993" spans="14:16">
      <c r="N34993" s="102"/>
      <c r="O34993" s="93"/>
      <c r="P34993" s="93"/>
    </row>
    <row r="34994" spans="14:16">
      <c r="N34994" s="102"/>
      <c r="O34994" s="93"/>
      <c r="P34994" s="93"/>
    </row>
    <row r="34995" spans="14:16">
      <c r="N34995" s="102"/>
      <c r="O34995" s="93"/>
      <c r="P34995" s="93"/>
    </row>
    <row r="34996" spans="14:16">
      <c r="N34996" s="102"/>
      <c r="O34996" s="93"/>
      <c r="P34996" s="93"/>
    </row>
    <row r="34997" spans="14:16">
      <c r="N34997" s="102"/>
      <c r="O34997" s="93"/>
      <c r="P34997" s="93"/>
    </row>
    <row r="34998" spans="14:16">
      <c r="N34998" s="102"/>
      <c r="O34998" s="93"/>
      <c r="P34998" s="93"/>
    </row>
    <row r="34999" spans="14:16">
      <c r="N34999" s="102"/>
      <c r="O34999" s="93"/>
      <c r="P34999" s="93"/>
    </row>
    <row r="35000" spans="14:16">
      <c r="N35000" s="102"/>
      <c r="O35000" s="93"/>
      <c r="P35000" s="93"/>
    </row>
    <row r="35001" spans="14:16">
      <c r="N35001" s="102"/>
      <c r="O35001" s="93"/>
      <c r="P35001" s="93"/>
    </row>
    <row r="35002" spans="14:16">
      <c r="N35002" s="102"/>
      <c r="O35002" s="93"/>
      <c r="P35002" s="93"/>
    </row>
    <row r="35003" spans="14:16">
      <c r="N35003" s="102"/>
      <c r="O35003" s="93"/>
      <c r="P35003" s="93"/>
    </row>
    <row r="35004" spans="14:16">
      <c r="N35004" s="102"/>
      <c r="O35004" s="93"/>
      <c r="P35004" s="93"/>
    </row>
    <row r="35005" spans="14:16">
      <c r="N35005" s="102"/>
      <c r="O35005" s="93"/>
      <c r="P35005" s="93"/>
    </row>
    <row r="35006" spans="14:16">
      <c r="N35006" s="102"/>
      <c r="O35006" s="93"/>
      <c r="P35006" s="93"/>
    </row>
    <row r="35007" spans="14:16">
      <c r="N35007" s="102"/>
      <c r="O35007" s="93"/>
      <c r="P35007" s="93"/>
    </row>
    <row r="35008" spans="14:16">
      <c r="N35008" s="102"/>
      <c r="O35008" s="93"/>
      <c r="P35008" s="93"/>
    </row>
    <row r="35009" spans="14:16">
      <c r="N35009" s="102"/>
      <c r="O35009" s="93"/>
      <c r="P35009" s="93"/>
    </row>
    <row r="35010" spans="14:16">
      <c r="N35010" s="102"/>
      <c r="O35010" s="93"/>
      <c r="P35010" s="93"/>
    </row>
    <row r="35011" spans="14:16">
      <c r="N35011" s="102"/>
      <c r="O35011" s="93"/>
      <c r="P35011" s="93"/>
    </row>
    <row r="35012" spans="14:16">
      <c r="N35012" s="102"/>
      <c r="O35012" s="93"/>
      <c r="P35012" s="93"/>
    </row>
    <row r="35013" spans="14:16">
      <c r="N35013" s="102"/>
      <c r="O35013" s="93"/>
      <c r="P35013" s="93"/>
    </row>
    <row r="35014" spans="14:16">
      <c r="N35014" s="102"/>
      <c r="O35014" s="93"/>
      <c r="P35014" s="93"/>
    </row>
    <row r="35015" spans="14:16">
      <c r="N35015" s="102"/>
      <c r="O35015" s="93"/>
      <c r="P35015" s="93"/>
    </row>
    <row r="35016" spans="14:16">
      <c r="N35016" s="102"/>
      <c r="O35016" s="93"/>
      <c r="P35016" s="93"/>
    </row>
    <row r="35017" spans="14:16">
      <c r="N35017" s="102"/>
      <c r="O35017" s="93"/>
      <c r="P35017" s="93"/>
    </row>
    <row r="35018" spans="14:16">
      <c r="N35018" s="102"/>
      <c r="O35018" s="93"/>
      <c r="P35018" s="93"/>
    </row>
    <row r="35019" spans="14:16">
      <c r="N35019" s="102"/>
      <c r="O35019" s="93"/>
      <c r="P35019" s="93"/>
    </row>
    <row r="35020" spans="14:16">
      <c r="N35020" s="102"/>
      <c r="O35020" s="93"/>
      <c r="P35020" s="93"/>
    </row>
    <row r="35021" spans="14:16">
      <c r="N35021" s="102"/>
      <c r="O35021" s="93"/>
      <c r="P35021" s="93"/>
    </row>
    <row r="35022" spans="14:16">
      <c r="N35022" s="102"/>
      <c r="O35022" s="93"/>
      <c r="P35022" s="93"/>
    </row>
    <row r="35023" spans="14:16">
      <c r="N35023" s="102"/>
      <c r="O35023" s="93"/>
      <c r="P35023" s="93"/>
    </row>
    <row r="35024" spans="14:16">
      <c r="N35024" s="102"/>
      <c r="O35024" s="93"/>
      <c r="P35024" s="93"/>
    </row>
    <row r="35025" spans="14:16">
      <c r="N35025" s="102"/>
      <c r="O35025" s="93"/>
      <c r="P35025" s="93"/>
    </row>
    <row r="35026" spans="14:16">
      <c r="N35026" s="102"/>
      <c r="O35026" s="93"/>
      <c r="P35026" s="93"/>
    </row>
    <row r="35027" spans="14:16">
      <c r="N35027" s="102"/>
      <c r="O35027" s="93"/>
      <c r="P35027" s="93"/>
    </row>
    <row r="35028" spans="14:16">
      <c r="N35028" s="102"/>
      <c r="O35028" s="93"/>
      <c r="P35028" s="93"/>
    </row>
    <row r="35029" spans="14:16">
      <c r="N35029" s="102"/>
      <c r="O35029" s="93"/>
      <c r="P35029" s="93"/>
    </row>
    <row r="35030" spans="14:16">
      <c r="N35030" s="102"/>
      <c r="O35030" s="93"/>
      <c r="P35030" s="93"/>
    </row>
    <row r="35031" spans="14:16">
      <c r="N35031" s="102"/>
      <c r="O35031" s="93"/>
      <c r="P35031" s="93"/>
    </row>
    <row r="35032" spans="14:16">
      <c r="N35032" s="102"/>
      <c r="O35032" s="93"/>
      <c r="P35032" s="93"/>
    </row>
    <row r="35033" spans="14:16">
      <c r="N35033" s="102"/>
      <c r="O35033" s="93"/>
      <c r="P35033" s="93"/>
    </row>
    <row r="35034" spans="14:16">
      <c r="N35034" s="102"/>
      <c r="O35034" s="93"/>
      <c r="P35034" s="93"/>
    </row>
    <row r="35035" spans="14:16">
      <c r="N35035" s="102"/>
      <c r="O35035" s="93"/>
      <c r="P35035" s="93"/>
    </row>
    <row r="35036" spans="14:16">
      <c r="N35036" s="102"/>
      <c r="O35036" s="93"/>
      <c r="P35036" s="93"/>
    </row>
    <row r="35037" spans="14:16">
      <c r="N35037" s="102"/>
      <c r="O35037" s="93"/>
      <c r="P35037" s="93"/>
    </row>
    <row r="35038" spans="14:16">
      <c r="N35038" s="102"/>
      <c r="O35038" s="93"/>
      <c r="P35038" s="93"/>
    </row>
    <row r="35039" spans="14:16">
      <c r="N35039" s="102"/>
      <c r="O35039" s="93"/>
      <c r="P35039" s="93"/>
    </row>
    <row r="35040" spans="14:16">
      <c r="N35040" s="102"/>
      <c r="O35040" s="93"/>
      <c r="P35040" s="93"/>
    </row>
    <row r="35041" spans="14:16">
      <c r="N35041" s="102"/>
      <c r="O35041" s="93"/>
      <c r="P35041" s="93"/>
    </row>
    <row r="35042" spans="14:16">
      <c r="N35042" s="102"/>
      <c r="O35042" s="93"/>
      <c r="P35042" s="93"/>
    </row>
    <row r="35043" spans="14:16">
      <c r="N35043" s="102"/>
      <c r="O35043" s="93"/>
      <c r="P35043" s="93"/>
    </row>
    <row r="35044" spans="14:16">
      <c r="N35044" s="102"/>
      <c r="O35044" s="93"/>
      <c r="P35044" s="93"/>
    </row>
    <row r="35045" spans="14:16">
      <c r="N35045" s="102"/>
      <c r="O35045" s="93"/>
      <c r="P35045" s="93"/>
    </row>
    <row r="35046" spans="14:16">
      <c r="N35046" s="102"/>
      <c r="O35046" s="93"/>
      <c r="P35046" s="93"/>
    </row>
    <row r="35047" spans="14:16">
      <c r="N35047" s="102"/>
      <c r="O35047" s="93"/>
      <c r="P35047" s="93"/>
    </row>
    <row r="35048" spans="14:16">
      <c r="N35048" s="102"/>
      <c r="O35048" s="93"/>
      <c r="P35048" s="93"/>
    </row>
    <row r="35049" spans="14:16">
      <c r="N35049" s="102"/>
      <c r="O35049" s="93"/>
      <c r="P35049" s="93"/>
    </row>
    <row r="35050" spans="14:16">
      <c r="N35050" s="102"/>
      <c r="O35050" s="93"/>
      <c r="P35050" s="93"/>
    </row>
    <row r="35051" spans="14:16">
      <c r="N35051" s="102"/>
      <c r="O35051" s="93"/>
      <c r="P35051" s="93"/>
    </row>
    <row r="35052" spans="14:16">
      <c r="N35052" s="102"/>
      <c r="O35052" s="93"/>
      <c r="P35052" s="93"/>
    </row>
    <row r="35053" spans="14:16">
      <c r="N35053" s="102"/>
      <c r="O35053" s="93"/>
      <c r="P35053" s="93"/>
    </row>
    <row r="35054" spans="14:16">
      <c r="N35054" s="102"/>
      <c r="O35054" s="93"/>
      <c r="P35054" s="93"/>
    </row>
    <row r="35055" spans="14:16">
      <c r="N35055" s="102"/>
      <c r="O35055" s="93"/>
      <c r="P35055" s="93"/>
    </row>
    <row r="35056" spans="14:16">
      <c r="N35056" s="102"/>
      <c r="O35056" s="93"/>
      <c r="P35056" s="93"/>
    </row>
    <row r="35057" spans="14:16">
      <c r="N35057" s="102"/>
      <c r="O35057" s="93"/>
      <c r="P35057" s="93"/>
    </row>
    <row r="35058" spans="14:16">
      <c r="N35058" s="102"/>
      <c r="O35058" s="93"/>
      <c r="P35058" s="93"/>
    </row>
    <row r="35059" spans="14:16">
      <c r="N35059" s="102"/>
      <c r="O35059" s="93"/>
      <c r="P35059" s="93"/>
    </row>
    <row r="35060" spans="14:16">
      <c r="N35060" s="102"/>
      <c r="O35060" s="93"/>
      <c r="P35060" s="93"/>
    </row>
    <row r="35061" spans="14:16">
      <c r="N35061" s="102"/>
      <c r="O35061" s="93"/>
      <c r="P35061" s="93"/>
    </row>
    <row r="35062" spans="14:16">
      <c r="N35062" s="102"/>
      <c r="O35062" s="93"/>
      <c r="P35062" s="93"/>
    </row>
    <row r="35063" spans="14:16">
      <c r="N35063" s="102"/>
      <c r="O35063" s="93"/>
      <c r="P35063" s="93"/>
    </row>
    <row r="35064" spans="14:16">
      <c r="N35064" s="102"/>
      <c r="O35064" s="93"/>
      <c r="P35064" s="93"/>
    </row>
    <row r="35065" spans="14:16">
      <c r="N35065" s="102"/>
      <c r="O35065" s="93"/>
      <c r="P35065" s="93"/>
    </row>
    <row r="35066" spans="14:16">
      <c r="N35066" s="102"/>
      <c r="O35066" s="93"/>
      <c r="P35066" s="93"/>
    </row>
    <row r="35067" spans="14:16">
      <c r="N35067" s="102"/>
      <c r="O35067" s="93"/>
      <c r="P35067" s="93"/>
    </row>
    <row r="35068" spans="14:16">
      <c r="N35068" s="102"/>
      <c r="O35068" s="93"/>
      <c r="P35068" s="93"/>
    </row>
    <row r="35069" spans="14:16">
      <c r="N35069" s="102"/>
      <c r="O35069" s="93"/>
      <c r="P35069" s="93"/>
    </row>
    <row r="35070" spans="14:16">
      <c r="N35070" s="102"/>
      <c r="O35070" s="93"/>
      <c r="P35070" s="93"/>
    </row>
    <row r="35071" spans="14:16">
      <c r="N35071" s="102"/>
      <c r="O35071" s="93"/>
      <c r="P35071" s="93"/>
    </row>
    <row r="35072" spans="14:16">
      <c r="N35072" s="102"/>
      <c r="O35072" s="93"/>
      <c r="P35072" s="93"/>
    </row>
    <row r="35073" spans="14:16">
      <c r="N35073" s="102"/>
      <c r="O35073" s="93"/>
      <c r="P35073" s="93"/>
    </row>
    <row r="35074" spans="14:16">
      <c r="N35074" s="102"/>
      <c r="O35074" s="93"/>
      <c r="P35074" s="93"/>
    </row>
    <row r="35075" spans="14:16">
      <c r="N35075" s="102"/>
      <c r="O35075" s="93"/>
      <c r="P35075" s="93"/>
    </row>
    <row r="35076" spans="14:16">
      <c r="N35076" s="102"/>
      <c r="O35076" s="93"/>
      <c r="P35076" s="93"/>
    </row>
    <row r="35077" spans="14:16">
      <c r="N35077" s="102"/>
      <c r="O35077" s="93"/>
      <c r="P35077" s="93"/>
    </row>
    <row r="35078" spans="14:16">
      <c r="N35078" s="102"/>
      <c r="O35078" s="93"/>
      <c r="P35078" s="93"/>
    </row>
    <row r="35079" spans="14:16">
      <c r="N35079" s="102"/>
      <c r="O35079" s="93"/>
      <c r="P35079" s="93"/>
    </row>
    <row r="35080" spans="14:16">
      <c r="N35080" s="102"/>
      <c r="O35080" s="93"/>
      <c r="P35080" s="93"/>
    </row>
    <row r="35081" spans="14:16">
      <c r="N35081" s="102"/>
      <c r="O35081" s="93"/>
      <c r="P35081" s="93"/>
    </row>
    <row r="35082" spans="14:16">
      <c r="N35082" s="102"/>
      <c r="O35082" s="93"/>
      <c r="P35082" s="93"/>
    </row>
    <row r="35083" spans="14:16">
      <c r="N35083" s="102"/>
      <c r="O35083" s="93"/>
      <c r="P35083" s="93"/>
    </row>
    <row r="35084" spans="14:16">
      <c r="N35084" s="102"/>
      <c r="O35084" s="93"/>
      <c r="P35084" s="93"/>
    </row>
    <row r="35085" spans="14:16">
      <c r="N35085" s="102"/>
      <c r="O35085" s="93"/>
      <c r="P35085" s="93"/>
    </row>
    <row r="35086" spans="14:16">
      <c r="N35086" s="102"/>
      <c r="O35086" s="93"/>
      <c r="P35086" s="93"/>
    </row>
    <row r="35087" spans="14:16">
      <c r="N35087" s="102"/>
      <c r="O35087" s="93"/>
      <c r="P35087" s="93"/>
    </row>
    <row r="35088" spans="14:16">
      <c r="N35088" s="102"/>
      <c r="O35088" s="93"/>
      <c r="P35088" s="93"/>
    </row>
    <row r="35089" spans="14:16">
      <c r="N35089" s="102"/>
      <c r="O35089" s="93"/>
      <c r="P35089" s="93"/>
    </row>
    <row r="35090" spans="14:16">
      <c r="N35090" s="102"/>
      <c r="O35090" s="93"/>
      <c r="P35090" s="93"/>
    </row>
    <row r="35091" spans="14:16">
      <c r="N35091" s="102"/>
      <c r="O35091" s="93"/>
      <c r="P35091" s="93"/>
    </row>
    <row r="35092" spans="14:16">
      <c r="N35092" s="102"/>
      <c r="O35092" s="93"/>
      <c r="P35092" s="93"/>
    </row>
    <row r="35093" spans="14:16">
      <c r="N35093" s="102"/>
      <c r="O35093" s="93"/>
      <c r="P35093" s="93"/>
    </row>
    <row r="35094" spans="14:16">
      <c r="N35094" s="102"/>
      <c r="O35094" s="93"/>
      <c r="P35094" s="93"/>
    </row>
    <row r="35095" spans="14:16">
      <c r="N35095" s="102"/>
      <c r="O35095" s="93"/>
      <c r="P35095" s="93"/>
    </row>
    <row r="35096" spans="14:16">
      <c r="N35096" s="102"/>
      <c r="O35096" s="93"/>
      <c r="P35096" s="93"/>
    </row>
    <row r="35097" spans="14:16">
      <c r="N35097" s="102"/>
      <c r="O35097" s="93"/>
      <c r="P35097" s="93"/>
    </row>
    <row r="35098" spans="14:16">
      <c r="N35098" s="102"/>
      <c r="O35098" s="93"/>
      <c r="P35098" s="93"/>
    </row>
    <row r="35099" spans="14:16">
      <c r="N35099" s="102"/>
      <c r="O35099" s="93"/>
      <c r="P35099" s="93"/>
    </row>
    <row r="35100" spans="14:16">
      <c r="N35100" s="102"/>
      <c r="O35100" s="93"/>
      <c r="P35100" s="93"/>
    </row>
    <row r="35101" spans="14:16">
      <c r="N35101" s="102"/>
      <c r="O35101" s="93"/>
      <c r="P35101" s="93"/>
    </row>
    <row r="35102" spans="14:16">
      <c r="N35102" s="102"/>
      <c r="O35102" s="93"/>
      <c r="P35102" s="93"/>
    </row>
    <row r="35103" spans="14:16">
      <c r="N35103" s="102"/>
      <c r="O35103" s="93"/>
      <c r="P35103" s="93"/>
    </row>
    <row r="35104" spans="14:16">
      <c r="N35104" s="102"/>
      <c r="O35104" s="93"/>
      <c r="P35104" s="93"/>
    </row>
    <row r="35105" spans="14:16">
      <c r="N35105" s="102"/>
      <c r="O35105" s="93"/>
      <c r="P35105" s="93"/>
    </row>
    <row r="35106" spans="14:16">
      <c r="N35106" s="102"/>
      <c r="O35106" s="93"/>
      <c r="P35106" s="93"/>
    </row>
    <row r="35107" spans="14:16">
      <c r="N35107" s="102"/>
      <c r="O35107" s="93"/>
      <c r="P35107" s="93"/>
    </row>
    <row r="35108" spans="14:16">
      <c r="N35108" s="102"/>
      <c r="O35108" s="93"/>
      <c r="P35108" s="93"/>
    </row>
    <row r="35109" spans="14:16">
      <c r="N35109" s="102"/>
      <c r="O35109" s="93"/>
      <c r="P35109" s="93"/>
    </row>
    <row r="35110" spans="14:16">
      <c r="N35110" s="102"/>
      <c r="O35110" s="93"/>
      <c r="P35110" s="93"/>
    </row>
    <row r="35111" spans="14:16">
      <c r="N35111" s="102"/>
      <c r="O35111" s="93"/>
      <c r="P35111" s="93"/>
    </row>
    <row r="35112" spans="14:16">
      <c r="N35112" s="102"/>
      <c r="O35112" s="93"/>
      <c r="P35112" s="93"/>
    </row>
    <row r="35113" spans="14:16">
      <c r="N35113" s="102"/>
      <c r="O35113" s="93"/>
      <c r="P35113" s="93"/>
    </row>
    <row r="35114" spans="14:16">
      <c r="N35114" s="102"/>
      <c r="O35114" s="93"/>
      <c r="P35114" s="93"/>
    </row>
    <row r="35115" spans="14:16">
      <c r="N35115" s="102"/>
      <c r="O35115" s="93"/>
      <c r="P35115" s="93"/>
    </row>
    <row r="35116" spans="14:16">
      <c r="N35116" s="102"/>
      <c r="O35116" s="93"/>
      <c r="P35116" s="93"/>
    </row>
    <row r="35117" spans="14:16">
      <c r="N35117" s="102"/>
      <c r="O35117" s="93"/>
      <c r="P35117" s="93"/>
    </row>
    <row r="35118" spans="14:16">
      <c r="N35118" s="102"/>
      <c r="O35118" s="93"/>
      <c r="P35118" s="93"/>
    </row>
    <row r="35119" spans="14:16">
      <c r="N35119" s="102"/>
      <c r="O35119" s="93"/>
      <c r="P35119" s="93"/>
    </row>
    <row r="35120" spans="14:16">
      <c r="N35120" s="102"/>
      <c r="O35120" s="93"/>
      <c r="P35120" s="93"/>
    </row>
    <row r="35121" spans="14:16">
      <c r="N35121" s="102"/>
      <c r="O35121" s="93"/>
      <c r="P35121" s="93"/>
    </row>
    <row r="35122" spans="14:16">
      <c r="N35122" s="102"/>
      <c r="O35122" s="93"/>
      <c r="P35122" s="93"/>
    </row>
    <row r="35123" spans="14:16">
      <c r="N35123" s="102"/>
      <c r="O35123" s="93"/>
      <c r="P35123" s="93"/>
    </row>
    <row r="35124" spans="14:16">
      <c r="N35124" s="102"/>
      <c r="O35124" s="93"/>
      <c r="P35124" s="93"/>
    </row>
    <row r="35125" spans="14:16">
      <c r="N35125" s="102"/>
      <c r="O35125" s="93"/>
      <c r="P35125" s="93"/>
    </row>
    <row r="35126" spans="14:16">
      <c r="N35126" s="102"/>
      <c r="O35126" s="93"/>
      <c r="P35126" s="93"/>
    </row>
    <row r="35127" spans="14:16">
      <c r="N35127" s="102"/>
      <c r="O35127" s="93"/>
      <c r="P35127" s="93"/>
    </row>
    <row r="35128" spans="14:16">
      <c r="N35128" s="102"/>
      <c r="O35128" s="93"/>
      <c r="P35128" s="93"/>
    </row>
    <row r="35129" spans="14:16">
      <c r="N35129" s="102"/>
      <c r="O35129" s="93"/>
      <c r="P35129" s="93"/>
    </row>
    <row r="35130" spans="14:16">
      <c r="N35130" s="102"/>
      <c r="O35130" s="93"/>
      <c r="P35130" s="93"/>
    </row>
    <row r="35131" spans="14:16">
      <c r="N35131" s="102"/>
      <c r="O35131" s="93"/>
      <c r="P35131" s="93"/>
    </row>
    <row r="35132" spans="14:16">
      <c r="N35132" s="102"/>
      <c r="O35132" s="93"/>
      <c r="P35132" s="93"/>
    </row>
    <row r="35133" spans="14:16">
      <c r="N35133" s="102"/>
      <c r="O35133" s="93"/>
      <c r="P35133" s="93"/>
    </row>
    <row r="35134" spans="14:16">
      <c r="N35134" s="102"/>
      <c r="O35134" s="93"/>
      <c r="P35134" s="93"/>
    </row>
    <row r="35135" spans="14:16">
      <c r="N35135" s="102"/>
      <c r="O35135" s="93"/>
      <c r="P35135" s="93"/>
    </row>
    <row r="35136" spans="14:16">
      <c r="N35136" s="102"/>
      <c r="O35136" s="93"/>
      <c r="P35136" s="93"/>
    </row>
    <row r="35137" spans="14:16">
      <c r="N35137" s="102"/>
      <c r="O35137" s="93"/>
      <c r="P35137" s="93"/>
    </row>
    <row r="35138" spans="14:16">
      <c r="N35138" s="102"/>
      <c r="O35138" s="93"/>
      <c r="P35138" s="93"/>
    </row>
    <row r="35139" spans="14:16">
      <c r="N35139" s="102"/>
      <c r="O35139" s="93"/>
      <c r="P35139" s="93"/>
    </row>
    <row r="35140" spans="14:16">
      <c r="N35140" s="102"/>
      <c r="O35140" s="93"/>
      <c r="P35140" s="93"/>
    </row>
    <row r="35141" spans="14:16">
      <c r="N35141" s="102"/>
      <c r="O35141" s="93"/>
      <c r="P35141" s="93"/>
    </row>
    <row r="35142" spans="14:16">
      <c r="N35142" s="102"/>
      <c r="O35142" s="93"/>
      <c r="P35142" s="93"/>
    </row>
    <row r="35143" spans="14:16">
      <c r="N35143" s="102"/>
      <c r="O35143" s="93"/>
      <c r="P35143" s="93"/>
    </row>
    <row r="35144" spans="14:16">
      <c r="N35144" s="102"/>
      <c r="O35144" s="93"/>
      <c r="P35144" s="93"/>
    </row>
    <row r="35145" spans="14:16">
      <c r="N35145" s="102"/>
      <c r="O35145" s="93"/>
      <c r="P35145" s="93"/>
    </row>
    <row r="35146" spans="14:16">
      <c r="N35146" s="102"/>
      <c r="O35146" s="93"/>
      <c r="P35146" s="93"/>
    </row>
    <row r="35147" spans="14:16">
      <c r="N35147" s="102"/>
      <c r="O35147" s="93"/>
      <c r="P35147" s="93"/>
    </row>
    <row r="35148" spans="14:16">
      <c r="N35148" s="102"/>
      <c r="O35148" s="93"/>
      <c r="P35148" s="93"/>
    </row>
    <row r="35149" spans="14:16">
      <c r="N35149" s="102"/>
      <c r="O35149" s="93"/>
      <c r="P35149" s="93"/>
    </row>
    <row r="35150" spans="14:16">
      <c r="N35150" s="102"/>
      <c r="O35150" s="93"/>
      <c r="P35150" s="93"/>
    </row>
    <row r="35151" spans="14:16">
      <c r="N35151" s="102"/>
      <c r="O35151" s="93"/>
      <c r="P35151" s="93"/>
    </row>
    <row r="35152" spans="14:16">
      <c r="N35152" s="102"/>
      <c r="O35152" s="93"/>
      <c r="P35152" s="93"/>
    </row>
    <row r="35153" spans="14:16">
      <c r="N35153" s="102"/>
      <c r="O35153" s="93"/>
      <c r="P35153" s="93"/>
    </row>
    <row r="35154" spans="14:16">
      <c r="N35154" s="102"/>
      <c r="O35154" s="93"/>
      <c r="P35154" s="93"/>
    </row>
    <row r="35155" spans="14:16">
      <c r="N35155" s="102"/>
      <c r="O35155" s="93"/>
      <c r="P35155" s="93"/>
    </row>
    <row r="35156" spans="14:16">
      <c r="N35156" s="102"/>
      <c r="O35156" s="93"/>
      <c r="P35156" s="93"/>
    </row>
    <row r="35157" spans="14:16">
      <c r="N35157" s="102"/>
      <c r="O35157" s="93"/>
      <c r="P35157" s="93"/>
    </row>
    <row r="35158" spans="14:16">
      <c r="N35158" s="102"/>
      <c r="O35158" s="93"/>
      <c r="P35158" s="93"/>
    </row>
    <row r="35159" spans="14:16">
      <c r="N35159" s="102"/>
      <c r="O35159" s="93"/>
      <c r="P35159" s="93"/>
    </row>
    <row r="35160" spans="14:16">
      <c r="N35160" s="102"/>
      <c r="O35160" s="93"/>
      <c r="P35160" s="93"/>
    </row>
    <row r="35161" spans="14:16">
      <c r="N35161" s="102"/>
      <c r="O35161" s="93"/>
      <c r="P35161" s="93"/>
    </row>
    <row r="35162" spans="14:16">
      <c r="N35162" s="102"/>
      <c r="O35162" s="93"/>
      <c r="P35162" s="93"/>
    </row>
    <row r="35163" spans="14:16">
      <c r="N35163" s="102"/>
      <c r="O35163" s="93"/>
      <c r="P35163" s="93"/>
    </row>
    <row r="35164" spans="14:16">
      <c r="N35164" s="102"/>
      <c r="O35164" s="93"/>
      <c r="P35164" s="93"/>
    </row>
    <row r="35165" spans="14:16">
      <c r="N35165" s="102"/>
      <c r="O35165" s="93"/>
      <c r="P35165" s="93"/>
    </row>
    <row r="35166" spans="14:16">
      <c r="N35166" s="102"/>
      <c r="O35166" s="93"/>
      <c r="P35166" s="93"/>
    </row>
    <row r="35167" spans="14:16">
      <c r="N35167" s="102"/>
      <c r="O35167" s="93"/>
      <c r="P35167" s="93"/>
    </row>
    <row r="35168" spans="14:16">
      <c r="N35168" s="102"/>
      <c r="O35168" s="93"/>
      <c r="P35168" s="93"/>
    </row>
    <row r="35169" spans="14:16">
      <c r="N35169" s="102"/>
      <c r="O35169" s="93"/>
      <c r="P35169" s="93"/>
    </row>
    <row r="35170" spans="14:16">
      <c r="N35170" s="102"/>
      <c r="O35170" s="93"/>
      <c r="P35170" s="93"/>
    </row>
    <row r="35171" spans="14:16">
      <c r="N35171" s="102"/>
      <c r="O35171" s="93"/>
      <c r="P35171" s="93"/>
    </row>
    <row r="35172" spans="14:16">
      <c r="N35172" s="102"/>
      <c r="O35172" s="93"/>
      <c r="P35172" s="93"/>
    </row>
    <row r="35173" spans="14:16">
      <c r="N35173" s="102"/>
      <c r="O35173" s="93"/>
      <c r="P35173" s="93"/>
    </row>
    <row r="35174" spans="14:16">
      <c r="N35174" s="102"/>
      <c r="O35174" s="93"/>
      <c r="P35174" s="93"/>
    </row>
    <row r="35175" spans="14:16">
      <c r="N35175" s="102"/>
      <c r="O35175" s="93"/>
      <c r="P35175" s="93"/>
    </row>
    <row r="35176" spans="14:16">
      <c r="N35176" s="102"/>
      <c r="O35176" s="93"/>
      <c r="P35176" s="93"/>
    </row>
    <row r="35177" spans="14:16">
      <c r="N35177" s="102"/>
      <c r="O35177" s="93"/>
      <c r="P35177" s="93"/>
    </row>
    <row r="35178" spans="14:16">
      <c r="N35178" s="102"/>
      <c r="O35178" s="93"/>
      <c r="P35178" s="93"/>
    </row>
    <row r="35179" spans="14:16">
      <c r="N35179" s="102"/>
      <c r="O35179" s="93"/>
      <c r="P35179" s="93"/>
    </row>
    <row r="35180" spans="14:16">
      <c r="N35180" s="102"/>
      <c r="O35180" s="93"/>
      <c r="P35180" s="93"/>
    </row>
    <row r="35181" spans="14:16">
      <c r="N35181" s="102"/>
      <c r="O35181" s="93"/>
      <c r="P35181" s="93"/>
    </row>
    <row r="35182" spans="14:16">
      <c r="N35182" s="102"/>
      <c r="O35182" s="93"/>
      <c r="P35182" s="93"/>
    </row>
    <row r="35183" spans="14:16">
      <c r="N35183" s="102"/>
      <c r="O35183" s="93"/>
      <c r="P35183" s="93"/>
    </row>
    <row r="35184" spans="14:16">
      <c r="N35184" s="102"/>
      <c r="O35184" s="93"/>
      <c r="P35184" s="93"/>
    </row>
    <row r="35185" spans="14:16">
      <c r="N35185" s="102"/>
      <c r="O35185" s="93"/>
      <c r="P35185" s="93"/>
    </row>
    <row r="35186" spans="14:16">
      <c r="N35186" s="102"/>
      <c r="O35186" s="93"/>
      <c r="P35186" s="93"/>
    </row>
    <row r="35187" spans="14:16">
      <c r="N35187" s="102"/>
      <c r="O35187" s="93"/>
      <c r="P35187" s="93"/>
    </row>
    <row r="35188" spans="14:16">
      <c r="N35188" s="102"/>
      <c r="O35188" s="93"/>
      <c r="P35188" s="93"/>
    </row>
    <row r="35189" spans="14:16">
      <c r="N35189" s="102"/>
      <c r="O35189" s="93"/>
      <c r="P35189" s="93"/>
    </row>
    <row r="35190" spans="14:16">
      <c r="N35190" s="102"/>
      <c r="O35190" s="93"/>
      <c r="P35190" s="93"/>
    </row>
    <row r="35191" spans="14:16">
      <c r="N35191" s="102"/>
      <c r="O35191" s="93"/>
      <c r="P35191" s="93"/>
    </row>
    <row r="35192" spans="14:16">
      <c r="N35192" s="102"/>
      <c r="O35192" s="93"/>
      <c r="P35192" s="93"/>
    </row>
    <row r="35193" spans="14:16">
      <c r="N35193" s="102"/>
      <c r="O35193" s="93"/>
      <c r="P35193" s="93"/>
    </row>
    <row r="35194" spans="14:16">
      <c r="N35194" s="102"/>
      <c r="O35194" s="93"/>
      <c r="P35194" s="93"/>
    </row>
    <row r="35195" spans="14:16">
      <c r="N35195" s="102"/>
      <c r="O35195" s="93"/>
      <c r="P35195" s="93"/>
    </row>
    <row r="35196" spans="14:16">
      <c r="N35196" s="102"/>
      <c r="O35196" s="93"/>
      <c r="P35196" s="93"/>
    </row>
    <row r="35197" spans="14:16">
      <c r="N35197" s="102"/>
      <c r="O35197" s="93"/>
      <c r="P35197" s="93"/>
    </row>
    <row r="35198" spans="14:16">
      <c r="N35198" s="102"/>
      <c r="O35198" s="93"/>
      <c r="P35198" s="93"/>
    </row>
    <row r="35199" spans="14:16">
      <c r="N35199" s="102"/>
      <c r="O35199" s="93"/>
      <c r="P35199" s="93"/>
    </row>
    <row r="35200" spans="14:16">
      <c r="N35200" s="102"/>
      <c r="O35200" s="93"/>
      <c r="P35200" s="93"/>
    </row>
    <row r="35201" spans="14:16">
      <c r="N35201" s="102"/>
      <c r="O35201" s="93"/>
      <c r="P35201" s="93"/>
    </row>
    <row r="35202" spans="14:16">
      <c r="N35202" s="102"/>
      <c r="O35202" s="93"/>
      <c r="P35202" s="93"/>
    </row>
    <row r="35203" spans="14:16">
      <c r="N35203" s="102"/>
      <c r="O35203" s="93"/>
      <c r="P35203" s="93"/>
    </row>
    <row r="35204" spans="14:16">
      <c r="N35204" s="102"/>
      <c r="O35204" s="93"/>
      <c r="P35204" s="93"/>
    </row>
    <row r="35205" spans="14:16">
      <c r="N35205" s="102"/>
      <c r="O35205" s="93"/>
      <c r="P35205" s="93"/>
    </row>
    <row r="35206" spans="14:16">
      <c r="N35206" s="102"/>
      <c r="O35206" s="93"/>
      <c r="P35206" s="93"/>
    </row>
    <row r="35207" spans="14:16">
      <c r="N35207" s="102"/>
      <c r="O35207" s="93"/>
      <c r="P35207" s="93"/>
    </row>
    <row r="35208" spans="14:16">
      <c r="N35208" s="102"/>
      <c r="O35208" s="93"/>
      <c r="P35208" s="93"/>
    </row>
    <row r="35209" spans="14:16">
      <c r="N35209" s="102"/>
      <c r="O35209" s="93"/>
      <c r="P35209" s="93"/>
    </row>
    <row r="35210" spans="14:16">
      <c r="N35210" s="102"/>
      <c r="O35210" s="93"/>
      <c r="P35210" s="93"/>
    </row>
    <row r="35211" spans="14:16">
      <c r="N35211" s="102"/>
      <c r="O35211" s="93"/>
      <c r="P35211" s="93"/>
    </row>
    <row r="35212" spans="14:16">
      <c r="N35212" s="102"/>
      <c r="O35212" s="93"/>
      <c r="P35212" s="93"/>
    </row>
    <row r="35213" spans="14:16">
      <c r="N35213" s="102"/>
      <c r="O35213" s="93"/>
      <c r="P35213" s="93"/>
    </row>
    <row r="35214" spans="14:16">
      <c r="N35214" s="102"/>
      <c r="O35214" s="93"/>
      <c r="P35214" s="93"/>
    </row>
    <row r="35215" spans="14:16">
      <c r="N35215" s="102"/>
      <c r="O35215" s="93"/>
      <c r="P35215" s="93"/>
    </row>
    <row r="35216" spans="14:16">
      <c r="N35216" s="102"/>
      <c r="O35216" s="93"/>
      <c r="P35216" s="93"/>
    </row>
    <row r="35217" spans="14:16">
      <c r="N35217" s="102"/>
      <c r="O35217" s="93"/>
      <c r="P35217" s="93"/>
    </row>
    <row r="35218" spans="14:16">
      <c r="N35218" s="102"/>
      <c r="O35218" s="93"/>
      <c r="P35218" s="93"/>
    </row>
    <row r="35219" spans="14:16">
      <c r="N35219" s="102"/>
      <c r="O35219" s="93"/>
      <c r="P35219" s="93"/>
    </row>
    <row r="35220" spans="14:16">
      <c r="N35220" s="102"/>
      <c r="O35220" s="93"/>
      <c r="P35220" s="93"/>
    </row>
    <row r="35221" spans="14:16">
      <c r="N35221" s="102"/>
      <c r="O35221" s="93"/>
      <c r="P35221" s="93"/>
    </row>
    <row r="35222" spans="14:16">
      <c r="N35222" s="102"/>
      <c r="O35222" s="93"/>
      <c r="P35222" s="93"/>
    </row>
    <row r="35223" spans="14:16">
      <c r="N35223" s="102"/>
      <c r="O35223" s="93"/>
      <c r="P35223" s="93"/>
    </row>
    <row r="35224" spans="14:16">
      <c r="N35224" s="102"/>
      <c r="O35224" s="93"/>
      <c r="P35224" s="93"/>
    </row>
    <row r="35225" spans="14:16">
      <c r="N35225" s="102"/>
      <c r="O35225" s="93"/>
      <c r="P35225" s="93"/>
    </row>
    <row r="35226" spans="14:16">
      <c r="N35226" s="102"/>
      <c r="O35226" s="93"/>
      <c r="P35226" s="93"/>
    </row>
    <row r="35227" spans="14:16">
      <c r="N35227" s="102"/>
      <c r="O35227" s="93"/>
      <c r="P35227" s="93"/>
    </row>
    <row r="35228" spans="14:16">
      <c r="N35228" s="102"/>
      <c r="O35228" s="93"/>
      <c r="P35228" s="93"/>
    </row>
    <row r="35229" spans="14:16">
      <c r="N35229" s="102"/>
      <c r="O35229" s="93"/>
      <c r="P35229" s="93"/>
    </row>
    <row r="35230" spans="14:16">
      <c r="N35230" s="102"/>
      <c r="O35230" s="93"/>
      <c r="P35230" s="93"/>
    </row>
    <row r="35231" spans="14:16">
      <c r="N35231" s="102"/>
      <c r="O35231" s="93"/>
      <c r="P35231" s="93"/>
    </row>
    <row r="35232" spans="14:16">
      <c r="N35232" s="102"/>
      <c r="O35232" s="93"/>
      <c r="P35232" s="93"/>
    </row>
    <row r="35233" spans="14:16">
      <c r="N35233" s="102"/>
      <c r="O35233" s="93"/>
      <c r="P35233" s="93"/>
    </row>
    <row r="35234" spans="14:16">
      <c r="N35234" s="102"/>
      <c r="O35234" s="93"/>
      <c r="P35234" s="93"/>
    </row>
    <row r="35235" spans="14:16">
      <c r="N35235" s="102"/>
      <c r="O35235" s="93"/>
      <c r="P35235" s="93"/>
    </row>
    <row r="35236" spans="14:16">
      <c r="N35236" s="102"/>
      <c r="O35236" s="93"/>
      <c r="P35236" s="93"/>
    </row>
    <row r="35237" spans="14:16">
      <c r="N35237" s="102"/>
      <c r="O35237" s="93"/>
      <c r="P35237" s="93"/>
    </row>
    <row r="35238" spans="14:16">
      <c r="N35238" s="102"/>
      <c r="O35238" s="93"/>
      <c r="P35238" s="93"/>
    </row>
    <row r="35239" spans="14:16">
      <c r="N35239" s="102"/>
      <c r="O35239" s="93"/>
      <c r="P35239" s="93"/>
    </row>
    <row r="35240" spans="14:16">
      <c r="N35240" s="102"/>
      <c r="O35240" s="93"/>
      <c r="P35240" s="93"/>
    </row>
    <row r="35241" spans="14:16">
      <c r="N35241" s="102"/>
      <c r="O35241" s="93"/>
      <c r="P35241" s="93"/>
    </row>
    <row r="35242" spans="14:16">
      <c r="N35242" s="102"/>
      <c r="O35242" s="93"/>
      <c r="P35242" s="93"/>
    </row>
    <row r="35243" spans="14:16">
      <c r="N35243" s="102"/>
      <c r="O35243" s="93"/>
      <c r="P35243" s="93"/>
    </row>
    <row r="35244" spans="14:16">
      <c r="N35244" s="102"/>
      <c r="O35244" s="93"/>
      <c r="P35244" s="93"/>
    </row>
    <row r="35245" spans="14:16">
      <c r="N35245" s="102"/>
      <c r="O35245" s="93"/>
      <c r="P35245" s="93"/>
    </row>
    <row r="35246" spans="14:16">
      <c r="N35246" s="102"/>
      <c r="O35246" s="93"/>
      <c r="P35246" s="93"/>
    </row>
    <row r="35247" spans="14:16">
      <c r="N35247" s="102"/>
      <c r="O35247" s="93"/>
      <c r="P35247" s="93"/>
    </row>
    <row r="35248" spans="14:16">
      <c r="N35248" s="102"/>
      <c r="O35248" s="93"/>
      <c r="P35248" s="93"/>
    </row>
    <row r="35249" spans="14:16">
      <c r="N35249" s="102"/>
      <c r="O35249" s="93"/>
      <c r="P35249" s="93"/>
    </row>
    <row r="35250" spans="14:16">
      <c r="N35250" s="102"/>
      <c r="O35250" s="93"/>
      <c r="P35250" s="93"/>
    </row>
    <row r="35251" spans="14:16">
      <c r="N35251" s="102"/>
      <c r="O35251" s="93"/>
      <c r="P35251" s="93"/>
    </row>
    <row r="35252" spans="14:16">
      <c r="N35252" s="102"/>
      <c r="O35252" s="93"/>
      <c r="P35252" s="93"/>
    </row>
    <row r="35253" spans="14:16">
      <c r="N35253" s="102"/>
      <c r="O35253" s="93"/>
      <c r="P35253" s="93"/>
    </row>
    <row r="35254" spans="14:16">
      <c r="N35254" s="102"/>
      <c r="O35254" s="93"/>
      <c r="P35254" s="93"/>
    </row>
    <row r="35255" spans="14:16">
      <c r="N35255" s="102"/>
      <c r="O35255" s="93"/>
      <c r="P35255" s="93"/>
    </row>
    <row r="35256" spans="14:16">
      <c r="N35256" s="102"/>
      <c r="O35256" s="93"/>
      <c r="P35256" s="93"/>
    </row>
    <row r="35257" spans="14:16">
      <c r="N35257" s="102"/>
      <c r="O35257" s="93"/>
      <c r="P35257" s="93"/>
    </row>
    <row r="35258" spans="14:16">
      <c r="N35258" s="102"/>
      <c r="O35258" s="93"/>
      <c r="P35258" s="93"/>
    </row>
    <row r="35259" spans="14:16">
      <c r="N35259" s="102"/>
      <c r="O35259" s="93"/>
      <c r="P35259" s="93"/>
    </row>
    <row r="35260" spans="14:16">
      <c r="N35260" s="102"/>
      <c r="O35260" s="93"/>
      <c r="P35260" s="93"/>
    </row>
    <row r="35261" spans="14:16">
      <c r="N35261" s="102"/>
      <c r="O35261" s="93"/>
      <c r="P35261" s="93"/>
    </row>
    <row r="35262" spans="14:16">
      <c r="N35262" s="102"/>
      <c r="O35262" s="93"/>
      <c r="P35262" s="93"/>
    </row>
    <row r="35263" spans="14:16">
      <c r="N35263" s="102"/>
      <c r="O35263" s="93"/>
      <c r="P35263" s="93"/>
    </row>
    <row r="35264" spans="14:16">
      <c r="N35264" s="102"/>
      <c r="O35264" s="93"/>
      <c r="P35264" s="93"/>
    </row>
    <row r="35265" spans="14:16">
      <c r="N35265" s="102"/>
      <c r="O35265" s="93"/>
      <c r="P35265" s="93"/>
    </row>
    <row r="35266" spans="14:16">
      <c r="N35266" s="102"/>
      <c r="O35266" s="93"/>
      <c r="P35266" s="93"/>
    </row>
    <row r="35267" spans="14:16">
      <c r="N35267" s="102"/>
      <c r="O35267" s="93"/>
      <c r="P35267" s="93"/>
    </row>
    <row r="35268" spans="14:16">
      <c r="N35268" s="102"/>
      <c r="O35268" s="93"/>
      <c r="P35268" s="93"/>
    </row>
    <row r="35269" spans="14:16">
      <c r="N35269" s="102"/>
      <c r="O35269" s="93"/>
      <c r="P35269" s="93"/>
    </row>
    <row r="35270" spans="14:16">
      <c r="N35270" s="102"/>
      <c r="O35270" s="93"/>
      <c r="P35270" s="93"/>
    </row>
    <row r="35271" spans="14:16">
      <c r="N35271" s="102"/>
      <c r="O35271" s="93"/>
      <c r="P35271" s="93"/>
    </row>
    <row r="35272" spans="14:16">
      <c r="N35272" s="102"/>
      <c r="O35272" s="93"/>
      <c r="P35272" s="93"/>
    </row>
    <row r="35273" spans="14:16">
      <c r="N35273" s="102"/>
      <c r="O35273" s="93"/>
      <c r="P35273" s="93"/>
    </row>
    <row r="35274" spans="14:16">
      <c r="N35274" s="102"/>
      <c r="O35274" s="93"/>
      <c r="P35274" s="93"/>
    </row>
    <row r="35275" spans="14:16">
      <c r="N35275" s="102"/>
      <c r="O35275" s="93"/>
      <c r="P35275" s="93"/>
    </row>
    <row r="35276" spans="14:16">
      <c r="N35276" s="102"/>
      <c r="O35276" s="93"/>
      <c r="P35276" s="93"/>
    </row>
    <row r="35277" spans="14:16">
      <c r="N35277" s="102"/>
      <c r="O35277" s="93"/>
      <c r="P35277" s="93"/>
    </row>
    <row r="35278" spans="14:16">
      <c r="N35278" s="102"/>
      <c r="O35278" s="93"/>
      <c r="P35278" s="93"/>
    </row>
    <row r="35279" spans="14:16">
      <c r="N35279" s="102"/>
      <c r="O35279" s="93"/>
      <c r="P35279" s="93"/>
    </row>
    <row r="35280" spans="14:16">
      <c r="N35280" s="102"/>
      <c r="O35280" s="93"/>
      <c r="P35280" s="93"/>
    </row>
    <row r="35281" spans="14:16">
      <c r="N35281" s="102"/>
      <c r="O35281" s="93"/>
      <c r="P35281" s="93"/>
    </row>
    <row r="35282" spans="14:16">
      <c r="N35282" s="102"/>
      <c r="O35282" s="93"/>
      <c r="P35282" s="93"/>
    </row>
    <row r="35283" spans="14:16">
      <c r="N35283" s="102"/>
      <c r="O35283" s="93"/>
      <c r="P35283" s="93"/>
    </row>
    <row r="35284" spans="14:16">
      <c r="N35284" s="102"/>
      <c r="O35284" s="93"/>
      <c r="P35284" s="93"/>
    </row>
    <row r="35285" spans="14:16">
      <c r="N35285" s="102"/>
      <c r="O35285" s="93"/>
      <c r="P35285" s="93"/>
    </row>
    <row r="35286" spans="14:16">
      <c r="N35286" s="102"/>
      <c r="O35286" s="93"/>
      <c r="P35286" s="93"/>
    </row>
    <row r="35287" spans="14:16">
      <c r="N35287" s="102"/>
      <c r="O35287" s="93"/>
      <c r="P35287" s="93"/>
    </row>
    <row r="35288" spans="14:16">
      <c r="N35288" s="102"/>
      <c r="O35288" s="93"/>
      <c r="P35288" s="93"/>
    </row>
    <row r="35289" spans="14:16">
      <c r="N35289" s="102"/>
      <c r="O35289" s="93"/>
      <c r="P35289" s="93"/>
    </row>
    <row r="35290" spans="14:16">
      <c r="N35290" s="102"/>
      <c r="O35290" s="93"/>
      <c r="P35290" s="93"/>
    </row>
    <row r="35291" spans="14:16">
      <c r="N35291" s="102"/>
      <c r="O35291" s="93"/>
      <c r="P35291" s="93"/>
    </row>
    <row r="35292" spans="14:16">
      <c r="N35292" s="102"/>
      <c r="O35292" s="93"/>
      <c r="P35292" s="93"/>
    </row>
    <row r="35293" spans="14:16">
      <c r="N35293" s="102"/>
      <c r="O35293" s="93"/>
      <c r="P35293" s="93"/>
    </row>
    <row r="35294" spans="14:16">
      <c r="N35294" s="102"/>
      <c r="O35294" s="93"/>
      <c r="P35294" s="93"/>
    </row>
    <row r="35295" spans="14:16">
      <c r="N35295" s="102"/>
      <c r="O35295" s="93"/>
      <c r="P35295" s="93"/>
    </row>
    <row r="35296" spans="14:16">
      <c r="N35296" s="102"/>
      <c r="O35296" s="93"/>
      <c r="P35296" s="93"/>
    </row>
    <row r="35297" spans="14:16">
      <c r="N35297" s="102"/>
      <c r="O35297" s="93"/>
      <c r="P35297" s="93"/>
    </row>
    <row r="35298" spans="14:16">
      <c r="N35298" s="102"/>
      <c r="O35298" s="93"/>
      <c r="P35298" s="93"/>
    </row>
    <row r="35299" spans="14:16">
      <c r="N35299" s="102"/>
      <c r="O35299" s="93"/>
      <c r="P35299" s="93"/>
    </row>
    <row r="35300" spans="14:16">
      <c r="N35300" s="102"/>
      <c r="O35300" s="93"/>
      <c r="P35300" s="93"/>
    </row>
    <row r="35301" spans="14:16">
      <c r="N35301" s="102"/>
      <c r="O35301" s="93"/>
      <c r="P35301" s="93"/>
    </row>
    <row r="35302" spans="14:16">
      <c r="N35302" s="102"/>
      <c r="O35302" s="93"/>
      <c r="P35302" s="93"/>
    </row>
    <row r="35303" spans="14:16">
      <c r="N35303" s="102"/>
      <c r="O35303" s="93"/>
      <c r="P35303" s="93"/>
    </row>
    <row r="35304" spans="14:16">
      <c r="N35304" s="102"/>
      <c r="O35304" s="93"/>
      <c r="P35304" s="93"/>
    </row>
    <row r="35305" spans="14:16">
      <c r="N35305" s="102"/>
      <c r="O35305" s="93"/>
      <c r="P35305" s="93"/>
    </row>
    <row r="35306" spans="14:16">
      <c r="N35306" s="102"/>
      <c r="O35306" s="93"/>
      <c r="P35306" s="93"/>
    </row>
    <row r="35307" spans="14:16">
      <c r="N35307" s="102"/>
      <c r="O35307" s="93"/>
      <c r="P35307" s="93"/>
    </row>
    <row r="35308" spans="14:16">
      <c r="N35308" s="102"/>
      <c r="O35308" s="93"/>
      <c r="P35308" s="93"/>
    </row>
    <row r="35309" spans="14:16">
      <c r="N35309" s="102"/>
      <c r="O35309" s="93"/>
      <c r="P35309" s="93"/>
    </row>
    <row r="35310" spans="14:16">
      <c r="N35310" s="102"/>
      <c r="O35310" s="93"/>
      <c r="P35310" s="93"/>
    </row>
    <row r="35311" spans="14:16">
      <c r="N35311" s="102"/>
      <c r="O35311" s="93"/>
      <c r="P35311" s="93"/>
    </row>
    <row r="35312" spans="14:16">
      <c r="N35312" s="102"/>
      <c r="O35312" s="93"/>
      <c r="P35312" s="93"/>
    </row>
    <row r="35313" spans="14:16">
      <c r="N35313" s="102"/>
      <c r="O35313" s="93"/>
      <c r="P35313" s="93"/>
    </row>
    <row r="35314" spans="14:16">
      <c r="N35314" s="102"/>
      <c r="O35314" s="93"/>
      <c r="P35314" s="93"/>
    </row>
    <row r="35315" spans="14:16">
      <c r="N35315" s="102"/>
      <c r="O35315" s="93"/>
      <c r="P35315" s="93"/>
    </row>
    <row r="35316" spans="14:16">
      <c r="N35316" s="102"/>
      <c r="O35316" s="93"/>
      <c r="P35316" s="93"/>
    </row>
    <row r="35317" spans="14:16">
      <c r="N35317" s="102"/>
      <c r="O35317" s="93"/>
      <c r="P35317" s="93"/>
    </row>
    <row r="35318" spans="14:16">
      <c r="N35318" s="102"/>
      <c r="O35318" s="93"/>
      <c r="P35318" s="93"/>
    </row>
    <row r="35319" spans="14:16">
      <c r="N35319" s="102"/>
      <c r="O35319" s="93"/>
      <c r="P35319" s="93"/>
    </row>
    <row r="35320" spans="14:16">
      <c r="N35320" s="102"/>
      <c r="O35320" s="93"/>
      <c r="P35320" s="93"/>
    </row>
    <row r="35321" spans="14:16">
      <c r="N35321" s="102"/>
      <c r="O35321" s="93"/>
      <c r="P35321" s="93"/>
    </row>
    <row r="35322" spans="14:16">
      <c r="N35322" s="102"/>
      <c r="O35322" s="93"/>
      <c r="P35322" s="93"/>
    </row>
    <row r="35323" spans="14:16">
      <c r="N35323" s="102"/>
      <c r="O35323" s="93"/>
      <c r="P35323" s="93"/>
    </row>
    <row r="35324" spans="14:16">
      <c r="N35324" s="102"/>
      <c r="O35324" s="93"/>
      <c r="P35324" s="93"/>
    </row>
    <row r="35325" spans="14:16">
      <c r="N35325" s="102"/>
      <c r="O35325" s="93"/>
      <c r="P35325" s="93"/>
    </row>
    <row r="35326" spans="14:16">
      <c r="N35326" s="102"/>
      <c r="O35326" s="93"/>
      <c r="P35326" s="93"/>
    </row>
    <row r="35327" spans="14:16">
      <c r="N35327" s="102"/>
      <c r="O35327" s="93"/>
      <c r="P35327" s="93"/>
    </row>
    <row r="35328" spans="14:16">
      <c r="N35328" s="102"/>
      <c r="O35328" s="93"/>
      <c r="P35328" s="93"/>
    </row>
    <row r="35329" spans="14:16">
      <c r="N35329" s="102"/>
      <c r="O35329" s="93"/>
      <c r="P35329" s="93"/>
    </row>
    <row r="35330" spans="14:16">
      <c r="N35330" s="102"/>
      <c r="O35330" s="93"/>
      <c r="P35330" s="93"/>
    </row>
    <row r="35331" spans="14:16">
      <c r="N35331" s="102"/>
      <c r="O35331" s="93"/>
      <c r="P35331" s="93"/>
    </row>
    <row r="35332" spans="14:16">
      <c r="N35332" s="102"/>
      <c r="O35332" s="93"/>
      <c r="P35332" s="93"/>
    </row>
    <row r="35333" spans="14:16">
      <c r="N35333" s="102"/>
      <c r="O35333" s="93"/>
      <c r="P35333" s="93"/>
    </row>
    <row r="35334" spans="14:16">
      <c r="N35334" s="102"/>
      <c r="O35334" s="93"/>
      <c r="P35334" s="93"/>
    </row>
    <row r="35335" spans="14:16">
      <c r="N35335" s="102"/>
      <c r="O35335" s="93"/>
      <c r="P35335" s="93"/>
    </row>
    <row r="35336" spans="14:16">
      <c r="N35336" s="102"/>
      <c r="O35336" s="93"/>
      <c r="P35336" s="93"/>
    </row>
    <row r="35337" spans="14:16">
      <c r="N35337" s="102"/>
      <c r="O35337" s="93"/>
      <c r="P35337" s="93"/>
    </row>
    <row r="35338" spans="14:16">
      <c r="N35338" s="102"/>
      <c r="O35338" s="93"/>
      <c r="P35338" s="93"/>
    </row>
    <row r="35339" spans="14:16">
      <c r="N35339" s="102"/>
      <c r="O35339" s="93"/>
      <c r="P35339" s="93"/>
    </row>
    <row r="35340" spans="14:16">
      <c r="N35340" s="102"/>
      <c r="O35340" s="93"/>
      <c r="P35340" s="93"/>
    </row>
    <row r="35341" spans="14:16">
      <c r="N35341" s="102"/>
      <c r="O35341" s="93"/>
      <c r="P35341" s="93"/>
    </row>
    <row r="35342" spans="14:16">
      <c r="N35342" s="102"/>
      <c r="O35342" s="93"/>
      <c r="P35342" s="93"/>
    </row>
    <row r="35343" spans="14:16">
      <c r="N35343" s="102"/>
      <c r="O35343" s="93"/>
      <c r="P35343" s="93"/>
    </row>
    <row r="35344" spans="14:16">
      <c r="N35344" s="102"/>
      <c r="O35344" s="93"/>
      <c r="P35344" s="93"/>
    </row>
    <row r="35345" spans="14:16">
      <c r="N35345" s="102"/>
      <c r="O35345" s="93"/>
      <c r="P35345" s="93"/>
    </row>
    <row r="35346" spans="14:16">
      <c r="N35346" s="102"/>
      <c r="O35346" s="93"/>
      <c r="P35346" s="93"/>
    </row>
    <row r="35347" spans="14:16">
      <c r="N35347" s="102"/>
      <c r="O35347" s="93"/>
      <c r="P35347" s="93"/>
    </row>
    <row r="35348" spans="14:16">
      <c r="N35348" s="102"/>
      <c r="O35348" s="93"/>
      <c r="P35348" s="93"/>
    </row>
    <row r="35349" spans="14:16">
      <c r="N35349" s="102"/>
      <c r="O35349" s="93"/>
      <c r="P35349" s="93"/>
    </row>
    <row r="35350" spans="14:16">
      <c r="N35350" s="102"/>
      <c r="O35350" s="93"/>
      <c r="P35350" s="93"/>
    </row>
    <row r="35351" spans="14:16">
      <c r="N35351" s="102"/>
      <c r="O35351" s="93"/>
      <c r="P35351" s="93"/>
    </row>
    <row r="35352" spans="14:16">
      <c r="N35352" s="102"/>
      <c r="O35352" s="93"/>
      <c r="P35352" s="93"/>
    </row>
    <row r="35353" spans="14:16">
      <c r="N35353" s="102"/>
      <c r="O35353" s="93"/>
      <c r="P35353" s="93"/>
    </row>
    <row r="35354" spans="14:16">
      <c r="N35354" s="102"/>
      <c r="O35354" s="93"/>
      <c r="P35354" s="93"/>
    </row>
    <row r="35355" spans="14:16">
      <c r="N35355" s="102"/>
      <c r="O35355" s="93"/>
      <c r="P35355" s="93"/>
    </row>
    <row r="35356" spans="14:16">
      <c r="N35356" s="102"/>
      <c r="O35356" s="93"/>
      <c r="P35356" s="93"/>
    </row>
    <row r="35357" spans="14:16">
      <c r="N35357" s="102"/>
      <c r="O35357" s="93"/>
      <c r="P35357" s="93"/>
    </row>
    <row r="35358" spans="14:16">
      <c r="N35358" s="102"/>
      <c r="O35358" s="93"/>
      <c r="P35358" s="93"/>
    </row>
    <row r="35359" spans="14:16">
      <c r="N35359" s="102"/>
      <c r="O35359" s="93"/>
      <c r="P35359" s="93"/>
    </row>
    <row r="35360" spans="14:16">
      <c r="N35360" s="102"/>
      <c r="O35360" s="93"/>
      <c r="P35360" s="93"/>
    </row>
    <row r="35361" spans="14:16">
      <c r="N35361" s="102"/>
      <c r="O35361" s="93"/>
      <c r="P35361" s="93"/>
    </row>
    <row r="35362" spans="14:16">
      <c r="N35362" s="102"/>
      <c r="O35362" s="93"/>
      <c r="P35362" s="93"/>
    </row>
    <row r="35363" spans="14:16">
      <c r="N35363" s="102"/>
      <c r="O35363" s="93"/>
      <c r="P35363" s="93"/>
    </row>
    <row r="35364" spans="14:16">
      <c r="N35364" s="102"/>
      <c r="O35364" s="93"/>
      <c r="P35364" s="93"/>
    </row>
    <row r="35365" spans="14:16">
      <c r="N35365" s="102"/>
      <c r="O35365" s="93"/>
      <c r="P35365" s="93"/>
    </row>
    <row r="35366" spans="14:16">
      <c r="N35366" s="102"/>
      <c r="O35366" s="93"/>
      <c r="P35366" s="93"/>
    </row>
    <row r="35367" spans="14:16">
      <c r="N35367" s="102"/>
      <c r="O35367" s="93"/>
      <c r="P35367" s="93"/>
    </row>
    <row r="35368" spans="14:16">
      <c r="N35368" s="102"/>
      <c r="O35368" s="93"/>
      <c r="P35368" s="93"/>
    </row>
    <row r="35369" spans="14:16">
      <c r="N35369" s="102"/>
      <c r="O35369" s="93"/>
      <c r="P35369" s="93"/>
    </row>
    <row r="35370" spans="14:16">
      <c r="N35370" s="102"/>
      <c r="O35370" s="93"/>
      <c r="P35370" s="93"/>
    </row>
    <row r="35371" spans="14:16">
      <c r="N35371" s="102"/>
      <c r="O35371" s="93"/>
      <c r="P35371" s="93"/>
    </row>
    <row r="35372" spans="14:16">
      <c r="N35372" s="102"/>
      <c r="O35372" s="93"/>
      <c r="P35372" s="93"/>
    </row>
    <row r="35373" spans="14:16">
      <c r="N35373" s="102"/>
      <c r="O35373" s="93"/>
      <c r="P35373" s="93"/>
    </row>
    <row r="35374" spans="14:16">
      <c r="N35374" s="102"/>
      <c r="O35374" s="93"/>
      <c r="P35374" s="93"/>
    </row>
    <row r="35375" spans="14:16">
      <c r="N35375" s="102"/>
      <c r="O35375" s="93"/>
      <c r="P35375" s="93"/>
    </row>
    <row r="35376" spans="14:16">
      <c r="N35376" s="102"/>
      <c r="O35376" s="93"/>
      <c r="P35376" s="93"/>
    </row>
    <row r="35377" spans="14:16">
      <c r="N35377" s="102"/>
      <c r="O35377" s="93"/>
      <c r="P35377" s="93"/>
    </row>
    <row r="35378" spans="14:16">
      <c r="N35378" s="102"/>
      <c r="O35378" s="93"/>
      <c r="P35378" s="93"/>
    </row>
    <row r="35379" spans="14:16">
      <c r="N35379" s="102"/>
      <c r="O35379" s="93"/>
      <c r="P35379" s="93"/>
    </row>
    <row r="35380" spans="14:16">
      <c r="N35380" s="102"/>
      <c r="O35380" s="93"/>
      <c r="P35380" s="93"/>
    </row>
    <row r="35381" spans="14:16">
      <c r="N35381" s="102"/>
      <c r="O35381" s="93"/>
      <c r="P35381" s="93"/>
    </row>
    <row r="35382" spans="14:16">
      <c r="N35382" s="102"/>
      <c r="O35382" s="93"/>
      <c r="P35382" s="93"/>
    </row>
    <row r="35383" spans="14:16">
      <c r="N35383" s="102"/>
      <c r="O35383" s="93"/>
      <c r="P35383" s="93"/>
    </row>
    <row r="35384" spans="14:16">
      <c r="N35384" s="102"/>
      <c r="O35384" s="93"/>
      <c r="P35384" s="93"/>
    </row>
    <row r="35385" spans="14:16">
      <c r="N35385" s="102"/>
      <c r="O35385" s="93"/>
      <c r="P35385" s="93"/>
    </row>
    <row r="35386" spans="14:16">
      <c r="N35386" s="102"/>
      <c r="O35386" s="93"/>
      <c r="P35386" s="93"/>
    </row>
    <row r="35387" spans="14:16">
      <c r="N35387" s="102"/>
      <c r="O35387" s="93"/>
      <c r="P35387" s="93"/>
    </row>
    <row r="35388" spans="14:16">
      <c r="N35388" s="102"/>
      <c r="O35388" s="93"/>
      <c r="P35388" s="93"/>
    </row>
    <row r="35389" spans="14:16">
      <c r="N35389" s="102"/>
      <c r="O35389" s="93"/>
      <c r="P35389" s="93"/>
    </row>
    <row r="35390" spans="14:16">
      <c r="N35390" s="102"/>
      <c r="O35390" s="93"/>
      <c r="P35390" s="93"/>
    </row>
    <row r="35391" spans="14:16">
      <c r="N35391" s="102"/>
      <c r="O35391" s="93"/>
      <c r="P35391" s="93"/>
    </row>
    <row r="35392" spans="14:16">
      <c r="N35392" s="102"/>
      <c r="O35392" s="93"/>
      <c r="P35392" s="93"/>
    </row>
    <row r="35393" spans="14:16">
      <c r="N35393" s="102"/>
      <c r="O35393" s="93"/>
      <c r="P35393" s="93"/>
    </row>
    <row r="35394" spans="14:16">
      <c r="N35394" s="102"/>
      <c r="O35394" s="93"/>
      <c r="P35394" s="93"/>
    </row>
    <row r="35395" spans="14:16">
      <c r="N35395" s="102"/>
      <c r="O35395" s="93"/>
      <c r="P35395" s="93"/>
    </row>
    <row r="35396" spans="14:16">
      <c r="N35396" s="102"/>
      <c r="O35396" s="93"/>
      <c r="P35396" s="93"/>
    </row>
    <row r="35397" spans="14:16">
      <c r="N35397" s="102"/>
      <c r="O35397" s="93"/>
      <c r="P35397" s="93"/>
    </row>
    <row r="35398" spans="14:16">
      <c r="N35398" s="102"/>
      <c r="O35398" s="93"/>
      <c r="P35398" s="93"/>
    </row>
    <row r="35399" spans="14:16">
      <c r="N35399" s="102"/>
      <c r="O35399" s="93"/>
      <c r="P35399" s="93"/>
    </row>
    <row r="35400" spans="14:16">
      <c r="N35400" s="102"/>
      <c r="O35400" s="93"/>
      <c r="P35400" s="93"/>
    </row>
    <row r="35401" spans="14:16">
      <c r="N35401" s="102"/>
      <c r="O35401" s="93"/>
      <c r="P35401" s="93"/>
    </row>
    <row r="35402" spans="14:16">
      <c r="N35402" s="102"/>
      <c r="O35402" s="93"/>
      <c r="P35402" s="93"/>
    </row>
    <row r="35403" spans="14:16">
      <c r="N35403" s="102"/>
      <c r="O35403" s="93"/>
      <c r="P35403" s="93"/>
    </row>
    <row r="35404" spans="14:16">
      <c r="N35404" s="102"/>
      <c r="O35404" s="93"/>
      <c r="P35404" s="93"/>
    </row>
    <row r="35405" spans="14:16">
      <c r="N35405" s="102"/>
      <c r="O35405" s="93"/>
      <c r="P35405" s="93"/>
    </row>
    <row r="35406" spans="14:16">
      <c r="N35406" s="102"/>
      <c r="O35406" s="93"/>
      <c r="P35406" s="93"/>
    </row>
    <row r="35407" spans="14:16">
      <c r="N35407" s="102"/>
      <c r="O35407" s="93"/>
      <c r="P35407" s="93"/>
    </row>
    <row r="35408" spans="14:16">
      <c r="N35408" s="102"/>
      <c r="O35408" s="93"/>
      <c r="P35408" s="93"/>
    </row>
    <row r="35409" spans="14:16">
      <c r="N35409" s="102"/>
      <c r="O35409" s="93"/>
      <c r="P35409" s="93"/>
    </row>
    <row r="35410" spans="14:16">
      <c r="N35410" s="102"/>
      <c r="O35410" s="93"/>
      <c r="P35410" s="93"/>
    </row>
    <row r="35411" spans="14:16">
      <c r="N35411" s="102"/>
      <c r="O35411" s="93"/>
      <c r="P35411" s="93"/>
    </row>
    <row r="35412" spans="14:16">
      <c r="N35412" s="102"/>
      <c r="O35412" s="93"/>
      <c r="P35412" s="93"/>
    </row>
    <row r="35413" spans="14:16">
      <c r="N35413" s="102"/>
      <c r="O35413" s="93"/>
      <c r="P35413" s="93"/>
    </row>
    <row r="35414" spans="14:16">
      <c r="N35414" s="102"/>
      <c r="O35414" s="93"/>
      <c r="P35414" s="93"/>
    </row>
    <row r="35415" spans="14:16">
      <c r="N35415" s="102"/>
      <c r="O35415" s="93"/>
      <c r="P35415" s="93"/>
    </row>
    <row r="35416" spans="14:16">
      <c r="N35416" s="102"/>
      <c r="O35416" s="93"/>
      <c r="P35416" s="93"/>
    </row>
    <row r="35417" spans="14:16">
      <c r="N35417" s="102"/>
      <c r="O35417" s="93"/>
      <c r="P35417" s="93"/>
    </row>
    <row r="35418" spans="14:16">
      <c r="N35418" s="102"/>
      <c r="O35418" s="93"/>
      <c r="P35418" s="93"/>
    </row>
    <row r="35419" spans="14:16">
      <c r="N35419" s="102"/>
      <c r="O35419" s="93"/>
      <c r="P35419" s="93"/>
    </row>
    <row r="35420" spans="14:16">
      <c r="N35420" s="102"/>
      <c r="O35420" s="93"/>
      <c r="P35420" s="93"/>
    </row>
    <row r="35421" spans="14:16">
      <c r="N35421" s="102"/>
      <c r="O35421" s="93"/>
      <c r="P35421" s="93"/>
    </row>
    <row r="35422" spans="14:16">
      <c r="N35422" s="102"/>
      <c r="O35422" s="93"/>
      <c r="P35422" s="93"/>
    </row>
    <row r="35423" spans="14:16">
      <c r="N35423" s="102"/>
      <c r="O35423" s="93"/>
      <c r="P35423" s="93"/>
    </row>
    <row r="35424" spans="14:16">
      <c r="N35424" s="102"/>
      <c r="O35424" s="93"/>
      <c r="P35424" s="93"/>
    </row>
    <row r="35425" spans="14:16">
      <c r="N35425" s="102"/>
      <c r="O35425" s="93"/>
      <c r="P35425" s="93"/>
    </row>
    <row r="35426" spans="14:16">
      <c r="N35426" s="102"/>
      <c r="O35426" s="93"/>
      <c r="P35426" s="93"/>
    </row>
    <row r="35427" spans="14:16">
      <c r="N35427" s="102"/>
      <c r="O35427" s="93"/>
      <c r="P35427" s="93"/>
    </row>
    <row r="35428" spans="14:16">
      <c r="N35428" s="102"/>
      <c r="O35428" s="93"/>
      <c r="P35428" s="93"/>
    </row>
    <row r="35429" spans="14:16">
      <c r="N35429" s="102"/>
      <c r="O35429" s="93"/>
      <c r="P35429" s="93"/>
    </row>
    <row r="35430" spans="14:16">
      <c r="N35430" s="102"/>
      <c r="O35430" s="93"/>
      <c r="P35430" s="93"/>
    </row>
    <row r="35431" spans="14:16">
      <c r="N35431" s="102"/>
      <c r="O35431" s="93"/>
      <c r="P35431" s="93"/>
    </row>
    <row r="35432" spans="14:16">
      <c r="N35432" s="102"/>
      <c r="O35432" s="93"/>
      <c r="P35432" s="93"/>
    </row>
    <row r="35433" spans="14:16">
      <c r="N35433" s="102"/>
      <c r="O35433" s="93"/>
      <c r="P35433" s="93"/>
    </row>
    <row r="35434" spans="14:16">
      <c r="N35434" s="102"/>
      <c r="O35434" s="93"/>
      <c r="P35434" s="93"/>
    </row>
    <row r="35435" spans="14:16">
      <c r="N35435" s="102"/>
      <c r="O35435" s="93"/>
      <c r="P35435" s="93"/>
    </row>
    <row r="35436" spans="14:16">
      <c r="N35436" s="102"/>
      <c r="O35436" s="93"/>
      <c r="P35436" s="93"/>
    </row>
    <row r="35437" spans="14:16">
      <c r="N35437" s="102"/>
      <c r="O35437" s="93"/>
      <c r="P35437" s="93"/>
    </row>
    <row r="35438" spans="14:16">
      <c r="N35438" s="102"/>
      <c r="O35438" s="93"/>
      <c r="P35438" s="93"/>
    </row>
    <row r="35439" spans="14:16">
      <c r="N35439" s="102"/>
      <c r="O35439" s="93"/>
      <c r="P35439" s="93"/>
    </row>
    <row r="35440" spans="14:16">
      <c r="N35440" s="102"/>
      <c r="O35440" s="93"/>
      <c r="P35440" s="93"/>
    </row>
    <row r="35441" spans="14:16">
      <c r="N35441" s="102"/>
      <c r="O35441" s="93"/>
      <c r="P35441" s="93"/>
    </row>
    <row r="35442" spans="14:16">
      <c r="N35442" s="102"/>
      <c r="O35442" s="93"/>
      <c r="P35442" s="93"/>
    </row>
    <row r="35443" spans="14:16">
      <c r="N35443" s="102"/>
      <c r="O35443" s="93"/>
      <c r="P35443" s="93"/>
    </row>
    <row r="35444" spans="14:16">
      <c r="N35444" s="102"/>
      <c r="O35444" s="93"/>
      <c r="P35444" s="93"/>
    </row>
    <row r="35445" spans="14:16">
      <c r="N35445" s="102"/>
      <c r="O35445" s="93"/>
      <c r="P35445" s="93"/>
    </row>
    <row r="35446" spans="14:16">
      <c r="N35446" s="102"/>
      <c r="O35446" s="93"/>
      <c r="P35446" s="93"/>
    </row>
    <row r="35447" spans="14:16">
      <c r="N35447" s="102"/>
      <c r="O35447" s="93"/>
      <c r="P35447" s="93"/>
    </row>
    <row r="35448" spans="14:16">
      <c r="N35448" s="102"/>
      <c r="O35448" s="93"/>
      <c r="P35448" s="93"/>
    </row>
    <row r="35449" spans="14:16">
      <c r="N35449" s="102"/>
      <c r="O35449" s="93"/>
      <c r="P35449" s="93"/>
    </row>
    <row r="35450" spans="14:16">
      <c r="N35450" s="102"/>
      <c r="O35450" s="93"/>
      <c r="P35450" s="93"/>
    </row>
    <row r="35451" spans="14:16">
      <c r="N35451" s="102"/>
      <c r="O35451" s="93"/>
      <c r="P35451" s="93"/>
    </row>
    <row r="35452" spans="14:16">
      <c r="N35452" s="102"/>
      <c r="O35452" s="93"/>
      <c r="P35452" s="93"/>
    </row>
    <row r="35453" spans="14:16">
      <c r="N35453" s="102"/>
      <c r="O35453" s="93"/>
      <c r="P35453" s="93"/>
    </row>
    <row r="35454" spans="14:16">
      <c r="N35454" s="102"/>
      <c r="O35454" s="93"/>
      <c r="P35454" s="93"/>
    </row>
    <row r="35455" spans="14:16">
      <c r="N35455" s="102"/>
      <c r="O35455" s="93"/>
      <c r="P35455" s="93"/>
    </row>
    <row r="35456" spans="14:16">
      <c r="N35456" s="102"/>
      <c r="O35456" s="93"/>
      <c r="P35456" s="93"/>
    </row>
    <row r="35457" spans="14:16">
      <c r="N35457" s="102"/>
      <c r="O35457" s="93"/>
      <c r="P35457" s="93"/>
    </row>
    <row r="35458" spans="14:16">
      <c r="N35458" s="102"/>
      <c r="O35458" s="93"/>
      <c r="P35458" s="93"/>
    </row>
    <row r="35459" spans="14:16">
      <c r="N35459" s="102"/>
      <c r="O35459" s="93"/>
      <c r="P35459" s="93"/>
    </row>
    <row r="35460" spans="14:16">
      <c r="N35460" s="102"/>
      <c r="O35460" s="93"/>
      <c r="P35460" s="93"/>
    </row>
    <row r="35461" spans="14:16">
      <c r="N35461" s="102"/>
      <c r="O35461" s="93"/>
      <c r="P35461" s="93"/>
    </row>
    <row r="35462" spans="14:16">
      <c r="N35462" s="102"/>
      <c r="O35462" s="93"/>
      <c r="P35462" s="93"/>
    </row>
    <row r="35463" spans="14:16">
      <c r="N35463" s="102"/>
      <c r="O35463" s="93"/>
      <c r="P35463" s="93"/>
    </row>
    <row r="35464" spans="14:16">
      <c r="N35464" s="102"/>
      <c r="O35464" s="93"/>
      <c r="P35464" s="93"/>
    </row>
    <row r="35465" spans="14:16">
      <c r="N35465" s="102"/>
      <c r="O35465" s="93"/>
      <c r="P35465" s="93"/>
    </row>
    <row r="35466" spans="14:16">
      <c r="N35466" s="102"/>
      <c r="O35466" s="93"/>
      <c r="P35466" s="93"/>
    </row>
    <row r="35467" spans="14:16">
      <c r="N35467" s="102"/>
      <c r="O35467" s="93"/>
      <c r="P35467" s="93"/>
    </row>
    <row r="35468" spans="14:16">
      <c r="N35468" s="102"/>
      <c r="O35468" s="93"/>
      <c r="P35468" s="93"/>
    </row>
    <row r="35469" spans="14:16">
      <c r="N35469" s="102"/>
      <c r="O35469" s="93"/>
      <c r="P35469" s="93"/>
    </row>
    <row r="35470" spans="14:16">
      <c r="N35470" s="102"/>
      <c r="O35470" s="93"/>
      <c r="P35470" s="93"/>
    </row>
    <row r="35471" spans="14:16">
      <c r="N35471" s="102"/>
      <c r="O35471" s="93"/>
      <c r="P35471" s="93"/>
    </row>
    <row r="35472" spans="14:16">
      <c r="N35472" s="102"/>
      <c r="O35472" s="93"/>
      <c r="P35472" s="93"/>
    </row>
    <row r="35473" spans="14:16">
      <c r="N35473" s="102"/>
      <c r="O35473" s="93"/>
      <c r="P35473" s="93"/>
    </row>
    <row r="35474" spans="14:16">
      <c r="N35474" s="102"/>
      <c r="O35474" s="93"/>
      <c r="P35474" s="93"/>
    </row>
    <row r="35475" spans="14:16">
      <c r="N35475" s="102"/>
      <c r="O35475" s="93"/>
      <c r="P35475" s="93"/>
    </row>
    <row r="35476" spans="14:16">
      <c r="N35476" s="102"/>
      <c r="O35476" s="93"/>
      <c r="P35476" s="93"/>
    </row>
    <row r="35477" spans="14:16">
      <c r="N35477" s="102"/>
      <c r="O35477" s="93"/>
      <c r="P35477" s="93"/>
    </row>
    <row r="35478" spans="14:16">
      <c r="N35478" s="102"/>
      <c r="O35478" s="93"/>
      <c r="P35478" s="93"/>
    </row>
    <row r="35479" spans="14:16">
      <c r="N35479" s="102"/>
      <c r="O35479" s="93"/>
      <c r="P35479" s="93"/>
    </row>
    <row r="35480" spans="14:16">
      <c r="N35480" s="102"/>
      <c r="O35480" s="93"/>
      <c r="P35480" s="93"/>
    </row>
    <row r="35481" spans="14:16">
      <c r="N35481" s="102"/>
      <c r="O35481" s="93"/>
      <c r="P35481" s="93"/>
    </row>
    <row r="35482" spans="14:16">
      <c r="N35482" s="102"/>
      <c r="O35482" s="93"/>
      <c r="P35482" s="93"/>
    </row>
    <row r="35483" spans="14:16">
      <c r="N35483" s="102"/>
      <c r="O35483" s="93"/>
      <c r="P35483" s="93"/>
    </row>
    <row r="35484" spans="14:16">
      <c r="N35484" s="102"/>
      <c r="O35484" s="93"/>
      <c r="P35484" s="93"/>
    </row>
    <row r="35485" spans="14:16">
      <c r="N35485" s="102"/>
      <c r="O35485" s="93"/>
      <c r="P35485" s="93"/>
    </row>
    <row r="35486" spans="14:16">
      <c r="N35486" s="102"/>
      <c r="O35486" s="93"/>
      <c r="P35486" s="93"/>
    </row>
    <row r="35487" spans="14:16">
      <c r="N35487" s="102"/>
      <c r="O35487" s="93"/>
      <c r="P35487" s="93"/>
    </row>
    <row r="35488" spans="14:16">
      <c r="N35488" s="102"/>
      <c r="O35488" s="93"/>
      <c r="P35488" s="93"/>
    </row>
    <row r="35489" spans="14:16">
      <c r="N35489" s="102"/>
      <c r="O35489" s="93"/>
      <c r="P35489" s="93"/>
    </row>
    <row r="35490" spans="14:16">
      <c r="N35490" s="102"/>
      <c r="O35490" s="93"/>
      <c r="P35490" s="93"/>
    </row>
    <row r="35491" spans="14:16">
      <c r="N35491" s="102"/>
      <c r="O35491" s="93"/>
      <c r="P35491" s="93"/>
    </row>
    <row r="35492" spans="14:16">
      <c r="N35492" s="102"/>
      <c r="O35492" s="93"/>
      <c r="P35492" s="93"/>
    </row>
    <row r="35493" spans="14:16">
      <c r="N35493" s="102"/>
      <c r="O35493" s="93"/>
      <c r="P35493" s="93"/>
    </row>
    <row r="35494" spans="14:16">
      <c r="N35494" s="102"/>
      <c r="O35494" s="93"/>
      <c r="P35494" s="93"/>
    </row>
    <row r="35495" spans="14:16">
      <c r="N35495" s="102"/>
      <c r="O35495" s="93"/>
      <c r="P35495" s="93"/>
    </row>
    <row r="35496" spans="14:16">
      <c r="N35496" s="102"/>
      <c r="O35496" s="93"/>
      <c r="P35496" s="93"/>
    </row>
    <row r="35497" spans="14:16">
      <c r="N35497" s="102"/>
      <c r="O35497" s="93"/>
      <c r="P35497" s="93"/>
    </row>
    <row r="35498" spans="14:16">
      <c r="N35498" s="102"/>
      <c r="O35498" s="93"/>
      <c r="P35498" s="93"/>
    </row>
    <row r="35499" spans="14:16">
      <c r="N35499" s="102"/>
      <c r="O35499" s="93"/>
      <c r="P35499" s="93"/>
    </row>
    <row r="35500" spans="14:16">
      <c r="N35500" s="102"/>
      <c r="O35500" s="93"/>
      <c r="P35500" s="93"/>
    </row>
    <row r="35501" spans="14:16">
      <c r="N35501" s="102"/>
      <c r="O35501" s="93"/>
      <c r="P35501" s="93"/>
    </row>
    <row r="35502" spans="14:16">
      <c r="N35502" s="102"/>
      <c r="O35502" s="93"/>
      <c r="P35502" s="93"/>
    </row>
    <row r="35503" spans="14:16">
      <c r="N35503" s="102"/>
      <c r="O35503" s="93"/>
      <c r="P35503" s="93"/>
    </row>
    <row r="35504" spans="14:16">
      <c r="N35504" s="102"/>
      <c r="O35504" s="93"/>
      <c r="P35504" s="93"/>
    </row>
    <row r="35505" spans="14:16">
      <c r="N35505" s="102"/>
      <c r="O35505" s="93"/>
      <c r="P35505" s="93"/>
    </row>
    <row r="35506" spans="14:16">
      <c r="N35506" s="102"/>
      <c r="O35506" s="93"/>
      <c r="P35506" s="93"/>
    </row>
    <row r="35507" spans="14:16">
      <c r="N35507" s="102"/>
      <c r="O35507" s="93"/>
      <c r="P35507" s="93"/>
    </row>
    <row r="35508" spans="14:16">
      <c r="N35508" s="102"/>
      <c r="O35508" s="93"/>
      <c r="P35508" s="93"/>
    </row>
    <row r="35509" spans="14:16">
      <c r="N35509" s="102"/>
      <c r="O35509" s="93"/>
      <c r="P35509" s="93"/>
    </row>
    <row r="35510" spans="14:16">
      <c r="N35510" s="102"/>
      <c r="O35510" s="93"/>
      <c r="P35510" s="93"/>
    </row>
    <row r="35511" spans="14:16">
      <c r="N35511" s="102"/>
      <c r="O35511" s="93"/>
      <c r="P35511" s="93"/>
    </row>
    <row r="35512" spans="14:16">
      <c r="N35512" s="102"/>
      <c r="O35512" s="93"/>
      <c r="P35512" s="93"/>
    </row>
    <row r="35513" spans="14:16">
      <c r="N35513" s="102"/>
      <c r="O35513" s="93"/>
      <c r="P35513" s="93"/>
    </row>
    <row r="35514" spans="14:16">
      <c r="N35514" s="102"/>
      <c r="O35514" s="93"/>
      <c r="P35514" s="93"/>
    </row>
    <row r="35515" spans="14:16">
      <c r="N35515" s="102"/>
      <c r="O35515" s="93"/>
      <c r="P35515" s="93"/>
    </row>
    <row r="35516" spans="14:16">
      <c r="N35516" s="102"/>
      <c r="O35516" s="93"/>
      <c r="P35516" s="93"/>
    </row>
    <row r="35517" spans="14:16">
      <c r="N35517" s="102"/>
      <c r="O35517" s="93"/>
      <c r="P35517" s="93"/>
    </row>
    <row r="35518" spans="14:16">
      <c r="N35518" s="102"/>
      <c r="O35518" s="93"/>
      <c r="P35518" s="93"/>
    </row>
    <row r="35519" spans="14:16">
      <c r="N35519" s="102"/>
      <c r="O35519" s="93"/>
      <c r="P35519" s="93"/>
    </row>
    <row r="35520" spans="14:16">
      <c r="N35520" s="102"/>
      <c r="O35520" s="93"/>
      <c r="P35520" s="93"/>
    </row>
    <row r="35521" spans="14:16">
      <c r="N35521" s="102"/>
      <c r="O35521" s="93"/>
      <c r="P35521" s="93"/>
    </row>
    <row r="35522" spans="14:16">
      <c r="N35522" s="102"/>
      <c r="O35522" s="93"/>
      <c r="P35522" s="93"/>
    </row>
    <row r="35523" spans="14:16">
      <c r="N35523" s="102"/>
      <c r="O35523" s="93"/>
      <c r="P35523" s="93"/>
    </row>
    <row r="35524" spans="14:16">
      <c r="N35524" s="102"/>
      <c r="O35524" s="93"/>
      <c r="P35524" s="93"/>
    </row>
    <row r="35525" spans="14:16">
      <c r="N35525" s="102"/>
      <c r="O35525" s="93"/>
      <c r="P35525" s="93"/>
    </row>
    <row r="35526" spans="14:16">
      <c r="N35526" s="102"/>
      <c r="O35526" s="93"/>
      <c r="P35526" s="93"/>
    </row>
    <row r="35527" spans="14:16">
      <c r="N35527" s="102"/>
      <c r="O35527" s="93"/>
      <c r="P35527" s="93"/>
    </row>
    <row r="35528" spans="14:16">
      <c r="N35528" s="102"/>
      <c r="O35528" s="93"/>
      <c r="P35528" s="93"/>
    </row>
    <row r="35529" spans="14:16">
      <c r="N35529" s="102"/>
      <c r="O35529" s="93"/>
      <c r="P35529" s="93"/>
    </row>
    <row r="35530" spans="14:16">
      <c r="N35530" s="102"/>
      <c r="O35530" s="93"/>
      <c r="P35530" s="93"/>
    </row>
    <row r="35531" spans="14:16">
      <c r="N35531" s="102"/>
      <c r="O35531" s="93"/>
      <c r="P35531" s="93"/>
    </row>
    <row r="35532" spans="14:16">
      <c r="N35532" s="102"/>
      <c r="O35532" s="93"/>
      <c r="P35532" s="93"/>
    </row>
    <row r="35533" spans="14:16">
      <c r="N35533" s="102"/>
      <c r="O35533" s="93"/>
      <c r="P35533" s="93"/>
    </row>
    <row r="35534" spans="14:16">
      <c r="N35534" s="102"/>
      <c r="O35534" s="93"/>
      <c r="P35534" s="93"/>
    </row>
    <row r="35535" spans="14:16">
      <c r="N35535" s="102"/>
      <c r="O35535" s="93"/>
      <c r="P35535" s="93"/>
    </row>
    <row r="35536" spans="14:16">
      <c r="N35536" s="102"/>
      <c r="O35536" s="93"/>
      <c r="P35536" s="93"/>
    </row>
    <row r="35537" spans="14:16">
      <c r="N35537" s="102"/>
      <c r="O35537" s="93"/>
      <c r="P35537" s="93"/>
    </row>
    <row r="35538" spans="14:16">
      <c r="N35538" s="102"/>
      <c r="O35538" s="93"/>
      <c r="P35538" s="93"/>
    </row>
    <row r="35539" spans="14:16">
      <c r="N35539" s="102"/>
      <c r="O35539" s="93"/>
      <c r="P35539" s="93"/>
    </row>
    <row r="35540" spans="14:16">
      <c r="N35540" s="102"/>
      <c r="O35540" s="93"/>
      <c r="P35540" s="93"/>
    </row>
    <row r="35541" spans="14:16">
      <c r="N35541" s="102"/>
      <c r="O35541" s="93"/>
      <c r="P35541" s="93"/>
    </row>
    <row r="35542" spans="14:16">
      <c r="N35542" s="102"/>
      <c r="O35542" s="93"/>
      <c r="P35542" s="93"/>
    </row>
    <row r="35543" spans="14:16">
      <c r="N35543" s="102"/>
      <c r="O35543" s="93"/>
      <c r="P35543" s="93"/>
    </row>
    <row r="35544" spans="14:16">
      <c r="N35544" s="102"/>
      <c r="O35544" s="93"/>
      <c r="P35544" s="93"/>
    </row>
    <row r="35545" spans="14:16">
      <c r="N35545" s="102"/>
      <c r="O35545" s="93"/>
      <c r="P35545" s="93"/>
    </row>
    <row r="35546" spans="14:16">
      <c r="N35546" s="102"/>
      <c r="O35546" s="93"/>
      <c r="P35546" s="93"/>
    </row>
    <row r="35547" spans="14:16">
      <c r="N35547" s="102"/>
      <c r="O35547" s="93"/>
      <c r="P35547" s="93"/>
    </row>
    <row r="35548" spans="14:16">
      <c r="N35548" s="102"/>
      <c r="O35548" s="93"/>
      <c r="P35548" s="93"/>
    </row>
    <row r="35549" spans="14:16">
      <c r="N35549" s="102"/>
      <c r="O35549" s="93"/>
      <c r="P35549" s="93"/>
    </row>
    <row r="35550" spans="14:16">
      <c r="N35550" s="102"/>
      <c r="O35550" s="93"/>
      <c r="P35550" s="93"/>
    </row>
    <row r="35551" spans="14:16">
      <c r="N35551" s="102"/>
      <c r="O35551" s="93"/>
      <c r="P35551" s="93"/>
    </row>
    <row r="35552" spans="14:16">
      <c r="N35552" s="102"/>
      <c r="O35552" s="93"/>
      <c r="P35552" s="93"/>
    </row>
    <row r="35553" spans="14:16">
      <c r="N35553" s="102"/>
      <c r="O35553" s="93"/>
      <c r="P35553" s="93"/>
    </row>
    <row r="35554" spans="14:16">
      <c r="N35554" s="102"/>
      <c r="O35554" s="93"/>
      <c r="P35554" s="93"/>
    </row>
    <row r="35555" spans="14:16">
      <c r="N35555" s="102"/>
      <c r="O35555" s="93"/>
      <c r="P35555" s="93"/>
    </row>
    <row r="35556" spans="14:16">
      <c r="N35556" s="102"/>
      <c r="O35556" s="93"/>
      <c r="P35556" s="93"/>
    </row>
    <row r="35557" spans="14:16">
      <c r="N35557" s="102"/>
      <c r="O35557" s="93"/>
      <c r="P35557" s="93"/>
    </row>
    <row r="35558" spans="14:16">
      <c r="N35558" s="102"/>
      <c r="O35558" s="93"/>
      <c r="P35558" s="93"/>
    </row>
    <row r="35559" spans="14:16">
      <c r="N35559" s="102"/>
      <c r="O35559" s="93"/>
      <c r="P35559" s="93"/>
    </row>
    <row r="35560" spans="14:16">
      <c r="N35560" s="102"/>
      <c r="O35560" s="93"/>
      <c r="P35560" s="93"/>
    </row>
    <row r="35561" spans="14:16">
      <c r="N35561" s="102"/>
      <c r="O35561" s="93"/>
      <c r="P35561" s="93"/>
    </row>
    <row r="35562" spans="14:16">
      <c r="N35562" s="102"/>
      <c r="O35562" s="93"/>
      <c r="P35562" s="93"/>
    </row>
    <row r="35563" spans="14:16">
      <c r="N35563" s="102"/>
      <c r="O35563" s="93"/>
      <c r="P35563" s="93"/>
    </row>
    <row r="35564" spans="14:16">
      <c r="N35564" s="102"/>
      <c r="O35564" s="93"/>
      <c r="P35564" s="93"/>
    </row>
    <row r="35565" spans="14:16">
      <c r="N35565" s="102"/>
      <c r="O35565" s="93"/>
      <c r="P35565" s="93"/>
    </row>
    <row r="35566" spans="14:16">
      <c r="N35566" s="102"/>
      <c r="O35566" s="93"/>
      <c r="P35566" s="93"/>
    </row>
    <row r="35567" spans="14:16">
      <c r="N35567" s="102"/>
      <c r="O35567" s="93"/>
      <c r="P35567" s="93"/>
    </row>
    <row r="35568" spans="14:16">
      <c r="N35568" s="102"/>
      <c r="O35568" s="93"/>
      <c r="P35568" s="93"/>
    </row>
    <row r="35569" spans="14:16">
      <c r="N35569" s="102"/>
      <c r="O35569" s="93"/>
      <c r="P35569" s="93"/>
    </row>
    <row r="35570" spans="14:16">
      <c r="N35570" s="102"/>
      <c r="O35570" s="93"/>
      <c r="P35570" s="93"/>
    </row>
    <row r="35571" spans="14:16">
      <c r="N35571" s="102"/>
      <c r="O35571" s="93"/>
      <c r="P35571" s="93"/>
    </row>
    <row r="35572" spans="14:16">
      <c r="N35572" s="102"/>
      <c r="O35572" s="93"/>
      <c r="P35572" s="93"/>
    </row>
    <row r="35573" spans="14:16">
      <c r="N35573" s="102"/>
      <c r="O35573" s="93"/>
      <c r="P35573" s="93"/>
    </row>
    <row r="35574" spans="14:16">
      <c r="N35574" s="102"/>
      <c r="O35574" s="93"/>
      <c r="P35574" s="93"/>
    </row>
    <row r="35575" spans="14:16">
      <c r="N35575" s="102"/>
      <c r="O35575" s="93"/>
      <c r="P35575" s="93"/>
    </row>
    <row r="35576" spans="14:16">
      <c r="N35576" s="102"/>
      <c r="O35576" s="93"/>
      <c r="P35576" s="93"/>
    </row>
    <row r="35577" spans="14:16">
      <c r="N35577" s="102"/>
      <c r="O35577" s="93"/>
      <c r="P35577" s="93"/>
    </row>
    <row r="35578" spans="14:16">
      <c r="N35578" s="102"/>
      <c r="O35578" s="93"/>
      <c r="P35578" s="93"/>
    </row>
    <row r="35579" spans="14:16">
      <c r="N35579" s="102"/>
      <c r="O35579" s="93"/>
      <c r="P35579" s="93"/>
    </row>
    <row r="35580" spans="14:16">
      <c r="N35580" s="102"/>
      <c r="O35580" s="93"/>
      <c r="P35580" s="93"/>
    </row>
    <row r="35581" spans="14:16">
      <c r="N35581" s="102"/>
      <c r="O35581" s="93"/>
      <c r="P35581" s="93"/>
    </row>
    <row r="35582" spans="14:16">
      <c r="N35582" s="102"/>
      <c r="O35582" s="93"/>
      <c r="P35582" s="93"/>
    </row>
    <row r="35583" spans="14:16">
      <c r="N35583" s="102"/>
      <c r="O35583" s="93"/>
      <c r="P35583" s="93"/>
    </row>
    <row r="35584" spans="14:16">
      <c r="N35584" s="102"/>
      <c r="O35584" s="93"/>
      <c r="P35584" s="93"/>
    </row>
    <row r="35585" spans="14:16">
      <c r="N35585" s="102"/>
      <c r="O35585" s="93"/>
      <c r="P35585" s="93"/>
    </row>
    <row r="35586" spans="14:16">
      <c r="N35586" s="102"/>
      <c r="O35586" s="93"/>
      <c r="P35586" s="93"/>
    </row>
    <row r="35587" spans="14:16">
      <c r="N35587" s="102"/>
      <c r="O35587" s="93"/>
      <c r="P35587" s="93"/>
    </row>
    <row r="35588" spans="14:16">
      <c r="N35588" s="102"/>
      <c r="O35588" s="93"/>
      <c r="P35588" s="93"/>
    </row>
    <row r="35589" spans="14:16">
      <c r="N35589" s="102"/>
      <c r="O35589" s="93"/>
      <c r="P35589" s="93"/>
    </row>
    <row r="35590" spans="14:16">
      <c r="N35590" s="102"/>
      <c r="O35590" s="93"/>
      <c r="P35590" s="93"/>
    </row>
    <row r="35591" spans="14:16">
      <c r="N35591" s="102"/>
      <c r="O35591" s="93"/>
      <c r="P35591" s="93"/>
    </row>
    <row r="35592" spans="14:16">
      <c r="N35592" s="102"/>
      <c r="O35592" s="93"/>
      <c r="P35592" s="93"/>
    </row>
    <row r="35593" spans="14:16">
      <c r="N35593" s="102"/>
      <c r="O35593" s="93"/>
      <c r="P35593" s="93"/>
    </row>
    <row r="35594" spans="14:16">
      <c r="N35594" s="102"/>
      <c r="O35594" s="93"/>
      <c r="P35594" s="93"/>
    </row>
    <row r="35595" spans="14:16">
      <c r="N35595" s="102"/>
      <c r="O35595" s="93"/>
      <c r="P35595" s="93"/>
    </row>
    <row r="35596" spans="14:16">
      <c r="N35596" s="102"/>
      <c r="O35596" s="93"/>
      <c r="P35596" s="93"/>
    </row>
    <row r="35597" spans="14:16">
      <c r="N35597" s="102"/>
      <c r="O35597" s="93"/>
      <c r="P35597" s="93"/>
    </row>
    <row r="35598" spans="14:16">
      <c r="N35598" s="102"/>
      <c r="O35598" s="93"/>
      <c r="P35598" s="93"/>
    </row>
    <row r="35599" spans="14:16">
      <c r="N35599" s="102"/>
      <c r="O35599" s="93"/>
      <c r="P35599" s="93"/>
    </row>
    <row r="35600" spans="14:16">
      <c r="N35600" s="102"/>
      <c r="O35600" s="93"/>
      <c r="P35600" s="93"/>
    </row>
    <row r="35601" spans="14:16">
      <c r="N35601" s="102"/>
      <c r="O35601" s="93"/>
      <c r="P35601" s="93"/>
    </row>
    <row r="35602" spans="14:16">
      <c r="N35602" s="102"/>
      <c r="O35602" s="93"/>
      <c r="P35602" s="93"/>
    </row>
    <row r="35603" spans="14:16">
      <c r="N35603" s="102"/>
      <c r="O35603" s="93"/>
      <c r="P35603" s="93"/>
    </row>
    <row r="35604" spans="14:16">
      <c r="N35604" s="102"/>
      <c r="O35604" s="93"/>
      <c r="P35604" s="93"/>
    </row>
    <row r="35605" spans="14:16">
      <c r="N35605" s="102"/>
      <c r="O35605" s="93"/>
      <c r="P35605" s="93"/>
    </row>
    <row r="35606" spans="14:16">
      <c r="N35606" s="102"/>
      <c r="O35606" s="93"/>
      <c r="P35606" s="93"/>
    </row>
    <row r="35607" spans="14:16">
      <c r="N35607" s="102"/>
      <c r="O35607" s="93"/>
      <c r="P35607" s="93"/>
    </row>
    <row r="35608" spans="14:16">
      <c r="N35608" s="102"/>
      <c r="O35608" s="93"/>
      <c r="P35608" s="93"/>
    </row>
    <row r="35609" spans="14:16">
      <c r="N35609" s="102"/>
      <c r="O35609" s="93"/>
      <c r="P35609" s="93"/>
    </row>
    <row r="35610" spans="14:16">
      <c r="N35610" s="102"/>
      <c r="O35610" s="93"/>
      <c r="P35610" s="93"/>
    </row>
    <row r="35611" spans="14:16">
      <c r="N35611" s="102"/>
      <c r="O35611" s="93"/>
      <c r="P35611" s="93"/>
    </row>
    <row r="35612" spans="14:16">
      <c r="N35612" s="102"/>
      <c r="O35612" s="93"/>
      <c r="P35612" s="93"/>
    </row>
    <row r="35613" spans="14:16">
      <c r="N35613" s="102"/>
      <c r="O35613" s="93"/>
      <c r="P35613" s="93"/>
    </row>
    <row r="35614" spans="14:16">
      <c r="N35614" s="102"/>
      <c r="O35614" s="93"/>
      <c r="P35614" s="93"/>
    </row>
    <row r="35615" spans="14:16">
      <c r="N35615" s="102"/>
      <c r="O35615" s="93"/>
      <c r="P35615" s="93"/>
    </row>
    <row r="35616" spans="14:16">
      <c r="N35616" s="102"/>
      <c r="O35616" s="93"/>
      <c r="P35616" s="93"/>
    </row>
    <row r="35617" spans="14:16">
      <c r="N35617" s="102"/>
      <c r="O35617" s="93"/>
      <c r="P35617" s="93"/>
    </row>
    <row r="35618" spans="14:16">
      <c r="N35618" s="102"/>
      <c r="O35618" s="93"/>
      <c r="P35618" s="93"/>
    </row>
    <row r="35619" spans="14:16">
      <c r="N35619" s="102"/>
      <c r="O35619" s="93"/>
      <c r="P35619" s="93"/>
    </row>
    <row r="35620" spans="14:16">
      <c r="N35620" s="102"/>
      <c r="O35620" s="93"/>
      <c r="P35620" s="93"/>
    </row>
    <row r="35621" spans="14:16">
      <c r="N35621" s="102"/>
      <c r="O35621" s="93"/>
      <c r="P35621" s="93"/>
    </row>
    <row r="35622" spans="14:16">
      <c r="N35622" s="102"/>
      <c r="O35622" s="93"/>
      <c r="P35622" s="93"/>
    </row>
    <row r="35623" spans="14:16">
      <c r="N35623" s="102"/>
      <c r="O35623" s="93"/>
      <c r="P35623" s="93"/>
    </row>
    <row r="35624" spans="14:16">
      <c r="N35624" s="102"/>
      <c r="O35624" s="93"/>
      <c r="P35624" s="93"/>
    </row>
    <row r="35625" spans="14:16">
      <c r="N35625" s="102"/>
      <c r="O35625" s="93"/>
      <c r="P35625" s="93"/>
    </row>
    <row r="35626" spans="14:16">
      <c r="N35626" s="102"/>
      <c r="O35626" s="93"/>
      <c r="P35626" s="93"/>
    </row>
    <row r="35627" spans="14:16">
      <c r="N35627" s="102"/>
      <c r="O35627" s="93"/>
      <c r="P35627" s="93"/>
    </row>
    <row r="35628" spans="14:16">
      <c r="N35628" s="102"/>
      <c r="O35628" s="93"/>
      <c r="P35628" s="93"/>
    </row>
    <row r="35629" spans="14:16">
      <c r="N35629" s="102"/>
      <c r="O35629" s="93"/>
      <c r="P35629" s="93"/>
    </row>
    <row r="35630" spans="14:16">
      <c r="N35630" s="102"/>
      <c r="O35630" s="93"/>
      <c r="P35630" s="93"/>
    </row>
    <row r="35631" spans="14:16">
      <c r="N35631" s="102"/>
      <c r="O35631" s="93"/>
      <c r="P35631" s="93"/>
    </row>
    <row r="35632" spans="14:16">
      <c r="N35632" s="102"/>
      <c r="O35632" s="93"/>
      <c r="P35632" s="93"/>
    </row>
    <row r="35633" spans="14:16">
      <c r="N35633" s="102"/>
      <c r="O35633" s="93"/>
      <c r="P35633" s="93"/>
    </row>
    <row r="35634" spans="14:16">
      <c r="N35634" s="102"/>
      <c r="O35634" s="93"/>
      <c r="P35634" s="93"/>
    </row>
    <row r="35635" spans="14:16">
      <c r="N35635" s="102"/>
      <c r="O35635" s="93"/>
      <c r="P35635" s="93"/>
    </row>
    <row r="35636" spans="14:16">
      <c r="N35636" s="102"/>
      <c r="O35636" s="93"/>
      <c r="P35636" s="93"/>
    </row>
    <row r="35637" spans="14:16">
      <c r="N35637" s="102"/>
      <c r="O35637" s="93"/>
      <c r="P35637" s="93"/>
    </row>
    <row r="35638" spans="14:16">
      <c r="N35638" s="102"/>
      <c r="O35638" s="93"/>
      <c r="P35638" s="93"/>
    </row>
    <row r="35639" spans="14:16">
      <c r="N35639" s="102"/>
      <c r="O35639" s="93"/>
      <c r="P35639" s="93"/>
    </row>
    <row r="35640" spans="14:16">
      <c r="N35640" s="102"/>
      <c r="O35640" s="93"/>
      <c r="P35640" s="93"/>
    </row>
    <row r="35641" spans="14:16">
      <c r="N35641" s="102"/>
      <c r="O35641" s="93"/>
      <c r="P35641" s="93"/>
    </row>
    <row r="35642" spans="14:16">
      <c r="N35642" s="102"/>
      <c r="O35642" s="93"/>
      <c r="P35642" s="93"/>
    </row>
    <row r="35643" spans="14:16">
      <c r="N35643" s="102"/>
      <c r="O35643" s="93"/>
      <c r="P35643" s="93"/>
    </row>
    <row r="35644" spans="14:16">
      <c r="N35644" s="102"/>
      <c r="O35644" s="93"/>
      <c r="P35644" s="93"/>
    </row>
    <row r="35645" spans="14:16">
      <c r="N35645" s="102"/>
      <c r="O35645" s="93"/>
      <c r="P35645" s="93"/>
    </row>
    <row r="35646" spans="14:16">
      <c r="N35646" s="102"/>
      <c r="O35646" s="93"/>
      <c r="P35646" s="93"/>
    </row>
    <row r="35647" spans="14:16">
      <c r="N35647" s="102"/>
      <c r="O35647" s="93"/>
      <c r="P35647" s="93"/>
    </row>
    <row r="35648" spans="14:16">
      <c r="N35648" s="102"/>
      <c r="O35648" s="93"/>
      <c r="P35648" s="93"/>
    </row>
    <row r="35649" spans="14:16">
      <c r="N35649" s="102"/>
      <c r="O35649" s="93"/>
      <c r="P35649" s="93"/>
    </row>
    <row r="35650" spans="14:16">
      <c r="N35650" s="102"/>
      <c r="O35650" s="93"/>
      <c r="P35650" s="93"/>
    </row>
    <row r="35651" spans="14:16">
      <c r="N35651" s="102"/>
      <c r="O35651" s="93"/>
      <c r="P35651" s="93"/>
    </row>
    <row r="35652" spans="14:16">
      <c r="N35652" s="102"/>
      <c r="O35652" s="93"/>
      <c r="P35652" s="93"/>
    </row>
    <row r="35653" spans="14:16">
      <c r="N35653" s="102"/>
      <c r="O35653" s="93"/>
      <c r="P35653" s="93"/>
    </row>
    <row r="35654" spans="14:16">
      <c r="N35654" s="102"/>
      <c r="O35654" s="93"/>
      <c r="P35654" s="93"/>
    </row>
    <row r="35655" spans="14:16">
      <c r="N35655" s="102"/>
      <c r="O35655" s="93"/>
      <c r="P35655" s="93"/>
    </row>
    <row r="35656" spans="14:16">
      <c r="N35656" s="102"/>
      <c r="O35656" s="93"/>
      <c r="P35656" s="93"/>
    </row>
    <row r="35657" spans="14:16">
      <c r="N35657" s="102"/>
      <c r="O35657" s="93"/>
      <c r="P35657" s="93"/>
    </row>
    <row r="35658" spans="14:16">
      <c r="N35658" s="102"/>
      <c r="O35658" s="93"/>
      <c r="P35658" s="93"/>
    </row>
    <row r="35659" spans="14:16">
      <c r="N35659" s="102"/>
      <c r="O35659" s="93"/>
      <c r="P35659" s="93"/>
    </row>
    <row r="35660" spans="14:16">
      <c r="N35660" s="102"/>
      <c r="O35660" s="93"/>
      <c r="P35660" s="93"/>
    </row>
    <row r="35661" spans="14:16">
      <c r="N35661" s="102"/>
      <c r="O35661" s="93"/>
      <c r="P35661" s="93"/>
    </row>
    <row r="35662" spans="14:16">
      <c r="N35662" s="102"/>
      <c r="O35662" s="93"/>
      <c r="P35662" s="93"/>
    </row>
    <row r="35663" spans="14:16">
      <c r="N35663" s="102"/>
      <c r="O35663" s="93"/>
      <c r="P35663" s="93"/>
    </row>
    <row r="35664" spans="14:16">
      <c r="N35664" s="102"/>
      <c r="O35664" s="93"/>
      <c r="P35664" s="93"/>
    </row>
    <row r="35665" spans="14:16">
      <c r="N35665" s="102"/>
      <c r="O35665" s="93"/>
      <c r="P35665" s="93"/>
    </row>
    <row r="35666" spans="14:16">
      <c r="N35666" s="102"/>
      <c r="O35666" s="93"/>
      <c r="P35666" s="93"/>
    </row>
    <row r="35667" spans="14:16">
      <c r="N35667" s="102"/>
      <c r="O35667" s="93"/>
      <c r="P35667" s="93"/>
    </row>
    <row r="35668" spans="14:16">
      <c r="N35668" s="102"/>
      <c r="O35668" s="93"/>
      <c r="P35668" s="93"/>
    </row>
    <row r="35669" spans="14:16">
      <c r="N35669" s="102"/>
      <c r="O35669" s="93"/>
      <c r="P35669" s="93"/>
    </row>
    <row r="35670" spans="14:16">
      <c r="N35670" s="102"/>
      <c r="O35670" s="93"/>
      <c r="P35670" s="93"/>
    </row>
    <row r="35671" spans="14:16">
      <c r="N35671" s="102"/>
      <c r="O35671" s="93"/>
      <c r="P35671" s="93"/>
    </row>
    <row r="35672" spans="14:16">
      <c r="N35672" s="102"/>
      <c r="O35672" s="93"/>
      <c r="P35672" s="93"/>
    </row>
    <row r="35673" spans="14:16">
      <c r="N35673" s="102"/>
      <c r="O35673" s="93"/>
      <c r="P35673" s="93"/>
    </row>
    <row r="35674" spans="14:16">
      <c r="N35674" s="102"/>
      <c r="O35674" s="93"/>
      <c r="P35674" s="93"/>
    </row>
    <row r="35675" spans="14:16">
      <c r="N35675" s="102"/>
      <c r="O35675" s="93"/>
      <c r="P35675" s="93"/>
    </row>
    <row r="35676" spans="14:16">
      <c r="N35676" s="102"/>
      <c r="O35676" s="93"/>
      <c r="P35676" s="93"/>
    </row>
    <row r="35677" spans="14:16">
      <c r="N35677" s="102"/>
      <c r="O35677" s="93"/>
      <c r="P35677" s="93"/>
    </row>
    <row r="35678" spans="14:16">
      <c r="N35678" s="102"/>
      <c r="O35678" s="93"/>
      <c r="P35678" s="93"/>
    </row>
    <row r="35679" spans="14:16">
      <c r="N35679" s="102"/>
      <c r="O35679" s="93"/>
      <c r="P35679" s="93"/>
    </row>
    <row r="35680" spans="14:16">
      <c r="N35680" s="102"/>
      <c r="O35680" s="93"/>
      <c r="P35680" s="93"/>
    </row>
    <row r="35681" spans="14:16">
      <c r="N35681" s="102"/>
      <c r="O35681" s="93"/>
      <c r="P35681" s="93"/>
    </row>
    <row r="35682" spans="14:16">
      <c r="N35682" s="102"/>
      <c r="O35682" s="93"/>
      <c r="P35682" s="93"/>
    </row>
    <row r="35683" spans="14:16">
      <c r="N35683" s="102"/>
      <c r="O35683" s="93"/>
      <c r="P35683" s="93"/>
    </row>
    <row r="35684" spans="14:16">
      <c r="N35684" s="102"/>
      <c r="O35684" s="93"/>
      <c r="P35684" s="93"/>
    </row>
    <row r="35685" spans="14:16">
      <c r="N35685" s="102"/>
      <c r="O35685" s="93"/>
      <c r="P35685" s="93"/>
    </row>
    <row r="35686" spans="14:16">
      <c r="N35686" s="102"/>
      <c r="O35686" s="93"/>
      <c r="P35686" s="93"/>
    </row>
    <row r="35687" spans="14:16">
      <c r="N35687" s="102"/>
      <c r="O35687" s="93"/>
      <c r="P35687" s="93"/>
    </row>
    <row r="35688" spans="14:16">
      <c r="N35688" s="102"/>
      <c r="O35688" s="93"/>
      <c r="P35688" s="93"/>
    </row>
    <row r="35689" spans="14:16">
      <c r="N35689" s="102"/>
      <c r="O35689" s="93"/>
      <c r="P35689" s="93"/>
    </row>
    <row r="35690" spans="14:16">
      <c r="N35690" s="102"/>
      <c r="O35690" s="93"/>
      <c r="P35690" s="93"/>
    </row>
    <row r="35691" spans="14:16">
      <c r="N35691" s="102"/>
      <c r="O35691" s="93"/>
      <c r="P35691" s="93"/>
    </row>
    <row r="35692" spans="14:16">
      <c r="N35692" s="102"/>
      <c r="O35692" s="93"/>
      <c r="P35692" s="93"/>
    </row>
    <row r="35693" spans="14:16">
      <c r="N35693" s="102"/>
      <c r="O35693" s="93"/>
      <c r="P35693" s="93"/>
    </row>
    <row r="35694" spans="14:16">
      <c r="N35694" s="102"/>
      <c r="O35694" s="93"/>
      <c r="P35694" s="93"/>
    </row>
    <row r="35695" spans="14:16">
      <c r="N35695" s="102"/>
      <c r="O35695" s="93"/>
      <c r="P35695" s="93"/>
    </row>
    <row r="35696" spans="14:16">
      <c r="N35696" s="102"/>
      <c r="O35696" s="93"/>
      <c r="P35696" s="93"/>
    </row>
    <row r="35697" spans="14:16">
      <c r="N35697" s="102"/>
      <c r="O35697" s="93"/>
      <c r="P35697" s="93"/>
    </row>
    <row r="35698" spans="14:16">
      <c r="N35698" s="102"/>
      <c r="O35698" s="93"/>
      <c r="P35698" s="93"/>
    </row>
    <row r="35699" spans="14:16">
      <c r="N35699" s="102"/>
      <c r="O35699" s="93"/>
      <c r="P35699" s="93"/>
    </row>
    <row r="35700" spans="14:16">
      <c r="N35700" s="102"/>
      <c r="O35700" s="93"/>
      <c r="P35700" s="93"/>
    </row>
    <row r="35701" spans="14:16">
      <c r="N35701" s="102"/>
      <c r="O35701" s="93"/>
      <c r="P35701" s="93"/>
    </row>
    <row r="35702" spans="14:16">
      <c r="N35702" s="102"/>
      <c r="O35702" s="93"/>
      <c r="P35702" s="93"/>
    </row>
    <row r="35703" spans="14:16">
      <c r="N35703" s="102"/>
      <c r="O35703" s="93"/>
      <c r="P35703" s="93"/>
    </row>
    <row r="35704" spans="14:16">
      <c r="N35704" s="102"/>
      <c r="O35704" s="93"/>
      <c r="P35704" s="93"/>
    </row>
    <row r="35705" spans="14:16">
      <c r="N35705" s="102"/>
      <c r="O35705" s="93"/>
      <c r="P35705" s="93"/>
    </row>
    <row r="35706" spans="14:16">
      <c r="N35706" s="102"/>
      <c r="O35706" s="93"/>
      <c r="P35706" s="93"/>
    </row>
    <row r="35707" spans="14:16">
      <c r="N35707" s="102"/>
      <c r="O35707" s="93"/>
      <c r="P35707" s="93"/>
    </row>
    <row r="35708" spans="14:16">
      <c r="N35708" s="102"/>
      <c r="O35708" s="93"/>
      <c r="P35708" s="93"/>
    </row>
    <row r="35709" spans="14:16">
      <c r="N35709" s="102"/>
      <c r="O35709" s="93"/>
      <c r="P35709" s="93"/>
    </row>
    <row r="35710" spans="14:16">
      <c r="N35710" s="102"/>
      <c r="O35710" s="93"/>
      <c r="P35710" s="93"/>
    </row>
    <row r="35711" spans="14:16">
      <c r="N35711" s="102"/>
      <c r="O35711" s="93"/>
      <c r="P35711" s="93"/>
    </row>
    <row r="35712" spans="14:16">
      <c r="N35712" s="102"/>
      <c r="O35712" s="93"/>
      <c r="P35712" s="93"/>
    </row>
    <row r="35713" spans="14:16">
      <c r="N35713" s="102"/>
      <c r="O35713" s="93"/>
      <c r="P35713" s="93"/>
    </row>
    <row r="35714" spans="14:16">
      <c r="N35714" s="102"/>
      <c r="O35714" s="93"/>
      <c r="P35714" s="93"/>
    </row>
    <row r="35715" spans="14:16">
      <c r="N35715" s="102"/>
      <c r="O35715" s="93"/>
      <c r="P35715" s="93"/>
    </row>
    <row r="35716" spans="14:16">
      <c r="N35716" s="102"/>
      <c r="O35716" s="93"/>
      <c r="P35716" s="93"/>
    </row>
    <row r="35717" spans="14:16">
      <c r="N35717" s="102"/>
      <c r="O35717" s="93"/>
      <c r="P35717" s="93"/>
    </row>
    <row r="35718" spans="14:16">
      <c r="N35718" s="102"/>
      <c r="O35718" s="93"/>
      <c r="P35718" s="93"/>
    </row>
    <row r="35719" spans="14:16">
      <c r="N35719" s="102"/>
      <c r="O35719" s="93"/>
      <c r="P35719" s="93"/>
    </row>
    <row r="35720" spans="14:16">
      <c r="N35720" s="102"/>
      <c r="O35720" s="93"/>
      <c r="P35720" s="93"/>
    </row>
    <row r="35721" spans="14:16">
      <c r="N35721" s="102"/>
      <c r="O35721" s="93"/>
      <c r="P35721" s="93"/>
    </row>
    <row r="35722" spans="14:16">
      <c r="N35722" s="102"/>
      <c r="O35722" s="93"/>
      <c r="P35722" s="93"/>
    </row>
    <row r="35723" spans="14:16">
      <c r="N35723" s="102"/>
      <c r="O35723" s="93"/>
      <c r="P35723" s="93"/>
    </row>
    <row r="35724" spans="14:16">
      <c r="N35724" s="102"/>
      <c r="O35724" s="93"/>
      <c r="P35724" s="93"/>
    </row>
    <row r="35725" spans="14:16">
      <c r="N35725" s="102"/>
      <c r="O35725" s="93"/>
      <c r="P35725" s="93"/>
    </row>
    <row r="35726" spans="14:16">
      <c r="N35726" s="102"/>
      <c r="O35726" s="93"/>
      <c r="P35726" s="93"/>
    </row>
    <row r="35727" spans="14:16">
      <c r="N35727" s="102"/>
      <c r="O35727" s="93"/>
      <c r="P35727" s="93"/>
    </row>
    <row r="35728" spans="14:16">
      <c r="N35728" s="102"/>
      <c r="O35728" s="93"/>
      <c r="P35728" s="93"/>
    </row>
    <row r="35729" spans="14:16">
      <c r="N35729" s="102"/>
      <c r="O35729" s="93"/>
      <c r="P35729" s="93"/>
    </row>
    <row r="35730" spans="14:16">
      <c r="N35730" s="102"/>
      <c r="O35730" s="93"/>
      <c r="P35730" s="93"/>
    </row>
    <row r="35731" spans="14:16">
      <c r="N35731" s="102"/>
      <c r="O35731" s="93"/>
      <c r="P35731" s="93"/>
    </row>
    <row r="35732" spans="14:16">
      <c r="N35732" s="102"/>
      <c r="O35732" s="93"/>
      <c r="P35732" s="93"/>
    </row>
    <row r="35733" spans="14:16">
      <c r="N35733" s="102"/>
      <c r="O35733" s="93"/>
      <c r="P35733" s="93"/>
    </row>
    <row r="35734" spans="14:16">
      <c r="N35734" s="102"/>
      <c r="O35734" s="93"/>
      <c r="P35734" s="93"/>
    </row>
    <row r="35735" spans="14:16">
      <c r="N35735" s="102"/>
      <c r="O35735" s="93"/>
      <c r="P35735" s="93"/>
    </row>
    <row r="35736" spans="14:16">
      <c r="N35736" s="102"/>
      <c r="O35736" s="93"/>
      <c r="P35736" s="93"/>
    </row>
    <row r="35737" spans="14:16">
      <c r="N35737" s="102"/>
      <c r="O35737" s="93"/>
      <c r="P35737" s="93"/>
    </row>
    <row r="35738" spans="14:16">
      <c r="N35738" s="102"/>
      <c r="O35738" s="93"/>
      <c r="P35738" s="93"/>
    </row>
    <row r="35739" spans="14:16">
      <c r="N35739" s="102"/>
      <c r="O35739" s="93"/>
      <c r="P35739" s="93"/>
    </row>
    <row r="35740" spans="14:16">
      <c r="N35740" s="102"/>
      <c r="O35740" s="93"/>
      <c r="P35740" s="93"/>
    </row>
    <row r="35741" spans="14:16">
      <c r="N35741" s="102"/>
      <c r="O35741" s="93"/>
      <c r="P35741" s="93"/>
    </row>
    <row r="35742" spans="14:16">
      <c r="N35742" s="102"/>
      <c r="O35742" s="93"/>
      <c r="P35742" s="93"/>
    </row>
    <row r="35743" spans="14:16">
      <c r="N35743" s="102"/>
      <c r="O35743" s="93"/>
      <c r="P35743" s="93"/>
    </row>
    <row r="35744" spans="14:16">
      <c r="N35744" s="102"/>
      <c r="O35744" s="93"/>
      <c r="P35744" s="93"/>
    </row>
    <row r="35745" spans="14:16">
      <c r="N35745" s="102"/>
      <c r="O35745" s="93"/>
      <c r="P35745" s="93"/>
    </row>
    <row r="35746" spans="14:16">
      <c r="N35746" s="102"/>
      <c r="O35746" s="93"/>
      <c r="P35746" s="93"/>
    </row>
    <row r="35747" spans="14:16">
      <c r="N35747" s="102"/>
      <c r="O35747" s="93"/>
      <c r="P35747" s="93"/>
    </row>
    <row r="35748" spans="14:16">
      <c r="N35748" s="102"/>
      <c r="O35748" s="93"/>
      <c r="P35748" s="93"/>
    </row>
    <row r="35749" spans="14:16">
      <c r="N35749" s="102"/>
      <c r="O35749" s="93"/>
      <c r="P35749" s="93"/>
    </row>
    <row r="35750" spans="14:16">
      <c r="N35750" s="102"/>
      <c r="O35750" s="93"/>
      <c r="P35750" s="93"/>
    </row>
    <row r="35751" spans="14:16">
      <c r="N35751" s="102"/>
      <c r="O35751" s="93"/>
      <c r="P35751" s="93"/>
    </row>
    <row r="35752" spans="14:16">
      <c r="N35752" s="102"/>
      <c r="O35752" s="93"/>
      <c r="P35752" s="93"/>
    </row>
    <row r="35753" spans="14:16">
      <c r="N35753" s="102"/>
      <c r="O35753" s="93"/>
      <c r="P35753" s="93"/>
    </row>
    <row r="35754" spans="14:16">
      <c r="N35754" s="102"/>
      <c r="O35754" s="93"/>
      <c r="P35754" s="93"/>
    </row>
    <row r="35755" spans="14:16">
      <c r="N35755" s="102"/>
      <c r="O35755" s="93"/>
      <c r="P35755" s="93"/>
    </row>
    <row r="35756" spans="14:16">
      <c r="N35756" s="102"/>
      <c r="O35756" s="93"/>
      <c r="P35756" s="93"/>
    </row>
    <row r="35757" spans="14:16">
      <c r="N35757" s="102"/>
      <c r="O35757" s="93"/>
      <c r="P35757" s="93"/>
    </row>
    <row r="35758" spans="14:16">
      <c r="N35758" s="102"/>
      <c r="O35758" s="93"/>
      <c r="P35758" s="93"/>
    </row>
    <row r="35759" spans="14:16">
      <c r="N35759" s="102"/>
      <c r="O35759" s="93"/>
      <c r="P35759" s="93"/>
    </row>
    <row r="35760" spans="14:16">
      <c r="N35760" s="102"/>
      <c r="O35760" s="93"/>
      <c r="P35760" s="93"/>
    </row>
    <row r="35761" spans="14:16">
      <c r="N35761" s="102"/>
      <c r="O35761" s="93"/>
      <c r="P35761" s="93"/>
    </row>
    <row r="35762" spans="14:16">
      <c r="N35762" s="102"/>
      <c r="O35762" s="93"/>
      <c r="P35762" s="93"/>
    </row>
    <row r="35763" spans="14:16">
      <c r="N35763" s="102"/>
      <c r="O35763" s="93"/>
      <c r="P35763" s="93"/>
    </row>
    <row r="35764" spans="14:16">
      <c r="N35764" s="102"/>
      <c r="O35764" s="93"/>
      <c r="P35764" s="93"/>
    </row>
    <row r="35765" spans="14:16">
      <c r="N35765" s="102"/>
      <c r="O35765" s="93"/>
      <c r="P35765" s="93"/>
    </row>
    <row r="35766" spans="14:16">
      <c r="N35766" s="102"/>
      <c r="O35766" s="93"/>
      <c r="P35766" s="93"/>
    </row>
    <row r="35767" spans="14:16">
      <c r="N35767" s="102"/>
      <c r="O35767" s="93"/>
      <c r="P35767" s="93"/>
    </row>
    <row r="35768" spans="14:16">
      <c r="N35768" s="102"/>
      <c r="O35768" s="93"/>
      <c r="P35768" s="93"/>
    </row>
    <row r="35769" spans="14:16">
      <c r="N35769" s="102"/>
      <c r="O35769" s="93"/>
      <c r="P35769" s="93"/>
    </row>
    <row r="35770" spans="14:16">
      <c r="N35770" s="102"/>
      <c r="O35770" s="93"/>
      <c r="P35770" s="93"/>
    </row>
    <row r="35771" spans="14:16">
      <c r="N35771" s="102"/>
      <c r="O35771" s="93"/>
      <c r="P35771" s="93"/>
    </row>
    <row r="35772" spans="14:16">
      <c r="N35772" s="102"/>
      <c r="O35772" s="93"/>
      <c r="P35772" s="93"/>
    </row>
    <row r="35773" spans="14:16">
      <c r="N35773" s="102"/>
      <c r="O35773" s="93"/>
      <c r="P35773" s="93"/>
    </row>
    <row r="35774" spans="14:16">
      <c r="N35774" s="102"/>
      <c r="O35774" s="93"/>
      <c r="P35774" s="93"/>
    </row>
    <row r="35775" spans="14:16">
      <c r="N35775" s="102"/>
      <c r="O35775" s="93"/>
      <c r="P35775" s="93"/>
    </row>
    <row r="35776" spans="14:16">
      <c r="N35776" s="102"/>
      <c r="O35776" s="93"/>
      <c r="P35776" s="93"/>
    </row>
    <row r="35777" spans="14:16">
      <c r="N35777" s="102"/>
      <c r="O35777" s="93"/>
      <c r="P35777" s="93"/>
    </row>
    <row r="35778" spans="14:16">
      <c r="N35778" s="102"/>
      <c r="O35778" s="93"/>
      <c r="P35778" s="93"/>
    </row>
    <row r="35779" spans="14:16">
      <c r="N35779" s="102"/>
      <c r="O35779" s="93"/>
      <c r="P35779" s="93"/>
    </row>
    <row r="35780" spans="14:16">
      <c r="N35780" s="102"/>
      <c r="O35780" s="93"/>
      <c r="P35780" s="93"/>
    </row>
    <row r="35781" spans="14:16">
      <c r="N35781" s="102"/>
      <c r="O35781" s="93"/>
      <c r="P35781" s="93"/>
    </row>
    <row r="35782" spans="14:16">
      <c r="N35782" s="102"/>
      <c r="O35782" s="93"/>
      <c r="P35782" s="93"/>
    </row>
    <row r="35783" spans="14:16">
      <c r="N35783" s="102"/>
      <c r="O35783" s="93"/>
      <c r="P35783" s="93"/>
    </row>
    <row r="35784" spans="14:16">
      <c r="N35784" s="102"/>
      <c r="O35784" s="93"/>
      <c r="P35784" s="93"/>
    </row>
    <row r="35785" spans="14:16">
      <c r="N35785" s="102"/>
      <c r="O35785" s="93"/>
      <c r="P35785" s="93"/>
    </row>
    <row r="35786" spans="14:16">
      <c r="N35786" s="102"/>
      <c r="O35786" s="93"/>
      <c r="P35786" s="93"/>
    </row>
    <row r="35787" spans="14:16">
      <c r="N35787" s="102"/>
      <c r="O35787" s="93"/>
      <c r="P35787" s="93"/>
    </row>
    <row r="35788" spans="14:16">
      <c r="N35788" s="102"/>
      <c r="O35788" s="93"/>
      <c r="P35788" s="93"/>
    </row>
    <row r="35789" spans="14:16">
      <c r="N35789" s="102"/>
      <c r="O35789" s="93"/>
      <c r="P35789" s="93"/>
    </row>
    <row r="35790" spans="14:16">
      <c r="N35790" s="102"/>
      <c r="O35790" s="93"/>
      <c r="P35790" s="93"/>
    </row>
    <row r="35791" spans="14:16">
      <c r="N35791" s="102"/>
      <c r="O35791" s="93"/>
      <c r="P35791" s="93"/>
    </row>
    <row r="35792" spans="14:16">
      <c r="N35792" s="102"/>
      <c r="O35792" s="93"/>
      <c r="P35792" s="93"/>
    </row>
    <row r="35793" spans="14:16">
      <c r="N35793" s="102"/>
      <c r="O35793" s="93"/>
      <c r="P35793" s="93"/>
    </row>
    <row r="35794" spans="14:16">
      <c r="N35794" s="102"/>
      <c r="O35794" s="93"/>
      <c r="P35794" s="93"/>
    </row>
    <row r="35795" spans="14:16">
      <c r="N35795" s="102"/>
      <c r="O35795" s="93"/>
      <c r="P35795" s="93"/>
    </row>
    <row r="35796" spans="14:16">
      <c r="N35796" s="102"/>
      <c r="O35796" s="93"/>
      <c r="P35796" s="93"/>
    </row>
    <row r="35797" spans="14:16">
      <c r="N35797" s="102"/>
      <c r="O35797" s="93"/>
      <c r="P35797" s="93"/>
    </row>
    <row r="35798" spans="14:16">
      <c r="N35798" s="102"/>
      <c r="O35798" s="93"/>
      <c r="P35798" s="93"/>
    </row>
    <row r="35799" spans="14:16">
      <c r="N35799" s="102"/>
      <c r="O35799" s="93"/>
      <c r="P35799" s="93"/>
    </row>
    <row r="35800" spans="14:16">
      <c r="N35800" s="102"/>
      <c r="O35800" s="93"/>
      <c r="P35800" s="93"/>
    </row>
    <row r="35801" spans="14:16">
      <c r="N35801" s="102"/>
      <c r="O35801" s="93"/>
      <c r="P35801" s="93"/>
    </row>
    <row r="35802" spans="14:16">
      <c r="N35802" s="102"/>
      <c r="O35802" s="93"/>
      <c r="P35802" s="93"/>
    </row>
    <row r="35803" spans="14:16">
      <c r="N35803" s="102"/>
      <c r="O35803" s="93"/>
      <c r="P35803" s="93"/>
    </row>
    <row r="35804" spans="14:16">
      <c r="N35804" s="102"/>
      <c r="O35804" s="93"/>
      <c r="P35804" s="93"/>
    </row>
    <row r="35805" spans="14:16">
      <c r="N35805" s="102"/>
      <c r="O35805" s="93"/>
      <c r="P35805" s="93"/>
    </row>
    <row r="35806" spans="14:16">
      <c r="N35806" s="102"/>
      <c r="O35806" s="93"/>
      <c r="P35806" s="93"/>
    </row>
    <row r="35807" spans="14:16">
      <c r="N35807" s="102"/>
      <c r="O35807" s="93"/>
      <c r="P35807" s="93"/>
    </row>
    <row r="35808" spans="14:16">
      <c r="N35808" s="102"/>
      <c r="O35808" s="93"/>
      <c r="P35808" s="93"/>
    </row>
    <row r="35809" spans="14:16">
      <c r="N35809" s="102"/>
      <c r="O35809" s="93"/>
      <c r="P35809" s="93"/>
    </row>
    <row r="35810" spans="14:16">
      <c r="N35810" s="102"/>
      <c r="O35810" s="93"/>
      <c r="P35810" s="93"/>
    </row>
    <row r="35811" spans="14:16">
      <c r="N35811" s="102"/>
      <c r="O35811" s="93"/>
      <c r="P35811" s="93"/>
    </row>
    <row r="35812" spans="14:16">
      <c r="N35812" s="102"/>
      <c r="O35812" s="93"/>
      <c r="P35812" s="93"/>
    </row>
    <row r="35813" spans="14:16">
      <c r="N35813" s="102"/>
      <c r="O35813" s="93"/>
      <c r="P35813" s="93"/>
    </row>
    <row r="35814" spans="14:16">
      <c r="N35814" s="102"/>
      <c r="O35814" s="93"/>
      <c r="P35814" s="93"/>
    </row>
    <row r="35815" spans="14:16">
      <c r="N35815" s="102"/>
      <c r="O35815" s="93"/>
      <c r="P35815" s="93"/>
    </row>
    <row r="35816" spans="14:16">
      <c r="N35816" s="102"/>
      <c r="O35816" s="93"/>
      <c r="P35816" s="93"/>
    </row>
    <row r="35817" spans="14:16">
      <c r="N35817" s="102"/>
      <c r="O35817" s="93"/>
      <c r="P35817" s="93"/>
    </row>
    <row r="35818" spans="14:16">
      <c r="N35818" s="102"/>
      <c r="O35818" s="93"/>
      <c r="P35818" s="93"/>
    </row>
    <row r="35819" spans="14:16">
      <c r="N35819" s="102"/>
      <c r="O35819" s="93"/>
      <c r="P35819" s="93"/>
    </row>
    <row r="35820" spans="14:16">
      <c r="N35820" s="102"/>
      <c r="O35820" s="93"/>
      <c r="P35820" s="93"/>
    </row>
    <row r="35821" spans="14:16">
      <c r="N35821" s="102"/>
      <c r="O35821" s="93"/>
      <c r="P35821" s="93"/>
    </row>
    <row r="35822" spans="14:16">
      <c r="N35822" s="102"/>
      <c r="O35822" s="93"/>
      <c r="P35822" s="93"/>
    </row>
    <row r="35823" spans="14:16">
      <c r="N35823" s="102"/>
      <c r="O35823" s="93"/>
      <c r="P35823" s="93"/>
    </row>
    <row r="35824" spans="14:16">
      <c r="N35824" s="102"/>
      <c r="O35824" s="93"/>
      <c r="P35824" s="93"/>
    </row>
    <row r="35825" spans="14:16">
      <c r="N35825" s="102"/>
      <c r="O35825" s="93"/>
      <c r="P35825" s="93"/>
    </row>
    <row r="35826" spans="14:16">
      <c r="N35826" s="102"/>
      <c r="O35826" s="93"/>
      <c r="P35826" s="93"/>
    </row>
    <row r="35827" spans="14:16">
      <c r="N35827" s="102"/>
      <c r="O35827" s="93"/>
      <c r="P35827" s="93"/>
    </row>
    <row r="35828" spans="14:16">
      <c r="N35828" s="102"/>
      <c r="O35828" s="93"/>
      <c r="P35828" s="93"/>
    </row>
    <row r="35829" spans="14:16">
      <c r="N35829" s="102"/>
      <c r="O35829" s="93"/>
      <c r="P35829" s="93"/>
    </row>
    <row r="35830" spans="14:16">
      <c r="N35830" s="102"/>
      <c r="O35830" s="93"/>
      <c r="P35830" s="93"/>
    </row>
    <row r="35831" spans="14:16">
      <c r="N35831" s="102"/>
      <c r="O35831" s="93"/>
      <c r="P35831" s="93"/>
    </row>
    <row r="35832" spans="14:16">
      <c r="N35832" s="102"/>
      <c r="O35832" s="93"/>
      <c r="P35832" s="93"/>
    </row>
    <row r="35833" spans="14:16">
      <c r="N35833" s="102"/>
      <c r="O35833" s="93"/>
      <c r="P35833" s="93"/>
    </row>
    <row r="35834" spans="14:16">
      <c r="N35834" s="102"/>
      <c r="O35834" s="93"/>
      <c r="P35834" s="93"/>
    </row>
    <row r="35835" spans="14:16">
      <c r="N35835" s="102"/>
      <c r="O35835" s="93"/>
      <c r="P35835" s="93"/>
    </row>
    <row r="35836" spans="14:16">
      <c r="N35836" s="102"/>
      <c r="O35836" s="93"/>
      <c r="P35836" s="93"/>
    </row>
    <row r="35837" spans="14:16">
      <c r="N35837" s="102"/>
      <c r="O35837" s="93"/>
      <c r="P35837" s="93"/>
    </row>
    <row r="35838" spans="14:16">
      <c r="N35838" s="102"/>
      <c r="O35838" s="93"/>
      <c r="P35838" s="93"/>
    </row>
    <row r="35839" spans="14:16">
      <c r="N35839" s="102"/>
      <c r="O35839" s="93"/>
      <c r="P35839" s="93"/>
    </row>
    <row r="35840" spans="14:16">
      <c r="N35840" s="102"/>
      <c r="O35840" s="93"/>
      <c r="P35840" s="93"/>
    </row>
    <row r="35841" spans="14:16">
      <c r="N35841" s="102"/>
      <c r="O35841" s="93"/>
      <c r="P35841" s="93"/>
    </row>
    <row r="35842" spans="14:16">
      <c r="N35842" s="102"/>
      <c r="O35842" s="93"/>
      <c r="P35842" s="93"/>
    </row>
    <row r="35843" spans="14:16">
      <c r="N35843" s="102"/>
      <c r="O35843" s="93"/>
      <c r="P35843" s="93"/>
    </row>
    <row r="35844" spans="14:16">
      <c r="N35844" s="102"/>
      <c r="O35844" s="93"/>
      <c r="P35844" s="93"/>
    </row>
    <row r="35845" spans="14:16">
      <c r="N35845" s="102"/>
      <c r="O35845" s="93"/>
      <c r="P35845" s="93"/>
    </row>
    <row r="35846" spans="14:16">
      <c r="N35846" s="102"/>
      <c r="O35846" s="93"/>
      <c r="P35846" s="93"/>
    </row>
    <row r="35847" spans="14:16">
      <c r="N35847" s="102"/>
      <c r="O35847" s="93"/>
      <c r="P35847" s="93"/>
    </row>
    <row r="35848" spans="14:16">
      <c r="N35848" s="102"/>
      <c r="O35848" s="93"/>
      <c r="P35848" s="93"/>
    </row>
    <row r="35849" spans="14:16">
      <c r="N35849" s="102"/>
      <c r="O35849" s="93"/>
      <c r="P35849" s="93"/>
    </row>
    <row r="35850" spans="14:16">
      <c r="N35850" s="102"/>
      <c r="O35850" s="93"/>
      <c r="P35850" s="93"/>
    </row>
    <row r="35851" spans="14:16">
      <c r="N35851" s="102"/>
      <c r="O35851" s="93"/>
      <c r="P35851" s="93"/>
    </row>
    <row r="35852" spans="14:16">
      <c r="N35852" s="102"/>
      <c r="O35852" s="93"/>
      <c r="P35852" s="93"/>
    </row>
    <row r="35853" spans="14:16">
      <c r="N35853" s="102"/>
      <c r="O35853" s="93"/>
      <c r="P35853" s="93"/>
    </row>
    <row r="35854" spans="14:16">
      <c r="N35854" s="102"/>
      <c r="O35854" s="93"/>
      <c r="P35854" s="93"/>
    </row>
    <row r="35855" spans="14:16">
      <c r="N35855" s="102"/>
      <c r="O35855" s="93"/>
      <c r="P35855" s="93"/>
    </row>
    <row r="35856" spans="14:16">
      <c r="N35856" s="102"/>
      <c r="O35856" s="93"/>
      <c r="P35856" s="93"/>
    </row>
    <row r="35857" spans="14:16">
      <c r="N35857" s="102"/>
      <c r="O35857" s="93"/>
      <c r="P35857" s="93"/>
    </row>
    <row r="35858" spans="14:16">
      <c r="N35858" s="102"/>
      <c r="O35858" s="93"/>
      <c r="P35858" s="93"/>
    </row>
    <row r="35859" spans="14:16">
      <c r="N35859" s="102"/>
      <c r="O35859" s="93"/>
      <c r="P35859" s="93"/>
    </row>
    <row r="35860" spans="14:16">
      <c r="N35860" s="102"/>
      <c r="O35860" s="93"/>
      <c r="P35860" s="93"/>
    </row>
    <row r="35861" spans="14:16">
      <c r="N35861" s="102"/>
      <c r="O35861" s="93"/>
      <c r="P35861" s="93"/>
    </row>
    <row r="35862" spans="14:16">
      <c r="N35862" s="102"/>
      <c r="O35862" s="93"/>
      <c r="P35862" s="93"/>
    </row>
    <row r="35863" spans="14:16">
      <c r="N35863" s="102"/>
      <c r="O35863" s="93"/>
      <c r="P35863" s="93"/>
    </row>
    <row r="35864" spans="14:16">
      <c r="N35864" s="102"/>
      <c r="O35864" s="93"/>
      <c r="P35864" s="93"/>
    </row>
    <row r="35865" spans="14:16">
      <c r="N35865" s="102"/>
      <c r="O35865" s="93"/>
      <c r="P35865" s="93"/>
    </row>
    <row r="35866" spans="14:16">
      <c r="N35866" s="102"/>
      <c r="O35866" s="93"/>
      <c r="P35866" s="93"/>
    </row>
    <row r="35867" spans="14:16">
      <c r="N35867" s="102"/>
      <c r="O35867" s="93"/>
      <c r="P35867" s="93"/>
    </row>
    <row r="35868" spans="14:16">
      <c r="N35868" s="102"/>
      <c r="O35868" s="93"/>
      <c r="P35868" s="93"/>
    </row>
    <row r="35869" spans="14:16">
      <c r="N35869" s="102"/>
      <c r="O35869" s="93"/>
      <c r="P35869" s="93"/>
    </row>
    <row r="35870" spans="14:16">
      <c r="N35870" s="102"/>
      <c r="O35870" s="93"/>
      <c r="P35870" s="93"/>
    </row>
    <row r="35871" spans="14:16">
      <c r="N35871" s="102"/>
      <c r="O35871" s="93"/>
      <c r="P35871" s="93"/>
    </row>
    <row r="35872" spans="14:16">
      <c r="N35872" s="102"/>
      <c r="O35872" s="93"/>
      <c r="P35872" s="93"/>
    </row>
    <row r="35873" spans="14:16">
      <c r="N35873" s="102"/>
      <c r="O35873" s="93"/>
      <c r="P35873" s="93"/>
    </row>
    <row r="35874" spans="14:16">
      <c r="N35874" s="102"/>
      <c r="O35874" s="93"/>
      <c r="P35874" s="93"/>
    </row>
    <row r="35875" spans="14:16">
      <c r="N35875" s="102"/>
      <c r="O35875" s="93"/>
      <c r="P35875" s="93"/>
    </row>
    <row r="35876" spans="14:16">
      <c r="N35876" s="102"/>
      <c r="O35876" s="93"/>
      <c r="P35876" s="93"/>
    </row>
    <row r="35877" spans="14:16">
      <c r="N35877" s="102"/>
      <c r="O35877" s="93"/>
      <c r="P35877" s="93"/>
    </row>
    <row r="35878" spans="14:16">
      <c r="N35878" s="102"/>
      <c r="O35878" s="93"/>
      <c r="P35878" s="93"/>
    </row>
    <row r="35879" spans="14:16">
      <c r="N35879" s="102"/>
      <c r="O35879" s="93"/>
      <c r="P35879" s="93"/>
    </row>
    <row r="35880" spans="14:16">
      <c r="N35880" s="102"/>
      <c r="O35880" s="93"/>
      <c r="P35880" s="93"/>
    </row>
    <row r="35881" spans="14:16">
      <c r="N35881" s="102"/>
      <c r="O35881" s="93"/>
      <c r="P35881" s="93"/>
    </row>
    <row r="35882" spans="14:16">
      <c r="N35882" s="102"/>
      <c r="O35882" s="93"/>
      <c r="P35882" s="93"/>
    </row>
    <row r="35883" spans="14:16">
      <c r="N35883" s="102"/>
      <c r="O35883" s="93"/>
      <c r="P35883" s="93"/>
    </row>
    <row r="35884" spans="14:16">
      <c r="N35884" s="102"/>
      <c r="O35884" s="93"/>
      <c r="P35884" s="93"/>
    </row>
    <row r="35885" spans="14:16">
      <c r="N35885" s="102"/>
      <c r="O35885" s="93"/>
      <c r="P35885" s="93"/>
    </row>
    <row r="35886" spans="14:16">
      <c r="N35886" s="102"/>
      <c r="O35886" s="93"/>
      <c r="P35886" s="93"/>
    </row>
    <row r="35887" spans="14:16">
      <c r="N35887" s="102"/>
      <c r="O35887" s="93"/>
      <c r="P35887" s="93"/>
    </row>
    <row r="35888" spans="14:16">
      <c r="N35888" s="102"/>
      <c r="O35888" s="93"/>
      <c r="P35888" s="93"/>
    </row>
    <row r="35889" spans="14:16">
      <c r="N35889" s="102"/>
      <c r="O35889" s="93"/>
      <c r="P35889" s="93"/>
    </row>
    <row r="35890" spans="14:16">
      <c r="N35890" s="102"/>
      <c r="O35890" s="93"/>
      <c r="P35890" s="93"/>
    </row>
    <row r="35891" spans="14:16">
      <c r="N35891" s="102"/>
      <c r="O35891" s="93"/>
      <c r="P35891" s="93"/>
    </row>
    <row r="35892" spans="14:16">
      <c r="N35892" s="102"/>
      <c r="O35892" s="93"/>
      <c r="P35892" s="93"/>
    </row>
    <row r="35893" spans="14:16">
      <c r="N35893" s="102"/>
      <c r="O35893" s="93"/>
      <c r="P35893" s="93"/>
    </row>
    <row r="35894" spans="14:16">
      <c r="N35894" s="102"/>
      <c r="O35894" s="93"/>
      <c r="P35894" s="93"/>
    </row>
    <row r="35895" spans="14:16">
      <c r="N35895" s="102"/>
      <c r="O35895" s="93"/>
      <c r="P35895" s="93"/>
    </row>
    <row r="35896" spans="14:16">
      <c r="N35896" s="102"/>
      <c r="O35896" s="93"/>
      <c r="P35896" s="93"/>
    </row>
    <row r="35897" spans="14:16">
      <c r="N35897" s="102"/>
      <c r="O35897" s="93"/>
      <c r="P35897" s="93"/>
    </row>
    <row r="35898" spans="14:16">
      <c r="N35898" s="102"/>
      <c r="O35898" s="93"/>
      <c r="P35898" s="93"/>
    </row>
    <row r="35899" spans="14:16">
      <c r="N35899" s="102"/>
      <c r="O35899" s="93"/>
      <c r="P35899" s="93"/>
    </row>
    <row r="35900" spans="14:16">
      <c r="N35900" s="102"/>
      <c r="O35900" s="93"/>
      <c r="P35900" s="93"/>
    </row>
    <row r="35901" spans="14:16">
      <c r="N35901" s="102"/>
      <c r="O35901" s="93"/>
      <c r="P35901" s="93"/>
    </row>
    <row r="35902" spans="14:16">
      <c r="N35902" s="102"/>
      <c r="O35902" s="93"/>
      <c r="P35902" s="93"/>
    </row>
    <row r="35903" spans="14:16">
      <c r="N35903" s="102"/>
      <c r="O35903" s="93"/>
      <c r="P35903" s="93"/>
    </row>
    <row r="35904" spans="14:16">
      <c r="N35904" s="102"/>
      <c r="O35904" s="93"/>
      <c r="P35904" s="93"/>
    </row>
    <row r="35905" spans="14:16">
      <c r="N35905" s="102"/>
      <c r="O35905" s="93"/>
      <c r="P35905" s="93"/>
    </row>
    <row r="35906" spans="14:16">
      <c r="N35906" s="102"/>
      <c r="O35906" s="93"/>
      <c r="P35906" s="93"/>
    </row>
    <row r="35907" spans="14:16">
      <c r="N35907" s="102"/>
      <c r="O35907" s="93"/>
      <c r="P35907" s="93"/>
    </row>
    <row r="35908" spans="14:16">
      <c r="N35908" s="102"/>
      <c r="O35908" s="93"/>
      <c r="P35908" s="93"/>
    </row>
    <row r="35909" spans="14:16">
      <c r="N35909" s="102"/>
      <c r="O35909" s="93"/>
      <c r="P35909" s="93"/>
    </row>
    <row r="35910" spans="14:16">
      <c r="N35910" s="102"/>
      <c r="O35910" s="93"/>
      <c r="P35910" s="93"/>
    </row>
    <row r="35911" spans="14:16">
      <c r="N35911" s="102"/>
      <c r="O35911" s="93"/>
      <c r="P35911" s="93"/>
    </row>
    <row r="35912" spans="14:16">
      <c r="N35912" s="102"/>
      <c r="O35912" s="93"/>
      <c r="P35912" s="93"/>
    </row>
    <row r="35913" spans="14:16">
      <c r="N35913" s="102"/>
      <c r="O35913" s="93"/>
      <c r="P35913" s="93"/>
    </row>
    <row r="35914" spans="14:16">
      <c r="N35914" s="102"/>
      <c r="O35914" s="93"/>
      <c r="P35914" s="93"/>
    </row>
    <row r="35915" spans="14:16">
      <c r="N35915" s="102"/>
      <c r="O35915" s="93"/>
      <c r="P35915" s="93"/>
    </row>
    <row r="35916" spans="14:16">
      <c r="N35916" s="102"/>
      <c r="O35916" s="93"/>
      <c r="P35916" s="93"/>
    </row>
    <row r="35917" spans="14:16">
      <c r="N35917" s="102"/>
      <c r="O35917" s="93"/>
      <c r="P35917" s="93"/>
    </row>
    <row r="35918" spans="14:16">
      <c r="N35918" s="102"/>
      <c r="O35918" s="93"/>
      <c r="P35918" s="93"/>
    </row>
    <row r="35919" spans="14:16">
      <c r="N35919" s="102"/>
      <c r="O35919" s="93"/>
      <c r="P35919" s="93"/>
    </row>
    <row r="35920" spans="14:16">
      <c r="N35920" s="102"/>
      <c r="O35920" s="93"/>
      <c r="P35920" s="93"/>
    </row>
    <row r="35921" spans="14:16">
      <c r="N35921" s="102"/>
      <c r="O35921" s="93"/>
      <c r="P35921" s="93"/>
    </row>
    <row r="35922" spans="14:16">
      <c r="N35922" s="102"/>
      <c r="O35922" s="93"/>
      <c r="P35922" s="93"/>
    </row>
    <row r="35923" spans="14:16">
      <c r="N35923" s="102"/>
      <c r="O35923" s="93"/>
      <c r="P35923" s="93"/>
    </row>
    <row r="35924" spans="14:16">
      <c r="N35924" s="102"/>
      <c r="O35924" s="93"/>
      <c r="P35924" s="93"/>
    </row>
    <row r="35925" spans="14:16">
      <c r="N35925" s="102"/>
      <c r="O35925" s="93"/>
      <c r="P35925" s="93"/>
    </row>
    <row r="35926" spans="14:16">
      <c r="N35926" s="102"/>
      <c r="O35926" s="93"/>
      <c r="P35926" s="93"/>
    </row>
    <row r="35927" spans="14:16">
      <c r="N35927" s="102"/>
      <c r="O35927" s="93"/>
      <c r="P35927" s="93"/>
    </row>
    <row r="35928" spans="14:16">
      <c r="N35928" s="102"/>
      <c r="O35928" s="93"/>
      <c r="P35928" s="93"/>
    </row>
    <row r="35929" spans="14:16">
      <c r="N35929" s="102"/>
      <c r="O35929" s="93"/>
      <c r="P35929" s="93"/>
    </row>
    <row r="35930" spans="14:16">
      <c r="N35930" s="102"/>
      <c r="O35930" s="93"/>
      <c r="P35930" s="93"/>
    </row>
    <row r="35931" spans="14:16">
      <c r="N35931" s="102"/>
      <c r="O35931" s="93"/>
      <c r="P35931" s="93"/>
    </row>
    <row r="35932" spans="14:16">
      <c r="N35932" s="102"/>
      <c r="O35932" s="93"/>
      <c r="P35932" s="93"/>
    </row>
    <row r="35933" spans="14:16">
      <c r="N35933" s="102"/>
      <c r="O35933" s="93"/>
      <c r="P35933" s="93"/>
    </row>
    <row r="35934" spans="14:16">
      <c r="N35934" s="102"/>
      <c r="O35934" s="93"/>
      <c r="P35934" s="93"/>
    </row>
    <row r="35935" spans="14:16">
      <c r="N35935" s="102"/>
      <c r="O35935" s="93"/>
      <c r="P35935" s="93"/>
    </row>
    <row r="35936" spans="14:16">
      <c r="N35936" s="102"/>
      <c r="O35936" s="93"/>
      <c r="P35936" s="93"/>
    </row>
    <row r="35937" spans="14:16">
      <c r="N35937" s="102"/>
      <c r="O35937" s="93"/>
      <c r="P35937" s="93"/>
    </row>
    <row r="35938" spans="14:16">
      <c r="N35938" s="102"/>
      <c r="O35938" s="93"/>
      <c r="P35938" s="93"/>
    </row>
    <row r="35939" spans="14:16">
      <c r="N35939" s="102"/>
      <c r="O35939" s="93"/>
      <c r="P35939" s="93"/>
    </row>
    <row r="35940" spans="14:16">
      <c r="N35940" s="102"/>
      <c r="O35940" s="93"/>
      <c r="P35940" s="93"/>
    </row>
    <row r="35941" spans="14:16">
      <c r="N35941" s="102"/>
      <c r="O35941" s="93"/>
      <c r="P35941" s="93"/>
    </row>
    <row r="35942" spans="14:16">
      <c r="N35942" s="102"/>
      <c r="O35942" s="93"/>
      <c r="P35942" s="93"/>
    </row>
    <row r="35943" spans="14:16">
      <c r="N35943" s="102"/>
      <c r="O35943" s="93"/>
      <c r="P35943" s="93"/>
    </row>
    <row r="35944" spans="14:16">
      <c r="N35944" s="102"/>
      <c r="O35944" s="93"/>
      <c r="P35944" s="93"/>
    </row>
    <row r="35945" spans="14:16">
      <c r="N35945" s="102"/>
      <c r="O35945" s="93"/>
      <c r="P35945" s="93"/>
    </row>
    <row r="35946" spans="14:16">
      <c r="N35946" s="102"/>
      <c r="O35946" s="93"/>
      <c r="P35946" s="93"/>
    </row>
    <row r="35947" spans="14:16">
      <c r="N35947" s="102"/>
      <c r="O35947" s="93"/>
      <c r="P35947" s="93"/>
    </row>
    <row r="35948" spans="14:16">
      <c r="N35948" s="102"/>
      <c r="O35948" s="93"/>
      <c r="P35948" s="93"/>
    </row>
    <row r="35949" spans="14:16">
      <c r="N35949" s="102"/>
      <c r="O35949" s="93"/>
      <c r="P35949" s="93"/>
    </row>
    <row r="35950" spans="14:16">
      <c r="N35950" s="102"/>
      <c r="O35950" s="93"/>
      <c r="P35950" s="93"/>
    </row>
    <row r="35951" spans="14:16">
      <c r="N35951" s="102"/>
      <c r="O35951" s="93"/>
      <c r="P35951" s="93"/>
    </row>
    <row r="35952" spans="14:16">
      <c r="N35952" s="102"/>
      <c r="O35952" s="93"/>
      <c r="P35952" s="93"/>
    </row>
    <row r="35953" spans="14:16">
      <c r="N35953" s="102"/>
      <c r="O35953" s="93"/>
      <c r="P35953" s="93"/>
    </row>
    <row r="35954" spans="14:16">
      <c r="N35954" s="102"/>
      <c r="O35954" s="93"/>
      <c r="P35954" s="93"/>
    </row>
    <row r="35955" spans="14:16">
      <c r="N35955" s="102"/>
      <c r="O35955" s="93"/>
      <c r="P35955" s="93"/>
    </row>
    <row r="35956" spans="14:16">
      <c r="N35956" s="102"/>
      <c r="O35956" s="93"/>
      <c r="P35956" s="93"/>
    </row>
    <row r="35957" spans="14:16">
      <c r="N35957" s="102"/>
      <c r="O35957" s="93"/>
      <c r="P35957" s="93"/>
    </row>
    <row r="35958" spans="14:16">
      <c r="N35958" s="102"/>
      <c r="O35958" s="93"/>
      <c r="P35958" s="93"/>
    </row>
    <row r="35959" spans="14:16">
      <c r="N35959" s="102"/>
      <c r="O35959" s="93"/>
      <c r="P35959" s="93"/>
    </row>
    <row r="35960" spans="14:16">
      <c r="N35960" s="102"/>
      <c r="O35960" s="93"/>
      <c r="P35960" s="93"/>
    </row>
    <row r="35961" spans="14:16">
      <c r="N35961" s="102"/>
      <c r="O35961" s="93"/>
      <c r="P35961" s="93"/>
    </row>
    <row r="35962" spans="14:16">
      <c r="N35962" s="102"/>
      <c r="O35962" s="93"/>
      <c r="P35962" s="93"/>
    </row>
    <row r="35963" spans="14:16">
      <c r="N35963" s="102"/>
      <c r="O35963" s="93"/>
      <c r="P35963" s="93"/>
    </row>
    <row r="35964" spans="14:16">
      <c r="N35964" s="102"/>
      <c r="O35964" s="93"/>
      <c r="P35964" s="93"/>
    </row>
    <row r="35965" spans="14:16">
      <c r="N35965" s="102"/>
      <c r="O35965" s="93"/>
      <c r="P35965" s="93"/>
    </row>
    <row r="35966" spans="14:16">
      <c r="N35966" s="102"/>
      <c r="O35966" s="93"/>
      <c r="P35966" s="93"/>
    </row>
    <row r="35967" spans="14:16">
      <c r="N35967" s="102"/>
      <c r="O35967" s="93"/>
      <c r="P35967" s="93"/>
    </row>
    <row r="35968" spans="14:16">
      <c r="N35968" s="102"/>
      <c r="O35968" s="93"/>
      <c r="P35968" s="93"/>
    </row>
    <row r="35969" spans="14:16">
      <c r="N35969" s="102"/>
      <c r="O35969" s="93"/>
      <c r="P35969" s="93"/>
    </row>
    <row r="35970" spans="14:16">
      <c r="N35970" s="102"/>
      <c r="O35970" s="93"/>
      <c r="P35970" s="93"/>
    </row>
    <row r="35971" spans="14:16">
      <c r="N35971" s="102"/>
      <c r="O35971" s="93"/>
      <c r="P35971" s="93"/>
    </row>
    <row r="35972" spans="14:16">
      <c r="N35972" s="102"/>
      <c r="O35972" s="93"/>
      <c r="P35972" s="93"/>
    </row>
    <row r="35973" spans="14:16">
      <c r="N35973" s="102"/>
      <c r="O35973" s="93"/>
      <c r="P35973" s="93"/>
    </row>
    <row r="35974" spans="14:16">
      <c r="N35974" s="102"/>
      <c r="O35974" s="93"/>
      <c r="P35974" s="93"/>
    </row>
    <row r="35975" spans="14:16">
      <c r="N35975" s="102"/>
      <c r="O35975" s="93"/>
      <c r="P35975" s="93"/>
    </row>
    <row r="35976" spans="14:16">
      <c r="N35976" s="102"/>
      <c r="O35976" s="93"/>
      <c r="P35976" s="93"/>
    </row>
    <row r="35977" spans="14:16">
      <c r="N35977" s="102"/>
      <c r="O35977" s="93"/>
      <c r="P35977" s="93"/>
    </row>
    <row r="35978" spans="14:16">
      <c r="N35978" s="102"/>
      <c r="O35978" s="93"/>
      <c r="P35978" s="93"/>
    </row>
    <row r="35979" spans="14:16">
      <c r="N35979" s="102"/>
      <c r="O35979" s="93"/>
      <c r="P35979" s="93"/>
    </row>
    <row r="35980" spans="14:16">
      <c r="N35980" s="102"/>
      <c r="O35980" s="93"/>
      <c r="P35980" s="93"/>
    </row>
    <row r="35981" spans="14:16">
      <c r="N35981" s="102"/>
      <c r="O35981" s="93"/>
      <c r="P35981" s="93"/>
    </row>
    <row r="35982" spans="14:16">
      <c r="N35982" s="102"/>
      <c r="O35982" s="93"/>
      <c r="P35982" s="93"/>
    </row>
    <row r="35983" spans="14:16">
      <c r="N35983" s="102"/>
      <c r="O35983" s="93"/>
      <c r="P35983" s="93"/>
    </row>
    <row r="35984" spans="14:16">
      <c r="N35984" s="102"/>
      <c r="O35984" s="93"/>
      <c r="P35984" s="93"/>
    </row>
    <row r="35985" spans="14:16">
      <c r="N35985" s="102"/>
      <c r="O35985" s="93"/>
      <c r="P35985" s="93"/>
    </row>
    <row r="35986" spans="14:16">
      <c r="N35986" s="102"/>
      <c r="O35986" s="93"/>
      <c r="P35986" s="93"/>
    </row>
    <row r="35987" spans="14:16">
      <c r="N35987" s="102"/>
      <c r="O35987" s="93"/>
      <c r="P35987" s="93"/>
    </row>
    <row r="35988" spans="14:16">
      <c r="N35988" s="102"/>
      <c r="O35988" s="93"/>
      <c r="P35988" s="93"/>
    </row>
    <row r="35989" spans="14:16">
      <c r="N35989" s="102"/>
      <c r="O35989" s="93"/>
      <c r="P35989" s="93"/>
    </row>
    <row r="35990" spans="14:16">
      <c r="N35990" s="102"/>
      <c r="O35990" s="93"/>
      <c r="P35990" s="93"/>
    </row>
    <row r="35991" spans="14:16">
      <c r="N35991" s="102"/>
      <c r="O35991" s="93"/>
      <c r="P35991" s="93"/>
    </row>
    <row r="35992" spans="14:16">
      <c r="N35992" s="102"/>
      <c r="O35992" s="93"/>
      <c r="P35992" s="93"/>
    </row>
    <row r="35993" spans="14:16">
      <c r="N35993" s="102"/>
      <c r="O35993" s="93"/>
      <c r="P35993" s="93"/>
    </row>
    <row r="35994" spans="14:16">
      <c r="N35994" s="102"/>
      <c r="O35994" s="93"/>
      <c r="P35994" s="93"/>
    </row>
    <row r="35995" spans="14:16">
      <c r="N35995" s="102"/>
      <c r="O35995" s="93"/>
      <c r="P35995" s="93"/>
    </row>
    <row r="35996" spans="14:16">
      <c r="N35996" s="102"/>
      <c r="O35996" s="93"/>
      <c r="P35996" s="93"/>
    </row>
    <row r="35997" spans="14:16">
      <c r="N35997" s="102"/>
      <c r="O35997" s="93"/>
      <c r="P35997" s="93"/>
    </row>
    <row r="35998" spans="14:16">
      <c r="N35998" s="102"/>
      <c r="O35998" s="93"/>
      <c r="P35998" s="93"/>
    </row>
    <row r="35999" spans="14:16">
      <c r="N35999" s="102"/>
      <c r="O35999" s="93"/>
      <c r="P35999" s="93"/>
    </row>
    <row r="36000" spans="14:16">
      <c r="N36000" s="102"/>
      <c r="O36000" s="93"/>
      <c r="P36000" s="93"/>
    </row>
    <row r="36001" spans="14:16">
      <c r="N36001" s="102"/>
      <c r="O36001" s="93"/>
      <c r="P36001" s="93"/>
    </row>
    <row r="36002" spans="14:16">
      <c r="N36002" s="102"/>
      <c r="O36002" s="93"/>
      <c r="P36002" s="93"/>
    </row>
    <row r="36003" spans="14:16">
      <c r="N36003" s="102"/>
      <c r="O36003" s="93"/>
      <c r="P36003" s="93"/>
    </row>
    <row r="36004" spans="14:16">
      <c r="N36004" s="102"/>
      <c r="O36004" s="93"/>
      <c r="P36004" s="93"/>
    </row>
    <row r="36005" spans="14:16">
      <c r="N36005" s="102"/>
      <c r="O36005" s="93"/>
      <c r="P36005" s="93"/>
    </row>
    <row r="36006" spans="14:16">
      <c r="N36006" s="102"/>
      <c r="O36006" s="93"/>
      <c r="P36006" s="93"/>
    </row>
    <row r="36007" spans="14:16">
      <c r="N36007" s="102"/>
      <c r="O36007" s="93"/>
      <c r="P36007" s="93"/>
    </row>
    <row r="36008" spans="14:16">
      <c r="N36008" s="102"/>
      <c r="O36008" s="93"/>
      <c r="P36008" s="93"/>
    </row>
    <row r="36009" spans="14:16">
      <c r="N36009" s="102"/>
      <c r="O36009" s="93"/>
      <c r="P36009" s="93"/>
    </row>
    <row r="36010" spans="14:16">
      <c r="N36010" s="102"/>
      <c r="O36010" s="93"/>
      <c r="P36010" s="93"/>
    </row>
    <row r="36011" spans="14:16">
      <c r="N36011" s="102"/>
      <c r="O36011" s="93"/>
      <c r="P36011" s="93"/>
    </row>
    <row r="36012" spans="14:16">
      <c r="N36012" s="102"/>
      <c r="O36012" s="93"/>
      <c r="P36012" s="93"/>
    </row>
    <row r="36013" spans="14:16">
      <c r="N36013" s="102"/>
      <c r="O36013" s="93"/>
      <c r="P36013" s="93"/>
    </row>
    <row r="36014" spans="14:16">
      <c r="N36014" s="102"/>
      <c r="O36014" s="93"/>
      <c r="P36014" s="93"/>
    </row>
    <row r="36015" spans="14:16">
      <c r="N36015" s="102"/>
      <c r="O36015" s="93"/>
      <c r="P36015" s="93"/>
    </row>
    <row r="36016" spans="14:16">
      <c r="N36016" s="102"/>
      <c r="O36016" s="93"/>
      <c r="P36016" s="93"/>
    </row>
    <row r="36017" spans="14:16">
      <c r="N36017" s="102"/>
      <c r="O36017" s="93"/>
      <c r="P36017" s="93"/>
    </row>
    <row r="36018" spans="14:16">
      <c r="N36018" s="102"/>
      <c r="O36018" s="93"/>
      <c r="P36018" s="93"/>
    </row>
    <row r="36019" spans="14:16">
      <c r="N36019" s="102"/>
      <c r="O36019" s="93"/>
      <c r="P36019" s="93"/>
    </row>
    <row r="36020" spans="14:16">
      <c r="N36020" s="102"/>
      <c r="O36020" s="93"/>
      <c r="P36020" s="93"/>
    </row>
    <row r="36021" spans="14:16">
      <c r="N36021" s="102"/>
      <c r="O36021" s="93"/>
      <c r="P36021" s="93"/>
    </row>
    <row r="36022" spans="14:16">
      <c r="N36022" s="102"/>
      <c r="O36022" s="93"/>
      <c r="P36022" s="93"/>
    </row>
    <row r="36023" spans="14:16">
      <c r="N36023" s="102"/>
      <c r="O36023" s="93"/>
      <c r="P36023" s="93"/>
    </row>
    <row r="36024" spans="14:16">
      <c r="N36024" s="102"/>
      <c r="O36024" s="93"/>
      <c r="P36024" s="93"/>
    </row>
    <row r="36025" spans="14:16">
      <c r="N36025" s="102"/>
      <c r="O36025" s="93"/>
      <c r="P36025" s="93"/>
    </row>
    <row r="36026" spans="14:16">
      <c r="N36026" s="102"/>
      <c r="O36026" s="93"/>
      <c r="P36026" s="93"/>
    </row>
    <row r="36027" spans="14:16">
      <c r="N36027" s="102"/>
      <c r="O36027" s="93"/>
      <c r="P36027" s="93"/>
    </row>
    <row r="36028" spans="14:16">
      <c r="N36028" s="102"/>
      <c r="O36028" s="93"/>
      <c r="P36028" s="93"/>
    </row>
    <row r="36029" spans="14:16">
      <c r="N36029" s="102"/>
      <c r="O36029" s="93"/>
      <c r="P36029" s="93"/>
    </row>
    <row r="36030" spans="14:16">
      <c r="N36030" s="102"/>
      <c r="O36030" s="93"/>
      <c r="P36030" s="93"/>
    </row>
    <row r="36031" spans="14:16">
      <c r="N36031" s="102"/>
      <c r="O36031" s="93"/>
      <c r="P36031" s="93"/>
    </row>
    <row r="36032" spans="14:16">
      <c r="N36032" s="102"/>
      <c r="O36032" s="93"/>
      <c r="P36032" s="93"/>
    </row>
    <row r="36033" spans="14:16">
      <c r="N36033" s="102"/>
      <c r="O36033" s="93"/>
      <c r="P36033" s="93"/>
    </row>
    <row r="36034" spans="14:16">
      <c r="N36034" s="102"/>
      <c r="O36034" s="93"/>
      <c r="P36034" s="93"/>
    </row>
    <row r="36035" spans="14:16">
      <c r="N36035" s="102"/>
      <c r="O36035" s="93"/>
      <c r="P36035" s="93"/>
    </row>
    <row r="36036" spans="14:16">
      <c r="N36036" s="102"/>
      <c r="O36036" s="93"/>
      <c r="P36036" s="93"/>
    </row>
    <row r="36037" spans="14:16">
      <c r="N36037" s="102"/>
      <c r="O36037" s="93"/>
      <c r="P36037" s="93"/>
    </row>
    <row r="36038" spans="14:16">
      <c r="N36038" s="102"/>
      <c r="O36038" s="93"/>
      <c r="P36038" s="93"/>
    </row>
    <row r="36039" spans="14:16">
      <c r="N36039" s="102"/>
      <c r="O36039" s="93"/>
      <c r="P36039" s="93"/>
    </row>
    <row r="36040" spans="14:16">
      <c r="N36040" s="102"/>
      <c r="O36040" s="93"/>
      <c r="P36040" s="93"/>
    </row>
    <row r="36041" spans="14:16">
      <c r="N36041" s="102"/>
      <c r="O36041" s="93"/>
      <c r="P36041" s="93"/>
    </row>
    <row r="36042" spans="14:16">
      <c r="N36042" s="102"/>
      <c r="O36042" s="93"/>
      <c r="P36042" s="93"/>
    </row>
    <row r="36043" spans="14:16">
      <c r="N36043" s="102"/>
      <c r="O36043" s="93"/>
      <c r="P36043" s="93"/>
    </row>
    <row r="36044" spans="14:16">
      <c r="N36044" s="102"/>
      <c r="O36044" s="93"/>
      <c r="P36044" s="93"/>
    </row>
    <row r="36045" spans="14:16">
      <c r="N36045" s="102"/>
      <c r="O36045" s="93"/>
      <c r="P36045" s="93"/>
    </row>
    <row r="36046" spans="14:16">
      <c r="N36046" s="102"/>
      <c r="O36046" s="93"/>
      <c r="P36046" s="93"/>
    </row>
    <row r="36047" spans="14:16">
      <c r="N36047" s="102"/>
      <c r="O36047" s="93"/>
      <c r="P36047" s="93"/>
    </row>
    <row r="36048" spans="14:16">
      <c r="N36048" s="102"/>
      <c r="O36048" s="93"/>
      <c r="P36048" s="93"/>
    </row>
    <row r="36049" spans="14:16">
      <c r="N36049" s="102"/>
      <c r="O36049" s="93"/>
      <c r="P36049" s="93"/>
    </row>
    <row r="36050" spans="14:16">
      <c r="N36050" s="102"/>
      <c r="O36050" s="93"/>
      <c r="P36050" s="93"/>
    </row>
    <row r="36051" spans="14:16">
      <c r="N36051" s="102"/>
      <c r="O36051" s="93"/>
      <c r="P36051" s="93"/>
    </row>
    <row r="36052" spans="14:16">
      <c r="N36052" s="102"/>
      <c r="O36052" s="93"/>
      <c r="P36052" s="93"/>
    </row>
    <row r="36053" spans="14:16">
      <c r="N36053" s="102"/>
      <c r="O36053" s="93"/>
      <c r="P36053" s="93"/>
    </row>
    <row r="36054" spans="14:16">
      <c r="N36054" s="102"/>
      <c r="O36054" s="93"/>
      <c r="P36054" s="93"/>
    </row>
    <row r="36055" spans="14:16">
      <c r="N36055" s="102"/>
      <c r="O36055" s="93"/>
      <c r="P36055" s="93"/>
    </row>
    <row r="36056" spans="14:16">
      <c r="N36056" s="102"/>
      <c r="O36056" s="93"/>
      <c r="P36056" s="93"/>
    </row>
    <row r="36057" spans="14:16">
      <c r="N36057" s="102"/>
      <c r="O36057" s="93"/>
      <c r="P36057" s="93"/>
    </row>
    <row r="36058" spans="14:16">
      <c r="N36058" s="102"/>
      <c r="O36058" s="93"/>
      <c r="P36058" s="93"/>
    </row>
    <row r="36059" spans="14:16">
      <c r="N36059" s="102"/>
      <c r="O36059" s="93"/>
      <c r="P36059" s="93"/>
    </row>
    <row r="36060" spans="14:16">
      <c r="N36060" s="102"/>
      <c r="O36060" s="93"/>
      <c r="P36060" s="93"/>
    </row>
    <row r="36061" spans="14:16">
      <c r="N36061" s="102"/>
      <c r="O36061" s="93"/>
      <c r="P36061" s="93"/>
    </row>
    <row r="36062" spans="14:16">
      <c r="N36062" s="102"/>
      <c r="O36062" s="93"/>
      <c r="P36062" s="93"/>
    </row>
    <row r="36063" spans="14:16">
      <c r="N36063" s="102"/>
      <c r="O36063" s="93"/>
      <c r="P36063" s="93"/>
    </row>
    <row r="36064" spans="14:16">
      <c r="N36064" s="102"/>
      <c r="O36064" s="93"/>
      <c r="P36064" s="93"/>
    </row>
    <row r="36065" spans="14:16">
      <c r="N36065" s="102"/>
      <c r="O36065" s="93"/>
      <c r="P36065" s="93"/>
    </row>
    <row r="36066" spans="14:16">
      <c r="N36066" s="102"/>
      <c r="O36066" s="93"/>
      <c r="P36066" s="93"/>
    </row>
    <row r="36067" spans="14:16">
      <c r="N36067" s="102"/>
      <c r="O36067" s="93"/>
      <c r="P36067" s="93"/>
    </row>
    <row r="36068" spans="14:16">
      <c r="N36068" s="102"/>
      <c r="O36068" s="93"/>
      <c r="P36068" s="93"/>
    </row>
    <row r="36069" spans="14:16">
      <c r="N36069" s="102"/>
      <c r="O36069" s="93"/>
      <c r="P36069" s="93"/>
    </row>
    <row r="36070" spans="14:16">
      <c r="N36070" s="102"/>
      <c r="O36070" s="93"/>
      <c r="P36070" s="93"/>
    </row>
    <row r="36071" spans="14:16">
      <c r="N36071" s="102"/>
      <c r="O36071" s="93"/>
      <c r="P36071" s="93"/>
    </row>
    <row r="36072" spans="14:16">
      <c r="N36072" s="102"/>
      <c r="O36072" s="93"/>
      <c r="P36072" s="93"/>
    </row>
    <row r="36073" spans="14:16">
      <c r="N36073" s="102"/>
      <c r="O36073" s="93"/>
      <c r="P36073" s="93"/>
    </row>
    <row r="36074" spans="14:16">
      <c r="N36074" s="102"/>
      <c r="O36074" s="93"/>
      <c r="P36074" s="93"/>
    </row>
    <row r="36075" spans="14:16">
      <c r="N36075" s="102"/>
      <c r="O36075" s="93"/>
      <c r="P36075" s="93"/>
    </row>
    <row r="36076" spans="14:16">
      <c r="N36076" s="102"/>
      <c r="O36076" s="93"/>
      <c r="P36076" s="93"/>
    </row>
    <row r="36077" spans="14:16">
      <c r="N36077" s="102"/>
      <c r="O36077" s="93"/>
      <c r="P36077" s="93"/>
    </row>
    <row r="36078" spans="14:16">
      <c r="N36078" s="102"/>
      <c r="O36078" s="93"/>
      <c r="P36078" s="93"/>
    </row>
    <row r="36079" spans="14:16">
      <c r="N36079" s="102"/>
      <c r="O36079" s="93"/>
      <c r="P36079" s="93"/>
    </row>
    <row r="36080" spans="14:16">
      <c r="N36080" s="102"/>
      <c r="O36080" s="93"/>
      <c r="P36080" s="93"/>
    </row>
    <row r="36081" spans="14:16">
      <c r="N36081" s="102"/>
      <c r="O36081" s="93"/>
      <c r="P36081" s="93"/>
    </row>
    <row r="36082" spans="14:16">
      <c r="N36082" s="102"/>
      <c r="O36082" s="93"/>
      <c r="P36082" s="93"/>
    </row>
    <row r="36083" spans="14:16">
      <c r="N36083" s="102"/>
      <c r="O36083" s="93"/>
      <c r="P36083" s="93"/>
    </row>
    <row r="36084" spans="14:16">
      <c r="N36084" s="102"/>
      <c r="O36084" s="93"/>
      <c r="P36084" s="93"/>
    </row>
    <row r="36085" spans="14:16">
      <c r="N36085" s="102"/>
      <c r="O36085" s="93"/>
      <c r="P36085" s="93"/>
    </row>
    <row r="36086" spans="14:16">
      <c r="N36086" s="102"/>
      <c r="O36086" s="93"/>
      <c r="P36086" s="93"/>
    </row>
    <row r="36087" spans="14:16">
      <c r="N36087" s="102"/>
      <c r="O36087" s="93"/>
      <c r="P36087" s="93"/>
    </row>
    <row r="36088" spans="14:16">
      <c r="N36088" s="102"/>
      <c r="O36088" s="93"/>
      <c r="P36088" s="93"/>
    </row>
    <row r="36089" spans="14:16">
      <c r="N36089" s="102"/>
      <c r="O36089" s="93"/>
      <c r="P36089" s="93"/>
    </row>
    <row r="36090" spans="14:16">
      <c r="N36090" s="102"/>
      <c r="O36090" s="93"/>
      <c r="P36090" s="93"/>
    </row>
    <row r="36091" spans="14:16">
      <c r="N36091" s="102"/>
      <c r="O36091" s="93"/>
      <c r="P36091" s="93"/>
    </row>
    <row r="36092" spans="14:16">
      <c r="N36092" s="102"/>
      <c r="O36092" s="93"/>
      <c r="P36092" s="93"/>
    </row>
    <row r="36093" spans="14:16">
      <c r="N36093" s="102"/>
      <c r="O36093" s="93"/>
      <c r="P36093" s="93"/>
    </row>
    <row r="36094" spans="14:16">
      <c r="N36094" s="102"/>
      <c r="O36094" s="93"/>
      <c r="P36094" s="93"/>
    </row>
    <row r="36095" spans="14:16">
      <c r="N36095" s="102"/>
      <c r="O36095" s="93"/>
      <c r="P36095" s="93"/>
    </row>
    <row r="36096" spans="14:16">
      <c r="N36096" s="102"/>
      <c r="O36096" s="93"/>
      <c r="P36096" s="93"/>
    </row>
    <row r="36097" spans="14:16">
      <c r="N36097" s="102"/>
      <c r="O36097" s="93"/>
      <c r="P36097" s="93"/>
    </row>
    <row r="36098" spans="14:16">
      <c r="N36098" s="102"/>
      <c r="O36098" s="93"/>
      <c r="P36098" s="93"/>
    </row>
    <row r="36099" spans="14:16">
      <c r="N36099" s="102"/>
      <c r="O36099" s="93"/>
      <c r="P36099" s="93"/>
    </row>
    <row r="36100" spans="14:16">
      <c r="N36100" s="102"/>
      <c r="O36100" s="93"/>
      <c r="P36100" s="93"/>
    </row>
    <row r="36101" spans="14:16">
      <c r="N36101" s="102"/>
      <c r="O36101" s="93"/>
      <c r="P36101" s="93"/>
    </row>
    <row r="36102" spans="14:16">
      <c r="N36102" s="102"/>
      <c r="O36102" s="93"/>
      <c r="P36102" s="93"/>
    </row>
    <row r="36103" spans="14:16">
      <c r="N36103" s="102"/>
      <c r="O36103" s="93"/>
      <c r="P36103" s="93"/>
    </row>
    <row r="36104" spans="14:16">
      <c r="N36104" s="102"/>
      <c r="O36104" s="93"/>
      <c r="P36104" s="93"/>
    </row>
    <row r="36105" spans="14:16">
      <c r="N36105" s="102"/>
      <c r="O36105" s="93"/>
      <c r="P36105" s="93"/>
    </row>
    <row r="36106" spans="14:16">
      <c r="N36106" s="102"/>
      <c r="O36106" s="93"/>
      <c r="P36106" s="93"/>
    </row>
    <row r="36107" spans="14:16">
      <c r="N36107" s="102"/>
      <c r="O36107" s="93"/>
      <c r="P36107" s="93"/>
    </row>
    <row r="36108" spans="14:16">
      <c r="N36108" s="102"/>
      <c r="O36108" s="93"/>
      <c r="P36108" s="93"/>
    </row>
    <row r="36109" spans="14:16">
      <c r="N36109" s="102"/>
      <c r="O36109" s="93"/>
      <c r="P36109" s="93"/>
    </row>
    <row r="36110" spans="14:16">
      <c r="N36110" s="102"/>
      <c r="O36110" s="93"/>
      <c r="P36110" s="93"/>
    </row>
    <row r="36111" spans="14:16">
      <c r="N36111" s="102"/>
      <c r="O36111" s="93"/>
      <c r="P36111" s="93"/>
    </row>
    <row r="36112" spans="14:16">
      <c r="N36112" s="102"/>
      <c r="O36112" s="93"/>
      <c r="P36112" s="93"/>
    </row>
    <row r="36113" spans="14:16">
      <c r="N36113" s="102"/>
      <c r="O36113" s="93"/>
      <c r="P36113" s="93"/>
    </row>
    <row r="36114" spans="14:16">
      <c r="N36114" s="102"/>
      <c r="O36114" s="93"/>
      <c r="P36114" s="93"/>
    </row>
    <row r="36115" spans="14:16">
      <c r="N36115" s="102"/>
      <c r="O36115" s="93"/>
      <c r="P36115" s="93"/>
    </row>
    <row r="36116" spans="14:16">
      <c r="N36116" s="102"/>
      <c r="O36116" s="93"/>
      <c r="P36116" s="93"/>
    </row>
    <row r="36117" spans="14:16">
      <c r="N36117" s="102"/>
      <c r="O36117" s="93"/>
      <c r="P36117" s="93"/>
    </row>
    <row r="36118" spans="14:16">
      <c r="N36118" s="102"/>
      <c r="O36118" s="93"/>
      <c r="P36118" s="93"/>
    </row>
    <row r="36119" spans="14:16">
      <c r="N36119" s="102"/>
      <c r="O36119" s="93"/>
      <c r="P36119" s="93"/>
    </row>
    <row r="36120" spans="14:16">
      <c r="N36120" s="102"/>
      <c r="O36120" s="93"/>
      <c r="P36120" s="93"/>
    </row>
    <row r="36121" spans="14:16">
      <c r="N36121" s="102"/>
      <c r="O36121" s="93"/>
      <c r="P36121" s="93"/>
    </row>
    <row r="36122" spans="14:16">
      <c r="N36122" s="102"/>
      <c r="O36122" s="93"/>
      <c r="P36122" s="93"/>
    </row>
    <row r="36123" spans="14:16">
      <c r="N36123" s="102"/>
      <c r="O36123" s="93"/>
      <c r="P36123" s="93"/>
    </row>
    <row r="36124" spans="14:16">
      <c r="N36124" s="102"/>
      <c r="O36124" s="93"/>
      <c r="P36124" s="93"/>
    </row>
    <row r="36125" spans="14:16">
      <c r="N36125" s="102"/>
      <c r="O36125" s="93"/>
      <c r="P36125" s="93"/>
    </row>
    <row r="36126" spans="14:16">
      <c r="N36126" s="102"/>
      <c r="O36126" s="93"/>
      <c r="P36126" s="93"/>
    </row>
    <row r="36127" spans="14:16">
      <c r="N36127" s="102"/>
      <c r="O36127" s="93"/>
      <c r="P36127" s="93"/>
    </row>
    <row r="36128" spans="14:16">
      <c r="N36128" s="102"/>
      <c r="O36128" s="93"/>
      <c r="P36128" s="93"/>
    </row>
    <row r="36129" spans="14:16">
      <c r="N36129" s="102"/>
      <c r="O36129" s="93"/>
      <c r="P36129" s="93"/>
    </row>
    <row r="36130" spans="14:16">
      <c r="N36130" s="102"/>
      <c r="O36130" s="93"/>
      <c r="P36130" s="93"/>
    </row>
    <row r="36131" spans="14:16">
      <c r="N36131" s="102"/>
      <c r="O36131" s="93"/>
      <c r="P36131" s="93"/>
    </row>
    <row r="36132" spans="14:16">
      <c r="N36132" s="102"/>
      <c r="O36132" s="93"/>
      <c r="P36132" s="93"/>
    </row>
    <row r="36133" spans="14:16">
      <c r="N36133" s="102"/>
      <c r="O36133" s="93"/>
      <c r="P36133" s="93"/>
    </row>
    <row r="36134" spans="14:16">
      <c r="N36134" s="102"/>
      <c r="O36134" s="93"/>
      <c r="P36134" s="93"/>
    </row>
    <row r="36135" spans="14:16">
      <c r="N36135" s="102"/>
      <c r="O36135" s="93"/>
      <c r="P36135" s="93"/>
    </row>
    <row r="36136" spans="14:16">
      <c r="N36136" s="102"/>
      <c r="O36136" s="93"/>
      <c r="P36136" s="93"/>
    </row>
    <row r="36137" spans="14:16">
      <c r="N36137" s="102"/>
      <c r="O36137" s="93"/>
      <c r="P36137" s="93"/>
    </row>
    <row r="36138" spans="14:16">
      <c r="N36138" s="102"/>
      <c r="O36138" s="93"/>
      <c r="P36138" s="93"/>
    </row>
    <row r="36139" spans="14:16">
      <c r="N36139" s="102"/>
      <c r="O36139" s="93"/>
      <c r="P36139" s="93"/>
    </row>
    <row r="36140" spans="14:16">
      <c r="N36140" s="102"/>
      <c r="O36140" s="93"/>
      <c r="P36140" s="93"/>
    </row>
    <row r="36141" spans="14:16">
      <c r="N36141" s="102"/>
      <c r="O36141" s="93"/>
      <c r="P36141" s="93"/>
    </row>
    <row r="36142" spans="14:16">
      <c r="N36142" s="102"/>
      <c r="O36142" s="93"/>
      <c r="P36142" s="93"/>
    </row>
    <row r="36143" spans="14:16">
      <c r="N36143" s="102"/>
      <c r="O36143" s="93"/>
      <c r="P36143" s="93"/>
    </row>
    <row r="36144" spans="14:16">
      <c r="N36144" s="102"/>
      <c r="O36144" s="93"/>
      <c r="P36144" s="93"/>
    </row>
    <row r="36145" spans="14:16">
      <c r="N36145" s="102"/>
      <c r="O36145" s="93"/>
      <c r="P36145" s="93"/>
    </row>
    <row r="36146" spans="14:16">
      <c r="N36146" s="102"/>
      <c r="O36146" s="93"/>
      <c r="P36146" s="93"/>
    </row>
    <row r="36147" spans="14:16">
      <c r="N36147" s="102"/>
      <c r="O36147" s="93"/>
      <c r="P36147" s="93"/>
    </row>
    <row r="36148" spans="14:16">
      <c r="N36148" s="102"/>
      <c r="O36148" s="93"/>
      <c r="P36148" s="93"/>
    </row>
    <row r="36149" spans="14:16">
      <c r="N36149" s="102"/>
      <c r="O36149" s="93"/>
      <c r="P36149" s="93"/>
    </row>
    <row r="36150" spans="14:16">
      <c r="N36150" s="102"/>
      <c r="O36150" s="93"/>
      <c r="P36150" s="93"/>
    </row>
    <row r="36151" spans="14:16">
      <c r="N36151" s="102"/>
      <c r="O36151" s="93"/>
      <c r="P36151" s="93"/>
    </row>
    <row r="36152" spans="14:16">
      <c r="N36152" s="102"/>
      <c r="O36152" s="93"/>
      <c r="P36152" s="93"/>
    </row>
    <row r="36153" spans="14:16">
      <c r="N36153" s="102"/>
      <c r="O36153" s="93"/>
      <c r="P36153" s="93"/>
    </row>
    <row r="36154" spans="14:16">
      <c r="N36154" s="102"/>
      <c r="O36154" s="93"/>
      <c r="P36154" s="93"/>
    </row>
    <row r="36155" spans="14:16">
      <c r="N36155" s="102"/>
      <c r="O36155" s="93"/>
      <c r="P36155" s="93"/>
    </row>
    <row r="36156" spans="14:16">
      <c r="N36156" s="102"/>
      <c r="O36156" s="93"/>
      <c r="P36156" s="93"/>
    </row>
    <row r="36157" spans="14:16">
      <c r="N36157" s="102"/>
      <c r="O36157" s="93"/>
      <c r="P36157" s="93"/>
    </row>
    <row r="36158" spans="14:16">
      <c r="N36158" s="102"/>
      <c r="O36158" s="93"/>
      <c r="P36158" s="93"/>
    </row>
    <row r="36159" spans="14:16">
      <c r="N36159" s="102"/>
      <c r="O36159" s="93"/>
      <c r="P36159" s="93"/>
    </row>
    <row r="36160" spans="14:16">
      <c r="N36160" s="102"/>
      <c r="O36160" s="93"/>
      <c r="P36160" s="93"/>
    </row>
    <row r="36161" spans="14:16">
      <c r="N36161" s="102"/>
      <c r="O36161" s="93"/>
      <c r="P36161" s="93"/>
    </row>
    <row r="36162" spans="14:16">
      <c r="N36162" s="102"/>
      <c r="O36162" s="93"/>
      <c r="P36162" s="93"/>
    </row>
    <row r="36163" spans="14:16">
      <c r="N36163" s="102"/>
      <c r="O36163" s="93"/>
      <c r="P36163" s="93"/>
    </row>
    <row r="36164" spans="14:16">
      <c r="N36164" s="102"/>
      <c r="O36164" s="93"/>
      <c r="P36164" s="93"/>
    </row>
    <row r="36165" spans="14:16">
      <c r="N36165" s="102"/>
      <c r="O36165" s="93"/>
      <c r="P36165" s="93"/>
    </row>
    <row r="36166" spans="14:16">
      <c r="N36166" s="102"/>
      <c r="O36166" s="93"/>
      <c r="P36166" s="93"/>
    </row>
    <row r="36167" spans="14:16">
      <c r="N36167" s="102"/>
      <c r="O36167" s="93"/>
      <c r="P36167" s="93"/>
    </row>
    <row r="36168" spans="14:16">
      <c r="N36168" s="102"/>
      <c r="O36168" s="93"/>
      <c r="P36168" s="93"/>
    </row>
    <row r="36169" spans="14:16">
      <c r="N36169" s="102"/>
      <c r="O36169" s="93"/>
      <c r="P36169" s="93"/>
    </row>
    <row r="36170" spans="14:16">
      <c r="N36170" s="102"/>
      <c r="O36170" s="93"/>
      <c r="P36170" s="93"/>
    </row>
    <row r="36171" spans="14:16">
      <c r="N36171" s="102"/>
      <c r="O36171" s="93"/>
      <c r="P36171" s="93"/>
    </row>
    <row r="36172" spans="14:16">
      <c r="N36172" s="102"/>
      <c r="O36172" s="93"/>
      <c r="P36172" s="93"/>
    </row>
    <row r="36173" spans="14:16">
      <c r="N36173" s="102"/>
      <c r="O36173" s="93"/>
      <c r="P36173" s="93"/>
    </row>
    <row r="36174" spans="14:16">
      <c r="N36174" s="102"/>
      <c r="O36174" s="93"/>
      <c r="P36174" s="93"/>
    </row>
    <row r="36175" spans="14:16">
      <c r="N36175" s="102"/>
      <c r="O36175" s="93"/>
      <c r="P36175" s="93"/>
    </row>
    <row r="36176" spans="14:16">
      <c r="N36176" s="102"/>
      <c r="O36176" s="93"/>
      <c r="P36176" s="93"/>
    </row>
    <row r="36177" spans="14:16">
      <c r="N36177" s="102"/>
      <c r="O36177" s="93"/>
      <c r="P36177" s="93"/>
    </row>
    <row r="36178" spans="14:16">
      <c r="N36178" s="102"/>
      <c r="O36178" s="93"/>
      <c r="P36178" s="93"/>
    </row>
    <row r="36179" spans="14:16">
      <c r="N36179" s="102"/>
      <c r="O36179" s="93"/>
      <c r="P36179" s="93"/>
    </row>
    <row r="36180" spans="14:16">
      <c r="N36180" s="102"/>
      <c r="O36180" s="93"/>
      <c r="P36180" s="93"/>
    </row>
    <row r="36181" spans="14:16">
      <c r="N36181" s="102"/>
      <c r="O36181" s="93"/>
      <c r="P36181" s="93"/>
    </row>
    <row r="36182" spans="14:16">
      <c r="N36182" s="102"/>
      <c r="O36182" s="93"/>
      <c r="P36182" s="93"/>
    </row>
    <row r="36183" spans="14:16">
      <c r="N36183" s="102"/>
      <c r="O36183" s="93"/>
      <c r="P36183" s="93"/>
    </row>
    <row r="36184" spans="14:16">
      <c r="N36184" s="102"/>
      <c r="O36184" s="93"/>
      <c r="P36184" s="93"/>
    </row>
    <row r="36185" spans="14:16">
      <c r="N36185" s="102"/>
      <c r="O36185" s="93"/>
      <c r="P36185" s="93"/>
    </row>
    <row r="36186" spans="14:16">
      <c r="N36186" s="102"/>
      <c r="O36186" s="93"/>
      <c r="P36186" s="93"/>
    </row>
    <row r="36187" spans="14:16">
      <c r="N36187" s="102"/>
      <c r="O36187" s="93"/>
      <c r="P36187" s="93"/>
    </row>
    <row r="36188" spans="14:16">
      <c r="N36188" s="102"/>
      <c r="O36188" s="93"/>
      <c r="P36188" s="93"/>
    </row>
    <row r="36189" spans="14:16">
      <c r="N36189" s="102"/>
      <c r="O36189" s="93"/>
      <c r="P36189" s="93"/>
    </row>
    <row r="36190" spans="14:16">
      <c r="N36190" s="102"/>
      <c r="O36190" s="93"/>
      <c r="P36190" s="93"/>
    </row>
    <row r="36191" spans="14:16">
      <c r="N36191" s="102"/>
      <c r="O36191" s="93"/>
      <c r="P36191" s="93"/>
    </row>
    <row r="36192" spans="14:16">
      <c r="N36192" s="102"/>
      <c r="O36192" s="93"/>
      <c r="P36192" s="93"/>
    </row>
    <row r="36193" spans="14:16">
      <c r="N36193" s="102"/>
      <c r="O36193" s="93"/>
      <c r="P36193" s="93"/>
    </row>
    <row r="36194" spans="14:16">
      <c r="N36194" s="102"/>
      <c r="O36194" s="93"/>
      <c r="P36194" s="93"/>
    </row>
    <row r="36195" spans="14:16">
      <c r="N36195" s="102"/>
      <c r="O36195" s="93"/>
      <c r="P36195" s="93"/>
    </row>
    <row r="36196" spans="14:16">
      <c r="N36196" s="102"/>
      <c r="O36196" s="93"/>
      <c r="P36196" s="93"/>
    </row>
    <row r="36197" spans="14:16">
      <c r="N36197" s="102"/>
      <c r="O36197" s="93"/>
      <c r="P36197" s="93"/>
    </row>
    <row r="36198" spans="14:16">
      <c r="N36198" s="102"/>
      <c r="O36198" s="93"/>
      <c r="P36198" s="93"/>
    </row>
    <row r="36199" spans="14:16">
      <c r="N36199" s="102"/>
      <c r="O36199" s="93"/>
      <c r="P36199" s="93"/>
    </row>
    <row r="36200" spans="14:16">
      <c r="N36200" s="102"/>
      <c r="O36200" s="93"/>
      <c r="P36200" s="93"/>
    </row>
    <row r="36201" spans="14:16">
      <c r="N36201" s="102"/>
      <c r="O36201" s="93"/>
      <c r="P36201" s="93"/>
    </row>
    <row r="36202" spans="14:16">
      <c r="N36202" s="102"/>
      <c r="O36202" s="93"/>
      <c r="P36202" s="93"/>
    </row>
    <row r="36203" spans="14:16">
      <c r="N36203" s="102"/>
      <c r="O36203" s="93"/>
      <c r="P36203" s="93"/>
    </row>
    <row r="36204" spans="14:16">
      <c r="N36204" s="102"/>
      <c r="O36204" s="93"/>
      <c r="P36204" s="93"/>
    </row>
    <row r="36205" spans="14:16">
      <c r="N36205" s="102"/>
      <c r="O36205" s="93"/>
      <c r="P36205" s="93"/>
    </row>
    <row r="36206" spans="14:16">
      <c r="N36206" s="102"/>
      <c r="O36206" s="93"/>
      <c r="P36206" s="93"/>
    </row>
    <row r="36207" spans="14:16">
      <c r="N36207" s="102"/>
      <c r="O36207" s="93"/>
      <c r="P36207" s="93"/>
    </row>
    <row r="36208" spans="14:16">
      <c r="N36208" s="102"/>
      <c r="O36208" s="93"/>
      <c r="P36208" s="93"/>
    </row>
    <row r="36209" spans="14:16">
      <c r="N36209" s="102"/>
      <c r="O36209" s="93"/>
      <c r="P36209" s="93"/>
    </row>
    <row r="36210" spans="14:16">
      <c r="N36210" s="102"/>
      <c r="O36210" s="93"/>
      <c r="P36210" s="93"/>
    </row>
    <row r="36211" spans="14:16">
      <c r="N36211" s="102"/>
      <c r="O36211" s="93"/>
      <c r="P36211" s="93"/>
    </row>
    <row r="36212" spans="14:16">
      <c r="N36212" s="102"/>
      <c r="O36212" s="93"/>
      <c r="P36212" s="93"/>
    </row>
    <row r="36213" spans="14:16">
      <c r="N36213" s="102"/>
      <c r="O36213" s="93"/>
      <c r="P36213" s="93"/>
    </row>
    <row r="36214" spans="14:16">
      <c r="N36214" s="102"/>
      <c r="O36214" s="93"/>
      <c r="P36214" s="93"/>
    </row>
    <row r="36215" spans="14:16">
      <c r="N36215" s="102"/>
      <c r="O36215" s="93"/>
      <c r="P36215" s="93"/>
    </row>
    <row r="36216" spans="14:16">
      <c r="N36216" s="102"/>
      <c r="O36216" s="93"/>
      <c r="P36216" s="93"/>
    </row>
    <row r="36217" spans="14:16">
      <c r="N36217" s="102"/>
      <c r="O36217" s="93"/>
      <c r="P36217" s="93"/>
    </row>
    <row r="36218" spans="14:16">
      <c r="N36218" s="102"/>
      <c r="O36218" s="93"/>
      <c r="P36218" s="93"/>
    </row>
    <row r="36219" spans="14:16">
      <c r="N36219" s="102"/>
      <c r="O36219" s="93"/>
      <c r="P36219" s="93"/>
    </row>
    <row r="36220" spans="14:16">
      <c r="N36220" s="102"/>
      <c r="O36220" s="93"/>
      <c r="P36220" s="93"/>
    </row>
    <row r="36221" spans="14:16">
      <c r="N36221" s="102"/>
      <c r="O36221" s="93"/>
      <c r="P36221" s="93"/>
    </row>
    <row r="36222" spans="14:16">
      <c r="N36222" s="102"/>
      <c r="O36222" s="93"/>
      <c r="P36222" s="93"/>
    </row>
    <row r="36223" spans="14:16">
      <c r="N36223" s="102"/>
      <c r="O36223" s="93"/>
      <c r="P36223" s="93"/>
    </row>
    <row r="36224" spans="14:16">
      <c r="N36224" s="102"/>
      <c r="O36224" s="93"/>
      <c r="P36224" s="93"/>
    </row>
    <row r="36225" spans="14:16">
      <c r="N36225" s="102"/>
      <c r="O36225" s="93"/>
      <c r="P36225" s="93"/>
    </row>
    <row r="36226" spans="14:16">
      <c r="N36226" s="102"/>
      <c r="O36226" s="93"/>
      <c r="P36226" s="93"/>
    </row>
    <row r="36227" spans="14:16">
      <c r="N36227" s="102"/>
      <c r="O36227" s="93"/>
      <c r="P36227" s="93"/>
    </row>
    <row r="36228" spans="14:16">
      <c r="N36228" s="102"/>
      <c r="O36228" s="93"/>
      <c r="P36228" s="93"/>
    </row>
    <row r="36229" spans="14:16">
      <c r="N36229" s="102"/>
      <c r="O36229" s="93"/>
      <c r="P36229" s="93"/>
    </row>
    <row r="36230" spans="14:16">
      <c r="N36230" s="102"/>
      <c r="O36230" s="93"/>
      <c r="P36230" s="93"/>
    </row>
    <row r="36231" spans="14:16">
      <c r="N36231" s="102"/>
      <c r="O36231" s="93"/>
      <c r="P36231" s="93"/>
    </row>
    <row r="36232" spans="14:16">
      <c r="N36232" s="102"/>
      <c r="O36232" s="93"/>
      <c r="P36232" s="93"/>
    </row>
    <row r="36233" spans="14:16">
      <c r="N36233" s="102"/>
      <c r="O36233" s="93"/>
      <c r="P36233" s="93"/>
    </row>
    <row r="36234" spans="14:16">
      <c r="N36234" s="102"/>
      <c r="O36234" s="93"/>
      <c r="P36234" s="93"/>
    </row>
    <row r="36235" spans="14:16">
      <c r="N36235" s="102"/>
      <c r="O36235" s="93"/>
      <c r="P36235" s="93"/>
    </row>
    <row r="36236" spans="14:16">
      <c r="N36236" s="102"/>
      <c r="O36236" s="93"/>
      <c r="P36236" s="93"/>
    </row>
    <row r="36237" spans="14:16">
      <c r="N36237" s="102"/>
      <c r="O36237" s="93"/>
      <c r="P36237" s="93"/>
    </row>
    <row r="36238" spans="14:16">
      <c r="N36238" s="102"/>
      <c r="O36238" s="93"/>
      <c r="P36238" s="93"/>
    </row>
    <row r="36239" spans="14:16">
      <c r="N36239" s="102"/>
      <c r="O36239" s="93"/>
      <c r="P36239" s="93"/>
    </row>
    <row r="36240" spans="14:16">
      <c r="N36240" s="102"/>
      <c r="O36240" s="93"/>
      <c r="P36240" s="93"/>
    </row>
    <row r="36241" spans="14:16">
      <c r="N36241" s="102"/>
      <c r="O36241" s="93"/>
      <c r="P36241" s="93"/>
    </row>
    <row r="36242" spans="14:16">
      <c r="N36242" s="102"/>
      <c r="O36242" s="93"/>
      <c r="P36242" s="93"/>
    </row>
    <row r="36243" spans="14:16">
      <c r="N36243" s="102"/>
      <c r="O36243" s="93"/>
      <c r="P36243" s="93"/>
    </row>
    <row r="36244" spans="14:16">
      <c r="N36244" s="102"/>
      <c r="O36244" s="93"/>
      <c r="P36244" s="93"/>
    </row>
    <row r="36245" spans="14:16">
      <c r="N36245" s="102"/>
      <c r="O36245" s="93"/>
      <c r="P36245" s="93"/>
    </row>
    <row r="36246" spans="14:16">
      <c r="N36246" s="102"/>
      <c r="O36246" s="93"/>
      <c r="P36246" s="93"/>
    </row>
    <row r="36247" spans="14:16">
      <c r="N36247" s="102"/>
      <c r="O36247" s="93"/>
      <c r="P36247" s="93"/>
    </row>
    <row r="36248" spans="14:16">
      <c r="N36248" s="102"/>
      <c r="O36248" s="93"/>
      <c r="P36248" s="93"/>
    </row>
    <row r="36249" spans="14:16">
      <c r="N36249" s="102"/>
      <c r="O36249" s="93"/>
      <c r="P36249" s="93"/>
    </row>
    <row r="36250" spans="14:16">
      <c r="N36250" s="102"/>
      <c r="O36250" s="93"/>
      <c r="P36250" s="93"/>
    </row>
    <row r="36251" spans="14:16">
      <c r="N36251" s="102"/>
      <c r="O36251" s="93"/>
      <c r="P36251" s="93"/>
    </row>
    <row r="36252" spans="14:16">
      <c r="N36252" s="102"/>
      <c r="O36252" s="93"/>
      <c r="P36252" s="93"/>
    </row>
    <row r="36253" spans="14:16">
      <c r="N36253" s="102"/>
      <c r="O36253" s="93"/>
      <c r="P36253" s="93"/>
    </row>
    <row r="36254" spans="14:16">
      <c r="N36254" s="102"/>
      <c r="O36254" s="93"/>
      <c r="P36254" s="93"/>
    </row>
    <row r="36255" spans="14:16">
      <c r="N36255" s="102"/>
      <c r="O36255" s="93"/>
      <c r="P36255" s="93"/>
    </row>
    <row r="36256" spans="14:16">
      <c r="N36256" s="102"/>
      <c r="O36256" s="93"/>
      <c r="P36256" s="93"/>
    </row>
    <row r="36257" spans="14:16">
      <c r="N36257" s="102"/>
      <c r="O36257" s="93"/>
      <c r="P36257" s="93"/>
    </row>
    <row r="36258" spans="14:16">
      <c r="N36258" s="102"/>
      <c r="O36258" s="93"/>
      <c r="P36258" s="93"/>
    </row>
    <row r="36259" spans="14:16">
      <c r="N36259" s="102"/>
      <c r="O36259" s="93"/>
      <c r="P36259" s="93"/>
    </row>
    <row r="36260" spans="14:16">
      <c r="N36260" s="102"/>
      <c r="O36260" s="93"/>
      <c r="P36260" s="93"/>
    </row>
    <row r="36261" spans="14:16">
      <c r="N36261" s="102"/>
      <c r="O36261" s="93"/>
      <c r="P36261" s="93"/>
    </row>
    <row r="36262" spans="14:16">
      <c r="N36262" s="102"/>
      <c r="O36262" s="93"/>
      <c r="P36262" s="93"/>
    </row>
    <row r="36263" spans="14:16">
      <c r="N36263" s="102"/>
      <c r="O36263" s="93"/>
      <c r="P36263" s="93"/>
    </row>
    <row r="36264" spans="14:16">
      <c r="N36264" s="102"/>
      <c r="O36264" s="93"/>
      <c r="P36264" s="93"/>
    </row>
    <row r="36265" spans="14:16">
      <c r="N36265" s="102"/>
      <c r="O36265" s="93"/>
      <c r="P36265" s="93"/>
    </row>
    <row r="36266" spans="14:16">
      <c r="N36266" s="102"/>
      <c r="O36266" s="93"/>
      <c r="P36266" s="93"/>
    </row>
    <row r="36267" spans="14:16">
      <c r="N36267" s="102"/>
      <c r="O36267" s="93"/>
      <c r="P36267" s="93"/>
    </row>
    <row r="36268" spans="14:16">
      <c r="N36268" s="102"/>
      <c r="O36268" s="93"/>
      <c r="P36268" s="93"/>
    </row>
    <row r="36269" spans="14:16">
      <c r="N36269" s="102"/>
      <c r="O36269" s="93"/>
      <c r="P36269" s="93"/>
    </row>
    <row r="36270" spans="14:16">
      <c r="N36270" s="102"/>
      <c r="O36270" s="93"/>
      <c r="P36270" s="93"/>
    </row>
    <row r="36271" spans="14:16">
      <c r="N36271" s="102"/>
      <c r="O36271" s="93"/>
      <c r="P36271" s="93"/>
    </row>
    <row r="36272" spans="14:16">
      <c r="N36272" s="102"/>
      <c r="O36272" s="93"/>
      <c r="P36272" s="93"/>
    </row>
    <row r="36273" spans="14:16">
      <c r="N36273" s="102"/>
      <c r="O36273" s="93"/>
      <c r="P36273" s="93"/>
    </row>
    <row r="36274" spans="14:16">
      <c r="N36274" s="102"/>
      <c r="O36274" s="93"/>
      <c r="P36274" s="93"/>
    </row>
    <row r="36275" spans="14:16">
      <c r="N36275" s="102"/>
      <c r="O36275" s="93"/>
      <c r="P36275" s="93"/>
    </row>
    <row r="36276" spans="14:16">
      <c r="N36276" s="102"/>
      <c r="O36276" s="93"/>
      <c r="P36276" s="93"/>
    </row>
    <row r="36277" spans="14:16">
      <c r="N36277" s="102"/>
      <c r="O36277" s="93"/>
      <c r="P36277" s="93"/>
    </row>
    <row r="36278" spans="14:16">
      <c r="N36278" s="102"/>
      <c r="O36278" s="93"/>
      <c r="P36278" s="93"/>
    </row>
    <row r="36279" spans="14:16">
      <c r="N36279" s="102"/>
      <c r="O36279" s="93"/>
      <c r="P36279" s="93"/>
    </row>
    <row r="36280" spans="14:16">
      <c r="N36280" s="102"/>
      <c r="O36280" s="93"/>
      <c r="P36280" s="93"/>
    </row>
    <row r="36281" spans="14:16">
      <c r="N36281" s="102"/>
      <c r="O36281" s="93"/>
      <c r="P36281" s="93"/>
    </row>
    <row r="36282" spans="14:16">
      <c r="N36282" s="102"/>
      <c r="O36282" s="93"/>
      <c r="P36282" s="93"/>
    </row>
    <row r="36283" spans="14:16">
      <c r="N36283" s="102"/>
      <c r="O36283" s="93"/>
      <c r="P36283" s="93"/>
    </row>
    <row r="36284" spans="14:16">
      <c r="N36284" s="102"/>
      <c r="O36284" s="93"/>
      <c r="P36284" s="93"/>
    </row>
    <row r="36285" spans="14:16">
      <c r="N36285" s="102"/>
      <c r="O36285" s="93"/>
      <c r="P36285" s="93"/>
    </row>
    <row r="36286" spans="14:16">
      <c r="N36286" s="102"/>
      <c r="O36286" s="93"/>
      <c r="P36286" s="93"/>
    </row>
    <row r="36287" spans="14:16">
      <c r="N36287" s="102"/>
      <c r="O36287" s="93"/>
      <c r="P36287" s="93"/>
    </row>
    <row r="36288" spans="14:16">
      <c r="N36288" s="102"/>
      <c r="O36288" s="93"/>
      <c r="P36288" s="93"/>
    </row>
    <row r="36289" spans="14:16">
      <c r="N36289" s="102"/>
      <c r="O36289" s="93"/>
      <c r="P36289" s="93"/>
    </row>
    <row r="36290" spans="14:16">
      <c r="N36290" s="102"/>
      <c r="O36290" s="93"/>
      <c r="P36290" s="93"/>
    </row>
    <row r="36291" spans="14:16">
      <c r="N36291" s="102"/>
      <c r="O36291" s="93"/>
      <c r="P36291" s="93"/>
    </row>
    <row r="36292" spans="14:16">
      <c r="N36292" s="102"/>
      <c r="O36292" s="93"/>
      <c r="P36292" s="93"/>
    </row>
    <row r="36293" spans="14:16">
      <c r="N36293" s="102"/>
      <c r="O36293" s="93"/>
      <c r="P36293" s="93"/>
    </row>
    <row r="36294" spans="14:16">
      <c r="N36294" s="102"/>
      <c r="O36294" s="93"/>
      <c r="P36294" s="93"/>
    </row>
    <row r="36295" spans="14:16">
      <c r="N36295" s="102"/>
      <c r="O36295" s="93"/>
      <c r="P36295" s="93"/>
    </row>
    <row r="36296" spans="14:16">
      <c r="N36296" s="102"/>
      <c r="O36296" s="93"/>
      <c r="P36296" s="93"/>
    </row>
    <row r="36297" spans="14:16">
      <c r="N36297" s="102"/>
      <c r="O36297" s="93"/>
      <c r="P36297" s="93"/>
    </row>
    <row r="36298" spans="14:16">
      <c r="N36298" s="102"/>
      <c r="O36298" s="93"/>
      <c r="P36298" s="93"/>
    </row>
    <row r="36299" spans="14:16">
      <c r="N36299" s="102"/>
      <c r="O36299" s="93"/>
      <c r="P36299" s="93"/>
    </row>
    <row r="36300" spans="14:16">
      <c r="N36300" s="102"/>
      <c r="O36300" s="93"/>
      <c r="P36300" s="93"/>
    </row>
    <row r="36301" spans="14:16">
      <c r="N36301" s="102"/>
      <c r="O36301" s="93"/>
      <c r="P36301" s="93"/>
    </row>
    <row r="36302" spans="14:16">
      <c r="N36302" s="102"/>
      <c r="O36302" s="93"/>
      <c r="P36302" s="93"/>
    </row>
    <row r="36303" spans="14:16">
      <c r="N36303" s="102"/>
      <c r="O36303" s="93"/>
      <c r="P36303" s="93"/>
    </row>
    <row r="36304" spans="14:16">
      <c r="N36304" s="102"/>
      <c r="O36304" s="93"/>
      <c r="P36304" s="93"/>
    </row>
    <row r="36305" spans="14:16">
      <c r="N36305" s="102"/>
      <c r="O36305" s="93"/>
      <c r="P36305" s="93"/>
    </row>
    <row r="36306" spans="14:16">
      <c r="N36306" s="102"/>
      <c r="O36306" s="93"/>
      <c r="P36306" s="93"/>
    </row>
    <row r="36307" spans="14:16">
      <c r="N36307" s="102"/>
      <c r="O36307" s="93"/>
      <c r="P36307" s="93"/>
    </row>
    <row r="36308" spans="14:16">
      <c r="N36308" s="102"/>
      <c r="O36308" s="93"/>
      <c r="P36308" s="93"/>
    </row>
    <row r="36309" spans="14:16">
      <c r="N36309" s="102"/>
      <c r="O36309" s="93"/>
      <c r="P36309" s="93"/>
    </row>
    <row r="36310" spans="14:16">
      <c r="N36310" s="102"/>
      <c r="O36310" s="93"/>
      <c r="P36310" s="93"/>
    </row>
    <row r="36311" spans="14:16">
      <c r="N36311" s="102"/>
      <c r="O36311" s="93"/>
      <c r="P36311" s="93"/>
    </row>
    <row r="36312" spans="14:16">
      <c r="N36312" s="102"/>
      <c r="O36312" s="93"/>
      <c r="P36312" s="93"/>
    </row>
    <row r="36313" spans="14:16">
      <c r="N36313" s="102"/>
      <c r="O36313" s="93"/>
      <c r="P36313" s="93"/>
    </row>
    <row r="36314" spans="14:16">
      <c r="N36314" s="102"/>
      <c r="O36314" s="93"/>
      <c r="P36314" s="93"/>
    </row>
    <row r="36315" spans="14:16">
      <c r="N36315" s="102"/>
      <c r="O36315" s="93"/>
      <c r="P36315" s="93"/>
    </row>
    <row r="36316" spans="14:16">
      <c r="N36316" s="102"/>
      <c r="O36316" s="93"/>
      <c r="P36316" s="93"/>
    </row>
    <row r="36317" spans="14:16">
      <c r="N36317" s="102"/>
      <c r="O36317" s="93"/>
      <c r="P36317" s="93"/>
    </row>
    <row r="36318" spans="14:16">
      <c r="N36318" s="102"/>
      <c r="O36318" s="93"/>
      <c r="P36318" s="93"/>
    </row>
    <row r="36319" spans="14:16">
      <c r="N36319" s="102"/>
      <c r="O36319" s="93"/>
      <c r="P36319" s="93"/>
    </row>
    <row r="36320" spans="14:16">
      <c r="N36320" s="102"/>
      <c r="O36320" s="93"/>
      <c r="P36320" s="93"/>
    </row>
    <row r="36321" spans="14:16">
      <c r="N36321" s="102"/>
      <c r="O36321" s="93"/>
      <c r="P36321" s="93"/>
    </row>
    <row r="36322" spans="14:16">
      <c r="N36322" s="102"/>
      <c r="O36322" s="93"/>
      <c r="P36322" s="93"/>
    </row>
    <row r="36323" spans="14:16">
      <c r="N36323" s="102"/>
      <c r="O36323" s="93"/>
      <c r="P36323" s="93"/>
    </row>
    <row r="36324" spans="14:16">
      <c r="N36324" s="102"/>
      <c r="O36324" s="93"/>
      <c r="P36324" s="93"/>
    </row>
    <row r="36325" spans="14:16">
      <c r="N36325" s="102"/>
      <c r="O36325" s="93"/>
      <c r="P36325" s="93"/>
    </row>
    <row r="36326" spans="14:16">
      <c r="N36326" s="102"/>
      <c r="O36326" s="93"/>
      <c r="P36326" s="93"/>
    </row>
    <row r="36327" spans="14:16">
      <c r="N36327" s="102"/>
      <c r="O36327" s="93"/>
      <c r="P36327" s="93"/>
    </row>
    <row r="36328" spans="14:16">
      <c r="N36328" s="102"/>
      <c r="O36328" s="93"/>
      <c r="P36328" s="93"/>
    </row>
    <row r="36329" spans="14:16">
      <c r="N36329" s="102"/>
      <c r="O36329" s="93"/>
      <c r="P36329" s="93"/>
    </row>
    <row r="36330" spans="14:16">
      <c r="N36330" s="102"/>
      <c r="O36330" s="93"/>
      <c r="P36330" s="93"/>
    </row>
    <row r="36331" spans="14:16">
      <c r="N36331" s="102"/>
      <c r="O36331" s="93"/>
      <c r="P36331" s="93"/>
    </row>
    <row r="36332" spans="14:16">
      <c r="N36332" s="102"/>
      <c r="O36332" s="93"/>
      <c r="P36332" s="93"/>
    </row>
    <row r="36333" spans="14:16">
      <c r="N36333" s="102"/>
      <c r="O36333" s="93"/>
      <c r="P36333" s="93"/>
    </row>
    <row r="36334" spans="14:16">
      <c r="N36334" s="102"/>
      <c r="O36334" s="93"/>
      <c r="P36334" s="93"/>
    </row>
    <row r="36335" spans="14:16">
      <c r="N36335" s="102"/>
      <c r="O36335" s="93"/>
      <c r="P36335" s="93"/>
    </row>
    <row r="36336" spans="14:16">
      <c r="N36336" s="102"/>
      <c r="O36336" s="93"/>
      <c r="P36336" s="93"/>
    </row>
    <row r="36337" spans="14:16">
      <c r="N36337" s="102"/>
      <c r="O36337" s="93"/>
      <c r="P36337" s="93"/>
    </row>
    <row r="36338" spans="14:16">
      <c r="N36338" s="102"/>
      <c r="O36338" s="93"/>
      <c r="P36338" s="93"/>
    </row>
    <row r="36339" spans="14:16">
      <c r="N36339" s="102"/>
      <c r="O36339" s="93"/>
      <c r="P36339" s="93"/>
    </row>
    <row r="36340" spans="14:16">
      <c r="N36340" s="102"/>
      <c r="O36340" s="93"/>
      <c r="P36340" s="93"/>
    </row>
    <row r="36341" spans="14:16">
      <c r="N36341" s="102"/>
      <c r="O36341" s="93"/>
      <c r="P36341" s="93"/>
    </row>
    <row r="36342" spans="14:16">
      <c r="N36342" s="102"/>
      <c r="O36342" s="93"/>
      <c r="P36342" s="93"/>
    </row>
    <row r="36343" spans="14:16">
      <c r="N36343" s="102"/>
      <c r="O36343" s="93"/>
      <c r="P36343" s="93"/>
    </row>
    <row r="36344" spans="14:16">
      <c r="N36344" s="102"/>
      <c r="O36344" s="93"/>
      <c r="P36344" s="93"/>
    </row>
    <row r="36345" spans="14:16">
      <c r="N36345" s="102"/>
      <c r="O36345" s="93"/>
      <c r="P36345" s="93"/>
    </row>
    <row r="36346" spans="14:16">
      <c r="N36346" s="102"/>
      <c r="O36346" s="93"/>
      <c r="P36346" s="93"/>
    </row>
    <row r="36347" spans="14:16">
      <c r="N36347" s="102"/>
      <c r="O36347" s="93"/>
      <c r="P36347" s="93"/>
    </row>
    <row r="36348" spans="14:16">
      <c r="N36348" s="102"/>
      <c r="O36348" s="93"/>
      <c r="P36348" s="93"/>
    </row>
    <row r="36349" spans="14:16">
      <c r="N36349" s="102"/>
      <c r="O36349" s="93"/>
      <c r="P36349" s="93"/>
    </row>
    <row r="36350" spans="14:16">
      <c r="N36350" s="102"/>
      <c r="O36350" s="93"/>
      <c r="P36350" s="93"/>
    </row>
    <row r="36351" spans="14:16">
      <c r="N36351" s="102"/>
      <c r="O36351" s="93"/>
      <c r="P36351" s="93"/>
    </row>
    <row r="36352" spans="14:16">
      <c r="N36352" s="102"/>
      <c r="O36352" s="93"/>
      <c r="P36352" s="93"/>
    </row>
    <row r="36353" spans="14:16">
      <c r="N36353" s="102"/>
      <c r="O36353" s="93"/>
      <c r="P36353" s="93"/>
    </row>
    <row r="36354" spans="14:16">
      <c r="N36354" s="102"/>
      <c r="O36354" s="93"/>
      <c r="P36354" s="93"/>
    </row>
    <row r="36355" spans="14:16">
      <c r="N36355" s="102"/>
      <c r="O36355" s="93"/>
      <c r="P36355" s="93"/>
    </row>
    <row r="36356" spans="14:16">
      <c r="N36356" s="102"/>
      <c r="O36356" s="93"/>
      <c r="P36356" s="93"/>
    </row>
    <row r="36357" spans="14:16">
      <c r="N36357" s="102"/>
      <c r="O36357" s="93"/>
      <c r="P36357" s="93"/>
    </row>
    <row r="36358" spans="14:16">
      <c r="N36358" s="102"/>
      <c r="O36358" s="93"/>
      <c r="P36358" s="93"/>
    </row>
    <row r="36359" spans="14:16">
      <c r="N36359" s="102"/>
      <c r="O36359" s="93"/>
      <c r="P36359" s="93"/>
    </row>
    <row r="36360" spans="14:16">
      <c r="N36360" s="102"/>
      <c r="O36360" s="93"/>
      <c r="P36360" s="93"/>
    </row>
    <row r="36361" spans="14:16">
      <c r="N36361" s="102"/>
      <c r="O36361" s="93"/>
      <c r="P36361" s="93"/>
    </row>
    <row r="36362" spans="14:16">
      <c r="N36362" s="102"/>
      <c r="O36362" s="93"/>
      <c r="P36362" s="93"/>
    </row>
    <row r="36363" spans="14:16">
      <c r="N36363" s="102"/>
      <c r="O36363" s="93"/>
      <c r="P36363" s="93"/>
    </row>
    <row r="36364" spans="14:16">
      <c r="N36364" s="102"/>
      <c r="O36364" s="93"/>
      <c r="P36364" s="93"/>
    </row>
    <row r="36365" spans="14:16">
      <c r="N36365" s="102"/>
      <c r="O36365" s="93"/>
      <c r="P36365" s="93"/>
    </row>
    <row r="36366" spans="14:16">
      <c r="N36366" s="102"/>
      <c r="O36366" s="93"/>
      <c r="P36366" s="93"/>
    </row>
    <row r="36367" spans="14:16">
      <c r="N36367" s="102"/>
      <c r="O36367" s="93"/>
      <c r="P36367" s="93"/>
    </row>
    <row r="36368" spans="14:16">
      <c r="N36368" s="102"/>
      <c r="O36368" s="93"/>
      <c r="P36368" s="93"/>
    </row>
    <row r="36369" spans="14:16">
      <c r="N36369" s="102"/>
      <c r="O36369" s="93"/>
      <c r="P36369" s="93"/>
    </row>
    <row r="36370" spans="14:16">
      <c r="N36370" s="102"/>
      <c r="O36370" s="93"/>
      <c r="P36370" s="93"/>
    </row>
    <row r="36371" spans="14:16">
      <c r="N36371" s="102"/>
      <c r="O36371" s="93"/>
      <c r="P36371" s="93"/>
    </row>
    <row r="36372" spans="14:16">
      <c r="N36372" s="102"/>
      <c r="O36372" s="93"/>
      <c r="P36372" s="93"/>
    </row>
    <row r="36373" spans="14:16">
      <c r="N36373" s="102"/>
      <c r="O36373" s="93"/>
      <c r="P36373" s="93"/>
    </row>
    <row r="36374" spans="14:16">
      <c r="N36374" s="102"/>
      <c r="O36374" s="93"/>
      <c r="P36374" s="93"/>
    </row>
    <row r="36375" spans="14:16">
      <c r="N36375" s="102"/>
      <c r="O36375" s="93"/>
      <c r="P36375" s="93"/>
    </row>
    <row r="36376" spans="14:16">
      <c r="N36376" s="102"/>
      <c r="O36376" s="93"/>
      <c r="P36376" s="93"/>
    </row>
    <row r="36377" spans="14:16">
      <c r="N36377" s="102"/>
      <c r="O36377" s="93"/>
      <c r="P36377" s="93"/>
    </row>
    <row r="36378" spans="14:16">
      <c r="N36378" s="102"/>
      <c r="O36378" s="93"/>
      <c r="P36378" s="93"/>
    </row>
    <row r="36379" spans="14:16">
      <c r="N36379" s="102"/>
      <c r="O36379" s="93"/>
      <c r="P36379" s="93"/>
    </row>
    <row r="36380" spans="14:16">
      <c r="N36380" s="102"/>
      <c r="O36380" s="93"/>
      <c r="P36380" s="93"/>
    </row>
    <row r="36381" spans="14:16">
      <c r="N36381" s="102"/>
      <c r="O36381" s="93"/>
      <c r="P36381" s="93"/>
    </row>
    <row r="36382" spans="14:16">
      <c r="N36382" s="102"/>
      <c r="O36382" s="93"/>
      <c r="P36382" s="93"/>
    </row>
    <row r="36383" spans="14:16">
      <c r="N36383" s="102"/>
      <c r="O36383" s="93"/>
      <c r="P36383" s="93"/>
    </row>
    <row r="36384" spans="14:16">
      <c r="N36384" s="102"/>
      <c r="O36384" s="93"/>
      <c r="P36384" s="93"/>
    </row>
    <row r="36385" spans="14:16">
      <c r="N36385" s="102"/>
      <c r="O36385" s="93"/>
      <c r="P36385" s="93"/>
    </row>
    <row r="36386" spans="14:16">
      <c r="N36386" s="102"/>
      <c r="O36386" s="93"/>
      <c r="P36386" s="93"/>
    </row>
    <row r="36387" spans="14:16">
      <c r="N36387" s="102"/>
      <c r="O36387" s="93"/>
      <c r="P36387" s="93"/>
    </row>
    <row r="36388" spans="14:16">
      <c r="N36388" s="102"/>
      <c r="O36388" s="93"/>
      <c r="P36388" s="93"/>
    </row>
    <row r="36389" spans="14:16">
      <c r="N36389" s="102"/>
      <c r="O36389" s="93"/>
      <c r="P36389" s="93"/>
    </row>
    <row r="36390" spans="14:16">
      <c r="N36390" s="102"/>
      <c r="O36390" s="93"/>
      <c r="P36390" s="93"/>
    </row>
    <row r="36391" spans="14:16">
      <c r="N36391" s="102"/>
      <c r="O36391" s="93"/>
      <c r="P36391" s="93"/>
    </row>
    <row r="36392" spans="14:16">
      <c r="N36392" s="102"/>
      <c r="O36392" s="93"/>
      <c r="P36392" s="93"/>
    </row>
    <row r="36393" spans="14:16">
      <c r="N36393" s="102"/>
      <c r="O36393" s="93"/>
      <c r="P36393" s="93"/>
    </row>
    <row r="36394" spans="14:16">
      <c r="N36394" s="102"/>
      <c r="O36394" s="93"/>
      <c r="P36394" s="93"/>
    </row>
    <row r="36395" spans="14:16">
      <c r="N36395" s="102"/>
      <c r="O36395" s="93"/>
      <c r="P36395" s="93"/>
    </row>
    <row r="36396" spans="14:16">
      <c r="N36396" s="102"/>
      <c r="O36396" s="93"/>
      <c r="P36396" s="93"/>
    </row>
    <row r="36397" spans="14:16">
      <c r="N36397" s="102"/>
      <c r="O36397" s="93"/>
      <c r="P36397" s="93"/>
    </row>
    <row r="36398" spans="14:16">
      <c r="N36398" s="102"/>
      <c r="O36398" s="93"/>
      <c r="P36398" s="93"/>
    </row>
    <row r="36399" spans="14:16">
      <c r="N36399" s="102"/>
      <c r="O36399" s="93"/>
      <c r="P36399" s="93"/>
    </row>
    <row r="36400" spans="14:16">
      <c r="N36400" s="102"/>
      <c r="O36400" s="93"/>
      <c r="P36400" s="93"/>
    </row>
    <row r="36401" spans="14:16">
      <c r="N36401" s="102"/>
      <c r="O36401" s="93"/>
      <c r="P36401" s="93"/>
    </row>
    <row r="36402" spans="14:16">
      <c r="N36402" s="102"/>
      <c r="O36402" s="93"/>
      <c r="P36402" s="93"/>
    </row>
    <row r="36403" spans="14:16">
      <c r="N36403" s="102"/>
      <c r="O36403" s="93"/>
      <c r="P36403" s="93"/>
    </row>
    <row r="36404" spans="14:16">
      <c r="N36404" s="102"/>
      <c r="O36404" s="93"/>
      <c r="P36404" s="93"/>
    </row>
    <row r="36405" spans="14:16">
      <c r="N36405" s="102"/>
      <c r="O36405" s="93"/>
      <c r="P36405" s="93"/>
    </row>
    <row r="36406" spans="14:16">
      <c r="N36406" s="102"/>
      <c r="O36406" s="93"/>
      <c r="P36406" s="93"/>
    </row>
    <row r="36407" spans="14:16">
      <c r="N36407" s="102"/>
      <c r="O36407" s="93"/>
      <c r="P36407" s="93"/>
    </row>
    <row r="36408" spans="14:16">
      <c r="N36408" s="102"/>
      <c r="O36408" s="93"/>
      <c r="P36408" s="93"/>
    </row>
    <row r="36409" spans="14:16">
      <c r="N36409" s="102"/>
      <c r="O36409" s="93"/>
      <c r="P36409" s="93"/>
    </row>
    <row r="36410" spans="14:16">
      <c r="N36410" s="102"/>
      <c r="O36410" s="93"/>
      <c r="P36410" s="93"/>
    </row>
    <row r="36411" spans="14:16">
      <c r="N36411" s="102"/>
      <c r="O36411" s="93"/>
      <c r="P36411" s="93"/>
    </row>
    <row r="36412" spans="14:16">
      <c r="N36412" s="102"/>
      <c r="O36412" s="93"/>
      <c r="P36412" s="93"/>
    </row>
    <row r="36413" spans="14:16">
      <c r="N36413" s="102"/>
      <c r="O36413" s="93"/>
      <c r="P36413" s="93"/>
    </row>
    <row r="36414" spans="14:16">
      <c r="N36414" s="102"/>
      <c r="O36414" s="93"/>
      <c r="P36414" s="93"/>
    </row>
    <row r="36415" spans="14:16">
      <c r="N36415" s="102"/>
      <c r="O36415" s="93"/>
      <c r="P36415" s="93"/>
    </row>
    <row r="36416" spans="14:16">
      <c r="N36416" s="102"/>
      <c r="O36416" s="93"/>
      <c r="P36416" s="93"/>
    </row>
    <row r="36417" spans="14:16">
      <c r="N36417" s="102"/>
      <c r="O36417" s="93"/>
      <c r="P36417" s="93"/>
    </row>
    <row r="36418" spans="14:16">
      <c r="N36418" s="102"/>
      <c r="O36418" s="93"/>
      <c r="P36418" s="93"/>
    </row>
    <row r="36419" spans="14:16">
      <c r="N36419" s="102"/>
      <c r="O36419" s="93"/>
      <c r="P36419" s="93"/>
    </row>
    <row r="36420" spans="14:16">
      <c r="N36420" s="102"/>
      <c r="O36420" s="93"/>
      <c r="P36420" s="93"/>
    </row>
    <row r="36421" spans="14:16">
      <c r="N36421" s="102"/>
      <c r="O36421" s="93"/>
      <c r="P36421" s="93"/>
    </row>
    <row r="36422" spans="14:16">
      <c r="N36422" s="102"/>
      <c r="O36422" s="93"/>
      <c r="P36422" s="93"/>
    </row>
    <row r="36423" spans="14:16">
      <c r="N36423" s="102"/>
      <c r="O36423" s="93"/>
      <c r="P36423" s="93"/>
    </row>
    <row r="36424" spans="14:16">
      <c r="N36424" s="102"/>
      <c r="O36424" s="93"/>
      <c r="P36424" s="93"/>
    </row>
    <row r="36425" spans="14:16">
      <c r="N36425" s="102"/>
      <c r="O36425" s="93"/>
      <c r="P36425" s="93"/>
    </row>
    <row r="36426" spans="14:16">
      <c r="N36426" s="102"/>
      <c r="O36426" s="93"/>
      <c r="P36426" s="93"/>
    </row>
    <row r="36427" spans="14:16">
      <c r="N36427" s="102"/>
      <c r="O36427" s="93"/>
      <c r="P36427" s="93"/>
    </row>
    <row r="36428" spans="14:16">
      <c r="N36428" s="102"/>
      <c r="O36428" s="93"/>
      <c r="P36428" s="93"/>
    </row>
    <row r="36429" spans="14:16">
      <c r="N36429" s="102"/>
      <c r="O36429" s="93"/>
      <c r="P36429" s="93"/>
    </row>
    <row r="36430" spans="14:16">
      <c r="N36430" s="102"/>
      <c r="O36430" s="93"/>
      <c r="P36430" s="93"/>
    </row>
    <row r="36431" spans="14:16">
      <c r="N36431" s="102"/>
      <c r="O36431" s="93"/>
      <c r="P36431" s="93"/>
    </row>
    <row r="36432" spans="14:16">
      <c r="N36432" s="102"/>
      <c r="O36432" s="93"/>
      <c r="P36432" s="93"/>
    </row>
    <row r="36433" spans="14:16">
      <c r="N36433" s="102"/>
      <c r="O36433" s="93"/>
      <c r="P36433" s="93"/>
    </row>
    <row r="36434" spans="14:16">
      <c r="N36434" s="102"/>
      <c r="O36434" s="93"/>
      <c r="P36434" s="93"/>
    </row>
    <row r="36435" spans="14:16">
      <c r="N36435" s="102"/>
      <c r="O36435" s="93"/>
      <c r="P36435" s="93"/>
    </row>
    <row r="36436" spans="14:16">
      <c r="N36436" s="102"/>
      <c r="O36436" s="93"/>
      <c r="P36436" s="93"/>
    </row>
    <row r="36437" spans="14:16">
      <c r="N36437" s="102"/>
      <c r="O36437" s="93"/>
      <c r="P36437" s="93"/>
    </row>
    <row r="36438" spans="14:16">
      <c r="N36438" s="102"/>
      <c r="O36438" s="93"/>
      <c r="P36438" s="93"/>
    </row>
    <row r="36439" spans="14:16">
      <c r="N36439" s="102"/>
      <c r="O36439" s="93"/>
      <c r="P36439" s="93"/>
    </row>
    <row r="36440" spans="14:16">
      <c r="N36440" s="102"/>
      <c r="O36440" s="93"/>
      <c r="P36440" s="93"/>
    </row>
    <row r="36441" spans="14:16">
      <c r="N36441" s="102"/>
      <c r="O36441" s="93"/>
      <c r="P36441" s="93"/>
    </row>
    <row r="36442" spans="14:16">
      <c r="N36442" s="102"/>
      <c r="O36442" s="93"/>
      <c r="P36442" s="93"/>
    </row>
    <row r="36443" spans="14:16">
      <c r="N36443" s="102"/>
      <c r="O36443" s="93"/>
      <c r="P36443" s="93"/>
    </row>
    <row r="36444" spans="14:16">
      <c r="N36444" s="102"/>
      <c r="O36444" s="93"/>
      <c r="P36444" s="93"/>
    </row>
    <row r="36445" spans="14:16">
      <c r="N36445" s="102"/>
      <c r="O36445" s="93"/>
      <c r="P36445" s="93"/>
    </row>
    <row r="36446" spans="14:16">
      <c r="N36446" s="102"/>
      <c r="O36446" s="93"/>
      <c r="P36446" s="93"/>
    </row>
    <row r="36447" spans="14:16">
      <c r="N36447" s="102"/>
      <c r="O36447" s="93"/>
      <c r="P36447" s="93"/>
    </row>
    <row r="36448" spans="14:16">
      <c r="N36448" s="102"/>
      <c r="O36448" s="93"/>
      <c r="P36448" s="93"/>
    </row>
    <row r="36449" spans="14:16">
      <c r="N36449" s="102"/>
      <c r="O36449" s="93"/>
      <c r="P36449" s="93"/>
    </row>
    <row r="36450" spans="14:16">
      <c r="N36450" s="102"/>
      <c r="O36450" s="93"/>
      <c r="P36450" s="93"/>
    </row>
    <row r="36451" spans="14:16">
      <c r="N36451" s="102"/>
      <c r="O36451" s="93"/>
      <c r="P36451" s="93"/>
    </row>
    <row r="36452" spans="14:16">
      <c r="N36452" s="102"/>
      <c r="O36452" s="93"/>
      <c r="P36452" s="93"/>
    </row>
    <row r="36453" spans="14:16">
      <c r="N36453" s="102"/>
      <c r="O36453" s="93"/>
      <c r="P36453" s="93"/>
    </row>
    <row r="36454" spans="14:16">
      <c r="N36454" s="102"/>
      <c r="O36454" s="93"/>
      <c r="P36454" s="93"/>
    </row>
    <row r="36455" spans="14:16">
      <c r="N36455" s="102"/>
      <c r="O36455" s="93"/>
      <c r="P36455" s="93"/>
    </row>
    <row r="36456" spans="14:16">
      <c r="N36456" s="102"/>
      <c r="O36456" s="93"/>
      <c r="P36456" s="93"/>
    </row>
    <row r="36457" spans="14:16">
      <c r="N36457" s="102"/>
      <c r="O36457" s="93"/>
      <c r="P36457" s="93"/>
    </row>
    <row r="36458" spans="14:16">
      <c r="N36458" s="102"/>
      <c r="O36458" s="93"/>
      <c r="P36458" s="93"/>
    </row>
    <row r="36459" spans="14:16">
      <c r="N36459" s="102"/>
      <c r="O36459" s="93"/>
      <c r="P36459" s="93"/>
    </row>
    <row r="36460" spans="14:16">
      <c r="N36460" s="102"/>
      <c r="O36460" s="93"/>
      <c r="P36460" s="93"/>
    </row>
    <row r="36461" spans="14:16">
      <c r="N36461" s="102"/>
      <c r="O36461" s="93"/>
      <c r="P36461" s="93"/>
    </row>
    <row r="36462" spans="14:16">
      <c r="N36462" s="102"/>
      <c r="O36462" s="93"/>
      <c r="P36462" s="93"/>
    </row>
    <row r="36463" spans="14:16">
      <c r="N36463" s="102"/>
      <c r="O36463" s="93"/>
      <c r="P36463" s="93"/>
    </row>
    <row r="36464" spans="14:16">
      <c r="N36464" s="102"/>
      <c r="O36464" s="93"/>
      <c r="P36464" s="93"/>
    </row>
    <row r="36465" spans="14:16">
      <c r="N36465" s="102"/>
      <c r="O36465" s="93"/>
      <c r="P36465" s="93"/>
    </row>
    <row r="36466" spans="14:16">
      <c r="N36466" s="102"/>
      <c r="O36466" s="93"/>
      <c r="P36466" s="93"/>
    </row>
    <row r="36467" spans="14:16">
      <c r="N36467" s="102"/>
      <c r="O36467" s="93"/>
      <c r="P36467" s="93"/>
    </row>
    <row r="36468" spans="14:16">
      <c r="N36468" s="102"/>
      <c r="O36468" s="93"/>
      <c r="P36468" s="93"/>
    </row>
    <row r="36469" spans="14:16">
      <c r="N36469" s="102"/>
      <c r="O36469" s="93"/>
      <c r="P36469" s="93"/>
    </row>
    <row r="36470" spans="14:16">
      <c r="N36470" s="102"/>
      <c r="O36470" s="93"/>
      <c r="P36470" s="93"/>
    </row>
    <row r="36471" spans="14:16">
      <c r="N36471" s="102"/>
      <c r="O36471" s="93"/>
      <c r="P36471" s="93"/>
    </row>
    <row r="36472" spans="14:16">
      <c r="N36472" s="102"/>
      <c r="O36472" s="93"/>
      <c r="P36472" s="93"/>
    </row>
    <row r="36473" spans="14:16">
      <c r="N36473" s="102"/>
      <c r="O36473" s="93"/>
      <c r="P36473" s="93"/>
    </row>
    <row r="36474" spans="14:16">
      <c r="N36474" s="102"/>
      <c r="O36474" s="93"/>
      <c r="P36474" s="93"/>
    </row>
    <row r="36475" spans="14:16">
      <c r="N36475" s="102"/>
      <c r="O36475" s="93"/>
      <c r="P36475" s="93"/>
    </row>
    <row r="36476" spans="14:16">
      <c r="N36476" s="102"/>
      <c r="O36476" s="93"/>
      <c r="P36476" s="93"/>
    </row>
    <row r="36477" spans="14:16">
      <c r="N36477" s="102"/>
      <c r="O36477" s="93"/>
      <c r="P36477" s="93"/>
    </row>
    <row r="36478" spans="14:16">
      <c r="N36478" s="102"/>
      <c r="O36478" s="93"/>
      <c r="P36478" s="93"/>
    </row>
    <row r="36479" spans="14:16">
      <c r="N36479" s="102"/>
      <c r="O36479" s="93"/>
      <c r="P36479" s="93"/>
    </row>
    <row r="36480" spans="14:16">
      <c r="N36480" s="102"/>
      <c r="O36480" s="93"/>
      <c r="P36480" s="93"/>
    </row>
    <row r="36481" spans="14:16">
      <c r="N36481" s="102"/>
      <c r="O36481" s="93"/>
      <c r="P36481" s="93"/>
    </row>
    <row r="36482" spans="14:16">
      <c r="N36482" s="102"/>
      <c r="O36482" s="93"/>
      <c r="P36482" s="93"/>
    </row>
    <row r="36483" spans="14:16">
      <c r="N36483" s="102"/>
      <c r="O36483" s="93"/>
      <c r="P36483" s="93"/>
    </row>
    <row r="36484" spans="14:16">
      <c r="N36484" s="102"/>
      <c r="O36484" s="93"/>
      <c r="P36484" s="93"/>
    </row>
    <row r="36485" spans="14:16">
      <c r="N36485" s="102"/>
      <c r="O36485" s="93"/>
      <c r="P36485" s="93"/>
    </row>
    <row r="36486" spans="14:16">
      <c r="N36486" s="102"/>
      <c r="O36486" s="93"/>
      <c r="P36486" s="93"/>
    </row>
    <row r="36487" spans="14:16">
      <c r="N36487" s="102"/>
      <c r="O36487" s="93"/>
      <c r="P36487" s="93"/>
    </row>
    <row r="36488" spans="14:16">
      <c r="N36488" s="102"/>
      <c r="O36488" s="93"/>
      <c r="P36488" s="93"/>
    </row>
    <row r="36489" spans="14:16">
      <c r="N36489" s="102"/>
      <c r="O36489" s="93"/>
      <c r="P36489" s="93"/>
    </row>
    <row r="36490" spans="14:16">
      <c r="N36490" s="102"/>
      <c r="O36490" s="93"/>
      <c r="P36490" s="93"/>
    </row>
    <row r="36491" spans="14:16">
      <c r="N36491" s="102"/>
      <c r="O36491" s="93"/>
      <c r="P36491" s="93"/>
    </row>
    <row r="36492" spans="14:16">
      <c r="N36492" s="102"/>
      <c r="O36492" s="93"/>
      <c r="P36492" s="93"/>
    </row>
    <row r="36493" spans="14:16">
      <c r="N36493" s="102"/>
      <c r="O36493" s="93"/>
      <c r="P36493" s="93"/>
    </row>
    <row r="36494" spans="14:16">
      <c r="N36494" s="102"/>
      <c r="O36494" s="93"/>
      <c r="P36494" s="93"/>
    </row>
    <row r="36495" spans="14:16">
      <c r="N36495" s="102"/>
      <c r="O36495" s="93"/>
      <c r="P36495" s="93"/>
    </row>
    <row r="36496" spans="14:16">
      <c r="N36496" s="102"/>
      <c r="O36496" s="93"/>
      <c r="P36496" s="93"/>
    </row>
    <row r="36497" spans="14:16">
      <c r="N36497" s="102"/>
      <c r="O36497" s="93"/>
      <c r="P36497" s="93"/>
    </row>
    <row r="36498" spans="14:16">
      <c r="N36498" s="102"/>
      <c r="O36498" s="93"/>
      <c r="P36498" s="93"/>
    </row>
    <row r="36499" spans="14:16">
      <c r="N36499" s="102"/>
      <c r="O36499" s="93"/>
      <c r="P36499" s="93"/>
    </row>
    <row r="36500" spans="14:16">
      <c r="N36500" s="102"/>
      <c r="O36500" s="93"/>
      <c r="P36500" s="93"/>
    </row>
    <row r="36501" spans="14:16">
      <c r="N36501" s="102"/>
      <c r="O36501" s="93"/>
      <c r="P36501" s="93"/>
    </row>
    <row r="36502" spans="14:16">
      <c r="N36502" s="102"/>
      <c r="O36502" s="93"/>
      <c r="P36502" s="93"/>
    </row>
    <row r="36503" spans="14:16">
      <c r="N36503" s="102"/>
      <c r="O36503" s="93"/>
      <c r="P36503" s="93"/>
    </row>
    <row r="36504" spans="14:16">
      <c r="N36504" s="102"/>
      <c r="O36504" s="93"/>
      <c r="P36504" s="93"/>
    </row>
    <row r="36505" spans="14:16">
      <c r="N36505" s="102"/>
      <c r="O36505" s="93"/>
      <c r="P36505" s="93"/>
    </row>
    <row r="36506" spans="14:16">
      <c r="N36506" s="102"/>
      <c r="O36506" s="93"/>
      <c r="P36506" s="93"/>
    </row>
    <row r="36507" spans="14:16">
      <c r="N36507" s="102"/>
      <c r="O36507" s="93"/>
      <c r="P36507" s="93"/>
    </row>
    <row r="36508" spans="14:16">
      <c r="N36508" s="102"/>
      <c r="O36508" s="93"/>
      <c r="P36508" s="93"/>
    </row>
    <row r="36509" spans="14:16">
      <c r="N36509" s="102"/>
      <c r="O36509" s="93"/>
      <c r="P36509" s="93"/>
    </row>
    <row r="36510" spans="14:16">
      <c r="N36510" s="102"/>
      <c r="O36510" s="93"/>
      <c r="P36510" s="93"/>
    </row>
    <row r="36511" spans="14:16">
      <c r="N36511" s="102"/>
      <c r="O36511" s="93"/>
      <c r="P36511" s="93"/>
    </row>
    <row r="36512" spans="14:16">
      <c r="N36512" s="102"/>
      <c r="O36512" s="93"/>
      <c r="P36512" s="93"/>
    </row>
    <row r="36513" spans="14:16">
      <c r="N36513" s="102"/>
      <c r="O36513" s="93"/>
      <c r="P36513" s="93"/>
    </row>
    <row r="36514" spans="14:16">
      <c r="N36514" s="102"/>
      <c r="O36514" s="93"/>
      <c r="P36514" s="93"/>
    </row>
    <row r="36515" spans="14:16">
      <c r="N36515" s="102"/>
      <c r="O36515" s="93"/>
      <c r="P36515" s="93"/>
    </row>
    <row r="36516" spans="14:16">
      <c r="N36516" s="102"/>
      <c r="O36516" s="93"/>
      <c r="P36516" s="93"/>
    </row>
    <row r="36517" spans="14:16">
      <c r="N36517" s="102"/>
      <c r="O36517" s="93"/>
      <c r="P36517" s="93"/>
    </row>
    <row r="36518" spans="14:16">
      <c r="N36518" s="102"/>
      <c r="O36518" s="93"/>
      <c r="P36518" s="93"/>
    </row>
    <row r="36519" spans="14:16">
      <c r="N36519" s="102"/>
      <c r="O36519" s="93"/>
      <c r="P36519" s="93"/>
    </row>
    <row r="36520" spans="14:16">
      <c r="N36520" s="102"/>
      <c r="O36520" s="93"/>
      <c r="P36520" s="93"/>
    </row>
    <row r="36521" spans="14:16">
      <c r="N36521" s="102"/>
      <c r="O36521" s="93"/>
      <c r="P36521" s="93"/>
    </row>
    <row r="36522" spans="14:16">
      <c r="N36522" s="102"/>
      <c r="O36522" s="93"/>
      <c r="P36522" s="93"/>
    </row>
    <row r="36523" spans="14:16">
      <c r="N36523" s="102"/>
      <c r="O36523" s="93"/>
      <c r="P36523" s="93"/>
    </row>
    <row r="36524" spans="14:16">
      <c r="N36524" s="102"/>
      <c r="O36524" s="93"/>
      <c r="P36524" s="93"/>
    </row>
    <row r="36525" spans="14:16">
      <c r="N36525" s="102"/>
      <c r="O36525" s="93"/>
      <c r="P36525" s="93"/>
    </row>
    <row r="36526" spans="14:16">
      <c r="N36526" s="102"/>
      <c r="O36526" s="93"/>
      <c r="P36526" s="93"/>
    </row>
    <row r="36527" spans="14:16">
      <c r="N36527" s="102"/>
      <c r="O36527" s="93"/>
      <c r="P36527" s="93"/>
    </row>
    <row r="36528" spans="14:16">
      <c r="N36528" s="102"/>
      <c r="O36528" s="93"/>
      <c r="P36528" s="93"/>
    </row>
    <row r="36529" spans="14:16">
      <c r="N36529" s="102"/>
      <c r="O36529" s="93"/>
      <c r="P36529" s="93"/>
    </row>
    <row r="36530" spans="14:16">
      <c r="N36530" s="102"/>
      <c r="O36530" s="93"/>
      <c r="P36530" s="93"/>
    </row>
    <row r="36531" spans="14:16">
      <c r="N36531" s="102"/>
      <c r="O36531" s="93"/>
      <c r="P36531" s="93"/>
    </row>
    <row r="36532" spans="14:16">
      <c r="N36532" s="102"/>
      <c r="O36532" s="93"/>
      <c r="P36532" s="93"/>
    </row>
    <row r="36533" spans="14:16">
      <c r="N36533" s="102"/>
      <c r="O36533" s="93"/>
      <c r="P36533" s="93"/>
    </row>
    <row r="36534" spans="14:16">
      <c r="N36534" s="102"/>
      <c r="O36534" s="93"/>
      <c r="P36534" s="93"/>
    </row>
    <row r="36535" spans="14:16">
      <c r="N36535" s="102"/>
      <c r="O36535" s="93"/>
      <c r="P36535" s="93"/>
    </row>
    <row r="36536" spans="14:16">
      <c r="N36536" s="102"/>
      <c r="O36536" s="93"/>
      <c r="P36536" s="93"/>
    </row>
    <row r="36537" spans="14:16">
      <c r="N36537" s="102"/>
      <c r="O36537" s="93"/>
      <c r="P36537" s="93"/>
    </row>
    <row r="36538" spans="14:16">
      <c r="N36538" s="102"/>
      <c r="O36538" s="93"/>
      <c r="P36538" s="93"/>
    </row>
    <row r="36539" spans="14:16">
      <c r="N36539" s="102"/>
      <c r="O36539" s="93"/>
      <c r="P36539" s="93"/>
    </row>
    <row r="36540" spans="14:16">
      <c r="N36540" s="102"/>
      <c r="O36540" s="93"/>
      <c r="P36540" s="93"/>
    </row>
    <row r="36541" spans="14:16">
      <c r="N36541" s="102"/>
      <c r="O36541" s="93"/>
      <c r="P36541" s="93"/>
    </row>
    <row r="36542" spans="14:16">
      <c r="N36542" s="102"/>
      <c r="O36542" s="93"/>
      <c r="P36542" s="93"/>
    </row>
    <row r="36543" spans="14:16">
      <c r="N36543" s="102"/>
      <c r="O36543" s="93"/>
      <c r="P36543" s="93"/>
    </row>
    <row r="36544" spans="14:16">
      <c r="N36544" s="102"/>
      <c r="O36544" s="93"/>
      <c r="P36544" s="93"/>
    </row>
    <row r="36545" spans="14:16">
      <c r="N36545" s="102"/>
      <c r="O36545" s="93"/>
      <c r="P36545" s="93"/>
    </row>
    <row r="36546" spans="14:16">
      <c r="N36546" s="102"/>
      <c r="O36546" s="93"/>
      <c r="P36546" s="93"/>
    </row>
    <row r="36547" spans="14:16">
      <c r="N36547" s="102"/>
      <c r="O36547" s="93"/>
      <c r="P36547" s="93"/>
    </row>
    <row r="36548" spans="14:16">
      <c r="N36548" s="102"/>
      <c r="O36548" s="93"/>
      <c r="P36548" s="93"/>
    </row>
    <row r="36549" spans="14:16">
      <c r="N36549" s="102"/>
      <c r="O36549" s="93"/>
      <c r="P36549" s="93"/>
    </row>
    <row r="36550" spans="14:16">
      <c r="N36550" s="102"/>
      <c r="O36550" s="93"/>
      <c r="P36550" s="93"/>
    </row>
    <row r="36551" spans="14:16">
      <c r="N36551" s="102"/>
      <c r="O36551" s="93"/>
      <c r="P36551" s="93"/>
    </row>
    <row r="36552" spans="14:16">
      <c r="N36552" s="102"/>
      <c r="O36552" s="93"/>
      <c r="P36552" s="93"/>
    </row>
    <row r="36553" spans="14:16">
      <c r="N36553" s="102"/>
      <c r="O36553" s="93"/>
      <c r="P36553" s="93"/>
    </row>
    <row r="36554" spans="14:16">
      <c r="N36554" s="102"/>
      <c r="O36554" s="93"/>
      <c r="P36554" s="93"/>
    </row>
    <row r="36555" spans="14:16">
      <c r="N36555" s="102"/>
      <c r="O36555" s="93"/>
      <c r="P36555" s="93"/>
    </row>
    <row r="36556" spans="14:16">
      <c r="N36556" s="102"/>
      <c r="O36556" s="93"/>
      <c r="P36556" s="93"/>
    </row>
    <row r="36557" spans="14:16">
      <c r="N36557" s="102"/>
      <c r="O36557" s="93"/>
      <c r="P36557" s="93"/>
    </row>
    <row r="36558" spans="14:16">
      <c r="N36558" s="102"/>
      <c r="O36558" s="93"/>
      <c r="P36558" s="93"/>
    </row>
    <row r="36559" spans="14:16">
      <c r="N36559" s="102"/>
      <c r="O36559" s="93"/>
      <c r="P36559" s="93"/>
    </row>
    <row r="36560" spans="14:16">
      <c r="N36560" s="102"/>
      <c r="O36560" s="93"/>
      <c r="P36560" s="93"/>
    </row>
    <row r="36561" spans="14:16">
      <c r="N36561" s="102"/>
      <c r="O36561" s="93"/>
      <c r="P36561" s="93"/>
    </row>
    <row r="36562" spans="14:16">
      <c r="N36562" s="102"/>
      <c r="O36562" s="93"/>
      <c r="P36562" s="93"/>
    </row>
    <row r="36563" spans="14:16">
      <c r="N36563" s="102"/>
      <c r="O36563" s="93"/>
      <c r="P36563" s="93"/>
    </row>
    <row r="36564" spans="14:16">
      <c r="N36564" s="102"/>
      <c r="O36564" s="93"/>
      <c r="P36564" s="93"/>
    </row>
    <row r="36565" spans="14:16">
      <c r="N36565" s="102"/>
      <c r="O36565" s="93"/>
      <c r="P36565" s="93"/>
    </row>
    <row r="36566" spans="14:16">
      <c r="N36566" s="102"/>
      <c r="O36566" s="93"/>
      <c r="P36566" s="93"/>
    </row>
    <row r="36567" spans="14:16">
      <c r="N36567" s="102"/>
      <c r="O36567" s="93"/>
      <c r="P36567" s="93"/>
    </row>
    <row r="36568" spans="14:16">
      <c r="N36568" s="102"/>
      <c r="O36568" s="93"/>
      <c r="P36568" s="93"/>
    </row>
    <row r="36569" spans="14:16">
      <c r="N36569" s="102"/>
      <c r="O36569" s="93"/>
      <c r="P36569" s="93"/>
    </row>
    <row r="36570" spans="14:16">
      <c r="N36570" s="102"/>
      <c r="O36570" s="93"/>
      <c r="P36570" s="93"/>
    </row>
    <row r="36571" spans="14:16">
      <c r="N36571" s="102"/>
      <c r="O36571" s="93"/>
      <c r="P36571" s="93"/>
    </row>
    <row r="36572" spans="14:16">
      <c r="N36572" s="102"/>
      <c r="O36572" s="93"/>
      <c r="P36572" s="93"/>
    </row>
    <row r="36573" spans="14:16">
      <c r="N36573" s="102"/>
      <c r="O36573" s="93"/>
      <c r="P36573" s="93"/>
    </row>
    <row r="36574" spans="14:16">
      <c r="N36574" s="102"/>
      <c r="O36574" s="93"/>
      <c r="P36574" s="93"/>
    </row>
    <row r="36575" spans="14:16">
      <c r="N36575" s="102"/>
      <c r="O36575" s="93"/>
      <c r="P36575" s="93"/>
    </row>
    <row r="36576" spans="14:16">
      <c r="N36576" s="102"/>
      <c r="O36576" s="93"/>
      <c r="P36576" s="93"/>
    </row>
    <row r="36577" spans="14:16">
      <c r="N36577" s="102"/>
      <c r="O36577" s="93"/>
      <c r="P36577" s="93"/>
    </row>
    <row r="36578" spans="14:16">
      <c r="N36578" s="102"/>
      <c r="O36578" s="93"/>
      <c r="P36578" s="93"/>
    </row>
    <row r="36579" spans="14:16">
      <c r="N36579" s="102"/>
      <c r="O36579" s="93"/>
      <c r="P36579" s="93"/>
    </row>
    <row r="36580" spans="14:16">
      <c r="N36580" s="102"/>
      <c r="O36580" s="93"/>
      <c r="P36580" s="93"/>
    </row>
    <row r="36581" spans="14:16">
      <c r="N36581" s="102"/>
      <c r="O36581" s="93"/>
      <c r="P36581" s="93"/>
    </row>
    <row r="36582" spans="14:16">
      <c r="N36582" s="102"/>
      <c r="O36582" s="93"/>
      <c r="P36582" s="93"/>
    </row>
    <row r="36583" spans="14:16">
      <c r="N36583" s="102"/>
      <c r="O36583" s="93"/>
      <c r="P36583" s="93"/>
    </row>
    <row r="36584" spans="14:16">
      <c r="N36584" s="102"/>
      <c r="O36584" s="93"/>
      <c r="P36584" s="93"/>
    </row>
    <row r="36585" spans="14:16">
      <c r="N36585" s="102"/>
      <c r="O36585" s="93"/>
      <c r="P36585" s="93"/>
    </row>
    <row r="36586" spans="14:16">
      <c r="N36586" s="102"/>
      <c r="O36586" s="93"/>
      <c r="P36586" s="93"/>
    </row>
    <row r="36587" spans="14:16">
      <c r="N36587" s="102"/>
      <c r="O36587" s="93"/>
      <c r="P36587" s="93"/>
    </row>
    <row r="36588" spans="14:16">
      <c r="N36588" s="102"/>
      <c r="O36588" s="93"/>
      <c r="P36588" s="93"/>
    </row>
    <row r="36589" spans="14:16">
      <c r="N36589" s="102"/>
      <c r="O36589" s="93"/>
      <c r="P36589" s="93"/>
    </row>
    <row r="36590" spans="14:16">
      <c r="N36590" s="102"/>
      <c r="O36590" s="93"/>
      <c r="P36590" s="93"/>
    </row>
    <row r="36591" spans="14:16">
      <c r="N36591" s="102"/>
      <c r="O36591" s="93"/>
      <c r="P36591" s="93"/>
    </row>
    <row r="36592" spans="14:16">
      <c r="N36592" s="102"/>
      <c r="O36592" s="93"/>
      <c r="P36592" s="93"/>
    </row>
    <row r="36593" spans="14:16">
      <c r="N36593" s="102"/>
      <c r="O36593" s="93"/>
      <c r="P36593" s="93"/>
    </row>
    <row r="36594" spans="14:16">
      <c r="N36594" s="102"/>
      <c r="O36594" s="93"/>
      <c r="P36594" s="93"/>
    </row>
    <row r="36595" spans="14:16">
      <c r="N36595" s="102"/>
      <c r="O36595" s="93"/>
      <c r="P36595" s="93"/>
    </row>
    <row r="36596" spans="14:16">
      <c r="N36596" s="102"/>
      <c r="O36596" s="93"/>
      <c r="P36596" s="93"/>
    </row>
    <row r="36597" spans="14:16">
      <c r="N36597" s="102"/>
      <c r="O36597" s="93"/>
      <c r="P36597" s="93"/>
    </row>
    <row r="36598" spans="14:16">
      <c r="N36598" s="102"/>
      <c r="O36598" s="93"/>
      <c r="P36598" s="93"/>
    </row>
    <row r="36599" spans="14:16">
      <c r="N36599" s="102"/>
      <c r="O36599" s="93"/>
      <c r="P36599" s="93"/>
    </row>
    <row r="36600" spans="14:16">
      <c r="N36600" s="102"/>
      <c r="O36600" s="93"/>
      <c r="P36600" s="93"/>
    </row>
    <row r="36601" spans="14:16">
      <c r="N36601" s="102"/>
      <c r="O36601" s="93"/>
      <c r="P36601" s="93"/>
    </row>
    <row r="36602" spans="14:16">
      <c r="N36602" s="102"/>
      <c r="O36602" s="93"/>
      <c r="P36602" s="93"/>
    </row>
    <row r="36603" spans="14:16">
      <c r="N36603" s="102"/>
      <c r="O36603" s="93"/>
      <c r="P36603" s="93"/>
    </row>
    <row r="36604" spans="14:16">
      <c r="N36604" s="102"/>
      <c r="O36604" s="93"/>
      <c r="P36604" s="93"/>
    </row>
    <row r="36605" spans="14:16">
      <c r="N36605" s="102"/>
      <c r="O36605" s="93"/>
      <c r="P36605" s="93"/>
    </row>
    <row r="36606" spans="14:16">
      <c r="N36606" s="102"/>
      <c r="O36606" s="93"/>
      <c r="P36606" s="93"/>
    </row>
    <row r="36607" spans="14:16">
      <c r="N36607" s="102"/>
      <c r="O36607" s="93"/>
      <c r="P36607" s="93"/>
    </row>
    <row r="36608" spans="14:16">
      <c r="N36608" s="102"/>
      <c r="O36608" s="93"/>
      <c r="P36608" s="93"/>
    </row>
    <row r="36609" spans="14:16">
      <c r="N36609" s="102"/>
      <c r="O36609" s="93"/>
      <c r="P36609" s="93"/>
    </row>
    <row r="36610" spans="14:16">
      <c r="N36610" s="102"/>
      <c r="O36610" s="93"/>
      <c r="P36610" s="93"/>
    </row>
    <row r="36611" spans="14:16">
      <c r="N36611" s="102"/>
      <c r="O36611" s="93"/>
      <c r="P36611" s="93"/>
    </row>
    <row r="36612" spans="14:16">
      <c r="N36612" s="102"/>
      <c r="O36612" s="93"/>
      <c r="P36612" s="93"/>
    </row>
    <row r="36613" spans="14:16">
      <c r="N36613" s="102"/>
      <c r="O36613" s="93"/>
      <c r="P36613" s="93"/>
    </row>
    <row r="36614" spans="14:16">
      <c r="N36614" s="102"/>
      <c r="O36614" s="93"/>
      <c r="P36614" s="93"/>
    </row>
    <row r="36615" spans="14:16">
      <c r="N36615" s="102"/>
      <c r="O36615" s="93"/>
      <c r="P36615" s="93"/>
    </row>
    <row r="36616" spans="14:16">
      <c r="N36616" s="102"/>
      <c r="O36616" s="93"/>
      <c r="P36616" s="93"/>
    </row>
    <row r="36617" spans="14:16">
      <c r="N36617" s="102"/>
      <c r="O36617" s="93"/>
      <c r="P36617" s="93"/>
    </row>
    <row r="36618" spans="14:16">
      <c r="N36618" s="102"/>
      <c r="O36618" s="93"/>
      <c r="P36618" s="93"/>
    </row>
    <row r="36619" spans="14:16">
      <c r="N36619" s="102"/>
      <c r="O36619" s="93"/>
      <c r="P36619" s="93"/>
    </row>
    <row r="36620" spans="14:16">
      <c r="N36620" s="102"/>
      <c r="O36620" s="93"/>
      <c r="P36620" s="93"/>
    </row>
    <row r="36621" spans="14:16">
      <c r="N36621" s="102"/>
      <c r="O36621" s="93"/>
      <c r="P36621" s="93"/>
    </row>
    <row r="36622" spans="14:16">
      <c r="N36622" s="102"/>
      <c r="O36622" s="93"/>
      <c r="P36622" s="93"/>
    </row>
    <row r="36623" spans="14:16">
      <c r="N36623" s="102"/>
      <c r="O36623" s="93"/>
      <c r="P36623" s="93"/>
    </row>
    <row r="36624" spans="14:16">
      <c r="N36624" s="102"/>
      <c r="O36624" s="93"/>
      <c r="P36624" s="93"/>
    </row>
    <row r="36625" spans="14:16">
      <c r="N36625" s="102"/>
      <c r="O36625" s="93"/>
      <c r="P36625" s="93"/>
    </row>
    <row r="36626" spans="14:16">
      <c r="N36626" s="102"/>
      <c r="O36626" s="93"/>
      <c r="P36626" s="93"/>
    </row>
    <row r="36627" spans="14:16">
      <c r="N36627" s="102"/>
      <c r="O36627" s="93"/>
      <c r="P36627" s="93"/>
    </row>
    <row r="36628" spans="14:16">
      <c r="N36628" s="102"/>
      <c r="O36628" s="93"/>
      <c r="P36628" s="93"/>
    </row>
    <row r="36629" spans="14:16">
      <c r="N36629" s="102"/>
      <c r="O36629" s="93"/>
      <c r="P36629" s="93"/>
    </row>
    <row r="36630" spans="14:16">
      <c r="N36630" s="102"/>
      <c r="O36630" s="93"/>
      <c r="P36630" s="93"/>
    </row>
    <row r="36631" spans="14:16">
      <c r="N36631" s="102"/>
      <c r="O36631" s="93"/>
      <c r="P36631" s="93"/>
    </row>
    <row r="36632" spans="14:16">
      <c r="N36632" s="102"/>
      <c r="O36632" s="93"/>
      <c r="P36632" s="93"/>
    </row>
    <row r="36633" spans="14:16">
      <c r="N36633" s="102"/>
      <c r="O36633" s="93"/>
      <c r="P36633" s="93"/>
    </row>
    <row r="36634" spans="14:16">
      <c r="N36634" s="102"/>
      <c r="O36634" s="93"/>
      <c r="P36634" s="93"/>
    </row>
    <row r="36635" spans="14:16">
      <c r="N36635" s="102"/>
      <c r="O36635" s="93"/>
      <c r="P36635" s="93"/>
    </row>
    <row r="36636" spans="14:16">
      <c r="N36636" s="102"/>
      <c r="O36636" s="93"/>
      <c r="P36636" s="93"/>
    </row>
    <row r="36637" spans="14:16">
      <c r="N36637" s="102"/>
      <c r="O36637" s="93"/>
      <c r="P36637" s="93"/>
    </row>
    <row r="36638" spans="14:16">
      <c r="N36638" s="102"/>
      <c r="O36638" s="93"/>
      <c r="P36638" s="93"/>
    </row>
    <row r="36639" spans="14:16">
      <c r="N36639" s="102"/>
      <c r="O36639" s="93"/>
      <c r="P36639" s="93"/>
    </row>
    <row r="36640" spans="14:16">
      <c r="N36640" s="102"/>
      <c r="O36640" s="93"/>
      <c r="P36640" s="93"/>
    </row>
    <row r="36641" spans="14:16">
      <c r="N36641" s="102"/>
      <c r="O36641" s="93"/>
      <c r="P36641" s="93"/>
    </row>
    <row r="36642" spans="14:16">
      <c r="N36642" s="102"/>
      <c r="O36642" s="93"/>
      <c r="P36642" s="93"/>
    </row>
    <row r="36643" spans="14:16">
      <c r="N36643" s="102"/>
      <c r="O36643" s="93"/>
      <c r="P36643" s="93"/>
    </row>
    <row r="36644" spans="14:16">
      <c r="N36644" s="102"/>
      <c r="O36644" s="93"/>
      <c r="P36644" s="93"/>
    </row>
    <row r="36645" spans="14:16">
      <c r="N36645" s="102"/>
      <c r="O36645" s="93"/>
      <c r="P36645" s="93"/>
    </row>
    <row r="36646" spans="14:16">
      <c r="N36646" s="102"/>
      <c r="O36646" s="93"/>
      <c r="P36646" s="93"/>
    </row>
    <row r="36647" spans="14:16">
      <c r="N36647" s="102"/>
      <c r="O36647" s="93"/>
      <c r="P36647" s="93"/>
    </row>
    <row r="36648" spans="14:16">
      <c r="N36648" s="102"/>
      <c r="O36648" s="93"/>
      <c r="P36648" s="93"/>
    </row>
    <row r="36649" spans="14:16">
      <c r="N36649" s="102"/>
      <c r="O36649" s="93"/>
      <c r="P36649" s="93"/>
    </row>
    <row r="36650" spans="14:16">
      <c r="N36650" s="102"/>
      <c r="O36650" s="93"/>
      <c r="P36650" s="93"/>
    </row>
    <row r="36651" spans="14:16">
      <c r="N36651" s="102"/>
      <c r="O36651" s="93"/>
      <c r="P36651" s="93"/>
    </row>
    <row r="36652" spans="14:16">
      <c r="N36652" s="102"/>
      <c r="O36652" s="93"/>
      <c r="P36652" s="93"/>
    </row>
    <row r="36653" spans="14:16">
      <c r="N36653" s="102"/>
      <c r="O36653" s="93"/>
      <c r="P36653" s="93"/>
    </row>
    <row r="36654" spans="14:16">
      <c r="N36654" s="102"/>
      <c r="O36654" s="93"/>
      <c r="P36654" s="93"/>
    </row>
    <row r="36655" spans="14:16">
      <c r="N36655" s="102"/>
      <c r="O36655" s="93"/>
      <c r="P36655" s="93"/>
    </row>
    <row r="36656" spans="14:16">
      <c r="N36656" s="102"/>
      <c r="O36656" s="93"/>
      <c r="P36656" s="93"/>
    </row>
    <row r="36657" spans="14:16">
      <c r="N36657" s="102"/>
      <c r="O36657" s="93"/>
      <c r="P36657" s="93"/>
    </row>
    <row r="36658" spans="14:16">
      <c r="N36658" s="102"/>
      <c r="O36658" s="93"/>
      <c r="P36658" s="93"/>
    </row>
    <row r="36659" spans="14:16">
      <c r="N36659" s="102"/>
      <c r="O36659" s="93"/>
      <c r="P36659" s="93"/>
    </row>
    <row r="36660" spans="14:16">
      <c r="N36660" s="102"/>
      <c r="O36660" s="93"/>
      <c r="P36660" s="93"/>
    </row>
    <row r="36661" spans="14:16">
      <c r="N36661" s="102"/>
      <c r="O36661" s="93"/>
      <c r="P36661" s="93"/>
    </row>
    <row r="36662" spans="14:16">
      <c r="N36662" s="102"/>
      <c r="O36662" s="93"/>
      <c r="P36662" s="93"/>
    </row>
    <row r="36663" spans="14:16">
      <c r="N36663" s="102"/>
      <c r="O36663" s="93"/>
      <c r="P36663" s="93"/>
    </row>
    <row r="36664" spans="14:16">
      <c r="N36664" s="102"/>
      <c r="O36664" s="93"/>
      <c r="P36664" s="93"/>
    </row>
    <row r="36665" spans="14:16">
      <c r="N36665" s="102"/>
      <c r="O36665" s="93"/>
      <c r="P36665" s="93"/>
    </row>
    <row r="36666" spans="14:16">
      <c r="N36666" s="102"/>
      <c r="O36666" s="93"/>
      <c r="P36666" s="93"/>
    </row>
    <row r="36667" spans="14:16">
      <c r="N36667" s="102"/>
      <c r="O36667" s="93"/>
      <c r="P36667" s="93"/>
    </row>
    <row r="36668" spans="14:16">
      <c r="N36668" s="102"/>
      <c r="O36668" s="93"/>
      <c r="P36668" s="93"/>
    </row>
    <row r="36669" spans="14:16">
      <c r="N36669" s="102"/>
      <c r="O36669" s="93"/>
      <c r="P36669" s="93"/>
    </row>
    <row r="36670" spans="14:16">
      <c r="N36670" s="102"/>
      <c r="O36670" s="93"/>
      <c r="P36670" s="93"/>
    </row>
    <row r="36671" spans="14:16">
      <c r="N36671" s="102"/>
      <c r="O36671" s="93"/>
      <c r="P36671" s="93"/>
    </row>
    <row r="36672" spans="14:16">
      <c r="N36672" s="102"/>
      <c r="O36672" s="93"/>
      <c r="P36672" s="93"/>
    </row>
    <row r="36673" spans="14:16">
      <c r="N36673" s="102"/>
      <c r="O36673" s="93"/>
      <c r="P36673" s="93"/>
    </row>
    <row r="36674" spans="14:16">
      <c r="N36674" s="102"/>
      <c r="O36674" s="93"/>
      <c r="P36674" s="93"/>
    </row>
    <row r="36675" spans="14:16">
      <c r="N36675" s="102"/>
      <c r="O36675" s="93"/>
      <c r="P36675" s="93"/>
    </row>
    <row r="36676" spans="14:16">
      <c r="N36676" s="102"/>
      <c r="O36676" s="93"/>
      <c r="P36676" s="93"/>
    </row>
    <row r="36677" spans="14:16">
      <c r="N36677" s="102"/>
      <c r="O36677" s="93"/>
      <c r="P36677" s="93"/>
    </row>
    <row r="36678" spans="14:16">
      <c r="N36678" s="102"/>
      <c r="O36678" s="93"/>
      <c r="P36678" s="93"/>
    </row>
    <row r="36679" spans="14:16">
      <c r="N36679" s="102"/>
      <c r="O36679" s="93"/>
      <c r="P36679" s="93"/>
    </row>
    <row r="36680" spans="14:16">
      <c r="N36680" s="102"/>
      <c r="O36680" s="93"/>
      <c r="P36680" s="93"/>
    </row>
    <row r="36681" spans="14:16">
      <c r="N36681" s="102"/>
      <c r="O36681" s="93"/>
      <c r="P36681" s="93"/>
    </row>
    <row r="36682" spans="14:16">
      <c r="N36682" s="102"/>
      <c r="O36682" s="93"/>
      <c r="P36682" s="93"/>
    </row>
    <row r="36683" spans="14:16">
      <c r="N36683" s="102"/>
      <c r="O36683" s="93"/>
      <c r="P36683" s="93"/>
    </row>
    <row r="36684" spans="14:16">
      <c r="N36684" s="102"/>
      <c r="O36684" s="93"/>
      <c r="P36684" s="93"/>
    </row>
    <row r="36685" spans="14:16">
      <c r="N36685" s="102"/>
      <c r="O36685" s="93"/>
      <c r="P36685" s="93"/>
    </row>
    <row r="36686" spans="14:16">
      <c r="N36686" s="102"/>
      <c r="O36686" s="93"/>
      <c r="P36686" s="93"/>
    </row>
    <row r="36687" spans="14:16">
      <c r="N36687" s="102"/>
      <c r="O36687" s="93"/>
      <c r="P36687" s="93"/>
    </row>
    <row r="36688" spans="14:16">
      <c r="N36688" s="102"/>
      <c r="O36688" s="93"/>
      <c r="P36688" s="93"/>
    </row>
    <row r="36689" spans="14:16">
      <c r="N36689" s="102"/>
      <c r="O36689" s="93"/>
      <c r="P36689" s="93"/>
    </row>
    <row r="36690" spans="14:16">
      <c r="N36690" s="102"/>
      <c r="O36690" s="93"/>
      <c r="P36690" s="93"/>
    </row>
    <row r="36691" spans="14:16">
      <c r="N36691" s="102"/>
      <c r="O36691" s="93"/>
      <c r="P36691" s="93"/>
    </row>
    <row r="36692" spans="14:16">
      <c r="N36692" s="102"/>
      <c r="O36692" s="93"/>
      <c r="P36692" s="93"/>
    </row>
    <row r="36693" spans="14:16">
      <c r="N36693" s="102"/>
      <c r="O36693" s="93"/>
      <c r="P36693" s="93"/>
    </row>
    <row r="36694" spans="14:16">
      <c r="N36694" s="102"/>
      <c r="O36694" s="93"/>
      <c r="P36694" s="93"/>
    </row>
    <row r="36695" spans="14:16">
      <c r="N36695" s="102"/>
      <c r="O36695" s="93"/>
      <c r="P36695" s="93"/>
    </row>
    <row r="36696" spans="14:16">
      <c r="N36696" s="102"/>
      <c r="O36696" s="93"/>
      <c r="P36696" s="93"/>
    </row>
    <row r="36697" spans="14:16">
      <c r="N36697" s="102"/>
      <c r="O36697" s="93"/>
      <c r="P36697" s="93"/>
    </row>
    <row r="36698" spans="14:16">
      <c r="N36698" s="102"/>
      <c r="O36698" s="93"/>
      <c r="P36698" s="93"/>
    </row>
    <row r="36699" spans="14:16">
      <c r="N36699" s="102"/>
      <c r="O36699" s="93"/>
      <c r="P36699" s="93"/>
    </row>
    <row r="36700" spans="14:16">
      <c r="N36700" s="102"/>
      <c r="O36700" s="93"/>
      <c r="P36700" s="93"/>
    </row>
    <row r="36701" spans="14:16">
      <c r="N36701" s="102"/>
      <c r="O36701" s="93"/>
      <c r="P36701" s="93"/>
    </row>
    <row r="36702" spans="14:16">
      <c r="N36702" s="102"/>
      <c r="O36702" s="93"/>
      <c r="P36702" s="93"/>
    </row>
    <row r="36703" spans="14:16">
      <c r="N36703" s="102"/>
      <c r="O36703" s="93"/>
      <c r="P36703" s="93"/>
    </row>
    <row r="36704" spans="14:16">
      <c r="N36704" s="102"/>
      <c r="O36704" s="93"/>
      <c r="P36704" s="93"/>
    </row>
    <row r="36705" spans="14:16">
      <c r="N36705" s="102"/>
      <c r="O36705" s="93"/>
      <c r="P36705" s="93"/>
    </row>
    <row r="36706" spans="14:16">
      <c r="N36706" s="102"/>
      <c r="O36706" s="93"/>
      <c r="P36706" s="93"/>
    </row>
    <row r="36707" spans="14:16">
      <c r="N36707" s="102"/>
      <c r="O36707" s="93"/>
      <c r="P36707" s="93"/>
    </row>
    <row r="36708" spans="14:16">
      <c r="N36708" s="102"/>
      <c r="O36708" s="93"/>
      <c r="P36708" s="93"/>
    </row>
    <row r="36709" spans="14:16">
      <c r="N36709" s="102"/>
      <c r="O36709" s="93"/>
      <c r="P36709" s="93"/>
    </row>
    <row r="36710" spans="14:16">
      <c r="N36710" s="102"/>
      <c r="O36710" s="93"/>
      <c r="P36710" s="93"/>
    </row>
    <row r="36711" spans="14:16">
      <c r="N36711" s="102"/>
      <c r="O36711" s="93"/>
      <c r="P36711" s="93"/>
    </row>
    <row r="36712" spans="14:16">
      <c r="N36712" s="102"/>
      <c r="O36712" s="93"/>
      <c r="P36712" s="93"/>
    </row>
    <row r="36713" spans="14:16">
      <c r="N36713" s="102"/>
      <c r="O36713" s="93"/>
      <c r="P36713" s="93"/>
    </row>
    <row r="36714" spans="14:16">
      <c r="N36714" s="102"/>
      <c r="O36714" s="93"/>
      <c r="P36714" s="93"/>
    </row>
    <row r="36715" spans="14:16">
      <c r="N36715" s="102"/>
      <c r="O36715" s="93"/>
      <c r="P36715" s="93"/>
    </row>
    <row r="36716" spans="14:16">
      <c r="N36716" s="102"/>
      <c r="O36716" s="93"/>
      <c r="P36716" s="93"/>
    </row>
    <row r="36717" spans="14:16">
      <c r="N36717" s="102"/>
      <c r="O36717" s="93"/>
      <c r="P36717" s="93"/>
    </row>
    <row r="36718" spans="14:16">
      <c r="N36718" s="102"/>
      <c r="O36718" s="93"/>
      <c r="P36718" s="93"/>
    </row>
    <row r="36719" spans="14:16">
      <c r="N36719" s="102"/>
      <c r="O36719" s="93"/>
      <c r="P36719" s="93"/>
    </row>
    <row r="36720" spans="14:16">
      <c r="N36720" s="102"/>
      <c r="O36720" s="93"/>
      <c r="P36720" s="93"/>
    </row>
    <row r="36721" spans="14:16">
      <c r="N36721" s="102"/>
      <c r="O36721" s="93"/>
      <c r="P36721" s="93"/>
    </row>
    <row r="36722" spans="14:16">
      <c r="N36722" s="102"/>
      <c r="O36722" s="93"/>
      <c r="P36722" s="93"/>
    </row>
    <row r="36723" spans="14:16">
      <c r="N36723" s="102"/>
      <c r="O36723" s="93"/>
      <c r="P36723" s="93"/>
    </row>
    <row r="36724" spans="14:16">
      <c r="N36724" s="102"/>
      <c r="O36724" s="93"/>
      <c r="P36724" s="93"/>
    </row>
    <row r="36725" spans="14:16">
      <c r="N36725" s="102"/>
      <c r="O36725" s="93"/>
      <c r="P36725" s="93"/>
    </row>
    <row r="36726" spans="14:16">
      <c r="N36726" s="102"/>
      <c r="O36726" s="93"/>
      <c r="P36726" s="93"/>
    </row>
    <row r="36727" spans="14:16">
      <c r="N36727" s="102"/>
      <c r="O36727" s="93"/>
      <c r="P36727" s="93"/>
    </row>
    <row r="36728" spans="14:16">
      <c r="N36728" s="102"/>
      <c r="O36728" s="93"/>
      <c r="P36728" s="93"/>
    </row>
    <row r="36729" spans="14:16">
      <c r="N36729" s="102"/>
      <c r="O36729" s="93"/>
      <c r="P36729" s="93"/>
    </row>
    <row r="36730" spans="14:16">
      <c r="N36730" s="102"/>
      <c r="O36730" s="93"/>
      <c r="P36730" s="93"/>
    </row>
    <row r="36731" spans="14:16">
      <c r="N36731" s="102"/>
      <c r="O36731" s="93"/>
      <c r="P36731" s="93"/>
    </row>
    <row r="36732" spans="14:16">
      <c r="N36732" s="102"/>
      <c r="O36732" s="93"/>
      <c r="P36732" s="93"/>
    </row>
    <row r="36733" spans="14:16">
      <c r="N36733" s="102"/>
      <c r="O36733" s="93"/>
      <c r="P36733" s="93"/>
    </row>
    <row r="36734" spans="14:16">
      <c r="N36734" s="102"/>
      <c r="O36734" s="93"/>
      <c r="P36734" s="93"/>
    </row>
    <row r="36735" spans="14:16">
      <c r="N36735" s="102"/>
      <c r="O36735" s="93"/>
      <c r="P36735" s="93"/>
    </row>
    <row r="36736" spans="14:16">
      <c r="N36736" s="102"/>
      <c r="O36736" s="93"/>
      <c r="P36736" s="93"/>
    </row>
    <row r="36737" spans="14:16">
      <c r="N36737" s="102"/>
      <c r="O36737" s="93"/>
      <c r="P36737" s="93"/>
    </row>
    <row r="36738" spans="14:16">
      <c r="N36738" s="102"/>
      <c r="O36738" s="93"/>
      <c r="P36738" s="93"/>
    </row>
    <row r="36739" spans="14:16">
      <c r="N36739" s="102"/>
      <c r="O36739" s="93"/>
      <c r="P36739" s="93"/>
    </row>
    <row r="36740" spans="14:16">
      <c r="N36740" s="102"/>
      <c r="O36740" s="93"/>
      <c r="P36740" s="93"/>
    </row>
    <row r="36741" spans="14:16">
      <c r="N36741" s="102"/>
      <c r="O36741" s="93"/>
      <c r="P36741" s="93"/>
    </row>
    <row r="36742" spans="14:16">
      <c r="N36742" s="102"/>
      <c r="O36742" s="93"/>
      <c r="P36742" s="93"/>
    </row>
    <row r="36743" spans="14:16">
      <c r="N36743" s="102"/>
      <c r="O36743" s="93"/>
      <c r="P36743" s="93"/>
    </row>
    <row r="36744" spans="14:16">
      <c r="N36744" s="102"/>
      <c r="O36744" s="93"/>
      <c r="P36744" s="93"/>
    </row>
    <row r="36745" spans="14:16">
      <c r="N36745" s="102"/>
      <c r="O36745" s="93"/>
      <c r="P36745" s="93"/>
    </row>
    <row r="36746" spans="14:16">
      <c r="N36746" s="102"/>
      <c r="O36746" s="93"/>
      <c r="P36746" s="93"/>
    </row>
    <row r="36747" spans="14:16">
      <c r="N36747" s="102"/>
      <c r="O36747" s="93"/>
      <c r="P36747" s="93"/>
    </row>
    <row r="36748" spans="14:16">
      <c r="N36748" s="102"/>
      <c r="O36748" s="93"/>
      <c r="P36748" s="93"/>
    </row>
    <row r="36749" spans="14:16">
      <c r="N36749" s="102"/>
      <c r="O36749" s="93"/>
      <c r="P36749" s="93"/>
    </row>
    <row r="36750" spans="14:16">
      <c r="N36750" s="102"/>
      <c r="O36750" s="93"/>
      <c r="P36750" s="93"/>
    </row>
    <row r="36751" spans="14:16">
      <c r="N36751" s="102"/>
      <c r="O36751" s="93"/>
      <c r="P36751" s="93"/>
    </row>
    <row r="36752" spans="14:16">
      <c r="N36752" s="102"/>
      <c r="O36752" s="93"/>
      <c r="P36752" s="93"/>
    </row>
    <row r="36753" spans="14:16">
      <c r="N36753" s="102"/>
      <c r="O36753" s="93"/>
      <c r="P36753" s="93"/>
    </row>
    <row r="36754" spans="14:16">
      <c r="N36754" s="102"/>
      <c r="O36754" s="93"/>
      <c r="P36754" s="93"/>
    </row>
    <row r="36755" spans="14:16">
      <c r="N36755" s="102"/>
      <c r="O36755" s="93"/>
      <c r="P36755" s="93"/>
    </row>
    <row r="36756" spans="14:16">
      <c r="N36756" s="102"/>
      <c r="O36756" s="93"/>
      <c r="P36756" s="93"/>
    </row>
    <row r="36757" spans="14:16">
      <c r="N36757" s="102"/>
      <c r="O36757" s="93"/>
      <c r="P36757" s="93"/>
    </row>
    <row r="36758" spans="14:16">
      <c r="N36758" s="102"/>
      <c r="O36758" s="93"/>
      <c r="P36758" s="93"/>
    </row>
    <row r="36759" spans="14:16">
      <c r="N36759" s="102"/>
      <c r="O36759" s="93"/>
      <c r="P36759" s="93"/>
    </row>
    <row r="36760" spans="14:16">
      <c r="N36760" s="102"/>
      <c r="O36760" s="93"/>
      <c r="P36760" s="93"/>
    </row>
    <row r="36761" spans="14:16">
      <c r="N36761" s="102"/>
      <c r="O36761" s="93"/>
      <c r="P36761" s="93"/>
    </row>
    <row r="36762" spans="14:16">
      <c r="N36762" s="102"/>
      <c r="O36762" s="93"/>
      <c r="P36762" s="93"/>
    </row>
    <row r="36763" spans="14:16">
      <c r="N36763" s="102"/>
      <c r="O36763" s="93"/>
      <c r="P36763" s="93"/>
    </row>
    <row r="36764" spans="14:16">
      <c r="N36764" s="102"/>
      <c r="O36764" s="93"/>
      <c r="P36764" s="93"/>
    </row>
    <row r="36765" spans="14:16">
      <c r="N36765" s="102"/>
      <c r="O36765" s="93"/>
      <c r="P36765" s="93"/>
    </row>
    <row r="36766" spans="14:16">
      <c r="N36766" s="102"/>
      <c r="O36766" s="93"/>
      <c r="P36766" s="93"/>
    </row>
    <row r="36767" spans="14:16">
      <c r="N36767" s="102"/>
      <c r="O36767" s="93"/>
      <c r="P36767" s="93"/>
    </row>
    <row r="36768" spans="14:16">
      <c r="N36768" s="102"/>
      <c r="O36768" s="93"/>
      <c r="P36768" s="93"/>
    </row>
    <row r="36769" spans="14:16">
      <c r="N36769" s="102"/>
      <c r="O36769" s="93"/>
      <c r="P36769" s="93"/>
    </row>
    <row r="36770" spans="14:16">
      <c r="N36770" s="102"/>
      <c r="O36770" s="93"/>
      <c r="P36770" s="93"/>
    </row>
    <row r="36771" spans="14:16">
      <c r="N36771" s="102"/>
      <c r="O36771" s="93"/>
      <c r="P36771" s="93"/>
    </row>
    <row r="36772" spans="14:16">
      <c r="N36772" s="102"/>
      <c r="O36772" s="93"/>
      <c r="P36772" s="93"/>
    </row>
    <row r="36773" spans="14:16">
      <c r="N36773" s="102"/>
      <c r="O36773" s="93"/>
      <c r="P36773" s="93"/>
    </row>
    <row r="36774" spans="14:16">
      <c r="N36774" s="102"/>
      <c r="O36774" s="93"/>
      <c r="P36774" s="93"/>
    </row>
    <row r="36775" spans="14:16">
      <c r="N36775" s="102"/>
      <c r="O36775" s="93"/>
      <c r="P36775" s="93"/>
    </row>
    <row r="36776" spans="14:16">
      <c r="N36776" s="102"/>
      <c r="O36776" s="93"/>
      <c r="P36776" s="93"/>
    </row>
    <row r="36777" spans="14:16">
      <c r="N36777" s="102"/>
      <c r="O36777" s="93"/>
      <c r="P36777" s="93"/>
    </row>
    <row r="36778" spans="14:16">
      <c r="N36778" s="102"/>
      <c r="O36778" s="93"/>
      <c r="P36778" s="93"/>
    </row>
    <row r="36779" spans="14:16">
      <c r="N36779" s="102"/>
      <c r="O36779" s="93"/>
      <c r="P36779" s="93"/>
    </row>
    <row r="36780" spans="14:16">
      <c r="N36780" s="102"/>
      <c r="O36780" s="93"/>
      <c r="P36780" s="93"/>
    </row>
    <row r="36781" spans="14:16">
      <c r="N36781" s="102"/>
      <c r="O36781" s="93"/>
      <c r="P36781" s="93"/>
    </row>
    <row r="36782" spans="14:16">
      <c r="N36782" s="102"/>
      <c r="O36782" s="93"/>
      <c r="P36782" s="93"/>
    </row>
    <row r="36783" spans="14:16">
      <c r="N36783" s="102"/>
      <c r="O36783" s="93"/>
      <c r="P36783" s="93"/>
    </row>
    <row r="36784" spans="14:16">
      <c r="N36784" s="102"/>
      <c r="O36784" s="93"/>
      <c r="P36784" s="93"/>
    </row>
    <row r="36785" spans="14:16">
      <c r="N36785" s="102"/>
      <c r="O36785" s="93"/>
      <c r="P36785" s="93"/>
    </row>
    <row r="36786" spans="14:16">
      <c r="N36786" s="102"/>
      <c r="O36786" s="93"/>
      <c r="P36786" s="93"/>
    </row>
    <row r="36787" spans="14:16">
      <c r="N36787" s="102"/>
      <c r="O36787" s="93"/>
      <c r="P36787" s="93"/>
    </row>
    <row r="36788" spans="14:16">
      <c r="N36788" s="102"/>
      <c r="O36788" s="93"/>
      <c r="P36788" s="93"/>
    </row>
    <row r="36789" spans="14:16">
      <c r="N36789" s="102"/>
      <c r="O36789" s="93"/>
      <c r="P36789" s="93"/>
    </row>
    <row r="36790" spans="14:16">
      <c r="N36790" s="102"/>
      <c r="O36790" s="93"/>
      <c r="P36790" s="93"/>
    </row>
    <row r="36791" spans="14:16">
      <c r="N36791" s="102"/>
      <c r="O36791" s="93"/>
      <c r="P36791" s="93"/>
    </row>
    <row r="36792" spans="14:16">
      <c r="N36792" s="102"/>
      <c r="O36792" s="93"/>
      <c r="P36792" s="93"/>
    </row>
    <row r="36793" spans="14:16">
      <c r="N36793" s="102"/>
      <c r="O36793" s="93"/>
      <c r="P36793" s="93"/>
    </row>
    <row r="36794" spans="14:16">
      <c r="N36794" s="102"/>
      <c r="O36794" s="93"/>
      <c r="P36794" s="93"/>
    </row>
    <row r="36795" spans="14:16">
      <c r="N36795" s="102"/>
      <c r="O36795" s="93"/>
      <c r="P36795" s="93"/>
    </row>
    <row r="36796" spans="14:16">
      <c r="N36796" s="102"/>
      <c r="O36796" s="93"/>
      <c r="P36796" s="93"/>
    </row>
    <row r="36797" spans="14:16">
      <c r="N36797" s="102"/>
      <c r="O36797" s="93"/>
      <c r="P36797" s="93"/>
    </row>
    <row r="36798" spans="14:16">
      <c r="N36798" s="102"/>
      <c r="O36798" s="93"/>
      <c r="P36798" s="93"/>
    </row>
    <row r="36799" spans="14:16">
      <c r="N36799" s="102"/>
      <c r="O36799" s="93"/>
      <c r="P36799" s="93"/>
    </row>
    <row r="36800" spans="14:16">
      <c r="N36800" s="102"/>
      <c r="O36800" s="93"/>
      <c r="P36800" s="93"/>
    </row>
    <row r="36801" spans="14:16">
      <c r="N36801" s="102"/>
      <c r="O36801" s="93"/>
      <c r="P36801" s="93"/>
    </row>
    <row r="36802" spans="14:16">
      <c r="N36802" s="102"/>
      <c r="O36802" s="93"/>
      <c r="P36802" s="93"/>
    </row>
    <row r="36803" spans="14:16">
      <c r="N36803" s="102"/>
      <c r="O36803" s="93"/>
      <c r="P36803" s="93"/>
    </row>
    <row r="36804" spans="14:16">
      <c r="N36804" s="102"/>
      <c r="O36804" s="93"/>
      <c r="P36804" s="93"/>
    </row>
    <row r="36805" spans="14:16">
      <c r="N36805" s="102"/>
      <c r="O36805" s="93"/>
      <c r="P36805" s="93"/>
    </row>
    <row r="36806" spans="14:16">
      <c r="N36806" s="102"/>
      <c r="O36806" s="93"/>
      <c r="P36806" s="93"/>
    </row>
    <row r="36807" spans="14:16">
      <c r="N36807" s="102"/>
      <c r="O36807" s="93"/>
      <c r="P36807" s="93"/>
    </row>
    <row r="36808" spans="14:16">
      <c r="N36808" s="102"/>
      <c r="O36808" s="93"/>
      <c r="P36808" s="93"/>
    </row>
    <row r="36809" spans="14:16">
      <c r="N36809" s="102"/>
      <c r="O36809" s="93"/>
      <c r="P36809" s="93"/>
    </row>
    <row r="36810" spans="14:16">
      <c r="N36810" s="102"/>
      <c r="O36810" s="93"/>
      <c r="P36810" s="93"/>
    </row>
    <row r="36811" spans="14:16">
      <c r="N36811" s="102"/>
      <c r="O36811" s="93"/>
      <c r="P36811" s="93"/>
    </row>
    <row r="36812" spans="14:16">
      <c r="N36812" s="102"/>
      <c r="O36812" s="93"/>
      <c r="P36812" s="93"/>
    </row>
    <row r="36813" spans="14:16">
      <c r="N36813" s="102"/>
      <c r="O36813" s="93"/>
      <c r="P36813" s="93"/>
    </row>
    <row r="36814" spans="14:16">
      <c r="N36814" s="102"/>
      <c r="O36814" s="93"/>
      <c r="P36814" s="93"/>
    </row>
    <row r="36815" spans="14:16">
      <c r="N36815" s="102"/>
      <c r="O36815" s="93"/>
      <c r="P36815" s="93"/>
    </row>
    <row r="36816" spans="14:16">
      <c r="N36816" s="102"/>
      <c r="O36816" s="93"/>
      <c r="P36816" s="93"/>
    </row>
    <row r="36817" spans="14:16">
      <c r="N36817" s="102"/>
      <c r="O36817" s="93"/>
      <c r="P36817" s="93"/>
    </row>
    <row r="36818" spans="14:16">
      <c r="N36818" s="102"/>
      <c r="O36818" s="93"/>
      <c r="P36818" s="93"/>
    </row>
    <row r="36819" spans="14:16">
      <c r="N36819" s="102"/>
      <c r="O36819" s="93"/>
      <c r="P36819" s="93"/>
    </row>
    <row r="36820" spans="14:16">
      <c r="N36820" s="102"/>
      <c r="O36820" s="93"/>
      <c r="P36820" s="93"/>
    </row>
    <row r="36821" spans="14:16">
      <c r="N36821" s="102"/>
      <c r="O36821" s="93"/>
      <c r="P36821" s="93"/>
    </row>
    <row r="36822" spans="14:16">
      <c r="N36822" s="102"/>
      <c r="O36822" s="93"/>
      <c r="P36822" s="93"/>
    </row>
    <row r="36823" spans="14:16">
      <c r="N36823" s="102"/>
      <c r="O36823" s="93"/>
      <c r="P36823" s="93"/>
    </row>
    <row r="36824" spans="14:16">
      <c r="N36824" s="102"/>
      <c r="O36824" s="93"/>
      <c r="P36824" s="93"/>
    </row>
    <row r="36825" spans="14:16">
      <c r="N36825" s="102"/>
      <c r="O36825" s="93"/>
      <c r="P36825" s="93"/>
    </row>
    <row r="36826" spans="14:16">
      <c r="N36826" s="102"/>
      <c r="O36826" s="93"/>
      <c r="P36826" s="93"/>
    </row>
    <row r="36827" spans="14:16">
      <c r="N36827" s="102"/>
      <c r="O36827" s="93"/>
      <c r="P36827" s="93"/>
    </row>
    <row r="36828" spans="14:16">
      <c r="N36828" s="102"/>
      <c r="O36828" s="93"/>
      <c r="P36828" s="93"/>
    </row>
    <row r="36829" spans="14:16">
      <c r="N36829" s="102"/>
      <c r="O36829" s="93"/>
      <c r="P36829" s="93"/>
    </row>
    <row r="36830" spans="14:16">
      <c r="N36830" s="102"/>
      <c r="O36830" s="93"/>
      <c r="P36830" s="93"/>
    </row>
    <row r="36831" spans="14:16">
      <c r="N36831" s="102"/>
      <c r="O36831" s="93"/>
      <c r="P36831" s="93"/>
    </row>
    <row r="36832" spans="14:16">
      <c r="N36832" s="102"/>
      <c r="O36832" s="93"/>
      <c r="P36832" s="93"/>
    </row>
    <row r="36833" spans="14:16">
      <c r="N36833" s="102"/>
      <c r="O36833" s="93"/>
      <c r="P36833" s="93"/>
    </row>
    <row r="36834" spans="14:16">
      <c r="N36834" s="102"/>
      <c r="O36834" s="93"/>
      <c r="P36834" s="93"/>
    </row>
    <row r="36835" spans="14:16">
      <c r="N36835" s="102"/>
      <c r="O36835" s="93"/>
      <c r="P36835" s="93"/>
    </row>
    <row r="36836" spans="14:16">
      <c r="N36836" s="102"/>
      <c r="O36836" s="93"/>
      <c r="P36836" s="93"/>
    </row>
    <row r="36837" spans="14:16">
      <c r="N36837" s="102"/>
      <c r="O36837" s="93"/>
      <c r="P36837" s="93"/>
    </row>
    <row r="36838" spans="14:16">
      <c r="N36838" s="102"/>
      <c r="O36838" s="93"/>
      <c r="P36838" s="93"/>
    </row>
    <row r="36839" spans="14:16">
      <c r="N36839" s="102"/>
      <c r="O36839" s="93"/>
      <c r="P36839" s="93"/>
    </row>
    <row r="36840" spans="14:16">
      <c r="N36840" s="102"/>
      <c r="O36840" s="93"/>
      <c r="P36840" s="93"/>
    </row>
    <row r="36841" spans="14:16">
      <c r="N36841" s="102"/>
      <c r="O36841" s="93"/>
      <c r="P36841" s="93"/>
    </row>
    <row r="36842" spans="14:16">
      <c r="N36842" s="102"/>
      <c r="O36842" s="93"/>
      <c r="P36842" s="93"/>
    </row>
    <row r="36843" spans="14:16">
      <c r="N36843" s="102"/>
      <c r="O36843" s="93"/>
      <c r="P36843" s="93"/>
    </row>
    <row r="36844" spans="14:16">
      <c r="N36844" s="102"/>
      <c r="O36844" s="93"/>
      <c r="P36844" s="93"/>
    </row>
    <row r="36845" spans="14:16">
      <c r="N36845" s="102"/>
      <c r="O36845" s="93"/>
      <c r="P36845" s="93"/>
    </row>
    <row r="36846" spans="14:16">
      <c r="N36846" s="102"/>
      <c r="O36846" s="93"/>
      <c r="P36846" s="93"/>
    </row>
    <row r="36847" spans="14:16">
      <c r="N36847" s="102"/>
      <c r="O36847" s="93"/>
      <c r="P36847" s="93"/>
    </row>
    <row r="36848" spans="14:16">
      <c r="N36848" s="102"/>
      <c r="O36848" s="93"/>
      <c r="P36848" s="93"/>
    </row>
    <row r="36849" spans="14:16">
      <c r="N36849" s="102"/>
      <c r="O36849" s="93"/>
      <c r="P36849" s="93"/>
    </row>
    <row r="36850" spans="14:16">
      <c r="N36850" s="102"/>
      <c r="O36850" s="93"/>
      <c r="P36850" s="93"/>
    </row>
    <row r="36851" spans="14:16">
      <c r="N36851" s="102"/>
      <c r="O36851" s="93"/>
      <c r="P36851" s="93"/>
    </row>
    <row r="36852" spans="14:16">
      <c r="N36852" s="102"/>
      <c r="O36852" s="93"/>
      <c r="P36852" s="93"/>
    </row>
    <row r="36853" spans="14:16">
      <c r="N36853" s="102"/>
      <c r="O36853" s="93"/>
      <c r="P36853" s="93"/>
    </row>
    <row r="36854" spans="14:16">
      <c r="N36854" s="102"/>
      <c r="O36854" s="93"/>
      <c r="P36854" s="93"/>
    </row>
    <row r="36855" spans="14:16">
      <c r="N36855" s="102"/>
      <c r="O36855" s="93"/>
      <c r="P36855" s="93"/>
    </row>
    <row r="36856" spans="14:16">
      <c r="N36856" s="102"/>
      <c r="O36856" s="93"/>
      <c r="P36856" s="93"/>
    </row>
    <row r="36857" spans="14:16">
      <c r="N36857" s="102"/>
      <c r="O36857" s="93"/>
      <c r="P36857" s="93"/>
    </row>
    <row r="36858" spans="14:16">
      <c r="N36858" s="102"/>
      <c r="O36858" s="93"/>
      <c r="P36858" s="93"/>
    </row>
    <row r="36859" spans="14:16">
      <c r="N36859" s="102"/>
      <c r="O36859" s="93"/>
      <c r="P36859" s="93"/>
    </row>
    <row r="36860" spans="14:16">
      <c r="N36860" s="102"/>
      <c r="O36860" s="93"/>
      <c r="P36860" s="93"/>
    </row>
    <row r="36861" spans="14:16">
      <c r="N36861" s="102"/>
      <c r="O36861" s="93"/>
      <c r="P36861" s="93"/>
    </row>
    <row r="36862" spans="14:16">
      <c r="N36862" s="102"/>
      <c r="O36862" s="93"/>
      <c r="P36862" s="93"/>
    </row>
    <row r="36863" spans="14:16">
      <c r="N36863" s="102"/>
      <c r="O36863" s="93"/>
      <c r="P36863" s="93"/>
    </row>
    <row r="36864" spans="14:16">
      <c r="N36864" s="102"/>
      <c r="O36864" s="93"/>
      <c r="P36864" s="93"/>
    </row>
    <row r="36865" spans="14:16">
      <c r="N36865" s="102"/>
      <c r="O36865" s="93"/>
      <c r="P36865" s="93"/>
    </row>
    <row r="36866" spans="14:16">
      <c r="N36866" s="102"/>
      <c r="O36866" s="93"/>
      <c r="P36866" s="93"/>
    </row>
    <row r="36867" spans="14:16">
      <c r="N36867" s="102"/>
      <c r="O36867" s="93"/>
      <c r="P36867" s="93"/>
    </row>
    <row r="36868" spans="14:16">
      <c r="N36868" s="102"/>
      <c r="O36868" s="93"/>
      <c r="P36868" s="93"/>
    </row>
    <row r="36869" spans="14:16">
      <c r="N36869" s="102"/>
      <c r="O36869" s="93"/>
      <c r="P36869" s="93"/>
    </row>
    <row r="36870" spans="14:16">
      <c r="N36870" s="102"/>
      <c r="O36870" s="93"/>
      <c r="P36870" s="93"/>
    </row>
    <row r="36871" spans="14:16">
      <c r="N36871" s="102"/>
      <c r="O36871" s="93"/>
      <c r="P36871" s="93"/>
    </row>
    <row r="36872" spans="14:16">
      <c r="N36872" s="102"/>
      <c r="O36872" s="93"/>
      <c r="P36872" s="93"/>
    </row>
    <row r="36873" spans="14:16">
      <c r="N36873" s="102"/>
      <c r="O36873" s="93"/>
      <c r="P36873" s="93"/>
    </row>
    <row r="36874" spans="14:16">
      <c r="N36874" s="102"/>
      <c r="O36874" s="93"/>
      <c r="P36874" s="93"/>
    </row>
    <row r="36875" spans="14:16">
      <c r="N36875" s="102"/>
      <c r="O36875" s="93"/>
      <c r="P36875" s="93"/>
    </row>
    <row r="36876" spans="14:16">
      <c r="N36876" s="102"/>
      <c r="O36876" s="93"/>
      <c r="P36876" s="93"/>
    </row>
    <row r="36877" spans="14:16">
      <c r="N36877" s="102"/>
      <c r="O36877" s="93"/>
      <c r="P36877" s="93"/>
    </row>
    <row r="36878" spans="14:16">
      <c r="N36878" s="102"/>
      <c r="O36878" s="93"/>
      <c r="P36878" s="93"/>
    </row>
    <row r="36879" spans="14:16">
      <c r="N36879" s="102"/>
      <c r="O36879" s="93"/>
      <c r="P36879" s="93"/>
    </row>
    <row r="36880" spans="14:16">
      <c r="N36880" s="102"/>
      <c r="O36880" s="93"/>
      <c r="P36880" s="93"/>
    </row>
    <row r="36881" spans="14:16">
      <c r="N36881" s="102"/>
      <c r="O36881" s="93"/>
      <c r="P36881" s="93"/>
    </row>
    <row r="36882" spans="14:16">
      <c r="N36882" s="102"/>
      <c r="O36882" s="93"/>
      <c r="P36882" s="93"/>
    </row>
    <row r="36883" spans="14:16">
      <c r="N36883" s="102"/>
      <c r="O36883" s="93"/>
      <c r="P36883" s="93"/>
    </row>
    <row r="36884" spans="14:16">
      <c r="N36884" s="102"/>
      <c r="O36884" s="93"/>
      <c r="P36884" s="93"/>
    </row>
    <row r="36885" spans="14:16">
      <c r="N36885" s="102"/>
      <c r="O36885" s="93"/>
      <c r="P36885" s="93"/>
    </row>
    <row r="36886" spans="14:16">
      <c r="N36886" s="102"/>
      <c r="O36886" s="93"/>
      <c r="P36886" s="93"/>
    </row>
    <row r="36887" spans="14:16">
      <c r="N36887" s="102"/>
      <c r="O36887" s="93"/>
      <c r="P36887" s="93"/>
    </row>
    <row r="36888" spans="14:16">
      <c r="N36888" s="102"/>
      <c r="O36888" s="93"/>
      <c r="P36888" s="93"/>
    </row>
    <row r="36889" spans="14:16">
      <c r="N36889" s="102"/>
      <c r="O36889" s="93"/>
      <c r="P36889" s="93"/>
    </row>
    <row r="36890" spans="14:16">
      <c r="N36890" s="102"/>
      <c r="O36890" s="93"/>
      <c r="P36890" s="93"/>
    </row>
    <row r="36891" spans="14:16">
      <c r="N36891" s="102"/>
      <c r="O36891" s="93"/>
      <c r="P36891" s="93"/>
    </row>
    <row r="36892" spans="14:16">
      <c r="N36892" s="102"/>
      <c r="O36892" s="93"/>
      <c r="P36892" s="93"/>
    </row>
    <row r="36893" spans="14:16">
      <c r="N36893" s="102"/>
      <c r="O36893" s="93"/>
      <c r="P36893" s="93"/>
    </row>
    <row r="36894" spans="14:16">
      <c r="N36894" s="102"/>
      <c r="O36894" s="93"/>
      <c r="P36894" s="93"/>
    </row>
    <row r="36895" spans="14:16">
      <c r="N36895" s="102"/>
      <c r="O36895" s="93"/>
      <c r="P36895" s="93"/>
    </row>
    <row r="36896" spans="14:16">
      <c r="N36896" s="102"/>
      <c r="O36896" s="93"/>
      <c r="P36896" s="93"/>
    </row>
    <row r="36897" spans="14:16">
      <c r="N36897" s="102"/>
      <c r="O36897" s="93"/>
      <c r="P36897" s="93"/>
    </row>
    <row r="36898" spans="14:16">
      <c r="N36898" s="102"/>
      <c r="O36898" s="93"/>
      <c r="P36898" s="93"/>
    </row>
    <row r="36899" spans="14:16">
      <c r="N36899" s="102"/>
      <c r="O36899" s="93"/>
      <c r="P36899" s="93"/>
    </row>
    <row r="36900" spans="14:16">
      <c r="N36900" s="102"/>
      <c r="O36900" s="93"/>
      <c r="P36900" s="93"/>
    </row>
    <row r="36901" spans="14:16">
      <c r="N36901" s="102"/>
      <c r="O36901" s="93"/>
      <c r="P36901" s="93"/>
    </row>
    <row r="36902" spans="14:16">
      <c r="N36902" s="102"/>
      <c r="O36902" s="93"/>
      <c r="P36902" s="93"/>
    </row>
    <row r="36903" spans="14:16">
      <c r="N36903" s="102"/>
      <c r="O36903" s="93"/>
      <c r="P36903" s="93"/>
    </row>
    <row r="36904" spans="14:16">
      <c r="N36904" s="102"/>
      <c r="O36904" s="93"/>
      <c r="P36904" s="93"/>
    </row>
    <row r="36905" spans="14:16">
      <c r="N36905" s="102"/>
      <c r="O36905" s="93"/>
      <c r="P36905" s="93"/>
    </row>
    <row r="36906" spans="14:16">
      <c r="N36906" s="102"/>
      <c r="O36906" s="93"/>
      <c r="P36906" s="93"/>
    </row>
    <row r="36907" spans="14:16">
      <c r="N36907" s="102"/>
      <c r="O36907" s="93"/>
      <c r="P36907" s="93"/>
    </row>
    <row r="36908" spans="14:16">
      <c r="N36908" s="102"/>
      <c r="O36908" s="93"/>
      <c r="P36908" s="93"/>
    </row>
    <row r="36909" spans="14:16">
      <c r="N36909" s="102"/>
      <c r="O36909" s="93"/>
      <c r="P36909" s="93"/>
    </row>
    <row r="36910" spans="14:16">
      <c r="N36910" s="102"/>
      <c r="O36910" s="93"/>
      <c r="P36910" s="93"/>
    </row>
    <row r="36911" spans="14:16">
      <c r="N36911" s="102"/>
      <c r="O36911" s="93"/>
      <c r="P36911" s="93"/>
    </row>
    <row r="36912" spans="14:16">
      <c r="N36912" s="102"/>
      <c r="O36912" s="93"/>
      <c r="P36912" s="93"/>
    </row>
    <row r="36913" spans="14:16">
      <c r="N36913" s="102"/>
      <c r="O36913" s="93"/>
      <c r="P36913" s="93"/>
    </row>
    <row r="36914" spans="14:16">
      <c r="N36914" s="102"/>
      <c r="O36914" s="93"/>
      <c r="P36914" s="93"/>
    </row>
    <row r="36915" spans="14:16">
      <c r="N36915" s="102"/>
      <c r="O36915" s="93"/>
      <c r="P36915" s="93"/>
    </row>
    <row r="36916" spans="14:16">
      <c r="N36916" s="102"/>
      <c r="O36916" s="93"/>
      <c r="P36916" s="93"/>
    </row>
    <row r="36917" spans="14:16">
      <c r="N36917" s="102"/>
      <c r="O36917" s="93"/>
      <c r="P36917" s="93"/>
    </row>
    <row r="36918" spans="14:16">
      <c r="N36918" s="102"/>
      <c r="O36918" s="93"/>
      <c r="P36918" s="93"/>
    </row>
    <row r="36919" spans="14:16">
      <c r="N36919" s="102"/>
      <c r="O36919" s="93"/>
      <c r="P36919" s="93"/>
    </row>
    <row r="36920" spans="14:16">
      <c r="N36920" s="102"/>
      <c r="O36920" s="93"/>
      <c r="P36920" s="93"/>
    </row>
    <row r="36921" spans="14:16">
      <c r="N36921" s="102"/>
      <c r="O36921" s="93"/>
      <c r="P36921" s="93"/>
    </row>
    <row r="36922" spans="14:16">
      <c r="N36922" s="102"/>
      <c r="O36922" s="93"/>
      <c r="P36922" s="93"/>
    </row>
    <row r="36923" spans="14:16">
      <c r="N36923" s="102"/>
      <c r="O36923" s="93"/>
      <c r="P36923" s="93"/>
    </row>
    <row r="36924" spans="14:16">
      <c r="N36924" s="102"/>
      <c r="O36924" s="93"/>
      <c r="P36924" s="93"/>
    </row>
    <row r="36925" spans="14:16">
      <c r="N36925" s="102"/>
      <c r="O36925" s="93"/>
      <c r="P36925" s="93"/>
    </row>
    <row r="36926" spans="14:16">
      <c r="N36926" s="102"/>
      <c r="O36926" s="93"/>
      <c r="P36926" s="93"/>
    </row>
    <row r="36927" spans="14:16">
      <c r="N36927" s="102"/>
      <c r="O36927" s="93"/>
      <c r="P36927" s="93"/>
    </row>
    <row r="36928" spans="14:16">
      <c r="N36928" s="102"/>
      <c r="O36928" s="93"/>
      <c r="P36928" s="93"/>
    </row>
    <row r="36929" spans="14:16">
      <c r="N36929" s="102"/>
      <c r="O36929" s="93"/>
      <c r="P36929" s="93"/>
    </row>
    <row r="36930" spans="14:16">
      <c r="N36930" s="102"/>
      <c r="O36930" s="93"/>
      <c r="P36930" s="93"/>
    </row>
    <row r="36931" spans="14:16">
      <c r="N36931" s="102"/>
      <c r="O36931" s="93"/>
      <c r="P36931" s="93"/>
    </row>
    <row r="36932" spans="14:16">
      <c r="N36932" s="102"/>
      <c r="O36932" s="93"/>
      <c r="P36932" s="93"/>
    </row>
    <row r="36933" spans="14:16">
      <c r="N36933" s="102"/>
      <c r="O36933" s="93"/>
      <c r="P36933" s="93"/>
    </row>
    <row r="36934" spans="14:16">
      <c r="N36934" s="102"/>
      <c r="O36934" s="93"/>
      <c r="P36934" s="93"/>
    </row>
    <row r="36935" spans="14:16">
      <c r="N36935" s="102"/>
      <c r="O36935" s="93"/>
      <c r="P36935" s="93"/>
    </row>
    <row r="36936" spans="14:16">
      <c r="N36936" s="102"/>
      <c r="O36936" s="93"/>
      <c r="P36936" s="93"/>
    </row>
    <row r="36937" spans="14:16">
      <c r="N36937" s="102"/>
      <c r="O36937" s="93"/>
      <c r="P36937" s="93"/>
    </row>
    <row r="36938" spans="14:16">
      <c r="N36938" s="102"/>
      <c r="O36938" s="93"/>
      <c r="P36938" s="93"/>
    </row>
    <row r="36939" spans="14:16">
      <c r="N36939" s="102"/>
      <c r="O36939" s="93"/>
      <c r="P36939" s="93"/>
    </row>
    <row r="36940" spans="14:16">
      <c r="N36940" s="102"/>
      <c r="O36940" s="93"/>
      <c r="P36940" s="93"/>
    </row>
    <row r="36941" spans="14:16">
      <c r="N36941" s="102"/>
      <c r="O36941" s="93"/>
      <c r="P36941" s="93"/>
    </row>
    <row r="36942" spans="14:16">
      <c r="N36942" s="102"/>
      <c r="O36942" s="93"/>
      <c r="P36942" s="93"/>
    </row>
    <row r="36943" spans="14:16">
      <c r="N36943" s="102"/>
      <c r="O36943" s="93"/>
      <c r="P36943" s="93"/>
    </row>
    <row r="36944" spans="14:16">
      <c r="N36944" s="102"/>
      <c r="O36944" s="93"/>
      <c r="P36944" s="93"/>
    </row>
    <row r="36945" spans="14:16">
      <c r="N36945" s="102"/>
      <c r="O36945" s="93"/>
      <c r="P36945" s="93"/>
    </row>
    <row r="36946" spans="14:16">
      <c r="N36946" s="102"/>
      <c r="O36946" s="93"/>
      <c r="P36946" s="93"/>
    </row>
    <row r="36947" spans="14:16">
      <c r="N36947" s="102"/>
      <c r="O36947" s="93"/>
      <c r="P36947" s="93"/>
    </row>
    <row r="36948" spans="14:16">
      <c r="N36948" s="102"/>
      <c r="O36948" s="93"/>
      <c r="P36948" s="93"/>
    </row>
    <row r="36949" spans="14:16">
      <c r="N36949" s="102"/>
      <c r="O36949" s="93"/>
      <c r="P36949" s="93"/>
    </row>
    <row r="36950" spans="14:16">
      <c r="N36950" s="102"/>
      <c r="O36950" s="93"/>
      <c r="P36950" s="93"/>
    </row>
    <row r="36951" spans="14:16">
      <c r="N36951" s="102"/>
      <c r="O36951" s="93"/>
      <c r="P36951" s="93"/>
    </row>
    <row r="36952" spans="14:16">
      <c r="N36952" s="102"/>
      <c r="O36952" s="93"/>
      <c r="P36952" s="93"/>
    </row>
    <row r="36953" spans="14:16">
      <c r="N36953" s="102"/>
      <c r="O36953" s="93"/>
      <c r="P36953" s="93"/>
    </row>
    <row r="36954" spans="14:16">
      <c r="N36954" s="102"/>
      <c r="O36954" s="93"/>
      <c r="P36954" s="93"/>
    </row>
    <row r="36955" spans="14:16">
      <c r="N36955" s="102"/>
      <c r="O36955" s="93"/>
      <c r="P36955" s="93"/>
    </row>
    <row r="36956" spans="14:16">
      <c r="N36956" s="102"/>
      <c r="O36956" s="93"/>
      <c r="P36956" s="93"/>
    </row>
    <row r="36957" spans="14:16">
      <c r="N36957" s="102"/>
      <c r="O36957" s="93"/>
      <c r="P36957" s="93"/>
    </row>
    <row r="36958" spans="14:16">
      <c r="N36958" s="102"/>
      <c r="O36958" s="93"/>
      <c r="P36958" s="93"/>
    </row>
    <row r="36959" spans="14:16">
      <c r="N36959" s="102"/>
      <c r="O36959" s="93"/>
      <c r="P36959" s="93"/>
    </row>
    <row r="36960" spans="14:16">
      <c r="N36960" s="102"/>
      <c r="O36960" s="93"/>
      <c r="P36960" s="93"/>
    </row>
    <row r="36961" spans="14:16">
      <c r="N36961" s="102"/>
      <c r="O36961" s="93"/>
      <c r="P36961" s="93"/>
    </row>
    <row r="36962" spans="14:16">
      <c r="N36962" s="102"/>
      <c r="O36962" s="93"/>
      <c r="P36962" s="93"/>
    </row>
    <row r="36963" spans="14:16">
      <c r="N36963" s="102"/>
      <c r="O36963" s="93"/>
      <c r="P36963" s="93"/>
    </row>
    <row r="36964" spans="14:16">
      <c r="N36964" s="102"/>
      <c r="O36964" s="93"/>
      <c r="P36964" s="93"/>
    </row>
    <row r="36965" spans="14:16">
      <c r="N36965" s="102"/>
      <c r="O36965" s="93"/>
      <c r="P36965" s="93"/>
    </row>
    <row r="36966" spans="14:16">
      <c r="N36966" s="102"/>
      <c r="O36966" s="93"/>
      <c r="P36966" s="93"/>
    </row>
    <row r="36967" spans="14:16">
      <c r="N36967" s="102"/>
      <c r="O36967" s="93"/>
      <c r="P36967" s="93"/>
    </row>
    <row r="36968" spans="14:16">
      <c r="N36968" s="102"/>
      <c r="O36968" s="93"/>
      <c r="P36968" s="93"/>
    </row>
    <row r="36969" spans="14:16">
      <c r="N36969" s="102"/>
      <c r="O36969" s="93"/>
      <c r="P36969" s="93"/>
    </row>
    <row r="36970" spans="14:16">
      <c r="N36970" s="102"/>
      <c r="O36970" s="93"/>
      <c r="P36970" s="93"/>
    </row>
    <row r="36971" spans="14:16">
      <c r="N36971" s="102"/>
      <c r="O36971" s="93"/>
      <c r="P36971" s="93"/>
    </row>
    <row r="36972" spans="14:16">
      <c r="N36972" s="102"/>
      <c r="O36972" s="93"/>
      <c r="P36972" s="93"/>
    </row>
    <row r="36973" spans="14:16">
      <c r="N36973" s="102"/>
      <c r="O36973" s="93"/>
      <c r="P36973" s="93"/>
    </row>
    <row r="36974" spans="14:16">
      <c r="N36974" s="102"/>
      <c r="O36974" s="93"/>
      <c r="P36974" s="93"/>
    </row>
    <row r="36975" spans="14:16">
      <c r="N36975" s="102"/>
      <c r="O36975" s="93"/>
      <c r="P36975" s="93"/>
    </row>
    <row r="36976" spans="14:16">
      <c r="N36976" s="102"/>
      <c r="O36976" s="93"/>
      <c r="P36976" s="93"/>
    </row>
    <row r="36977" spans="14:16">
      <c r="N36977" s="102"/>
      <c r="O36977" s="93"/>
      <c r="P36977" s="93"/>
    </row>
    <row r="36978" spans="14:16">
      <c r="N36978" s="102"/>
      <c r="O36978" s="93"/>
      <c r="P36978" s="93"/>
    </row>
    <row r="36979" spans="14:16">
      <c r="N36979" s="102"/>
      <c r="O36979" s="93"/>
      <c r="P36979" s="93"/>
    </row>
    <row r="36980" spans="14:16">
      <c r="N36980" s="102"/>
      <c r="O36980" s="93"/>
      <c r="P36980" s="93"/>
    </row>
    <row r="36981" spans="14:16">
      <c r="N36981" s="102"/>
      <c r="O36981" s="93"/>
      <c r="P36981" s="93"/>
    </row>
    <row r="36982" spans="14:16">
      <c r="N36982" s="102"/>
      <c r="O36982" s="93"/>
      <c r="P36982" s="93"/>
    </row>
    <row r="36983" spans="14:16">
      <c r="N36983" s="102"/>
      <c r="O36983" s="93"/>
      <c r="P36983" s="93"/>
    </row>
    <row r="36984" spans="14:16">
      <c r="N36984" s="102"/>
      <c r="O36984" s="93"/>
      <c r="P36984" s="93"/>
    </row>
    <row r="36985" spans="14:16">
      <c r="N36985" s="102"/>
      <c r="O36985" s="93"/>
      <c r="P36985" s="93"/>
    </row>
    <row r="36986" spans="14:16">
      <c r="N36986" s="102"/>
      <c r="O36986" s="93"/>
      <c r="P36986" s="93"/>
    </row>
    <row r="36987" spans="14:16">
      <c r="N36987" s="102"/>
      <c r="O36987" s="93"/>
      <c r="P36987" s="93"/>
    </row>
    <row r="36988" spans="14:16">
      <c r="N36988" s="102"/>
      <c r="O36988" s="93"/>
      <c r="P36988" s="93"/>
    </row>
    <row r="36989" spans="14:16">
      <c r="N36989" s="102"/>
      <c r="O36989" s="93"/>
      <c r="P36989" s="93"/>
    </row>
    <row r="36990" spans="14:16">
      <c r="N36990" s="102"/>
      <c r="O36990" s="93"/>
      <c r="P36990" s="93"/>
    </row>
    <row r="36991" spans="14:16">
      <c r="N36991" s="102"/>
      <c r="O36991" s="93"/>
      <c r="P36991" s="93"/>
    </row>
    <row r="36992" spans="14:16">
      <c r="N36992" s="102"/>
      <c r="O36992" s="93"/>
      <c r="P36992" s="93"/>
    </row>
    <row r="36993" spans="14:16">
      <c r="N36993" s="102"/>
      <c r="O36993" s="93"/>
      <c r="P36993" s="93"/>
    </row>
    <row r="36994" spans="14:16">
      <c r="N36994" s="102"/>
      <c r="O36994" s="93"/>
      <c r="P36994" s="93"/>
    </row>
    <row r="36995" spans="14:16">
      <c r="N36995" s="102"/>
      <c r="O36995" s="93"/>
      <c r="P36995" s="93"/>
    </row>
    <row r="36996" spans="14:16">
      <c r="N36996" s="102"/>
      <c r="O36996" s="93"/>
      <c r="P36996" s="93"/>
    </row>
    <row r="36997" spans="14:16">
      <c r="N36997" s="102"/>
      <c r="O36997" s="93"/>
      <c r="P36997" s="93"/>
    </row>
    <row r="36998" spans="14:16">
      <c r="N36998" s="102"/>
      <c r="O36998" s="93"/>
      <c r="P36998" s="93"/>
    </row>
    <row r="36999" spans="14:16">
      <c r="N36999" s="102"/>
      <c r="O36999" s="93"/>
      <c r="P36999" s="93"/>
    </row>
    <row r="37000" spans="14:16">
      <c r="N37000" s="102"/>
      <c r="O37000" s="93"/>
      <c r="P37000" s="93"/>
    </row>
    <row r="37001" spans="14:16">
      <c r="N37001" s="102"/>
      <c r="O37001" s="93"/>
      <c r="P37001" s="93"/>
    </row>
    <row r="37002" spans="14:16">
      <c r="N37002" s="102"/>
      <c r="O37002" s="93"/>
      <c r="P37002" s="93"/>
    </row>
    <row r="37003" spans="14:16">
      <c r="N37003" s="102"/>
      <c r="O37003" s="93"/>
      <c r="P37003" s="93"/>
    </row>
    <row r="37004" spans="14:16">
      <c r="N37004" s="102"/>
      <c r="O37004" s="93"/>
      <c r="P37004" s="93"/>
    </row>
    <row r="37005" spans="14:16">
      <c r="N37005" s="102"/>
      <c r="O37005" s="93"/>
      <c r="P37005" s="93"/>
    </row>
    <row r="37006" spans="14:16">
      <c r="N37006" s="102"/>
      <c r="O37006" s="93"/>
      <c r="P37006" s="93"/>
    </row>
    <row r="37007" spans="14:16">
      <c r="N37007" s="102"/>
      <c r="O37007" s="93"/>
      <c r="P37007" s="93"/>
    </row>
    <row r="37008" spans="14:16">
      <c r="N37008" s="102"/>
      <c r="O37008" s="93"/>
      <c r="P37008" s="93"/>
    </row>
    <row r="37009" spans="14:16">
      <c r="N37009" s="102"/>
      <c r="O37009" s="93"/>
      <c r="P37009" s="93"/>
    </row>
    <row r="37010" spans="14:16">
      <c r="N37010" s="102"/>
      <c r="O37010" s="93"/>
      <c r="P37010" s="93"/>
    </row>
    <row r="37011" spans="14:16">
      <c r="N37011" s="102"/>
      <c r="O37011" s="93"/>
      <c r="P37011" s="93"/>
    </row>
    <row r="37012" spans="14:16">
      <c r="N37012" s="102"/>
      <c r="O37012" s="93"/>
      <c r="P37012" s="93"/>
    </row>
    <row r="37013" spans="14:16">
      <c r="N37013" s="102"/>
      <c r="O37013" s="93"/>
      <c r="P37013" s="93"/>
    </row>
    <row r="37014" spans="14:16">
      <c r="N37014" s="102"/>
      <c r="O37014" s="93"/>
      <c r="P37014" s="93"/>
    </row>
    <row r="37015" spans="14:16">
      <c r="N37015" s="102"/>
      <c r="O37015" s="93"/>
      <c r="P37015" s="93"/>
    </row>
    <row r="37016" spans="14:16">
      <c r="N37016" s="102"/>
      <c r="O37016" s="93"/>
      <c r="P37016" s="93"/>
    </row>
    <row r="37017" spans="14:16">
      <c r="N37017" s="102"/>
      <c r="O37017" s="93"/>
      <c r="P37017" s="93"/>
    </row>
    <row r="37018" spans="14:16">
      <c r="N37018" s="102"/>
      <c r="O37018" s="93"/>
      <c r="P37018" s="93"/>
    </row>
    <row r="37019" spans="14:16">
      <c r="N37019" s="102"/>
      <c r="O37019" s="93"/>
      <c r="P37019" s="93"/>
    </row>
    <row r="37020" spans="14:16">
      <c r="N37020" s="102"/>
      <c r="O37020" s="93"/>
      <c r="P37020" s="93"/>
    </row>
    <row r="37021" spans="14:16">
      <c r="N37021" s="102"/>
      <c r="O37021" s="93"/>
      <c r="P37021" s="93"/>
    </row>
    <row r="37022" spans="14:16">
      <c r="N37022" s="102"/>
      <c r="O37022" s="93"/>
      <c r="P37022" s="93"/>
    </row>
    <row r="37023" spans="14:16">
      <c r="N37023" s="102"/>
      <c r="O37023" s="93"/>
      <c r="P37023" s="93"/>
    </row>
    <row r="37024" spans="14:16">
      <c r="N37024" s="102"/>
      <c r="O37024" s="93"/>
      <c r="P37024" s="93"/>
    </row>
    <row r="37025" spans="14:16">
      <c r="N37025" s="102"/>
      <c r="O37025" s="93"/>
      <c r="P37025" s="93"/>
    </row>
    <row r="37026" spans="14:16">
      <c r="N37026" s="102"/>
      <c r="O37026" s="93"/>
      <c r="P37026" s="93"/>
    </row>
    <row r="37027" spans="14:16">
      <c r="N37027" s="102"/>
      <c r="O37027" s="93"/>
      <c r="P37027" s="93"/>
    </row>
    <row r="37028" spans="14:16">
      <c r="N37028" s="102"/>
      <c r="O37028" s="93"/>
      <c r="P37028" s="93"/>
    </row>
    <row r="37029" spans="14:16">
      <c r="N37029" s="102"/>
      <c r="O37029" s="93"/>
      <c r="P37029" s="93"/>
    </row>
    <row r="37030" spans="14:16">
      <c r="N37030" s="102"/>
      <c r="O37030" s="93"/>
      <c r="P37030" s="93"/>
    </row>
    <row r="37031" spans="14:16">
      <c r="N37031" s="102"/>
      <c r="O37031" s="93"/>
      <c r="P37031" s="93"/>
    </row>
    <row r="37032" spans="14:16">
      <c r="N37032" s="102"/>
      <c r="O37032" s="93"/>
      <c r="P37032" s="93"/>
    </row>
    <row r="37033" spans="14:16">
      <c r="N37033" s="102"/>
      <c r="O37033" s="93"/>
      <c r="P37033" s="93"/>
    </row>
    <row r="37034" spans="14:16">
      <c r="N37034" s="102"/>
      <c r="O37034" s="93"/>
      <c r="P37034" s="93"/>
    </row>
    <row r="37035" spans="14:16">
      <c r="N37035" s="102"/>
      <c r="O37035" s="93"/>
      <c r="P37035" s="93"/>
    </row>
    <row r="37036" spans="14:16">
      <c r="N37036" s="102"/>
      <c r="O37036" s="93"/>
      <c r="P37036" s="93"/>
    </row>
    <row r="37037" spans="14:16">
      <c r="N37037" s="102"/>
      <c r="O37037" s="93"/>
      <c r="P37037" s="93"/>
    </row>
    <row r="37038" spans="14:16">
      <c r="N37038" s="102"/>
      <c r="O37038" s="93"/>
      <c r="P37038" s="93"/>
    </row>
    <row r="37039" spans="14:16">
      <c r="N37039" s="102"/>
      <c r="O37039" s="93"/>
      <c r="P37039" s="93"/>
    </row>
    <row r="37040" spans="14:16">
      <c r="N37040" s="102"/>
      <c r="O37040" s="93"/>
      <c r="P37040" s="93"/>
    </row>
    <row r="37041" spans="14:16">
      <c r="N37041" s="102"/>
      <c r="O37041" s="93"/>
      <c r="P37041" s="93"/>
    </row>
    <row r="37042" spans="14:16">
      <c r="N37042" s="102"/>
      <c r="O37042" s="93"/>
      <c r="P37042" s="93"/>
    </row>
    <row r="37043" spans="14:16">
      <c r="N37043" s="102"/>
      <c r="O37043" s="93"/>
      <c r="P37043" s="93"/>
    </row>
    <row r="37044" spans="14:16">
      <c r="N37044" s="102"/>
      <c r="O37044" s="93"/>
      <c r="P37044" s="93"/>
    </row>
    <row r="37045" spans="14:16">
      <c r="N37045" s="102"/>
      <c r="O37045" s="93"/>
      <c r="P37045" s="93"/>
    </row>
    <row r="37046" spans="14:16">
      <c r="N37046" s="102"/>
      <c r="O37046" s="93"/>
      <c r="P37046" s="93"/>
    </row>
    <row r="37047" spans="14:16">
      <c r="N37047" s="102"/>
      <c r="O37047" s="93"/>
      <c r="P37047" s="93"/>
    </row>
    <row r="37048" spans="14:16">
      <c r="N37048" s="102"/>
      <c r="O37048" s="93"/>
      <c r="P37048" s="93"/>
    </row>
    <row r="37049" spans="14:16">
      <c r="N37049" s="102"/>
      <c r="O37049" s="93"/>
      <c r="P37049" s="93"/>
    </row>
    <row r="37050" spans="14:16">
      <c r="N37050" s="102"/>
      <c r="O37050" s="93"/>
      <c r="P37050" s="93"/>
    </row>
    <row r="37051" spans="14:16">
      <c r="N37051" s="102"/>
      <c r="O37051" s="93"/>
      <c r="P37051" s="93"/>
    </row>
    <row r="37052" spans="14:16">
      <c r="N37052" s="102"/>
      <c r="O37052" s="93"/>
      <c r="P37052" s="93"/>
    </row>
    <row r="37053" spans="14:16">
      <c r="N37053" s="102"/>
      <c r="O37053" s="93"/>
      <c r="P37053" s="93"/>
    </row>
    <row r="37054" spans="14:16">
      <c r="N37054" s="102"/>
      <c r="O37054" s="93"/>
      <c r="P37054" s="93"/>
    </row>
    <row r="37055" spans="14:16">
      <c r="N37055" s="102"/>
      <c r="O37055" s="93"/>
      <c r="P37055" s="93"/>
    </row>
    <row r="37056" spans="14:16">
      <c r="N37056" s="102"/>
      <c r="O37056" s="93"/>
      <c r="P37056" s="93"/>
    </row>
    <row r="37057" spans="14:16">
      <c r="N37057" s="102"/>
      <c r="O37057" s="93"/>
      <c r="P37057" s="93"/>
    </row>
    <row r="37058" spans="14:16">
      <c r="N37058" s="102"/>
      <c r="O37058" s="93"/>
      <c r="P37058" s="93"/>
    </row>
    <row r="37059" spans="14:16">
      <c r="N37059" s="102"/>
      <c r="O37059" s="93"/>
      <c r="P37059" s="93"/>
    </row>
    <row r="37060" spans="14:16">
      <c r="N37060" s="102"/>
      <c r="O37060" s="93"/>
      <c r="P37060" s="93"/>
    </row>
    <row r="37061" spans="14:16">
      <c r="N37061" s="102"/>
      <c r="O37061" s="93"/>
      <c r="P37061" s="93"/>
    </row>
    <row r="37062" spans="14:16">
      <c r="N37062" s="102"/>
      <c r="O37062" s="93"/>
      <c r="P37062" s="93"/>
    </row>
    <row r="37063" spans="14:16">
      <c r="N37063" s="102"/>
      <c r="O37063" s="93"/>
      <c r="P37063" s="93"/>
    </row>
    <row r="37064" spans="14:16">
      <c r="N37064" s="102"/>
      <c r="O37064" s="93"/>
      <c r="P37064" s="93"/>
    </row>
    <row r="37065" spans="14:16">
      <c r="N37065" s="102"/>
      <c r="O37065" s="93"/>
      <c r="P37065" s="93"/>
    </row>
    <row r="37066" spans="14:16">
      <c r="N37066" s="102"/>
      <c r="O37066" s="93"/>
      <c r="P37066" s="93"/>
    </row>
    <row r="37067" spans="14:16">
      <c r="N37067" s="102"/>
      <c r="O37067" s="93"/>
      <c r="P37067" s="93"/>
    </row>
    <row r="37068" spans="14:16">
      <c r="N37068" s="102"/>
      <c r="O37068" s="93"/>
      <c r="P37068" s="93"/>
    </row>
    <row r="37069" spans="14:16">
      <c r="N37069" s="102"/>
      <c r="O37069" s="93"/>
      <c r="P37069" s="93"/>
    </row>
    <row r="37070" spans="14:16">
      <c r="N37070" s="102"/>
      <c r="O37070" s="93"/>
      <c r="P37070" s="93"/>
    </row>
    <row r="37071" spans="14:16">
      <c r="N37071" s="102"/>
      <c r="O37071" s="93"/>
      <c r="P37071" s="93"/>
    </row>
    <row r="37072" spans="14:16">
      <c r="N37072" s="102"/>
      <c r="O37072" s="93"/>
      <c r="P37072" s="93"/>
    </row>
    <row r="37073" spans="14:16">
      <c r="N37073" s="102"/>
      <c r="O37073" s="93"/>
      <c r="P37073" s="93"/>
    </row>
    <row r="37074" spans="14:16">
      <c r="N37074" s="102"/>
      <c r="O37074" s="93"/>
      <c r="P37074" s="93"/>
    </row>
    <row r="37075" spans="14:16">
      <c r="N37075" s="102"/>
      <c r="O37075" s="93"/>
      <c r="P37075" s="93"/>
    </row>
    <row r="37076" spans="14:16">
      <c r="N37076" s="102"/>
      <c r="O37076" s="93"/>
      <c r="P37076" s="93"/>
    </row>
    <row r="37077" spans="14:16">
      <c r="N37077" s="102"/>
      <c r="O37077" s="93"/>
      <c r="P37077" s="93"/>
    </row>
    <row r="37078" spans="14:16">
      <c r="N37078" s="102"/>
      <c r="O37078" s="93"/>
      <c r="P37078" s="93"/>
    </row>
    <row r="37079" spans="14:16">
      <c r="N37079" s="102"/>
      <c r="O37079" s="93"/>
      <c r="P37079" s="93"/>
    </row>
    <row r="37080" spans="14:16">
      <c r="N37080" s="102"/>
      <c r="O37080" s="93"/>
      <c r="P37080" s="93"/>
    </row>
    <row r="37081" spans="14:16">
      <c r="N37081" s="102"/>
      <c r="O37081" s="93"/>
      <c r="P37081" s="93"/>
    </row>
    <row r="37082" spans="14:16">
      <c r="N37082" s="102"/>
      <c r="O37082" s="93"/>
      <c r="P37082" s="93"/>
    </row>
    <row r="37083" spans="14:16">
      <c r="N37083" s="102"/>
      <c r="O37083" s="93"/>
      <c r="P37083" s="93"/>
    </row>
    <row r="37084" spans="14:16">
      <c r="N37084" s="102"/>
      <c r="O37084" s="93"/>
      <c r="P37084" s="93"/>
    </row>
    <row r="37085" spans="14:16">
      <c r="N37085" s="102"/>
      <c r="O37085" s="93"/>
      <c r="P37085" s="93"/>
    </row>
    <row r="37086" spans="14:16">
      <c r="N37086" s="102"/>
      <c r="O37086" s="93"/>
      <c r="P37086" s="93"/>
    </row>
    <row r="37087" spans="14:16">
      <c r="N37087" s="102"/>
      <c r="O37087" s="93"/>
      <c r="P37087" s="93"/>
    </row>
    <row r="37088" spans="14:16">
      <c r="N37088" s="102"/>
      <c r="O37088" s="93"/>
      <c r="P37088" s="93"/>
    </row>
    <row r="37089" spans="14:16">
      <c r="N37089" s="102"/>
      <c r="O37089" s="93"/>
      <c r="P37089" s="93"/>
    </row>
    <row r="37090" spans="14:16">
      <c r="N37090" s="102"/>
      <c r="O37090" s="93"/>
      <c r="P37090" s="93"/>
    </row>
    <row r="37091" spans="14:16">
      <c r="N37091" s="102"/>
      <c r="O37091" s="93"/>
      <c r="P37091" s="93"/>
    </row>
    <row r="37092" spans="14:16">
      <c r="N37092" s="102"/>
      <c r="O37092" s="93"/>
      <c r="P37092" s="93"/>
    </row>
    <row r="37093" spans="14:16">
      <c r="N37093" s="102"/>
      <c r="O37093" s="93"/>
      <c r="P37093" s="93"/>
    </row>
    <row r="37094" spans="14:16">
      <c r="N37094" s="102"/>
      <c r="O37094" s="93"/>
      <c r="P37094" s="93"/>
    </row>
    <row r="37095" spans="14:16">
      <c r="N37095" s="102"/>
      <c r="O37095" s="93"/>
      <c r="P37095" s="93"/>
    </row>
    <row r="37096" spans="14:16">
      <c r="N37096" s="102"/>
      <c r="O37096" s="93"/>
      <c r="P37096" s="93"/>
    </row>
    <row r="37097" spans="14:16">
      <c r="N37097" s="102"/>
      <c r="O37097" s="93"/>
      <c r="P37097" s="93"/>
    </row>
    <row r="37098" spans="14:16">
      <c r="N37098" s="102"/>
      <c r="O37098" s="93"/>
      <c r="P37098" s="93"/>
    </row>
    <row r="37099" spans="14:16">
      <c r="N37099" s="102"/>
      <c r="O37099" s="93"/>
      <c r="P37099" s="93"/>
    </row>
    <row r="37100" spans="14:16">
      <c r="N37100" s="102"/>
      <c r="O37100" s="93"/>
      <c r="P37100" s="93"/>
    </row>
    <row r="37101" spans="14:16">
      <c r="N37101" s="102"/>
      <c r="O37101" s="93"/>
      <c r="P37101" s="93"/>
    </row>
    <row r="37102" spans="14:16">
      <c r="N37102" s="102"/>
      <c r="O37102" s="93"/>
      <c r="P37102" s="93"/>
    </row>
    <row r="37103" spans="14:16">
      <c r="N37103" s="102"/>
      <c r="O37103" s="93"/>
      <c r="P37103" s="93"/>
    </row>
    <row r="37104" spans="14:16">
      <c r="N37104" s="102"/>
      <c r="O37104" s="93"/>
      <c r="P37104" s="93"/>
    </row>
    <row r="37105" spans="14:16">
      <c r="N37105" s="102"/>
      <c r="O37105" s="93"/>
      <c r="P37105" s="93"/>
    </row>
    <row r="37106" spans="14:16">
      <c r="N37106" s="102"/>
      <c r="O37106" s="93"/>
      <c r="P37106" s="93"/>
    </row>
    <row r="37107" spans="14:16">
      <c r="N37107" s="102"/>
      <c r="O37107" s="93"/>
      <c r="P37107" s="93"/>
    </row>
    <row r="37108" spans="14:16">
      <c r="N37108" s="102"/>
      <c r="O37108" s="93"/>
      <c r="P37108" s="93"/>
    </row>
    <row r="37109" spans="14:16">
      <c r="N37109" s="102"/>
      <c r="O37109" s="93"/>
      <c r="P37109" s="93"/>
    </row>
    <row r="37110" spans="14:16">
      <c r="N37110" s="102"/>
      <c r="O37110" s="93"/>
      <c r="P37110" s="93"/>
    </row>
    <row r="37111" spans="14:16">
      <c r="N37111" s="102"/>
      <c r="O37111" s="93"/>
      <c r="P37111" s="93"/>
    </row>
    <row r="37112" spans="14:16">
      <c r="N37112" s="102"/>
      <c r="O37112" s="93"/>
      <c r="P37112" s="93"/>
    </row>
    <row r="37113" spans="14:16">
      <c r="N37113" s="102"/>
      <c r="O37113" s="93"/>
      <c r="P37113" s="93"/>
    </row>
    <row r="37114" spans="14:16">
      <c r="N37114" s="102"/>
      <c r="O37114" s="93"/>
      <c r="P37114" s="93"/>
    </row>
    <row r="37115" spans="14:16">
      <c r="N37115" s="102"/>
      <c r="O37115" s="93"/>
      <c r="P37115" s="93"/>
    </row>
    <row r="37116" spans="14:16">
      <c r="N37116" s="102"/>
      <c r="O37116" s="93"/>
      <c r="P37116" s="93"/>
    </row>
    <row r="37117" spans="14:16">
      <c r="N37117" s="102"/>
      <c r="O37117" s="93"/>
      <c r="P37117" s="93"/>
    </row>
    <row r="37118" spans="14:16">
      <c r="N37118" s="102"/>
      <c r="O37118" s="93"/>
      <c r="P37118" s="93"/>
    </row>
    <row r="37119" spans="14:16">
      <c r="N37119" s="102"/>
      <c r="O37119" s="93"/>
      <c r="P37119" s="93"/>
    </row>
    <row r="37120" spans="14:16">
      <c r="N37120" s="102"/>
      <c r="O37120" s="93"/>
      <c r="P37120" s="93"/>
    </row>
    <row r="37121" spans="14:16">
      <c r="N37121" s="102"/>
      <c r="O37121" s="93"/>
      <c r="P37121" s="93"/>
    </row>
    <row r="37122" spans="14:16">
      <c r="N37122" s="102"/>
      <c r="O37122" s="93"/>
      <c r="P37122" s="93"/>
    </row>
    <row r="37123" spans="14:16">
      <c r="N37123" s="102"/>
      <c r="O37123" s="93"/>
      <c r="P37123" s="93"/>
    </row>
    <row r="37124" spans="14:16">
      <c r="N37124" s="102"/>
      <c r="O37124" s="93"/>
      <c r="P37124" s="93"/>
    </row>
    <row r="37125" spans="14:16">
      <c r="N37125" s="102"/>
      <c r="O37125" s="93"/>
      <c r="P37125" s="93"/>
    </row>
    <row r="37126" spans="14:16">
      <c r="N37126" s="102"/>
      <c r="O37126" s="93"/>
      <c r="P37126" s="93"/>
    </row>
    <row r="37127" spans="14:16">
      <c r="N37127" s="102"/>
      <c r="O37127" s="93"/>
      <c r="P37127" s="93"/>
    </row>
    <row r="37128" spans="14:16">
      <c r="N37128" s="102"/>
      <c r="O37128" s="93"/>
      <c r="P37128" s="93"/>
    </row>
    <row r="37129" spans="14:16">
      <c r="N37129" s="102"/>
      <c r="O37129" s="93"/>
      <c r="P37129" s="93"/>
    </row>
    <row r="37130" spans="14:16">
      <c r="N37130" s="102"/>
      <c r="O37130" s="93"/>
      <c r="P37130" s="93"/>
    </row>
    <row r="37131" spans="14:16">
      <c r="N37131" s="102"/>
      <c r="O37131" s="93"/>
      <c r="P37131" s="93"/>
    </row>
    <row r="37132" spans="14:16">
      <c r="N37132" s="102"/>
      <c r="O37132" s="93"/>
      <c r="P37132" s="93"/>
    </row>
    <row r="37133" spans="14:16">
      <c r="N37133" s="102"/>
      <c r="O37133" s="93"/>
      <c r="P37133" s="93"/>
    </row>
    <row r="37134" spans="14:16">
      <c r="N37134" s="102"/>
      <c r="O37134" s="93"/>
      <c r="P37134" s="93"/>
    </row>
    <row r="37135" spans="14:16">
      <c r="N37135" s="102"/>
      <c r="O37135" s="93"/>
      <c r="P37135" s="93"/>
    </row>
    <row r="37136" spans="14:16">
      <c r="N37136" s="102"/>
      <c r="O37136" s="93"/>
      <c r="P37136" s="93"/>
    </row>
    <row r="37137" spans="14:16">
      <c r="N37137" s="102"/>
      <c r="O37137" s="93"/>
      <c r="P37137" s="93"/>
    </row>
    <row r="37138" spans="14:16">
      <c r="N37138" s="102"/>
      <c r="O37138" s="93"/>
      <c r="P37138" s="93"/>
    </row>
    <row r="37139" spans="14:16">
      <c r="N37139" s="102"/>
      <c r="O37139" s="93"/>
      <c r="P37139" s="93"/>
    </row>
    <row r="37140" spans="14:16">
      <c r="N37140" s="102"/>
      <c r="O37140" s="93"/>
      <c r="P37140" s="93"/>
    </row>
    <row r="37141" spans="14:16">
      <c r="N37141" s="102"/>
      <c r="O37141" s="93"/>
      <c r="P37141" s="93"/>
    </row>
    <row r="37142" spans="14:16">
      <c r="N37142" s="102"/>
      <c r="O37142" s="93"/>
      <c r="P37142" s="93"/>
    </row>
    <row r="37143" spans="14:16">
      <c r="N37143" s="102"/>
      <c r="O37143" s="93"/>
      <c r="P37143" s="93"/>
    </row>
    <row r="37144" spans="14:16">
      <c r="N37144" s="102"/>
      <c r="O37144" s="93"/>
      <c r="P37144" s="93"/>
    </row>
    <row r="37145" spans="14:16">
      <c r="N37145" s="102"/>
      <c r="O37145" s="93"/>
      <c r="P37145" s="93"/>
    </row>
    <row r="37146" spans="14:16">
      <c r="N37146" s="102"/>
      <c r="O37146" s="93"/>
      <c r="P37146" s="93"/>
    </row>
    <row r="37147" spans="14:16">
      <c r="N37147" s="102"/>
      <c r="O37147" s="93"/>
      <c r="P37147" s="93"/>
    </row>
    <row r="37148" spans="14:16">
      <c r="N37148" s="102"/>
      <c r="O37148" s="93"/>
      <c r="P37148" s="93"/>
    </row>
    <row r="37149" spans="14:16">
      <c r="N37149" s="102"/>
      <c r="O37149" s="93"/>
      <c r="P37149" s="93"/>
    </row>
    <row r="37150" spans="14:16">
      <c r="N37150" s="102"/>
      <c r="O37150" s="93"/>
      <c r="P37150" s="93"/>
    </row>
    <row r="37151" spans="14:16">
      <c r="N37151" s="102"/>
      <c r="O37151" s="93"/>
      <c r="P37151" s="93"/>
    </row>
    <row r="37152" spans="14:16">
      <c r="N37152" s="102"/>
      <c r="O37152" s="93"/>
      <c r="P37152" s="93"/>
    </row>
    <row r="37153" spans="14:16">
      <c r="N37153" s="102"/>
      <c r="O37153" s="93"/>
      <c r="P37153" s="93"/>
    </row>
    <row r="37154" spans="14:16">
      <c r="N37154" s="102"/>
      <c r="O37154" s="93"/>
      <c r="P37154" s="93"/>
    </row>
    <row r="37155" spans="14:16">
      <c r="N37155" s="102"/>
      <c r="O37155" s="93"/>
      <c r="P37155" s="93"/>
    </row>
    <row r="37156" spans="14:16">
      <c r="N37156" s="102"/>
      <c r="O37156" s="93"/>
      <c r="P37156" s="93"/>
    </row>
    <row r="37157" spans="14:16">
      <c r="N37157" s="102"/>
      <c r="O37157" s="93"/>
      <c r="P37157" s="93"/>
    </row>
    <row r="37158" spans="14:16">
      <c r="N37158" s="102"/>
      <c r="O37158" s="93"/>
      <c r="P37158" s="93"/>
    </row>
    <row r="37159" spans="14:16">
      <c r="N37159" s="102"/>
      <c r="O37159" s="93"/>
      <c r="P37159" s="93"/>
    </row>
    <row r="37160" spans="14:16">
      <c r="N37160" s="102"/>
      <c r="O37160" s="93"/>
      <c r="P37160" s="93"/>
    </row>
    <row r="37161" spans="14:16">
      <c r="N37161" s="102"/>
      <c r="O37161" s="93"/>
      <c r="P37161" s="93"/>
    </row>
    <row r="37162" spans="14:16">
      <c r="N37162" s="102"/>
      <c r="O37162" s="93"/>
      <c r="P37162" s="93"/>
    </row>
    <row r="37163" spans="14:16">
      <c r="N37163" s="102"/>
      <c r="O37163" s="93"/>
      <c r="P37163" s="93"/>
    </row>
    <row r="37164" spans="14:16">
      <c r="N37164" s="102"/>
      <c r="O37164" s="93"/>
      <c r="P37164" s="93"/>
    </row>
    <row r="37165" spans="14:16">
      <c r="N37165" s="102"/>
      <c r="O37165" s="93"/>
      <c r="P37165" s="93"/>
    </row>
    <row r="37166" spans="14:16">
      <c r="N37166" s="102"/>
      <c r="O37166" s="93"/>
      <c r="P37166" s="93"/>
    </row>
    <row r="37167" spans="14:16">
      <c r="N37167" s="102"/>
      <c r="O37167" s="93"/>
      <c r="P37167" s="93"/>
    </row>
    <row r="37168" spans="14:16">
      <c r="N37168" s="102"/>
      <c r="O37168" s="93"/>
      <c r="P37168" s="93"/>
    </row>
    <row r="37169" spans="14:16">
      <c r="N37169" s="102"/>
      <c r="O37169" s="93"/>
      <c r="P37169" s="93"/>
    </row>
    <row r="37170" spans="14:16">
      <c r="N37170" s="102"/>
      <c r="O37170" s="93"/>
      <c r="P37170" s="93"/>
    </row>
    <row r="37171" spans="14:16">
      <c r="N37171" s="102"/>
      <c r="O37171" s="93"/>
      <c r="P37171" s="93"/>
    </row>
    <row r="37172" spans="14:16">
      <c r="N37172" s="102"/>
      <c r="O37172" s="93"/>
      <c r="P37172" s="93"/>
    </row>
    <row r="37173" spans="14:16">
      <c r="N37173" s="102"/>
      <c r="O37173" s="93"/>
      <c r="P37173" s="93"/>
    </row>
    <row r="37174" spans="14:16">
      <c r="N37174" s="102"/>
      <c r="O37174" s="93"/>
      <c r="P37174" s="93"/>
    </row>
    <row r="37175" spans="14:16">
      <c r="N37175" s="102"/>
      <c r="O37175" s="93"/>
      <c r="P37175" s="93"/>
    </row>
    <row r="37176" spans="14:16">
      <c r="N37176" s="102"/>
      <c r="O37176" s="93"/>
      <c r="P37176" s="93"/>
    </row>
    <row r="37177" spans="14:16">
      <c r="N37177" s="102"/>
      <c r="O37177" s="93"/>
      <c r="P37177" s="93"/>
    </row>
    <row r="37178" spans="14:16">
      <c r="N37178" s="102"/>
      <c r="O37178" s="93"/>
      <c r="P37178" s="93"/>
    </row>
    <row r="37179" spans="14:16">
      <c r="N37179" s="102"/>
      <c r="O37179" s="93"/>
      <c r="P37179" s="93"/>
    </row>
    <row r="37180" spans="14:16">
      <c r="N37180" s="102"/>
      <c r="O37180" s="93"/>
      <c r="P37180" s="93"/>
    </row>
    <row r="37181" spans="14:16">
      <c r="N37181" s="102"/>
      <c r="O37181" s="93"/>
      <c r="P37181" s="93"/>
    </row>
    <row r="37182" spans="14:16">
      <c r="N37182" s="102"/>
      <c r="O37182" s="93"/>
      <c r="P37182" s="93"/>
    </row>
    <row r="37183" spans="14:16">
      <c r="N37183" s="102"/>
      <c r="O37183" s="93"/>
      <c r="P37183" s="93"/>
    </row>
    <row r="37184" spans="14:16">
      <c r="N37184" s="102"/>
      <c r="O37184" s="93"/>
      <c r="P37184" s="93"/>
    </row>
    <row r="37185" spans="14:16">
      <c r="N37185" s="102"/>
      <c r="O37185" s="93"/>
      <c r="P37185" s="93"/>
    </row>
    <row r="37186" spans="14:16">
      <c r="N37186" s="102"/>
      <c r="O37186" s="93"/>
      <c r="P37186" s="93"/>
    </row>
    <row r="37187" spans="14:16">
      <c r="N37187" s="102"/>
      <c r="O37187" s="93"/>
      <c r="P37187" s="93"/>
    </row>
    <row r="37188" spans="14:16">
      <c r="N37188" s="102"/>
      <c r="O37188" s="93"/>
      <c r="P37188" s="93"/>
    </row>
    <row r="37189" spans="14:16">
      <c r="N37189" s="102"/>
      <c r="O37189" s="93"/>
      <c r="P37189" s="93"/>
    </row>
    <row r="37190" spans="14:16">
      <c r="N37190" s="102"/>
      <c r="O37190" s="93"/>
      <c r="P37190" s="93"/>
    </row>
    <row r="37191" spans="14:16">
      <c r="N37191" s="102"/>
      <c r="O37191" s="93"/>
      <c r="P37191" s="93"/>
    </row>
    <row r="37192" spans="14:16">
      <c r="N37192" s="102"/>
      <c r="O37192" s="93"/>
      <c r="P37192" s="93"/>
    </row>
    <row r="37193" spans="14:16">
      <c r="N37193" s="102"/>
      <c r="O37193" s="93"/>
      <c r="P37193" s="93"/>
    </row>
    <row r="37194" spans="14:16">
      <c r="N37194" s="102"/>
      <c r="O37194" s="93"/>
      <c r="P37194" s="93"/>
    </row>
    <row r="37195" spans="14:16">
      <c r="N37195" s="102"/>
      <c r="O37195" s="93"/>
      <c r="P37195" s="93"/>
    </row>
    <row r="37196" spans="14:16">
      <c r="N37196" s="102"/>
      <c r="O37196" s="93"/>
      <c r="P37196" s="93"/>
    </row>
    <row r="37197" spans="14:16">
      <c r="N37197" s="102"/>
      <c r="O37197" s="93"/>
      <c r="P37197" s="93"/>
    </row>
    <row r="37198" spans="14:16">
      <c r="N37198" s="102"/>
      <c r="O37198" s="93"/>
      <c r="P37198" s="93"/>
    </row>
    <row r="37199" spans="14:16">
      <c r="N37199" s="102"/>
      <c r="O37199" s="93"/>
      <c r="P37199" s="93"/>
    </row>
    <row r="37200" spans="14:16">
      <c r="N37200" s="102"/>
      <c r="O37200" s="93"/>
      <c r="P37200" s="93"/>
    </row>
    <row r="37201" spans="14:16">
      <c r="N37201" s="102"/>
      <c r="O37201" s="93"/>
      <c r="P37201" s="93"/>
    </row>
    <row r="37202" spans="14:16">
      <c r="N37202" s="102"/>
      <c r="O37202" s="93"/>
      <c r="P37202" s="93"/>
    </row>
    <row r="37203" spans="14:16">
      <c r="N37203" s="102"/>
      <c r="O37203" s="93"/>
      <c r="P37203" s="93"/>
    </row>
    <row r="37204" spans="14:16">
      <c r="N37204" s="102"/>
      <c r="O37204" s="93"/>
      <c r="P37204" s="93"/>
    </row>
    <row r="37205" spans="14:16">
      <c r="N37205" s="102"/>
      <c r="O37205" s="93"/>
      <c r="P37205" s="93"/>
    </row>
    <row r="37206" spans="14:16">
      <c r="N37206" s="102"/>
      <c r="O37206" s="93"/>
      <c r="P37206" s="93"/>
    </row>
    <row r="37207" spans="14:16">
      <c r="N37207" s="102"/>
      <c r="O37207" s="93"/>
      <c r="P37207" s="93"/>
    </row>
    <row r="37208" spans="14:16">
      <c r="N37208" s="102"/>
      <c r="O37208" s="93"/>
      <c r="P37208" s="93"/>
    </row>
    <row r="37209" spans="14:16">
      <c r="N37209" s="102"/>
      <c r="O37209" s="93"/>
      <c r="P37209" s="93"/>
    </row>
    <row r="37210" spans="14:16">
      <c r="N37210" s="102"/>
      <c r="O37210" s="93"/>
      <c r="P37210" s="93"/>
    </row>
    <row r="37211" spans="14:16">
      <c r="N37211" s="102"/>
      <c r="O37211" s="93"/>
      <c r="P37211" s="93"/>
    </row>
    <row r="37212" spans="14:16">
      <c r="N37212" s="102"/>
      <c r="O37212" s="93"/>
      <c r="P37212" s="93"/>
    </row>
    <row r="37213" spans="14:16">
      <c r="N37213" s="102"/>
      <c r="O37213" s="93"/>
      <c r="P37213" s="93"/>
    </row>
    <row r="37214" spans="14:16">
      <c r="N37214" s="102"/>
      <c r="O37214" s="93"/>
      <c r="P37214" s="93"/>
    </row>
    <row r="37215" spans="14:16">
      <c r="N37215" s="102"/>
      <c r="O37215" s="93"/>
      <c r="P37215" s="93"/>
    </row>
    <row r="37216" spans="14:16">
      <c r="N37216" s="102"/>
      <c r="O37216" s="93"/>
      <c r="P37216" s="93"/>
    </row>
    <row r="37217" spans="14:16">
      <c r="N37217" s="102"/>
      <c r="O37217" s="93"/>
      <c r="P37217" s="93"/>
    </row>
    <row r="37218" spans="14:16">
      <c r="N37218" s="102"/>
      <c r="O37218" s="93"/>
      <c r="P37218" s="93"/>
    </row>
    <row r="37219" spans="14:16">
      <c r="N37219" s="102"/>
      <c r="O37219" s="93"/>
      <c r="P37219" s="93"/>
    </row>
    <row r="37220" spans="14:16">
      <c r="N37220" s="102"/>
      <c r="O37220" s="93"/>
      <c r="P37220" s="93"/>
    </row>
    <row r="37221" spans="14:16">
      <c r="N37221" s="102"/>
      <c r="O37221" s="93"/>
      <c r="P37221" s="93"/>
    </row>
    <row r="37222" spans="14:16">
      <c r="N37222" s="102"/>
      <c r="O37222" s="93"/>
      <c r="P37222" s="93"/>
    </row>
    <row r="37223" spans="14:16">
      <c r="N37223" s="102"/>
      <c r="O37223" s="93"/>
      <c r="P37223" s="93"/>
    </row>
    <row r="37224" spans="14:16">
      <c r="N37224" s="102"/>
      <c r="O37224" s="93"/>
      <c r="P37224" s="93"/>
    </row>
    <row r="37225" spans="14:16">
      <c r="N37225" s="102"/>
      <c r="O37225" s="93"/>
      <c r="P37225" s="93"/>
    </row>
    <row r="37226" spans="14:16">
      <c r="N37226" s="102"/>
      <c r="O37226" s="93"/>
      <c r="P37226" s="93"/>
    </row>
    <row r="37227" spans="14:16">
      <c r="N37227" s="102"/>
      <c r="O37227" s="93"/>
      <c r="P37227" s="93"/>
    </row>
    <row r="37228" spans="14:16">
      <c r="N37228" s="102"/>
      <c r="O37228" s="93"/>
      <c r="P37228" s="93"/>
    </row>
    <row r="37229" spans="14:16">
      <c r="N37229" s="102"/>
      <c r="O37229" s="93"/>
      <c r="P37229" s="93"/>
    </row>
    <row r="37230" spans="14:16">
      <c r="N37230" s="102"/>
      <c r="O37230" s="93"/>
      <c r="P37230" s="93"/>
    </row>
    <row r="37231" spans="14:16">
      <c r="N37231" s="102"/>
      <c r="O37231" s="93"/>
      <c r="P37231" s="93"/>
    </row>
    <row r="37232" spans="14:16">
      <c r="N37232" s="102"/>
      <c r="O37232" s="93"/>
      <c r="P37232" s="93"/>
    </row>
    <row r="37233" spans="14:16">
      <c r="N37233" s="102"/>
      <c r="O37233" s="93"/>
      <c r="P37233" s="93"/>
    </row>
    <row r="37234" spans="14:16">
      <c r="N37234" s="102"/>
      <c r="O37234" s="93"/>
      <c r="P37234" s="93"/>
    </row>
    <row r="37235" spans="14:16">
      <c r="N37235" s="102"/>
      <c r="O37235" s="93"/>
      <c r="P37235" s="93"/>
    </row>
    <row r="37236" spans="14:16">
      <c r="N37236" s="102"/>
      <c r="O37236" s="93"/>
      <c r="P37236" s="93"/>
    </row>
    <row r="37237" spans="14:16">
      <c r="N37237" s="102"/>
      <c r="O37237" s="93"/>
      <c r="P37237" s="93"/>
    </row>
    <row r="37238" spans="14:16">
      <c r="N37238" s="102"/>
      <c r="O37238" s="93"/>
      <c r="P37238" s="93"/>
    </row>
    <row r="37239" spans="14:16">
      <c r="N37239" s="102"/>
      <c r="O37239" s="93"/>
      <c r="P37239" s="93"/>
    </row>
    <row r="37240" spans="14:16">
      <c r="N37240" s="102"/>
      <c r="O37240" s="93"/>
      <c r="P37240" s="93"/>
    </row>
    <row r="37241" spans="14:16">
      <c r="N37241" s="102"/>
      <c r="O37241" s="93"/>
      <c r="P37241" s="93"/>
    </row>
    <row r="37242" spans="14:16">
      <c r="N37242" s="102"/>
      <c r="O37242" s="93"/>
      <c r="P37242" s="93"/>
    </row>
    <row r="37243" spans="14:16">
      <c r="N37243" s="102"/>
      <c r="O37243" s="93"/>
      <c r="P37243" s="93"/>
    </row>
    <row r="37244" spans="14:16">
      <c r="N37244" s="102"/>
      <c r="O37244" s="93"/>
      <c r="P37244" s="93"/>
    </row>
    <row r="37245" spans="14:16">
      <c r="N37245" s="102"/>
      <c r="O37245" s="93"/>
      <c r="P37245" s="93"/>
    </row>
    <row r="37246" spans="14:16">
      <c r="N37246" s="102"/>
      <c r="O37246" s="93"/>
      <c r="P37246" s="93"/>
    </row>
    <row r="37247" spans="14:16">
      <c r="N37247" s="102"/>
      <c r="O37247" s="93"/>
      <c r="P37247" s="93"/>
    </row>
    <row r="37248" spans="14:16">
      <c r="N37248" s="102"/>
      <c r="O37248" s="93"/>
      <c r="P37248" s="93"/>
    </row>
    <row r="37249" spans="14:16">
      <c r="N37249" s="102"/>
      <c r="O37249" s="93"/>
      <c r="P37249" s="93"/>
    </row>
    <row r="37250" spans="14:16">
      <c r="N37250" s="102"/>
      <c r="O37250" s="93"/>
      <c r="P37250" s="93"/>
    </row>
    <row r="37251" spans="14:16">
      <c r="N37251" s="102"/>
      <c r="O37251" s="93"/>
      <c r="P37251" s="93"/>
    </row>
    <row r="37252" spans="14:16">
      <c r="N37252" s="102"/>
      <c r="O37252" s="93"/>
      <c r="P37252" s="93"/>
    </row>
    <row r="37253" spans="14:16">
      <c r="N37253" s="102"/>
      <c r="O37253" s="93"/>
      <c r="P37253" s="93"/>
    </row>
    <row r="37254" spans="14:16">
      <c r="N37254" s="102"/>
      <c r="O37254" s="93"/>
      <c r="P37254" s="93"/>
    </row>
    <row r="37255" spans="14:16">
      <c r="N37255" s="102"/>
      <c r="O37255" s="93"/>
      <c r="P37255" s="93"/>
    </row>
    <row r="37256" spans="14:16">
      <c r="N37256" s="102"/>
      <c r="O37256" s="93"/>
      <c r="P37256" s="93"/>
    </row>
    <row r="37257" spans="14:16">
      <c r="N37257" s="102"/>
      <c r="O37257" s="93"/>
      <c r="P37257" s="93"/>
    </row>
    <row r="37258" spans="14:16">
      <c r="N37258" s="102"/>
      <c r="O37258" s="93"/>
      <c r="P37258" s="93"/>
    </row>
    <row r="37259" spans="14:16">
      <c r="N37259" s="102"/>
      <c r="O37259" s="93"/>
      <c r="P37259" s="93"/>
    </row>
    <row r="37260" spans="14:16">
      <c r="N37260" s="102"/>
      <c r="O37260" s="93"/>
      <c r="P37260" s="93"/>
    </row>
    <row r="37261" spans="14:16">
      <c r="N37261" s="102"/>
      <c r="O37261" s="93"/>
      <c r="P37261" s="93"/>
    </row>
    <row r="37262" spans="14:16">
      <c r="N37262" s="102"/>
      <c r="O37262" s="93"/>
      <c r="P37262" s="93"/>
    </row>
    <row r="37263" spans="14:16">
      <c r="N37263" s="102"/>
      <c r="O37263" s="93"/>
      <c r="P37263" s="93"/>
    </row>
    <row r="37264" spans="14:16">
      <c r="N37264" s="102"/>
      <c r="O37264" s="93"/>
      <c r="P37264" s="93"/>
    </row>
    <row r="37265" spans="14:16">
      <c r="N37265" s="102"/>
      <c r="O37265" s="93"/>
      <c r="P37265" s="93"/>
    </row>
    <row r="37266" spans="14:16">
      <c r="N37266" s="102"/>
      <c r="O37266" s="93"/>
      <c r="P37266" s="93"/>
    </row>
    <row r="37267" spans="14:16">
      <c r="N37267" s="102"/>
      <c r="O37267" s="93"/>
      <c r="P37267" s="93"/>
    </row>
    <row r="37268" spans="14:16">
      <c r="N37268" s="102"/>
      <c r="O37268" s="93"/>
      <c r="P37268" s="93"/>
    </row>
    <row r="37269" spans="14:16">
      <c r="N37269" s="102"/>
      <c r="O37269" s="93"/>
      <c r="P37269" s="93"/>
    </row>
    <row r="37270" spans="14:16">
      <c r="N37270" s="102"/>
      <c r="O37270" s="93"/>
      <c r="P37270" s="93"/>
    </row>
    <row r="37271" spans="14:16">
      <c r="N37271" s="102"/>
      <c r="O37271" s="93"/>
      <c r="P37271" s="93"/>
    </row>
    <row r="37272" spans="14:16">
      <c r="N37272" s="102"/>
      <c r="O37272" s="93"/>
      <c r="P37272" s="93"/>
    </row>
    <row r="37273" spans="14:16">
      <c r="N37273" s="102"/>
      <c r="O37273" s="93"/>
      <c r="P37273" s="93"/>
    </row>
    <row r="37274" spans="14:16">
      <c r="N37274" s="102"/>
      <c r="O37274" s="93"/>
      <c r="P37274" s="93"/>
    </row>
    <row r="37275" spans="14:16">
      <c r="N37275" s="102"/>
      <c r="O37275" s="93"/>
      <c r="P37275" s="93"/>
    </row>
    <row r="37276" spans="14:16">
      <c r="N37276" s="102"/>
      <c r="O37276" s="93"/>
      <c r="P37276" s="93"/>
    </row>
    <row r="37277" spans="14:16">
      <c r="N37277" s="102"/>
      <c r="O37277" s="93"/>
      <c r="P37277" s="93"/>
    </row>
    <row r="37278" spans="14:16">
      <c r="N37278" s="102"/>
      <c r="O37278" s="93"/>
      <c r="P37278" s="93"/>
    </row>
    <row r="37279" spans="14:16">
      <c r="N37279" s="102"/>
      <c r="O37279" s="93"/>
      <c r="P37279" s="93"/>
    </row>
    <row r="37280" spans="14:16">
      <c r="N37280" s="102"/>
      <c r="O37280" s="93"/>
      <c r="P37280" s="93"/>
    </row>
    <row r="37281" spans="14:16">
      <c r="N37281" s="102"/>
      <c r="O37281" s="93"/>
      <c r="P37281" s="93"/>
    </row>
    <row r="37282" spans="14:16">
      <c r="N37282" s="102"/>
      <c r="O37282" s="93"/>
      <c r="P37282" s="93"/>
    </row>
    <row r="37283" spans="14:16">
      <c r="N37283" s="102"/>
      <c r="O37283" s="93"/>
      <c r="P37283" s="93"/>
    </row>
    <row r="37284" spans="14:16">
      <c r="N37284" s="102"/>
      <c r="O37284" s="93"/>
      <c r="P37284" s="93"/>
    </row>
    <row r="37285" spans="14:16">
      <c r="N37285" s="102"/>
      <c r="O37285" s="93"/>
      <c r="P37285" s="93"/>
    </row>
    <row r="37286" spans="14:16">
      <c r="N37286" s="102"/>
      <c r="O37286" s="93"/>
      <c r="P37286" s="93"/>
    </row>
    <row r="37287" spans="14:16">
      <c r="N37287" s="102"/>
      <c r="O37287" s="93"/>
      <c r="P37287" s="93"/>
    </row>
    <row r="37288" spans="14:16">
      <c r="N37288" s="102"/>
      <c r="O37288" s="93"/>
      <c r="P37288" s="93"/>
    </row>
    <row r="37289" spans="14:16">
      <c r="N37289" s="102"/>
      <c r="O37289" s="93"/>
      <c r="P37289" s="93"/>
    </row>
    <row r="37290" spans="14:16">
      <c r="N37290" s="102"/>
      <c r="O37290" s="93"/>
      <c r="P37290" s="93"/>
    </row>
    <row r="37291" spans="14:16">
      <c r="N37291" s="102"/>
      <c r="O37291" s="93"/>
      <c r="P37291" s="93"/>
    </row>
    <row r="37292" spans="14:16">
      <c r="N37292" s="102"/>
      <c r="O37292" s="93"/>
      <c r="P37292" s="93"/>
    </row>
    <row r="37293" spans="14:16">
      <c r="N37293" s="102"/>
      <c r="O37293" s="93"/>
      <c r="P37293" s="93"/>
    </row>
    <row r="37294" spans="14:16">
      <c r="N37294" s="102"/>
      <c r="O37294" s="93"/>
      <c r="P37294" s="93"/>
    </row>
    <row r="37295" spans="14:16">
      <c r="N37295" s="102"/>
      <c r="O37295" s="93"/>
      <c r="P37295" s="93"/>
    </row>
    <row r="37296" spans="14:16">
      <c r="N37296" s="102"/>
      <c r="O37296" s="93"/>
      <c r="P37296" s="93"/>
    </row>
    <row r="37297" spans="14:16">
      <c r="N37297" s="102"/>
      <c r="O37297" s="93"/>
      <c r="P37297" s="93"/>
    </row>
    <row r="37298" spans="14:16">
      <c r="N37298" s="102"/>
      <c r="O37298" s="93"/>
      <c r="P37298" s="93"/>
    </row>
    <row r="37299" spans="14:16">
      <c r="N37299" s="102"/>
      <c r="O37299" s="93"/>
      <c r="P37299" s="93"/>
    </row>
    <row r="37300" spans="14:16">
      <c r="N37300" s="102"/>
      <c r="O37300" s="93"/>
      <c r="P37300" s="93"/>
    </row>
    <row r="37301" spans="14:16">
      <c r="N37301" s="102"/>
      <c r="O37301" s="93"/>
      <c r="P37301" s="93"/>
    </row>
    <row r="37302" spans="14:16">
      <c r="N37302" s="102"/>
      <c r="O37302" s="93"/>
      <c r="P37302" s="93"/>
    </row>
    <row r="37303" spans="14:16">
      <c r="N37303" s="102"/>
      <c r="O37303" s="93"/>
      <c r="P37303" s="93"/>
    </row>
    <row r="37304" spans="14:16">
      <c r="N37304" s="102"/>
      <c r="O37304" s="93"/>
      <c r="P37304" s="93"/>
    </row>
    <row r="37305" spans="14:16">
      <c r="N37305" s="102"/>
      <c r="O37305" s="93"/>
      <c r="P37305" s="93"/>
    </row>
    <row r="37306" spans="14:16">
      <c r="N37306" s="102"/>
      <c r="O37306" s="93"/>
      <c r="P37306" s="93"/>
    </row>
    <row r="37307" spans="14:16">
      <c r="N37307" s="102"/>
      <c r="O37307" s="93"/>
      <c r="P37307" s="93"/>
    </row>
    <row r="37308" spans="14:16">
      <c r="N37308" s="102"/>
      <c r="O37308" s="93"/>
      <c r="P37308" s="93"/>
    </row>
    <row r="37309" spans="14:16">
      <c r="N37309" s="102"/>
      <c r="O37309" s="93"/>
      <c r="P37309" s="93"/>
    </row>
    <row r="37310" spans="14:16">
      <c r="N37310" s="102"/>
      <c r="O37310" s="93"/>
      <c r="P37310" s="93"/>
    </row>
    <row r="37311" spans="14:16">
      <c r="N37311" s="102"/>
      <c r="O37311" s="93"/>
      <c r="P37311" s="93"/>
    </row>
    <row r="37312" spans="14:16">
      <c r="N37312" s="102"/>
      <c r="O37312" s="93"/>
      <c r="P37312" s="93"/>
    </row>
    <row r="37313" spans="14:16">
      <c r="N37313" s="102"/>
      <c r="O37313" s="93"/>
      <c r="P37313" s="93"/>
    </row>
    <row r="37314" spans="14:16">
      <c r="N37314" s="102"/>
      <c r="O37314" s="93"/>
      <c r="P37314" s="93"/>
    </row>
    <row r="37315" spans="14:16">
      <c r="N37315" s="102"/>
      <c r="O37315" s="93"/>
      <c r="P37315" s="93"/>
    </row>
    <row r="37316" spans="14:16">
      <c r="N37316" s="102"/>
      <c r="O37316" s="93"/>
      <c r="P37316" s="93"/>
    </row>
    <row r="37317" spans="14:16">
      <c r="N37317" s="102"/>
      <c r="O37317" s="93"/>
      <c r="P37317" s="93"/>
    </row>
    <row r="37318" spans="14:16">
      <c r="N37318" s="102"/>
      <c r="O37318" s="93"/>
      <c r="P37318" s="93"/>
    </row>
    <row r="37319" spans="14:16">
      <c r="N37319" s="102"/>
      <c r="O37319" s="93"/>
      <c r="P37319" s="93"/>
    </row>
    <row r="37320" spans="14:16">
      <c r="N37320" s="102"/>
      <c r="O37320" s="93"/>
      <c r="P37320" s="93"/>
    </row>
    <row r="37321" spans="14:16">
      <c r="N37321" s="102"/>
      <c r="O37321" s="93"/>
      <c r="P37321" s="93"/>
    </row>
    <row r="37322" spans="14:16">
      <c r="N37322" s="102"/>
      <c r="O37322" s="93"/>
      <c r="P37322" s="93"/>
    </row>
    <row r="37323" spans="14:16">
      <c r="N37323" s="102"/>
      <c r="O37323" s="93"/>
      <c r="P37323" s="93"/>
    </row>
    <row r="37324" spans="14:16">
      <c r="N37324" s="102"/>
      <c r="O37324" s="93"/>
      <c r="P37324" s="93"/>
    </row>
    <row r="37325" spans="14:16">
      <c r="N37325" s="102"/>
      <c r="O37325" s="93"/>
      <c r="P37325" s="93"/>
    </row>
    <row r="37326" spans="14:16">
      <c r="N37326" s="102"/>
      <c r="O37326" s="93"/>
      <c r="P37326" s="93"/>
    </row>
    <row r="37327" spans="14:16">
      <c r="N37327" s="102"/>
      <c r="O37327" s="93"/>
      <c r="P37327" s="93"/>
    </row>
    <row r="37328" spans="14:16">
      <c r="N37328" s="102"/>
      <c r="O37328" s="93"/>
      <c r="P37328" s="93"/>
    </row>
    <row r="37329" spans="14:16">
      <c r="N37329" s="102"/>
      <c r="O37329" s="93"/>
      <c r="P37329" s="93"/>
    </row>
    <row r="37330" spans="14:16">
      <c r="N37330" s="102"/>
      <c r="O37330" s="93"/>
      <c r="P37330" s="93"/>
    </row>
    <row r="37331" spans="14:16">
      <c r="N37331" s="102"/>
      <c r="O37331" s="93"/>
      <c r="P37331" s="93"/>
    </row>
    <row r="37332" spans="14:16">
      <c r="N37332" s="102"/>
      <c r="O37332" s="93"/>
      <c r="P37332" s="93"/>
    </row>
    <row r="37333" spans="14:16">
      <c r="N37333" s="102"/>
      <c r="O37333" s="93"/>
      <c r="P37333" s="93"/>
    </row>
    <row r="37334" spans="14:16">
      <c r="N37334" s="102"/>
      <c r="O37334" s="93"/>
      <c r="P37334" s="93"/>
    </row>
    <row r="37335" spans="14:16">
      <c r="N37335" s="102"/>
      <c r="O37335" s="93"/>
      <c r="P37335" s="93"/>
    </row>
    <row r="37336" spans="14:16">
      <c r="N37336" s="102"/>
      <c r="O37336" s="93"/>
      <c r="P37336" s="93"/>
    </row>
    <row r="37337" spans="14:16">
      <c r="N37337" s="102"/>
      <c r="O37337" s="93"/>
      <c r="P37337" s="93"/>
    </row>
    <row r="37338" spans="14:16">
      <c r="N37338" s="102"/>
      <c r="O37338" s="93"/>
      <c r="P37338" s="93"/>
    </row>
    <row r="37339" spans="14:16">
      <c r="N37339" s="102"/>
      <c r="O37339" s="93"/>
      <c r="P37339" s="93"/>
    </row>
    <row r="37340" spans="14:16">
      <c r="N37340" s="102"/>
      <c r="O37340" s="93"/>
      <c r="P37340" s="93"/>
    </row>
    <row r="37341" spans="14:16">
      <c r="N37341" s="102"/>
      <c r="O37341" s="93"/>
      <c r="P37341" s="93"/>
    </row>
    <row r="37342" spans="14:16">
      <c r="N37342" s="102"/>
      <c r="O37342" s="93"/>
      <c r="P37342" s="93"/>
    </row>
    <row r="37343" spans="14:16">
      <c r="N37343" s="102"/>
      <c r="O37343" s="93"/>
      <c r="P37343" s="93"/>
    </row>
    <row r="37344" spans="14:16">
      <c r="N37344" s="102"/>
      <c r="O37344" s="93"/>
      <c r="P37344" s="93"/>
    </row>
    <row r="37345" spans="14:16">
      <c r="N37345" s="102"/>
      <c r="O37345" s="93"/>
      <c r="P37345" s="93"/>
    </row>
    <row r="37346" spans="14:16">
      <c r="N37346" s="102"/>
      <c r="O37346" s="93"/>
      <c r="P37346" s="93"/>
    </row>
    <row r="37347" spans="14:16">
      <c r="N37347" s="102"/>
      <c r="O37347" s="93"/>
      <c r="P37347" s="93"/>
    </row>
    <row r="37348" spans="14:16">
      <c r="N37348" s="102"/>
      <c r="O37348" s="93"/>
      <c r="P37348" s="93"/>
    </row>
    <row r="37349" spans="14:16">
      <c r="N37349" s="102"/>
      <c r="O37349" s="93"/>
      <c r="P37349" s="93"/>
    </row>
    <row r="37350" spans="14:16">
      <c r="N37350" s="102"/>
      <c r="O37350" s="93"/>
      <c r="P37350" s="93"/>
    </row>
    <row r="37351" spans="14:16">
      <c r="N37351" s="102"/>
      <c r="O37351" s="93"/>
      <c r="P37351" s="93"/>
    </row>
    <row r="37352" spans="14:16">
      <c r="N37352" s="102"/>
      <c r="O37352" s="93"/>
      <c r="P37352" s="93"/>
    </row>
    <row r="37353" spans="14:16">
      <c r="N37353" s="102"/>
      <c r="O37353" s="93"/>
      <c r="P37353" s="93"/>
    </row>
    <row r="37354" spans="14:16">
      <c r="N37354" s="102"/>
      <c r="O37354" s="93"/>
      <c r="P37354" s="93"/>
    </row>
    <row r="37355" spans="14:16">
      <c r="N37355" s="102"/>
      <c r="O37355" s="93"/>
      <c r="P37355" s="93"/>
    </row>
    <row r="37356" spans="14:16">
      <c r="N37356" s="102"/>
      <c r="O37356" s="93"/>
      <c r="P37356" s="93"/>
    </row>
    <row r="37357" spans="14:16">
      <c r="N37357" s="102"/>
      <c r="O37357" s="93"/>
      <c r="P37357" s="93"/>
    </row>
    <row r="37358" spans="14:16">
      <c r="N37358" s="102"/>
      <c r="O37358" s="93"/>
      <c r="P37358" s="93"/>
    </row>
    <row r="37359" spans="14:16">
      <c r="N37359" s="102"/>
      <c r="O37359" s="93"/>
      <c r="P37359" s="93"/>
    </row>
    <row r="37360" spans="14:16">
      <c r="N37360" s="102"/>
      <c r="O37360" s="93"/>
      <c r="P37360" s="93"/>
    </row>
    <row r="37361" spans="14:16">
      <c r="N37361" s="102"/>
      <c r="O37361" s="93"/>
      <c r="P37361" s="93"/>
    </row>
    <row r="37362" spans="14:16">
      <c r="N37362" s="102"/>
      <c r="O37362" s="93"/>
      <c r="P37362" s="93"/>
    </row>
    <row r="37363" spans="14:16">
      <c r="N37363" s="102"/>
      <c r="O37363" s="93"/>
      <c r="P37363" s="93"/>
    </row>
    <row r="37364" spans="14:16">
      <c r="N37364" s="102"/>
      <c r="O37364" s="93"/>
      <c r="P37364" s="93"/>
    </row>
    <row r="37365" spans="14:16">
      <c r="N37365" s="102"/>
      <c r="O37365" s="93"/>
      <c r="P37365" s="93"/>
    </row>
    <row r="37366" spans="14:16">
      <c r="N37366" s="102"/>
      <c r="O37366" s="93"/>
      <c r="P37366" s="93"/>
    </row>
    <row r="37367" spans="14:16">
      <c r="N37367" s="102"/>
      <c r="O37367" s="93"/>
      <c r="P37367" s="93"/>
    </row>
    <row r="37368" spans="14:16">
      <c r="N37368" s="102"/>
      <c r="O37368" s="93"/>
      <c r="P37368" s="93"/>
    </row>
    <row r="37369" spans="14:16">
      <c r="N37369" s="102"/>
      <c r="O37369" s="93"/>
      <c r="P37369" s="93"/>
    </row>
    <row r="37370" spans="14:16">
      <c r="N37370" s="102"/>
      <c r="O37370" s="93"/>
      <c r="P37370" s="93"/>
    </row>
    <row r="37371" spans="14:16">
      <c r="N37371" s="102"/>
      <c r="O37371" s="93"/>
      <c r="P37371" s="93"/>
    </row>
    <row r="37372" spans="14:16">
      <c r="N37372" s="102"/>
      <c r="O37372" s="93"/>
      <c r="P37372" s="93"/>
    </row>
    <row r="37373" spans="14:16">
      <c r="N37373" s="102"/>
      <c r="O37373" s="93"/>
      <c r="P37373" s="93"/>
    </row>
    <row r="37374" spans="14:16">
      <c r="N37374" s="102"/>
      <c r="O37374" s="93"/>
      <c r="P37374" s="93"/>
    </row>
    <row r="37375" spans="14:16">
      <c r="N37375" s="102"/>
      <c r="O37375" s="93"/>
      <c r="P37375" s="93"/>
    </row>
    <row r="37376" spans="14:16">
      <c r="N37376" s="102"/>
      <c r="O37376" s="93"/>
      <c r="P37376" s="93"/>
    </row>
    <row r="37377" spans="14:16">
      <c r="N37377" s="102"/>
      <c r="O37377" s="93"/>
      <c r="P37377" s="93"/>
    </row>
    <row r="37378" spans="14:16">
      <c r="N37378" s="102"/>
      <c r="O37378" s="93"/>
      <c r="P37378" s="93"/>
    </row>
    <row r="37379" spans="14:16">
      <c r="N37379" s="102"/>
      <c r="O37379" s="93"/>
      <c r="P37379" s="93"/>
    </row>
    <row r="37380" spans="14:16">
      <c r="N37380" s="102"/>
      <c r="O37380" s="93"/>
      <c r="P37380" s="93"/>
    </row>
    <row r="37381" spans="14:16">
      <c r="N37381" s="102"/>
      <c r="O37381" s="93"/>
      <c r="P37381" s="93"/>
    </row>
    <row r="37382" spans="14:16">
      <c r="N37382" s="102"/>
      <c r="O37382" s="93"/>
      <c r="P37382" s="93"/>
    </row>
    <row r="37383" spans="14:16">
      <c r="N37383" s="102"/>
      <c r="O37383" s="93"/>
      <c r="P37383" s="93"/>
    </row>
    <row r="37384" spans="14:16">
      <c r="N37384" s="102"/>
      <c r="O37384" s="93"/>
      <c r="P37384" s="93"/>
    </row>
    <row r="37385" spans="14:16">
      <c r="N37385" s="102"/>
      <c r="O37385" s="93"/>
      <c r="P37385" s="93"/>
    </row>
    <row r="37386" spans="14:16">
      <c r="N37386" s="102"/>
      <c r="O37386" s="93"/>
      <c r="P37386" s="93"/>
    </row>
    <row r="37387" spans="14:16">
      <c r="N37387" s="102"/>
      <c r="O37387" s="93"/>
      <c r="P37387" s="93"/>
    </row>
    <row r="37388" spans="14:16">
      <c r="N37388" s="102"/>
      <c r="O37388" s="93"/>
      <c r="P37388" s="93"/>
    </row>
    <row r="37389" spans="14:16">
      <c r="N37389" s="102"/>
      <c r="O37389" s="93"/>
      <c r="P37389" s="93"/>
    </row>
    <row r="37390" spans="14:16">
      <c r="N37390" s="102"/>
      <c r="O37390" s="93"/>
      <c r="P37390" s="93"/>
    </row>
    <row r="37391" spans="14:16">
      <c r="N37391" s="102"/>
      <c r="O37391" s="93"/>
      <c r="P37391" s="93"/>
    </row>
    <row r="37392" spans="14:16">
      <c r="N37392" s="102"/>
      <c r="O37392" s="93"/>
      <c r="P37392" s="93"/>
    </row>
    <row r="37393" spans="14:16">
      <c r="N37393" s="102"/>
      <c r="O37393" s="93"/>
      <c r="P37393" s="93"/>
    </row>
    <row r="37394" spans="14:16">
      <c r="N37394" s="102"/>
      <c r="O37394" s="93"/>
      <c r="P37394" s="93"/>
    </row>
    <row r="37395" spans="14:16">
      <c r="N37395" s="102"/>
      <c r="O37395" s="93"/>
      <c r="P37395" s="93"/>
    </row>
    <row r="37396" spans="14:16">
      <c r="N37396" s="102"/>
      <c r="O37396" s="93"/>
      <c r="P37396" s="93"/>
    </row>
    <row r="37397" spans="14:16">
      <c r="N37397" s="102"/>
      <c r="O37397" s="93"/>
      <c r="P37397" s="93"/>
    </row>
    <row r="37398" spans="14:16">
      <c r="N37398" s="102"/>
      <c r="O37398" s="93"/>
      <c r="P37398" s="93"/>
    </row>
    <row r="37399" spans="14:16">
      <c r="N37399" s="102"/>
      <c r="O37399" s="93"/>
      <c r="P37399" s="93"/>
    </row>
    <row r="37400" spans="14:16">
      <c r="N37400" s="102"/>
      <c r="O37400" s="93"/>
      <c r="P37400" s="93"/>
    </row>
    <row r="37401" spans="14:16">
      <c r="N37401" s="102"/>
      <c r="O37401" s="93"/>
      <c r="P37401" s="93"/>
    </row>
    <row r="37402" spans="14:16">
      <c r="N37402" s="102"/>
      <c r="O37402" s="93"/>
      <c r="P37402" s="93"/>
    </row>
    <row r="37403" spans="14:16">
      <c r="N37403" s="102"/>
      <c r="O37403" s="93"/>
      <c r="P37403" s="93"/>
    </row>
    <row r="37404" spans="14:16">
      <c r="N37404" s="102"/>
      <c r="O37404" s="93"/>
      <c r="P37404" s="93"/>
    </row>
    <row r="37405" spans="14:16">
      <c r="N37405" s="102"/>
      <c r="O37405" s="93"/>
      <c r="P37405" s="93"/>
    </row>
    <row r="37406" spans="14:16">
      <c r="N37406" s="102"/>
      <c r="O37406" s="93"/>
      <c r="P37406" s="93"/>
    </row>
    <row r="37407" spans="14:16">
      <c r="N37407" s="102"/>
      <c r="O37407" s="93"/>
      <c r="P37407" s="93"/>
    </row>
    <row r="37408" spans="14:16">
      <c r="N37408" s="102"/>
      <c r="O37408" s="93"/>
      <c r="P37408" s="93"/>
    </row>
    <row r="37409" spans="14:16">
      <c r="N37409" s="102"/>
      <c r="O37409" s="93"/>
      <c r="P37409" s="93"/>
    </row>
    <row r="37410" spans="14:16">
      <c r="N37410" s="102"/>
      <c r="O37410" s="93"/>
      <c r="P37410" s="93"/>
    </row>
    <row r="37411" spans="14:16">
      <c r="N37411" s="102"/>
      <c r="O37411" s="93"/>
      <c r="P37411" s="93"/>
    </row>
    <row r="37412" spans="14:16">
      <c r="N37412" s="102"/>
      <c r="O37412" s="93"/>
      <c r="P37412" s="93"/>
    </row>
    <row r="37413" spans="14:16">
      <c r="N37413" s="102"/>
      <c r="O37413" s="93"/>
      <c r="P37413" s="93"/>
    </row>
    <row r="37414" spans="14:16">
      <c r="N37414" s="102"/>
      <c r="O37414" s="93"/>
      <c r="P37414" s="93"/>
    </row>
    <row r="37415" spans="14:16">
      <c r="N37415" s="102"/>
      <c r="O37415" s="93"/>
      <c r="P37415" s="93"/>
    </row>
    <row r="37416" spans="14:16">
      <c r="N37416" s="102"/>
      <c r="O37416" s="93"/>
      <c r="P37416" s="93"/>
    </row>
    <row r="37417" spans="14:16">
      <c r="N37417" s="102"/>
      <c r="O37417" s="93"/>
      <c r="P37417" s="93"/>
    </row>
    <row r="37418" spans="14:16">
      <c r="N37418" s="102"/>
      <c r="O37418" s="93"/>
      <c r="P37418" s="93"/>
    </row>
    <row r="37419" spans="14:16">
      <c r="N37419" s="102"/>
      <c r="O37419" s="93"/>
      <c r="P37419" s="93"/>
    </row>
    <row r="37420" spans="14:16">
      <c r="N37420" s="102"/>
      <c r="O37420" s="93"/>
      <c r="P37420" s="93"/>
    </row>
    <row r="37421" spans="14:16">
      <c r="N37421" s="102"/>
      <c r="O37421" s="93"/>
      <c r="P37421" s="93"/>
    </row>
    <row r="37422" spans="14:16">
      <c r="N37422" s="102"/>
      <c r="O37422" s="93"/>
      <c r="P37422" s="93"/>
    </row>
    <row r="37423" spans="14:16">
      <c r="N37423" s="102"/>
      <c r="O37423" s="93"/>
      <c r="P37423" s="93"/>
    </row>
    <row r="37424" spans="14:16">
      <c r="N37424" s="102"/>
      <c r="O37424" s="93"/>
      <c r="P37424" s="93"/>
    </row>
    <row r="37425" spans="14:16">
      <c r="N37425" s="102"/>
      <c r="O37425" s="93"/>
      <c r="P37425" s="93"/>
    </row>
    <row r="37426" spans="14:16">
      <c r="N37426" s="102"/>
      <c r="O37426" s="93"/>
      <c r="P37426" s="93"/>
    </row>
    <row r="37427" spans="14:16">
      <c r="N37427" s="102"/>
      <c r="O37427" s="93"/>
      <c r="P37427" s="93"/>
    </row>
    <row r="37428" spans="14:16">
      <c r="N37428" s="102"/>
      <c r="O37428" s="93"/>
      <c r="P37428" s="93"/>
    </row>
    <row r="37429" spans="14:16">
      <c r="N37429" s="102"/>
      <c r="O37429" s="93"/>
      <c r="P37429" s="93"/>
    </row>
    <row r="37430" spans="14:16">
      <c r="N37430" s="102"/>
      <c r="O37430" s="93"/>
      <c r="P37430" s="93"/>
    </row>
    <row r="37431" spans="14:16">
      <c r="N37431" s="102"/>
      <c r="O37431" s="93"/>
      <c r="P37431" s="93"/>
    </row>
    <row r="37432" spans="14:16">
      <c r="N37432" s="102"/>
      <c r="O37432" s="93"/>
      <c r="P37432" s="93"/>
    </row>
    <row r="37433" spans="14:16">
      <c r="N37433" s="102"/>
      <c r="O37433" s="93"/>
      <c r="P37433" s="93"/>
    </row>
    <row r="37434" spans="14:16">
      <c r="N37434" s="102"/>
      <c r="O37434" s="93"/>
      <c r="P37434" s="93"/>
    </row>
    <row r="37435" spans="14:16">
      <c r="N37435" s="102"/>
      <c r="O37435" s="93"/>
      <c r="P37435" s="93"/>
    </row>
    <row r="37436" spans="14:16">
      <c r="N37436" s="102"/>
      <c r="O37436" s="93"/>
      <c r="P37436" s="93"/>
    </row>
    <row r="37437" spans="14:16">
      <c r="N37437" s="102"/>
      <c r="O37437" s="93"/>
      <c r="P37437" s="93"/>
    </row>
    <row r="37438" spans="14:16">
      <c r="N37438" s="102"/>
      <c r="O37438" s="93"/>
      <c r="P37438" s="93"/>
    </row>
    <row r="37439" spans="14:16">
      <c r="N37439" s="102"/>
      <c r="O37439" s="93"/>
      <c r="P37439" s="93"/>
    </row>
    <row r="37440" spans="14:16">
      <c r="N37440" s="102"/>
      <c r="O37440" s="93"/>
      <c r="P37440" s="93"/>
    </row>
    <row r="37441" spans="14:16">
      <c r="N37441" s="102"/>
      <c r="O37441" s="93"/>
      <c r="P37441" s="93"/>
    </row>
    <row r="37442" spans="14:16">
      <c r="N37442" s="102"/>
      <c r="O37442" s="93"/>
      <c r="P37442" s="93"/>
    </row>
    <row r="37443" spans="14:16">
      <c r="N37443" s="102"/>
      <c r="O37443" s="93"/>
      <c r="P37443" s="93"/>
    </row>
    <row r="37444" spans="14:16">
      <c r="N37444" s="102"/>
      <c r="O37444" s="93"/>
      <c r="P37444" s="93"/>
    </row>
    <row r="37445" spans="14:16">
      <c r="N37445" s="102"/>
      <c r="O37445" s="93"/>
      <c r="P37445" s="93"/>
    </row>
    <row r="37446" spans="14:16">
      <c r="N37446" s="102"/>
      <c r="O37446" s="93"/>
      <c r="P37446" s="93"/>
    </row>
    <row r="37447" spans="14:16">
      <c r="N37447" s="102"/>
      <c r="O37447" s="93"/>
      <c r="P37447" s="93"/>
    </row>
    <row r="37448" spans="14:16">
      <c r="N37448" s="102"/>
      <c r="O37448" s="93"/>
      <c r="P37448" s="93"/>
    </row>
    <row r="37449" spans="14:16">
      <c r="N37449" s="102"/>
      <c r="O37449" s="93"/>
      <c r="P37449" s="93"/>
    </row>
    <row r="37450" spans="14:16">
      <c r="N37450" s="102"/>
      <c r="O37450" s="93"/>
      <c r="P37450" s="93"/>
    </row>
    <row r="37451" spans="14:16">
      <c r="N37451" s="102"/>
      <c r="O37451" s="93"/>
      <c r="P37451" s="93"/>
    </row>
    <row r="37452" spans="14:16">
      <c r="N37452" s="102"/>
      <c r="O37452" s="93"/>
      <c r="P37452" s="93"/>
    </row>
    <row r="37453" spans="14:16">
      <c r="N37453" s="102"/>
      <c r="O37453" s="93"/>
      <c r="P37453" s="93"/>
    </row>
    <row r="37454" spans="14:16">
      <c r="N37454" s="102"/>
      <c r="O37454" s="93"/>
      <c r="P37454" s="93"/>
    </row>
    <row r="37455" spans="14:16">
      <c r="N37455" s="102"/>
      <c r="O37455" s="93"/>
      <c r="P37455" s="93"/>
    </row>
    <row r="37456" spans="14:16">
      <c r="N37456" s="102"/>
      <c r="O37456" s="93"/>
      <c r="P37456" s="93"/>
    </row>
    <row r="37457" spans="14:16">
      <c r="N37457" s="102"/>
      <c r="O37457" s="93"/>
      <c r="P37457" s="93"/>
    </row>
    <row r="37458" spans="14:16">
      <c r="N37458" s="102"/>
      <c r="O37458" s="93"/>
      <c r="P37458" s="93"/>
    </row>
    <row r="37459" spans="14:16">
      <c r="N37459" s="102"/>
      <c r="O37459" s="93"/>
      <c r="P37459" s="93"/>
    </row>
    <row r="37460" spans="14:16">
      <c r="N37460" s="102"/>
      <c r="O37460" s="93"/>
      <c r="P37460" s="93"/>
    </row>
    <row r="37461" spans="14:16">
      <c r="N37461" s="102"/>
      <c r="O37461" s="93"/>
      <c r="P37461" s="93"/>
    </row>
    <row r="37462" spans="14:16">
      <c r="N37462" s="102"/>
      <c r="O37462" s="93"/>
      <c r="P37462" s="93"/>
    </row>
    <row r="37463" spans="14:16">
      <c r="N37463" s="102"/>
      <c r="O37463" s="93"/>
      <c r="P37463" s="93"/>
    </row>
    <row r="37464" spans="14:16">
      <c r="N37464" s="102"/>
      <c r="O37464" s="93"/>
      <c r="P37464" s="93"/>
    </row>
    <row r="37465" spans="14:16">
      <c r="N37465" s="102"/>
      <c r="O37465" s="93"/>
      <c r="P37465" s="93"/>
    </row>
    <row r="37466" spans="14:16">
      <c r="N37466" s="102"/>
      <c r="O37466" s="93"/>
      <c r="P37466" s="93"/>
    </row>
    <row r="37467" spans="14:16">
      <c r="N37467" s="102"/>
      <c r="O37467" s="93"/>
      <c r="P37467" s="93"/>
    </row>
    <row r="37468" spans="14:16">
      <c r="N37468" s="102"/>
      <c r="O37468" s="93"/>
      <c r="P37468" s="93"/>
    </row>
    <row r="37469" spans="14:16">
      <c r="N37469" s="102"/>
      <c r="O37469" s="93"/>
      <c r="P37469" s="93"/>
    </row>
    <row r="37470" spans="14:16">
      <c r="N37470" s="102"/>
      <c r="O37470" s="93"/>
      <c r="P37470" s="93"/>
    </row>
    <row r="37471" spans="14:16">
      <c r="N37471" s="102"/>
      <c r="O37471" s="93"/>
      <c r="P37471" s="93"/>
    </row>
    <row r="37472" spans="14:16">
      <c r="N37472" s="102"/>
      <c r="O37472" s="93"/>
      <c r="P37472" s="93"/>
    </row>
    <row r="37473" spans="14:16">
      <c r="N37473" s="102"/>
      <c r="O37473" s="93"/>
      <c r="P37473" s="93"/>
    </row>
    <row r="37474" spans="14:16">
      <c r="N37474" s="102"/>
      <c r="O37474" s="93"/>
      <c r="P37474" s="93"/>
    </row>
    <row r="37475" spans="14:16">
      <c r="N37475" s="102"/>
      <c r="O37475" s="93"/>
      <c r="P37475" s="93"/>
    </row>
    <row r="37476" spans="14:16">
      <c r="N37476" s="102"/>
      <c r="O37476" s="93"/>
      <c r="P37476" s="93"/>
    </row>
    <row r="37477" spans="14:16">
      <c r="N37477" s="102"/>
      <c r="O37477" s="93"/>
      <c r="P37477" s="93"/>
    </row>
    <row r="37478" spans="14:16">
      <c r="N37478" s="102"/>
      <c r="O37478" s="93"/>
      <c r="P37478" s="93"/>
    </row>
    <row r="37479" spans="14:16">
      <c r="N37479" s="102"/>
      <c r="O37479" s="93"/>
      <c r="P37479" s="93"/>
    </row>
    <row r="37480" spans="14:16">
      <c r="N37480" s="102"/>
      <c r="O37480" s="93"/>
      <c r="P37480" s="93"/>
    </row>
    <row r="37481" spans="14:16">
      <c r="N37481" s="102"/>
      <c r="O37481" s="93"/>
      <c r="P37481" s="93"/>
    </row>
    <row r="37482" spans="14:16">
      <c r="N37482" s="102"/>
      <c r="O37482" s="93"/>
      <c r="P37482" s="93"/>
    </row>
    <row r="37483" spans="14:16">
      <c r="N37483" s="102"/>
      <c r="O37483" s="93"/>
      <c r="P37483" s="93"/>
    </row>
    <row r="37484" spans="14:16">
      <c r="N37484" s="102"/>
      <c r="O37484" s="93"/>
      <c r="P37484" s="93"/>
    </row>
    <row r="37485" spans="14:16">
      <c r="N37485" s="102"/>
      <c r="O37485" s="93"/>
      <c r="P37485" s="93"/>
    </row>
    <row r="37486" spans="14:16">
      <c r="N37486" s="102"/>
      <c r="O37486" s="93"/>
      <c r="P37486" s="93"/>
    </row>
    <row r="37487" spans="14:16">
      <c r="N37487" s="102"/>
      <c r="O37487" s="93"/>
      <c r="P37487" s="93"/>
    </row>
    <row r="37488" spans="14:16">
      <c r="N37488" s="102"/>
      <c r="O37488" s="93"/>
      <c r="P37488" s="93"/>
    </row>
    <row r="37489" spans="14:16">
      <c r="N37489" s="102"/>
      <c r="O37489" s="93"/>
      <c r="P37489" s="93"/>
    </row>
    <row r="37490" spans="14:16">
      <c r="N37490" s="102"/>
      <c r="O37490" s="93"/>
      <c r="P37490" s="93"/>
    </row>
    <row r="37491" spans="14:16">
      <c r="N37491" s="102"/>
      <c r="O37491" s="93"/>
      <c r="P37491" s="93"/>
    </row>
    <row r="37492" spans="14:16">
      <c r="N37492" s="102"/>
      <c r="O37492" s="93"/>
      <c r="P37492" s="93"/>
    </row>
    <row r="37493" spans="14:16">
      <c r="N37493" s="102"/>
      <c r="O37493" s="93"/>
      <c r="P37493" s="93"/>
    </row>
    <row r="37494" spans="14:16">
      <c r="N37494" s="102"/>
      <c r="O37494" s="93"/>
      <c r="P37494" s="93"/>
    </row>
    <row r="37495" spans="14:16">
      <c r="N37495" s="102"/>
      <c r="O37495" s="93"/>
      <c r="P37495" s="93"/>
    </row>
    <row r="37496" spans="14:16">
      <c r="N37496" s="102"/>
      <c r="O37496" s="93"/>
      <c r="P37496" s="93"/>
    </row>
    <row r="37497" spans="14:16">
      <c r="N37497" s="102"/>
      <c r="O37497" s="93"/>
      <c r="P37497" s="93"/>
    </row>
    <row r="37498" spans="14:16">
      <c r="N37498" s="102"/>
      <c r="O37498" s="93"/>
      <c r="P37498" s="93"/>
    </row>
    <row r="37499" spans="14:16">
      <c r="N37499" s="102"/>
      <c r="O37499" s="93"/>
      <c r="P37499" s="93"/>
    </row>
    <row r="37500" spans="14:16">
      <c r="N37500" s="102"/>
      <c r="O37500" s="93"/>
      <c r="P37500" s="93"/>
    </row>
    <row r="37501" spans="14:16">
      <c r="N37501" s="102"/>
      <c r="O37501" s="93"/>
      <c r="P37501" s="93"/>
    </row>
    <row r="37502" spans="14:16">
      <c r="N37502" s="102"/>
      <c r="O37502" s="93"/>
      <c r="P37502" s="93"/>
    </row>
    <row r="37503" spans="14:16">
      <c r="N37503" s="102"/>
      <c r="O37503" s="93"/>
      <c r="P37503" s="93"/>
    </row>
    <row r="37504" spans="14:16">
      <c r="N37504" s="102"/>
      <c r="O37504" s="93"/>
      <c r="P37504" s="93"/>
    </row>
    <row r="37505" spans="14:16">
      <c r="N37505" s="102"/>
      <c r="O37505" s="93"/>
      <c r="P37505" s="93"/>
    </row>
    <row r="37506" spans="14:16">
      <c r="N37506" s="102"/>
      <c r="O37506" s="93"/>
      <c r="P37506" s="93"/>
    </row>
    <row r="37507" spans="14:16">
      <c r="N37507" s="102"/>
      <c r="O37507" s="93"/>
      <c r="P37507" s="93"/>
    </row>
    <row r="37508" spans="14:16">
      <c r="N37508" s="102"/>
      <c r="O37508" s="93"/>
      <c r="P37508" s="93"/>
    </row>
    <row r="37509" spans="14:16">
      <c r="N37509" s="102"/>
      <c r="O37509" s="93"/>
      <c r="P37509" s="93"/>
    </row>
    <row r="37510" spans="14:16">
      <c r="N37510" s="102"/>
      <c r="O37510" s="93"/>
      <c r="P37510" s="93"/>
    </row>
    <row r="37511" spans="14:16">
      <c r="N37511" s="102"/>
      <c r="O37511" s="93"/>
      <c r="P37511" s="93"/>
    </row>
    <row r="37512" spans="14:16">
      <c r="N37512" s="102"/>
      <c r="O37512" s="93"/>
      <c r="P37512" s="93"/>
    </row>
    <row r="37513" spans="14:16">
      <c r="N37513" s="102"/>
      <c r="O37513" s="93"/>
      <c r="P37513" s="93"/>
    </row>
    <row r="37514" spans="14:16">
      <c r="N37514" s="102"/>
      <c r="O37514" s="93"/>
      <c r="P37514" s="93"/>
    </row>
    <row r="37515" spans="14:16">
      <c r="N37515" s="102"/>
      <c r="O37515" s="93"/>
      <c r="P37515" s="93"/>
    </row>
    <row r="37516" spans="14:16">
      <c r="N37516" s="102"/>
      <c r="O37516" s="93"/>
      <c r="P37516" s="93"/>
    </row>
    <row r="37517" spans="14:16">
      <c r="N37517" s="102"/>
      <c r="O37517" s="93"/>
      <c r="P37517" s="93"/>
    </row>
    <row r="37518" spans="14:16">
      <c r="N37518" s="102"/>
      <c r="O37518" s="93"/>
      <c r="P37518" s="93"/>
    </row>
    <row r="37519" spans="14:16">
      <c r="N37519" s="102"/>
      <c r="O37519" s="93"/>
      <c r="P37519" s="93"/>
    </row>
    <row r="37520" spans="14:16">
      <c r="N37520" s="102"/>
      <c r="O37520" s="93"/>
      <c r="P37520" s="93"/>
    </row>
    <row r="37521" spans="14:16">
      <c r="N37521" s="102"/>
      <c r="O37521" s="93"/>
      <c r="P37521" s="93"/>
    </row>
    <row r="37522" spans="14:16">
      <c r="N37522" s="102"/>
      <c r="O37522" s="93"/>
      <c r="P37522" s="93"/>
    </row>
    <row r="37523" spans="14:16">
      <c r="N37523" s="102"/>
      <c r="O37523" s="93"/>
      <c r="P37523" s="93"/>
    </row>
    <row r="37524" spans="14:16">
      <c r="N37524" s="102"/>
      <c r="O37524" s="93"/>
      <c r="P37524" s="93"/>
    </row>
    <row r="37525" spans="14:16">
      <c r="N37525" s="102"/>
      <c r="O37525" s="93"/>
      <c r="P37525" s="93"/>
    </row>
    <row r="37526" spans="14:16">
      <c r="N37526" s="102"/>
      <c r="O37526" s="93"/>
      <c r="P37526" s="93"/>
    </row>
    <row r="37527" spans="14:16">
      <c r="N37527" s="102"/>
      <c r="O37527" s="93"/>
      <c r="P37527" s="93"/>
    </row>
    <row r="37528" spans="14:16">
      <c r="N37528" s="102"/>
      <c r="O37528" s="93"/>
      <c r="P37528" s="93"/>
    </row>
    <row r="37529" spans="14:16">
      <c r="N37529" s="102"/>
      <c r="O37529" s="93"/>
      <c r="P37529" s="93"/>
    </row>
    <row r="37530" spans="14:16">
      <c r="N37530" s="102"/>
      <c r="O37530" s="93"/>
      <c r="P37530" s="93"/>
    </row>
    <row r="37531" spans="14:16">
      <c r="N37531" s="102"/>
      <c r="O37531" s="93"/>
      <c r="P37531" s="93"/>
    </row>
    <row r="37532" spans="14:16">
      <c r="N37532" s="102"/>
      <c r="O37532" s="93"/>
      <c r="P37532" s="93"/>
    </row>
    <row r="37533" spans="14:16">
      <c r="N37533" s="102"/>
      <c r="O37533" s="93"/>
      <c r="P37533" s="93"/>
    </row>
    <row r="37534" spans="14:16">
      <c r="N37534" s="102"/>
      <c r="O37534" s="93"/>
      <c r="P37534" s="93"/>
    </row>
    <row r="37535" spans="14:16">
      <c r="N37535" s="102"/>
      <c r="O37535" s="93"/>
      <c r="P37535" s="93"/>
    </row>
    <row r="37536" spans="14:16">
      <c r="N37536" s="102"/>
      <c r="O37536" s="93"/>
      <c r="P37536" s="93"/>
    </row>
    <row r="37537" spans="14:16">
      <c r="N37537" s="102"/>
      <c r="O37537" s="93"/>
      <c r="P37537" s="93"/>
    </row>
    <row r="37538" spans="14:16">
      <c r="N37538" s="102"/>
      <c r="O37538" s="93"/>
      <c r="P37538" s="93"/>
    </row>
    <row r="37539" spans="14:16">
      <c r="N37539" s="102"/>
      <c r="O37539" s="93"/>
      <c r="P37539" s="93"/>
    </row>
    <row r="37540" spans="14:16">
      <c r="N37540" s="102"/>
      <c r="O37540" s="93"/>
      <c r="P37540" s="93"/>
    </row>
    <row r="37541" spans="14:16">
      <c r="N37541" s="102"/>
      <c r="O37541" s="93"/>
      <c r="P37541" s="93"/>
    </row>
    <row r="37542" spans="14:16">
      <c r="N37542" s="102"/>
      <c r="O37542" s="93"/>
      <c r="P37542" s="93"/>
    </row>
    <row r="37543" spans="14:16">
      <c r="N37543" s="102"/>
      <c r="O37543" s="93"/>
      <c r="P37543" s="93"/>
    </row>
    <row r="37544" spans="14:16">
      <c r="N37544" s="102"/>
      <c r="O37544" s="93"/>
      <c r="P37544" s="93"/>
    </row>
    <row r="37545" spans="14:16">
      <c r="N37545" s="102"/>
      <c r="O37545" s="93"/>
      <c r="P37545" s="93"/>
    </row>
    <row r="37546" spans="14:16">
      <c r="N37546" s="102"/>
      <c r="O37546" s="93"/>
      <c r="P37546" s="93"/>
    </row>
    <row r="37547" spans="14:16">
      <c r="N37547" s="102"/>
      <c r="O37547" s="93"/>
      <c r="P37547" s="93"/>
    </row>
    <row r="37548" spans="14:16">
      <c r="N37548" s="102"/>
      <c r="O37548" s="93"/>
      <c r="P37548" s="93"/>
    </row>
    <row r="37549" spans="14:16">
      <c r="N37549" s="102"/>
      <c r="O37549" s="93"/>
      <c r="P37549" s="93"/>
    </row>
    <row r="37550" spans="14:16">
      <c r="N37550" s="102"/>
      <c r="O37550" s="93"/>
      <c r="P37550" s="93"/>
    </row>
    <row r="37551" spans="14:16">
      <c r="N37551" s="102"/>
      <c r="O37551" s="93"/>
      <c r="P37551" s="93"/>
    </row>
    <row r="37552" spans="14:16">
      <c r="N37552" s="102"/>
      <c r="O37552" s="93"/>
      <c r="P37552" s="93"/>
    </row>
    <row r="37553" spans="14:16">
      <c r="N37553" s="102"/>
      <c r="O37553" s="93"/>
      <c r="P37553" s="93"/>
    </row>
    <row r="37554" spans="14:16">
      <c r="N37554" s="102"/>
      <c r="O37554" s="93"/>
      <c r="P37554" s="93"/>
    </row>
    <row r="37555" spans="14:16">
      <c r="N37555" s="102"/>
      <c r="O37555" s="93"/>
      <c r="P37555" s="93"/>
    </row>
    <row r="37556" spans="14:16">
      <c r="N37556" s="102"/>
      <c r="O37556" s="93"/>
      <c r="P37556" s="93"/>
    </row>
    <row r="37557" spans="14:16">
      <c r="N37557" s="102"/>
      <c r="O37557" s="93"/>
      <c r="P37557" s="93"/>
    </row>
    <row r="37558" spans="14:16">
      <c r="N37558" s="102"/>
      <c r="O37558" s="93"/>
      <c r="P37558" s="93"/>
    </row>
    <row r="37559" spans="14:16">
      <c r="N37559" s="102"/>
      <c r="O37559" s="93"/>
      <c r="P37559" s="93"/>
    </row>
    <row r="37560" spans="14:16">
      <c r="N37560" s="102"/>
      <c r="O37560" s="93"/>
      <c r="P37560" s="93"/>
    </row>
    <row r="37561" spans="14:16">
      <c r="N37561" s="102"/>
      <c r="O37561" s="93"/>
      <c r="P37561" s="93"/>
    </row>
    <row r="37562" spans="14:16">
      <c r="N37562" s="102"/>
      <c r="O37562" s="93"/>
      <c r="P37562" s="93"/>
    </row>
    <row r="37563" spans="14:16">
      <c r="N37563" s="102"/>
      <c r="O37563" s="93"/>
      <c r="P37563" s="93"/>
    </row>
    <row r="37564" spans="14:16">
      <c r="N37564" s="102"/>
      <c r="O37564" s="93"/>
      <c r="P37564" s="93"/>
    </row>
    <row r="37565" spans="14:16">
      <c r="N37565" s="102"/>
      <c r="O37565" s="93"/>
      <c r="P37565" s="93"/>
    </row>
    <row r="37566" spans="14:16">
      <c r="N37566" s="102"/>
      <c r="O37566" s="93"/>
      <c r="P37566" s="93"/>
    </row>
    <row r="37567" spans="14:16">
      <c r="N37567" s="102"/>
      <c r="O37567" s="93"/>
      <c r="P37567" s="93"/>
    </row>
    <row r="37568" spans="14:16">
      <c r="N37568" s="102"/>
      <c r="O37568" s="93"/>
      <c r="P37568" s="93"/>
    </row>
    <row r="37569" spans="14:16">
      <c r="N37569" s="102"/>
      <c r="O37569" s="93"/>
      <c r="P37569" s="93"/>
    </row>
    <row r="37570" spans="14:16">
      <c r="N37570" s="102"/>
      <c r="O37570" s="93"/>
      <c r="P37570" s="93"/>
    </row>
    <row r="37571" spans="14:16">
      <c r="N37571" s="102"/>
      <c r="O37571" s="93"/>
      <c r="P37571" s="93"/>
    </row>
    <row r="37572" spans="14:16">
      <c r="N37572" s="102"/>
      <c r="O37572" s="93"/>
      <c r="P37572" s="93"/>
    </row>
    <row r="37573" spans="14:16">
      <c r="N37573" s="102"/>
      <c r="O37573" s="93"/>
      <c r="P37573" s="93"/>
    </row>
    <row r="37574" spans="14:16">
      <c r="N37574" s="102"/>
      <c r="O37574" s="93"/>
      <c r="P37574" s="93"/>
    </row>
    <row r="37575" spans="14:16">
      <c r="N37575" s="102"/>
      <c r="O37575" s="93"/>
      <c r="P37575" s="93"/>
    </row>
    <row r="37576" spans="14:16">
      <c r="N37576" s="102"/>
      <c r="O37576" s="93"/>
      <c r="P37576" s="93"/>
    </row>
    <row r="37577" spans="14:16">
      <c r="N37577" s="102"/>
      <c r="O37577" s="93"/>
      <c r="P37577" s="93"/>
    </row>
    <row r="37578" spans="14:16">
      <c r="N37578" s="102"/>
      <c r="O37578" s="93"/>
      <c r="P37578" s="93"/>
    </row>
    <row r="37579" spans="14:16">
      <c r="N37579" s="102"/>
      <c r="O37579" s="93"/>
      <c r="P37579" s="93"/>
    </row>
    <row r="37580" spans="14:16">
      <c r="N37580" s="102"/>
      <c r="O37580" s="93"/>
      <c r="P37580" s="93"/>
    </row>
    <row r="37581" spans="14:16">
      <c r="N37581" s="102"/>
      <c r="O37581" s="93"/>
      <c r="P37581" s="93"/>
    </row>
    <row r="37582" spans="14:16">
      <c r="N37582" s="102"/>
      <c r="O37582" s="93"/>
      <c r="P37582" s="93"/>
    </row>
    <row r="37583" spans="14:16">
      <c r="N37583" s="102"/>
      <c r="O37583" s="93"/>
      <c r="P37583" s="93"/>
    </row>
    <row r="37584" spans="14:16">
      <c r="N37584" s="102"/>
      <c r="O37584" s="93"/>
      <c r="P37584" s="93"/>
    </row>
    <row r="37585" spans="14:16">
      <c r="N37585" s="102"/>
      <c r="O37585" s="93"/>
      <c r="P37585" s="93"/>
    </row>
    <row r="37586" spans="14:16">
      <c r="N37586" s="102"/>
      <c r="O37586" s="93"/>
      <c r="P37586" s="93"/>
    </row>
    <row r="37587" spans="14:16">
      <c r="N37587" s="102"/>
      <c r="O37587" s="93"/>
      <c r="P37587" s="93"/>
    </row>
    <row r="37588" spans="14:16">
      <c r="N37588" s="102"/>
      <c r="O37588" s="93"/>
      <c r="P37588" s="93"/>
    </row>
    <row r="37589" spans="14:16">
      <c r="N37589" s="102"/>
      <c r="O37589" s="93"/>
      <c r="P37589" s="93"/>
    </row>
    <row r="37590" spans="14:16">
      <c r="N37590" s="102"/>
      <c r="O37590" s="93"/>
      <c r="P37590" s="93"/>
    </row>
    <row r="37591" spans="14:16">
      <c r="N37591" s="102"/>
      <c r="O37591" s="93"/>
      <c r="P37591" s="93"/>
    </row>
    <row r="37592" spans="14:16">
      <c r="N37592" s="102"/>
      <c r="O37592" s="93"/>
      <c r="P37592" s="93"/>
    </row>
    <row r="37593" spans="14:16">
      <c r="N37593" s="102"/>
      <c r="O37593" s="93"/>
      <c r="P37593" s="93"/>
    </row>
    <row r="37594" spans="14:16">
      <c r="N37594" s="102"/>
      <c r="O37594" s="93"/>
      <c r="P37594" s="93"/>
    </row>
    <row r="37595" spans="14:16">
      <c r="N37595" s="102"/>
      <c r="O37595" s="93"/>
      <c r="P37595" s="93"/>
    </row>
    <row r="37596" spans="14:16">
      <c r="N37596" s="102"/>
      <c r="O37596" s="93"/>
      <c r="P37596" s="93"/>
    </row>
    <row r="37597" spans="14:16">
      <c r="N37597" s="102"/>
      <c r="O37597" s="93"/>
      <c r="P37597" s="93"/>
    </row>
    <row r="37598" spans="14:16">
      <c r="N37598" s="102"/>
      <c r="O37598" s="93"/>
      <c r="P37598" s="93"/>
    </row>
    <row r="37599" spans="14:16">
      <c r="N37599" s="102"/>
      <c r="O37599" s="93"/>
      <c r="P37599" s="93"/>
    </row>
    <row r="37600" spans="14:16">
      <c r="N37600" s="102"/>
      <c r="O37600" s="93"/>
      <c r="P37600" s="93"/>
    </row>
    <row r="37601" spans="14:16">
      <c r="N37601" s="102"/>
      <c r="O37601" s="93"/>
      <c r="P37601" s="93"/>
    </row>
    <row r="37602" spans="14:16">
      <c r="N37602" s="102"/>
      <c r="O37602" s="93"/>
      <c r="P37602" s="93"/>
    </row>
    <row r="37603" spans="14:16">
      <c r="N37603" s="102"/>
      <c r="O37603" s="93"/>
      <c r="P37603" s="93"/>
    </row>
    <row r="37604" spans="14:16">
      <c r="N37604" s="102"/>
      <c r="O37604" s="93"/>
      <c r="P37604" s="93"/>
    </row>
    <row r="37605" spans="14:16">
      <c r="N37605" s="102"/>
      <c r="O37605" s="93"/>
      <c r="P37605" s="93"/>
    </row>
    <row r="37606" spans="14:16">
      <c r="N37606" s="102"/>
      <c r="O37606" s="93"/>
      <c r="P37606" s="93"/>
    </row>
    <row r="37607" spans="14:16">
      <c r="N37607" s="102"/>
      <c r="O37607" s="93"/>
      <c r="P37607" s="93"/>
    </row>
    <row r="37608" spans="14:16">
      <c r="N37608" s="102"/>
      <c r="O37608" s="93"/>
      <c r="P37608" s="93"/>
    </row>
    <row r="37609" spans="14:16">
      <c r="N37609" s="102"/>
      <c r="O37609" s="93"/>
      <c r="P37609" s="93"/>
    </row>
    <row r="37610" spans="14:16">
      <c r="N37610" s="102"/>
      <c r="O37610" s="93"/>
      <c r="P37610" s="93"/>
    </row>
    <row r="37611" spans="14:16">
      <c r="N37611" s="102"/>
      <c r="O37611" s="93"/>
      <c r="P37611" s="93"/>
    </row>
    <row r="37612" spans="14:16">
      <c r="N37612" s="102"/>
      <c r="O37612" s="93"/>
      <c r="P37612" s="93"/>
    </row>
    <row r="37613" spans="14:16">
      <c r="N37613" s="102"/>
      <c r="O37613" s="93"/>
      <c r="P37613" s="93"/>
    </row>
    <row r="37614" spans="14:16">
      <c r="N37614" s="102"/>
      <c r="O37614" s="93"/>
      <c r="P37614" s="93"/>
    </row>
    <row r="37615" spans="14:16">
      <c r="N37615" s="102"/>
      <c r="O37615" s="93"/>
      <c r="P37615" s="93"/>
    </row>
    <row r="37616" spans="14:16">
      <c r="N37616" s="102"/>
      <c r="O37616" s="93"/>
      <c r="P37616" s="93"/>
    </row>
    <row r="37617" spans="14:16">
      <c r="N37617" s="102"/>
      <c r="O37617" s="93"/>
      <c r="P37617" s="93"/>
    </row>
    <row r="37618" spans="14:16">
      <c r="N37618" s="102"/>
      <c r="O37618" s="93"/>
      <c r="P37618" s="93"/>
    </row>
    <row r="37619" spans="14:16">
      <c r="N37619" s="102"/>
      <c r="O37619" s="93"/>
      <c r="P37619" s="93"/>
    </row>
    <row r="37620" spans="14:16">
      <c r="N37620" s="102"/>
      <c r="O37620" s="93"/>
      <c r="P37620" s="93"/>
    </row>
    <row r="37621" spans="14:16">
      <c r="N37621" s="102"/>
      <c r="O37621" s="93"/>
      <c r="P37621" s="93"/>
    </row>
    <row r="37622" spans="14:16">
      <c r="N37622" s="102"/>
      <c r="O37622" s="93"/>
      <c r="P37622" s="93"/>
    </row>
    <row r="37623" spans="14:16">
      <c r="N37623" s="102"/>
      <c r="O37623" s="93"/>
      <c r="P37623" s="93"/>
    </row>
    <row r="37624" spans="14:16">
      <c r="N37624" s="102"/>
      <c r="O37624" s="93"/>
      <c r="P37624" s="93"/>
    </row>
    <row r="37625" spans="14:16">
      <c r="N37625" s="102"/>
      <c r="O37625" s="93"/>
      <c r="P37625" s="93"/>
    </row>
    <row r="37626" spans="14:16">
      <c r="N37626" s="102"/>
      <c r="O37626" s="93"/>
      <c r="P37626" s="93"/>
    </row>
    <row r="37627" spans="14:16">
      <c r="N37627" s="102"/>
      <c r="O37627" s="93"/>
      <c r="P37627" s="93"/>
    </row>
    <row r="37628" spans="14:16">
      <c r="N37628" s="102"/>
      <c r="O37628" s="93"/>
      <c r="P37628" s="93"/>
    </row>
    <row r="37629" spans="14:16">
      <c r="N37629" s="102"/>
      <c r="O37629" s="93"/>
      <c r="P37629" s="93"/>
    </row>
    <row r="37630" spans="14:16">
      <c r="N37630" s="102"/>
      <c r="O37630" s="93"/>
      <c r="P37630" s="93"/>
    </row>
    <row r="37631" spans="14:16">
      <c r="N37631" s="102"/>
      <c r="O37631" s="93"/>
      <c r="P37631" s="93"/>
    </row>
    <row r="37632" spans="14:16">
      <c r="N37632" s="102"/>
      <c r="O37632" s="93"/>
      <c r="P37632" s="93"/>
    </row>
    <row r="37633" spans="14:16">
      <c r="N37633" s="102"/>
      <c r="O37633" s="93"/>
      <c r="P37633" s="93"/>
    </row>
    <row r="37634" spans="14:16">
      <c r="N37634" s="102"/>
      <c r="O37634" s="93"/>
      <c r="P37634" s="93"/>
    </row>
    <row r="37635" spans="14:16">
      <c r="N37635" s="102"/>
      <c r="O37635" s="93"/>
      <c r="P37635" s="93"/>
    </row>
    <row r="37636" spans="14:16">
      <c r="N37636" s="102"/>
      <c r="O37636" s="93"/>
      <c r="P37636" s="93"/>
    </row>
    <row r="37637" spans="14:16">
      <c r="N37637" s="102"/>
      <c r="O37637" s="93"/>
      <c r="P37637" s="93"/>
    </row>
    <row r="37638" spans="14:16">
      <c r="N37638" s="102"/>
      <c r="O37638" s="93"/>
      <c r="P37638" s="93"/>
    </row>
    <row r="37639" spans="14:16">
      <c r="N37639" s="102"/>
      <c r="O37639" s="93"/>
      <c r="P37639" s="93"/>
    </row>
    <row r="37640" spans="14:16">
      <c r="N37640" s="102"/>
      <c r="O37640" s="93"/>
      <c r="P37640" s="93"/>
    </row>
    <row r="37641" spans="14:16">
      <c r="N37641" s="102"/>
      <c r="O37641" s="93"/>
      <c r="P37641" s="93"/>
    </row>
    <row r="37642" spans="14:16">
      <c r="N37642" s="102"/>
      <c r="O37642" s="93"/>
      <c r="P37642" s="93"/>
    </row>
    <row r="37643" spans="14:16">
      <c r="N37643" s="102"/>
      <c r="O37643" s="93"/>
      <c r="P37643" s="93"/>
    </row>
    <row r="37644" spans="14:16">
      <c r="N37644" s="102"/>
      <c r="O37644" s="93"/>
      <c r="P37644" s="93"/>
    </row>
    <row r="37645" spans="14:16">
      <c r="N37645" s="102"/>
      <c r="O37645" s="93"/>
      <c r="P37645" s="93"/>
    </row>
    <row r="37646" spans="14:16">
      <c r="N37646" s="102"/>
      <c r="O37646" s="93"/>
      <c r="P37646" s="93"/>
    </row>
    <row r="37647" spans="14:16">
      <c r="N37647" s="102"/>
      <c r="O37647" s="93"/>
      <c r="P37647" s="93"/>
    </row>
    <row r="37648" spans="14:16">
      <c r="N37648" s="102"/>
      <c r="O37648" s="93"/>
      <c r="P37648" s="93"/>
    </row>
    <row r="37649" spans="14:16">
      <c r="N37649" s="102"/>
      <c r="O37649" s="93"/>
      <c r="P37649" s="93"/>
    </row>
    <row r="37650" spans="14:16">
      <c r="N37650" s="102"/>
      <c r="O37650" s="93"/>
      <c r="P37650" s="93"/>
    </row>
    <row r="37651" spans="14:16">
      <c r="N37651" s="102"/>
      <c r="O37651" s="93"/>
      <c r="P37651" s="93"/>
    </row>
    <row r="37652" spans="14:16">
      <c r="N37652" s="102"/>
      <c r="O37652" s="93"/>
      <c r="P37652" s="93"/>
    </row>
    <row r="37653" spans="14:16">
      <c r="N37653" s="102"/>
      <c r="O37653" s="93"/>
      <c r="P37653" s="93"/>
    </row>
    <row r="37654" spans="14:16">
      <c r="N37654" s="102"/>
      <c r="O37654" s="93"/>
      <c r="P37654" s="93"/>
    </row>
    <row r="37655" spans="14:16">
      <c r="N37655" s="102"/>
      <c r="O37655" s="93"/>
      <c r="P37655" s="93"/>
    </row>
    <row r="37656" spans="14:16">
      <c r="N37656" s="102"/>
      <c r="O37656" s="93"/>
      <c r="P37656" s="93"/>
    </row>
    <row r="37657" spans="14:16">
      <c r="N37657" s="102"/>
      <c r="O37657" s="93"/>
      <c r="P37657" s="93"/>
    </row>
    <row r="37658" spans="14:16">
      <c r="N37658" s="102"/>
      <c r="O37658" s="93"/>
      <c r="P37658" s="93"/>
    </row>
    <row r="37659" spans="14:16">
      <c r="N37659" s="102"/>
      <c r="O37659" s="93"/>
      <c r="P37659" s="93"/>
    </row>
    <row r="37660" spans="14:16">
      <c r="N37660" s="102"/>
      <c r="O37660" s="93"/>
      <c r="P37660" s="93"/>
    </row>
    <row r="37661" spans="14:16">
      <c r="N37661" s="102"/>
      <c r="O37661" s="93"/>
      <c r="P37661" s="93"/>
    </row>
    <row r="37662" spans="14:16">
      <c r="N37662" s="102"/>
      <c r="O37662" s="93"/>
      <c r="P37662" s="93"/>
    </row>
    <row r="37663" spans="14:16">
      <c r="N37663" s="102"/>
      <c r="O37663" s="93"/>
      <c r="P37663" s="93"/>
    </row>
    <row r="37664" spans="14:16">
      <c r="N37664" s="102"/>
      <c r="O37664" s="93"/>
      <c r="P37664" s="93"/>
    </row>
    <row r="37665" spans="14:16">
      <c r="N37665" s="102"/>
      <c r="O37665" s="93"/>
      <c r="P37665" s="93"/>
    </row>
    <row r="37666" spans="14:16">
      <c r="N37666" s="102"/>
      <c r="O37666" s="93"/>
      <c r="P37666" s="93"/>
    </row>
    <row r="37667" spans="14:16">
      <c r="N37667" s="102"/>
      <c r="O37667" s="93"/>
      <c r="P37667" s="93"/>
    </row>
    <row r="37668" spans="14:16">
      <c r="N37668" s="102"/>
      <c r="O37668" s="93"/>
      <c r="P37668" s="93"/>
    </row>
    <row r="37669" spans="14:16">
      <c r="N37669" s="102"/>
      <c r="O37669" s="93"/>
      <c r="P37669" s="93"/>
    </row>
    <row r="37670" spans="14:16">
      <c r="N37670" s="102"/>
      <c r="O37670" s="93"/>
      <c r="P37670" s="93"/>
    </row>
    <row r="37671" spans="14:16">
      <c r="N37671" s="102"/>
      <c r="O37671" s="93"/>
      <c r="P37671" s="93"/>
    </row>
    <row r="37672" spans="14:16">
      <c r="N37672" s="102"/>
      <c r="O37672" s="93"/>
      <c r="P37672" s="93"/>
    </row>
    <row r="37673" spans="14:16">
      <c r="N37673" s="102"/>
      <c r="O37673" s="93"/>
      <c r="P37673" s="93"/>
    </row>
    <row r="37674" spans="14:16">
      <c r="N37674" s="102"/>
      <c r="O37674" s="93"/>
      <c r="P37674" s="93"/>
    </row>
    <row r="37675" spans="14:16">
      <c r="N37675" s="102"/>
      <c r="O37675" s="93"/>
      <c r="P37675" s="93"/>
    </row>
    <row r="37676" spans="14:16">
      <c r="N37676" s="102"/>
      <c r="O37676" s="93"/>
      <c r="P37676" s="93"/>
    </row>
    <row r="37677" spans="14:16">
      <c r="N37677" s="102"/>
      <c r="O37677" s="93"/>
      <c r="P37677" s="93"/>
    </row>
    <row r="37678" spans="14:16">
      <c r="N37678" s="102"/>
      <c r="O37678" s="93"/>
      <c r="P37678" s="93"/>
    </row>
    <row r="37679" spans="14:16">
      <c r="N37679" s="102"/>
      <c r="O37679" s="93"/>
      <c r="P37679" s="93"/>
    </row>
    <row r="37680" spans="14:16">
      <c r="N37680" s="102"/>
      <c r="O37680" s="93"/>
      <c r="P37680" s="93"/>
    </row>
    <row r="37681" spans="14:16">
      <c r="N37681" s="102"/>
      <c r="O37681" s="93"/>
      <c r="P37681" s="93"/>
    </row>
    <row r="37682" spans="14:16">
      <c r="N37682" s="102"/>
      <c r="O37682" s="93"/>
      <c r="P37682" s="93"/>
    </row>
    <row r="37683" spans="14:16">
      <c r="N37683" s="102"/>
      <c r="O37683" s="93"/>
      <c r="P37683" s="93"/>
    </row>
    <row r="37684" spans="14:16">
      <c r="N37684" s="102"/>
      <c r="O37684" s="93"/>
      <c r="P37684" s="93"/>
    </row>
    <row r="37685" spans="14:16">
      <c r="N37685" s="102"/>
      <c r="O37685" s="93"/>
      <c r="P37685" s="93"/>
    </row>
    <row r="37686" spans="14:16">
      <c r="N37686" s="102"/>
      <c r="O37686" s="93"/>
      <c r="P37686" s="93"/>
    </row>
    <row r="37687" spans="14:16">
      <c r="N37687" s="102"/>
      <c r="O37687" s="93"/>
      <c r="P37687" s="93"/>
    </row>
    <row r="37688" spans="14:16">
      <c r="N37688" s="102"/>
      <c r="O37688" s="93"/>
      <c r="P37688" s="93"/>
    </row>
    <row r="37689" spans="14:16">
      <c r="N37689" s="102"/>
      <c r="O37689" s="93"/>
      <c r="P37689" s="93"/>
    </row>
    <row r="37690" spans="14:16">
      <c r="N37690" s="102"/>
      <c r="O37690" s="93"/>
      <c r="P37690" s="93"/>
    </row>
    <row r="37691" spans="14:16">
      <c r="N37691" s="102"/>
      <c r="O37691" s="93"/>
      <c r="P37691" s="93"/>
    </row>
    <row r="37692" spans="14:16">
      <c r="N37692" s="102"/>
      <c r="O37692" s="93"/>
      <c r="P37692" s="93"/>
    </row>
    <row r="37693" spans="14:16">
      <c r="N37693" s="102"/>
      <c r="O37693" s="93"/>
      <c r="P37693" s="93"/>
    </row>
    <row r="37694" spans="14:16">
      <c r="N37694" s="102"/>
      <c r="O37694" s="93"/>
      <c r="P37694" s="93"/>
    </row>
    <row r="37695" spans="14:16">
      <c r="N37695" s="102"/>
      <c r="O37695" s="93"/>
      <c r="P37695" s="93"/>
    </row>
    <row r="37696" spans="14:16">
      <c r="N37696" s="102"/>
      <c r="O37696" s="93"/>
      <c r="P37696" s="93"/>
    </row>
    <row r="37697" spans="14:16">
      <c r="N37697" s="102"/>
      <c r="O37697" s="93"/>
      <c r="P37697" s="93"/>
    </row>
    <row r="37698" spans="14:16">
      <c r="N37698" s="102"/>
      <c r="O37698" s="93"/>
      <c r="P37698" s="93"/>
    </row>
    <row r="37699" spans="14:16">
      <c r="N37699" s="102"/>
      <c r="O37699" s="93"/>
      <c r="P37699" s="93"/>
    </row>
    <row r="37700" spans="14:16">
      <c r="N37700" s="102"/>
      <c r="O37700" s="93"/>
      <c r="P37700" s="93"/>
    </row>
    <row r="37701" spans="14:16">
      <c r="N37701" s="102"/>
      <c r="O37701" s="93"/>
      <c r="P37701" s="93"/>
    </row>
    <row r="37702" spans="14:16">
      <c r="N37702" s="102"/>
      <c r="O37702" s="93"/>
      <c r="P37702" s="93"/>
    </row>
    <row r="37703" spans="14:16">
      <c r="N37703" s="102"/>
      <c r="O37703" s="93"/>
      <c r="P37703" s="93"/>
    </row>
    <row r="37704" spans="14:16">
      <c r="N37704" s="102"/>
      <c r="O37704" s="93"/>
      <c r="P37704" s="93"/>
    </row>
    <row r="37705" spans="14:16">
      <c r="N37705" s="102"/>
      <c r="O37705" s="93"/>
      <c r="P37705" s="93"/>
    </row>
    <row r="37706" spans="14:16">
      <c r="N37706" s="102"/>
      <c r="O37706" s="93"/>
      <c r="P37706" s="93"/>
    </row>
    <row r="37707" spans="14:16">
      <c r="N37707" s="102"/>
      <c r="O37707" s="93"/>
      <c r="P37707" s="93"/>
    </row>
    <row r="37708" spans="14:16">
      <c r="N37708" s="102"/>
      <c r="O37708" s="93"/>
      <c r="P37708" s="93"/>
    </row>
    <row r="37709" spans="14:16">
      <c r="N37709" s="102"/>
      <c r="O37709" s="93"/>
      <c r="P37709" s="93"/>
    </row>
    <row r="37710" spans="14:16">
      <c r="N37710" s="102"/>
      <c r="O37710" s="93"/>
      <c r="P37710" s="93"/>
    </row>
    <row r="37711" spans="14:16">
      <c r="N37711" s="102"/>
      <c r="O37711" s="93"/>
      <c r="P37711" s="93"/>
    </row>
    <row r="37712" spans="14:16">
      <c r="N37712" s="102"/>
      <c r="O37712" s="93"/>
      <c r="P37712" s="93"/>
    </row>
    <row r="37713" spans="14:16">
      <c r="N37713" s="102"/>
      <c r="O37713" s="93"/>
      <c r="P37713" s="93"/>
    </row>
    <row r="37714" spans="14:16">
      <c r="N37714" s="102"/>
      <c r="O37714" s="93"/>
      <c r="P37714" s="93"/>
    </row>
    <row r="37715" spans="14:16">
      <c r="N37715" s="102"/>
      <c r="O37715" s="93"/>
      <c r="P37715" s="93"/>
    </row>
    <row r="37716" spans="14:16">
      <c r="N37716" s="102"/>
      <c r="O37716" s="93"/>
      <c r="P37716" s="93"/>
    </row>
    <row r="37717" spans="14:16">
      <c r="N37717" s="102"/>
      <c r="O37717" s="93"/>
      <c r="P37717" s="93"/>
    </row>
    <row r="37718" spans="14:16">
      <c r="N37718" s="102"/>
      <c r="O37718" s="93"/>
      <c r="P37718" s="93"/>
    </row>
    <row r="37719" spans="14:16">
      <c r="N37719" s="102"/>
      <c r="O37719" s="93"/>
      <c r="P37719" s="93"/>
    </row>
    <row r="37720" spans="14:16">
      <c r="N37720" s="102"/>
      <c r="O37720" s="93"/>
      <c r="P37720" s="93"/>
    </row>
    <row r="37721" spans="14:16">
      <c r="N37721" s="102"/>
      <c r="O37721" s="93"/>
      <c r="P37721" s="93"/>
    </row>
    <row r="37722" spans="14:16">
      <c r="N37722" s="102"/>
      <c r="O37722" s="93"/>
      <c r="P37722" s="93"/>
    </row>
    <row r="37723" spans="14:16">
      <c r="N37723" s="102"/>
      <c r="O37723" s="93"/>
      <c r="P37723" s="93"/>
    </row>
    <row r="37724" spans="14:16">
      <c r="N37724" s="102"/>
      <c r="O37724" s="93"/>
      <c r="P37724" s="93"/>
    </row>
    <row r="37725" spans="14:16">
      <c r="N37725" s="102"/>
      <c r="O37725" s="93"/>
      <c r="P37725" s="93"/>
    </row>
    <row r="37726" spans="14:16">
      <c r="N37726" s="102"/>
      <c r="O37726" s="93"/>
      <c r="P37726" s="93"/>
    </row>
    <row r="37727" spans="14:16">
      <c r="N37727" s="102"/>
      <c r="O37727" s="93"/>
      <c r="P37727" s="93"/>
    </row>
    <row r="37728" spans="14:16">
      <c r="N37728" s="102"/>
      <c r="O37728" s="93"/>
      <c r="P37728" s="93"/>
    </row>
    <row r="37729" spans="14:16">
      <c r="N37729" s="102"/>
      <c r="O37729" s="93"/>
      <c r="P37729" s="93"/>
    </row>
    <row r="37730" spans="14:16">
      <c r="N37730" s="102"/>
      <c r="O37730" s="93"/>
      <c r="P37730" s="93"/>
    </row>
    <row r="37731" spans="14:16">
      <c r="N37731" s="102"/>
      <c r="O37731" s="93"/>
      <c r="P37731" s="93"/>
    </row>
    <row r="37732" spans="14:16">
      <c r="N37732" s="102"/>
      <c r="O37732" s="93"/>
      <c r="P37732" s="93"/>
    </row>
    <row r="37733" spans="14:16">
      <c r="N37733" s="102"/>
      <c r="O37733" s="93"/>
      <c r="P37733" s="93"/>
    </row>
    <row r="37734" spans="14:16">
      <c r="N37734" s="102"/>
      <c r="O37734" s="93"/>
      <c r="P37734" s="93"/>
    </row>
    <row r="37735" spans="14:16">
      <c r="N37735" s="102"/>
      <c r="O37735" s="93"/>
      <c r="P37735" s="93"/>
    </row>
    <row r="37736" spans="14:16">
      <c r="N37736" s="102"/>
      <c r="O37736" s="93"/>
      <c r="P37736" s="93"/>
    </row>
    <row r="37737" spans="14:16">
      <c r="N37737" s="102"/>
      <c r="O37737" s="93"/>
      <c r="P37737" s="93"/>
    </row>
    <row r="37738" spans="14:16">
      <c r="N37738" s="102"/>
      <c r="O37738" s="93"/>
      <c r="P37738" s="93"/>
    </row>
    <row r="37739" spans="14:16">
      <c r="N37739" s="102"/>
      <c r="O37739" s="93"/>
      <c r="P37739" s="93"/>
    </row>
    <row r="37740" spans="14:16">
      <c r="N37740" s="102"/>
      <c r="O37740" s="93"/>
      <c r="P37740" s="93"/>
    </row>
    <row r="37741" spans="14:16">
      <c r="N37741" s="102"/>
      <c r="O37741" s="93"/>
      <c r="P37741" s="93"/>
    </row>
    <row r="37742" spans="14:16">
      <c r="N37742" s="102"/>
      <c r="O37742" s="93"/>
      <c r="P37742" s="93"/>
    </row>
    <row r="37743" spans="14:16">
      <c r="N37743" s="102"/>
      <c r="O37743" s="93"/>
      <c r="P37743" s="93"/>
    </row>
    <row r="37744" spans="14:16">
      <c r="N37744" s="102"/>
      <c r="O37744" s="93"/>
      <c r="P37744" s="93"/>
    </row>
    <row r="37745" spans="14:16">
      <c r="N37745" s="102"/>
      <c r="O37745" s="93"/>
      <c r="P37745" s="93"/>
    </row>
    <row r="37746" spans="14:16">
      <c r="N37746" s="102"/>
      <c r="O37746" s="93"/>
      <c r="P37746" s="93"/>
    </row>
    <row r="37747" spans="14:16">
      <c r="N37747" s="102"/>
      <c r="O37747" s="93"/>
      <c r="P37747" s="93"/>
    </row>
    <row r="37748" spans="14:16">
      <c r="N37748" s="102"/>
      <c r="O37748" s="93"/>
      <c r="P37748" s="93"/>
    </row>
    <row r="37749" spans="14:16">
      <c r="N37749" s="102"/>
      <c r="O37749" s="93"/>
      <c r="P37749" s="93"/>
    </row>
    <row r="37750" spans="14:16">
      <c r="N37750" s="102"/>
      <c r="O37750" s="93"/>
      <c r="P37750" s="93"/>
    </row>
    <row r="37751" spans="14:16">
      <c r="N37751" s="102"/>
      <c r="O37751" s="93"/>
      <c r="P37751" s="93"/>
    </row>
    <row r="37752" spans="14:16">
      <c r="N37752" s="102"/>
      <c r="O37752" s="93"/>
      <c r="P37752" s="93"/>
    </row>
    <row r="37753" spans="14:16">
      <c r="N37753" s="102"/>
      <c r="O37753" s="93"/>
      <c r="P37753" s="93"/>
    </row>
    <row r="37754" spans="14:16">
      <c r="N37754" s="102"/>
      <c r="O37754" s="93"/>
      <c r="P37754" s="93"/>
    </row>
    <row r="37755" spans="14:16">
      <c r="N37755" s="102"/>
      <c r="O37755" s="93"/>
      <c r="P37755" s="93"/>
    </row>
    <row r="37756" spans="14:16">
      <c r="N37756" s="102"/>
      <c r="O37756" s="93"/>
      <c r="P37756" s="93"/>
    </row>
    <row r="37757" spans="14:16">
      <c r="N37757" s="102"/>
      <c r="O37757" s="93"/>
      <c r="P37757" s="93"/>
    </row>
    <row r="37758" spans="14:16">
      <c r="N37758" s="102"/>
      <c r="O37758" s="93"/>
      <c r="P37758" s="93"/>
    </row>
    <row r="37759" spans="14:16">
      <c r="N37759" s="102"/>
      <c r="O37759" s="93"/>
      <c r="P37759" s="93"/>
    </row>
    <row r="37760" spans="14:16">
      <c r="N37760" s="102"/>
      <c r="O37760" s="93"/>
      <c r="P37760" s="93"/>
    </row>
    <row r="37761" spans="14:16">
      <c r="N37761" s="102"/>
      <c r="O37761" s="93"/>
      <c r="P37761" s="93"/>
    </row>
    <row r="37762" spans="14:16">
      <c r="N37762" s="102"/>
      <c r="O37762" s="93"/>
      <c r="P37762" s="93"/>
    </row>
    <row r="37763" spans="14:16">
      <c r="N37763" s="102"/>
      <c r="O37763" s="93"/>
      <c r="P37763" s="93"/>
    </row>
    <row r="37764" spans="14:16">
      <c r="N37764" s="102"/>
      <c r="O37764" s="93"/>
      <c r="P37764" s="93"/>
    </row>
    <row r="37765" spans="14:16">
      <c r="N37765" s="102"/>
      <c r="O37765" s="93"/>
      <c r="P37765" s="93"/>
    </row>
    <row r="37766" spans="14:16">
      <c r="N37766" s="102"/>
      <c r="O37766" s="93"/>
      <c r="P37766" s="93"/>
    </row>
    <row r="37767" spans="14:16">
      <c r="N37767" s="102"/>
      <c r="O37767" s="93"/>
      <c r="P37767" s="93"/>
    </row>
    <row r="37768" spans="14:16">
      <c r="N37768" s="102"/>
      <c r="O37768" s="93"/>
      <c r="P37768" s="93"/>
    </row>
    <row r="37769" spans="14:16">
      <c r="N37769" s="102"/>
      <c r="O37769" s="93"/>
      <c r="P37769" s="93"/>
    </row>
    <row r="37770" spans="14:16">
      <c r="N37770" s="102"/>
      <c r="O37770" s="93"/>
      <c r="P37770" s="93"/>
    </row>
    <row r="37771" spans="14:16">
      <c r="N37771" s="102"/>
      <c r="O37771" s="93"/>
      <c r="P37771" s="93"/>
    </row>
    <row r="37772" spans="14:16">
      <c r="N37772" s="102"/>
      <c r="O37772" s="93"/>
      <c r="P37772" s="93"/>
    </row>
    <row r="37773" spans="14:16">
      <c r="N37773" s="102"/>
      <c r="O37773" s="93"/>
      <c r="P37773" s="93"/>
    </row>
    <row r="37774" spans="14:16">
      <c r="N37774" s="102"/>
      <c r="O37774" s="93"/>
      <c r="P37774" s="93"/>
    </row>
    <row r="37775" spans="14:16">
      <c r="N37775" s="102"/>
      <c r="O37775" s="93"/>
      <c r="P37775" s="93"/>
    </row>
    <row r="37776" spans="14:16">
      <c r="N37776" s="102"/>
      <c r="O37776" s="93"/>
      <c r="P37776" s="93"/>
    </row>
    <row r="37777" spans="14:16">
      <c r="N37777" s="102"/>
      <c r="O37777" s="93"/>
      <c r="P37777" s="93"/>
    </row>
    <row r="37778" spans="14:16">
      <c r="N37778" s="102"/>
      <c r="O37778" s="93"/>
      <c r="P37778" s="93"/>
    </row>
    <row r="37779" spans="14:16">
      <c r="N37779" s="102"/>
      <c r="O37779" s="93"/>
      <c r="P37779" s="93"/>
    </row>
    <row r="37780" spans="14:16">
      <c r="N37780" s="102"/>
      <c r="O37780" s="93"/>
      <c r="P37780" s="93"/>
    </row>
    <row r="37781" spans="14:16">
      <c r="N37781" s="102"/>
      <c r="O37781" s="93"/>
      <c r="P37781" s="93"/>
    </row>
    <row r="37782" spans="14:16">
      <c r="N37782" s="102"/>
      <c r="O37782" s="93"/>
      <c r="P37782" s="93"/>
    </row>
    <row r="37783" spans="14:16">
      <c r="N37783" s="102"/>
      <c r="O37783" s="93"/>
      <c r="P37783" s="93"/>
    </row>
    <row r="37784" spans="14:16">
      <c r="N37784" s="102"/>
      <c r="O37784" s="93"/>
      <c r="P37784" s="93"/>
    </row>
    <row r="37785" spans="14:16">
      <c r="N37785" s="102"/>
      <c r="O37785" s="93"/>
      <c r="P37785" s="93"/>
    </row>
    <row r="37786" spans="14:16">
      <c r="N37786" s="102"/>
      <c r="O37786" s="93"/>
      <c r="P37786" s="93"/>
    </row>
    <row r="37787" spans="14:16">
      <c r="N37787" s="102"/>
      <c r="O37787" s="93"/>
      <c r="P37787" s="93"/>
    </row>
    <row r="37788" spans="14:16">
      <c r="N37788" s="102"/>
      <c r="O37788" s="93"/>
      <c r="P37788" s="93"/>
    </row>
    <row r="37789" spans="14:16">
      <c r="N37789" s="102"/>
      <c r="O37789" s="93"/>
      <c r="P37789" s="93"/>
    </row>
    <row r="37790" spans="14:16">
      <c r="N37790" s="102"/>
      <c r="O37790" s="93"/>
      <c r="P37790" s="93"/>
    </row>
    <row r="37791" spans="14:16">
      <c r="N37791" s="102"/>
      <c r="O37791" s="93"/>
      <c r="P37791" s="93"/>
    </row>
    <row r="37792" spans="14:16">
      <c r="N37792" s="102"/>
      <c r="O37792" s="93"/>
      <c r="P37792" s="93"/>
    </row>
    <row r="37793" spans="14:16">
      <c r="N37793" s="102"/>
      <c r="O37793" s="93"/>
      <c r="P37793" s="93"/>
    </row>
    <row r="37794" spans="14:16">
      <c r="N37794" s="102"/>
      <c r="O37794" s="93"/>
      <c r="P37794" s="93"/>
    </row>
    <row r="37795" spans="14:16">
      <c r="N37795" s="102"/>
      <c r="O37795" s="93"/>
      <c r="P37795" s="93"/>
    </row>
    <row r="37796" spans="14:16">
      <c r="N37796" s="102"/>
      <c r="O37796" s="93"/>
      <c r="P37796" s="93"/>
    </row>
    <row r="37797" spans="14:16">
      <c r="N37797" s="102"/>
      <c r="O37797" s="93"/>
      <c r="P37797" s="93"/>
    </row>
    <row r="37798" spans="14:16">
      <c r="N37798" s="102"/>
      <c r="O37798" s="93"/>
      <c r="P37798" s="93"/>
    </row>
    <row r="37799" spans="14:16">
      <c r="N37799" s="102"/>
      <c r="O37799" s="93"/>
      <c r="P37799" s="93"/>
    </row>
    <row r="37800" spans="14:16">
      <c r="N37800" s="102"/>
      <c r="O37800" s="93"/>
      <c r="P37800" s="93"/>
    </row>
    <row r="37801" spans="14:16">
      <c r="N37801" s="102"/>
      <c r="O37801" s="93"/>
      <c r="P37801" s="93"/>
    </row>
    <row r="37802" spans="14:16">
      <c r="N37802" s="102"/>
      <c r="O37802" s="93"/>
      <c r="P37802" s="93"/>
    </row>
    <row r="37803" spans="14:16">
      <c r="N37803" s="102"/>
      <c r="O37803" s="93"/>
      <c r="P37803" s="93"/>
    </row>
    <row r="37804" spans="14:16">
      <c r="N37804" s="102"/>
      <c r="O37804" s="93"/>
      <c r="P37804" s="93"/>
    </row>
    <row r="37805" spans="14:16">
      <c r="N37805" s="102"/>
      <c r="O37805" s="93"/>
      <c r="P37805" s="93"/>
    </row>
    <row r="37806" spans="14:16">
      <c r="N37806" s="102"/>
      <c r="O37806" s="93"/>
      <c r="P37806" s="93"/>
    </row>
    <row r="37807" spans="14:16">
      <c r="N37807" s="102"/>
      <c r="O37807" s="93"/>
      <c r="P37807" s="93"/>
    </row>
    <row r="37808" spans="14:16">
      <c r="N37808" s="102"/>
      <c r="O37808" s="93"/>
      <c r="P37808" s="93"/>
    </row>
    <row r="37809" spans="14:16">
      <c r="N37809" s="102"/>
      <c r="O37809" s="93"/>
      <c r="P37809" s="93"/>
    </row>
    <row r="37810" spans="14:16">
      <c r="N37810" s="102"/>
      <c r="O37810" s="93"/>
      <c r="P37810" s="93"/>
    </row>
    <row r="37811" spans="14:16">
      <c r="N37811" s="102"/>
      <c r="O37811" s="93"/>
      <c r="P37811" s="93"/>
    </row>
    <row r="37812" spans="14:16">
      <c r="N37812" s="102"/>
      <c r="O37812" s="93"/>
      <c r="P37812" s="93"/>
    </row>
    <row r="37813" spans="14:16">
      <c r="N37813" s="102"/>
      <c r="O37813" s="93"/>
      <c r="P37813" s="93"/>
    </row>
    <row r="37814" spans="14:16">
      <c r="N37814" s="102"/>
      <c r="O37814" s="93"/>
      <c r="P37814" s="93"/>
    </row>
    <row r="37815" spans="14:16">
      <c r="N37815" s="102"/>
      <c r="O37815" s="93"/>
      <c r="P37815" s="93"/>
    </row>
    <row r="37816" spans="14:16">
      <c r="N37816" s="102"/>
      <c r="O37816" s="93"/>
      <c r="P37816" s="93"/>
    </row>
    <row r="37817" spans="14:16">
      <c r="N37817" s="102"/>
      <c r="O37817" s="93"/>
      <c r="P37817" s="93"/>
    </row>
    <row r="37818" spans="14:16">
      <c r="N37818" s="102"/>
      <c r="O37818" s="93"/>
      <c r="P37818" s="93"/>
    </row>
    <row r="37819" spans="14:16">
      <c r="N37819" s="102"/>
      <c r="O37819" s="93"/>
      <c r="P37819" s="93"/>
    </row>
    <row r="37820" spans="14:16">
      <c r="N37820" s="102"/>
      <c r="O37820" s="93"/>
      <c r="P37820" s="93"/>
    </row>
    <row r="37821" spans="14:16">
      <c r="N37821" s="102"/>
      <c r="O37821" s="93"/>
      <c r="P37821" s="93"/>
    </row>
    <row r="37822" spans="14:16">
      <c r="N37822" s="102"/>
      <c r="O37822" s="93"/>
      <c r="P37822" s="93"/>
    </row>
    <row r="37823" spans="14:16">
      <c r="N37823" s="102"/>
      <c r="O37823" s="93"/>
      <c r="P37823" s="93"/>
    </row>
    <row r="37824" spans="14:16">
      <c r="N37824" s="102"/>
      <c r="O37824" s="93"/>
      <c r="P37824" s="93"/>
    </row>
    <row r="37825" spans="14:16">
      <c r="N37825" s="102"/>
      <c r="O37825" s="93"/>
      <c r="P37825" s="93"/>
    </row>
    <row r="37826" spans="14:16">
      <c r="N37826" s="102"/>
      <c r="O37826" s="93"/>
      <c r="P37826" s="93"/>
    </row>
    <row r="37827" spans="14:16">
      <c r="N37827" s="102"/>
      <c r="O37827" s="93"/>
      <c r="P37827" s="93"/>
    </row>
    <row r="37828" spans="14:16">
      <c r="N37828" s="102"/>
      <c r="O37828" s="93"/>
      <c r="P37828" s="93"/>
    </row>
    <row r="37829" spans="14:16">
      <c r="N37829" s="102"/>
      <c r="O37829" s="93"/>
      <c r="P37829" s="93"/>
    </row>
    <row r="37830" spans="14:16">
      <c r="N37830" s="102"/>
      <c r="O37830" s="93"/>
      <c r="P37830" s="93"/>
    </row>
    <row r="37831" spans="14:16">
      <c r="N37831" s="102"/>
      <c r="O37831" s="93"/>
      <c r="P37831" s="93"/>
    </row>
    <row r="37832" spans="14:16">
      <c r="N37832" s="102"/>
      <c r="O37832" s="93"/>
      <c r="P37832" s="93"/>
    </row>
    <row r="37833" spans="14:16">
      <c r="N37833" s="102"/>
      <c r="O37833" s="93"/>
      <c r="P37833" s="93"/>
    </row>
    <row r="37834" spans="14:16">
      <c r="N37834" s="102"/>
      <c r="O37834" s="93"/>
      <c r="P37834" s="93"/>
    </row>
    <row r="37835" spans="14:16">
      <c r="N37835" s="102"/>
      <c r="O37835" s="93"/>
      <c r="P37835" s="93"/>
    </row>
    <row r="37836" spans="14:16">
      <c r="N37836" s="102"/>
      <c r="O37836" s="93"/>
      <c r="P37836" s="93"/>
    </row>
    <row r="37837" spans="14:16">
      <c r="N37837" s="102"/>
      <c r="O37837" s="93"/>
      <c r="P37837" s="93"/>
    </row>
    <row r="37838" spans="14:16">
      <c r="N37838" s="102"/>
      <c r="O37838" s="93"/>
      <c r="P37838" s="93"/>
    </row>
    <row r="37839" spans="14:16">
      <c r="N37839" s="102"/>
      <c r="O37839" s="93"/>
      <c r="P37839" s="93"/>
    </row>
    <row r="37840" spans="14:16">
      <c r="N37840" s="102"/>
      <c r="O37840" s="93"/>
      <c r="P37840" s="93"/>
    </row>
    <row r="37841" spans="14:16">
      <c r="N37841" s="102"/>
      <c r="O37841" s="93"/>
      <c r="P37841" s="93"/>
    </row>
    <row r="37842" spans="14:16">
      <c r="N37842" s="102"/>
      <c r="O37842" s="93"/>
      <c r="P37842" s="93"/>
    </row>
    <row r="37843" spans="14:16">
      <c r="N37843" s="102"/>
      <c r="O37843" s="93"/>
      <c r="P37843" s="93"/>
    </row>
    <row r="37844" spans="14:16">
      <c r="N37844" s="102"/>
      <c r="O37844" s="93"/>
      <c r="P37844" s="93"/>
    </row>
    <row r="37845" spans="14:16">
      <c r="N37845" s="102"/>
      <c r="O37845" s="93"/>
      <c r="P37845" s="93"/>
    </row>
    <row r="37846" spans="14:16">
      <c r="N37846" s="102"/>
      <c r="O37846" s="93"/>
      <c r="P37846" s="93"/>
    </row>
    <row r="37847" spans="14:16">
      <c r="N37847" s="102"/>
      <c r="O37847" s="93"/>
      <c r="P37847" s="93"/>
    </row>
    <row r="37848" spans="14:16">
      <c r="N37848" s="102"/>
      <c r="O37848" s="93"/>
      <c r="P37848" s="93"/>
    </row>
    <row r="37849" spans="14:16">
      <c r="N37849" s="102"/>
      <c r="O37849" s="93"/>
      <c r="P37849" s="93"/>
    </row>
    <row r="37850" spans="14:16">
      <c r="N37850" s="102"/>
      <c r="O37850" s="93"/>
      <c r="P37850" s="93"/>
    </row>
    <row r="37851" spans="14:16">
      <c r="N37851" s="102"/>
      <c r="O37851" s="93"/>
      <c r="P37851" s="93"/>
    </row>
    <row r="37852" spans="14:16">
      <c r="N37852" s="102"/>
      <c r="O37852" s="93"/>
      <c r="P37852" s="93"/>
    </row>
    <row r="37853" spans="14:16">
      <c r="N37853" s="102"/>
      <c r="O37853" s="93"/>
      <c r="P37853" s="93"/>
    </row>
    <row r="37854" spans="14:16">
      <c r="N37854" s="102"/>
      <c r="O37854" s="93"/>
      <c r="P37854" s="93"/>
    </row>
    <row r="37855" spans="14:16">
      <c r="N37855" s="102"/>
      <c r="O37855" s="93"/>
      <c r="P37855" s="93"/>
    </row>
    <row r="37856" spans="14:16">
      <c r="N37856" s="102"/>
      <c r="O37856" s="93"/>
      <c r="P37856" s="93"/>
    </row>
    <row r="37857" spans="14:16">
      <c r="N37857" s="102"/>
      <c r="O37857" s="93"/>
      <c r="P37857" s="93"/>
    </row>
    <row r="37858" spans="14:16">
      <c r="N37858" s="102"/>
      <c r="O37858" s="93"/>
      <c r="P37858" s="93"/>
    </row>
    <row r="37859" spans="14:16">
      <c r="N37859" s="102"/>
      <c r="O37859" s="93"/>
      <c r="P37859" s="93"/>
    </row>
    <row r="37860" spans="14:16">
      <c r="N37860" s="102"/>
      <c r="O37860" s="93"/>
      <c r="P37860" s="93"/>
    </row>
    <row r="37861" spans="14:16">
      <c r="N37861" s="102"/>
      <c r="O37861" s="93"/>
      <c r="P37861" s="93"/>
    </row>
    <row r="37862" spans="14:16">
      <c r="N37862" s="102"/>
      <c r="O37862" s="93"/>
      <c r="P37862" s="93"/>
    </row>
    <row r="37863" spans="14:16">
      <c r="N37863" s="102"/>
      <c r="O37863" s="93"/>
      <c r="P37863" s="93"/>
    </row>
    <row r="37864" spans="14:16">
      <c r="N37864" s="102"/>
      <c r="O37864" s="93"/>
      <c r="P37864" s="93"/>
    </row>
    <row r="37865" spans="14:16">
      <c r="N37865" s="102"/>
      <c r="O37865" s="93"/>
      <c r="P37865" s="93"/>
    </row>
    <row r="37866" spans="14:16">
      <c r="N37866" s="102"/>
      <c r="O37866" s="93"/>
      <c r="P37866" s="93"/>
    </row>
    <row r="37867" spans="14:16">
      <c r="N37867" s="102"/>
      <c r="O37867" s="93"/>
      <c r="P37867" s="93"/>
    </row>
    <row r="37868" spans="14:16">
      <c r="N37868" s="102"/>
      <c r="O37868" s="93"/>
      <c r="P37868" s="93"/>
    </row>
    <row r="37869" spans="14:16">
      <c r="N37869" s="102"/>
      <c r="O37869" s="93"/>
      <c r="P37869" s="93"/>
    </row>
    <row r="37870" spans="14:16">
      <c r="N37870" s="102"/>
      <c r="O37870" s="93"/>
      <c r="P37870" s="93"/>
    </row>
    <row r="37871" spans="14:16">
      <c r="N37871" s="102"/>
      <c r="O37871" s="93"/>
      <c r="P37871" s="93"/>
    </row>
    <row r="37872" spans="14:16">
      <c r="N37872" s="102"/>
      <c r="O37872" s="93"/>
      <c r="P37872" s="93"/>
    </row>
    <row r="37873" spans="14:16">
      <c r="N37873" s="102"/>
      <c r="O37873" s="93"/>
      <c r="P37873" s="93"/>
    </row>
    <row r="37874" spans="14:16">
      <c r="N37874" s="102"/>
      <c r="O37874" s="93"/>
      <c r="P37874" s="93"/>
    </row>
    <row r="37875" spans="14:16">
      <c r="N37875" s="102"/>
      <c r="O37875" s="93"/>
      <c r="P37875" s="93"/>
    </row>
    <row r="37876" spans="14:16">
      <c r="N37876" s="102"/>
      <c r="O37876" s="93"/>
      <c r="P37876" s="93"/>
    </row>
    <row r="37877" spans="14:16">
      <c r="N37877" s="102"/>
      <c r="O37877" s="93"/>
      <c r="P37877" s="93"/>
    </row>
    <row r="37878" spans="14:16">
      <c r="N37878" s="102"/>
      <c r="O37878" s="93"/>
      <c r="P37878" s="93"/>
    </row>
    <row r="37879" spans="14:16">
      <c r="N37879" s="102"/>
      <c r="O37879" s="93"/>
      <c r="P37879" s="93"/>
    </row>
    <row r="37880" spans="14:16">
      <c r="N37880" s="102"/>
      <c r="O37880" s="93"/>
      <c r="P37880" s="93"/>
    </row>
    <row r="37881" spans="14:16">
      <c r="N37881" s="102"/>
      <c r="O37881" s="93"/>
      <c r="P37881" s="93"/>
    </row>
    <row r="37882" spans="14:16">
      <c r="N37882" s="102"/>
      <c r="O37882" s="93"/>
      <c r="P37882" s="93"/>
    </row>
    <row r="37883" spans="14:16">
      <c r="N37883" s="102"/>
      <c r="O37883" s="93"/>
      <c r="P37883" s="93"/>
    </row>
    <row r="37884" spans="14:16">
      <c r="N37884" s="102"/>
      <c r="O37884" s="93"/>
      <c r="P37884" s="93"/>
    </row>
    <row r="37885" spans="14:16">
      <c r="N37885" s="102"/>
      <c r="O37885" s="93"/>
      <c r="P37885" s="93"/>
    </row>
    <row r="37886" spans="14:16">
      <c r="N37886" s="102"/>
      <c r="O37886" s="93"/>
      <c r="P37886" s="93"/>
    </row>
    <row r="37887" spans="14:16">
      <c r="N37887" s="102"/>
      <c r="O37887" s="93"/>
      <c r="P37887" s="93"/>
    </row>
    <row r="37888" spans="14:16">
      <c r="N37888" s="102"/>
      <c r="O37888" s="93"/>
      <c r="P37888" s="93"/>
    </row>
    <row r="37889" spans="14:16">
      <c r="N37889" s="102"/>
      <c r="O37889" s="93"/>
      <c r="P37889" s="93"/>
    </row>
    <row r="37890" spans="14:16">
      <c r="N37890" s="102"/>
      <c r="O37890" s="93"/>
      <c r="P37890" s="93"/>
    </row>
    <row r="37891" spans="14:16">
      <c r="N37891" s="102"/>
      <c r="O37891" s="93"/>
      <c r="P37891" s="93"/>
    </row>
    <row r="37892" spans="14:16">
      <c r="N37892" s="102"/>
      <c r="O37892" s="93"/>
      <c r="P37892" s="93"/>
    </row>
    <row r="37893" spans="14:16">
      <c r="N37893" s="102"/>
      <c r="O37893" s="93"/>
      <c r="P37893" s="93"/>
    </row>
    <row r="37894" spans="14:16">
      <c r="N37894" s="102"/>
      <c r="O37894" s="93"/>
      <c r="P37894" s="93"/>
    </row>
    <row r="37895" spans="14:16">
      <c r="N37895" s="102"/>
      <c r="O37895" s="93"/>
      <c r="P37895" s="93"/>
    </row>
    <row r="37896" spans="14:16">
      <c r="N37896" s="102"/>
      <c r="O37896" s="93"/>
      <c r="P37896" s="93"/>
    </row>
    <row r="37897" spans="14:16">
      <c r="N37897" s="102"/>
      <c r="O37897" s="93"/>
      <c r="P37897" s="93"/>
    </row>
    <row r="37898" spans="14:16">
      <c r="N37898" s="102"/>
      <c r="O37898" s="93"/>
      <c r="P37898" s="93"/>
    </row>
    <row r="37899" spans="14:16">
      <c r="N37899" s="102"/>
      <c r="O37899" s="93"/>
      <c r="P37899" s="93"/>
    </row>
    <row r="37900" spans="14:16">
      <c r="N37900" s="102"/>
      <c r="O37900" s="93"/>
      <c r="P37900" s="93"/>
    </row>
    <row r="37901" spans="14:16">
      <c r="N37901" s="102"/>
      <c r="O37901" s="93"/>
      <c r="P37901" s="93"/>
    </row>
    <row r="37902" spans="14:16">
      <c r="N37902" s="102"/>
      <c r="O37902" s="93"/>
      <c r="P37902" s="93"/>
    </row>
    <row r="37903" spans="14:16">
      <c r="N37903" s="102"/>
      <c r="O37903" s="93"/>
      <c r="P37903" s="93"/>
    </row>
    <row r="37904" spans="14:16">
      <c r="N37904" s="102"/>
      <c r="O37904" s="93"/>
      <c r="P37904" s="93"/>
    </row>
    <row r="37905" spans="14:16">
      <c r="N37905" s="102"/>
      <c r="O37905" s="93"/>
      <c r="P37905" s="93"/>
    </row>
    <row r="37906" spans="14:16">
      <c r="N37906" s="102"/>
      <c r="O37906" s="93"/>
      <c r="P37906" s="93"/>
    </row>
    <row r="37907" spans="14:16">
      <c r="N37907" s="102"/>
      <c r="O37907" s="93"/>
      <c r="P37907" s="93"/>
    </row>
    <row r="37908" spans="14:16">
      <c r="N37908" s="102"/>
      <c r="O37908" s="93"/>
      <c r="P37908" s="93"/>
    </row>
    <row r="37909" spans="14:16">
      <c r="N37909" s="102"/>
      <c r="O37909" s="93"/>
      <c r="P37909" s="93"/>
    </row>
    <row r="37910" spans="14:16">
      <c r="N37910" s="102"/>
      <c r="O37910" s="93"/>
      <c r="P37910" s="93"/>
    </row>
    <row r="37911" spans="14:16">
      <c r="N37911" s="102"/>
      <c r="O37911" s="93"/>
      <c r="P37911" s="93"/>
    </row>
    <row r="37912" spans="14:16">
      <c r="N37912" s="102"/>
      <c r="O37912" s="93"/>
      <c r="P37912" s="93"/>
    </row>
    <row r="37913" spans="14:16">
      <c r="N37913" s="102"/>
      <c r="O37913" s="93"/>
      <c r="P37913" s="93"/>
    </row>
    <row r="37914" spans="14:16">
      <c r="N37914" s="102"/>
      <c r="O37914" s="93"/>
      <c r="P37914" s="93"/>
    </row>
    <row r="37915" spans="14:16">
      <c r="N37915" s="102"/>
      <c r="O37915" s="93"/>
      <c r="P37915" s="93"/>
    </row>
    <row r="37916" spans="14:16">
      <c r="N37916" s="102"/>
      <c r="O37916" s="93"/>
      <c r="P37916" s="93"/>
    </row>
    <row r="37917" spans="14:16">
      <c r="N37917" s="102"/>
      <c r="O37917" s="93"/>
      <c r="P37917" s="93"/>
    </row>
    <row r="37918" spans="14:16">
      <c r="N37918" s="102"/>
      <c r="O37918" s="93"/>
      <c r="P37918" s="93"/>
    </row>
    <row r="37919" spans="14:16">
      <c r="N37919" s="102"/>
      <c r="O37919" s="93"/>
      <c r="P37919" s="93"/>
    </row>
    <row r="37920" spans="14:16">
      <c r="N37920" s="102"/>
      <c r="O37920" s="93"/>
      <c r="P37920" s="93"/>
    </row>
    <row r="37921" spans="14:16">
      <c r="N37921" s="102"/>
      <c r="O37921" s="93"/>
      <c r="P37921" s="93"/>
    </row>
    <row r="37922" spans="14:16">
      <c r="N37922" s="102"/>
      <c r="O37922" s="93"/>
      <c r="P37922" s="93"/>
    </row>
    <row r="37923" spans="14:16">
      <c r="N37923" s="102"/>
      <c r="O37923" s="93"/>
      <c r="P37923" s="93"/>
    </row>
    <row r="37924" spans="14:16">
      <c r="N37924" s="102"/>
      <c r="O37924" s="93"/>
      <c r="P37924" s="93"/>
    </row>
    <row r="37925" spans="14:16">
      <c r="N37925" s="102"/>
      <c r="O37925" s="93"/>
      <c r="P37925" s="93"/>
    </row>
    <row r="37926" spans="14:16">
      <c r="N37926" s="102"/>
      <c r="O37926" s="93"/>
      <c r="P37926" s="93"/>
    </row>
    <row r="37927" spans="14:16">
      <c r="N37927" s="102"/>
      <c r="O37927" s="93"/>
      <c r="P37927" s="93"/>
    </row>
    <row r="37928" spans="14:16">
      <c r="N37928" s="102"/>
      <c r="O37928" s="93"/>
      <c r="P37928" s="93"/>
    </row>
    <row r="37929" spans="14:16">
      <c r="N37929" s="102"/>
      <c r="O37929" s="93"/>
      <c r="P37929" s="93"/>
    </row>
    <row r="37930" spans="14:16">
      <c r="N37930" s="102"/>
      <c r="O37930" s="93"/>
      <c r="P37930" s="93"/>
    </row>
    <row r="37931" spans="14:16">
      <c r="N37931" s="102"/>
      <c r="O37931" s="93"/>
      <c r="P37931" s="93"/>
    </row>
    <row r="37932" spans="14:16">
      <c r="N37932" s="102"/>
      <c r="O37932" s="93"/>
      <c r="P37932" s="93"/>
    </row>
    <row r="37933" spans="14:16">
      <c r="N37933" s="102"/>
      <c r="O37933" s="93"/>
      <c r="P37933" s="93"/>
    </row>
    <row r="37934" spans="14:16">
      <c r="N37934" s="102"/>
      <c r="O37934" s="93"/>
      <c r="P37934" s="93"/>
    </row>
    <row r="37935" spans="14:16">
      <c r="N37935" s="102"/>
      <c r="O37935" s="93"/>
      <c r="P37935" s="93"/>
    </row>
    <row r="37936" spans="14:16">
      <c r="N37936" s="102"/>
      <c r="O37936" s="93"/>
      <c r="P37936" s="93"/>
    </row>
    <row r="37937" spans="14:16">
      <c r="N37937" s="102"/>
      <c r="O37937" s="93"/>
      <c r="P37937" s="93"/>
    </row>
    <row r="37938" spans="14:16">
      <c r="N37938" s="102"/>
      <c r="O37938" s="93"/>
      <c r="P37938" s="93"/>
    </row>
    <row r="37939" spans="14:16">
      <c r="N37939" s="102"/>
      <c r="O37939" s="93"/>
      <c r="P37939" s="93"/>
    </row>
    <row r="37940" spans="14:16">
      <c r="N37940" s="102"/>
      <c r="O37940" s="93"/>
      <c r="P37940" s="93"/>
    </row>
    <row r="37941" spans="14:16">
      <c r="N37941" s="102"/>
      <c r="O37941" s="93"/>
      <c r="P37941" s="93"/>
    </row>
    <row r="37942" spans="14:16">
      <c r="N37942" s="102"/>
      <c r="O37942" s="93"/>
      <c r="P37942" s="93"/>
    </row>
    <row r="37943" spans="14:16">
      <c r="N37943" s="102"/>
      <c r="O37943" s="93"/>
      <c r="P37943" s="93"/>
    </row>
    <row r="37944" spans="14:16">
      <c r="N37944" s="102"/>
      <c r="O37944" s="93"/>
      <c r="P37944" s="93"/>
    </row>
    <row r="37945" spans="14:16">
      <c r="N37945" s="102"/>
      <c r="O37945" s="93"/>
      <c r="P37945" s="93"/>
    </row>
    <row r="37946" spans="14:16">
      <c r="N37946" s="102"/>
      <c r="O37946" s="93"/>
      <c r="P37946" s="93"/>
    </row>
    <row r="37947" spans="14:16">
      <c r="N37947" s="102"/>
      <c r="O37947" s="93"/>
      <c r="P37947" s="93"/>
    </row>
    <row r="37948" spans="14:16">
      <c r="N37948" s="102"/>
      <c r="O37948" s="93"/>
      <c r="P37948" s="93"/>
    </row>
    <row r="37949" spans="14:16">
      <c r="N37949" s="102"/>
      <c r="O37949" s="93"/>
      <c r="P37949" s="93"/>
    </row>
    <row r="37950" spans="14:16">
      <c r="N37950" s="102"/>
      <c r="O37950" s="93"/>
      <c r="P37950" s="93"/>
    </row>
    <row r="37951" spans="14:16">
      <c r="N37951" s="102"/>
      <c r="O37951" s="93"/>
      <c r="P37951" s="93"/>
    </row>
    <row r="37952" spans="14:16">
      <c r="N37952" s="102"/>
      <c r="O37952" s="93"/>
      <c r="P37952" s="93"/>
    </row>
    <row r="37953" spans="14:16">
      <c r="N37953" s="102"/>
      <c r="O37953" s="93"/>
      <c r="P37953" s="93"/>
    </row>
    <row r="37954" spans="14:16">
      <c r="N37954" s="102"/>
      <c r="O37954" s="93"/>
      <c r="P37954" s="93"/>
    </row>
    <row r="37955" spans="14:16">
      <c r="N37955" s="102"/>
      <c r="O37955" s="93"/>
      <c r="P37955" s="93"/>
    </row>
    <row r="37956" spans="14:16">
      <c r="N37956" s="102"/>
      <c r="O37956" s="93"/>
      <c r="P37956" s="93"/>
    </row>
    <row r="37957" spans="14:16">
      <c r="N37957" s="102"/>
      <c r="O37957" s="93"/>
      <c r="P37957" s="93"/>
    </row>
    <row r="37958" spans="14:16">
      <c r="N37958" s="102"/>
      <c r="O37958" s="93"/>
      <c r="P37958" s="93"/>
    </row>
    <row r="37959" spans="14:16">
      <c r="N37959" s="102"/>
      <c r="O37959" s="93"/>
      <c r="P37959" s="93"/>
    </row>
    <row r="37960" spans="14:16">
      <c r="N37960" s="102"/>
      <c r="O37960" s="93"/>
      <c r="P37960" s="93"/>
    </row>
    <row r="37961" spans="14:16">
      <c r="N37961" s="102"/>
      <c r="O37961" s="93"/>
      <c r="P37961" s="93"/>
    </row>
    <row r="37962" spans="14:16">
      <c r="N37962" s="102"/>
      <c r="O37962" s="93"/>
      <c r="P37962" s="93"/>
    </row>
    <row r="37963" spans="14:16">
      <c r="N37963" s="102"/>
      <c r="O37963" s="93"/>
      <c r="P37963" s="93"/>
    </row>
    <row r="37964" spans="14:16">
      <c r="N37964" s="102"/>
      <c r="O37964" s="93"/>
      <c r="P37964" s="93"/>
    </row>
    <row r="37965" spans="14:16">
      <c r="N37965" s="102"/>
      <c r="O37965" s="93"/>
      <c r="P37965" s="93"/>
    </row>
    <row r="37966" spans="14:16">
      <c r="N37966" s="102"/>
      <c r="O37966" s="93"/>
      <c r="P37966" s="93"/>
    </row>
    <row r="37967" spans="14:16">
      <c r="N37967" s="102"/>
      <c r="O37967" s="93"/>
      <c r="P37967" s="93"/>
    </row>
    <row r="37968" spans="14:16">
      <c r="N37968" s="102"/>
      <c r="O37968" s="93"/>
      <c r="P37968" s="93"/>
    </row>
    <row r="37969" spans="14:16">
      <c r="N37969" s="102"/>
      <c r="O37969" s="93"/>
      <c r="P37969" s="93"/>
    </row>
    <row r="37970" spans="14:16">
      <c r="N37970" s="102"/>
      <c r="O37970" s="93"/>
      <c r="P37970" s="93"/>
    </row>
    <row r="37971" spans="14:16">
      <c r="N37971" s="102"/>
      <c r="O37971" s="93"/>
      <c r="P37971" s="93"/>
    </row>
    <row r="37972" spans="14:16">
      <c r="N37972" s="102"/>
      <c r="O37972" s="93"/>
      <c r="P37972" s="93"/>
    </row>
    <row r="37973" spans="14:16">
      <c r="N37973" s="102"/>
      <c r="O37973" s="93"/>
      <c r="P37973" s="93"/>
    </row>
    <row r="37974" spans="14:16">
      <c r="N37974" s="102"/>
      <c r="O37974" s="93"/>
      <c r="P37974" s="93"/>
    </row>
    <row r="37975" spans="14:16">
      <c r="N37975" s="102"/>
      <c r="O37975" s="93"/>
      <c r="P37975" s="93"/>
    </row>
    <row r="37976" spans="14:16">
      <c r="N37976" s="102"/>
      <c r="O37976" s="93"/>
      <c r="P37976" s="93"/>
    </row>
    <row r="37977" spans="14:16">
      <c r="N37977" s="102"/>
      <c r="O37977" s="93"/>
      <c r="P37977" s="93"/>
    </row>
    <row r="37978" spans="14:16">
      <c r="N37978" s="102"/>
      <c r="O37978" s="93"/>
      <c r="P37978" s="93"/>
    </row>
    <row r="37979" spans="14:16">
      <c r="N37979" s="102"/>
      <c r="O37979" s="93"/>
      <c r="P37979" s="93"/>
    </row>
    <row r="37980" spans="14:16">
      <c r="N37980" s="102"/>
      <c r="O37980" s="93"/>
      <c r="P37980" s="93"/>
    </row>
    <row r="37981" spans="14:16">
      <c r="N37981" s="102"/>
      <c r="O37981" s="93"/>
      <c r="P37981" s="93"/>
    </row>
    <row r="37982" spans="14:16">
      <c r="N37982" s="102"/>
      <c r="O37982" s="93"/>
      <c r="P37982" s="93"/>
    </row>
    <row r="37983" spans="14:16">
      <c r="N37983" s="102"/>
      <c r="O37983" s="93"/>
      <c r="P37983" s="93"/>
    </row>
    <row r="37984" spans="14:16">
      <c r="N37984" s="102"/>
      <c r="O37984" s="93"/>
      <c r="P37984" s="93"/>
    </row>
    <row r="37985" spans="14:16">
      <c r="N37985" s="102"/>
      <c r="O37985" s="93"/>
      <c r="P37985" s="93"/>
    </row>
    <row r="37986" spans="14:16">
      <c r="N37986" s="102"/>
      <c r="O37986" s="93"/>
      <c r="P37986" s="93"/>
    </row>
    <row r="37987" spans="14:16">
      <c r="N37987" s="102"/>
      <c r="O37987" s="93"/>
      <c r="P37987" s="93"/>
    </row>
    <row r="37988" spans="14:16">
      <c r="N37988" s="102"/>
      <c r="O37988" s="93"/>
      <c r="P37988" s="93"/>
    </row>
    <row r="37989" spans="14:16">
      <c r="N37989" s="102"/>
      <c r="O37989" s="93"/>
      <c r="P37989" s="93"/>
    </row>
    <row r="37990" spans="14:16">
      <c r="N37990" s="102"/>
      <c r="O37990" s="93"/>
      <c r="P37990" s="93"/>
    </row>
    <row r="37991" spans="14:16">
      <c r="N37991" s="102"/>
      <c r="O37991" s="93"/>
      <c r="P37991" s="93"/>
    </row>
    <row r="37992" spans="14:16">
      <c r="N37992" s="102"/>
      <c r="O37992" s="93"/>
      <c r="P37992" s="93"/>
    </row>
    <row r="37993" spans="14:16">
      <c r="N37993" s="102"/>
      <c r="O37993" s="93"/>
      <c r="P37993" s="93"/>
    </row>
    <row r="37994" spans="14:16">
      <c r="N37994" s="102"/>
      <c r="O37994" s="93"/>
      <c r="P37994" s="93"/>
    </row>
    <row r="37995" spans="14:16">
      <c r="N37995" s="102"/>
      <c r="O37995" s="93"/>
      <c r="P37995" s="93"/>
    </row>
    <row r="37996" spans="14:16">
      <c r="N37996" s="102"/>
      <c r="O37996" s="93"/>
      <c r="P37996" s="93"/>
    </row>
    <row r="37997" spans="14:16">
      <c r="N37997" s="102"/>
      <c r="O37997" s="93"/>
      <c r="P37997" s="93"/>
    </row>
    <row r="37998" spans="14:16">
      <c r="N37998" s="102"/>
      <c r="O37998" s="93"/>
      <c r="P37998" s="93"/>
    </row>
    <row r="37999" spans="14:16">
      <c r="N37999" s="102"/>
      <c r="O37999" s="93"/>
      <c r="P37999" s="93"/>
    </row>
    <row r="38000" spans="14:16">
      <c r="N38000" s="102"/>
      <c r="O38000" s="93"/>
      <c r="P38000" s="93"/>
    </row>
    <row r="38001" spans="14:16">
      <c r="N38001" s="102"/>
      <c r="O38001" s="93"/>
      <c r="P38001" s="93"/>
    </row>
    <row r="38002" spans="14:16">
      <c r="N38002" s="102"/>
      <c r="O38002" s="93"/>
      <c r="P38002" s="93"/>
    </row>
    <row r="38003" spans="14:16">
      <c r="N38003" s="102"/>
      <c r="O38003" s="93"/>
      <c r="P38003" s="93"/>
    </row>
    <row r="38004" spans="14:16">
      <c r="N38004" s="102"/>
      <c r="O38004" s="93"/>
      <c r="P38004" s="93"/>
    </row>
    <row r="38005" spans="14:16">
      <c r="N38005" s="102"/>
      <c r="O38005" s="93"/>
      <c r="P38005" s="93"/>
    </row>
    <row r="38006" spans="14:16">
      <c r="N38006" s="102"/>
      <c r="O38006" s="93"/>
      <c r="P38006" s="93"/>
    </row>
    <row r="38007" spans="14:16">
      <c r="N38007" s="102"/>
      <c r="O38007" s="93"/>
      <c r="P38007" s="93"/>
    </row>
    <row r="38008" spans="14:16">
      <c r="N38008" s="102"/>
      <c r="O38008" s="93"/>
      <c r="P38008" s="93"/>
    </row>
    <row r="38009" spans="14:16">
      <c r="N38009" s="102"/>
      <c r="O38009" s="93"/>
      <c r="P38009" s="93"/>
    </row>
    <row r="38010" spans="14:16">
      <c r="N38010" s="102"/>
      <c r="O38010" s="93"/>
      <c r="P38010" s="93"/>
    </row>
    <row r="38011" spans="14:16">
      <c r="N38011" s="102"/>
      <c r="O38011" s="93"/>
      <c r="P38011" s="93"/>
    </row>
    <row r="38012" spans="14:16">
      <c r="N38012" s="102"/>
      <c r="O38012" s="93"/>
      <c r="P38012" s="93"/>
    </row>
    <row r="38013" spans="14:16">
      <c r="N38013" s="102"/>
      <c r="O38013" s="93"/>
      <c r="P38013" s="93"/>
    </row>
    <row r="38014" spans="14:16">
      <c r="N38014" s="102"/>
      <c r="O38014" s="93"/>
      <c r="P38014" s="93"/>
    </row>
    <row r="38015" spans="14:16">
      <c r="N38015" s="102"/>
      <c r="O38015" s="93"/>
      <c r="P38015" s="93"/>
    </row>
    <row r="38016" spans="14:16">
      <c r="N38016" s="102"/>
      <c r="O38016" s="93"/>
      <c r="P38016" s="93"/>
    </row>
    <row r="38017" spans="14:16">
      <c r="N38017" s="102"/>
      <c r="O38017" s="93"/>
      <c r="P38017" s="93"/>
    </row>
    <row r="38018" spans="14:16">
      <c r="N38018" s="102"/>
      <c r="O38018" s="93"/>
      <c r="P38018" s="93"/>
    </row>
    <row r="38019" spans="14:16">
      <c r="N38019" s="102"/>
      <c r="O38019" s="93"/>
      <c r="P38019" s="93"/>
    </row>
    <row r="38020" spans="14:16">
      <c r="N38020" s="102"/>
      <c r="O38020" s="93"/>
      <c r="P38020" s="93"/>
    </row>
    <row r="38021" spans="14:16">
      <c r="N38021" s="102"/>
      <c r="O38021" s="93"/>
      <c r="P38021" s="93"/>
    </row>
    <row r="38022" spans="14:16">
      <c r="N38022" s="102"/>
      <c r="O38022" s="93"/>
      <c r="P38022" s="93"/>
    </row>
    <row r="38023" spans="14:16">
      <c r="N38023" s="102"/>
      <c r="O38023" s="93"/>
      <c r="P38023" s="93"/>
    </row>
    <row r="38024" spans="14:16">
      <c r="N38024" s="102"/>
      <c r="O38024" s="93"/>
      <c r="P38024" s="93"/>
    </row>
    <row r="38025" spans="14:16">
      <c r="N38025" s="102"/>
      <c r="O38025" s="93"/>
      <c r="P38025" s="93"/>
    </row>
    <row r="38026" spans="14:16">
      <c r="N38026" s="102"/>
      <c r="O38026" s="93"/>
      <c r="P38026" s="93"/>
    </row>
    <row r="38027" spans="14:16">
      <c r="N38027" s="102"/>
      <c r="O38027" s="93"/>
      <c r="P38027" s="93"/>
    </row>
    <row r="38028" spans="14:16">
      <c r="N38028" s="102"/>
      <c r="O38028" s="93"/>
      <c r="P38028" s="93"/>
    </row>
    <row r="38029" spans="14:16">
      <c r="N38029" s="102"/>
      <c r="O38029" s="93"/>
      <c r="P38029" s="93"/>
    </row>
    <row r="38030" spans="14:16">
      <c r="N38030" s="102"/>
      <c r="O38030" s="93"/>
      <c r="P38030" s="93"/>
    </row>
    <row r="38031" spans="14:16">
      <c r="N38031" s="102"/>
      <c r="O38031" s="93"/>
      <c r="P38031" s="93"/>
    </row>
    <row r="38032" spans="14:16">
      <c r="N38032" s="102"/>
      <c r="O38032" s="93"/>
      <c r="P38032" s="93"/>
    </row>
    <row r="38033" spans="14:16">
      <c r="N38033" s="102"/>
      <c r="O38033" s="93"/>
      <c r="P38033" s="93"/>
    </row>
    <row r="38034" spans="14:16">
      <c r="N38034" s="102"/>
      <c r="O38034" s="93"/>
      <c r="P38034" s="93"/>
    </row>
    <row r="38035" spans="14:16">
      <c r="N38035" s="102"/>
      <c r="O38035" s="93"/>
      <c r="P38035" s="93"/>
    </row>
    <row r="38036" spans="14:16">
      <c r="N38036" s="102"/>
      <c r="O38036" s="93"/>
      <c r="P38036" s="93"/>
    </row>
    <row r="38037" spans="14:16">
      <c r="N38037" s="102"/>
      <c r="O38037" s="93"/>
      <c r="P38037" s="93"/>
    </row>
    <row r="38038" spans="14:16">
      <c r="N38038" s="102"/>
      <c r="O38038" s="93"/>
      <c r="P38038" s="93"/>
    </row>
    <row r="38039" spans="14:16">
      <c r="N38039" s="102"/>
      <c r="O38039" s="93"/>
      <c r="P38039" s="93"/>
    </row>
    <row r="38040" spans="14:16">
      <c r="N38040" s="102"/>
      <c r="O38040" s="93"/>
      <c r="P38040" s="93"/>
    </row>
    <row r="38041" spans="14:16">
      <c r="N38041" s="102"/>
      <c r="O38041" s="93"/>
      <c r="P38041" s="93"/>
    </row>
    <row r="38042" spans="14:16">
      <c r="N38042" s="102"/>
      <c r="O38042" s="93"/>
      <c r="P38042" s="93"/>
    </row>
    <row r="38043" spans="14:16">
      <c r="N38043" s="102"/>
      <c r="O38043" s="93"/>
      <c r="P38043" s="93"/>
    </row>
    <row r="38044" spans="14:16">
      <c r="N38044" s="102"/>
      <c r="O38044" s="93"/>
      <c r="P38044" s="93"/>
    </row>
    <row r="38045" spans="14:16">
      <c r="N38045" s="102"/>
      <c r="O38045" s="93"/>
      <c r="P38045" s="93"/>
    </row>
    <row r="38046" spans="14:16">
      <c r="N38046" s="102"/>
      <c r="O38046" s="93"/>
      <c r="P38046" s="93"/>
    </row>
    <row r="38047" spans="14:16">
      <c r="N38047" s="102"/>
      <c r="O38047" s="93"/>
      <c r="P38047" s="93"/>
    </row>
    <row r="38048" spans="14:16">
      <c r="N38048" s="102"/>
      <c r="O38048" s="93"/>
      <c r="P38048" s="93"/>
    </row>
    <row r="38049" spans="14:16">
      <c r="N38049" s="102"/>
      <c r="O38049" s="93"/>
      <c r="P38049" s="93"/>
    </row>
    <row r="38050" spans="14:16">
      <c r="N38050" s="102"/>
      <c r="O38050" s="93"/>
      <c r="P38050" s="93"/>
    </row>
    <row r="38051" spans="14:16">
      <c r="N38051" s="102"/>
      <c r="O38051" s="93"/>
      <c r="P38051" s="93"/>
    </row>
    <row r="38052" spans="14:16">
      <c r="N38052" s="102"/>
      <c r="O38052" s="93"/>
      <c r="P38052" s="93"/>
    </row>
    <row r="38053" spans="14:16">
      <c r="N38053" s="102"/>
      <c r="O38053" s="93"/>
      <c r="P38053" s="93"/>
    </row>
    <row r="38054" spans="14:16">
      <c r="N38054" s="102"/>
      <c r="O38054" s="93"/>
      <c r="P38054" s="93"/>
    </row>
    <row r="38055" spans="14:16">
      <c r="N38055" s="102"/>
      <c r="O38055" s="93"/>
      <c r="P38055" s="93"/>
    </row>
    <row r="38056" spans="14:16">
      <c r="N38056" s="102"/>
      <c r="O38056" s="93"/>
      <c r="P38056" s="93"/>
    </row>
    <row r="38057" spans="14:16">
      <c r="N38057" s="102"/>
      <c r="O38057" s="93"/>
      <c r="P38057" s="93"/>
    </row>
    <row r="38058" spans="14:16">
      <c r="N38058" s="102"/>
      <c r="O38058" s="93"/>
      <c r="P38058" s="93"/>
    </row>
    <row r="38059" spans="14:16">
      <c r="N38059" s="102"/>
      <c r="O38059" s="93"/>
      <c r="P38059" s="93"/>
    </row>
    <row r="38060" spans="14:16">
      <c r="N38060" s="102"/>
      <c r="O38060" s="93"/>
      <c r="P38060" s="93"/>
    </row>
    <row r="38061" spans="14:16">
      <c r="N38061" s="102"/>
      <c r="O38061" s="93"/>
      <c r="P38061" s="93"/>
    </row>
    <row r="38062" spans="14:16">
      <c r="N38062" s="102"/>
      <c r="O38062" s="93"/>
      <c r="P38062" s="93"/>
    </row>
    <row r="38063" spans="14:16">
      <c r="N38063" s="102"/>
      <c r="O38063" s="93"/>
      <c r="P38063" s="93"/>
    </row>
    <row r="38064" spans="14:16">
      <c r="N38064" s="102"/>
      <c r="O38064" s="93"/>
      <c r="P38064" s="93"/>
    </row>
    <row r="38065" spans="14:16">
      <c r="N38065" s="102"/>
      <c r="O38065" s="93"/>
      <c r="P38065" s="93"/>
    </row>
    <row r="38066" spans="14:16">
      <c r="N38066" s="102"/>
      <c r="O38066" s="93"/>
      <c r="P38066" s="93"/>
    </row>
    <row r="38067" spans="14:16">
      <c r="N38067" s="102"/>
      <c r="O38067" s="93"/>
      <c r="P38067" s="93"/>
    </row>
    <row r="38068" spans="14:16">
      <c r="N38068" s="102"/>
      <c r="O38068" s="93"/>
      <c r="P38068" s="93"/>
    </row>
    <row r="38069" spans="14:16">
      <c r="N38069" s="102"/>
      <c r="O38069" s="93"/>
      <c r="P38069" s="93"/>
    </row>
    <row r="38070" spans="14:16">
      <c r="N38070" s="102"/>
      <c r="O38070" s="93"/>
      <c r="P38070" s="93"/>
    </row>
    <row r="38071" spans="14:16">
      <c r="N38071" s="102"/>
      <c r="O38071" s="93"/>
      <c r="P38071" s="93"/>
    </row>
    <row r="38072" spans="14:16">
      <c r="N38072" s="102"/>
      <c r="O38072" s="93"/>
      <c r="P38072" s="93"/>
    </row>
    <row r="38073" spans="14:16">
      <c r="N38073" s="102"/>
      <c r="O38073" s="93"/>
      <c r="P38073" s="93"/>
    </row>
    <row r="38074" spans="14:16">
      <c r="N38074" s="102"/>
      <c r="O38074" s="93"/>
      <c r="P38074" s="93"/>
    </row>
    <row r="38075" spans="14:16">
      <c r="N38075" s="102"/>
      <c r="O38075" s="93"/>
      <c r="P38075" s="93"/>
    </row>
    <row r="38076" spans="14:16">
      <c r="N38076" s="102"/>
      <c r="O38076" s="93"/>
      <c r="P38076" s="93"/>
    </row>
    <row r="38077" spans="14:16">
      <c r="N38077" s="102"/>
      <c r="O38077" s="93"/>
      <c r="P38077" s="93"/>
    </row>
    <row r="38078" spans="14:16">
      <c r="N38078" s="102"/>
      <c r="O38078" s="93"/>
      <c r="P38078" s="93"/>
    </row>
    <row r="38079" spans="14:16">
      <c r="N38079" s="102"/>
      <c r="O38079" s="93"/>
      <c r="P38079" s="93"/>
    </row>
    <row r="38080" spans="14:16">
      <c r="N38080" s="102"/>
      <c r="O38080" s="93"/>
      <c r="P38080" s="93"/>
    </row>
    <row r="38081" spans="14:16">
      <c r="N38081" s="102"/>
      <c r="O38081" s="93"/>
      <c r="P38081" s="93"/>
    </row>
    <row r="38082" spans="14:16">
      <c r="N38082" s="102"/>
      <c r="O38082" s="93"/>
      <c r="P38082" s="93"/>
    </row>
    <row r="38083" spans="14:16">
      <c r="N38083" s="102"/>
      <c r="O38083" s="93"/>
      <c r="P38083" s="93"/>
    </row>
    <row r="38084" spans="14:16">
      <c r="N38084" s="102"/>
      <c r="O38084" s="93"/>
      <c r="P38084" s="93"/>
    </row>
    <row r="38085" spans="14:16">
      <c r="N38085" s="102"/>
      <c r="O38085" s="93"/>
      <c r="P38085" s="93"/>
    </row>
    <row r="38086" spans="14:16">
      <c r="N38086" s="102"/>
      <c r="O38086" s="93"/>
      <c r="P38086" s="93"/>
    </row>
    <row r="38087" spans="14:16">
      <c r="N38087" s="102"/>
      <c r="O38087" s="93"/>
      <c r="P38087" s="93"/>
    </row>
    <row r="38088" spans="14:16">
      <c r="N38088" s="102"/>
      <c r="O38088" s="93"/>
      <c r="P38088" s="93"/>
    </row>
    <row r="38089" spans="14:16">
      <c r="N38089" s="102"/>
      <c r="O38089" s="93"/>
      <c r="P38089" s="93"/>
    </row>
    <row r="38090" spans="14:16">
      <c r="N38090" s="102"/>
      <c r="O38090" s="93"/>
      <c r="P38090" s="93"/>
    </row>
    <row r="38091" spans="14:16">
      <c r="N38091" s="102"/>
      <c r="O38091" s="93"/>
      <c r="P38091" s="93"/>
    </row>
    <row r="38092" spans="14:16">
      <c r="N38092" s="102"/>
      <c r="O38092" s="93"/>
      <c r="P38092" s="93"/>
    </row>
    <row r="38093" spans="14:16">
      <c r="N38093" s="102"/>
      <c r="O38093" s="93"/>
      <c r="P38093" s="93"/>
    </row>
    <row r="38094" spans="14:16">
      <c r="N38094" s="102"/>
      <c r="O38094" s="93"/>
      <c r="P38094" s="93"/>
    </row>
    <row r="38095" spans="14:16">
      <c r="N38095" s="102"/>
      <c r="O38095" s="93"/>
      <c r="P38095" s="93"/>
    </row>
    <row r="38096" spans="14:16">
      <c r="N38096" s="102"/>
      <c r="O38096" s="93"/>
      <c r="P38096" s="93"/>
    </row>
    <row r="38097" spans="14:16">
      <c r="N38097" s="102"/>
      <c r="O38097" s="93"/>
      <c r="P38097" s="93"/>
    </row>
    <row r="38098" spans="14:16">
      <c r="N38098" s="102"/>
      <c r="O38098" s="93"/>
      <c r="P38098" s="93"/>
    </row>
    <row r="38099" spans="14:16">
      <c r="N38099" s="102"/>
      <c r="O38099" s="93"/>
      <c r="P38099" s="93"/>
    </row>
    <row r="38100" spans="14:16">
      <c r="N38100" s="102"/>
      <c r="O38100" s="93"/>
      <c r="P38100" s="93"/>
    </row>
    <row r="38101" spans="14:16">
      <c r="N38101" s="102"/>
      <c r="O38101" s="93"/>
      <c r="P38101" s="93"/>
    </row>
    <row r="38102" spans="14:16">
      <c r="N38102" s="102"/>
      <c r="O38102" s="93"/>
      <c r="P38102" s="93"/>
    </row>
    <row r="38103" spans="14:16">
      <c r="N38103" s="102"/>
      <c r="O38103" s="93"/>
      <c r="P38103" s="93"/>
    </row>
    <row r="38104" spans="14:16">
      <c r="N38104" s="102"/>
      <c r="O38104" s="93"/>
      <c r="P38104" s="93"/>
    </row>
    <row r="38105" spans="14:16">
      <c r="N38105" s="102"/>
      <c r="O38105" s="93"/>
      <c r="P38105" s="93"/>
    </row>
    <row r="38106" spans="14:16">
      <c r="N38106" s="102"/>
      <c r="O38106" s="93"/>
      <c r="P38106" s="93"/>
    </row>
    <row r="38107" spans="14:16">
      <c r="N38107" s="102"/>
      <c r="O38107" s="93"/>
      <c r="P38107" s="93"/>
    </row>
    <row r="38108" spans="14:16">
      <c r="N38108" s="102"/>
      <c r="O38108" s="93"/>
      <c r="P38108" s="93"/>
    </row>
    <row r="38109" spans="14:16">
      <c r="N38109" s="102"/>
      <c r="O38109" s="93"/>
      <c r="P38109" s="93"/>
    </row>
    <row r="38110" spans="14:16">
      <c r="N38110" s="102"/>
      <c r="O38110" s="93"/>
      <c r="P38110" s="93"/>
    </row>
    <row r="38111" spans="14:16">
      <c r="N38111" s="102"/>
      <c r="O38111" s="93"/>
      <c r="P38111" s="93"/>
    </row>
    <row r="38112" spans="14:16">
      <c r="N38112" s="102"/>
      <c r="O38112" s="93"/>
      <c r="P38112" s="93"/>
    </row>
    <row r="38113" spans="14:16">
      <c r="N38113" s="102"/>
      <c r="O38113" s="93"/>
      <c r="P38113" s="93"/>
    </row>
    <row r="38114" spans="14:16">
      <c r="N38114" s="102"/>
      <c r="O38114" s="93"/>
      <c r="P38114" s="93"/>
    </row>
    <row r="38115" spans="14:16">
      <c r="N38115" s="102"/>
      <c r="O38115" s="93"/>
      <c r="P38115" s="93"/>
    </row>
    <row r="38116" spans="14:16">
      <c r="N38116" s="102"/>
      <c r="O38116" s="93"/>
      <c r="P38116" s="93"/>
    </row>
    <row r="38117" spans="14:16">
      <c r="N38117" s="102"/>
      <c r="O38117" s="93"/>
      <c r="P38117" s="93"/>
    </row>
    <row r="38118" spans="14:16">
      <c r="N38118" s="102"/>
      <c r="O38118" s="93"/>
      <c r="P38118" s="93"/>
    </row>
    <row r="38119" spans="14:16">
      <c r="N38119" s="102"/>
      <c r="O38119" s="93"/>
      <c r="P38119" s="93"/>
    </row>
    <row r="38120" spans="14:16">
      <c r="N38120" s="102"/>
      <c r="O38120" s="93"/>
      <c r="P38120" s="93"/>
    </row>
    <row r="38121" spans="14:16">
      <c r="N38121" s="102"/>
      <c r="O38121" s="93"/>
      <c r="P38121" s="93"/>
    </row>
    <row r="38122" spans="14:16">
      <c r="N38122" s="102"/>
      <c r="O38122" s="93"/>
      <c r="P38122" s="93"/>
    </row>
    <row r="38123" spans="14:16">
      <c r="N38123" s="102"/>
      <c r="O38123" s="93"/>
      <c r="P38123" s="93"/>
    </row>
    <row r="38124" spans="14:16">
      <c r="N38124" s="102"/>
      <c r="O38124" s="93"/>
      <c r="P38124" s="93"/>
    </row>
    <row r="38125" spans="14:16">
      <c r="N38125" s="102"/>
      <c r="O38125" s="93"/>
      <c r="P38125" s="93"/>
    </row>
    <row r="38126" spans="14:16">
      <c r="N38126" s="102"/>
      <c r="O38126" s="93"/>
      <c r="P38126" s="93"/>
    </row>
    <row r="38127" spans="14:16">
      <c r="N38127" s="102"/>
      <c r="O38127" s="93"/>
      <c r="P38127" s="93"/>
    </row>
    <row r="38128" spans="14:16">
      <c r="N38128" s="102"/>
      <c r="O38128" s="93"/>
      <c r="P38128" s="93"/>
    </row>
    <row r="38129" spans="14:16">
      <c r="N38129" s="102"/>
      <c r="O38129" s="93"/>
      <c r="P38129" s="93"/>
    </row>
    <row r="38130" spans="14:16">
      <c r="N38130" s="102"/>
      <c r="O38130" s="93"/>
      <c r="P38130" s="93"/>
    </row>
    <row r="38131" spans="14:16">
      <c r="N38131" s="102"/>
      <c r="O38131" s="93"/>
      <c r="P38131" s="93"/>
    </row>
    <row r="38132" spans="14:16">
      <c r="N38132" s="102"/>
      <c r="O38132" s="93"/>
      <c r="P38132" s="93"/>
    </row>
    <row r="38133" spans="14:16">
      <c r="N38133" s="102"/>
      <c r="O38133" s="93"/>
      <c r="P38133" s="93"/>
    </row>
    <row r="38134" spans="14:16">
      <c r="N38134" s="102"/>
      <c r="O38134" s="93"/>
      <c r="P38134" s="93"/>
    </row>
    <row r="38135" spans="14:16">
      <c r="N38135" s="102"/>
      <c r="O38135" s="93"/>
      <c r="P38135" s="93"/>
    </row>
    <row r="38136" spans="14:16">
      <c r="N38136" s="102"/>
      <c r="O38136" s="93"/>
      <c r="P38136" s="93"/>
    </row>
    <row r="38137" spans="14:16">
      <c r="N38137" s="102"/>
      <c r="O38137" s="93"/>
      <c r="P38137" s="93"/>
    </row>
    <row r="38138" spans="14:16">
      <c r="N38138" s="102"/>
      <c r="O38138" s="93"/>
      <c r="P38138" s="93"/>
    </row>
    <row r="38139" spans="14:16">
      <c r="N38139" s="102"/>
      <c r="O38139" s="93"/>
      <c r="P38139" s="93"/>
    </row>
    <row r="38140" spans="14:16">
      <c r="N38140" s="102"/>
      <c r="O38140" s="93"/>
      <c r="P38140" s="93"/>
    </row>
    <row r="38141" spans="14:16">
      <c r="N38141" s="102"/>
      <c r="O38141" s="93"/>
      <c r="P38141" s="93"/>
    </row>
    <row r="38142" spans="14:16">
      <c r="N38142" s="102"/>
      <c r="O38142" s="93"/>
      <c r="P38142" s="93"/>
    </row>
    <row r="38143" spans="14:16">
      <c r="N38143" s="102"/>
      <c r="O38143" s="93"/>
      <c r="P38143" s="93"/>
    </row>
    <row r="38144" spans="14:16">
      <c r="N38144" s="102"/>
      <c r="O38144" s="93"/>
      <c r="P38144" s="93"/>
    </row>
    <row r="38145" spans="14:16">
      <c r="N38145" s="102"/>
      <c r="O38145" s="93"/>
      <c r="P38145" s="93"/>
    </row>
    <row r="38146" spans="14:16">
      <c r="N38146" s="102"/>
      <c r="O38146" s="93"/>
      <c r="P38146" s="93"/>
    </row>
    <row r="38147" spans="14:16">
      <c r="N38147" s="102"/>
      <c r="O38147" s="93"/>
      <c r="P38147" s="93"/>
    </row>
    <row r="38148" spans="14:16">
      <c r="N38148" s="102"/>
      <c r="O38148" s="93"/>
      <c r="P38148" s="93"/>
    </row>
    <row r="38149" spans="14:16">
      <c r="N38149" s="102"/>
      <c r="O38149" s="93"/>
      <c r="P38149" s="93"/>
    </row>
    <row r="38150" spans="14:16">
      <c r="N38150" s="102"/>
      <c r="O38150" s="93"/>
      <c r="P38150" s="93"/>
    </row>
    <row r="38151" spans="14:16">
      <c r="N38151" s="102"/>
      <c r="O38151" s="93"/>
      <c r="P38151" s="93"/>
    </row>
    <row r="38152" spans="14:16">
      <c r="N38152" s="102"/>
      <c r="O38152" s="93"/>
      <c r="P38152" s="93"/>
    </row>
    <row r="38153" spans="14:16">
      <c r="N38153" s="102"/>
      <c r="O38153" s="93"/>
      <c r="P38153" s="93"/>
    </row>
    <row r="38154" spans="14:16">
      <c r="N38154" s="102"/>
      <c r="O38154" s="93"/>
      <c r="P38154" s="93"/>
    </row>
    <row r="38155" spans="14:16">
      <c r="N38155" s="102"/>
      <c r="O38155" s="93"/>
      <c r="P38155" s="93"/>
    </row>
    <row r="38156" spans="14:16">
      <c r="N38156" s="102"/>
      <c r="O38156" s="93"/>
      <c r="P38156" s="93"/>
    </row>
    <row r="38157" spans="14:16">
      <c r="N38157" s="102"/>
      <c r="O38157" s="93"/>
      <c r="P38157" s="93"/>
    </row>
    <row r="38158" spans="14:16">
      <c r="N38158" s="102"/>
      <c r="O38158" s="93"/>
      <c r="P38158" s="93"/>
    </row>
    <row r="38159" spans="14:16">
      <c r="N38159" s="102"/>
      <c r="O38159" s="93"/>
      <c r="P38159" s="93"/>
    </row>
    <row r="38160" spans="14:16">
      <c r="N38160" s="102"/>
      <c r="O38160" s="93"/>
      <c r="P38160" s="93"/>
    </row>
    <row r="38161" spans="14:16">
      <c r="N38161" s="102"/>
      <c r="O38161" s="93"/>
      <c r="P38161" s="93"/>
    </row>
    <row r="38162" spans="14:16">
      <c r="N38162" s="102"/>
      <c r="O38162" s="93"/>
      <c r="P38162" s="93"/>
    </row>
    <row r="38163" spans="14:16">
      <c r="N38163" s="102"/>
      <c r="O38163" s="93"/>
      <c r="P38163" s="93"/>
    </row>
    <row r="38164" spans="14:16">
      <c r="N38164" s="102"/>
      <c r="O38164" s="93"/>
      <c r="P38164" s="93"/>
    </row>
    <row r="38165" spans="14:16">
      <c r="N38165" s="102"/>
      <c r="O38165" s="93"/>
      <c r="P38165" s="93"/>
    </row>
    <row r="38166" spans="14:16">
      <c r="N38166" s="102"/>
      <c r="O38166" s="93"/>
      <c r="P38166" s="93"/>
    </row>
    <row r="38167" spans="14:16">
      <c r="N38167" s="102"/>
      <c r="O38167" s="93"/>
      <c r="P38167" s="93"/>
    </row>
    <row r="38168" spans="14:16">
      <c r="N38168" s="102"/>
      <c r="O38168" s="93"/>
      <c r="P38168" s="93"/>
    </row>
    <row r="38169" spans="14:16">
      <c r="N38169" s="102"/>
      <c r="O38169" s="93"/>
      <c r="P38169" s="93"/>
    </row>
    <row r="38170" spans="14:16">
      <c r="N38170" s="102"/>
      <c r="O38170" s="93"/>
      <c r="P38170" s="93"/>
    </row>
    <row r="38171" spans="14:16">
      <c r="N38171" s="102"/>
      <c r="O38171" s="93"/>
      <c r="P38171" s="93"/>
    </row>
    <row r="38172" spans="14:16">
      <c r="N38172" s="102"/>
      <c r="O38172" s="93"/>
      <c r="P38172" s="93"/>
    </row>
    <row r="38173" spans="14:16">
      <c r="N38173" s="102"/>
      <c r="O38173" s="93"/>
      <c r="P38173" s="93"/>
    </row>
    <row r="38174" spans="14:16">
      <c r="N38174" s="102"/>
      <c r="O38174" s="93"/>
      <c r="P38174" s="93"/>
    </row>
    <row r="38175" spans="14:16">
      <c r="N38175" s="102"/>
      <c r="O38175" s="93"/>
      <c r="P38175" s="93"/>
    </row>
    <row r="38176" spans="14:16">
      <c r="N38176" s="102"/>
      <c r="O38176" s="93"/>
      <c r="P38176" s="93"/>
    </row>
    <row r="38177" spans="14:16">
      <c r="N38177" s="102"/>
      <c r="O38177" s="93"/>
      <c r="P38177" s="93"/>
    </row>
    <row r="38178" spans="14:16">
      <c r="N38178" s="102"/>
      <c r="O38178" s="93"/>
      <c r="P38178" s="93"/>
    </row>
    <row r="38179" spans="14:16">
      <c r="N38179" s="102"/>
      <c r="O38179" s="93"/>
      <c r="P38179" s="93"/>
    </row>
    <row r="38180" spans="14:16">
      <c r="N38180" s="102"/>
      <c r="O38180" s="93"/>
      <c r="P38180" s="93"/>
    </row>
    <row r="38181" spans="14:16">
      <c r="N38181" s="102"/>
      <c r="O38181" s="93"/>
      <c r="P38181" s="93"/>
    </row>
    <row r="38182" spans="14:16">
      <c r="N38182" s="102"/>
      <c r="O38182" s="93"/>
      <c r="P38182" s="93"/>
    </row>
    <row r="38183" spans="14:16">
      <c r="N38183" s="102"/>
      <c r="O38183" s="93"/>
      <c r="P38183" s="93"/>
    </row>
    <row r="38184" spans="14:16">
      <c r="N38184" s="102"/>
      <c r="O38184" s="93"/>
      <c r="P38184" s="93"/>
    </row>
    <row r="38185" spans="14:16">
      <c r="N38185" s="102"/>
      <c r="O38185" s="93"/>
      <c r="P38185" s="93"/>
    </row>
    <row r="38186" spans="14:16">
      <c r="N38186" s="102"/>
      <c r="O38186" s="93"/>
      <c r="P38186" s="93"/>
    </row>
    <row r="38187" spans="14:16">
      <c r="N38187" s="102"/>
      <c r="O38187" s="93"/>
      <c r="P38187" s="93"/>
    </row>
    <row r="38188" spans="14:16">
      <c r="N38188" s="102"/>
      <c r="O38188" s="93"/>
      <c r="P38188" s="93"/>
    </row>
    <row r="38189" spans="14:16">
      <c r="N38189" s="102"/>
      <c r="O38189" s="93"/>
      <c r="P38189" s="93"/>
    </row>
    <row r="38190" spans="14:16">
      <c r="N38190" s="102"/>
      <c r="O38190" s="93"/>
      <c r="P38190" s="93"/>
    </row>
    <row r="38191" spans="14:16">
      <c r="N38191" s="102"/>
      <c r="O38191" s="93"/>
      <c r="P38191" s="93"/>
    </row>
    <row r="38192" spans="14:16">
      <c r="N38192" s="102"/>
      <c r="O38192" s="93"/>
      <c r="P38192" s="93"/>
    </row>
    <row r="38193" spans="14:16">
      <c r="N38193" s="102"/>
      <c r="O38193" s="93"/>
      <c r="P38193" s="93"/>
    </row>
    <row r="38194" spans="14:16">
      <c r="N38194" s="102"/>
      <c r="O38194" s="93"/>
      <c r="P38194" s="93"/>
    </row>
    <row r="38195" spans="14:16">
      <c r="N38195" s="102"/>
      <c r="O38195" s="93"/>
      <c r="P38195" s="93"/>
    </row>
    <row r="38196" spans="14:16">
      <c r="N38196" s="102"/>
      <c r="O38196" s="93"/>
      <c r="P38196" s="93"/>
    </row>
    <row r="38197" spans="14:16">
      <c r="N38197" s="102"/>
      <c r="O38197" s="93"/>
      <c r="P38197" s="93"/>
    </row>
    <row r="38198" spans="14:16">
      <c r="N38198" s="102"/>
      <c r="O38198" s="93"/>
      <c r="P38198" s="93"/>
    </row>
    <row r="38199" spans="14:16">
      <c r="N38199" s="102"/>
      <c r="O38199" s="93"/>
      <c r="P38199" s="93"/>
    </row>
    <row r="38200" spans="14:16">
      <c r="N38200" s="102"/>
      <c r="O38200" s="93"/>
      <c r="P38200" s="93"/>
    </row>
    <row r="38201" spans="14:16">
      <c r="N38201" s="102"/>
      <c r="O38201" s="93"/>
      <c r="P38201" s="93"/>
    </row>
    <row r="38202" spans="14:16">
      <c r="N38202" s="102"/>
      <c r="O38202" s="93"/>
      <c r="P38202" s="93"/>
    </row>
    <row r="38203" spans="14:16">
      <c r="N38203" s="102"/>
      <c r="O38203" s="93"/>
      <c r="P38203" s="93"/>
    </row>
    <row r="38204" spans="14:16">
      <c r="N38204" s="102"/>
      <c r="O38204" s="93"/>
      <c r="P38204" s="93"/>
    </row>
    <row r="38205" spans="14:16">
      <c r="N38205" s="102"/>
      <c r="O38205" s="93"/>
      <c r="P38205" s="93"/>
    </row>
    <row r="38206" spans="14:16">
      <c r="N38206" s="102"/>
      <c r="O38206" s="93"/>
      <c r="P38206" s="93"/>
    </row>
    <row r="38207" spans="14:16">
      <c r="N38207" s="102"/>
      <c r="O38207" s="93"/>
      <c r="P38207" s="93"/>
    </row>
    <row r="38208" spans="14:16">
      <c r="N38208" s="102"/>
      <c r="O38208" s="93"/>
      <c r="P38208" s="93"/>
    </row>
    <row r="38209" spans="14:16">
      <c r="N38209" s="102"/>
      <c r="O38209" s="93"/>
      <c r="P38209" s="93"/>
    </row>
    <row r="38210" spans="14:16">
      <c r="N38210" s="102"/>
      <c r="O38210" s="93"/>
      <c r="P38210" s="93"/>
    </row>
    <row r="38211" spans="14:16">
      <c r="N38211" s="102"/>
      <c r="O38211" s="93"/>
      <c r="P38211" s="93"/>
    </row>
    <row r="38212" spans="14:16">
      <c r="N38212" s="102"/>
      <c r="O38212" s="93"/>
      <c r="P38212" s="93"/>
    </row>
    <row r="38213" spans="14:16">
      <c r="N38213" s="102"/>
      <c r="O38213" s="93"/>
      <c r="P38213" s="93"/>
    </row>
    <row r="38214" spans="14:16">
      <c r="N38214" s="102"/>
      <c r="O38214" s="93"/>
      <c r="P38214" s="93"/>
    </row>
    <row r="38215" spans="14:16">
      <c r="N38215" s="102"/>
      <c r="O38215" s="93"/>
      <c r="P38215" s="93"/>
    </row>
    <row r="38216" spans="14:16">
      <c r="N38216" s="102"/>
      <c r="O38216" s="93"/>
      <c r="P38216" s="93"/>
    </row>
    <row r="38217" spans="14:16">
      <c r="N38217" s="102"/>
      <c r="O38217" s="93"/>
      <c r="P38217" s="93"/>
    </row>
    <row r="38218" spans="14:16">
      <c r="N38218" s="102"/>
      <c r="O38218" s="93"/>
      <c r="P38218" s="93"/>
    </row>
    <row r="38219" spans="14:16">
      <c r="N38219" s="102"/>
      <c r="O38219" s="93"/>
      <c r="P38219" s="93"/>
    </row>
    <row r="38220" spans="14:16">
      <c r="N38220" s="102"/>
      <c r="O38220" s="93"/>
      <c r="P38220" s="93"/>
    </row>
    <row r="38221" spans="14:16">
      <c r="N38221" s="102"/>
      <c r="O38221" s="93"/>
      <c r="P38221" s="93"/>
    </row>
    <row r="38222" spans="14:16">
      <c r="N38222" s="102"/>
      <c r="O38222" s="93"/>
      <c r="P38222" s="93"/>
    </row>
    <row r="38223" spans="14:16">
      <c r="N38223" s="102"/>
      <c r="O38223" s="93"/>
      <c r="P38223" s="93"/>
    </row>
    <row r="38224" spans="14:16">
      <c r="N38224" s="102"/>
      <c r="O38224" s="93"/>
      <c r="P38224" s="93"/>
    </row>
    <row r="38225" spans="14:16">
      <c r="N38225" s="102"/>
      <c r="O38225" s="93"/>
      <c r="P38225" s="93"/>
    </row>
    <row r="38226" spans="14:16">
      <c r="N38226" s="102"/>
      <c r="O38226" s="93"/>
      <c r="P38226" s="93"/>
    </row>
    <row r="38227" spans="14:16">
      <c r="N38227" s="102"/>
      <c r="O38227" s="93"/>
      <c r="P38227" s="93"/>
    </row>
    <row r="38228" spans="14:16">
      <c r="N38228" s="102"/>
      <c r="O38228" s="93"/>
      <c r="P38228" s="93"/>
    </row>
    <row r="38229" spans="14:16">
      <c r="N38229" s="102"/>
      <c r="O38229" s="93"/>
      <c r="P38229" s="93"/>
    </row>
    <row r="38230" spans="14:16">
      <c r="N38230" s="102"/>
      <c r="O38230" s="93"/>
      <c r="P38230" s="93"/>
    </row>
    <row r="38231" spans="14:16">
      <c r="N38231" s="102"/>
      <c r="O38231" s="93"/>
      <c r="P38231" s="93"/>
    </row>
    <row r="38232" spans="14:16">
      <c r="N38232" s="102"/>
      <c r="O38232" s="93"/>
      <c r="P38232" s="93"/>
    </row>
    <row r="38233" spans="14:16">
      <c r="N38233" s="102"/>
      <c r="O38233" s="93"/>
      <c r="P38233" s="93"/>
    </row>
    <row r="38234" spans="14:16">
      <c r="N38234" s="102"/>
      <c r="O38234" s="93"/>
      <c r="P38234" s="93"/>
    </row>
    <row r="38235" spans="14:16">
      <c r="N38235" s="102"/>
      <c r="O38235" s="93"/>
      <c r="P38235" s="93"/>
    </row>
    <row r="38236" spans="14:16">
      <c r="N38236" s="102"/>
      <c r="O38236" s="93"/>
      <c r="P38236" s="93"/>
    </row>
    <row r="38237" spans="14:16">
      <c r="N38237" s="102"/>
      <c r="O38237" s="93"/>
      <c r="P38237" s="93"/>
    </row>
    <row r="38238" spans="14:16">
      <c r="N38238" s="102"/>
      <c r="O38238" s="93"/>
      <c r="P38238" s="93"/>
    </row>
    <row r="38239" spans="14:16">
      <c r="N38239" s="102"/>
      <c r="O38239" s="93"/>
      <c r="P38239" s="93"/>
    </row>
    <row r="38240" spans="14:16">
      <c r="N38240" s="102"/>
      <c r="O38240" s="93"/>
      <c r="P38240" s="93"/>
    </row>
    <row r="38241" spans="14:16">
      <c r="N38241" s="102"/>
      <c r="O38241" s="93"/>
      <c r="P38241" s="93"/>
    </row>
    <row r="38242" spans="14:16">
      <c r="N38242" s="102"/>
      <c r="O38242" s="93"/>
      <c r="P38242" s="93"/>
    </row>
    <row r="38243" spans="14:16">
      <c r="N38243" s="102"/>
      <c r="O38243" s="93"/>
      <c r="P38243" s="93"/>
    </row>
    <row r="38244" spans="14:16">
      <c r="N38244" s="102"/>
      <c r="O38244" s="93"/>
      <c r="P38244" s="93"/>
    </row>
    <row r="38245" spans="14:16">
      <c r="N38245" s="102"/>
      <c r="O38245" s="93"/>
      <c r="P38245" s="93"/>
    </row>
    <row r="38246" spans="14:16">
      <c r="N38246" s="102"/>
      <c r="O38246" s="93"/>
      <c r="P38246" s="93"/>
    </row>
    <row r="38247" spans="14:16">
      <c r="N38247" s="102"/>
      <c r="O38247" s="93"/>
      <c r="P38247" s="93"/>
    </row>
    <row r="38248" spans="14:16">
      <c r="N38248" s="102"/>
      <c r="O38248" s="93"/>
      <c r="P38248" s="93"/>
    </row>
    <row r="38249" spans="14:16">
      <c r="N38249" s="102"/>
      <c r="O38249" s="93"/>
      <c r="P38249" s="93"/>
    </row>
    <row r="38250" spans="14:16">
      <c r="N38250" s="102"/>
      <c r="O38250" s="93"/>
      <c r="P38250" s="93"/>
    </row>
    <row r="38251" spans="14:16">
      <c r="N38251" s="102"/>
      <c r="O38251" s="93"/>
      <c r="P38251" s="93"/>
    </row>
    <row r="38252" spans="14:16">
      <c r="N38252" s="102"/>
      <c r="O38252" s="93"/>
      <c r="P38252" s="93"/>
    </row>
    <row r="38253" spans="14:16">
      <c r="N38253" s="102"/>
      <c r="O38253" s="93"/>
      <c r="P38253" s="93"/>
    </row>
    <row r="38254" spans="14:16">
      <c r="N38254" s="102"/>
      <c r="O38254" s="93"/>
      <c r="P38254" s="93"/>
    </row>
    <row r="38255" spans="14:16">
      <c r="N38255" s="102"/>
      <c r="O38255" s="93"/>
      <c r="P38255" s="93"/>
    </row>
    <row r="38256" spans="14:16">
      <c r="N38256" s="102"/>
      <c r="O38256" s="93"/>
      <c r="P38256" s="93"/>
    </row>
    <row r="38257" spans="14:16">
      <c r="N38257" s="102"/>
      <c r="O38257" s="93"/>
      <c r="P38257" s="93"/>
    </row>
    <row r="38258" spans="14:16">
      <c r="N38258" s="102"/>
      <c r="O38258" s="93"/>
      <c r="P38258" s="93"/>
    </row>
    <row r="38259" spans="14:16">
      <c r="N38259" s="102"/>
      <c r="O38259" s="93"/>
      <c r="P38259" s="93"/>
    </row>
    <row r="38260" spans="14:16">
      <c r="N38260" s="102"/>
      <c r="O38260" s="93"/>
      <c r="P38260" s="93"/>
    </row>
    <row r="38261" spans="14:16">
      <c r="N38261" s="102"/>
      <c r="O38261" s="93"/>
      <c r="P38261" s="93"/>
    </row>
    <row r="38262" spans="14:16">
      <c r="N38262" s="102"/>
      <c r="O38262" s="93"/>
      <c r="P38262" s="93"/>
    </row>
    <row r="38263" spans="14:16">
      <c r="N38263" s="102"/>
      <c r="O38263" s="93"/>
      <c r="P38263" s="93"/>
    </row>
    <row r="38264" spans="14:16">
      <c r="N38264" s="102"/>
      <c r="O38264" s="93"/>
      <c r="P38264" s="93"/>
    </row>
    <row r="38265" spans="14:16">
      <c r="N38265" s="102"/>
      <c r="O38265" s="93"/>
      <c r="P38265" s="93"/>
    </row>
    <row r="38266" spans="14:16">
      <c r="N38266" s="102"/>
      <c r="O38266" s="93"/>
      <c r="P38266" s="93"/>
    </row>
    <row r="38267" spans="14:16">
      <c r="N38267" s="102"/>
      <c r="O38267" s="93"/>
      <c r="P38267" s="93"/>
    </row>
    <row r="38268" spans="14:16">
      <c r="N38268" s="102"/>
      <c r="O38268" s="93"/>
      <c r="P38268" s="93"/>
    </row>
    <row r="38269" spans="14:16">
      <c r="N38269" s="102"/>
      <c r="O38269" s="93"/>
      <c r="P38269" s="93"/>
    </row>
    <row r="38270" spans="14:16">
      <c r="N38270" s="102"/>
      <c r="O38270" s="93"/>
      <c r="P38270" s="93"/>
    </row>
    <row r="38271" spans="14:16">
      <c r="N38271" s="102"/>
      <c r="O38271" s="93"/>
      <c r="P38271" s="93"/>
    </row>
    <row r="38272" spans="14:16">
      <c r="N38272" s="102"/>
      <c r="O38272" s="93"/>
      <c r="P38272" s="93"/>
    </row>
    <row r="38273" spans="14:16">
      <c r="N38273" s="102"/>
      <c r="O38273" s="93"/>
      <c r="P38273" s="93"/>
    </row>
    <row r="38274" spans="14:16">
      <c r="N38274" s="102"/>
      <c r="O38274" s="93"/>
      <c r="P38274" s="93"/>
    </row>
    <row r="38275" spans="14:16">
      <c r="N38275" s="102"/>
      <c r="O38275" s="93"/>
      <c r="P38275" s="93"/>
    </row>
    <row r="38276" spans="14:16">
      <c r="N38276" s="102"/>
      <c r="O38276" s="93"/>
      <c r="P38276" s="93"/>
    </row>
    <row r="38277" spans="14:16">
      <c r="N38277" s="102"/>
      <c r="O38277" s="93"/>
      <c r="P38277" s="93"/>
    </row>
    <row r="38278" spans="14:16">
      <c r="N38278" s="102"/>
      <c r="O38278" s="93"/>
      <c r="P38278" s="93"/>
    </row>
    <row r="38279" spans="14:16">
      <c r="N38279" s="102"/>
      <c r="O38279" s="93"/>
      <c r="P38279" s="93"/>
    </row>
    <row r="38280" spans="14:16">
      <c r="N38280" s="102"/>
      <c r="O38280" s="93"/>
      <c r="P38280" s="93"/>
    </row>
    <row r="38281" spans="14:16">
      <c r="N38281" s="102"/>
      <c r="O38281" s="93"/>
      <c r="P38281" s="93"/>
    </row>
    <row r="38282" spans="14:16">
      <c r="N38282" s="102"/>
      <c r="O38282" s="93"/>
      <c r="P38282" s="93"/>
    </row>
    <row r="38283" spans="14:16">
      <c r="N38283" s="102"/>
      <c r="O38283" s="93"/>
      <c r="P38283" s="93"/>
    </row>
    <row r="38284" spans="14:16">
      <c r="N38284" s="102"/>
      <c r="O38284" s="93"/>
      <c r="P38284" s="93"/>
    </row>
    <row r="38285" spans="14:16">
      <c r="N38285" s="102"/>
      <c r="O38285" s="93"/>
      <c r="P38285" s="93"/>
    </row>
    <row r="38286" spans="14:16">
      <c r="N38286" s="102"/>
      <c r="O38286" s="93"/>
      <c r="P38286" s="93"/>
    </row>
    <row r="38287" spans="14:16">
      <c r="N38287" s="102"/>
      <c r="O38287" s="93"/>
      <c r="P38287" s="93"/>
    </row>
    <row r="38288" spans="14:16">
      <c r="N38288" s="102"/>
      <c r="O38288" s="93"/>
      <c r="P38288" s="93"/>
    </row>
    <row r="38289" spans="14:16">
      <c r="N38289" s="102"/>
      <c r="O38289" s="93"/>
      <c r="P38289" s="93"/>
    </row>
    <row r="38290" spans="14:16">
      <c r="N38290" s="102"/>
      <c r="O38290" s="93"/>
      <c r="P38290" s="93"/>
    </row>
    <row r="38291" spans="14:16">
      <c r="N38291" s="102"/>
      <c r="O38291" s="93"/>
      <c r="P38291" s="93"/>
    </row>
    <row r="38292" spans="14:16">
      <c r="N38292" s="102"/>
      <c r="O38292" s="93"/>
      <c r="P38292" s="93"/>
    </row>
    <row r="38293" spans="14:16">
      <c r="N38293" s="102"/>
      <c r="O38293" s="93"/>
      <c r="P38293" s="93"/>
    </row>
    <row r="38294" spans="14:16">
      <c r="N38294" s="102"/>
      <c r="O38294" s="93"/>
      <c r="P38294" s="93"/>
    </row>
    <row r="38295" spans="14:16">
      <c r="N38295" s="102"/>
      <c r="O38295" s="93"/>
      <c r="P38295" s="93"/>
    </row>
    <row r="38296" spans="14:16">
      <c r="N38296" s="102"/>
      <c r="O38296" s="93"/>
      <c r="P38296" s="93"/>
    </row>
    <row r="38297" spans="14:16">
      <c r="N38297" s="102"/>
      <c r="O38297" s="93"/>
      <c r="P38297" s="93"/>
    </row>
    <row r="38298" spans="14:16">
      <c r="N38298" s="102"/>
      <c r="O38298" s="93"/>
      <c r="P38298" s="93"/>
    </row>
    <row r="38299" spans="14:16">
      <c r="N38299" s="102"/>
      <c r="O38299" s="93"/>
      <c r="P38299" s="93"/>
    </row>
    <row r="38300" spans="14:16">
      <c r="N38300" s="102"/>
      <c r="O38300" s="93"/>
      <c r="P38300" s="93"/>
    </row>
    <row r="38301" spans="14:16">
      <c r="N38301" s="102"/>
      <c r="O38301" s="93"/>
      <c r="P38301" s="93"/>
    </row>
    <row r="38302" spans="14:16">
      <c r="N38302" s="102"/>
      <c r="O38302" s="93"/>
      <c r="P38302" s="93"/>
    </row>
    <row r="38303" spans="14:16">
      <c r="N38303" s="102"/>
      <c r="O38303" s="93"/>
      <c r="P38303" s="93"/>
    </row>
    <row r="38304" spans="14:16">
      <c r="N38304" s="102"/>
      <c r="O38304" s="93"/>
      <c r="P38304" s="93"/>
    </row>
    <row r="38305" spans="14:16">
      <c r="N38305" s="102"/>
      <c r="O38305" s="93"/>
      <c r="P38305" s="93"/>
    </row>
    <row r="38306" spans="14:16">
      <c r="N38306" s="102"/>
      <c r="O38306" s="93"/>
      <c r="P38306" s="93"/>
    </row>
    <row r="38307" spans="14:16">
      <c r="N38307" s="102"/>
      <c r="O38307" s="93"/>
      <c r="P38307" s="93"/>
    </row>
    <row r="38308" spans="14:16">
      <c r="N38308" s="102"/>
      <c r="O38308" s="93"/>
      <c r="P38308" s="93"/>
    </row>
    <row r="38309" spans="14:16">
      <c r="N38309" s="102"/>
      <c r="O38309" s="93"/>
      <c r="P38309" s="93"/>
    </row>
    <row r="38310" spans="14:16">
      <c r="N38310" s="102"/>
      <c r="O38310" s="93"/>
      <c r="P38310" s="93"/>
    </row>
    <row r="38311" spans="14:16">
      <c r="N38311" s="102"/>
      <c r="O38311" s="93"/>
      <c r="P38311" s="93"/>
    </row>
    <row r="38312" spans="14:16">
      <c r="N38312" s="102"/>
      <c r="O38312" s="93"/>
      <c r="P38312" s="93"/>
    </row>
    <row r="38313" spans="14:16">
      <c r="N38313" s="102"/>
      <c r="O38313" s="93"/>
      <c r="P38313" s="93"/>
    </row>
    <row r="38314" spans="14:16">
      <c r="N38314" s="102"/>
      <c r="O38314" s="93"/>
      <c r="P38314" s="93"/>
    </row>
    <row r="38315" spans="14:16">
      <c r="N38315" s="102"/>
      <c r="O38315" s="93"/>
      <c r="P38315" s="93"/>
    </row>
    <row r="38316" spans="14:16">
      <c r="N38316" s="102"/>
      <c r="O38316" s="93"/>
      <c r="P38316" s="93"/>
    </row>
    <row r="38317" spans="14:16">
      <c r="N38317" s="102"/>
      <c r="O38317" s="93"/>
      <c r="P38317" s="93"/>
    </row>
    <row r="38318" spans="14:16">
      <c r="N38318" s="102"/>
      <c r="O38318" s="93"/>
      <c r="P38318" s="93"/>
    </row>
    <row r="38319" spans="14:16">
      <c r="N38319" s="102"/>
      <c r="O38319" s="93"/>
      <c r="P38319" s="93"/>
    </row>
    <row r="38320" spans="14:16">
      <c r="N38320" s="102"/>
      <c r="O38320" s="93"/>
      <c r="P38320" s="93"/>
    </row>
    <row r="38321" spans="14:16">
      <c r="N38321" s="102"/>
      <c r="O38321" s="93"/>
      <c r="P38321" s="93"/>
    </row>
    <row r="38322" spans="14:16">
      <c r="N38322" s="102"/>
      <c r="O38322" s="93"/>
      <c r="P38322" s="93"/>
    </row>
    <row r="38323" spans="14:16">
      <c r="N38323" s="102"/>
      <c r="O38323" s="93"/>
      <c r="P38323" s="93"/>
    </row>
    <row r="38324" spans="14:16">
      <c r="N38324" s="102"/>
      <c r="O38324" s="93"/>
      <c r="P38324" s="93"/>
    </row>
    <row r="38325" spans="14:16">
      <c r="N38325" s="102"/>
      <c r="O38325" s="93"/>
      <c r="P38325" s="93"/>
    </row>
    <row r="38326" spans="14:16">
      <c r="N38326" s="102"/>
      <c r="O38326" s="93"/>
      <c r="P38326" s="93"/>
    </row>
    <row r="38327" spans="14:16">
      <c r="N38327" s="102"/>
      <c r="O38327" s="93"/>
      <c r="P38327" s="93"/>
    </row>
    <row r="38328" spans="14:16">
      <c r="N38328" s="102"/>
      <c r="O38328" s="93"/>
      <c r="P38328" s="93"/>
    </row>
    <row r="38329" spans="14:16">
      <c r="N38329" s="102"/>
      <c r="O38329" s="93"/>
      <c r="P38329" s="93"/>
    </row>
    <row r="38330" spans="14:16">
      <c r="N38330" s="102"/>
      <c r="O38330" s="93"/>
      <c r="P38330" s="93"/>
    </row>
    <row r="38331" spans="14:16">
      <c r="N38331" s="102"/>
      <c r="O38331" s="93"/>
      <c r="P38331" s="93"/>
    </row>
    <row r="38332" spans="14:16">
      <c r="N38332" s="102"/>
      <c r="O38332" s="93"/>
      <c r="P38332" s="93"/>
    </row>
    <row r="38333" spans="14:16">
      <c r="N38333" s="102"/>
      <c r="O38333" s="93"/>
      <c r="P38333" s="93"/>
    </row>
    <row r="38334" spans="14:16">
      <c r="N38334" s="102"/>
      <c r="O38334" s="93"/>
      <c r="P38334" s="93"/>
    </row>
    <row r="38335" spans="14:16">
      <c r="N38335" s="102"/>
      <c r="O38335" s="93"/>
      <c r="P38335" s="93"/>
    </row>
    <row r="38336" spans="14:16">
      <c r="N38336" s="102"/>
      <c r="O38336" s="93"/>
      <c r="P38336" s="93"/>
    </row>
    <row r="38337" spans="14:16">
      <c r="N38337" s="102"/>
      <c r="O38337" s="93"/>
      <c r="P38337" s="93"/>
    </row>
    <row r="38338" spans="14:16">
      <c r="N38338" s="102"/>
      <c r="O38338" s="93"/>
      <c r="P38338" s="93"/>
    </row>
    <row r="38339" spans="14:16">
      <c r="N38339" s="102"/>
      <c r="O38339" s="93"/>
      <c r="P38339" s="93"/>
    </row>
    <row r="38340" spans="14:16">
      <c r="N38340" s="102"/>
      <c r="O38340" s="93"/>
      <c r="P38340" s="93"/>
    </row>
    <row r="38341" spans="14:16">
      <c r="N38341" s="102"/>
      <c r="O38341" s="93"/>
      <c r="P38341" s="93"/>
    </row>
    <row r="38342" spans="14:16">
      <c r="N38342" s="102"/>
      <c r="O38342" s="93"/>
      <c r="P38342" s="93"/>
    </row>
    <row r="38343" spans="14:16">
      <c r="N38343" s="102"/>
      <c r="O38343" s="93"/>
      <c r="P38343" s="93"/>
    </row>
    <row r="38344" spans="14:16">
      <c r="N38344" s="102"/>
      <c r="O38344" s="93"/>
      <c r="P38344" s="93"/>
    </row>
    <row r="38345" spans="14:16">
      <c r="N38345" s="102"/>
      <c r="O38345" s="93"/>
      <c r="P38345" s="93"/>
    </row>
    <row r="38346" spans="14:16">
      <c r="N38346" s="102"/>
      <c r="O38346" s="93"/>
      <c r="P38346" s="93"/>
    </row>
    <row r="38347" spans="14:16">
      <c r="N38347" s="102"/>
      <c r="O38347" s="93"/>
      <c r="P38347" s="93"/>
    </row>
    <row r="38348" spans="14:16">
      <c r="N38348" s="102"/>
      <c r="O38348" s="93"/>
      <c r="P38348" s="93"/>
    </row>
    <row r="38349" spans="14:16">
      <c r="N38349" s="102"/>
      <c r="O38349" s="93"/>
      <c r="P38349" s="93"/>
    </row>
    <row r="38350" spans="14:16">
      <c r="N38350" s="102"/>
      <c r="O38350" s="93"/>
      <c r="P38350" s="93"/>
    </row>
    <row r="38351" spans="14:16">
      <c r="N38351" s="102"/>
      <c r="O38351" s="93"/>
      <c r="P38351" s="93"/>
    </row>
    <row r="38352" spans="14:16">
      <c r="N38352" s="102"/>
      <c r="O38352" s="93"/>
      <c r="P38352" s="93"/>
    </row>
    <row r="38353" spans="14:16">
      <c r="N38353" s="102"/>
      <c r="O38353" s="93"/>
      <c r="P38353" s="93"/>
    </row>
    <row r="38354" spans="14:16">
      <c r="N38354" s="102"/>
      <c r="O38354" s="93"/>
      <c r="P38354" s="93"/>
    </row>
    <row r="38355" spans="14:16">
      <c r="N38355" s="102"/>
      <c r="O38355" s="93"/>
      <c r="P38355" s="93"/>
    </row>
    <row r="38356" spans="14:16">
      <c r="N38356" s="102"/>
      <c r="O38356" s="93"/>
      <c r="P38356" s="93"/>
    </row>
    <row r="38357" spans="14:16">
      <c r="N38357" s="102"/>
      <c r="O38357" s="93"/>
      <c r="P38357" s="93"/>
    </row>
    <row r="38358" spans="14:16">
      <c r="N38358" s="102"/>
      <c r="O38358" s="93"/>
      <c r="P38358" s="93"/>
    </row>
    <row r="38359" spans="14:16">
      <c r="N38359" s="102"/>
      <c r="O38359" s="93"/>
      <c r="P38359" s="93"/>
    </row>
    <row r="38360" spans="14:16">
      <c r="N38360" s="102"/>
      <c r="O38360" s="93"/>
      <c r="P38360" s="93"/>
    </row>
    <row r="38361" spans="14:16">
      <c r="N38361" s="102"/>
      <c r="O38361" s="93"/>
      <c r="P38361" s="93"/>
    </row>
    <row r="38362" spans="14:16">
      <c r="N38362" s="102"/>
      <c r="O38362" s="93"/>
      <c r="P38362" s="93"/>
    </row>
    <row r="38363" spans="14:16">
      <c r="N38363" s="102"/>
      <c r="O38363" s="93"/>
      <c r="P38363" s="93"/>
    </row>
    <row r="38364" spans="14:16">
      <c r="N38364" s="102"/>
      <c r="O38364" s="93"/>
      <c r="P38364" s="93"/>
    </row>
    <row r="38365" spans="14:16">
      <c r="N38365" s="102"/>
      <c r="O38365" s="93"/>
      <c r="P38365" s="93"/>
    </row>
    <row r="38366" spans="14:16">
      <c r="N38366" s="102"/>
      <c r="O38366" s="93"/>
      <c r="P38366" s="93"/>
    </row>
    <row r="38367" spans="14:16">
      <c r="N38367" s="102"/>
      <c r="O38367" s="93"/>
      <c r="P38367" s="93"/>
    </row>
    <row r="38368" spans="14:16">
      <c r="N38368" s="102"/>
      <c r="O38368" s="93"/>
      <c r="P38368" s="93"/>
    </row>
    <row r="38369" spans="14:16">
      <c r="N38369" s="102"/>
      <c r="O38369" s="93"/>
      <c r="P38369" s="93"/>
    </row>
    <row r="38370" spans="14:16">
      <c r="N38370" s="102"/>
      <c r="O38370" s="93"/>
      <c r="P38370" s="93"/>
    </row>
    <row r="38371" spans="14:16">
      <c r="N38371" s="102"/>
      <c r="O38371" s="93"/>
      <c r="P38371" s="93"/>
    </row>
    <row r="38372" spans="14:16">
      <c r="N38372" s="102"/>
      <c r="O38372" s="93"/>
      <c r="P38372" s="93"/>
    </row>
    <row r="38373" spans="14:16">
      <c r="N38373" s="102"/>
      <c r="O38373" s="93"/>
      <c r="P38373" s="93"/>
    </row>
    <row r="38374" spans="14:16">
      <c r="N38374" s="102"/>
      <c r="O38374" s="93"/>
      <c r="P38374" s="93"/>
    </row>
    <row r="38375" spans="14:16">
      <c r="N38375" s="102"/>
      <c r="O38375" s="93"/>
      <c r="P38375" s="93"/>
    </row>
    <row r="38376" spans="14:16">
      <c r="N38376" s="102"/>
      <c r="O38376" s="93"/>
      <c r="P38376" s="93"/>
    </row>
    <row r="38377" spans="14:16">
      <c r="N38377" s="102"/>
      <c r="O38377" s="93"/>
      <c r="P38377" s="93"/>
    </row>
    <row r="38378" spans="14:16">
      <c r="N38378" s="102"/>
      <c r="O38378" s="93"/>
      <c r="P38378" s="93"/>
    </row>
    <row r="38379" spans="14:16">
      <c r="N38379" s="102"/>
      <c r="O38379" s="93"/>
      <c r="P38379" s="93"/>
    </row>
    <row r="38380" spans="14:16">
      <c r="N38380" s="102"/>
      <c r="O38380" s="93"/>
      <c r="P38380" s="93"/>
    </row>
    <row r="38381" spans="14:16">
      <c r="N38381" s="102"/>
      <c r="O38381" s="93"/>
      <c r="P38381" s="93"/>
    </row>
    <row r="38382" spans="14:16">
      <c r="N38382" s="102"/>
      <c r="O38382" s="93"/>
      <c r="P38382" s="93"/>
    </row>
    <row r="38383" spans="14:16">
      <c r="N38383" s="102"/>
      <c r="O38383" s="93"/>
      <c r="P38383" s="93"/>
    </row>
    <row r="38384" spans="14:16">
      <c r="N38384" s="102"/>
      <c r="O38384" s="93"/>
      <c r="P38384" s="93"/>
    </row>
    <row r="38385" spans="14:16">
      <c r="N38385" s="102"/>
      <c r="O38385" s="93"/>
      <c r="P38385" s="93"/>
    </row>
    <row r="38386" spans="14:16">
      <c r="N38386" s="102"/>
      <c r="O38386" s="93"/>
      <c r="P38386" s="93"/>
    </row>
    <row r="38387" spans="14:16">
      <c r="N38387" s="102"/>
      <c r="O38387" s="93"/>
      <c r="P38387" s="93"/>
    </row>
    <row r="38388" spans="14:16">
      <c r="N38388" s="102"/>
      <c r="O38388" s="93"/>
      <c r="P38388" s="93"/>
    </row>
    <row r="38389" spans="14:16">
      <c r="N38389" s="102"/>
      <c r="O38389" s="93"/>
      <c r="P38389" s="93"/>
    </row>
    <row r="38390" spans="14:16">
      <c r="N38390" s="102"/>
      <c r="O38390" s="93"/>
      <c r="P38390" s="93"/>
    </row>
    <row r="38391" spans="14:16">
      <c r="N38391" s="102"/>
      <c r="O38391" s="93"/>
      <c r="P38391" s="93"/>
    </row>
    <row r="38392" spans="14:16">
      <c r="N38392" s="102"/>
      <c r="O38392" s="93"/>
      <c r="P38392" s="93"/>
    </row>
    <row r="38393" spans="14:16">
      <c r="N38393" s="102"/>
      <c r="O38393" s="93"/>
      <c r="P38393" s="93"/>
    </row>
    <row r="38394" spans="14:16">
      <c r="N38394" s="102"/>
      <c r="O38394" s="93"/>
      <c r="P38394" s="93"/>
    </row>
    <row r="38395" spans="14:16">
      <c r="N38395" s="102"/>
      <c r="O38395" s="93"/>
      <c r="P38395" s="93"/>
    </row>
    <row r="38396" spans="14:16">
      <c r="N38396" s="102"/>
      <c r="O38396" s="93"/>
      <c r="P38396" s="93"/>
    </row>
    <row r="38397" spans="14:16">
      <c r="N38397" s="102"/>
      <c r="O38397" s="93"/>
      <c r="P38397" s="93"/>
    </row>
    <row r="38398" spans="14:16">
      <c r="N38398" s="102"/>
      <c r="O38398" s="93"/>
      <c r="P38398" s="93"/>
    </row>
    <row r="38399" spans="14:16">
      <c r="N38399" s="102"/>
      <c r="O38399" s="93"/>
      <c r="P38399" s="93"/>
    </row>
    <row r="38400" spans="14:16">
      <c r="N38400" s="102"/>
      <c r="O38400" s="93"/>
      <c r="P38400" s="93"/>
    </row>
    <row r="38401" spans="14:16">
      <c r="N38401" s="102"/>
      <c r="O38401" s="93"/>
      <c r="P38401" s="93"/>
    </row>
    <row r="38402" spans="14:16">
      <c r="N38402" s="102"/>
      <c r="O38402" s="93"/>
      <c r="P38402" s="93"/>
    </row>
    <row r="38403" spans="14:16">
      <c r="N38403" s="102"/>
      <c r="O38403" s="93"/>
      <c r="P38403" s="93"/>
    </row>
    <row r="38404" spans="14:16">
      <c r="N38404" s="102"/>
      <c r="O38404" s="93"/>
      <c r="P38404" s="93"/>
    </row>
    <row r="38405" spans="14:16">
      <c r="N38405" s="102"/>
      <c r="O38405" s="93"/>
      <c r="P38405" s="93"/>
    </row>
    <row r="38406" spans="14:16">
      <c r="N38406" s="102"/>
      <c r="O38406" s="93"/>
      <c r="P38406" s="93"/>
    </row>
    <row r="38407" spans="14:16">
      <c r="N38407" s="102"/>
      <c r="O38407" s="93"/>
      <c r="P38407" s="93"/>
    </row>
    <row r="38408" spans="14:16">
      <c r="N38408" s="102"/>
      <c r="O38408" s="93"/>
      <c r="P38408" s="93"/>
    </row>
    <row r="38409" spans="14:16">
      <c r="N38409" s="102"/>
      <c r="O38409" s="93"/>
      <c r="P38409" s="93"/>
    </row>
    <row r="38410" spans="14:16">
      <c r="N38410" s="102"/>
      <c r="O38410" s="93"/>
      <c r="P38410" s="93"/>
    </row>
    <row r="38411" spans="14:16">
      <c r="N38411" s="102"/>
      <c r="O38411" s="93"/>
      <c r="P38411" s="93"/>
    </row>
    <row r="38412" spans="14:16">
      <c r="N38412" s="102"/>
      <c r="O38412" s="93"/>
      <c r="P38412" s="93"/>
    </row>
    <row r="38413" spans="14:16">
      <c r="N38413" s="102"/>
      <c r="O38413" s="93"/>
      <c r="P38413" s="93"/>
    </row>
    <row r="38414" spans="14:16">
      <c r="N38414" s="102"/>
      <c r="O38414" s="93"/>
      <c r="P38414" s="93"/>
    </row>
    <row r="38415" spans="14:16">
      <c r="N38415" s="102"/>
      <c r="O38415" s="93"/>
      <c r="P38415" s="93"/>
    </row>
    <row r="38416" spans="14:16">
      <c r="N38416" s="102"/>
      <c r="O38416" s="93"/>
      <c r="P38416" s="93"/>
    </row>
    <row r="38417" spans="14:16">
      <c r="N38417" s="102"/>
      <c r="O38417" s="93"/>
      <c r="P38417" s="93"/>
    </row>
    <row r="38418" spans="14:16">
      <c r="N38418" s="102"/>
      <c r="O38418" s="93"/>
      <c r="P38418" s="93"/>
    </row>
    <row r="38419" spans="14:16">
      <c r="N38419" s="102"/>
      <c r="O38419" s="93"/>
      <c r="P38419" s="93"/>
    </row>
    <row r="38420" spans="14:16">
      <c r="N38420" s="102"/>
      <c r="O38420" s="93"/>
      <c r="P38420" s="93"/>
    </row>
    <row r="38421" spans="14:16">
      <c r="N38421" s="102"/>
      <c r="O38421" s="93"/>
      <c r="P38421" s="93"/>
    </row>
    <row r="38422" spans="14:16">
      <c r="N38422" s="102"/>
      <c r="O38422" s="93"/>
      <c r="P38422" s="93"/>
    </row>
    <row r="38423" spans="14:16">
      <c r="N38423" s="102"/>
      <c r="O38423" s="93"/>
      <c r="P38423" s="93"/>
    </row>
    <row r="38424" spans="14:16">
      <c r="N38424" s="102"/>
      <c r="O38424" s="93"/>
      <c r="P38424" s="93"/>
    </row>
    <row r="38425" spans="14:16">
      <c r="N38425" s="102"/>
      <c r="O38425" s="93"/>
      <c r="P38425" s="93"/>
    </row>
    <row r="38426" spans="14:16">
      <c r="N38426" s="102"/>
      <c r="O38426" s="93"/>
      <c r="P38426" s="93"/>
    </row>
    <row r="38427" spans="14:16">
      <c r="N38427" s="102"/>
      <c r="O38427" s="93"/>
      <c r="P38427" s="93"/>
    </row>
    <row r="38428" spans="14:16">
      <c r="N38428" s="102"/>
      <c r="O38428" s="93"/>
      <c r="P38428" s="93"/>
    </row>
    <row r="38429" spans="14:16">
      <c r="N38429" s="102"/>
      <c r="O38429" s="93"/>
      <c r="P38429" s="93"/>
    </row>
    <row r="38430" spans="14:16">
      <c r="N38430" s="102"/>
      <c r="O38430" s="93"/>
      <c r="P38430" s="93"/>
    </row>
    <row r="38431" spans="14:16">
      <c r="N38431" s="102"/>
      <c r="O38431" s="93"/>
      <c r="P38431" s="93"/>
    </row>
    <row r="38432" spans="14:16">
      <c r="N38432" s="102"/>
      <c r="O38432" s="93"/>
      <c r="P38432" s="93"/>
    </row>
    <row r="38433" spans="14:16">
      <c r="N38433" s="102"/>
      <c r="O38433" s="93"/>
      <c r="P38433" s="93"/>
    </row>
    <row r="38434" spans="14:16">
      <c r="N38434" s="102"/>
      <c r="O38434" s="93"/>
      <c r="P38434" s="93"/>
    </row>
    <row r="38435" spans="14:16">
      <c r="N38435" s="102"/>
      <c r="O38435" s="93"/>
      <c r="P38435" s="93"/>
    </row>
    <row r="38436" spans="14:16">
      <c r="N38436" s="102"/>
      <c r="O38436" s="93"/>
      <c r="P38436" s="93"/>
    </row>
    <row r="38437" spans="14:16">
      <c r="N38437" s="102"/>
      <c r="O38437" s="93"/>
      <c r="P38437" s="93"/>
    </row>
    <row r="38438" spans="14:16">
      <c r="N38438" s="102"/>
      <c r="O38438" s="93"/>
      <c r="P38438" s="93"/>
    </row>
    <row r="38439" spans="14:16">
      <c r="N38439" s="102"/>
      <c r="O38439" s="93"/>
      <c r="P38439" s="93"/>
    </row>
    <row r="38440" spans="14:16">
      <c r="N38440" s="102"/>
      <c r="O38440" s="93"/>
      <c r="P38440" s="93"/>
    </row>
    <row r="38441" spans="14:16">
      <c r="N38441" s="102"/>
      <c r="O38441" s="93"/>
      <c r="P38441" s="93"/>
    </row>
    <row r="38442" spans="14:16">
      <c r="N38442" s="102"/>
      <c r="O38442" s="93"/>
      <c r="P38442" s="93"/>
    </row>
    <row r="38443" spans="14:16">
      <c r="N38443" s="102"/>
      <c r="O38443" s="93"/>
      <c r="P38443" s="93"/>
    </row>
    <row r="38444" spans="14:16">
      <c r="N38444" s="102"/>
      <c r="O38444" s="93"/>
      <c r="P38444" s="93"/>
    </row>
    <row r="38445" spans="14:16">
      <c r="N38445" s="102"/>
      <c r="O38445" s="93"/>
      <c r="P38445" s="93"/>
    </row>
    <row r="38446" spans="14:16">
      <c r="N38446" s="102"/>
      <c r="O38446" s="93"/>
      <c r="P38446" s="93"/>
    </row>
    <row r="38447" spans="14:16">
      <c r="N38447" s="102"/>
      <c r="O38447" s="93"/>
      <c r="P38447" s="93"/>
    </row>
    <row r="38448" spans="14:16">
      <c r="N38448" s="102"/>
      <c r="O38448" s="93"/>
      <c r="P38448" s="93"/>
    </row>
    <row r="38449" spans="14:16">
      <c r="N38449" s="102"/>
      <c r="O38449" s="93"/>
      <c r="P38449" s="93"/>
    </row>
    <row r="38450" spans="14:16">
      <c r="N38450" s="102"/>
      <c r="O38450" s="93"/>
      <c r="P38450" s="93"/>
    </row>
    <row r="38451" spans="14:16">
      <c r="N38451" s="102"/>
      <c r="O38451" s="93"/>
      <c r="P38451" s="93"/>
    </row>
    <row r="38452" spans="14:16">
      <c r="N38452" s="102"/>
      <c r="O38452" s="93"/>
      <c r="P38452" s="93"/>
    </row>
    <row r="38453" spans="14:16">
      <c r="N38453" s="102"/>
      <c r="O38453" s="93"/>
      <c r="P38453" s="93"/>
    </row>
    <row r="38454" spans="14:16">
      <c r="N38454" s="102"/>
      <c r="O38454" s="93"/>
      <c r="P38454" s="93"/>
    </row>
    <row r="38455" spans="14:16">
      <c r="N38455" s="102"/>
      <c r="O38455" s="93"/>
      <c r="P38455" s="93"/>
    </row>
    <row r="38456" spans="14:16">
      <c r="N38456" s="102"/>
      <c r="O38456" s="93"/>
      <c r="P38456" s="93"/>
    </row>
    <row r="38457" spans="14:16">
      <c r="N38457" s="102"/>
      <c r="O38457" s="93"/>
      <c r="P38457" s="93"/>
    </row>
    <row r="38458" spans="14:16">
      <c r="N38458" s="102"/>
      <c r="O38458" s="93"/>
      <c r="P38458" s="93"/>
    </row>
    <row r="38459" spans="14:16">
      <c r="N38459" s="102"/>
      <c r="O38459" s="93"/>
      <c r="P38459" s="93"/>
    </row>
    <row r="38460" spans="14:16">
      <c r="N38460" s="102"/>
      <c r="O38460" s="93"/>
      <c r="P38460" s="93"/>
    </row>
    <row r="38461" spans="14:16">
      <c r="N38461" s="102"/>
      <c r="O38461" s="93"/>
      <c r="P38461" s="93"/>
    </row>
    <row r="38462" spans="14:16">
      <c r="N38462" s="102"/>
      <c r="O38462" s="93"/>
      <c r="P38462" s="93"/>
    </row>
    <row r="38463" spans="14:16">
      <c r="N38463" s="102"/>
      <c r="O38463" s="93"/>
      <c r="P38463" s="93"/>
    </row>
    <row r="38464" spans="14:16">
      <c r="N38464" s="102"/>
      <c r="O38464" s="93"/>
      <c r="P38464" s="93"/>
    </row>
    <row r="38465" spans="14:16">
      <c r="N38465" s="102"/>
      <c r="O38465" s="93"/>
      <c r="P38465" s="93"/>
    </row>
    <row r="38466" spans="14:16">
      <c r="N38466" s="102"/>
      <c r="O38466" s="93"/>
      <c r="P38466" s="93"/>
    </row>
    <row r="38467" spans="14:16">
      <c r="N38467" s="102"/>
      <c r="O38467" s="93"/>
      <c r="P38467" s="93"/>
    </row>
    <row r="38468" spans="14:16">
      <c r="N38468" s="102"/>
      <c r="O38468" s="93"/>
      <c r="P38468" s="93"/>
    </row>
    <row r="38469" spans="14:16">
      <c r="N38469" s="102"/>
      <c r="O38469" s="93"/>
      <c r="P38469" s="93"/>
    </row>
    <row r="38470" spans="14:16">
      <c r="N38470" s="102"/>
      <c r="O38470" s="93"/>
      <c r="P38470" s="93"/>
    </row>
    <row r="38471" spans="14:16">
      <c r="N38471" s="102"/>
      <c r="O38471" s="93"/>
      <c r="P38471" s="93"/>
    </row>
    <row r="38472" spans="14:16">
      <c r="N38472" s="102"/>
      <c r="O38472" s="93"/>
      <c r="P38472" s="93"/>
    </row>
    <row r="38473" spans="14:16">
      <c r="N38473" s="102"/>
      <c r="O38473" s="93"/>
      <c r="P38473" s="93"/>
    </row>
    <row r="38474" spans="14:16">
      <c r="N38474" s="102"/>
      <c r="O38474" s="93"/>
      <c r="P38474" s="93"/>
    </row>
    <row r="38475" spans="14:16">
      <c r="N38475" s="102"/>
      <c r="O38475" s="93"/>
      <c r="P38475" s="93"/>
    </row>
    <row r="38476" spans="14:16">
      <c r="N38476" s="102"/>
      <c r="O38476" s="93"/>
      <c r="P38476" s="93"/>
    </row>
    <row r="38477" spans="14:16">
      <c r="N38477" s="102"/>
      <c r="O38477" s="93"/>
      <c r="P38477" s="93"/>
    </row>
    <row r="38478" spans="14:16">
      <c r="N38478" s="102"/>
      <c r="O38478" s="93"/>
      <c r="P38478" s="93"/>
    </row>
    <row r="38479" spans="14:16">
      <c r="N38479" s="102"/>
      <c r="O38479" s="93"/>
      <c r="P38479" s="93"/>
    </row>
    <row r="38480" spans="14:16">
      <c r="N38480" s="102"/>
      <c r="O38480" s="93"/>
      <c r="P38480" s="93"/>
    </row>
    <row r="38481" spans="14:16">
      <c r="N38481" s="102"/>
      <c r="O38481" s="93"/>
      <c r="P38481" s="93"/>
    </row>
    <row r="38482" spans="14:16">
      <c r="N38482" s="102"/>
      <c r="O38482" s="93"/>
      <c r="P38482" s="93"/>
    </row>
    <row r="38483" spans="14:16">
      <c r="N38483" s="102"/>
      <c r="O38483" s="93"/>
      <c r="P38483" s="93"/>
    </row>
    <row r="38484" spans="14:16">
      <c r="N38484" s="102"/>
      <c r="O38484" s="93"/>
      <c r="P38484" s="93"/>
    </row>
    <row r="38485" spans="14:16">
      <c r="N38485" s="102"/>
      <c r="O38485" s="93"/>
      <c r="P38485" s="93"/>
    </row>
    <row r="38486" spans="14:16">
      <c r="N38486" s="102"/>
      <c r="O38486" s="93"/>
      <c r="P38486" s="93"/>
    </row>
    <row r="38487" spans="14:16">
      <c r="N38487" s="102"/>
      <c r="O38487" s="93"/>
      <c r="P38487" s="93"/>
    </row>
    <row r="38488" spans="14:16">
      <c r="N38488" s="102"/>
      <c r="O38488" s="93"/>
      <c r="P38488" s="93"/>
    </row>
    <row r="38489" spans="14:16">
      <c r="N38489" s="102"/>
      <c r="O38489" s="93"/>
      <c r="P38489" s="93"/>
    </row>
    <row r="38490" spans="14:16">
      <c r="N38490" s="102"/>
      <c r="O38490" s="93"/>
      <c r="P38490" s="93"/>
    </row>
    <row r="38491" spans="14:16">
      <c r="N38491" s="102"/>
      <c r="O38491" s="93"/>
      <c r="P38491" s="93"/>
    </row>
    <row r="38492" spans="14:16">
      <c r="N38492" s="102"/>
      <c r="O38492" s="93"/>
      <c r="P38492" s="93"/>
    </row>
    <row r="38493" spans="14:16">
      <c r="N38493" s="102"/>
      <c r="O38493" s="93"/>
      <c r="P38493" s="93"/>
    </row>
    <row r="38494" spans="14:16">
      <c r="N38494" s="102"/>
      <c r="O38494" s="93"/>
      <c r="P38494" s="93"/>
    </row>
    <row r="38495" spans="14:16">
      <c r="N38495" s="102"/>
      <c r="O38495" s="93"/>
      <c r="P38495" s="93"/>
    </row>
    <row r="38496" spans="14:16">
      <c r="N38496" s="102"/>
      <c r="O38496" s="93"/>
      <c r="P38496" s="93"/>
    </row>
    <row r="38497" spans="14:16">
      <c r="N38497" s="102"/>
      <c r="O38497" s="93"/>
      <c r="P38497" s="93"/>
    </row>
    <row r="38498" spans="14:16">
      <c r="N38498" s="102"/>
      <c r="O38498" s="93"/>
      <c r="P38498" s="93"/>
    </row>
    <row r="38499" spans="14:16">
      <c r="N38499" s="102"/>
      <c r="O38499" s="93"/>
      <c r="P38499" s="93"/>
    </row>
    <row r="38500" spans="14:16">
      <c r="N38500" s="102"/>
      <c r="O38500" s="93"/>
      <c r="P38500" s="93"/>
    </row>
    <row r="38501" spans="14:16">
      <c r="N38501" s="102"/>
      <c r="O38501" s="93"/>
      <c r="P38501" s="93"/>
    </row>
    <row r="38502" spans="14:16">
      <c r="N38502" s="102"/>
      <c r="O38502" s="93"/>
      <c r="P38502" s="93"/>
    </row>
    <row r="38503" spans="14:16">
      <c r="N38503" s="102"/>
      <c r="O38503" s="93"/>
      <c r="P38503" s="93"/>
    </row>
    <row r="38504" spans="14:16">
      <c r="N38504" s="102"/>
      <c r="O38504" s="93"/>
      <c r="P38504" s="93"/>
    </row>
    <row r="38505" spans="14:16">
      <c r="N38505" s="102"/>
      <c r="O38505" s="93"/>
      <c r="P38505" s="93"/>
    </row>
    <row r="38506" spans="14:16">
      <c r="N38506" s="102"/>
      <c r="O38506" s="93"/>
      <c r="P38506" s="93"/>
    </row>
    <row r="38507" spans="14:16">
      <c r="N38507" s="102"/>
      <c r="O38507" s="93"/>
      <c r="P38507" s="93"/>
    </row>
    <row r="38508" spans="14:16">
      <c r="N38508" s="102"/>
      <c r="O38508" s="93"/>
      <c r="P38508" s="93"/>
    </row>
    <row r="38509" spans="14:16">
      <c r="N38509" s="102"/>
      <c r="O38509" s="93"/>
      <c r="P38509" s="93"/>
    </row>
    <row r="38510" spans="14:16">
      <c r="N38510" s="102"/>
      <c r="O38510" s="93"/>
      <c r="P38510" s="93"/>
    </row>
    <row r="38511" spans="14:16">
      <c r="N38511" s="102"/>
      <c r="O38511" s="93"/>
      <c r="P38511" s="93"/>
    </row>
    <row r="38512" spans="14:16">
      <c r="N38512" s="102"/>
      <c r="O38512" s="93"/>
      <c r="P38512" s="93"/>
    </row>
    <row r="38513" spans="14:16">
      <c r="N38513" s="102"/>
      <c r="O38513" s="93"/>
      <c r="P38513" s="93"/>
    </row>
    <row r="38514" spans="14:16">
      <c r="N38514" s="102"/>
      <c r="O38514" s="93"/>
      <c r="P38514" s="93"/>
    </row>
    <row r="38515" spans="14:16">
      <c r="N38515" s="102"/>
      <c r="O38515" s="93"/>
      <c r="P38515" s="93"/>
    </row>
    <row r="38516" spans="14:16">
      <c r="N38516" s="102"/>
      <c r="O38516" s="93"/>
      <c r="P38516" s="93"/>
    </row>
    <row r="38517" spans="14:16">
      <c r="N38517" s="102"/>
      <c r="O38517" s="93"/>
      <c r="P38517" s="93"/>
    </row>
    <row r="38518" spans="14:16">
      <c r="N38518" s="102"/>
      <c r="O38518" s="93"/>
      <c r="P38518" s="93"/>
    </row>
    <row r="38519" spans="14:16">
      <c r="N38519" s="102"/>
      <c r="O38519" s="93"/>
      <c r="P38519" s="93"/>
    </row>
    <row r="38520" spans="14:16">
      <c r="N38520" s="102"/>
      <c r="O38520" s="93"/>
      <c r="P38520" s="93"/>
    </row>
    <row r="38521" spans="14:16">
      <c r="N38521" s="102"/>
      <c r="O38521" s="93"/>
      <c r="P38521" s="93"/>
    </row>
    <row r="38522" spans="14:16">
      <c r="N38522" s="102"/>
      <c r="O38522" s="93"/>
      <c r="P38522" s="93"/>
    </row>
    <row r="38523" spans="14:16">
      <c r="N38523" s="102"/>
      <c r="O38523" s="93"/>
      <c r="P38523" s="93"/>
    </row>
    <row r="38524" spans="14:16">
      <c r="N38524" s="102"/>
      <c r="O38524" s="93"/>
      <c r="P38524" s="93"/>
    </row>
    <row r="38525" spans="14:16">
      <c r="N38525" s="102"/>
      <c r="O38525" s="93"/>
      <c r="P38525" s="93"/>
    </row>
    <row r="38526" spans="14:16">
      <c r="N38526" s="102"/>
      <c r="O38526" s="93"/>
      <c r="P38526" s="93"/>
    </row>
    <row r="38527" spans="14:16">
      <c r="N38527" s="102"/>
      <c r="O38527" s="93"/>
      <c r="P38527" s="93"/>
    </row>
    <row r="38528" spans="14:16">
      <c r="N38528" s="102"/>
      <c r="O38528" s="93"/>
      <c r="P38528" s="93"/>
    </row>
    <row r="38529" spans="14:16">
      <c r="N38529" s="102"/>
      <c r="O38529" s="93"/>
      <c r="P38529" s="93"/>
    </row>
    <row r="38530" spans="14:16">
      <c r="N38530" s="102"/>
      <c r="O38530" s="93"/>
      <c r="P38530" s="93"/>
    </row>
    <row r="38531" spans="14:16">
      <c r="N38531" s="102"/>
      <c r="O38531" s="93"/>
      <c r="P38531" s="93"/>
    </row>
    <row r="38532" spans="14:16">
      <c r="N38532" s="102"/>
      <c r="O38532" s="93"/>
      <c r="P38532" s="93"/>
    </row>
    <row r="38533" spans="14:16">
      <c r="N38533" s="102"/>
      <c r="O38533" s="93"/>
      <c r="P38533" s="93"/>
    </row>
    <row r="38534" spans="14:16">
      <c r="N38534" s="102"/>
      <c r="O38534" s="93"/>
      <c r="P38534" s="93"/>
    </row>
    <row r="38535" spans="14:16">
      <c r="N38535" s="102"/>
      <c r="O38535" s="93"/>
      <c r="P38535" s="93"/>
    </row>
    <row r="38536" spans="14:16">
      <c r="N38536" s="102"/>
      <c r="O38536" s="93"/>
      <c r="P38536" s="93"/>
    </row>
    <row r="38537" spans="14:16">
      <c r="N38537" s="102"/>
      <c r="O38537" s="93"/>
      <c r="P38537" s="93"/>
    </row>
    <row r="38538" spans="14:16">
      <c r="N38538" s="102"/>
      <c r="O38538" s="93"/>
      <c r="P38538" s="93"/>
    </row>
    <row r="38539" spans="14:16">
      <c r="N38539" s="102"/>
      <c r="O38539" s="93"/>
      <c r="P38539" s="93"/>
    </row>
    <row r="38540" spans="14:16">
      <c r="N38540" s="102"/>
      <c r="O38540" s="93"/>
      <c r="P38540" s="93"/>
    </row>
    <row r="38541" spans="14:16">
      <c r="N38541" s="102"/>
      <c r="O38541" s="93"/>
      <c r="P38541" s="93"/>
    </row>
    <row r="38542" spans="14:16">
      <c r="N38542" s="102"/>
      <c r="O38542" s="93"/>
      <c r="P38542" s="93"/>
    </row>
    <row r="38543" spans="14:16">
      <c r="N38543" s="102"/>
      <c r="O38543" s="93"/>
      <c r="P38543" s="93"/>
    </row>
    <row r="38544" spans="14:16">
      <c r="N38544" s="102"/>
      <c r="O38544" s="93"/>
      <c r="P38544" s="93"/>
    </row>
    <row r="38545" spans="14:16">
      <c r="N38545" s="102"/>
      <c r="O38545" s="93"/>
      <c r="P38545" s="93"/>
    </row>
    <row r="38546" spans="14:16">
      <c r="N38546" s="102"/>
      <c r="O38546" s="93"/>
      <c r="P38546" s="93"/>
    </row>
    <row r="38547" spans="14:16">
      <c r="N38547" s="102"/>
      <c r="O38547" s="93"/>
      <c r="P38547" s="93"/>
    </row>
    <row r="38548" spans="14:16">
      <c r="N38548" s="102"/>
      <c r="O38548" s="93"/>
      <c r="P38548" s="93"/>
    </row>
    <row r="38549" spans="14:16">
      <c r="N38549" s="102"/>
      <c r="O38549" s="93"/>
      <c r="P38549" s="93"/>
    </row>
    <row r="38550" spans="14:16">
      <c r="N38550" s="102"/>
      <c r="O38550" s="93"/>
      <c r="P38550" s="93"/>
    </row>
    <row r="38551" spans="14:16">
      <c r="N38551" s="102"/>
      <c r="O38551" s="93"/>
      <c r="P38551" s="93"/>
    </row>
    <row r="38552" spans="14:16">
      <c r="N38552" s="102"/>
      <c r="O38552" s="93"/>
      <c r="P38552" s="93"/>
    </row>
    <row r="38553" spans="14:16">
      <c r="N38553" s="102"/>
      <c r="O38553" s="93"/>
      <c r="P38553" s="93"/>
    </row>
    <row r="38554" spans="14:16">
      <c r="N38554" s="102"/>
      <c r="O38554" s="93"/>
      <c r="P38554" s="93"/>
    </row>
    <row r="38555" spans="14:16">
      <c r="N38555" s="102"/>
      <c r="O38555" s="93"/>
      <c r="P38555" s="93"/>
    </row>
    <row r="38556" spans="14:16">
      <c r="N38556" s="102"/>
      <c r="O38556" s="93"/>
      <c r="P38556" s="93"/>
    </row>
    <row r="38557" spans="14:16">
      <c r="N38557" s="102"/>
      <c r="O38557" s="93"/>
      <c r="P38557" s="93"/>
    </row>
    <row r="38558" spans="14:16">
      <c r="N38558" s="102"/>
      <c r="O38558" s="93"/>
      <c r="P38558" s="93"/>
    </row>
    <row r="38559" spans="14:16">
      <c r="N38559" s="102"/>
      <c r="O38559" s="93"/>
      <c r="P38559" s="93"/>
    </row>
    <row r="38560" spans="14:16">
      <c r="N38560" s="102"/>
      <c r="O38560" s="93"/>
      <c r="P38560" s="93"/>
    </row>
    <row r="38561" spans="14:16">
      <c r="N38561" s="102"/>
      <c r="O38561" s="93"/>
      <c r="P38561" s="93"/>
    </row>
    <row r="38562" spans="14:16">
      <c r="N38562" s="102"/>
      <c r="O38562" s="93"/>
      <c r="P38562" s="93"/>
    </row>
    <row r="38563" spans="14:16">
      <c r="N38563" s="102"/>
      <c r="O38563" s="93"/>
      <c r="P38563" s="93"/>
    </row>
    <row r="38564" spans="14:16">
      <c r="N38564" s="102"/>
      <c r="O38564" s="93"/>
      <c r="P38564" s="93"/>
    </row>
    <row r="38565" spans="14:16">
      <c r="N38565" s="102"/>
      <c r="O38565" s="93"/>
      <c r="P38565" s="93"/>
    </row>
    <row r="38566" spans="14:16">
      <c r="N38566" s="102"/>
      <c r="O38566" s="93"/>
      <c r="P38566" s="93"/>
    </row>
    <row r="38567" spans="14:16">
      <c r="N38567" s="102"/>
      <c r="O38567" s="93"/>
      <c r="P38567" s="93"/>
    </row>
    <row r="38568" spans="14:16">
      <c r="N38568" s="102"/>
      <c r="O38568" s="93"/>
      <c r="P38568" s="93"/>
    </row>
    <row r="38569" spans="14:16">
      <c r="N38569" s="102"/>
      <c r="O38569" s="93"/>
      <c r="P38569" s="93"/>
    </row>
    <row r="38570" spans="14:16">
      <c r="N38570" s="102"/>
      <c r="O38570" s="93"/>
      <c r="P38570" s="93"/>
    </row>
    <row r="38571" spans="14:16">
      <c r="N38571" s="102"/>
      <c r="O38571" s="93"/>
      <c r="P38571" s="93"/>
    </row>
    <row r="38572" spans="14:16">
      <c r="N38572" s="102"/>
      <c r="O38572" s="93"/>
      <c r="P38572" s="93"/>
    </row>
    <row r="38573" spans="14:16">
      <c r="N38573" s="102"/>
      <c r="O38573" s="93"/>
      <c r="P38573" s="93"/>
    </row>
    <row r="38574" spans="14:16">
      <c r="N38574" s="102"/>
      <c r="O38574" s="93"/>
      <c r="P38574" s="93"/>
    </row>
    <row r="38575" spans="14:16">
      <c r="N38575" s="102"/>
      <c r="O38575" s="93"/>
      <c r="P38575" s="93"/>
    </row>
    <row r="38576" spans="14:16">
      <c r="N38576" s="102"/>
      <c r="O38576" s="93"/>
      <c r="P38576" s="93"/>
    </row>
    <row r="38577" spans="14:16">
      <c r="N38577" s="102"/>
      <c r="O38577" s="93"/>
      <c r="P38577" s="93"/>
    </row>
    <row r="38578" spans="14:16">
      <c r="N38578" s="102"/>
      <c r="O38578" s="93"/>
      <c r="P38578" s="93"/>
    </row>
    <row r="38579" spans="14:16">
      <c r="N38579" s="102"/>
      <c r="O38579" s="93"/>
      <c r="P38579" s="93"/>
    </row>
    <row r="38580" spans="14:16">
      <c r="N38580" s="102"/>
      <c r="O38580" s="93"/>
      <c r="P38580" s="93"/>
    </row>
    <row r="38581" spans="14:16">
      <c r="N38581" s="102"/>
      <c r="O38581" s="93"/>
      <c r="P38581" s="93"/>
    </row>
    <row r="38582" spans="14:16">
      <c r="N38582" s="102"/>
      <c r="O38582" s="93"/>
      <c r="P38582" s="93"/>
    </row>
    <row r="38583" spans="14:16">
      <c r="N38583" s="102"/>
      <c r="O38583" s="93"/>
      <c r="P38583" s="93"/>
    </row>
    <row r="38584" spans="14:16">
      <c r="N38584" s="102"/>
      <c r="O38584" s="93"/>
      <c r="P38584" s="93"/>
    </row>
    <row r="38585" spans="14:16">
      <c r="N38585" s="102"/>
      <c r="O38585" s="93"/>
      <c r="P38585" s="93"/>
    </row>
    <row r="38586" spans="14:16">
      <c r="N38586" s="102"/>
      <c r="O38586" s="93"/>
      <c r="P38586" s="93"/>
    </row>
    <row r="38587" spans="14:16">
      <c r="N38587" s="102"/>
      <c r="O38587" s="93"/>
      <c r="P38587" s="93"/>
    </row>
    <row r="38588" spans="14:16">
      <c r="N38588" s="102"/>
      <c r="O38588" s="93"/>
      <c r="P38588" s="93"/>
    </row>
    <row r="38589" spans="14:16">
      <c r="N38589" s="102"/>
      <c r="O38589" s="93"/>
      <c r="P38589" s="93"/>
    </row>
    <row r="38590" spans="14:16">
      <c r="N38590" s="102"/>
      <c r="O38590" s="93"/>
      <c r="P38590" s="93"/>
    </row>
    <row r="38591" spans="14:16">
      <c r="N38591" s="102"/>
      <c r="O38591" s="93"/>
      <c r="P38591" s="93"/>
    </row>
    <row r="38592" spans="14:16">
      <c r="N38592" s="102"/>
      <c r="O38592" s="93"/>
      <c r="P38592" s="93"/>
    </row>
    <row r="38593" spans="14:16">
      <c r="N38593" s="102"/>
      <c r="O38593" s="93"/>
      <c r="P38593" s="93"/>
    </row>
    <row r="38594" spans="14:16">
      <c r="N38594" s="102"/>
      <c r="O38594" s="93"/>
      <c r="P38594" s="93"/>
    </row>
    <row r="38595" spans="14:16">
      <c r="N38595" s="102"/>
      <c r="O38595" s="93"/>
      <c r="P38595" s="93"/>
    </row>
    <row r="38596" spans="14:16">
      <c r="N38596" s="102"/>
      <c r="O38596" s="93"/>
      <c r="P38596" s="93"/>
    </row>
    <row r="38597" spans="14:16">
      <c r="N38597" s="102"/>
      <c r="O38597" s="93"/>
      <c r="P38597" s="93"/>
    </row>
    <row r="38598" spans="14:16">
      <c r="N38598" s="102"/>
      <c r="O38598" s="93"/>
      <c r="P38598" s="93"/>
    </row>
    <row r="38599" spans="14:16">
      <c r="N38599" s="102"/>
      <c r="O38599" s="93"/>
      <c r="P38599" s="93"/>
    </row>
    <row r="38600" spans="14:16">
      <c r="N38600" s="102"/>
      <c r="O38600" s="93"/>
      <c r="P38600" s="93"/>
    </row>
    <row r="38601" spans="14:16">
      <c r="N38601" s="102"/>
      <c r="O38601" s="93"/>
      <c r="P38601" s="93"/>
    </row>
    <row r="38602" spans="14:16">
      <c r="N38602" s="102"/>
      <c r="O38602" s="93"/>
      <c r="P38602" s="93"/>
    </row>
    <row r="38603" spans="14:16">
      <c r="N38603" s="102"/>
      <c r="O38603" s="93"/>
      <c r="P38603" s="93"/>
    </row>
    <row r="38604" spans="14:16">
      <c r="N38604" s="102"/>
      <c r="O38604" s="93"/>
      <c r="P38604" s="93"/>
    </row>
    <row r="38605" spans="14:16">
      <c r="N38605" s="102"/>
      <c r="O38605" s="93"/>
      <c r="P38605" s="93"/>
    </row>
    <row r="38606" spans="14:16">
      <c r="N38606" s="102"/>
      <c r="O38606" s="93"/>
      <c r="P38606" s="93"/>
    </row>
    <row r="38607" spans="14:16">
      <c r="N38607" s="102"/>
      <c r="O38607" s="93"/>
      <c r="P38607" s="93"/>
    </row>
    <row r="38608" spans="14:16">
      <c r="N38608" s="102"/>
      <c r="O38608" s="93"/>
      <c r="P38608" s="93"/>
    </row>
    <row r="38609" spans="14:16">
      <c r="N38609" s="102"/>
      <c r="O38609" s="93"/>
      <c r="P38609" s="93"/>
    </row>
    <row r="38610" spans="14:16">
      <c r="N38610" s="102"/>
      <c r="O38610" s="93"/>
      <c r="P38610" s="93"/>
    </row>
    <row r="38611" spans="14:16">
      <c r="N38611" s="102"/>
      <c r="O38611" s="93"/>
      <c r="P38611" s="93"/>
    </row>
    <row r="38612" spans="14:16">
      <c r="N38612" s="102"/>
      <c r="O38612" s="93"/>
      <c r="P38612" s="93"/>
    </row>
    <row r="38613" spans="14:16">
      <c r="N38613" s="102"/>
      <c r="O38613" s="93"/>
      <c r="P38613" s="93"/>
    </row>
    <row r="38614" spans="14:16">
      <c r="N38614" s="102"/>
      <c r="O38614" s="93"/>
      <c r="P38614" s="93"/>
    </row>
    <row r="38615" spans="14:16">
      <c r="N38615" s="102"/>
      <c r="O38615" s="93"/>
      <c r="P38615" s="93"/>
    </row>
    <row r="38616" spans="14:16">
      <c r="N38616" s="102"/>
      <c r="O38616" s="93"/>
      <c r="P38616" s="93"/>
    </row>
    <row r="38617" spans="14:16">
      <c r="N38617" s="102"/>
      <c r="O38617" s="93"/>
      <c r="P38617" s="93"/>
    </row>
    <row r="38618" spans="14:16">
      <c r="N38618" s="102"/>
      <c r="O38618" s="93"/>
      <c r="P38618" s="93"/>
    </row>
    <row r="38619" spans="14:16">
      <c r="N38619" s="102"/>
      <c r="O38619" s="93"/>
      <c r="P38619" s="93"/>
    </row>
    <row r="38620" spans="14:16">
      <c r="N38620" s="102"/>
      <c r="O38620" s="93"/>
      <c r="P38620" s="93"/>
    </row>
    <row r="38621" spans="14:16">
      <c r="N38621" s="102"/>
      <c r="O38621" s="93"/>
      <c r="P38621" s="93"/>
    </row>
    <row r="38622" spans="14:16">
      <c r="N38622" s="102"/>
      <c r="O38622" s="93"/>
      <c r="P38622" s="93"/>
    </row>
    <row r="38623" spans="14:16">
      <c r="N38623" s="102"/>
      <c r="O38623" s="93"/>
      <c r="P38623" s="93"/>
    </row>
    <row r="38624" spans="14:16">
      <c r="N38624" s="102"/>
      <c r="O38624" s="93"/>
      <c r="P38624" s="93"/>
    </row>
    <row r="38625" spans="14:16">
      <c r="N38625" s="102"/>
      <c r="O38625" s="93"/>
      <c r="P38625" s="93"/>
    </row>
    <row r="38626" spans="14:16">
      <c r="N38626" s="102"/>
      <c r="O38626" s="93"/>
      <c r="P38626" s="93"/>
    </row>
    <row r="38627" spans="14:16">
      <c r="N38627" s="102"/>
      <c r="O38627" s="93"/>
      <c r="P38627" s="93"/>
    </row>
    <row r="38628" spans="14:16">
      <c r="N38628" s="102"/>
      <c r="O38628" s="93"/>
      <c r="P38628" s="93"/>
    </row>
    <row r="38629" spans="14:16">
      <c r="N38629" s="102"/>
      <c r="O38629" s="93"/>
      <c r="P38629" s="93"/>
    </row>
    <row r="38630" spans="14:16">
      <c r="N38630" s="102"/>
      <c r="O38630" s="93"/>
      <c r="P38630" s="93"/>
    </row>
    <row r="38631" spans="14:16">
      <c r="N38631" s="102"/>
      <c r="O38631" s="93"/>
      <c r="P38631" s="93"/>
    </row>
    <row r="38632" spans="14:16">
      <c r="N38632" s="102"/>
      <c r="O38632" s="93"/>
      <c r="P38632" s="93"/>
    </row>
    <row r="38633" spans="14:16">
      <c r="N38633" s="102"/>
      <c r="O38633" s="93"/>
      <c r="P38633" s="93"/>
    </row>
    <row r="38634" spans="14:16">
      <c r="N38634" s="102"/>
      <c r="O38634" s="93"/>
      <c r="P38634" s="93"/>
    </row>
    <row r="38635" spans="14:16">
      <c r="N38635" s="102"/>
      <c r="O38635" s="93"/>
      <c r="P38635" s="93"/>
    </row>
    <row r="38636" spans="14:16">
      <c r="N38636" s="102"/>
      <c r="O38636" s="93"/>
      <c r="P38636" s="93"/>
    </row>
    <row r="38637" spans="14:16">
      <c r="N38637" s="102"/>
      <c r="O38637" s="93"/>
      <c r="P38637" s="93"/>
    </row>
    <row r="38638" spans="14:16">
      <c r="N38638" s="102"/>
      <c r="O38638" s="93"/>
      <c r="P38638" s="93"/>
    </row>
    <row r="38639" spans="14:16">
      <c r="N38639" s="102"/>
      <c r="O38639" s="93"/>
      <c r="P38639" s="93"/>
    </row>
    <row r="38640" spans="14:16">
      <c r="N38640" s="102"/>
      <c r="O38640" s="93"/>
      <c r="P38640" s="93"/>
    </row>
    <row r="38641" spans="14:16">
      <c r="N38641" s="102"/>
      <c r="O38641" s="93"/>
      <c r="P38641" s="93"/>
    </row>
    <row r="38642" spans="14:16">
      <c r="N38642" s="102"/>
      <c r="O38642" s="93"/>
      <c r="P38642" s="93"/>
    </row>
    <row r="38643" spans="14:16">
      <c r="N38643" s="102"/>
      <c r="O38643" s="93"/>
      <c r="P38643" s="93"/>
    </row>
    <row r="38644" spans="14:16">
      <c r="N38644" s="102"/>
      <c r="O38644" s="93"/>
      <c r="P38644" s="93"/>
    </row>
    <row r="38645" spans="14:16">
      <c r="N38645" s="102"/>
      <c r="O38645" s="93"/>
      <c r="P38645" s="93"/>
    </row>
    <row r="38646" spans="14:16">
      <c r="N38646" s="102"/>
      <c r="O38646" s="93"/>
      <c r="P38646" s="93"/>
    </row>
    <row r="38647" spans="14:16">
      <c r="N38647" s="102"/>
      <c r="O38647" s="93"/>
      <c r="P38647" s="93"/>
    </row>
    <row r="38648" spans="14:16">
      <c r="N38648" s="102"/>
      <c r="O38648" s="93"/>
      <c r="P38648" s="93"/>
    </row>
    <row r="38649" spans="14:16">
      <c r="N38649" s="102"/>
      <c r="O38649" s="93"/>
      <c r="P38649" s="93"/>
    </row>
    <row r="38650" spans="14:16">
      <c r="N38650" s="102"/>
      <c r="O38650" s="93"/>
      <c r="P38650" s="93"/>
    </row>
    <row r="38651" spans="14:16">
      <c r="N38651" s="102"/>
      <c r="O38651" s="93"/>
      <c r="P38651" s="93"/>
    </row>
    <row r="38652" spans="14:16">
      <c r="N38652" s="102"/>
      <c r="O38652" s="93"/>
      <c r="P38652" s="93"/>
    </row>
    <row r="38653" spans="14:16">
      <c r="N38653" s="102"/>
      <c r="O38653" s="93"/>
      <c r="P38653" s="93"/>
    </row>
    <row r="38654" spans="14:16">
      <c r="N38654" s="102"/>
      <c r="O38654" s="93"/>
      <c r="P38654" s="93"/>
    </row>
    <row r="38655" spans="14:16">
      <c r="N38655" s="102"/>
      <c r="O38655" s="93"/>
      <c r="P38655" s="93"/>
    </row>
    <row r="38656" spans="14:16">
      <c r="N38656" s="102"/>
      <c r="O38656" s="93"/>
      <c r="P38656" s="93"/>
    </row>
    <row r="38657" spans="14:16">
      <c r="N38657" s="102"/>
      <c r="O38657" s="93"/>
      <c r="P38657" s="93"/>
    </row>
    <row r="38658" spans="14:16">
      <c r="N38658" s="102"/>
      <c r="O38658" s="93"/>
      <c r="P38658" s="93"/>
    </row>
    <row r="38659" spans="14:16">
      <c r="N38659" s="102"/>
      <c r="O38659" s="93"/>
      <c r="P38659" s="93"/>
    </row>
    <row r="38660" spans="14:16">
      <c r="N38660" s="102"/>
      <c r="O38660" s="93"/>
      <c r="P38660" s="93"/>
    </row>
    <row r="38661" spans="14:16">
      <c r="N38661" s="102"/>
      <c r="O38661" s="93"/>
      <c r="P38661" s="93"/>
    </row>
    <row r="38662" spans="14:16">
      <c r="N38662" s="102"/>
      <c r="O38662" s="93"/>
      <c r="P38662" s="93"/>
    </row>
    <row r="38663" spans="14:16">
      <c r="N38663" s="102"/>
      <c r="O38663" s="93"/>
      <c r="P38663" s="93"/>
    </row>
    <row r="38664" spans="14:16">
      <c r="N38664" s="102"/>
      <c r="O38664" s="93"/>
      <c r="P38664" s="93"/>
    </row>
    <row r="38665" spans="14:16">
      <c r="N38665" s="102"/>
      <c r="O38665" s="93"/>
      <c r="P38665" s="93"/>
    </row>
    <row r="38666" spans="14:16">
      <c r="N38666" s="102"/>
      <c r="O38666" s="93"/>
      <c r="P38666" s="93"/>
    </row>
    <row r="38667" spans="14:16">
      <c r="N38667" s="102"/>
      <c r="O38667" s="93"/>
      <c r="P38667" s="93"/>
    </row>
    <row r="38668" spans="14:16">
      <c r="N38668" s="102"/>
      <c r="O38668" s="93"/>
      <c r="P38668" s="93"/>
    </row>
    <row r="38669" spans="14:16">
      <c r="N38669" s="102"/>
      <c r="O38669" s="93"/>
      <c r="P38669" s="93"/>
    </row>
    <row r="38670" spans="14:16">
      <c r="N38670" s="102"/>
      <c r="O38670" s="93"/>
      <c r="P38670" s="93"/>
    </row>
    <row r="38671" spans="14:16">
      <c r="N38671" s="102"/>
      <c r="O38671" s="93"/>
      <c r="P38671" s="93"/>
    </row>
    <row r="38672" spans="14:16">
      <c r="N38672" s="102"/>
      <c r="O38672" s="93"/>
      <c r="P38672" s="93"/>
    </row>
    <row r="38673" spans="14:16">
      <c r="N38673" s="102"/>
      <c r="O38673" s="93"/>
      <c r="P38673" s="93"/>
    </row>
    <row r="38674" spans="14:16">
      <c r="N38674" s="102"/>
      <c r="O38674" s="93"/>
      <c r="P38674" s="93"/>
    </row>
    <row r="38675" spans="14:16">
      <c r="N38675" s="102"/>
      <c r="O38675" s="93"/>
      <c r="P38675" s="93"/>
    </row>
    <row r="38676" spans="14:16">
      <c r="N38676" s="102"/>
      <c r="O38676" s="93"/>
      <c r="P38676" s="93"/>
    </row>
    <row r="38677" spans="14:16">
      <c r="N38677" s="102"/>
      <c r="O38677" s="93"/>
      <c r="P38677" s="93"/>
    </row>
    <row r="38678" spans="14:16">
      <c r="N38678" s="102"/>
      <c r="O38678" s="93"/>
      <c r="P38678" s="93"/>
    </row>
    <row r="38679" spans="14:16">
      <c r="N38679" s="102"/>
      <c r="O38679" s="93"/>
      <c r="P38679" s="93"/>
    </row>
    <row r="38680" spans="14:16">
      <c r="N38680" s="102"/>
      <c r="O38680" s="93"/>
      <c r="P38680" s="93"/>
    </row>
    <row r="38681" spans="14:16">
      <c r="N38681" s="102"/>
      <c r="O38681" s="93"/>
      <c r="P38681" s="93"/>
    </row>
    <row r="38682" spans="14:16">
      <c r="N38682" s="102"/>
      <c r="O38682" s="93"/>
      <c r="P38682" s="93"/>
    </row>
    <row r="38683" spans="14:16">
      <c r="N38683" s="102"/>
      <c r="O38683" s="93"/>
      <c r="P38683" s="93"/>
    </row>
    <row r="38684" spans="14:16">
      <c r="N38684" s="102"/>
      <c r="O38684" s="93"/>
      <c r="P38684" s="93"/>
    </row>
    <row r="38685" spans="14:16">
      <c r="N38685" s="102"/>
      <c r="O38685" s="93"/>
      <c r="P38685" s="93"/>
    </row>
    <row r="38686" spans="14:16">
      <c r="N38686" s="102"/>
      <c r="O38686" s="93"/>
      <c r="P38686" s="93"/>
    </row>
    <row r="38687" spans="14:16">
      <c r="N38687" s="102"/>
      <c r="O38687" s="93"/>
      <c r="P38687" s="93"/>
    </row>
    <row r="38688" spans="14:16">
      <c r="N38688" s="102"/>
      <c r="O38688" s="93"/>
      <c r="P38688" s="93"/>
    </row>
    <row r="38689" spans="14:16">
      <c r="N38689" s="102"/>
      <c r="O38689" s="93"/>
      <c r="P38689" s="93"/>
    </row>
    <row r="38690" spans="14:16">
      <c r="N38690" s="102"/>
      <c r="O38690" s="93"/>
      <c r="P38690" s="93"/>
    </row>
    <row r="38691" spans="14:16">
      <c r="N38691" s="102"/>
      <c r="O38691" s="93"/>
      <c r="P38691" s="93"/>
    </row>
    <row r="38692" spans="14:16">
      <c r="N38692" s="102"/>
      <c r="O38692" s="93"/>
      <c r="P38692" s="93"/>
    </row>
    <row r="38693" spans="14:16">
      <c r="N38693" s="102"/>
      <c r="O38693" s="93"/>
      <c r="P38693" s="93"/>
    </row>
    <row r="38694" spans="14:16">
      <c r="N38694" s="102"/>
      <c r="O38694" s="93"/>
      <c r="P38694" s="93"/>
    </row>
    <row r="38695" spans="14:16">
      <c r="N38695" s="102"/>
      <c r="O38695" s="93"/>
      <c r="P38695" s="93"/>
    </row>
    <row r="38696" spans="14:16">
      <c r="N38696" s="102"/>
      <c r="O38696" s="93"/>
      <c r="P38696" s="93"/>
    </row>
    <row r="38697" spans="14:16">
      <c r="N38697" s="102"/>
      <c r="O38697" s="93"/>
      <c r="P38697" s="93"/>
    </row>
    <row r="38698" spans="14:16">
      <c r="N38698" s="102"/>
      <c r="O38698" s="93"/>
      <c r="P38698" s="93"/>
    </row>
    <row r="38699" spans="14:16">
      <c r="N38699" s="102"/>
      <c r="O38699" s="93"/>
      <c r="P38699" s="93"/>
    </row>
    <row r="38700" spans="14:16">
      <c r="N38700" s="102"/>
      <c r="O38700" s="93"/>
      <c r="P38700" s="93"/>
    </row>
    <row r="38701" spans="14:16">
      <c r="N38701" s="102"/>
      <c r="O38701" s="93"/>
      <c r="P38701" s="93"/>
    </row>
    <row r="38702" spans="14:16">
      <c r="N38702" s="102"/>
      <c r="O38702" s="93"/>
      <c r="P38702" s="93"/>
    </row>
    <row r="38703" spans="14:16">
      <c r="N38703" s="102"/>
      <c r="O38703" s="93"/>
      <c r="P38703" s="93"/>
    </row>
    <row r="38704" spans="14:16">
      <c r="N38704" s="102"/>
      <c r="O38704" s="93"/>
      <c r="P38704" s="93"/>
    </row>
    <row r="38705" spans="14:16">
      <c r="N38705" s="102"/>
      <c r="O38705" s="93"/>
      <c r="P38705" s="93"/>
    </row>
    <row r="38706" spans="14:16">
      <c r="N38706" s="102"/>
      <c r="O38706" s="93"/>
      <c r="P38706" s="93"/>
    </row>
    <row r="38707" spans="14:16">
      <c r="N38707" s="102"/>
      <c r="O38707" s="93"/>
      <c r="P38707" s="93"/>
    </row>
    <row r="38708" spans="14:16">
      <c r="N38708" s="102"/>
      <c r="O38708" s="93"/>
      <c r="P38708" s="93"/>
    </row>
    <row r="38709" spans="14:16">
      <c r="N38709" s="102"/>
      <c r="O38709" s="93"/>
      <c r="P38709" s="93"/>
    </row>
    <row r="38710" spans="14:16">
      <c r="N38710" s="102"/>
      <c r="O38710" s="93"/>
      <c r="P38710" s="93"/>
    </row>
    <row r="38711" spans="14:16">
      <c r="N38711" s="102"/>
      <c r="O38711" s="93"/>
      <c r="P38711" s="93"/>
    </row>
    <row r="38712" spans="14:16">
      <c r="N38712" s="102"/>
      <c r="O38712" s="93"/>
      <c r="P38712" s="93"/>
    </row>
    <row r="38713" spans="14:16">
      <c r="N38713" s="102"/>
      <c r="O38713" s="93"/>
      <c r="P38713" s="93"/>
    </row>
    <row r="38714" spans="14:16">
      <c r="N38714" s="102"/>
      <c r="O38714" s="93"/>
      <c r="P38714" s="93"/>
    </row>
    <row r="38715" spans="14:16">
      <c r="N38715" s="102"/>
      <c r="O38715" s="93"/>
      <c r="P38715" s="93"/>
    </row>
    <row r="38716" spans="14:16">
      <c r="N38716" s="102"/>
      <c r="O38716" s="93"/>
      <c r="P38716" s="93"/>
    </row>
    <row r="38717" spans="14:16">
      <c r="N38717" s="102"/>
      <c r="O38717" s="93"/>
      <c r="P38717" s="93"/>
    </row>
    <row r="38718" spans="14:16">
      <c r="N38718" s="102"/>
      <c r="O38718" s="93"/>
      <c r="P38718" s="93"/>
    </row>
    <row r="38719" spans="14:16">
      <c r="N38719" s="102"/>
      <c r="O38719" s="93"/>
      <c r="P38719" s="93"/>
    </row>
    <row r="38720" spans="14:16">
      <c r="N38720" s="102"/>
      <c r="O38720" s="93"/>
      <c r="P38720" s="93"/>
    </row>
    <row r="38721" spans="14:16">
      <c r="N38721" s="102"/>
      <c r="O38721" s="93"/>
      <c r="P38721" s="93"/>
    </row>
    <row r="38722" spans="14:16">
      <c r="N38722" s="102"/>
      <c r="O38722" s="93"/>
      <c r="P38722" s="93"/>
    </row>
    <row r="38723" spans="14:16">
      <c r="N38723" s="102"/>
      <c r="O38723" s="93"/>
      <c r="P38723" s="93"/>
    </row>
    <row r="38724" spans="14:16">
      <c r="N38724" s="102"/>
      <c r="O38724" s="93"/>
      <c r="P38724" s="93"/>
    </row>
    <row r="38725" spans="14:16">
      <c r="N38725" s="102"/>
      <c r="O38725" s="93"/>
      <c r="P38725" s="93"/>
    </row>
    <row r="38726" spans="14:16">
      <c r="N38726" s="102"/>
      <c r="O38726" s="93"/>
      <c r="P38726" s="93"/>
    </row>
    <row r="38727" spans="14:16">
      <c r="N38727" s="102"/>
      <c r="O38727" s="93"/>
      <c r="P38727" s="93"/>
    </row>
    <row r="38728" spans="14:16">
      <c r="N38728" s="102"/>
      <c r="O38728" s="93"/>
      <c r="P38728" s="93"/>
    </row>
    <row r="38729" spans="14:16">
      <c r="N38729" s="102"/>
      <c r="O38729" s="93"/>
      <c r="P38729" s="93"/>
    </row>
    <row r="38730" spans="14:16">
      <c r="N38730" s="102"/>
      <c r="O38730" s="93"/>
      <c r="P38730" s="93"/>
    </row>
    <row r="38731" spans="14:16">
      <c r="N38731" s="102"/>
      <c r="O38731" s="93"/>
      <c r="P38731" s="93"/>
    </row>
    <row r="38732" spans="14:16">
      <c r="N38732" s="102"/>
      <c r="O38732" s="93"/>
      <c r="P38732" s="93"/>
    </row>
    <row r="38733" spans="14:16">
      <c r="N38733" s="102"/>
      <c r="O38733" s="93"/>
      <c r="P38733" s="93"/>
    </row>
    <row r="38734" spans="14:16">
      <c r="N38734" s="102"/>
      <c r="O38734" s="93"/>
      <c r="P38734" s="93"/>
    </row>
    <row r="38735" spans="14:16">
      <c r="N38735" s="102"/>
      <c r="O38735" s="93"/>
      <c r="P38735" s="93"/>
    </row>
    <row r="38736" spans="14:16">
      <c r="N38736" s="102"/>
      <c r="O38736" s="93"/>
      <c r="P38736" s="93"/>
    </row>
    <row r="38737" spans="14:16">
      <c r="N38737" s="102"/>
      <c r="O38737" s="93"/>
      <c r="P38737" s="93"/>
    </row>
    <row r="38738" spans="14:16">
      <c r="N38738" s="102"/>
      <c r="O38738" s="93"/>
      <c r="P38738" s="93"/>
    </row>
    <row r="38739" spans="14:16">
      <c r="N38739" s="102"/>
      <c r="O38739" s="93"/>
      <c r="P38739" s="93"/>
    </row>
    <row r="38740" spans="14:16">
      <c r="N38740" s="102"/>
      <c r="O38740" s="93"/>
      <c r="P38740" s="93"/>
    </row>
    <row r="38741" spans="14:16">
      <c r="N38741" s="102"/>
      <c r="O38741" s="93"/>
      <c r="P38741" s="93"/>
    </row>
    <row r="38742" spans="14:16">
      <c r="N38742" s="102"/>
      <c r="O38742" s="93"/>
      <c r="P38742" s="93"/>
    </row>
    <row r="38743" spans="14:16">
      <c r="N38743" s="102"/>
      <c r="O38743" s="93"/>
      <c r="P38743" s="93"/>
    </row>
    <row r="38744" spans="14:16">
      <c r="N38744" s="102"/>
      <c r="O38744" s="93"/>
      <c r="P38744" s="93"/>
    </row>
    <row r="38745" spans="14:16">
      <c r="N38745" s="102"/>
      <c r="O38745" s="93"/>
      <c r="P38745" s="93"/>
    </row>
    <row r="38746" spans="14:16">
      <c r="N38746" s="102"/>
      <c r="O38746" s="93"/>
      <c r="P38746" s="93"/>
    </row>
    <row r="38747" spans="14:16">
      <c r="N38747" s="102"/>
      <c r="O38747" s="93"/>
      <c r="P38747" s="93"/>
    </row>
    <row r="38748" spans="14:16">
      <c r="N38748" s="102"/>
      <c r="O38748" s="93"/>
      <c r="P38748" s="93"/>
    </row>
    <row r="38749" spans="14:16">
      <c r="N38749" s="102"/>
      <c r="O38749" s="93"/>
      <c r="P38749" s="93"/>
    </row>
    <row r="38750" spans="14:16">
      <c r="N38750" s="102"/>
      <c r="O38750" s="93"/>
      <c r="P38750" s="93"/>
    </row>
    <row r="38751" spans="14:16">
      <c r="N38751" s="102"/>
      <c r="O38751" s="93"/>
      <c r="P38751" s="93"/>
    </row>
    <row r="38752" spans="14:16">
      <c r="N38752" s="102"/>
      <c r="O38752" s="93"/>
      <c r="P38752" s="93"/>
    </row>
    <row r="38753" spans="14:16">
      <c r="N38753" s="102"/>
      <c r="O38753" s="93"/>
      <c r="P38753" s="93"/>
    </row>
    <row r="38754" spans="14:16">
      <c r="N38754" s="102"/>
      <c r="O38754" s="93"/>
      <c r="P38754" s="93"/>
    </row>
    <row r="38755" spans="14:16">
      <c r="N38755" s="102"/>
      <c r="O38755" s="93"/>
      <c r="P38755" s="93"/>
    </row>
    <row r="38756" spans="14:16">
      <c r="N38756" s="102"/>
      <c r="O38756" s="93"/>
      <c r="P38756" s="93"/>
    </row>
    <row r="38757" spans="14:16">
      <c r="N38757" s="102"/>
      <c r="O38757" s="93"/>
      <c r="P38757" s="93"/>
    </row>
    <row r="38758" spans="14:16">
      <c r="N38758" s="102"/>
      <c r="O38758" s="93"/>
      <c r="P38758" s="93"/>
    </row>
    <row r="38759" spans="14:16">
      <c r="N38759" s="102"/>
      <c r="O38759" s="93"/>
      <c r="P38759" s="93"/>
    </row>
    <row r="38760" spans="14:16">
      <c r="N38760" s="102"/>
      <c r="O38760" s="93"/>
      <c r="P38760" s="93"/>
    </row>
    <row r="38761" spans="14:16">
      <c r="N38761" s="102"/>
      <c r="O38761" s="93"/>
      <c r="P38761" s="93"/>
    </row>
    <row r="38762" spans="14:16">
      <c r="N38762" s="102"/>
      <c r="O38762" s="93"/>
      <c r="P38762" s="93"/>
    </row>
    <row r="38763" spans="14:16">
      <c r="N38763" s="102"/>
      <c r="O38763" s="93"/>
      <c r="P38763" s="93"/>
    </row>
    <row r="38764" spans="14:16">
      <c r="N38764" s="102"/>
      <c r="O38764" s="93"/>
      <c r="P38764" s="93"/>
    </row>
    <row r="38765" spans="14:16">
      <c r="N38765" s="102"/>
      <c r="O38765" s="93"/>
      <c r="P38765" s="93"/>
    </row>
    <row r="38766" spans="14:16">
      <c r="N38766" s="102"/>
      <c r="O38766" s="93"/>
      <c r="P38766" s="93"/>
    </row>
    <row r="38767" spans="14:16">
      <c r="N38767" s="102"/>
      <c r="O38767" s="93"/>
      <c r="P38767" s="93"/>
    </row>
    <row r="38768" spans="14:16">
      <c r="N38768" s="102"/>
      <c r="O38768" s="93"/>
      <c r="P38768" s="93"/>
    </row>
    <row r="38769" spans="14:16">
      <c r="N38769" s="102"/>
      <c r="O38769" s="93"/>
      <c r="P38769" s="93"/>
    </row>
    <row r="38770" spans="14:16">
      <c r="N38770" s="102"/>
      <c r="O38770" s="93"/>
      <c r="P38770" s="93"/>
    </row>
    <row r="38771" spans="14:16">
      <c r="N38771" s="102"/>
      <c r="O38771" s="93"/>
      <c r="P38771" s="93"/>
    </row>
    <row r="38772" spans="14:16">
      <c r="N38772" s="102"/>
      <c r="O38772" s="93"/>
      <c r="P38772" s="93"/>
    </row>
    <row r="38773" spans="14:16">
      <c r="N38773" s="102"/>
      <c r="O38773" s="93"/>
      <c r="P38773" s="93"/>
    </row>
    <row r="38774" spans="14:16">
      <c r="N38774" s="102"/>
      <c r="O38774" s="93"/>
      <c r="P38774" s="93"/>
    </row>
    <row r="38775" spans="14:16">
      <c r="N38775" s="102"/>
      <c r="O38775" s="93"/>
      <c r="P38775" s="93"/>
    </row>
    <row r="38776" spans="14:16">
      <c r="N38776" s="102"/>
      <c r="O38776" s="93"/>
      <c r="P38776" s="93"/>
    </row>
    <row r="38777" spans="14:16">
      <c r="N38777" s="102"/>
      <c r="O38777" s="93"/>
      <c r="P38777" s="93"/>
    </row>
    <row r="38778" spans="14:16">
      <c r="N38778" s="102"/>
      <c r="O38778" s="93"/>
      <c r="P38778" s="93"/>
    </row>
    <row r="38779" spans="14:16">
      <c r="N38779" s="102"/>
      <c r="O38779" s="93"/>
      <c r="P38779" s="93"/>
    </row>
    <row r="38780" spans="14:16">
      <c r="N38780" s="102"/>
      <c r="O38780" s="93"/>
      <c r="P38780" s="93"/>
    </row>
    <row r="38781" spans="14:16">
      <c r="N38781" s="102"/>
      <c r="O38781" s="93"/>
      <c r="P38781" s="93"/>
    </row>
    <row r="38782" spans="14:16">
      <c r="N38782" s="102"/>
      <c r="O38782" s="93"/>
      <c r="P38782" s="93"/>
    </row>
    <row r="38783" spans="14:16">
      <c r="N38783" s="102"/>
      <c r="O38783" s="93"/>
      <c r="P38783" s="93"/>
    </row>
    <row r="38784" spans="14:16">
      <c r="N38784" s="102"/>
      <c r="O38784" s="93"/>
      <c r="P38784" s="93"/>
    </row>
    <row r="38785" spans="14:16">
      <c r="N38785" s="102"/>
      <c r="O38785" s="93"/>
      <c r="P38785" s="93"/>
    </row>
    <row r="38786" spans="14:16">
      <c r="N38786" s="102"/>
      <c r="O38786" s="93"/>
      <c r="P38786" s="93"/>
    </row>
    <row r="38787" spans="14:16">
      <c r="N38787" s="102"/>
      <c r="O38787" s="93"/>
      <c r="P38787" s="93"/>
    </row>
    <row r="38788" spans="14:16">
      <c r="N38788" s="102"/>
      <c r="O38788" s="93"/>
      <c r="P38788" s="93"/>
    </row>
    <row r="38789" spans="14:16">
      <c r="N38789" s="102"/>
      <c r="O38789" s="93"/>
      <c r="P38789" s="93"/>
    </row>
    <row r="38790" spans="14:16">
      <c r="N38790" s="102"/>
      <c r="O38790" s="93"/>
      <c r="P38790" s="93"/>
    </row>
    <row r="38791" spans="14:16">
      <c r="N38791" s="102"/>
      <c r="O38791" s="93"/>
      <c r="P38791" s="93"/>
    </row>
    <row r="38792" spans="14:16">
      <c r="N38792" s="102"/>
      <c r="O38792" s="93"/>
      <c r="P38792" s="93"/>
    </row>
    <row r="38793" spans="14:16">
      <c r="N38793" s="102"/>
      <c r="O38793" s="93"/>
      <c r="P38793" s="93"/>
    </row>
    <row r="38794" spans="14:16">
      <c r="N38794" s="102"/>
      <c r="O38794" s="93"/>
      <c r="P38794" s="93"/>
    </row>
    <row r="38795" spans="14:16">
      <c r="N38795" s="102"/>
      <c r="O38795" s="93"/>
      <c r="P38795" s="93"/>
    </row>
    <row r="38796" spans="14:16">
      <c r="N38796" s="102"/>
      <c r="O38796" s="93"/>
      <c r="P38796" s="93"/>
    </row>
    <row r="38797" spans="14:16">
      <c r="N38797" s="102"/>
      <c r="O38797" s="93"/>
      <c r="P38797" s="93"/>
    </row>
    <row r="38798" spans="14:16">
      <c r="N38798" s="102"/>
      <c r="O38798" s="93"/>
      <c r="P38798" s="93"/>
    </row>
    <row r="38799" spans="14:16">
      <c r="N38799" s="102"/>
      <c r="O38799" s="93"/>
      <c r="P38799" s="93"/>
    </row>
    <row r="38800" spans="14:16">
      <c r="N38800" s="102"/>
      <c r="O38800" s="93"/>
      <c r="P38800" s="93"/>
    </row>
    <row r="38801" spans="14:16">
      <c r="N38801" s="102"/>
      <c r="O38801" s="93"/>
      <c r="P38801" s="93"/>
    </row>
    <row r="38802" spans="14:16">
      <c r="N38802" s="102"/>
      <c r="O38802" s="93"/>
      <c r="P38802" s="93"/>
    </row>
    <row r="38803" spans="14:16">
      <c r="N38803" s="102"/>
      <c r="O38803" s="93"/>
      <c r="P38803" s="93"/>
    </row>
    <row r="38804" spans="14:16">
      <c r="N38804" s="102"/>
      <c r="O38804" s="93"/>
      <c r="P38804" s="93"/>
    </row>
    <row r="38805" spans="14:16">
      <c r="N38805" s="102"/>
      <c r="O38805" s="93"/>
      <c r="P38805" s="93"/>
    </row>
    <row r="38806" spans="14:16">
      <c r="N38806" s="102"/>
      <c r="O38806" s="93"/>
      <c r="P38806" s="93"/>
    </row>
    <row r="38807" spans="14:16">
      <c r="N38807" s="102"/>
      <c r="O38807" s="93"/>
      <c r="P38807" s="93"/>
    </row>
    <row r="38808" spans="14:16">
      <c r="N38808" s="102"/>
      <c r="O38808" s="93"/>
      <c r="P38808" s="93"/>
    </row>
    <row r="38809" spans="14:16">
      <c r="N38809" s="102"/>
      <c r="O38809" s="93"/>
      <c r="P38809" s="93"/>
    </row>
    <row r="38810" spans="14:16">
      <c r="N38810" s="102"/>
      <c r="O38810" s="93"/>
      <c r="P38810" s="93"/>
    </row>
    <row r="38811" spans="14:16">
      <c r="N38811" s="102"/>
      <c r="O38811" s="93"/>
      <c r="P38811" s="93"/>
    </row>
    <row r="38812" spans="14:16">
      <c r="N38812" s="102"/>
      <c r="O38812" s="93"/>
      <c r="P38812" s="93"/>
    </row>
    <row r="38813" spans="14:16">
      <c r="N38813" s="102"/>
      <c r="O38813" s="93"/>
      <c r="P38813" s="93"/>
    </row>
    <row r="38814" spans="14:16">
      <c r="N38814" s="102"/>
      <c r="O38814" s="93"/>
      <c r="P38814" s="93"/>
    </row>
    <row r="38815" spans="14:16">
      <c r="N38815" s="102"/>
      <c r="O38815" s="93"/>
      <c r="P38815" s="93"/>
    </row>
    <row r="38816" spans="14:16">
      <c r="N38816" s="102"/>
      <c r="O38816" s="93"/>
      <c r="P38816" s="93"/>
    </row>
    <row r="38817" spans="14:16">
      <c r="N38817" s="102"/>
      <c r="O38817" s="93"/>
      <c r="P38817" s="93"/>
    </row>
    <row r="38818" spans="14:16">
      <c r="N38818" s="102"/>
      <c r="O38818" s="93"/>
      <c r="P38818" s="93"/>
    </row>
    <row r="38819" spans="14:16">
      <c r="N38819" s="102"/>
      <c r="O38819" s="93"/>
      <c r="P38819" s="93"/>
    </row>
    <row r="38820" spans="14:16">
      <c r="N38820" s="102"/>
      <c r="O38820" s="93"/>
      <c r="P38820" s="93"/>
    </row>
    <row r="38821" spans="14:16">
      <c r="N38821" s="102"/>
      <c r="O38821" s="93"/>
      <c r="P38821" s="93"/>
    </row>
    <row r="38822" spans="14:16">
      <c r="N38822" s="102"/>
      <c r="O38822" s="93"/>
      <c r="P38822" s="93"/>
    </row>
    <row r="38823" spans="14:16">
      <c r="N38823" s="102"/>
      <c r="O38823" s="93"/>
      <c r="P38823" s="93"/>
    </row>
    <row r="38824" spans="14:16">
      <c r="N38824" s="102"/>
      <c r="O38824" s="93"/>
      <c r="P38824" s="93"/>
    </row>
    <row r="38825" spans="14:16">
      <c r="N38825" s="102"/>
      <c r="O38825" s="93"/>
      <c r="P38825" s="93"/>
    </row>
    <row r="38826" spans="14:16">
      <c r="N38826" s="102"/>
      <c r="O38826" s="93"/>
      <c r="P38826" s="93"/>
    </row>
    <row r="38827" spans="14:16">
      <c r="N38827" s="102"/>
      <c r="O38827" s="93"/>
      <c r="P38827" s="93"/>
    </row>
    <row r="38828" spans="14:16">
      <c r="N38828" s="102"/>
      <c r="O38828" s="93"/>
      <c r="P38828" s="93"/>
    </row>
    <row r="38829" spans="14:16">
      <c r="N38829" s="102"/>
      <c r="O38829" s="93"/>
      <c r="P38829" s="93"/>
    </row>
    <row r="38830" spans="14:16">
      <c r="N38830" s="102"/>
      <c r="O38830" s="93"/>
      <c r="P38830" s="93"/>
    </row>
    <row r="38831" spans="14:16">
      <c r="N38831" s="102"/>
      <c r="O38831" s="93"/>
      <c r="P38831" s="93"/>
    </row>
    <row r="38832" spans="14:16">
      <c r="N38832" s="102"/>
      <c r="O38832" s="93"/>
      <c r="P38832" s="93"/>
    </row>
    <row r="38833" spans="14:16">
      <c r="N38833" s="102"/>
      <c r="O38833" s="93"/>
      <c r="P38833" s="93"/>
    </row>
    <row r="38834" spans="14:16">
      <c r="N38834" s="102"/>
      <c r="O38834" s="93"/>
      <c r="P38834" s="93"/>
    </row>
    <row r="38835" spans="14:16">
      <c r="N38835" s="102"/>
      <c r="O38835" s="93"/>
      <c r="P38835" s="93"/>
    </row>
    <row r="38836" spans="14:16">
      <c r="N38836" s="102"/>
      <c r="O38836" s="93"/>
      <c r="P38836" s="93"/>
    </row>
    <row r="38837" spans="14:16">
      <c r="N38837" s="102"/>
      <c r="O38837" s="93"/>
      <c r="P38837" s="93"/>
    </row>
    <row r="38838" spans="14:16">
      <c r="N38838" s="102"/>
      <c r="O38838" s="93"/>
      <c r="P38838" s="93"/>
    </row>
    <row r="38839" spans="14:16">
      <c r="N38839" s="102"/>
      <c r="O38839" s="93"/>
      <c r="P38839" s="93"/>
    </row>
    <row r="38840" spans="14:16">
      <c r="N38840" s="102"/>
      <c r="O38840" s="93"/>
      <c r="P38840" s="93"/>
    </row>
    <row r="38841" spans="14:16">
      <c r="N38841" s="102"/>
      <c r="O38841" s="93"/>
      <c r="P38841" s="93"/>
    </row>
    <row r="38842" spans="14:16">
      <c r="N38842" s="102"/>
      <c r="O38842" s="93"/>
      <c r="P38842" s="93"/>
    </row>
    <row r="38843" spans="14:16">
      <c r="N38843" s="102"/>
      <c r="O38843" s="93"/>
      <c r="P38843" s="93"/>
    </row>
    <row r="38844" spans="14:16">
      <c r="N38844" s="102"/>
      <c r="O38844" s="93"/>
      <c r="P38844" s="93"/>
    </row>
    <row r="38845" spans="14:16">
      <c r="N38845" s="102"/>
      <c r="O38845" s="93"/>
      <c r="P38845" s="93"/>
    </row>
    <row r="38846" spans="14:16">
      <c r="N38846" s="102"/>
      <c r="O38846" s="93"/>
      <c r="P38846" s="93"/>
    </row>
    <row r="38847" spans="14:16">
      <c r="N38847" s="102"/>
      <c r="O38847" s="93"/>
      <c r="P38847" s="93"/>
    </row>
    <row r="38848" spans="14:16">
      <c r="N38848" s="102"/>
      <c r="O38848" s="93"/>
      <c r="P38848" s="93"/>
    </row>
    <row r="38849" spans="14:16">
      <c r="N38849" s="102"/>
      <c r="O38849" s="93"/>
      <c r="P38849" s="93"/>
    </row>
    <row r="38850" spans="14:16">
      <c r="N38850" s="102"/>
      <c r="O38850" s="93"/>
      <c r="P38850" s="93"/>
    </row>
    <row r="38851" spans="14:16">
      <c r="N38851" s="102"/>
      <c r="O38851" s="93"/>
      <c r="P38851" s="93"/>
    </row>
    <row r="38852" spans="14:16">
      <c r="N38852" s="102"/>
      <c r="O38852" s="93"/>
      <c r="P38852" s="93"/>
    </row>
    <row r="38853" spans="14:16">
      <c r="N38853" s="102"/>
      <c r="O38853" s="93"/>
      <c r="P38853" s="93"/>
    </row>
    <row r="38854" spans="14:16">
      <c r="N38854" s="102"/>
      <c r="O38854" s="93"/>
      <c r="P38854" s="93"/>
    </row>
    <row r="38855" spans="14:16">
      <c r="N38855" s="102"/>
      <c r="O38855" s="93"/>
      <c r="P38855" s="93"/>
    </row>
    <row r="38856" spans="14:16">
      <c r="N38856" s="102"/>
      <c r="O38856" s="93"/>
      <c r="P38856" s="93"/>
    </row>
    <row r="38857" spans="14:16">
      <c r="N38857" s="102"/>
      <c r="O38857" s="93"/>
      <c r="P38857" s="93"/>
    </row>
    <row r="38858" spans="14:16">
      <c r="N38858" s="102"/>
      <c r="O38858" s="93"/>
      <c r="P38858" s="93"/>
    </row>
    <row r="38859" spans="14:16">
      <c r="N38859" s="102"/>
      <c r="O38859" s="93"/>
      <c r="P38859" s="93"/>
    </row>
    <row r="38860" spans="14:16">
      <c r="N38860" s="102"/>
      <c r="O38860" s="93"/>
      <c r="P38860" s="93"/>
    </row>
    <row r="38861" spans="14:16">
      <c r="N38861" s="102"/>
      <c r="O38861" s="93"/>
      <c r="P38861" s="93"/>
    </row>
    <row r="38862" spans="14:16">
      <c r="N38862" s="102"/>
      <c r="O38862" s="93"/>
      <c r="P38862" s="93"/>
    </row>
    <row r="38863" spans="14:16">
      <c r="N38863" s="102"/>
      <c r="O38863" s="93"/>
      <c r="P38863" s="93"/>
    </row>
    <row r="38864" spans="14:16">
      <c r="N38864" s="102"/>
      <c r="O38864" s="93"/>
      <c r="P38864" s="93"/>
    </row>
    <row r="38865" spans="14:16">
      <c r="N38865" s="102"/>
      <c r="O38865" s="93"/>
      <c r="P38865" s="93"/>
    </row>
    <row r="38866" spans="14:16">
      <c r="N38866" s="102"/>
      <c r="O38866" s="93"/>
      <c r="P38866" s="93"/>
    </row>
    <row r="38867" spans="14:16">
      <c r="N38867" s="102"/>
      <c r="O38867" s="93"/>
      <c r="P38867" s="93"/>
    </row>
    <row r="38868" spans="14:16">
      <c r="N38868" s="102"/>
      <c r="O38868" s="93"/>
      <c r="P38868" s="93"/>
    </row>
    <row r="38869" spans="14:16">
      <c r="N38869" s="102"/>
      <c r="O38869" s="93"/>
      <c r="P38869" s="93"/>
    </row>
    <row r="38870" spans="14:16">
      <c r="N38870" s="102"/>
      <c r="O38870" s="93"/>
      <c r="P38870" s="93"/>
    </row>
    <row r="38871" spans="14:16">
      <c r="N38871" s="102"/>
      <c r="O38871" s="93"/>
      <c r="P38871" s="93"/>
    </row>
    <row r="38872" spans="14:16">
      <c r="N38872" s="102"/>
      <c r="O38872" s="93"/>
      <c r="P38872" s="93"/>
    </row>
    <row r="38873" spans="14:16">
      <c r="N38873" s="102"/>
      <c r="O38873" s="93"/>
      <c r="P38873" s="93"/>
    </row>
    <row r="38874" spans="14:16">
      <c r="N38874" s="102"/>
      <c r="O38874" s="93"/>
      <c r="P38874" s="93"/>
    </row>
    <row r="38875" spans="14:16">
      <c r="N38875" s="102"/>
      <c r="O38875" s="93"/>
      <c r="P38875" s="93"/>
    </row>
    <row r="38876" spans="14:16">
      <c r="N38876" s="102"/>
      <c r="O38876" s="93"/>
      <c r="P38876" s="93"/>
    </row>
    <row r="38877" spans="14:16">
      <c r="N38877" s="102"/>
      <c r="O38877" s="93"/>
      <c r="P38877" s="93"/>
    </row>
    <row r="38878" spans="14:16">
      <c r="N38878" s="102"/>
      <c r="O38878" s="93"/>
      <c r="P38878" s="93"/>
    </row>
    <row r="38879" spans="14:16">
      <c r="N38879" s="102"/>
      <c r="O38879" s="93"/>
      <c r="P38879" s="93"/>
    </row>
    <row r="38880" spans="14:16">
      <c r="N38880" s="102"/>
      <c r="O38880" s="93"/>
      <c r="P38880" s="93"/>
    </row>
    <row r="38881" spans="14:16">
      <c r="N38881" s="102"/>
      <c r="O38881" s="93"/>
      <c r="P38881" s="93"/>
    </row>
    <row r="38882" spans="14:16">
      <c r="N38882" s="102"/>
      <c r="O38882" s="93"/>
      <c r="P38882" s="93"/>
    </row>
    <row r="38883" spans="14:16">
      <c r="N38883" s="102"/>
      <c r="O38883" s="93"/>
      <c r="P38883" s="93"/>
    </row>
    <row r="38884" spans="14:16">
      <c r="N38884" s="102"/>
      <c r="O38884" s="93"/>
      <c r="P38884" s="93"/>
    </row>
    <row r="38885" spans="14:16">
      <c r="N38885" s="102"/>
      <c r="O38885" s="93"/>
      <c r="P38885" s="93"/>
    </row>
    <row r="38886" spans="14:16">
      <c r="N38886" s="102"/>
      <c r="O38886" s="93"/>
      <c r="P38886" s="93"/>
    </row>
    <row r="38887" spans="14:16">
      <c r="N38887" s="102"/>
      <c r="O38887" s="93"/>
      <c r="P38887" s="93"/>
    </row>
    <row r="38888" spans="14:16">
      <c r="N38888" s="102"/>
      <c r="O38888" s="93"/>
      <c r="P38888" s="93"/>
    </row>
    <row r="38889" spans="14:16">
      <c r="N38889" s="102"/>
      <c r="O38889" s="93"/>
      <c r="P38889" s="93"/>
    </row>
    <row r="38890" spans="14:16">
      <c r="N38890" s="102"/>
      <c r="O38890" s="93"/>
      <c r="P38890" s="93"/>
    </row>
    <row r="38891" spans="14:16">
      <c r="N38891" s="102"/>
      <c r="O38891" s="93"/>
      <c r="P38891" s="93"/>
    </row>
    <row r="38892" spans="14:16">
      <c r="N38892" s="102"/>
      <c r="O38892" s="93"/>
      <c r="P38892" s="93"/>
    </row>
    <row r="38893" spans="14:16">
      <c r="N38893" s="102"/>
      <c r="O38893" s="93"/>
      <c r="P38893" s="93"/>
    </row>
    <row r="38894" spans="14:16">
      <c r="N38894" s="102"/>
      <c r="O38894" s="93"/>
      <c r="P38894" s="93"/>
    </row>
    <row r="38895" spans="14:16">
      <c r="N38895" s="102"/>
      <c r="O38895" s="93"/>
      <c r="P38895" s="93"/>
    </row>
    <row r="38896" spans="14:16">
      <c r="N38896" s="102"/>
      <c r="O38896" s="93"/>
      <c r="P38896" s="93"/>
    </row>
    <row r="38897" spans="14:16">
      <c r="N38897" s="102"/>
      <c r="O38897" s="93"/>
      <c r="P38897" s="93"/>
    </row>
    <row r="38898" spans="14:16">
      <c r="N38898" s="102"/>
      <c r="O38898" s="93"/>
      <c r="P38898" s="93"/>
    </row>
    <row r="38899" spans="14:16">
      <c r="N38899" s="102"/>
      <c r="O38899" s="93"/>
      <c r="P38899" s="93"/>
    </row>
    <row r="38900" spans="14:16">
      <c r="N38900" s="102"/>
      <c r="O38900" s="93"/>
      <c r="P38900" s="93"/>
    </row>
    <row r="38901" spans="14:16">
      <c r="N38901" s="102"/>
      <c r="O38901" s="93"/>
      <c r="P38901" s="93"/>
    </row>
    <row r="38902" spans="14:16">
      <c r="N38902" s="102"/>
      <c r="O38902" s="93"/>
      <c r="P38902" s="93"/>
    </row>
    <row r="38903" spans="14:16">
      <c r="N38903" s="102"/>
      <c r="O38903" s="93"/>
      <c r="P38903" s="93"/>
    </row>
    <row r="38904" spans="14:16">
      <c r="N38904" s="102"/>
      <c r="O38904" s="93"/>
      <c r="P38904" s="93"/>
    </row>
    <row r="38905" spans="14:16">
      <c r="N38905" s="102"/>
      <c r="O38905" s="93"/>
      <c r="P38905" s="93"/>
    </row>
    <row r="38906" spans="14:16">
      <c r="N38906" s="102"/>
      <c r="O38906" s="93"/>
      <c r="P38906" s="93"/>
    </row>
    <row r="38907" spans="14:16">
      <c r="N38907" s="102"/>
      <c r="O38907" s="93"/>
      <c r="P38907" s="93"/>
    </row>
    <row r="38908" spans="14:16">
      <c r="N38908" s="102"/>
      <c r="O38908" s="93"/>
      <c r="P38908" s="93"/>
    </row>
    <row r="38909" spans="14:16">
      <c r="N38909" s="102"/>
      <c r="O38909" s="93"/>
      <c r="P38909" s="93"/>
    </row>
    <row r="38910" spans="14:16">
      <c r="N38910" s="102"/>
      <c r="O38910" s="93"/>
      <c r="P38910" s="93"/>
    </row>
    <row r="38911" spans="14:16">
      <c r="N38911" s="102"/>
      <c r="O38911" s="93"/>
      <c r="P38911" s="93"/>
    </row>
    <row r="38912" spans="14:16">
      <c r="N38912" s="102"/>
      <c r="O38912" s="93"/>
      <c r="P38912" s="93"/>
    </row>
    <row r="38913" spans="14:16">
      <c r="N38913" s="102"/>
      <c r="O38913" s="93"/>
      <c r="P38913" s="93"/>
    </row>
    <row r="38914" spans="14:16">
      <c r="N38914" s="102"/>
      <c r="O38914" s="93"/>
      <c r="P38914" s="93"/>
    </row>
    <row r="38915" spans="14:16">
      <c r="N38915" s="102"/>
      <c r="O38915" s="93"/>
      <c r="P38915" s="93"/>
    </row>
    <row r="38916" spans="14:16">
      <c r="N38916" s="102"/>
      <c r="O38916" s="93"/>
      <c r="P38916" s="93"/>
    </row>
    <row r="38917" spans="14:16">
      <c r="N38917" s="102"/>
      <c r="O38917" s="93"/>
      <c r="P38917" s="93"/>
    </row>
    <row r="38918" spans="14:16">
      <c r="N38918" s="102"/>
      <c r="O38918" s="93"/>
      <c r="P38918" s="93"/>
    </row>
    <row r="38919" spans="14:16">
      <c r="N38919" s="102"/>
      <c r="O38919" s="93"/>
      <c r="P38919" s="93"/>
    </row>
    <row r="38920" spans="14:16">
      <c r="N38920" s="102"/>
      <c r="O38920" s="93"/>
      <c r="P38920" s="93"/>
    </row>
    <row r="38921" spans="14:16">
      <c r="N38921" s="102"/>
      <c r="O38921" s="93"/>
      <c r="P38921" s="93"/>
    </row>
    <row r="38922" spans="14:16">
      <c r="N38922" s="102"/>
      <c r="O38922" s="93"/>
      <c r="P38922" s="93"/>
    </row>
    <row r="38923" spans="14:16">
      <c r="N38923" s="102"/>
      <c r="O38923" s="93"/>
      <c r="P38923" s="93"/>
    </row>
    <row r="38924" spans="14:16">
      <c r="N38924" s="102"/>
      <c r="O38924" s="93"/>
      <c r="P38924" s="93"/>
    </row>
    <row r="38925" spans="14:16">
      <c r="N38925" s="102"/>
      <c r="O38925" s="93"/>
      <c r="P38925" s="93"/>
    </row>
    <row r="38926" spans="14:16">
      <c r="N38926" s="102"/>
      <c r="O38926" s="93"/>
      <c r="P38926" s="93"/>
    </row>
    <row r="38927" spans="14:16">
      <c r="N38927" s="102"/>
      <c r="O38927" s="93"/>
      <c r="P38927" s="93"/>
    </row>
    <row r="38928" spans="14:16">
      <c r="N38928" s="102"/>
      <c r="O38928" s="93"/>
      <c r="P38928" s="93"/>
    </row>
    <row r="38929" spans="14:16">
      <c r="N38929" s="102"/>
      <c r="O38929" s="93"/>
      <c r="P38929" s="93"/>
    </row>
    <row r="38930" spans="14:16">
      <c r="N38930" s="102"/>
      <c r="O38930" s="93"/>
      <c r="P38930" s="93"/>
    </row>
    <row r="38931" spans="14:16">
      <c r="N38931" s="102"/>
      <c r="O38931" s="93"/>
      <c r="P38931" s="93"/>
    </row>
    <row r="38932" spans="14:16">
      <c r="N38932" s="102"/>
      <c r="O38932" s="93"/>
      <c r="P38932" s="93"/>
    </row>
    <row r="38933" spans="14:16">
      <c r="N38933" s="102"/>
      <c r="O38933" s="93"/>
      <c r="P38933" s="93"/>
    </row>
    <row r="38934" spans="14:16">
      <c r="N38934" s="102"/>
      <c r="O38934" s="93"/>
      <c r="P38934" s="93"/>
    </row>
    <row r="38935" spans="14:16">
      <c r="N38935" s="102"/>
      <c r="O38935" s="93"/>
      <c r="P38935" s="93"/>
    </row>
    <row r="38936" spans="14:16">
      <c r="N38936" s="102"/>
      <c r="O38936" s="93"/>
      <c r="P38936" s="93"/>
    </row>
    <row r="38937" spans="14:16">
      <c r="N38937" s="102"/>
      <c r="O38937" s="93"/>
      <c r="P38937" s="93"/>
    </row>
    <row r="38938" spans="14:16">
      <c r="N38938" s="102"/>
      <c r="O38938" s="93"/>
      <c r="P38938" s="93"/>
    </row>
    <row r="38939" spans="14:16">
      <c r="N38939" s="102"/>
      <c r="O38939" s="93"/>
      <c r="P38939" s="93"/>
    </row>
    <row r="38940" spans="14:16">
      <c r="N38940" s="102"/>
      <c r="O38940" s="93"/>
      <c r="P38940" s="93"/>
    </row>
    <row r="38941" spans="14:16">
      <c r="N38941" s="102"/>
      <c r="O38941" s="93"/>
      <c r="P38941" s="93"/>
    </row>
    <row r="38942" spans="14:16">
      <c r="N38942" s="102"/>
      <c r="O38942" s="93"/>
      <c r="P38942" s="93"/>
    </row>
    <row r="38943" spans="14:16">
      <c r="N38943" s="102"/>
      <c r="O38943" s="93"/>
      <c r="P38943" s="93"/>
    </row>
    <row r="38944" spans="14:16">
      <c r="N38944" s="102"/>
      <c r="O38944" s="93"/>
      <c r="P38944" s="93"/>
    </row>
    <row r="38945" spans="14:16">
      <c r="N38945" s="102"/>
      <c r="O38945" s="93"/>
      <c r="P38945" s="93"/>
    </row>
    <row r="38946" spans="14:16">
      <c r="N38946" s="102"/>
      <c r="O38946" s="93"/>
      <c r="P38946" s="93"/>
    </row>
    <row r="38947" spans="14:16">
      <c r="N38947" s="102"/>
      <c r="O38947" s="93"/>
      <c r="P38947" s="93"/>
    </row>
    <row r="38948" spans="14:16">
      <c r="N38948" s="102"/>
      <c r="O38948" s="93"/>
      <c r="P38948" s="93"/>
    </row>
    <row r="38949" spans="14:16">
      <c r="N38949" s="102"/>
      <c r="O38949" s="93"/>
      <c r="P38949" s="93"/>
    </row>
    <row r="38950" spans="14:16">
      <c r="N38950" s="102"/>
      <c r="O38950" s="93"/>
      <c r="P38950" s="93"/>
    </row>
    <row r="38951" spans="14:16">
      <c r="N38951" s="102"/>
      <c r="O38951" s="93"/>
      <c r="P38951" s="93"/>
    </row>
    <row r="38952" spans="14:16">
      <c r="N38952" s="102"/>
      <c r="O38952" s="93"/>
      <c r="P38952" s="93"/>
    </row>
    <row r="38953" spans="14:16">
      <c r="N38953" s="102"/>
      <c r="O38953" s="93"/>
      <c r="P38953" s="93"/>
    </row>
    <row r="38954" spans="14:16">
      <c r="N38954" s="102"/>
      <c r="O38954" s="93"/>
      <c r="P38954" s="93"/>
    </row>
    <row r="38955" spans="14:16">
      <c r="N38955" s="102"/>
      <c r="O38955" s="93"/>
      <c r="P38955" s="93"/>
    </row>
    <row r="38956" spans="14:16">
      <c r="N38956" s="102"/>
      <c r="O38956" s="93"/>
      <c r="P38956" s="93"/>
    </row>
    <row r="38957" spans="14:16">
      <c r="N38957" s="102"/>
      <c r="O38957" s="93"/>
      <c r="P38957" s="93"/>
    </row>
    <row r="38958" spans="14:16">
      <c r="N38958" s="102"/>
      <c r="O38958" s="93"/>
      <c r="P38958" s="93"/>
    </row>
    <row r="38959" spans="14:16">
      <c r="N38959" s="102"/>
      <c r="O38959" s="93"/>
      <c r="P38959" s="93"/>
    </row>
    <row r="38960" spans="14:16">
      <c r="N38960" s="102"/>
      <c r="O38960" s="93"/>
      <c r="P38960" s="93"/>
    </row>
    <row r="38961" spans="14:16">
      <c r="N38961" s="102"/>
      <c r="O38961" s="93"/>
      <c r="P38961" s="93"/>
    </row>
    <row r="38962" spans="14:16">
      <c r="N38962" s="102"/>
      <c r="O38962" s="93"/>
      <c r="P38962" s="93"/>
    </row>
    <row r="38963" spans="14:16">
      <c r="N38963" s="102"/>
      <c r="O38963" s="93"/>
      <c r="P38963" s="93"/>
    </row>
    <row r="38964" spans="14:16">
      <c r="N38964" s="102"/>
      <c r="O38964" s="93"/>
      <c r="P38964" s="93"/>
    </row>
    <row r="38965" spans="14:16">
      <c r="N38965" s="102"/>
      <c r="O38965" s="93"/>
      <c r="P38965" s="93"/>
    </row>
    <row r="38966" spans="14:16">
      <c r="N38966" s="102"/>
      <c r="O38966" s="93"/>
      <c r="P38966" s="93"/>
    </row>
    <row r="38967" spans="14:16">
      <c r="N38967" s="102"/>
      <c r="O38967" s="93"/>
      <c r="P38967" s="93"/>
    </row>
    <row r="38968" spans="14:16">
      <c r="N38968" s="102"/>
      <c r="O38968" s="93"/>
      <c r="P38968" s="93"/>
    </row>
    <row r="38969" spans="14:16">
      <c r="N38969" s="102"/>
      <c r="O38969" s="93"/>
      <c r="P38969" s="93"/>
    </row>
    <row r="38970" spans="14:16">
      <c r="N38970" s="102"/>
      <c r="O38970" s="93"/>
      <c r="P38970" s="93"/>
    </row>
    <row r="38971" spans="14:16">
      <c r="N38971" s="102"/>
      <c r="O38971" s="93"/>
      <c r="P38971" s="93"/>
    </row>
    <row r="38972" spans="14:16">
      <c r="N38972" s="102"/>
      <c r="O38972" s="93"/>
      <c r="P38972" s="93"/>
    </row>
    <row r="38973" spans="14:16">
      <c r="N38973" s="102"/>
      <c r="O38973" s="93"/>
      <c r="P38973" s="93"/>
    </row>
    <row r="38974" spans="14:16">
      <c r="N38974" s="102"/>
      <c r="O38974" s="93"/>
      <c r="P38974" s="93"/>
    </row>
    <row r="38975" spans="14:16">
      <c r="N38975" s="102"/>
      <c r="O38975" s="93"/>
      <c r="P38975" s="93"/>
    </row>
    <row r="38976" spans="14:16">
      <c r="N38976" s="102"/>
      <c r="O38976" s="93"/>
      <c r="P38976" s="93"/>
    </row>
    <row r="38977" spans="14:16">
      <c r="N38977" s="102"/>
      <c r="O38977" s="93"/>
      <c r="P38977" s="93"/>
    </row>
    <row r="38978" spans="14:16">
      <c r="N38978" s="102"/>
      <c r="O38978" s="93"/>
      <c r="P38978" s="93"/>
    </row>
    <row r="38979" spans="14:16">
      <c r="N38979" s="102"/>
      <c r="O38979" s="93"/>
      <c r="P38979" s="93"/>
    </row>
    <row r="38980" spans="14:16">
      <c r="N38980" s="102"/>
      <c r="O38980" s="93"/>
      <c r="P38980" s="93"/>
    </row>
    <row r="38981" spans="14:16">
      <c r="N38981" s="102"/>
      <c r="O38981" s="93"/>
      <c r="P38981" s="93"/>
    </row>
    <row r="38982" spans="14:16">
      <c r="N38982" s="102"/>
      <c r="O38982" s="93"/>
      <c r="P38982" s="93"/>
    </row>
    <row r="38983" spans="14:16">
      <c r="N38983" s="102"/>
      <c r="O38983" s="93"/>
      <c r="P38983" s="93"/>
    </row>
    <row r="38984" spans="14:16">
      <c r="N38984" s="102"/>
      <c r="O38984" s="93"/>
      <c r="P38984" s="93"/>
    </row>
    <row r="38985" spans="14:16">
      <c r="N38985" s="102"/>
      <c r="O38985" s="93"/>
      <c r="P38985" s="93"/>
    </row>
    <row r="38986" spans="14:16">
      <c r="N38986" s="102"/>
      <c r="O38986" s="93"/>
      <c r="P38986" s="93"/>
    </row>
    <row r="38987" spans="14:16">
      <c r="N38987" s="102"/>
      <c r="O38987" s="93"/>
      <c r="P38987" s="93"/>
    </row>
    <row r="38988" spans="14:16">
      <c r="N38988" s="102"/>
      <c r="O38988" s="93"/>
      <c r="P38988" s="93"/>
    </row>
    <row r="38989" spans="14:16">
      <c r="N38989" s="102"/>
      <c r="O38989" s="93"/>
      <c r="P38989" s="93"/>
    </row>
    <row r="38990" spans="14:16">
      <c r="N38990" s="102"/>
      <c r="O38990" s="93"/>
      <c r="P38990" s="93"/>
    </row>
    <row r="38991" spans="14:16">
      <c r="N38991" s="102"/>
      <c r="O38991" s="93"/>
      <c r="P38991" s="93"/>
    </row>
    <row r="38992" spans="14:16">
      <c r="N38992" s="102"/>
      <c r="O38992" s="93"/>
      <c r="P38992" s="93"/>
    </row>
    <row r="38993" spans="14:16">
      <c r="N38993" s="102"/>
      <c r="O38993" s="93"/>
      <c r="P38993" s="93"/>
    </row>
    <row r="38994" spans="14:16">
      <c r="N38994" s="102"/>
      <c r="O38994" s="93"/>
      <c r="P38994" s="93"/>
    </row>
    <row r="38995" spans="14:16">
      <c r="N38995" s="102"/>
      <c r="O38995" s="93"/>
      <c r="P38995" s="93"/>
    </row>
    <row r="38996" spans="14:16">
      <c r="N38996" s="102"/>
      <c r="O38996" s="93"/>
      <c r="P38996" s="93"/>
    </row>
    <row r="38997" spans="14:16">
      <c r="N38997" s="102"/>
      <c r="O38997" s="93"/>
      <c r="P38997" s="93"/>
    </row>
    <row r="38998" spans="14:16">
      <c r="N38998" s="102"/>
      <c r="O38998" s="93"/>
      <c r="P38998" s="93"/>
    </row>
    <row r="38999" spans="14:16">
      <c r="N38999" s="102"/>
      <c r="O38999" s="93"/>
      <c r="P38999" s="93"/>
    </row>
    <row r="39000" spans="14:16">
      <c r="N39000" s="102"/>
      <c r="O39000" s="93"/>
      <c r="P39000" s="93"/>
    </row>
    <row r="39001" spans="14:16">
      <c r="N39001" s="102"/>
      <c r="O39001" s="93"/>
      <c r="P39001" s="93"/>
    </row>
    <row r="39002" spans="14:16">
      <c r="N39002" s="102"/>
      <c r="O39002" s="93"/>
      <c r="P39002" s="93"/>
    </row>
    <row r="39003" spans="14:16">
      <c r="N39003" s="102"/>
      <c r="O39003" s="93"/>
      <c r="P39003" s="93"/>
    </row>
    <row r="39004" spans="14:16">
      <c r="N39004" s="102"/>
      <c r="O39004" s="93"/>
      <c r="P39004" s="93"/>
    </row>
    <row r="39005" spans="14:16">
      <c r="N39005" s="102"/>
      <c r="O39005" s="93"/>
      <c r="P39005" s="93"/>
    </row>
    <row r="39006" spans="14:16">
      <c r="N39006" s="102"/>
      <c r="O39006" s="93"/>
      <c r="P39006" s="93"/>
    </row>
    <row r="39007" spans="14:16">
      <c r="N39007" s="102"/>
      <c r="O39007" s="93"/>
      <c r="P39007" s="93"/>
    </row>
    <row r="39008" spans="14:16">
      <c r="N39008" s="102"/>
      <c r="O39008" s="93"/>
      <c r="P39008" s="93"/>
    </row>
    <row r="39009" spans="14:16">
      <c r="N39009" s="102"/>
      <c r="O39009" s="93"/>
      <c r="P39009" s="93"/>
    </row>
    <row r="39010" spans="14:16">
      <c r="N39010" s="102"/>
      <c r="O39010" s="93"/>
      <c r="P39010" s="93"/>
    </row>
    <row r="39011" spans="14:16">
      <c r="N39011" s="102"/>
      <c r="O39011" s="93"/>
      <c r="P39011" s="93"/>
    </row>
    <row r="39012" spans="14:16">
      <c r="N39012" s="102"/>
      <c r="O39012" s="93"/>
      <c r="P39012" s="93"/>
    </row>
    <row r="39013" spans="14:16">
      <c r="N39013" s="102"/>
      <c r="O39013" s="93"/>
      <c r="P39013" s="93"/>
    </row>
    <row r="39014" spans="14:16">
      <c r="N39014" s="102"/>
      <c r="O39014" s="93"/>
      <c r="P39014" s="93"/>
    </row>
    <row r="39015" spans="14:16">
      <c r="N39015" s="102"/>
      <c r="O39015" s="93"/>
      <c r="P39015" s="93"/>
    </row>
    <row r="39016" spans="14:16">
      <c r="N39016" s="102"/>
      <c r="O39016" s="93"/>
      <c r="P39016" s="93"/>
    </row>
    <row r="39017" spans="14:16">
      <c r="N39017" s="102"/>
      <c r="O39017" s="93"/>
      <c r="P39017" s="93"/>
    </row>
    <row r="39018" spans="14:16">
      <c r="N39018" s="102"/>
      <c r="O39018" s="93"/>
      <c r="P39018" s="93"/>
    </row>
    <row r="39019" spans="14:16">
      <c r="N39019" s="102"/>
      <c r="O39019" s="93"/>
      <c r="P39019" s="93"/>
    </row>
    <row r="39020" spans="14:16">
      <c r="N39020" s="102"/>
      <c r="O39020" s="93"/>
      <c r="P39020" s="93"/>
    </row>
    <row r="39021" spans="14:16">
      <c r="N39021" s="102"/>
      <c r="O39021" s="93"/>
      <c r="P39021" s="93"/>
    </row>
    <row r="39022" spans="14:16">
      <c r="N39022" s="102"/>
      <c r="O39022" s="93"/>
      <c r="P39022" s="93"/>
    </row>
    <row r="39023" spans="14:16">
      <c r="N39023" s="102"/>
      <c r="O39023" s="93"/>
      <c r="P39023" s="93"/>
    </row>
    <row r="39024" spans="14:16">
      <c r="N39024" s="102"/>
      <c r="O39024" s="93"/>
      <c r="P39024" s="93"/>
    </row>
    <row r="39025" spans="14:16">
      <c r="N39025" s="102"/>
      <c r="O39025" s="93"/>
      <c r="P39025" s="93"/>
    </row>
    <row r="39026" spans="14:16">
      <c r="N39026" s="102"/>
      <c r="O39026" s="93"/>
      <c r="P39026" s="93"/>
    </row>
    <row r="39027" spans="14:16">
      <c r="N39027" s="102"/>
      <c r="O39027" s="93"/>
      <c r="P39027" s="93"/>
    </row>
    <row r="39028" spans="14:16">
      <c r="N39028" s="102"/>
      <c r="O39028" s="93"/>
      <c r="P39028" s="93"/>
    </row>
    <row r="39029" spans="14:16">
      <c r="N39029" s="102"/>
      <c r="O39029" s="93"/>
      <c r="P39029" s="93"/>
    </row>
    <row r="39030" spans="14:16">
      <c r="N39030" s="102"/>
      <c r="O39030" s="93"/>
      <c r="P39030" s="93"/>
    </row>
    <row r="39031" spans="14:16">
      <c r="N39031" s="102"/>
      <c r="O39031" s="93"/>
      <c r="P39031" s="93"/>
    </row>
    <row r="39032" spans="14:16">
      <c r="N39032" s="102"/>
      <c r="O39032" s="93"/>
      <c r="P39032" s="93"/>
    </row>
    <row r="39033" spans="14:16">
      <c r="N39033" s="102"/>
      <c r="O39033" s="93"/>
      <c r="P39033" s="93"/>
    </row>
    <row r="39034" spans="14:16">
      <c r="N39034" s="102"/>
      <c r="O39034" s="93"/>
      <c r="P39034" s="93"/>
    </row>
    <row r="39035" spans="14:16">
      <c r="N39035" s="102"/>
      <c r="O39035" s="93"/>
      <c r="P39035" s="93"/>
    </row>
    <row r="39036" spans="14:16">
      <c r="N39036" s="102"/>
      <c r="O39036" s="93"/>
      <c r="P39036" s="93"/>
    </row>
    <row r="39037" spans="14:16">
      <c r="N39037" s="102"/>
      <c r="O39037" s="93"/>
      <c r="P39037" s="93"/>
    </row>
    <row r="39038" spans="14:16">
      <c r="N39038" s="102"/>
      <c r="O39038" s="93"/>
      <c r="P39038" s="93"/>
    </row>
    <row r="39039" spans="14:16">
      <c r="N39039" s="102"/>
      <c r="O39039" s="93"/>
      <c r="P39039" s="93"/>
    </row>
    <row r="39040" spans="14:16">
      <c r="N39040" s="102"/>
      <c r="O39040" s="93"/>
      <c r="P39040" s="93"/>
    </row>
    <row r="39041" spans="14:16">
      <c r="N39041" s="102"/>
      <c r="O39041" s="93"/>
      <c r="P39041" s="93"/>
    </row>
    <row r="39042" spans="14:16">
      <c r="N39042" s="102"/>
      <c r="O39042" s="93"/>
      <c r="P39042" s="93"/>
    </row>
    <row r="39043" spans="14:16">
      <c r="N39043" s="102"/>
      <c r="O39043" s="93"/>
      <c r="P39043" s="93"/>
    </row>
    <row r="39044" spans="14:16">
      <c r="N39044" s="102"/>
      <c r="O39044" s="93"/>
      <c r="P39044" s="93"/>
    </row>
    <row r="39045" spans="14:16">
      <c r="N39045" s="102"/>
      <c r="O39045" s="93"/>
      <c r="P39045" s="93"/>
    </row>
    <row r="39046" spans="14:16">
      <c r="N39046" s="102"/>
      <c r="O39046" s="93"/>
      <c r="P39046" s="93"/>
    </row>
    <row r="39047" spans="14:16">
      <c r="N39047" s="102"/>
      <c r="O39047" s="93"/>
      <c r="P39047" s="93"/>
    </row>
    <row r="39048" spans="14:16">
      <c r="N39048" s="102"/>
      <c r="O39048" s="93"/>
      <c r="P39048" s="93"/>
    </row>
    <row r="39049" spans="14:16">
      <c r="N39049" s="102"/>
      <c r="O39049" s="93"/>
      <c r="P39049" s="93"/>
    </row>
    <row r="39050" spans="14:16">
      <c r="N39050" s="102"/>
      <c r="O39050" s="93"/>
      <c r="P39050" s="93"/>
    </row>
    <row r="39051" spans="14:16">
      <c r="N39051" s="102"/>
      <c r="O39051" s="93"/>
      <c r="P39051" s="93"/>
    </row>
    <row r="39052" spans="14:16">
      <c r="N39052" s="102"/>
      <c r="O39052" s="93"/>
      <c r="P39052" s="93"/>
    </row>
    <row r="39053" spans="14:16">
      <c r="N39053" s="102"/>
      <c r="O39053" s="93"/>
      <c r="P39053" s="93"/>
    </row>
    <row r="39054" spans="14:16">
      <c r="N39054" s="102"/>
      <c r="O39054" s="93"/>
      <c r="P39054" s="93"/>
    </row>
    <row r="39055" spans="14:16">
      <c r="N39055" s="102"/>
      <c r="O39055" s="93"/>
      <c r="P39055" s="93"/>
    </row>
    <row r="39056" spans="14:16">
      <c r="N39056" s="102"/>
      <c r="O39056" s="93"/>
      <c r="P39056" s="93"/>
    </row>
    <row r="39057" spans="14:16">
      <c r="N39057" s="102"/>
      <c r="O39057" s="93"/>
      <c r="P39057" s="93"/>
    </row>
    <row r="39058" spans="14:16">
      <c r="N39058" s="102"/>
      <c r="O39058" s="93"/>
      <c r="P39058" s="93"/>
    </row>
    <row r="39059" spans="14:16">
      <c r="N39059" s="102"/>
      <c r="O39059" s="93"/>
      <c r="P39059" s="93"/>
    </row>
    <row r="39060" spans="14:16">
      <c r="N39060" s="102"/>
      <c r="O39060" s="93"/>
      <c r="P39060" s="93"/>
    </row>
    <row r="39061" spans="14:16">
      <c r="N39061" s="102"/>
      <c r="O39061" s="93"/>
      <c r="P39061" s="93"/>
    </row>
    <row r="39062" spans="14:16">
      <c r="N39062" s="102"/>
      <c r="O39062" s="93"/>
      <c r="P39062" s="93"/>
    </row>
    <row r="39063" spans="14:16">
      <c r="N39063" s="102"/>
      <c r="O39063" s="93"/>
      <c r="P39063" s="93"/>
    </row>
    <row r="39064" spans="14:16">
      <c r="N39064" s="102"/>
      <c r="O39064" s="93"/>
      <c r="P39064" s="93"/>
    </row>
    <row r="39065" spans="14:16">
      <c r="N39065" s="102"/>
      <c r="O39065" s="93"/>
      <c r="P39065" s="93"/>
    </row>
    <row r="39066" spans="14:16">
      <c r="N39066" s="102"/>
      <c r="O39066" s="93"/>
      <c r="P39066" s="93"/>
    </row>
    <row r="39067" spans="14:16">
      <c r="N39067" s="102"/>
      <c r="O39067" s="93"/>
      <c r="P39067" s="93"/>
    </row>
    <row r="39068" spans="14:16">
      <c r="N39068" s="102"/>
      <c r="O39068" s="93"/>
      <c r="P39068" s="93"/>
    </row>
    <row r="39069" spans="14:16">
      <c r="N39069" s="102"/>
      <c r="O39069" s="93"/>
      <c r="P39069" s="93"/>
    </row>
    <row r="39070" spans="14:16">
      <c r="N39070" s="102"/>
      <c r="O39070" s="93"/>
      <c r="P39070" s="93"/>
    </row>
    <row r="39071" spans="14:16">
      <c r="N39071" s="102"/>
      <c r="O39071" s="93"/>
      <c r="P39071" s="93"/>
    </row>
    <row r="39072" spans="14:16">
      <c r="N39072" s="102"/>
      <c r="O39072" s="93"/>
      <c r="P39072" s="93"/>
    </row>
    <row r="39073" spans="14:16">
      <c r="N39073" s="102"/>
      <c r="O39073" s="93"/>
      <c r="P39073" s="93"/>
    </row>
    <row r="39074" spans="14:16">
      <c r="N39074" s="102"/>
      <c r="O39074" s="93"/>
      <c r="P39074" s="93"/>
    </row>
    <row r="39075" spans="14:16">
      <c r="N39075" s="102"/>
      <c r="O39075" s="93"/>
      <c r="P39075" s="93"/>
    </row>
    <row r="39076" spans="14:16">
      <c r="N39076" s="102"/>
      <c r="O39076" s="93"/>
      <c r="P39076" s="93"/>
    </row>
    <row r="39077" spans="14:16">
      <c r="N39077" s="102"/>
      <c r="O39077" s="93"/>
      <c r="P39077" s="93"/>
    </row>
    <row r="39078" spans="14:16">
      <c r="N39078" s="102"/>
      <c r="O39078" s="93"/>
      <c r="P39078" s="93"/>
    </row>
    <row r="39079" spans="14:16">
      <c r="N39079" s="102"/>
      <c r="O39079" s="93"/>
      <c r="P39079" s="93"/>
    </row>
    <row r="39080" spans="14:16">
      <c r="N39080" s="102"/>
      <c r="O39080" s="93"/>
      <c r="P39080" s="93"/>
    </row>
    <row r="39081" spans="14:16">
      <c r="N39081" s="102"/>
      <c r="O39081" s="93"/>
      <c r="P39081" s="93"/>
    </row>
    <row r="39082" spans="14:16">
      <c r="N39082" s="102"/>
      <c r="O39082" s="93"/>
      <c r="P39082" s="93"/>
    </row>
    <row r="39083" spans="14:16">
      <c r="N39083" s="102"/>
      <c r="O39083" s="93"/>
      <c r="P39083" s="93"/>
    </row>
    <row r="39084" spans="14:16">
      <c r="N39084" s="102"/>
      <c r="O39084" s="93"/>
      <c r="P39084" s="93"/>
    </row>
    <row r="39085" spans="14:16">
      <c r="N39085" s="102"/>
      <c r="O39085" s="93"/>
      <c r="P39085" s="93"/>
    </row>
    <row r="39086" spans="14:16">
      <c r="N39086" s="102"/>
      <c r="O39086" s="93"/>
      <c r="P39086" s="93"/>
    </row>
    <row r="39087" spans="14:16">
      <c r="N39087" s="102"/>
      <c r="O39087" s="93"/>
      <c r="P39087" s="93"/>
    </row>
    <row r="39088" spans="14:16">
      <c r="N39088" s="102"/>
      <c r="O39088" s="93"/>
      <c r="P39088" s="93"/>
    </row>
    <row r="39089" spans="14:16">
      <c r="N39089" s="102"/>
      <c r="O39089" s="93"/>
      <c r="P39089" s="93"/>
    </row>
    <row r="39090" spans="14:16">
      <c r="N39090" s="102"/>
      <c r="O39090" s="93"/>
      <c r="P39090" s="93"/>
    </row>
    <row r="39091" spans="14:16">
      <c r="N39091" s="102"/>
      <c r="O39091" s="93"/>
      <c r="P39091" s="93"/>
    </row>
    <row r="39092" spans="14:16">
      <c r="N39092" s="102"/>
      <c r="O39092" s="93"/>
      <c r="P39092" s="93"/>
    </row>
    <row r="39093" spans="14:16">
      <c r="N39093" s="102"/>
      <c r="O39093" s="93"/>
      <c r="P39093" s="93"/>
    </row>
    <row r="39094" spans="14:16">
      <c r="N39094" s="102"/>
      <c r="O39094" s="93"/>
      <c r="P39094" s="93"/>
    </row>
    <row r="39095" spans="14:16">
      <c r="N39095" s="102"/>
      <c r="O39095" s="93"/>
      <c r="P39095" s="93"/>
    </row>
    <row r="39096" spans="14:16">
      <c r="N39096" s="102"/>
      <c r="O39096" s="93"/>
      <c r="P39096" s="93"/>
    </row>
    <row r="39097" spans="14:16">
      <c r="N39097" s="102"/>
      <c r="O39097" s="93"/>
      <c r="P39097" s="93"/>
    </row>
    <row r="39098" spans="14:16">
      <c r="N39098" s="102"/>
      <c r="O39098" s="93"/>
      <c r="P39098" s="93"/>
    </row>
    <row r="39099" spans="14:16">
      <c r="N39099" s="102"/>
      <c r="O39099" s="93"/>
      <c r="P39099" s="93"/>
    </row>
    <row r="39100" spans="14:16">
      <c r="N39100" s="102"/>
      <c r="O39100" s="93"/>
      <c r="P39100" s="93"/>
    </row>
    <row r="39101" spans="14:16">
      <c r="N39101" s="102"/>
      <c r="O39101" s="93"/>
      <c r="P39101" s="93"/>
    </row>
    <row r="39102" spans="14:16">
      <c r="N39102" s="102"/>
      <c r="O39102" s="93"/>
      <c r="P39102" s="93"/>
    </row>
    <row r="39103" spans="14:16">
      <c r="N39103" s="102"/>
      <c r="O39103" s="93"/>
      <c r="P39103" s="93"/>
    </row>
    <row r="39104" spans="14:16">
      <c r="N39104" s="102"/>
      <c r="O39104" s="93"/>
      <c r="P39104" s="93"/>
    </row>
    <row r="39105" spans="14:16">
      <c r="N39105" s="102"/>
      <c r="O39105" s="93"/>
      <c r="P39105" s="93"/>
    </row>
    <row r="39106" spans="14:16">
      <c r="N39106" s="102"/>
      <c r="O39106" s="93"/>
      <c r="P39106" s="93"/>
    </row>
    <row r="39107" spans="14:16">
      <c r="N39107" s="102"/>
      <c r="O39107" s="93"/>
      <c r="P39107" s="93"/>
    </row>
    <row r="39108" spans="14:16">
      <c r="N39108" s="102"/>
      <c r="O39108" s="93"/>
      <c r="P39108" s="93"/>
    </row>
    <row r="39109" spans="14:16">
      <c r="N39109" s="102"/>
      <c r="O39109" s="93"/>
      <c r="P39109" s="93"/>
    </row>
    <row r="39110" spans="14:16">
      <c r="N39110" s="102"/>
      <c r="O39110" s="93"/>
      <c r="P39110" s="93"/>
    </row>
    <row r="39111" spans="14:16">
      <c r="N39111" s="102"/>
      <c r="O39111" s="93"/>
      <c r="P39111" s="93"/>
    </row>
    <row r="39112" spans="14:16">
      <c r="N39112" s="102"/>
      <c r="O39112" s="93"/>
      <c r="P39112" s="93"/>
    </row>
    <row r="39113" spans="14:16">
      <c r="N39113" s="102"/>
      <c r="O39113" s="93"/>
      <c r="P39113" s="93"/>
    </row>
    <row r="39114" spans="14:16">
      <c r="N39114" s="102"/>
      <c r="O39114" s="93"/>
      <c r="P39114" s="93"/>
    </row>
    <row r="39115" spans="14:16">
      <c r="N39115" s="102"/>
      <c r="O39115" s="93"/>
      <c r="P39115" s="93"/>
    </row>
    <row r="39116" spans="14:16">
      <c r="N39116" s="102"/>
      <c r="O39116" s="93"/>
      <c r="P39116" s="93"/>
    </row>
    <row r="39117" spans="14:16">
      <c r="N39117" s="102"/>
      <c r="O39117" s="93"/>
      <c r="P39117" s="93"/>
    </row>
    <row r="39118" spans="14:16">
      <c r="N39118" s="102"/>
      <c r="O39118" s="93"/>
      <c r="P39118" s="93"/>
    </row>
    <row r="39119" spans="14:16">
      <c r="N39119" s="102"/>
      <c r="O39119" s="93"/>
      <c r="P39119" s="93"/>
    </row>
    <row r="39120" spans="14:16">
      <c r="N39120" s="102"/>
      <c r="O39120" s="93"/>
      <c r="P39120" s="93"/>
    </row>
    <row r="39121" spans="14:16">
      <c r="N39121" s="102"/>
      <c r="O39121" s="93"/>
      <c r="P39121" s="93"/>
    </row>
    <row r="39122" spans="14:16">
      <c r="N39122" s="102"/>
      <c r="O39122" s="93"/>
      <c r="P39122" s="93"/>
    </row>
    <row r="39123" spans="14:16">
      <c r="N39123" s="102"/>
      <c r="O39123" s="93"/>
      <c r="P39123" s="93"/>
    </row>
    <row r="39124" spans="14:16">
      <c r="N39124" s="102"/>
      <c r="O39124" s="93"/>
      <c r="P39124" s="93"/>
    </row>
    <row r="39125" spans="14:16">
      <c r="N39125" s="102"/>
      <c r="O39125" s="93"/>
      <c r="P39125" s="93"/>
    </row>
    <row r="39126" spans="14:16">
      <c r="N39126" s="102"/>
      <c r="O39126" s="93"/>
      <c r="P39126" s="93"/>
    </row>
    <row r="39127" spans="14:16">
      <c r="N39127" s="102"/>
      <c r="O39127" s="93"/>
      <c r="P39127" s="93"/>
    </row>
    <row r="39128" spans="14:16">
      <c r="N39128" s="102"/>
      <c r="O39128" s="93"/>
      <c r="P39128" s="93"/>
    </row>
    <row r="39129" spans="14:16">
      <c r="N39129" s="102"/>
      <c r="O39129" s="93"/>
      <c r="P39129" s="93"/>
    </row>
    <row r="39130" spans="14:16">
      <c r="N39130" s="102"/>
      <c r="O39130" s="93"/>
      <c r="P39130" s="93"/>
    </row>
    <row r="39131" spans="14:16">
      <c r="N39131" s="102"/>
      <c r="O39131" s="93"/>
      <c r="P39131" s="93"/>
    </row>
    <row r="39132" spans="14:16">
      <c r="N39132" s="102"/>
      <c r="O39132" s="93"/>
      <c r="P39132" s="93"/>
    </row>
    <row r="39133" spans="14:16">
      <c r="N39133" s="102"/>
      <c r="O39133" s="93"/>
      <c r="P39133" s="93"/>
    </row>
    <row r="39134" spans="14:16">
      <c r="N39134" s="102"/>
      <c r="O39134" s="93"/>
      <c r="P39134" s="93"/>
    </row>
    <row r="39135" spans="14:16">
      <c r="N39135" s="102"/>
      <c r="O39135" s="93"/>
      <c r="P39135" s="93"/>
    </row>
    <row r="39136" spans="14:16">
      <c r="N39136" s="102"/>
      <c r="O39136" s="93"/>
      <c r="P39136" s="93"/>
    </row>
    <row r="39137" spans="14:16">
      <c r="N39137" s="102"/>
      <c r="O39137" s="93"/>
      <c r="P39137" s="93"/>
    </row>
    <row r="39138" spans="14:16">
      <c r="N39138" s="102"/>
      <c r="O39138" s="93"/>
      <c r="P39138" s="93"/>
    </row>
    <row r="39139" spans="14:16">
      <c r="N39139" s="102"/>
      <c r="O39139" s="93"/>
      <c r="P39139" s="93"/>
    </row>
    <row r="39140" spans="14:16">
      <c r="N39140" s="102"/>
      <c r="O39140" s="93"/>
      <c r="P39140" s="93"/>
    </row>
    <row r="39141" spans="14:16">
      <c r="N39141" s="102"/>
      <c r="O39141" s="93"/>
      <c r="P39141" s="93"/>
    </row>
    <row r="39142" spans="14:16">
      <c r="N39142" s="102"/>
      <c r="O39142" s="93"/>
      <c r="P39142" s="93"/>
    </row>
    <row r="39143" spans="14:16">
      <c r="N39143" s="102"/>
      <c r="O39143" s="93"/>
      <c r="P39143" s="93"/>
    </row>
    <row r="39144" spans="14:16">
      <c r="N39144" s="102"/>
      <c r="O39144" s="93"/>
      <c r="P39144" s="93"/>
    </row>
    <row r="39145" spans="14:16">
      <c r="N39145" s="102"/>
      <c r="O39145" s="93"/>
      <c r="P39145" s="93"/>
    </row>
    <row r="39146" spans="14:16">
      <c r="N39146" s="102"/>
      <c r="O39146" s="93"/>
      <c r="P39146" s="93"/>
    </row>
    <row r="39147" spans="14:16">
      <c r="N39147" s="102"/>
      <c r="O39147" s="93"/>
      <c r="P39147" s="93"/>
    </row>
    <row r="39148" spans="14:16">
      <c r="N39148" s="102"/>
      <c r="O39148" s="93"/>
      <c r="P39148" s="93"/>
    </row>
    <row r="39149" spans="14:16">
      <c r="N39149" s="102"/>
      <c r="O39149" s="93"/>
      <c r="P39149" s="93"/>
    </row>
    <row r="39150" spans="14:16">
      <c r="N39150" s="102"/>
      <c r="O39150" s="93"/>
      <c r="P39150" s="93"/>
    </row>
    <row r="39151" spans="14:16">
      <c r="N39151" s="102"/>
      <c r="O39151" s="93"/>
      <c r="P39151" s="93"/>
    </row>
    <row r="39152" spans="14:16">
      <c r="N39152" s="102"/>
      <c r="O39152" s="93"/>
      <c r="P39152" s="93"/>
    </row>
    <row r="39153" spans="14:16">
      <c r="N39153" s="102"/>
      <c r="O39153" s="93"/>
      <c r="P39153" s="93"/>
    </row>
    <row r="39154" spans="14:16">
      <c r="N39154" s="102"/>
      <c r="O39154" s="93"/>
      <c r="P39154" s="93"/>
    </row>
    <row r="39155" spans="14:16">
      <c r="N39155" s="102"/>
      <c r="O39155" s="93"/>
      <c r="P39155" s="93"/>
    </row>
    <row r="39156" spans="14:16">
      <c r="N39156" s="102"/>
      <c r="O39156" s="93"/>
      <c r="P39156" s="93"/>
    </row>
    <row r="39157" spans="14:16">
      <c r="N39157" s="102"/>
      <c r="O39157" s="93"/>
      <c r="P39157" s="93"/>
    </row>
    <row r="39158" spans="14:16">
      <c r="N39158" s="102"/>
      <c r="O39158" s="93"/>
      <c r="P39158" s="93"/>
    </row>
    <row r="39159" spans="14:16">
      <c r="N39159" s="102"/>
      <c r="O39159" s="93"/>
      <c r="P39159" s="93"/>
    </row>
    <row r="39160" spans="14:16">
      <c r="N39160" s="102"/>
      <c r="O39160" s="93"/>
      <c r="P39160" s="93"/>
    </row>
    <row r="39161" spans="14:16">
      <c r="N39161" s="102"/>
      <c r="O39161" s="93"/>
      <c r="P39161" s="93"/>
    </row>
    <row r="39162" spans="14:16">
      <c r="N39162" s="102"/>
      <c r="O39162" s="93"/>
      <c r="P39162" s="93"/>
    </row>
    <row r="39163" spans="14:16">
      <c r="N39163" s="102"/>
      <c r="O39163" s="93"/>
      <c r="P39163" s="93"/>
    </row>
    <row r="39164" spans="14:16">
      <c r="N39164" s="102"/>
      <c r="O39164" s="93"/>
      <c r="P39164" s="93"/>
    </row>
    <row r="39165" spans="14:16">
      <c r="N39165" s="102"/>
      <c r="O39165" s="93"/>
      <c r="P39165" s="93"/>
    </row>
    <row r="39166" spans="14:16">
      <c r="N39166" s="102"/>
      <c r="O39166" s="93"/>
      <c r="P39166" s="93"/>
    </row>
    <row r="39167" spans="14:16">
      <c r="N39167" s="102"/>
      <c r="O39167" s="93"/>
      <c r="P39167" s="93"/>
    </row>
    <row r="39168" spans="14:16">
      <c r="N39168" s="102"/>
      <c r="O39168" s="93"/>
      <c r="P39168" s="93"/>
    </row>
    <row r="39169" spans="14:16">
      <c r="N39169" s="102"/>
      <c r="O39169" s="93"/>
      <c r="P39169" s="93"/>
    </row>
    <row r="39170" spans="14:16">
      <c r="N39170" s="102"/>
      <c r="O39170" s="93"/>
      <c r="P39170" s="93"/>
    </row>
    <row r="39171" spans="14:16">
      <c r="N39171" s="102"/>
      <c r="O39171" s="93"/>
      <c r="P39171" s="93"/>
    </row>
    <row r="39172" spans="14:16">
      <c r="N39172" s="102"/>
      <c r="O39172" s="93"/>
      <c r="P39172" s="93"/>
    </row>
    <row r="39173" spans="14:16">
      <c r="N39173" s="102"/>
      <c r="O39173" s="93"/>
      <c r="P39173" s="93"/>
    </row>
    <row r="39174" spans="14:16">
      <c r="N39174" s="102"/>
      <c r="O39174" s="93"/>
      <c r="P39174" s="93"/>
    </row>
    <row r="39175" spans="14:16">
      <c r="N39175" s="102"/>
      <c r="O39175" s="93"/>
      <c r="P39175" s="93"/>
    </row>
    <row r="39176" spans="14:16">
      <c r="N39176" s="102"/>
      <c r="O39176" s="93"/>
      <c r="P39176" s="93"/>
    </row>
    <row r="39177" spans="14:16">
      <c r="N39177" s="102"/>
      <c r="O39177" s="93"/>
      <c r="P39177" s="93"/>
    </row>
    <row r="39178" spans="14:16">
      <c r="N39178" s="102"/>
      <c r="O39178" s="93"/>
      <c r="P39178" s="93"/>
    </row>
    <row r="39179" spans="14:16">
      <c r="N39179" s="102"/>
      <c r="O39179" s="93"/>
      <c r="P39179" s="93"/>
    </row>
    <row r="39180" spans="14:16">
      <c r="N39180" s="102"/>
      <c r="O39180" s="93"/>
      <c r="P39180" s="93"/>
    </row>
    <row r="39181" spans="14:16">
      <c r="N39181" s="102"/>
      <c r="O39181" s="93"/>
      <c r="P39181" s="93"/>
    </row>
    <row r="39182" spans="14:16">
      <c r="N39182" s="102"/>
      <c r="O39182" s="93"/>
      <c r="P39182" s="93"/>
    </row>
    <row r="39183" spans="14:16">
      <c r="N39183" s="102"/>
      <c r="O39183" s="93"/>
      <c r="P39183" s="93"/>
    </row>
    <row r="39184" spans="14:16">
      <c r="N39184" s="102"/>
      <c r="O39184" s="93"/>
      <c r="P39184" s="93"/>
    </row>
    <row r="39185" spans="14:16">
      <c r="N39185" s="102"/>
      <c r="O39185" s="93"/>
      <c r="P39185" s="93"/>
    </row>
    <row r="39186" spans="14:16">
      <c r="N39186" s="102"/>
      <c r="O39186" s="93"/>
      <c r="P39186" s="93"/>
    </row>
    <row r="39187" spans="14:16">
      <c r="N39187" s="102"/>
      <c r="O39187" s="93"/>
      <c r="P39187" s="93"/>
    </row>
    <row r="39188" spans="14:16">
      <c r="N39188" s="102"/>
      <c r="O39188" s="93"/>
      <c r="P39188" s="93"/>
    </row>
    <row r="39189" spans="14:16">
      <c r="N39189" s="102"/>
      <c r="O39189" s="93"/>
      <c r="P39189" s="93"/>
    </row>
    <row r="39190" spans="14:16">
      <c r="N39190" s="102"/>
      <c r="O39190" s="93"/>
      <c r="P39190" s="93"/>
    </row>
    <row r="39191" spans="14:16">
      <c r="N39191" s="102"/>
      <c r="O39191" s="93"/>
      <c r="P39191" s="93"/>
    </row>
    <row r="39192" spans="14:16">
      <c r="N39192" s="102"/>
      <c r="O39192" s="93"/>
      <c r="P39192" s="93"/>
    </row>
    <row r="39193" spans="14:16">
      <c r="N39193" s="102"/>
      <c r="O39193" s="93"/>
      <c r="P39193" s="93"/>
    </row>
    <row r="39194" spans="14:16">
      <c r="N39194" s="102"/>
      <c r="O39194" s="93"/>
      <c r="P39194" s="93"/>
    </row>
    <row r="39195" spans="14:16">
      <c r="N39195" s="102"/>
      <c r="O39195" s="93"/>
      <c r="P39195" s="93"/>
    </row>
    <row r="39196" spans="14:16">
      <c r="N39196" s="102"/>
      <c r="O39196" s="93"/>
      <c r="P39196" s="93"/>
    </row>
    <row r="39197" spans="14:16">
      <c r="N39197" s="102"/>
      <c r="O39197" s="93"/>
      <c r="P39197" s="93"/>
    </row>
    <row r="39198" spans="14:16">
      <c r="N39198" s="102"/>
      <c r="O39198" s="93"/>
      <c r="P39198" s="93"/>
    </row>
    <row r="39199" spans="14:16">
      <c r="N39199" s="102"/>
      <c r="O39199" s="93"/>
      <c r="P39199" s="93"/>
    </row>
    <row r="39200" spans="14:16">
      <c r="N39200" s="102"/>
      <c r="O39200" s="93"/>
      <c r="P39200" s="93"/>
    </row>
    <row r="39201" spans="14:16">
      <c r="N39201" s="102"/>
      <c r="O39201" s="93"/>
      <c r="P39201" s="93"/>
    </row>
    <row r="39202" spans="14:16">
      <c r="N39202" s="102"/>
      <c r="O39202" s="93"/>
      <c r="P39202" s="93"/>
    </row>
    <row r="39203" spans="14:16">
      <c r="N39203" s="102"/>
      <c r="O39203" s="93"/>
      <c r="P39203" s="93"/>
    </row>
    <row r="39204" spans="14:16">
      <c r="N39204" s="102"/>
      <c r="O39204" s="93"/>
      <c r="P39204" s="93"/>
    </row>
    <row r="39205" spans="14:16">
      <c r="N39205" s="102"/>
      <c r="O39205" s="93"/>
      <c r="P39205" s="93"/>
    </row>
    <row r="39206" spans="14:16">
      <c r="N39206" s="102"/>
      <c r="O39206" s="93"/>
      <c r="P39206" s="93"/>
    </row>
    <row r="39207" spans="14:16">
      <c r="N39207" s="102"/>
      <c r="O39207" s="93"/>
      <c r="P39207" s="93"/>
    </row>
    <row r="39208" spans="14:16">
      <c r="N39208" s="102"/>
      <c r="O39208" s="93"/>
      <c r="P39208" s="93"/>
    </row>
    <row r="39209" spans="14:16">
      <c r="N39209" s="102"/>
      <c r="O39209" s="93"/>
      <c r="P39209" s="93"/>
    </row>
    <row r="39210" spans="14:16">
      <c r="N39210" s="102"/>
      <c r="O39210" s="93"/>
      <c r="P39210" s="93"/>
    </row>
    <row r="39211" spans="14:16">
      <c r="N39211" s="102"/>
      <c r="O39211" s="93"/>
      <c r="P39211" s="93"/>
    </row>
    <row r="39212" spans="14:16">
      <c r="N39212" s="102"/>
      <c r="O39212" s="93"/>
      <c r="P39212" s="93"/>
    </row>
    <row r="39213" spans="14:16">
      <c r="N39213" s="102"/>
      <c r="O39213" s="93"/>
      <c r="P39213" s="93"/>
    </row>
    <row r="39214" spans="14:16">
      <c r="N39214" s="102"/>
      <c r="O39214" s="93"/>
      <c r="P39214" s="93"/>
    </row>
    <row r="39215" spans="14:16">
      <c r="N39215" s="102"/>
      <c r="O39215" s="93"/>
      <c r="P39215" s="93"/>
    </row>
    <row r="39216" spans="14:16">
      <c r="N39216" s="102"/>
      <c r="O39216" s="93"/>
      <c r="P39216" s="93"/>
    </row>
    <row r="39217" spans="14:16">
      <c r="N39217" s="102"/>
      <c r="O39217" s="93"/>
      <c r="P39217" s="93"/>
    </row>
    <row r="39218" spans="14:16">
      <c r="N39218" s="102"/>
      <c r="O39218" s="93"/>
      <c r="P39218" s="93"/>
    </row>
    <row r="39219" spans="14:16">
      <c r="N39219" s="102"/>
      <c r="O39219" s="93"/>
      <c r="P39219" s="93"/>
    </row>
    <row r="39220" spans="14:16">
      <c r="N39220" s="102"/>
      <c r="O39220" s="93"/>
      <c r="P39220" s="93"/>
    </row>
    <row r="39221" spans="14:16">
      <c r="N39221" s="102"/>
      <c r="O39221" s="93"/>
      <c r="P39221" s="93"/>
    </row>
    <row r="39222" spans="14:16">
      <c r="N39222" s="102"/>
      <c r="O39222" s="93"/>
      <c r="P39222" s="93"/>
    </row>
    <row r="39223" spans="14:16">
      <c r="N39223" s="102"/>
      <c r="O39223" s="93"/>
      <c r="P39223" s="93"/>
    </row>
    <row r="39224" spans="14:16">
      <c r="N39224" s="102"/>
      <c r="O39224" s="93"/>
      <c r="P39224" s="93"/>
    </row>
    <row r="39225" spans="14:16">
      <c r="N39225" s="102"/>
      <c r="O39225" s="93"/>
      <c r="P39225" s="93"/>
    </row>
    <row r="39226" spans="14:16">
      <c r="N39226" s="102"/>
      <c r="O39226" s="93"/>
      <c r="P39226" s="93"/>
    </row>
    <row r="39227" spans="14:16">
      <c r="N39227" s="102"/>
      <c r="O39227" s="93"/>
      <c r="P39227" s="93"/>
    </row>
    <row r="39228" spans="14:16">
      <c r="N39228" s="102"/>
      <c r="O39228" s="93"/>
      <c r="P39228" s="93"/>
    </row>
    <row r="39229" spans="14:16">
      <c r="N39229" s="102"/>
      <c r="O39229" s="93"/>
      <c r="P39229" s="93"/>
    </row>
    <row r="39230" spans="14:16">
      <c r="N39230" s="102"/>
      <c r="O39230" s="93"/>
      <c r="P39230" s="93"/>
    </row>
    <row r="39231" spans="14:16">
      <c r="N39231" s="102"/>
      <c r="O39231" s="93"/>
      <c r="P39231" s="93"/>
    </row>
    <row r="39232" spans="14:16">
      <c r="N39232" s="102"/>
      <c r="O39232" s="93"/>
      <c r="P39232" s="93"/>
    </row>
    <row r="39233" spans="14:16">
      <c r="N39233" s="102"/>
      <c r="O39233" s="93"/>
      <c r="P39233" s="93"/>
    </row>
    <row r="39234" spans="14:16">
      <c r="N39234" s="102"/>
      <c r="O39234" s="93"/>
      <c r="P39234" s="93"/>
    </row>
    <row r="39235" spans="14:16">
      <c r="N39235" s="102"/>
      <c r="O39235" s="93"/>
      <c r="P39235" s="93"/>
    </row>
    <row r="39236" spans="14:16">
      <c r="N39236" s="102"/>
      <c r="O39236" s="93"/>
      <c r="P39236" s="93"/>
    </row>
    <row r="39237" spans="14:16">
      <c r="N39237" s="102"/>
      <c r="O39237" s="93"/>
      <c r="P39237" s="93"/>
    </row>
    <row r="39238" spans="14:16">
      <c r="N39238" s="102"/>
      <c r="O39238" s="93"/>
      <c r="P39238" s="93"/>
    </row>
    <row r="39239" spans="14:16">
      <c r="N39239" s="102"/>
      <c r="O39239" s="93"/>
      <c r="P39239" s="93"/>
    </row>
    <row r="39240" spans="14:16">
      <c r="N39240" s="102"/>
      <c r="O39240" s="93"/>
      <c r="P39240" s="93"/>
    </row>
    <row r="39241" spans="14:16">
      <c r="N39241" s="102"/>
      <c r="O39241" s="93"/>
      <c r="P39241" s="93"/>
    </row>
    <row r="39242" spans="14:16">
      <c r="N39242" s="102"/>
      <c r="O39242" s="93"/>
      <c r="P39242" s="93"/>
    </row>
    <row r="39243" spans="14:16">
      <c r="N39243" s="102"/>
      <c r="O39243" s="93"/>
      <c r="P39243" s="93"/>
    </row>
    <row r="39244" spans="14:16">
      <c r="N39244" s="102"/>
      <c r="O39244" s="93"/>
      <c r="P39244" s="93"/>
    </row>
    <row r="39245" spans="14:16">
      <c r="N39245" s="102"/>
      <c r="O39245" s="93"/>
      <c r="P39245" s="93"/>
    </row>
    <row r="39246" spans="14:16">
      <c r="N39246" s="102"/>
      <c r="O39246" s="93"/>
      <c r="P39246" s="93"/>
    </row>
    <row r="39247" spans="14:16">
      <c r="N39247" s="102"/>
      <c r="O39247" s="93"/>
      <c r="P39247" s="93"/>
    </row>
    <row r="39248" spans="14:16">
      <c r="N39248" s="102"/>
      <c r="O39248" s="93"/>
      <c r="P39248" s="93"/>
    </row>
    <row r="39249" spans="14:16">
      <c r="N39249" s="102"/>
      <c r="O39249" s="93"/>
      <c r="P39249" s="93"/>
    </row>
    <row r="39250" spans="14:16">
      <c r="N39250" s="102"/>
      <c r="O39250" s="93"/>
      <c r="P39250" s="93"/>
    </row>
    <row r="39251" spans="14:16">
      <c r="N39251" s="102"/>
      <c r="O39251" s="93"/>
      <c r="P39251" s="93"/>
    </row>
    <row r="39252" spans="14:16">
      <c r="N39252" s="102"/>
      <c r="O39252" s="93"/>
      <c r="P39252" s="93"/>
    </row>
    <row r="39253" spans="14:16">
      <c r="N39253" s="102"/>
      <c r="O39253" s="93"/>
      <c r="P39253" s="93"/>
    </row>
    <row r="39254" spans="14:16">
      <c r="N39254" s="102"/>
      <c r="O39254" s="93"/>
      <c r="P39254" s="93"/>
    </row>
    <row r="39255" spans="14:16">
      <c r="N39255" s="102"/>
      <c r="O39255" s="93"/>
      <c r="P39255" s="93"/>
    </row>
    <row r="39256" spans="14:16">
      <c r="N39256" s="102"/>
      <c r="O39256" s="93"/>
      <c r="P39256" s="93"/>
    </row>
    <row r="39257" spans="14:16">
      <c r="N39257" s="102"/>
      <c r="O39257" s="93"/>
      <c r="P39257" s="93"/>
    </row>
    <row r="39258" spans="14:16">
      <c r="N39258" s="102"/>
      <c r="O39258" s="93"/>
      <c r="P39258" s="93"/>
    </row>
    <row r="39259" spans="14:16">
      <c r="N39259" s="102"/>
      <c r="O39259" s="93"/>
      <c r="P39259" s="93"/>
    </row>
    <row r="39260" spans="14:16">
      <c r="N39260" s="102"/>
      <c r="O39260" s="93"/>
      <c r="P39260" s="93"/>
    </row>
    <row r="39261" spans="14:16">
      <c r="N39261" s="102"/>
      <c r="O39261" s="93"/>
      <c r="P39261" s="93"/>
    </row>
    <row r="39262" spans="14:16">
      <c r="N39262" s="102"/>
      <c r="O39262" s="93"/>
      <c r="P39262" s="93"/>
    </row>
    <row r="39263" spans="14:16">
      <c r="N39263" s="102"/>
      <c r="O39263" s="93"/>
      <c r="P39263" s="93"/>
    </row>
    <row r="39264" spans="14:16">
      <c r="N39264" s="102"/>
      <c r="O39264" s="93"/>
      <c r="P39264" s="93"/>
    </row>
    <row r="39265" spans="14:16">
      <c r="N39265" s="102"/>
      <c r="O39265" s="93"/>
      <c r="P39265" s="93"/>
    </row>
    <row r="39266" spans="14:16">
      <c r="N39266" s="102"/>
      <c r="O39266" s="93"/>
      <c r="P39266" s="93"/>
    </row>
    <row r="39267" spans="14:16">
      <c r="N39267" s="102"/>
      <c r="O39267" s="93"/>
      <c r="P39267" s="93"/>
    </row>
    <row r="39268" spans="14:16">
      <c r="N39268" s="102"/>
      <c r="O39268" s="93"/>
      <c r="P39268" s="93"/>
    </row>
    <row r="39269" spans="14:16">
      <c r="N39269" s="102"/>
      <c r="O39269" s="93"/>
      <c r="P39269" s="93"/>
    </row>
    <row r="39270" spans="14:16">
      <c r="N39270" s="102"/>
      <c r="O39270" s="93"/>
      <c r="P39270" s="93"/>
    </row>
    <row r="39271" spans="14:16">
      <c r="N39271" s="102"/>
      <c r="O39271" s="93"/>
      <c r="P39271" s="93"/>
    </row>
    <row r="39272" spans="14:16">
      <c r="N39272" s="102"/>
      <c r="O39272" s="93"/>
      <c r="P39272" s="93"/>
    </row>
    <row r="39273" spans="14:16">
      <c r="N39273" s="102"/>
      <c r="O39273" s="93"/>
      <c r="P39273" s="93"/>
    </row>
    <row r="39274" spans="14:16">
      <c r="N39274" s="102"/>
      <c r="O39274" s="93"/>
      <c r="P39274" s="93"/>
    </row>
    <row r="39275" spans="14:16">
      <c r="N39275" s="102"/>
      <c r="O39275" s="93"/>
      <c r="P39275" s="93"/>
    </row>
    <row r="39276" spans="14:16">
      <c r="N39276" s="102"/>
      <c r="O39276" s="93"/>
      <c r="P39276" s="93"/>
    </row>
    <row r="39277" spans="14:16">
      <c r="N39277" s="102"/>
      <c r="O39277" s="93"/>
      <c r="P39277" s="93"/>
    </row>
    <row r="39278" spans="14:16">
      <c r="N39278" s="102"/>
      <c r="O39278" s="93"/>
      <c r="P39278" s="93"/>
    </row>
    <row r="39279" spans="14:16">
      <c r="N39279" s="102"/>
      <c r="O39279" s="93"/>
      <c r="P39279" s="93"/>
    </row>
    <row r="39280" spans="14:16">
      <c r="N39280" s="102"/>
      <c r="O39280" s="93"/>
      <c r="P39280" s="93"/>
    </row>
    <row r="39281" spans="14:16">
      <c r="N39281" s="102"/>
      <c r="O39281" s="93"/>
      <c r="P39281" s="93"/>
    </row>
    <row r="39282" spans="14:16">
      <c r="N39282" s="102"/>
      <c r="O39282" s="93"/>
      <c r="P39282" s="93"/>
    </row>
    <row r="39283" spans="14:16">
      <c r="N39283" s="102"/>
      <c r="O39283" s="93"/>
      <c r="P39283" s="93"/>
    </row>
    <row r="39284" spans="14:16">
      <c r="N39284" s="102"/>
      <c r="O39284" s="93"/>
      <c r="P39284" s="93"/>
    </row>
    <row r="39285" spans="14:16">
      <c r="N39285" s="102"/>
      <c r="O39285" s="93"/>
      <c r="P39285" s="93"/>
    </row>
    <row r="39286" spans="14:16">
      <c r="N39286" s="102"/>
      <c r="O39286" s="93"/>
      <c r="P39286" s="93"/>
    </row>
    <row r="39287" spans="14:16">
      <c r="N39287" s="102"/>
      <c r="O39287" s="93"/>
      <c r="P39287" s="93"/>
    </row>
    <row r="39288" spans="14:16">
      <c r="N39288" s="102"/>
      <c r="O39288" s="93"/>
      <c r="P39288" s="93"/>
    </row>
    <row r="39289" spans="14:16">
      <c r="N39289" s="102"/>
      <c r="O39289" s="93"/>
      <c r="P39289" s="93"/>
    </row>
    <row r="39290" spans="14:16">
      <c r="N39290" s="102"/>
      <c r="O39290" s="93"/>
      <c r="P39290" s="93"/>
    </row>
    <row r="39291" spans="14:16">
      <c r="N39291" s="102"/>
      <c r="O39291" s="93"/>
      <c r="P39291" s="93"/>
    </row>
    <row r="39292" spans="14:16">
      <c r="N39292" s="102"/>
      <c r="O39292" s="93"/>
      <c r="P39292" s="93"/>
    </row>
    <row r="39293" spans="14:16">
      <c r="N39293" s="102"/>
      <c r="O39293" s="93"/>
      <c r="P39293" s="93"/>
    </row>
    <row r="39294" spans="14:16">
      <c r="N39294" s="102"/>
      <c r="O39294" s="93"/>
      <c r="P39294" s="93"/>
    </row>
    <row r="39295" spans="14:16">
      <c r="N39295" s="102"/>
      <c r="O39295" s="93"/>
      <c r="P39295" s="93"/>
    </row>
    <row r="39296" spans="14:16">
      <c r="N39296" s="102"/>
      <c r="O39296" s="93"/>
      <c r="P39296" s="93"/>
    </row>
    <row r="39297" spans="14:16">
      <c r="N39297" s="102"/>
      <c r="O39297" s="93"/>
      <c r="P39297" s="93"/>
    </row>
    <row r="39298" spans="14:16">
      <c r="N39298" s="102"/>
      <c r="O39298" s="93"/>
      <c r="P39298" s="93"/>
    </row>
    <row r="39299" spans="14:16">
      <c r="N39299" s="102"/>
      <c r="O39299" s="93"/>
      <c r="P39299" s="93"/>
    </row>
    <row r="39300" spans="14:16">
      <c r="N39300" s="102"/>
      <c r="O39300" s="93"/>
      <c r="P39300" s="93"/>
    </row>
    <row r="39301" spans="14:16">
      <c r="N39301" s="102"/>
      <c r="O39301" s="93"/>
      <c r="P39301" s="93"/>
    </row>
    <row r="39302" spans="14:16">
      <c r="N39302" s="102"/>
      <c r="O39302" s="93"/>
      <c r="P39302" s="93"/>
    </row>
    <row r="39303" spans="14:16">
      <c r="N39303" s="102"/>
      <c r="O39303" s="93"/>
      <c r="P39303" s="93"/>
    </row>
    <row r="39304" spans="14:16">
      <c r="N39304" s="102"/>
      <c r="O39304" s="93"/>
      <c r="P39304" s="93"/>
    </row>
    <row r="39305" spans="14:16">
      <c r="N39305" s="102"/>
      <c r="O39305" s="93"/>
      <c r="P39305" s="93"/>
    </row>
    <row r="39306" spans="14:16">
      <c r="N39306" s="102"/>
      <c r="O39306" s="93"/>
      <c r="P39306" s="93"/>
    </row>
    <row r="39307" spans="14:16">
      <c r="N39307" s="102"/>
      <c r="O39307" s="93"/>
      <c r="P39307" s="93"/>
    </row>
    <row r="39308" spans="14:16">
      <c r="N39308" s="102"/>
      <c r="O39308" s="93"/>
      <c r="P39308" s="93"/>
    </row>
    <row r="39309" spans="14:16">
      <c r="N39309" s="102"/>
      <c r="O39309" s="93"/>
      <c r="P39309" s="93"/>
    </row>
    <row r="39310" spans="14:16">
      <c r="N39310" s="102"/>
      <c r="O39310" s="93"/>
      <c r="P39310" s="93"/>
    </row>
    <row r="39311" spans="14:16">
      <c r="N39311" s="102"/>
      <c r="O39311" s="93"/>
      <c r="P39311" s="93"/>
    </row>
    <row r="39312" spans="14:16">
      <c r="N39312" s="102"/>
      <c r="O39312" s="93"/>
      <c r="P39312" s="93"/>
    </row>
    <row r="39313" spans="14:16">
      <c r="N39313" s="102"/>
      <c r="O39313" s="93"/>
      <c r="P39313" s="93"/>
    </row>
    <row r="39314" spans="14:16">
      <c r="N39314" s="102"/>
      <c r="O39314" s="93"/>
      <c r="P39314" s="93"/>
    </row>
    <row r="39315" spans="14:16">
      <c r="N39315" s="102"/>
      <c r="O39315" s="93"/>
      <c r="P39315" s="93"/>
    </row>
    <row r="39316" spans="14:16">
      <c r="N39316" s="102"/>
      <c r="O39316" s="93"/>
      <c r="P39316" s="93"/>
    </row>
    <row r="39317" spans="14:16">
      <c r="N39317" s="102"/>
      <c r="O39317" s="93"/>
      <c r="P39317" s="93"/>
    </row>
    <row r="39318" spans="14:16">
      <c r="N39318" s="102"/>
      <c r="O39318" s="93"/>
      <c r="P39318" s="93"/>
    </row>
    <row r="39319" spans="14:16">
      <c r="N39319" s="102"/>
      <c r="O39319" s="93"/>
      <c r="P39319" s="93"/>
    </row>
    <row r="39320" spans="14:16">
      <c r="N39320" s="102"/>
      <c r="O39320" s="93"/>
      <c r="P39320" s="93"/>
    </row>
    <row r="39321" spans="14:16">
      <c r="N39321" s="102"/>
      <c r="O39321" s="93"/>
      <c r="P39321" s="93"/>
    </row>
    <row r="39322" spans="14:16">
      <c r="N39322" s="102"/>
      <c r="O39322" s="93"/>
      <c r="P39322" s="93"/>
    </row>
    <row r="39323" spans="14:16">
      <c r="N39323" s="102"/>
      <c r="O39323" s="93"/>
      <c r="P39323" s="93"/>
    </row>
    <row r="39324" spans="14:16">
      <c r="N39324" s="102"/>
      <c r="O39324" s="93"/>
      <c r="P39324" s="93"/>
    </row>
    <row r="39325" spans="14:16">
      <c r="N39325" s="102"/>
      <c r="O39325" s="93"/>
      <c r="P39325" s="93"/>
    </row>
    <row r="39326" spans="14:16">
      <c r="N39326" s="102"/>
      <c r="O39326" s="93"/>
      <c r="P39326" s="93"/>
    </row>
    <row r="39327" spans="14:16">
      <c r="N39327" s="102"/>
      <c r="O39327" s="93"/>
      <c r="P39327" s="93"/>
    </row>
    <row r="39328" spans="14:16">
      <c r="N39328" s="102"/>
      <c r="O39328" s="93"/>
      <c r="P39328" s="93"/>
    </row>
    <row r="39329" spans="14:16">
      <c r="N39329" s="102"/>
      <c r="O39329" s="93"/>
      <c r="P39329" s="93"/>
    </row>
    <row r="39330" spans="14:16">
      <c r="N39330" s="102"/>
      <c r="O39330" s="93"/>
      <c r="P39330" s="93"/>
    </row>
    <row r="39331" spans="14:16">
      <c r="N39331" s="102"/>
      <c r="O39331" s="93"/>
      <c r="P39331" s="93"/>
    </row>
    <row r="39332" spans="14:16">
      <c r="N39332" s="102"/>
      <c r="O39332" s="93"/>
      <c r="P39332" s="93"/>
    </row>
    <row r="39333" spans="14:16">
      <c r="N39333" s="102"/>
      <c r="O39333" s="93"/>
      <c r="P39333" s="93"/>
    </row>
    <row r="39334" spans="14:16">
      <c r="N39334" s="102"/>
      <c r="O39334" s="93"/>
      <c r="P39334" s="93"/>
    </row>
    <row r="39335" spans="14:16">
      <c r="N39335" s="102"/>
      <c r="O39335" s="93"/>
      <c r="P39335" s="93"/>
    </row>
    <row r="39336" spans="14:16">
      <c r="N39336" s="102"/>
      <c r="O39336" s="93"/>
      <c r="P39336" s="93"/>
    </row>
    <row r="39337" spans="14:16">
      <c r="N39337" s="102"/>
      <c r="O39337" s="93"/>
      <c r="P39337" s="93"/>
    </row>
    <row r="39338" spans="14:16">
      <c r="N39338" s="102"/>
      <c r="O39338" s="93"/>
      <c r="P39338" s="93"/>
    </row>
    <row r="39339" spans="14:16">
      <c r="N39339" s="102"/>
      <c r="O39339" s="93"/>
      <c r="P39339" s="93"/>
    </row>
    <row r="39340" spans="14:16">
      <c r="N39340" s="102"/>
      <c r="O39340" s="93"/>
      <c r="P39340" s="93"/>
    </row>
    <row r="39341" spans="14:16">
      <c r="N39341" s="102"/>
      <c r="O39341" s="93"/>
      <c r="P39341" s="93"/>
    </row>
    <row r="39342" spans="14:16">
      <c r="N39342" s="102"/>
      <c r="O39342" s="93"/>
      <c r="P39342" s="93"/>
    </row>
    <row r="39343" spans="14:16">
      <c r="N39343" s="102"/>
      <c r="O39343" s="93"/>
      <c r="P39343" s="93"/>
    </row>
    <row r="39344" spans="14:16">
      <c r="N39344" s="102"/>
      <c r="O39344" s="93"/>
      <c r="P39344" s="93"/>
    </row>
    <row r="39345" spans="14:16">
      <c r="N39345" s="102"/>
      <c r="O39345" s="93"/>
      <c r="P39345" s="93"/>
    </row>
    <row r="39346" spans="14:16">
      <c r="N39346" s="102"/>
      <c r="O39346" s="93"/>
      <c r="P39346" s="93"/>
    </row>
    <row r="39347" spans="14:16">
      <c r="N39347" s="102"/>
      <c r="O39347" s="93"/>
      <c r="P39347" s="93"/>
    </row>
    <row r="39348" spans="14:16">
      <c r="N39348" s="102"/>
      <c r="O39348" s="93"/>
      <c r="P39348" s="93"/>
    </row>
    <row r="39349" spans="14:16">
      <c r="N39349" s="102"/>
      <c r="O39349" s="93"/>
      <c r="P39349" s="93"/>
    </row>
    <row r="39350" spans="14:16">
      <c r="N39350" s="102"/>
      <c r="O39350" s="93"/>
      <c r="P39350" s="93"/>
    </row>
    <row r="39351" spans="14:16">
      <c r="N39351" s="102"/>
      <c r="O39351" s="93"/>
      <c r="P39351" s="93"/>
    </row>
    <row r="39352" spans="14:16">
      <c r="N39352" s="102"/>
      <c r="O39352" s="93"/>
      <c r="P39352" s="93"/>
    </row>
    <row r="39353" spans="14:16">
      <c r="N39353" s="102"/>
      <c r="O39353" s="93"/>
      <c r="P39353" s="93"/>
    </row>
    <row r="39354" spans="14:16">
      <c r="N39354" s="102"/>
      <c r="O39354" s="93"/>
      <c r="P39354" s="93"/>
    </row>
    <row r="39355" spans="14:16">
      <c r="N39355" s="102"/>
      <c r="O39355" s="93"/>
      <c r="P39355" s="93"/>
    </row>
    <row r="39356" spans="14:16">
      <c r="N39356" s="102"/>
      <c r="O39356" s="93"/>
      <c r="P39356" s="93"/>
    </row>
    <row r="39357" spans="14:16">
      <c r="N39357" s="102"/>
      <c r="O39357" s="93"/>
      <c r="P39357" s="93"/>
    </row>
    <row r="39358" spans="14:16">
      <c r="N39358" s="102"/>
      <c r="O39358" s="93"/>
      <c r="P39358" s="93"/>
    </row>
    <row r="39359" spans="14:16">
      <c r="N39359" s="102"/>
      <c r="O39359" s="93"/>
      <c r="P39359" s="93"/>
    </row>
    <row r="39360" spans="14:16">
      <c r="N39360" s="102"/>
      <c r="O39360" s="93"/>
      <c r="P39360" s="93"/>
    </row>
    <row r="39361" spans="14:16">
      <c r="N39361" s="102"/>
      <c r="O39361" s="93"/>
      <c r="P39361" s="93"/>
    </row>
    <row r="39362" spans="14:16">
      <c r="N39362" s="102"/>
      <c r="O39362" s="93"/>
      <c r="P39362" s="93"/>
    </row>
    <row r="39363" spans="14:16">
      <c r="N39363" s="102"/>
      <c r="O39363" s="93"/>
      <c r="P39363" s="93"/>
    </row>
    <row r="39364" spans="14:16">
      <c r="N39364" s="102"/>
      <c r="O39364" s="93"/>
      <c r="P39364" s="93"/>
    </row>
    <row r="39365" spans="14:16">
      <c r="N39365" s="102"/>
      <c r="O39365" s="93"/>
      <c r="P39365" s="93"/>
    </row>
    <row r="39366" spans="14:16">
      <c r="N39366" s="102"/>
      <c r="O39366" s="93"/>
      <c r="P39366" s="93"/>
    </row>
    <row r="39367" spans="14:16">
      <c r="N39367" s="102"/>
      <c r="O39367" s="93"/>
      <c r="P39367" s="93"/>
    </row>
    <row r="39368" spans="14:16">
      <c r="N39368" s="102"/>
      <c r="O39368" s="93"/>
      <c r="P39368" s="93"/>
    </row>
    <row r="39369" spans="14:16">
      <c r="N39369" s="102"/>
      <c r="O39369" s="93"/>
      <c r="P39369" s="93"/>
    </row>
    <row r="39370" spans="14:16">
      <c r="N39370" s="102"/>
      <c r="O39370" s="93"/>
      <c r="P39370" s="93"/>
    </row>
    <row r="39371" spans="14:16">
      <c r="N39371" s="102"/>
      <c r="O39371" s="93"/>
      <c r="P39371" s="93"/>
    </row>
    <row r="39372" spans="14:16">
      <c r="N39372" s="102"/>
      <c r="O39372" s="93"/>
      <c r="P39372" s="93"/>
    </row>
    <row r="39373" spans="14:16">
      <c r="N39373" s="102"/>
      <c r="O39373" s="93"/>
      <c r="P39373" s="93"/>
    </row>
    <row r="39374" spans="14:16">
      <c r="N39374" s="102"/>
      <c r="O39374" s="93"/>
      <c r="P39374" s="93"/>
    </row>
    <row r="39375" spans="14:16">
      <c r="N39375" s="102"/>
      <c r="O39375" s="93"/>
      <c r="P39375" s="93"/>
    </row>
    <row r="39376" spans="14:16">
      <c r="N39376" s="102"/>
      <c r="O39376" s="93"/>
      <c r="P39376" s="93"/>
    </row>
    <row r="39377" spans="14:16">
      <c r="N39377" s="102"/>
      <c r="O39377" s="93"/>
      <c r="P39377" s="93"/>
    </row>
    <row r="39378" spans="14:16">
      <c r="N39378" s="102"/>
      <c r="O39378" s="93"/>
      <c r="P39378" s="93"/>
    </row>
    <row r="39379" spans="14:16">
      <c r="N39379" s="102"/>
      <c r="O39379" s="93"/>
      <c r="P39379" s="93"/>
    </row>
    <row r="39380" spans="14:16">
      <c r="N39380" s="102"/>
      <c r="O39380" s="93"/>
      <c r="P39380" s="93"/>
    </row>
    <row r="39381" spans="14:16">
      <c r="N39381" s="102"/>
      <c r="O39381" s="93"/>
      <c r="P39381" s="93"/>
    </row>
    <row r="39382" spans="14:16">
      <c r="N39382" s="102"/>
      <c r="O39382" s="93"/>
      <c r="P39382" s="93"/>
    </row>
    <row r="39383" spans="14:16">
      <c r="N39383" s="102"/>
      <c r="O39383" s="93"/>
      <c r="P39383" s="93"/>
    </row>
    <row r="39384" spans="14:16">
      <c r="N39384" s="102"/>
      <c r="O39384" s="93"/>
      <c r="P39384" s="93"/>
    </row>
    <row r="39385" spans="14:16">
      <c r="N39385" s="102"/>
      <c r="O39385" s="93"/>
      <c r="P39385" s="93"/>
    </row>
    <row r="39386" spans="14:16">
      <c r="N39386" s="102"/>
      <c r="O39386" s="93"/>
      <c r="P39386" s="93"/>
    </row>
    <row r="39387" spans="14:16">
      <c r="N39387" s="102"/>
      <c r="O39387" s="93"/>
      <c r="P39387" s="93"/>
    </row>
    <row r="39388" spans="14:16">
      <c r="N39388" s="102"/>
      <c r="O39388" s="93"/>
      <c r="P39388" s="93"/>
    </row>
    <row r="39389" spans="14:16">
      <c r="N39389" s="102"/>
      <c r="O39389" s="93"/>
      <c r="P39389" s="93"/>
    </row>
    <row r="39390" spans="14:16">
      <c r="N39390" s="102"/>
      <c r="O39390" s="93"/>
      <c r="P39390" s="93"/>
    </row>
    <row r="39391" spans="14:16">
      <c r="N39391" s="102"/>
      <c r="O39391" s="93"/>
      <c r="P39391" s="93"/>
    </row>
    <row r="39392" spans="14:16">
      <c r="N39392" s="102"/>
      <c r="O39392" s="93"/>
      <c r="P39392" s="93"/>
    </row>
    <row r="39393" spans="14:16">
      <c r="N39393" s="102"/>
      <c r="O39393" s="93"/>
      <c r="P39393" s="93"/>
    </row>
    <row r="39394" spans="14:16">
      <c r="N39394" s="102"/>
      <c r="O39394" s="93"/>
      <c r="P39394" s="93"/>
    </row>
    <row r="39395" spans="14:16">
      <c r="N39395" s="102"/>
      <c r="O39395" s="93"/>
      <c r="P39395" s="93"/>
    </row>
    <row r="39396" spans="14:16">
      <c r="N39396" s="102"/>
      <c r="O39396" s="93"/>
      <c r="P39396" s="93"/>
    </row>
    <row r="39397" spans="14:16">
      <c r="N39397" s="102"/>
      <c r="O39397" s="93"/>
      <c r="P39397" s="93"/>
    </row>
    <row r="39398" spans="14:16">
      <c r="N39398" s="102"/>
      <c r="O39398" s="93"/>
      <c r="P39398" s="93"/>
    </row>
    <row r="39399" spans="14:16">
      <c r="N39399" s="102"/>
      <c r="O39399" s="93"/>
      <c r="P39399" s="93"/>
    </row>
    <row r="39400" spans="14:16">
      <c r="N39400" s="102"/>
      <c r="O39400" s="93"/>
      <c r="P39400" s="93"/>
    </row>
    <row r="39401" spans="14:16">
      <c r="N39401" s="102"/>
      <c r="O39401" s="93"/>
      <c r="P39401" s="93"/>
    </row>
    <row r="39402" spans="14:16">
      <c r="N39402" s="102"/>
      <c r="O39402" s="93"/>
      <c r="P39402" s="93"/>
    </row>
    <row r="39403" spans="14:16">
      <c r="N39403" s="102"/>
      <c r="O39403" s="93"/>
      <c r="P39403" s="93"/>
    </row>
    <row r="39404" spans="14:16">
      <c r="N39404" s="102"/>
      <c r="O39404" s="93"/>
      <c r="P39404" s="93"/>
    </row>
    <row r="39405" spans="14:16">
      <c r="N39405" s="102"/>
      <c r="O39405" s="93"/>
      <c r="P39405" s="93"/>
    </row>
    <row r="39406" spans="14:16">
      <c r="N39406" s="102"/>
      <c r="O39406" s="93"/>
      <c r="P39406" s="93"/>
    </row>
    <row r="39407" spans="14:16">
      <c r="N39407" s="102"/>
      <c r="O39407" s="93"/>
      <c r="P39407" s="93"/>
    </row>
    <row r="39408" spans="14:16">
      <c r="N39408" s="102"/>
      <c r="O39408" s="93"/>
      <c r="P39408" s="93"/>
    </row>
    <row r="39409" spans="14:16">
      <c r="N39409" s="102"/>
      <c r="O39409" s="93"/>
      <c r="P39409" s="93"/>
    </row>
    <row r="39410" spans="14:16">
      <c r="N39410" s="102"/>
      <c r="O39410" s="93"/>
      <c r="P39410" s="93"/>
    </row>
    <row r="39411" spans="14:16">
      <c r="N39411" s="102"/>
      <c r="O39411" s="93"/>
      <c r="P39411" s="93"/>
    </row>
    <row r="39412" spans="14:16">
      <c r="N39412" s="102"/>
      <c r="O39412" s="93"/>
      <c r="P39412" s="93"/>
    </row>
    <row r="39413" spans="14:16">
      <c r="N39413" s="102"/>
      <c r="O39413" s="93"/>
      <c r="P39413" s="93"/>
    </row>
    <row r="39414" spans="14:16">
      <c r="N39414" s="102"/>
      <c r="O39414" s="93"/>
      <c r="P39414" s="93"/>
    </row>
    <row r="39415" spans="14:16">
      <c r="N39415" s="102"/>
      <c r="O39415" s="93"/>
      <c r="P39415" s="93"/>
    </row>
    <row r="39416" spans="14:16">
      <c r="N39416" s="102"/>
      <c r="O39416" s="93"/>
      <c r="P39416" s="93"/>
    </row>
    <row r="39417" spans="14:16">
      <c r="N39417" s="102"/>
      <c r="O39417" s="93"/>
      <c r="P39417" s="93"/>
    </row>
    <row r="39418" spans="14:16">
      <c r="N39418" s="102"/>
      <c r="O39418" s="93"/>
      <c r="P39418" s="93"/>
    </row>
    <row r="39419" spans="14:16">
      <c r="N39419" s="102"/>
      <c r="O39419" s="93"/>
      <c r="P39419" s="93"/>
    </row>
    <row r="39420" spans="14:16">
      <c r="N39420" s="102"/>
      <c r="O39420" s="93"/>
      <c r="P39420" s="93"/>
    </row>
    <row r="39421" spans="14:16">
      <c r="N39421" s="102"/>
      <c r="O39421" s="93"/>
      <c r="P39421" s="93"/>
    </row>
    <row r="39422" spans="14:16">
      <c r="N39422" s="102"/>
      <c r="O39422" s="93"/>
      <c r="P39422" s="93"/>
    </row>
    <row r="39423" spans="14:16">
      <c r="N39423" s="102"/>
      <c r="O39423" s="93"/>
      <c r="P39423" s="93"/>
    </row>
    <row r="39424" spans="14:16">
      <c r="N39424" s="102"/>
      <c r="O39424" s="93"/>
      <c r="P39424" s="93"/>
    </row>
    <row r="39425" spans="14:16">
      <c r="N39425" s="102"/>
      <c r="O39425" s="93"/>
      <c r="P39425" s="93"/>
    </row>
    <row r="39426" spans="14:16">
      <c r="N39426" s="102"/>
      <c r="O39426" s="93"/>
      <c r="P39426" s="93"/>
    </row>
    <row r="39427" spans="14:16">
      <c r="N39427" s="102"/>
      <c r="O39427" s="93"/>
      <c r="P39427" s="93"/>
    </row>
    <row r="39428" spans="14:16">
      <c r="N39428" s="102"/>
      <c r="O39428" s="93"/>
      <c r="P39428" s="93"/>
    </row>
    <row r="39429" spans="14:16">
      <c r="N39429" s="102"/>
      <c r="O39429" s="93"/>
      <c r="P39429" s="93"/>
    </row>
    <row r="39430" spans="14:16">
      <c r="N39430" s="102"/>
      <c r="O39430" s="93"/>
      <c r="P39430" s="93"/>
    </row>
    <row r="39431" spans="14:16">
      <c r="N39431" s="102"/>
      <c r="O39431" s="93"/>
      <c r="P39431" s="93"/>
    </row>
    <row r="39432" spans="14:16">
      <c r="N39432" s="102"/>
      <c r="O39432" s="93"/>
      <c r="P39432" s="93"/>
    </row>
    <row r="39433" spans="14:16">
      <c r="N39433" s="102"/>
      <c r="O39433" s="93"/>
      <c r="P39433" s="93"/>
    </row>
    <row r="39434" spans="14:16">
      <c r="N39434" s="102"/>
      <c r="O39434" s="93"/>
      <c r="P39434" s="93"/>
    </row>
    <row r="39435" spans="14:16">
      <c r="N39435" s="102"/>
      <c r="O39435" s="93"/>
      <c r="P39435" s="93"/>
    </row>
    <row r="39436" spans="14:16">
      <c r="N39436" s="102"/>
      <c r="O39436" s="93"/>
      <c r="P39436" s="93"/>
    </row>
    <row r="39437" spans="14:16">
      <c r="N39437" s="102"/>
      <c r="O39437" s="93"/>
      <c r="P39437" s="93"/>
    </row>
    <row r="39438" spans="14:16">
      <c r="N39438" s="102"/>
      <c r="O39438" s="93"/>
      <c r="P39438" s="93"/>
    </row>
    <row r="39439" spans="14:16">
      <c r="N39439" s="102"/>
      <c r="O39439" s="93"/>
      <c r="P39439" s="93"/>
    </row>
    <row r="39440" spans="14:16">
      <c r="N39440" s="102"/>
      <c r="O39440" s="93"/>
      <c r="P39440" s="93"/>
    </row>
    <row r="39441" spans="14:16">
      <c r="N39441" s="102"/>
      <c r="O39441" s="93"/>
      <c r="P39441" s="93"/>
    </row>
    <row r="39442" spans="14:16">
      <c r="N39442" s="102"/>
      <c r="O39442" s="93"/>
      <c r="P39442" s="93"/>
    </row>
    <row r="39443" spans="14:16">
      <c r="N39443" s="102"/>
      <c r="O39443" s="93"/>
      <c r="P39443" s="93"/>
    </row>
    <row r="39444" spans="14:16">
      <c r="N39444" s="102"/>
      <c r="O39444" s="93"/>
      <c r="P39444" s="93"/>
    </row>
    <row r="39445" spans="14:16">
      <c r="N39445" s="102"/>
      <c r="O39445" s="93"/>
      <c r="P39445" s="93"/>
    </row>
    <row r="39446" spans="14:16">
      <c r="N39446" s="102"/>
      <c r="O39446" s="93"/>
      <c r="P39446" s="93"/>
    </row>
    <row r="39447" spans="14:16">
      <c r="N39447" s="102"/>
      <c r="O39447" s="93"/>
      <c r="P39447" s="93"/>
    </row>
    <row r="39448" spans="14:16">
      <c r="N39448" s="102"/>
      <c r="O39448" s="93"/>
      <c r="P39448" s="93"/>
    </row>
    <row r="39449" spans="14:16">
      <c r="N39449" s="102"/>
      <c r="O39449" s="93"/>
      <c r="P39449" s="93"/>
    </row>
    <row r="39450" spans="14:16">
      <c r="N39450" s="102"/>
      <c r="O39450" s="93"/>
      <c r="P39450" s="93"/>
    </row>
    <row r="39451" spans="14:16">
      <c r="N39451" s="102"/>
      <c r="O39451" s="93"/>
      <c r="P39451" s="93"/>
    </row>
    <row r="39452" spans="14:16">
      <c r="N39452" s="102"/>
      <c r="O39452" s="93"/>
      <c r="P39452" s="93"/>
    </row>
    <row r="39453" spans="14:16">
      <c r="N39453" s="102"/>
      <c r="O39453" s="93"/>
      <c r="P39453" s="93"/>
    </row>
    <row r="39454" spans="14:16">
      <c r="N39454" s="102"/>
      <c r="O39454" s="93"/>
      <c r="P39454" s="93"/>
    </row>
    <row r="39455" spans="14:16">
      <c r="N39455" s="102"/>
      <c r="O39455" s="93"/>
      <c r="P39455" s="93"/>
    </row>
    <row r="39456" spans="14:16">
      <c r="N39456" s="102"/>
      <c r="O39456" s="93"/>
      <c r="P39456" s="93"/>
    </row>
    <row r="39457" spans="14:16">
      <c r="N39457" s="102"/>
      <c r="O39457" s="93"/>
      <c r="P39457" s="93"/>
    </row>
    <row r="39458" spans="14:16">
      <c r="N39458" s="102"/>
      <c r="O39458" s="93"/>
      <c r="P39458" s="93"/>
    </row>
    <row r="39459" spans="14:16">
      <c r="N39459" s="102"/>
      <c r="O39459" s="93"/>
      <c r="P39459" s="93"/>
    </row>
    <row r="39460" spans="14:16">
      <c r="N39460" s="102"/>
      <c r="O39460" s="93"/>
      <c r="P39460" s="93"/>
    </row>
    <row r="39461" spans="14:16">
      <c r="N39461" s="102"/>
      <c r="O39461" s="93"/>
      <c r="P39461" s="93"/>
    </row>
    <row r="39462" spans="14:16">
      <c r="N39462" s="102"/>
      <c r="O39462" s="93"/>
      <c r="P39462" s="93"/>
    </row>
    <row r="39463" spans="14:16">
      <c r="N39463" s="102"/>
      <c r="O39463" s="93"/>
      <c r="P39463" s="93"/>
    </row>
    <row r="39464" spans="14:16">
      <c r="N39464" s="102"/>
      <c r="O39464" s="93"/>
      <c r="P39464" s="93"/>
    </row>
    <row r="39465" spans="14:16">
      <c r="N39465" s="102"/>
      <c r="O39465" s="93"/>
      <c r="P39465" s="93"/>
    </row>
    <row r="39466" spans="14:16">
      <c r="N39466" s="102"/>
      <c r="O39466" s="93"/>
      <c r="P39466" s="93"/>
    </row>
    <row r="39467" spans="14:16">
      <c r="N39467" s="102"/>
      <c r="O39467" s="93"/>
      <c r="P39467" s="93"/>
    </row>
    <row r="39468" spans="14:16">
      <c r="N39468" s="102"/>
      <c r="O39468" s="93"/>
      <c r="P39468" s="93"/>
    </row>
    <row r="39469" spans="14:16">
      <c r="N39469" s="102"/>
      <c r="O39469" s="93"/>
      <c r="P39469" s="93"/>
    </row>
    <row r="39470" spans="14:16">
      <c r="N39470" s="102"/>
      <c r="O39470" s="93"/>
      <c r="P39470" s="93"/>
    </row>
    <row r="39471" spans="14:16">
      <c r="N39471" s="102"/>
      <c r="O39471" s="93"/>
      <c r="P39471" s="93"/>
    </row>
    <row r="39472" spans="14:16">
      <c r="N39472" s="102"/>
      <c r="O39472" s="93"/>
      <c r="P39472" s="93"/>
    </row>
    <row r="39473" spans="14:16">
      <c r="N39473" s="102"/>
      <c r="O39473" s="93"/>
      <c r="P39473" s="93"/>
    </row>
    <row r="39474" spans="14:16">
      <c r="N39474" s="102"/>
      <c r="O39474" s="93"/>
      <c r="P39474" s="93"/>
    </row>
    <row r="39475" spans="14:16">
      <c r="N39475" s="102"/>
      <c r="O39475" s="93"/>
      <c r="P39475" s="93"/>
    </row>
    <row r="39476" spans="14:16">
      <c r="N39476" s="102"/>
      <c r="O39476" s="93"/>
      <c r="P39476" s="93"/>
    </row>
    <row r="39477" spans="14:16">
      <c r="N39477" s="102"/>
      <c r="O39477" s="93"/>
      <c r="P39477" s="93"/>
    </row>
    <row r="39478" spans="14:16">
      <c r="N39478" s="102"/>
      <c r="O39478" s="93"/>
      <c r="P39478" s="93"/>
    </row>
    <row r="39479" spans="14:16">
      <c r="N39479" s="102"/>
      <c r="O39479" s="93"/>
      <c r="P39479" s="93"/>
    </row>
    <row r="39480" spans="14:16">
      <c r="N39480" s="102"/>
      <c r="O39480" s="93"/>
      <c r="P39480" s="93"/>
    </row>
    <row r="39481" spans="14:16">
      <c r="N39481" s="102"/>
      <c r="O39481" s="93"/>
      <c r="P39481" s="93"/>
    </row>
    <row r="39482" spans="14:16">
      <c r="N39482" s="102"/>
      <c r="O39482" s="93"/>
      <c r="P39482" s="93"/>
    </row>
    <row r="39483" spans="14:16">
      <c r="N39483" s="102"/>
      <c r="O39483" s="93"/>
      <c r="P39483" s="93"/>
    </row>
    <row r="39484" spans="14:16">
      <c r="N39484" s="102"/>
      <c r="O39484" s="93"/>
      <c r="P39484" s="93"/>
    </row>
    <row r="39485" spans="14:16">
      <c r="N39485" s="102"/>
      <c r="O39485" s="93"/>
      <c r="P39485" s="93"/>
    </row>
    <row r="39486" spans="14:16">
      <c r="N39486" s="102"/>
      <c r="O39486" s="93"/>
      <c r="P39486" s="93"/>
    </row>
    <row r="39487" spans="14:16">
      <c r="N39487" s="102"/>
      <c r="O39487" s="93"/>
      <c r="P39487" s="93"/>
    </row>
    <row r="39488" spans="14:16">
      <c r="N39488" s="102"/>
      <c r="O39488" s="93"/>
      <c r="P39488" s="93"/>
    </row>
    <row r="39489" spans="14:16">
      <c r="N39489" s="102"/>
      <c r="O39489" s="93"/>
      <c r="P39489" s="93"/>
    </row>
    <row r="39490" spans="14:16">
      <c r="N39490" s="102"/>
      <c r="O39490" s="93"/>
      <c r="P39490" s="93"/>
    </row>
    <row r="39491" spans="14:16">
      <c r="N39491" s="102"/>
      <c r="O39491" s="93"/>
      <c r="P39491" s="93"/>
    </row>
    <row r="39492" spans="14:16">
      <c r="N39492" s="102"/>
      <c r="O39492" s="93"/>
      <c r="P39492" s="93"/>
    </row>
    <row r="39493" spans="14:16">
      <c r="N39493" s="102"/>
      <c r="O39493" s="93"/>
      <c r="P39493" s="93"/>
    </row>
    <row r="39494" spans="14:16">
      <c r="N39494" s="102"/>
      <c r="O39494" s="93"/>
      <c r="P39494" s="93"/>
    </row>
    <row r="39495" spans="14:16">
      <c r="N39495" s="102"/>
      <c r="O39495" s="93"/>
      <c r="P39495" s="93"/>
    </row>
    <row r="39496" spans="14:16">
      <c r="N39496" s="102"/>
      <c r="O39496" s="93"/>
      <c r="P39496" s="93"/>
    </row>
    <row r="39497" spans="14:16">
      <c r="N39497" s="102"/>
      <c r="O39497" s="93"/>
      <c r="P39497" s="93"/>
    </row>
    <row r="39498" spans="14:16">
      <c r="N39498" s="102"/>
      <c r="O39498" s="93"/>
      <c r="P39498" s="93"/>
    </row>
    <row r="39499" spans="14:16">
      <c r="N39499" s="102"/>
      <c r="O39499" s="93"/>
      <c r="P39499" s="93"/>
    </row>
    <row r="39500" spans="14:16">
      <c r="N39500" s="102"/>
      <c r="O39500" s="93"/>
      <c r="P39500" s="93"/>
    </row>
    <row r="39501" spans="14:16">
      <c r="N39501" s="102"/>
      <c r="O39501" s="93"/>
      <c r="P39501" s="93"/>
    </row>
    <row r="39502" spans="14:16">
      <c r="N39502" s="102"/>
      <c r="O39502" s="93"/>
      <c r="P39502" s="93"/>
    </row>
    <row r="39503" spans="14:16">
      <c r="N39503" s="102"/>
      <c r="O39503" s="93"/>
      <c r="P39503" s="93"/>
    </row>
    <row r="39504" spans="14:16">
      <c r="N39504" s="102"/>
      <c r="O39504" s="93"/>
      <c r="P39504" s="93"/>
    </row>
    <row r="39505" spans="14:16">
      <c r="N39505" s="102"/>
      <c r="O39505" s="93"/>
      <c r="P39505" s="93"/>
    </row>
    <row r="39506" spans="14:16">
      <c r="N39506" s="102"/>
      <c r="O39506" s="93"/>
      <c r="P39506" s="93"/>
    </row>
    <row r="39507" spans="14:16">
      <c r="N39507" s="102"/>
      <c r="O39507" s="93"/>
      <c r="P39507" s="93"/>
    </row>
    <row r="39508" spans="14:16">
      <c r="N39508" s="102"/>
      <c r="O39508" s="93"/>
      <c r="P39508" s="93"/>
    </row>
    <row r="39509" spans="14:16">
      <c r="N39509" s="102"/>
      <c r="O39509" s="93"/>
      <c r="P39509" s="93"/>
    </row>
    <row r="39510" spans="14:16">
      <c r="N39510" s="102"/>
      <c r="O39510" s="93"/>
      <c r="P39510" s="93"/>
    </row>
    <row r="39511" spans="14:16">
      <c r="N39511" s="102"/>
      <c r="O39511" s="93"/>
      <c r="P39511" s="93"/>
    </row>
    <row r="39512" spans="14:16">
      <c r="N39512" s="102"/>
      <c r="O39512" s="93"/>
      <c r="P39512" s="93"/>
    </row>
    <row r="39513" spans="14:16">
      <c r="N39513" s="102"/>
      <c r="O39513" s="93"/>
      <c r="P39513" s="93"/>
    </row>
    <row r="39514" spans="14:16">
      <c r="N39514" s="102"/>
      <c r="O39514" s="93"/>
      <c r="P39514" s="93"/>
    </row>
    <row r="39515" spans="14:16">
      <c r="N39515" s="102"/>
      <c r="O39515" s="93"/>
      <c r="P39515" s="93"/>
    </row>
    <row r="39516" spans="14:16">
      <c r="N39516" s="102"/>
      <c r="O39516" s="93"/>
      <c r="P39516" s="93"/>
    </row>
    <row r="39517" spans="14:16">
      <c r="N39517" s="102"/>
      <c r="O39517" s="93"/>
      <c r="P39517" s="93"/>
    </row>
    <row r="39518" spans="14:16">
      <c r="N39518" s="102"/>
      <c r="O39518" s="93"/>
      <c r="P39518" s="93"/>
    </row>
    <row r="39519" spans="14:16">
      <c r="N39519" s="102"/>
      <c r="O39519" s="93"/>
      <c r="P39519" s="93"/>
    </row>
    <row r="39520" spans="14:16">
      <c r="N39520" s="102"/>
      <c r="O39520" s="93"/>
      <c r="P39520" s="93"/>
    </row>
    <row r="39521" spans="14:16">
      <c r="N39521" s="102"/>
      <c r="O39521" s="93"/>
      <c r="P39521" s="93"/>
    </row>
    <row r="39522" spans="14:16">
      <c r="N39522" s="102"/>
      <c r="O39522" s="93"/>
      <c r="P39522" s="93"/>
    </row>
    <row r="39523" spans="14:16">
      <c r="N39523" s="102"/>
      <c r="O39523" s="93"/>
      <c r="P39523" s="93"/>
    </row>
    <row r="39524" spans="14:16">
      <c r="N39524" s="102"/>
      <c r="O39524" s="93"/>
      <c r="P39524" s="93"/>
    </row>
    <row r="39525" spans="14:16">
      <c r="N39525" s="102"/>
      <c r="O39525" s="93"/>
      <c r="P39525" s="93"/>
    </row>
    <row r="39526" spans="14:16">
      <c r="N39526" s="102"/>
      <c r="O39526" s="93"/>
      <c r="P39526" s="93"/>
    </row>
    <row r="39527" spans="14:16">
      <c r="N39527" s="102"/>
      <c r="O39527" s="93"/>
      <c r="P39527" s="93"/>
    </row>
    <row r="39528" spans="14:16">
      <c r="N39528" s="102"/>
      <c r="O39528" s="93"/>
      <c r="P39528" s="93"/>
    </row>
    <row r="39529" spans="14:16">
      <c r="N39529" s="102"/>
      <c r="O39529" s="93"/>
      <c r="P39529" s="93"/>
    </row>
    <row r="39530" spans="14:16">
      <c r="N39530" s="102"/>
      <c r="O39530" s="93"/>
      <c r="P39530" s="93"/>
    </row>
    <row r="39531" spans="14:16">
      <c r="N39531" s="102"/>
      <c r="O39531" s="93"/>
      <c r="P39531" s="93"/>
    </row>
    <row r="39532" spans="14:16">
      <c r="N39532" s="102"/>
      <c r="O39532" s="93"/>
      <c r="P39532" s="93"/>
    </row>
    <row r="39533" spans="14:16">
      <c r="N39533" s="102"/>
      <c r="O39533" s="93"/>
      <c r="P39533" s="93"/>
    </row>
    <row r="39534" spans="14:16">
      <c r="N39534" s="102"/>
      <c r="O39534" s="93"/>
      <c r="P39534" s="93"/>
    </row>
    <row r="39535" spans="14:16">
      <c r="N39535" s="102"/>
      <c r="O39535" s="93"/>
      <c r="P39535" s="93"/>
    </row>
    <row r="39536" spans="14:16">
      <c r="N39536" s="102"/>
      <c r="O39536" s="93"/>
      <c r="P39536" s="93"/>
    </row>
    <row r="39537" spans="14:16">
      <c r="N39537" s="102"/>
      <c r="O39537" s="93"/>
      <c r="P39537" s="93"/>
    </row>
    <row r="39538" spans="14:16">
      <c r="N39538" s="102"/>
      <c r="O39538" s="93"/>
      <c r="P39538" s="93"/>
    </row>
    <row r="39539" spans="14:16">
      <c r="N39539" s="102"/>
      <c r="O39539" s="93"/>
      <c r="P39539" s="93"/>
    </row>
    <row r="39540" spans="14:16">
      <c r="N39540" s="102"/>
      <c r="O39540" s="93"/>
      <c r="P39540" s="93"/>
    </row>
    <row r="39541" spans="14:16">
      <c r="N39541" s="102"/>
      <c r="O39541" s="93"/>
      <c r="P39541" s="93"/>
    </row>
    <row r="39542" spans="14:16">
      <c r="N39542" s="102"/>
      <c r="O39542" s="93"/>
      <c r="P39542" s="93"/>
    </row>
    <row r="39543" spans="14:16">
      <c r="N39543" s="102"/>
      <c r="O39543" s="93"/>
      <c r="P39543" s="93"/>
    </row>
    <row r="39544" spans="14:16">
      <c r="N39544" s="102"/>
      <c r="O39544" s="93"/>
      <c r="P39544" s="93"/>
    </row>
    <row r="39545" spans="14:16">
      <c r="N39545" s="102"/>
      <c r="O39545" s="93"/>
      <c r="P39545" s="93"/>
    </row>
    <row r="39546" spans="14:16">
      <c r="N39546" s="102"/>
      <c r="O39546" s="93"/>
      <c r="P39546" s="93"/>
    </row>
    <row r="39547" spans="14:16">
      <c r="N39547" s="102"/>
      <c r="O39547" s="93"/>
      <c r="P39547" s="93"/>
    </row>
    <row r="39548" spans="14:16">
      <c r="N39548" s="102"/>
      <c r="O39548" s="93"/>
      <c r="P39548" s="93"/>
    </row>
    <row r="39549" spans="14:16">
      <c r="N39549" s="102"/>
      <c r="O39549" s="93"/>
      <c r="P39549" s="93"/>
    </row>
    <row r="39550" spans="14:16">
      <c r="N39550" s="102"/>
      <c r="O39550" s="93"/>
      <c r="P39550" s="93"/>
    </row>
    <row r="39551" spans="14:16">
      <c r="N39551" s="102"/>
      <c r="O39551" s="93"/>
      <c r="P39551" s="93"/>
    </row>
    <row r="39552" spans="14:16">
      <c r="N39552" s="102"/>
      <c r="O39552" s="93"/>
      <c r="P39552" s="93"/>
    </row>
    <row r="39553" spans="14:16">
      <c r="N39553" s="102"/>
      <c r="O39553" s="93"/>
      <c r="P39553" s="93"/>
    </row>
    <row r="39554" spans="14:16">
      <c r="N39554" s="102"/>
      <c r="O39554" s="93"/>
      <c r="P39554" s="93"/>
    </row>
    <row r="39555" spans="14:16">
      <c r="N39555" s="102"/>
      <c r="O39555" s="93"/>
      <c r="P39555" s="93"/>
    </row>
    <row r="39556" spans="14:16">
      <c r="N39556" s="102"/>
      <c r="O39556" s="93"/>
      <c r="P39556" s="93"/>
    </row>
    <row r="39557" spans="14:16">
      <c r="N39557" s="102"/>
      <c r="O39557" s="93"/>
      <c r="P39557" s="93"/>
    </row>
    <row r="39558" spans="14:16">
      <c r="N39558" s="102"/>
      <c r="O39558" s="93"/>
      <c r="P39558" s="93"/>
    </row>
    <row r="39559" spans="14:16">
      <c r="N39559" s="102"/>
      <c r="O39559" s="93"/>
      <c r="P39559" s="93"/>
    </row>
    <row r="39560" spans="14:16">
      <c r="N39560" s="102"/>
      <c r="O39560" s="93"/>
      <c r="P39560" s="93"/>
    </row>
    <row r="39561" spans="14:16">
      <c r="N39561" s="102"/>
      <c r="O39561" s="93"/>
      <c r="P39561" s="93"/>
    </row>
    <row r="39562" spans="14:16">
      <c r="N39562" s="102"/>
      <c r="O39562" s="93"/>
      <c r="P39562" s="93"/>
    </row>
    <row r="39563" spans="14:16">
      <c r="N39563" s="102"/>
      <c r="O39563" s="93"/>
      <c r="P39563" s="93"/>
    </row>
    <row r="39564" spans="14:16">
      <c r="N39564" s="102"/>
      <c r="O39564" s="93"/>
      <c r="P39564" s="93"/>
    </row>
    <row r="39565" spans="14:16">
      <c r="N39565" s="102"/>
      <c r="O39565" s="93"/>
      <c r="P39565" s="93"/>
    </row>
    <row r="39566" spans="14:16">
      <c r="N39566" s="102"/>
      <c r="O39566" s="93"/>
      <c r="P39566" s="93"/>
    </row>
    <row r="39567" spans="14:16">
      <c r="N39567" s="102"/>
      <c r="O39567" s="93"/>
      <c r="P39567" s="93"/>
    </row>
    <row r="39568" spans="14:16">
      <c r="N39568" s="102"/>
      <c r="O39568" s="93"/>
      <c r="P39568" s="93"/>
    </row>
    <row r="39569" spans="14:16">
      <c r="N39569" s="102"/>
      <c r="O39569" s="93"/>
      <c r="P39569" s="93"/>
    </row>
    <row r="39570" spans="14:16">
      <c r="N39570" s="102"/>
      <c r="O39570" s="93"/>
      <c r="P39570" s="93"/>
    </row>
    <row r="39571" spans="14:16">
      <c r="N39571" s="102"/>
      <c r="O39571" s="93"/>
      <c r="P39571" s="93"/>
    </row>
    <row r="39572" spans="14:16">
      <c r="N39572" s="102"/>
      <c r="O39572" s="93"/>
      <c r="P39572" s="93"/>
    </row>
    <row r="39573" spans="14:16">
      <c r="N39573" s="102"/>
      <c r="O39573" s="93"/>
      <c r="P39573" s="93"/>
    </row>
    <row r="39574" spans="14:16">
      <c r="N39574" s="102"/>
      <c r="O39574" s="93"/>
      <c r="P39574" s="93"/>
    </row>
    <row r="39575" spans="14:16">
      <c r="N39575" s="102"/>
      <c r="O39575" s="93"/>
      <c r="P39575" s="93"/>
    </row>
    <row r="39576" spans="14:16">
      <c r="N39576" s="102"/>
      <c r="O39576" s="93"/>
      <c r="P39576" s="93"/>
    </row>
    <row r="39577" spans="14:16">
      <c r="N39577" s="102"/>
      <c r="O39577" s="93"/>
      <c r="P39577" s="93"/>
    </row>
    <row r="39578" spans="14:16">
      <c r="N39578" s="102"/>
      <c r="O39578" s="93"/>
      <c r="P39578" s="93"/>
    </row>
    <row r="39579" spans="14:16">
      <c r="N39579" s="102"/>
      <c r="O39579" s="93"/>
      <c r="P39579" s="93"/>
    </row>
    <row r="39580" spans="14:16">
      <c r="N39580" s="102"/>
      <c r="O39580" s="93"/>
      <c r="P39580" s="93"/>
    </row>
    <row r="39581" spans="14:16">
      <c r="N39581" s="102"/>
      <c r="O39581" s="93"/>
      <c r="P39581" s="93"/>
    </row>
    <row r="39582" spans="14:16">
      <c r="N39582" s="102"/>
      <c r="O39582" s="93"/>
      <c r="P39582" s="93"/>
    </row>
    <row r="39583" spans="14:16">
      <c r="N39583" s="102"/>
      <c r="O39583" s="93"/>
      <c r="P39583" s="93"/>
    </row>
    <row r="39584" spans="14:16">
      <c r="N39584" s="102"/>
      <c r="O39584" s="93"/>
      <c r="P39584" s="93"/>
    </row>
    <row r="39585" spans="14:16">
      <c r="N39585" s="102"/>
      <c r="O39585" s="93"/>
      <c r="P39585" s="93"/>
    </row>
    <row r="39586" spans="14:16">
      <c r="N39586" s="102"/>
      <c r="O39586" s="93"/>
      <c r="P39586" s="93"/>
    </row>
    <row r="39587" spans="14:16">
      <c r="N39587" s="102"/>
      <c r="O39587" s="93"/>
      <c r="P39587" s="93"/>
    </row>
    <row r="39588" spans="14:16">
      <c r="N39588" s="102"/>
      <c r="O39588" s="93"/>
      <c r="P39588" s="93"/>
    </row>
    <row r="39589" spans="14:16">
      <c r="N39589" s="102"/>
      <c r="O39589" s="93"/>
      <c r="P39589" s="93"/>
    </row>
    <row r="39590" spans="14:16">
      <c r="N39590" s="102"/>
      <c r="O39590" s="93"/>
      <c r="P39590" s="93"/>
    </row>
    <row r="39591" spans="14:16">
      <c r="N39591" s="102"/>
      <c r="O39591" s="93"/>
      <c r="P39591" s="93"/>
    </row>
    <row r="39592" spans="14:16">
      <c r="N39592" s="102"/>
      <c r="O39592" s="93"/>
      <c r="P39592" s="93"/>
    </row>
    <row r="39593" spans="14:16">
      <c r="N39593" s="102"/>
      <c r="O39593" s="93"/>
      <c r="P39593" s="93"/>
    </row>
    <row r="39594" spans="14:16">
      <c r="N39594" s="102"/>
      <c r="O39594" s="93"/>
      <c r="P39594" s="93"/>
    </row>
    <row r="39595" spans="14:16">
      <c r="N39595" s="102"/>
      <c r="O39595" s="93"/>
      <c r="P39595" s="93"/>
    </row>
    <row r="39596" spans="14:16">
      <c r="N39596" s="102"/>
      <c r="O39596" s="93"/>
      <c r="P39596" s="93"/>
    </row>
    <row r="39597" spans="14:16">
      <c r="N39597" s="102"/>
      <c r="O39597" s="93"/>
      <c r="P39597" s="93"/>
    </row>
    <row r="39598" spans="14:16">
      <c r="N39598" s="102"/>
      <c r="O39598" s="93"/>
      <c r="P39598" s="93"/>
    </row>
    <row r="39599" spans="14:16">
      <c r="N39599" s="102"/>
      <c r="O39599" s="93"/>
      <c r="P39599" s="93"/>
    </row>
    <row r="39600" spans="14:16">
      <c r="N39600" s="102"/>
      <c r="O39600" s="93"/>
      <c r="P39600" s="93"/>
    </row>
    <row r="39601" spans="14:16">
      <c r="N39601" s="102"/>
      <c r="O39601" s="93"/>
      <c r="P39601" s="93"/>
    </row>
    <row r="39602" spans="14:16">
      <c r="N39602" s="102"/>
      <c r="O39602" s="93"/>
      <c r="P39602" s="93"/>
    </row>
    <row r="39603" spans="14:16">
      <c r="N39603" s="102"/>
      <c r="O39603" s="93"/>
      <c r="P39603" s="93"/>
    </row>
    <row r="39604" spans="14:16">
      <c r="N39604" s="102"/>
      <c r="O39604" s="93"/>
      <c r="P39604" s="93"/>
    </row>
    <row r="39605" spans="14:16">
      <c r="N39605" s="102"/>
      <c r="O39605" s="93"/>
      <c r="P39605" s="93"/>
    </row>
    <row r="39606" spans="14:16">
      <c r="N39606" s="102"/>
      <c r="O39606" s="93"/>
      <c r="P39606" s="93"/>
    </row>
    <row r="39607" spans="14:16">
      <c r="N39607" s="102"/>
      <c r="O39607" s="93"/>
      <c r="P39607" s="93"/>
    </row>
    <row r="39608" spans="14:16">
      <c r="N39608" s="102"/>
      <c r="O39608" s="93"/>
      <c r="P39608" s="93"/>
    </row>
    <row r="39609" spans="14:16">
      <c r="N39609" s="102"/>
      <c r="O39609" s="93"/>
      <c r="P39609" s="93"/>
    </row>
    <row r="39610" spans="14:16">
      <c r="N39610" s="102"/>
      <c r="O39610" s="93"/>
      <c r="P39610" s="93"/>
    </row>
    <row r="39611" spans="14:16">
      <c r="N39611" s="102"/>
      <c r="O39611" s="93"/>
      <c r="P39611" s="93"/>
    </row>
    <row r="39612" spans="14:16">
      <c r="N39612" s="102"/>
      <c r="O39612" s="93"/>
      <c r="P39612" s="93"/>
    </row>
    <row r="39613" spans="14:16">
      <c r="N39613" s="102"/>
      <c r="O39613" s="93"/>
      <c r="P39613" s="93"/>
    </row>
    <row r="39614" spans="14:16">
      <c r="N39614" s="102"/>
      <c r="O39614" s="93"/>
      <c r="P39614" s="93"/>
    </row>
    <row r="39615" spans="14:16">
      <c r="N39615" s="102"/>
      <c r="O39615" s="93"/>
      <c r="P39615" s="93"/>
    </row>
    <row r="39616" spans="14:16">
      <c r="N39616" s="102"/>
      <c r="O39616" s="93"/>
      <c r="P39616" s="93"/>
    </row>
    <row r="39617" spans="14:16">
      <c r="N39617" s="102"/>
      <c r="O39617" s="93"/>
      <c r="P39617" s="93"/>
    </row>
    <row r="39618" spans="14:16">
      <c r="N39618" s="102"/>
      <c r="O39618" s="93"/>
      <c r="P39618" s="93"/>
    </row>
    <row r="39619" spans="14:16">
      <c r="N39619" s="102"/>
      <c r="O39619" s="93"/>
      <c r="P39619" s="93"/>
    </row>
    <row r="39620" spans="14:16">
      <c r="N39620" s="102"/>
      <c r="O39620" s="93"/>
      <c r="P39620" s="93"/>
    </row>
    <row r="39621" spans="14:16">
      <c r="N39621" s="102"/>
      <c r="O39621" s="93"/>
      <c r="P39621" s="93"/>
    </row>
    <row r="39622" spans="14:16">
      <c r="N39622" s="102"/>
      <c r="O39622" s="93"/>
      <c r="P39622" s="93"/>
    </row>
    <row r="39623" spans="14:16">
      <c r="N39623" s="102"/>
      <c r="O39623" s="93"/>
      <c r="P39623" s="93"/>
    </row>
    <row r="39624" spans="14:16">
      <c r="N39624" s="102"/>
      <c r="O39624" s="93"/>
      <c r="P39624" s="93"/>
    </row>
    <row r="39625" spans="14:16">
      <c r="N39625" s="102"/>
      <c r="O39625" s="93"/>
      <c r="P39625" s="93"/>
    </row>
    <row r="39626" spans="14:16">
      <c r="N39626" s="102"/>
      <c r="O39626" s="93"/>
      <c r="P39626" s="93"/>
    </row>
    <row r="39627" spans="14:16">
      <c r="N39627" s="102"/>
      <c r="O39627" s="93"/>
      <c r="P39627" s="93"/>
    </row>
    <row r="39628" spans="14:16">
      <c r="N39628" s="102"/>
      <c r="O39628" s="93"/>
      <c r="P39628" s="93"/>
    </row>
    <row r="39629" spans="14:16">
      <c r="N39629" s="102"/>
      <c r="O39629" s="93"/>
      <c r="P39629" s="93"/>
    </row>
    <row r="39630" spans="14:16">
      <c r="N39630" s="102"/>
      <c r="O39630" s="93"/>
      <c r="P39630" s="93"/>
    </row>
    <row r="39631" spans="14:16">
      <c r="N39631" s="102"/>
      <c r="O39631" s="93"/>
      <c r="P39631" s="93"/>
    </row>
    <row r="39632" spans="14:16">
      <c r="N39632" s="102"/>
      <c r="O39632" s="93"/>
      <c r="P39632" s="93"/>
    </row>
    <row r="39633" spans="14:16">
      <c r="N39633" s="102"/>
      <c r="O39633" s="93"/>
      <c r="P39633" s="93"/>
    </row>
    <row r="39634" spans="14:16">
      <c r="N39634" s="102"/>
      <c r="O39634" s="93"/>
      <c r="P39634" s="93"/>
    </row>
    <row r="39635" spans="14:16">
      <c r="N39635" s="102"/>
      <c r="O39635" s="93"/>
      <c r="P39635" s="93"/>
    </row>
    <row r="39636" spans="14:16">
      <c r="N39636" s="102"/>
      <c r="O39636" s="93"/>
      <c r="P39636" s="93"/>
    </row>
    <row r="39637" spans="14:16">
      <c r="N39637" s="102"/>
      <c r="O39637" s="93"/>
      <c r="P39637" s="93"/>
    </row>
    <row r="39638" spans="14:16">
      <c r="N39638" s="102"/>
      <c r="O39638" s="93"/>
      <c r="P39638" s="93"/>
    </row>
    <row r="39639" spans="14:16">
      <c r="N39639" s="102"/>
      <c r="O39639" s="93"/>
      <c r="P39639" s="93"/>
    </row>
    <row r="39640" spans="14:16">
      <c r="N39640" s="102"/>
      <c r="O39640" s="93"/>
      <c r="P39640" s="93"/>
    </row>
    <row r="39641" spans="14:16">
      <c r="N39641" s="102"/>
      <c r="O39641" s="93"/>
      <c r="P39641" s="93"/>
    </row>
    <row r="39642" spans="14:16">
      <c r="N39642" s="102"/>
      <c r="O39642" s="93"/>
      <c r="P39642" s="93"/>
    </row>
    <row r="39643" spans="14:16">
      <c r="N39643" s="102"/>
      <c r="O39643" s="93"/>
      <c r="P39643" s="93"/>
    </row>
    <row r="39644" spans="14:16">
      <c r="N39644" s="102"/>
      <c r="O39644" s="93"/>
      <c r="P39644" s="93"/>
    </row>
    <row r="39645" spans="14:16">
      <c r="N39645" s="102"/>
      <c r="O39645" s="93"/>
      <c r="P39645" s="93"/>
    </row>
    <row r="39646" spans="14:16">
      <c r="N39646" s="102"/>
      <c r="O39646" s="93"/>
      <c r="P39646" s="93"/>
    </row>
    <row r="39647" spans="14:16">
      <c r="N39647" s="102"/>
      <c r="O39647" s="93"/>
      <c r="P39647" s="93"/>
    </row>
    <row r="39648" spans="14:16">
      <c r="N39648" s="102"/>
      <c r="O39648" s="93"/>
      <c r="P39648" s="93"/>
    </row>
    <row r="39649" spans="14:16">
      <c r="N39649" s="102"/>
      <c r="O39649" s="93"/>
      <c r="P39649" s="93"/>
    </row>
    <row r="39650" spans="14:16">
      <c r="N39650" s="102"/>
      <c r="O39650" s="93"/>
      <c r="P39650" s="93"/>
    </row>
    <row r="39651" spans="14:16">
      <c r="N39651" s="102"/>
      <c r="O39651" s="93"/>
      <c r="P39651" s="93"/>
    </row>
    <row r="39652" spans="14:16">
      <c r="N39652" s="102"/>
      <c r="O39652" s="93"/>
      <c r="P39652" s="93"/>
    </row>
    <row r="39653" spans="14:16">
      <c r="N39653" s="102"/>
      <c r="O39653" s="93"/>
      <c r="P39653" s="93"/>
    </row>
    <row r="39654" spans="14:16">
      <c r="N39654" s="102"/>
      <c r="O39654" s="93"/>
      <c r="P39654" s="93"/>
    </row>
    <row r="39655" spans="14:16">
      <c r="N39655" s="102"/>
      <c r="O39655" s="93"/>
      <c r="P39655" s="93"/>
    </row>
    <row r="39656" spans="14:16">
      <c r="N39656" s="102"/>
      <c r="O39656" s="93"/>
      <c r="P39656" s="93"/>
    </row>
    <row r="39657" spans="14:16">
      <c r="N39657" s="102"/>
      <c r="O39657" s="93"/>
      <c r="P39657" s="93"/>
    </row>
    <row r="39658" spans="14:16">
      <c r="N39658" s="102"/>
      <c r="O39658" s="93"/>
      <c r="P39658" s="93"/>
    </row>
    <row r="39659" spans="14:16">
      <c r="N39659" s="102"/>
      <c r="O39659" s="93"/>
      <c r="P39659" s="93"/>
    </row>
    <row r="39660" spans="14:16">
      <c r="N39660" s="102"/>
      <c r="O39660" s="93"/>
      <c r="P39660" s="93"/>
    </row>
    <row r="39661" spans="14:16">
      <c r="N39661" s="102"/>
      <c r="O39661" s="93"/>
      <c r="P39661" s="93"/>
    </row>
    <row r="39662" spans="14:16">
      <c r="N39662" s="102"/>
      <c r="O39662" s="93"/>
      <c r="P39662" s="93"/>
    </row>
    <row r="39663" spans="14:16">
      <c r="N39663" s="102"/>
      <c r="O39663" s="93"/>
      <c r="P39663" s="93"/>
    </row>
    <row r="39664" spans="14:16">
      <c r="N39664" s="102"/>
      <c r="O39664" s="93"/>
      <c r="P39664" s="93"/>
    </row>
    <row r="39665" spans="14:16">
      <c r="N39665" s="102"/>
      <c r="O39665" s="93"/>
      <c r="P39665" s="93"/>
    </row>
    <row r="39666" spans="14:16">
      <c r="N39666" s="102"/>
      <c r="O39666" s="93"/>
      <c r="P39666" s="93"/>
    </row>
    <row r="39667" spans="14:16">
      <c r="N39667" s="102"/>
      <c r="O39667" s="93"/>
      <c r="P39667" s="93"/>
    </row>
    <row r="39668" spans="14:16">
      <c r="N39668" s="102"/>
      <c r="O39668" s="93"/>
      <c r="P39668" s="93"/>
    </row>
    <row r="39669" spans="14:16">
      <c r="N39669" s="102"/>
      <c r="O39669" s="93"/>
      <c r="P39669" s="93"/>
    </row>
    <row r="39670" spans="14:16">
      <c r="N39670" s="102"/>
      <c r="O39670" s="93"/>
      <c r="P39670" s="93"/>
    </row>
    <row r="39671" spans="14:16">
      <c r="N39671" s="102"/>
      <c r="O39671" s="93"/>
      <c r="P39671" s="93"/>
    </row>
    <row r="39672" spans="14:16">
      <c r="N39672" s="102"/>
      <c r="O39672" s="93"/>
      <c r="P39672" s="93"/>
    </row>
    <row r="39673" spans="14:16">
      <c r="N39673" s="102"/>
      <c r="O39673" s="93"/>
      <c r="P39673" s="93"/>
    </row>
    <row r="39674" spans="14:16">
      <c r="N39674" s="102"/>
      <c r="O39674" s="93"/>
      <c r="P39674" s="93"/>
    </row>
    <row r="39675" spans="14:16">
      <c r="N39675" s="102"/>
      <c r="O39675" s="93"/>
      <c r="P39675" s="93"/>
    </row>
    <row r="39676" spans="14:16">
      <c r="N39676" s="102"/>
      <c r="O39676" s="93"/>
      <c r="P39676" s="93"/>
    </row>
    <row r="39677" spans="14:16">
      <c r="N39677" s="102"/>
      <c r="O39677" s="93"/>
      <c r="P39677" s="93"/>
    </row>
    <row r="39678" spans="14:16">
      <c r="N39678" s="102"/>
      <c r="O39678" s="93"/>
      <c r="P39678" s="93"/>
    </row>
    <row r="39679" spans="14:16">
      <c r="N39679" s="102"/>
      <c r="O39679" s="93"/>
      <c r="P39679" s="93"/>
    </row>
    <row r="39680" spans="14:16">
      <c r="N39680" s="102"/>
      <c r="O39680" s="93"/>
      <c r="P39680" s="93"/>
    </row>
    <row r="39681" spans="14:16">
      <c r="N39681" s="102"/>
      <c r="O39681" s="93"/>
      <c r="P39681" s="93"/>
    </row>
    <row r="39682" spans="14:16">
      <c r="N39682" s="102"/>
      <c r="O39682" s="93"/>
      <c r="P39682" s="93"/>
    </row>
    <row r="39683" spans="14:16">
      <c r="N39683" s="102"/>
      <c r="O39683" s="93"/>
      <c r="P39683" s="93"/>
    </row>
    <row r="39684" spans="14:16">
      <c r="N39684" s="102"/>
      <c r="O39684" s="93"/>
      <c r="P39684" s="93"/>
    </row>
    <row r="39685" spans="14:16">
      <c r="N39685" s="102"/>
      <c r="O39685" s="93"/>
      <c r="P39685" s="93"/>
    </row>
    <row r="39686" spans="14:16">
      <c r="N39686" s="102"/>
      <c r="O39686" s="93"/>
      <c r="P39686" s="93"/>
    </row>
    <row r="39687" spans="14:16">
      <c r="N39687" s="102"/>
      <c r="O39687" s="93"/>
      <c r="P39687" s="93"/>
    </row>
    <row r="39688" spans="14:16">
      <c r="N39688" s="102"/>
      <c r="O39688" s="93"/>
      <c r="P39688" s="93"/>
    </row>
    <row r="39689" spans="14:16">
      <c r="N39689" s="102"/>
      <c r="O39689" s="93"/>
      <c r="P39689" s="93"/>
    </row>
    <row r="39690" spans="14:16">
      <c r="N39690" s="102"/>
      <c r="O39690" s="93"/>
      <c r="P39690" s="93"/>
    </row>
    <row r="39691" spans="14:16">
      <c r="N39691" s="102"/>
      <c r="O39691" s="93"/>
      <c r="P39691" s="93"/>
    </row>
    <row r="39692" spans="14:16">
      <c r="N39692" s="102"/>
      <c r="O39692" s="93"/>
      <c r="P39692" s="93"/>
    </row>
    <row r="39693" spans="14:16">
      <c r="N39693" s="102"/>
      <c r="O39693" s="93"/>
      <c r="P39693" s="93"/>
    </row>
    <row r="39694" spans="14:16">
      <c r="N39694" s="102"/>
      <c r="O39694" s="93"/>
      <c r="P39694" s="93"/>
    </row>
    <row r="39695" spans="14:16">
      <c r="N39695" s="102"/>
      <c r="O39695" s="93"/>
      <c r="P39695" s="93"/>
    </row>
    <row r="39696" spans="14:16">
      <c r="N39696" s="102"/>
      <c r="O39696" s="93"/>
      <c r="P39696" s="93"/>
    </row>
    <row r="39697" spans="14:16">
      <c r="N39697" s="102"/>
      <c r="O39697" s="93"/>
      <c r="P39697" s="93"/>
    </row>
    <row r="39698" spans="14:16">
      <c r="N39698" s="102"/>
      <c r="O39698" s="93"/>
      <c r="P39698" s="93"/>
    </row>
    <row r="39699" spans="14:16">
      <c r="N39699" s="102"/>
      <c r="O39699" s="93"/>
      <c r="P39699" s="93"/>
    </row>
    <row r="39700" spans="14:16">
      <c r="N39700" s="102"/>
      <c r="O39700" s="93"/>
      <c r="P39700" s="93"/>
    </row>
    <row r="39701" spans="14:16">
      <c r="N39701" s="102"/>
      <c r="O39701" s="93"/>
      <c r="P39701" s="93"/>
    </row>
    <row r="39702" spans="14:16">
      <c r="N39702" s="102"/>
      <c r="O39702" s="93"/>
      <c r="P39702" s="93"/>
    </row>
    <row r="39703" spans="14:16">
      <c r="N39703" s="102"/>
      <c r="O39703" s="93"/>
      <c r="P39703" s="93"/>
    </row>
    <row r="39704" spans="14:16">
      <c r="N39704" s="102"/>
      <c r="O39704" s="93"/>
      <c r="P39704" s="93"/>
    </row>
    <row r="39705" spans="14:16">
      <c r="N39705" s="102"/>
      <c r="O39705" s="93"/>
      <c r="P39705" s="93"/>
    </row>
    <row r="39706" spans="14:16">
      <c r="N39706" s="102"/>
      <c r="O39706" s="93"/>
      <c r="P39706" s="93"/>
    </row>
    <row r="39707" spans="14:16">
      <c r="N39707" s="102"/>
      <c r="O39707" s="93"/>
      <c r="P39707" s="93"/>
    </row>
    <row r="39708" spans="14:16">
      <c r="N39708" s="102"/>
      <c r="O39708" s="93"/>
      <c r="P39708" s="93"/>
    </row>
    <row r="39709" spans="14:16">
      <c r="N39709" s="102"/>
      <c r="O39709" s="93"/>
      <c r="P39709" s="93"/>
    </row>
    <row r="39710" spans="14:16">
      <c r="N39710" s="102"/>
      <c r="O39710" s="93"/>
      <c r="P39710" s="93"/>
    </row>
    <row r="39711" spans="14:16">
      <c r="N39711" s="102"/>
      <c r="O39711" s="93"/>
      <c r="P39711" s="93"/>
    </row>
    <row r="39712" spans="14:16">
      <c r="N39712" s="102"/>
      <c r="O39712" s="93"/>
      <c r="P39712" s="93"/>
    </row>
    <row r="39713" spans="14:16">
      <c r="N39713" s="102"/>
      <c r="O39713" s="93"/>
      <c r="P39713" s="93"/>
    </row>
    <row r="39714" spans="14:16">
      <c r="N39714" s="102"/>
      <c r="O39714" s="93"/>
      <c r="P39714" s="93"/>
    </row>
    <row r="39715" spans="14:16">
      <c r="N39715" s="102"/>
      <c r="O39715" s="93"/>
      <c r="P39715" s="93"/>
    </row>
    <row r="39716" spans="14:16">
      <c r="N39716" s="102"/>
      <c r="O39716" s="93"/>
      <c r="P39716" s="93"/>
    </row>
    <row r="39717" spans="14:16">
      <c r="N39717" s="102"/>
      <c r="O39717" s="93"/>
      <c r="P39717" s="93"/>
    </row>
    <row r="39718" spans="14:16">
      <c r="N39718" s="102"/>
      <c r="O39718" s="93"/>
      <c r="P39718" s="93"/>
    </row>
    <row r="39719" spans="14:16">
      <c r="N39719" s="102"/>
      <c r="O39719" s="93"/>
      <c r="P39719" s="93"/>
    </row>
    <row r="39720" spans="14:16">
      <c r="N39720" s="102"/>
      <c r="O39720" s="93"/>
      <c r="P39720" s="93"/>
    </row>
    <row r="39721" spans="14:16">
      <c r="N39721" s="102"/>
      <c r="O39721" s="93"/>
      <c r="P39721" s="93"/>
    </row>
    <row r="39722" spans="14:16">
      <c r="N39722" s="102"/>
      <c r="O39722" s="93"/>
      <c r="P39722" s="93"/>
    </row>
    <row r="39723" spans="14:16">
      <c r="N39723" s="102"/>
      <c r="O39723" s="93"/>
      <c r="P39723" s="93"/>
    </row>
    <row r="39724" spans="14:16">
      <c r="N39724" s="102"/>
      <c r="O39724" s="93"/>
      <c r="P39724" s="93"/>
    </row>
    <row r="39725" spans="14:16">
      <c r="N39725" s="102"/>
      <c r="O39725" s="93"/>
      <c r="P39725" s="93"/>
    </row>
    <row r="39726" spans="14:16">
      <c r="N39726" s="102"/>
      <c r="O39726" s="93"/>
      <c r="P39726" s="93"/>
    </row>
    <row r="39727" spans="14:16">
      <c r="N39727" s="102"/>
      <c r="O39727" s="93"/>
      <c r="P39727" s="93"/>
    </row>
    <row r="39728" spans="14:16">
      <c r="N39728" s="102"/>
      <c r="O39728" s="93"/>
      <c r="P39728" s="93"/>
    </row>
    <row r="39729" spans="14:16">
      <c r="N39729" s="102"/>
      <c r="O39729" s="93"/>
      <c r="P39729" s="93"/>
    </row>
    <row r="39730" spans="14:16">
      <c r="N39730" s="102"/>
      <c r="O39730" s="93"/>
      <c r="P39730" s="93"/>
    </row>
    <row r="39731" spans="14:16">
      <c r="N39731" s="102"/>
      <c r="O39731" s="93"/>
      <c r="P39731" s="93"/>
    </row>
    <row r="39732" spans="14:16">
      <c r="N39732" s="102"/>
      <c r="O39732" s="93"/>
      <c r="P39732" s="93"/>
    </row>
    <row r="39733" spans="14:16">
      <c r="N39733" s="102"/>
      <c r="O39733" s="93"/>
      <c r="P39733" s="93"/>
    </row>
    <row r="39734" spans="14:16">
      <c r="N39734" s="102"/>
      <c r="O39734" s="93"/>
      <c r="P39734" s="93"/>
    </row>
    <row r="39735" spans="14:16">
      <c r="N39735" s="102"/>
      <c r="O39735" s="93"/>
      <c r="P39735" s="93"/>
    </row>
    <row r="39736" spans="14:16">
      <c r="N39736" s="102"/>
      <c r="O39736" s="93"/>
      <c r="P39736" s="93"/>
    </row>
    <row r="39737" spans="14:16">
      <c r="N39737" s="102"/>
      <c r="O39737" s="93"/>
      <c r="P39737" s="93"/>
    </row>
    <row r="39738" spans="14:16">
      <c r="N39738" s="102"/>
      <c r="O39738" s="93"/>
      <c r="P39738" s="93"/>
    </row>
    <row r="39739" spans="14:16">
      <c r="N39739" s="102"/>
      <c r="O39739" s="93"/>
      <c r="P39739" s="93"/>
    </row>
    <row r="39740" spans="14:16">
      <c r="N39740" s="102"/>
      <c r="O39740" s="93"/>
      <c r="P39740" s="93"/>
    </row>
    <row r="39741" spans="14:16">
      <c r="N39741" s="102"/>
      <c r="O39741" s="93"/>
      <c r="P39741" s="93"/>
    </row>
    <row r="39742" spans="14:16">
      <c r="N39742" s="102"/>
      <c r="O39742" s="93"/>
      <c r="P39742" s="93"/>
    </row>
    <row r="39743" spans="14:16">
      <c r="N39743" s="102"/>
      <c r="O39743" s="93"/>
      <c r="P39743" s="93"/>
    </row>
    <row r="39744" spans="14:16">
      <c r="N39744" s="102"/>
      <c r="O39744" s="93"/>
      <c r="P39744" s="93"/>
    </row>
    <row r="39745" spans="14:16">
      <c r="N39745" s="102"/>
      <c r="O39745" s="93"/>
      <c r="P39745" s="93"/>
    </row>
    <row r="39746" spans="14:16">
      <c r="N39746" s="102"/>
      <c r="O39746" s="93"/>
      <c r="P39746" s="93"/>
    </row>
    <row r="39747" spans="14:16">
      <c r="N39747" s="102"/>
      <c r="O39747" s="93"/>
      <c r="P39747" s="93"/>
    </row>
    <row r="39748" spans="14:16">
      <c r="N39748" s="102"/>
      <c r="O39748" s="93"/>
      <c r="P39748" s="93"/>
    </row>
    <row r="39749" spans="14:16">
      <c r="N39749" s="102"/>
      <c r="O39749" s="93"/>
      <c r="P39749" s="93"/>
    </row>
    <row r="39750" spans="14:16">
      <c r="N39750" s="102"/>
      <c r="O39750" s="93"/>
      <c r="P39750" s="93"/>
    </row>
    <row r="39751" spans="14:16">
      <c r="N39751" s="102"/>
      <c r="O39751" s="93"/>
      <c r="P39751" s="93"/>
    </row>
    <row r="39752" spans="14:16">
      <c r="N39752" s="102"/>
      <c r="O39752" s="93"/>
      <c r="P39752" s="93"/>
    </row>
    <row r="39753" spans="14:16">
      <c r="N39753" s="102"/>
      <c r="O39753" s="93"/>
      <c r="P39753" s="93"/>
    </row>
    <row r="39754" spans="14:16">
      <c r="N39754" s="102"/>
      <c r="O39754" s="93"/>
      <c r="P39754" s="93"/>
    </row>
    <row r="39755" spans="14:16">
      <c r="N39755" s="102"/>
      <c r="O39755" s="93"/>
      <c r="P39755" s="93"/>
    </row>
    <row r="39756" spans="14:16">
      <c r="N39756" s="102"/>
      <c r="O39756" s="93"/>
      <c r="P39756" s="93"/>
    </row>
    <row r="39757" spans="14:16">
      <c r="N39757" s="102"/>
      <c r="O39757" s="93"/>
      <c r="P39757" s="93"/>
    </row>
    <row r="39758" spans="14:16">
      <c r="N39758" s="102"/>
      <c r="O39758" s="93"/>
      <c r="P39758" s="93"/>
    </row>
    <row r="39759" spans="14:16">
      <c r="N39759" s="102"/>
      <c r="O39759" s="93"/>
      <c r="P39759" s="93"/>
    </row>
    <row r="39760" spans="14:16">
      <c r="N39760" s="102"/>
      <c r="O39760" s="93"/>
      <c r="P39760" s="93"/>
    </row>
    <row r="39761" spans="14:16">
      <c r="N39761" s="102"/>
      <c r="O39761" s="93"/>
      <c r="P39761" s="93"/>
    </row>
    <row r="39762" spans="14:16">
      <c r="N39762" s="102"/>
      <c r="O39762" s="93"/>
      <c r="P39762" s="93"/>
    </row>
    <row r="39763" spans="14:16">
      <c r="N39763" s="102"/>
      <c r="O39763" s="93"/>
      <c r="P39763" s="93"/>
    </row>
    <row r="39764" spans="14:16">
      <c r="N39764" s="102"/>
      <c r="O39764" s="93"/>
      <c r="P39764" s="93"/>
    </row>
    <row r="39765" spans="14:16">
      <c r="N39765" s="102"/>
      <c r="O39765" s="93"/>
      <c r="P39765" s="93"/>
    </row>
    <row r="39766" spans="14:16">
      <c r="N39766" s="102"/>
      <c r="O39766" s="93"/>
      <c r="P39766" s="93"/>
    </row>
    <row r="39767" spans="14:16">
      <c r="N39767" s="102"/>
      <c r="O39767" s="93"/>
      <c r="P39767" s="93"/>
    </row>
    <row r="39768" spans="14:16">
      <c r="N39768" s="102"/>
      <c r="O39768" s="93"/>
      <c r="P39768" s="93"/>
    </row>
    <row r="39769" spans="14:16">
      <c r="N39769" s="102"/>
      <c r="O39769" s="93"/>
      <c r="P39769" s="93"/>
    </row>
    <row r="39770" spans="14:16">
      <c r="N39770" s="102"/>
      <c r="O39770" s="93"/>
      <c r="P39770" s="93"/>
    </row>
    <row r="39771" spans="14:16">
      <c r="N39771" s="102"/>
      <c r="O39771" s="93"/>
      <c r="P39771" s="93"/>
    </row>
    <row r="39772" spans="14:16">
      <c r="N39772" s="102"/>
      <c r="O39772" s="93"/>
      <c r="P39772" s="93"/>
    </row>
    <row r="39773" spans="14:16">
      <c r="N39773" s="102"/>
      <c r="O39773" s="93"/>
      <c r="P39773" s="93"/>
    </row>
    <row r="39774" spans="14:16">
      <c r="N39774" s="102"/>
      <c r="O39774" s="93"/>
      <c r="P39774" s="93"/>
    </row>
    <row r="39775" spans="14:16">
      <c r="N39775" s="102"/>
      <c r="O39775" s="93"/>
      <c r="P39775" s="93"/>
    </row>
    <row r="39776" spans="14:16">
      <c r="N39776" s="102"/>
      <c r="O39776" s="93"/>
      <c r="P39776" s="93"/>
    </row>
    <row r="39777" spans="14:16">
      <c r="N39777" s="102"/>
      <c r="O39777" s="93"/>
      <c r="P39777" s="93"/>
    </row>
    <row r="39778" spans="14:16">
      <c r="N39778" s="102"/>
      <c r="O39778" s="93"/>
      <c r="P39778" s="93"/>
    </row>
    <row r="39779" spans="14:16">
      <c r="N39779" s="102"/>
      <c r="O39779" s="93"/>
      <c r="P39779" s="93"/>
    </row>
    <row r="39780" spans="14:16">
      <c r="N39780" s="102"/>
      <c r="O39780" s="93"/>
      <c r="P39780" s="93"/>
    </row>
    <row r="39781" spans="14:16">
      <c r="N39781" s="102"/>
      <c r="O39781" s="93"/>
      <c r="P39781" s="93"/>
    </row>
    <row r="39782" spans="14:16">
      <c r="N39782" s="102"/>
      <c r="O39782" s="93"/>
      <c r="P39782" s="93"/>
    </row>
    <row r="39783" spans="14:16">
      <c r="N39783" s="102"/>
      <c r="O39783" s="93"/>
      <c r="P39783" s="93"/>
    </row>
    <row r="39784" spans="14:16">
      <c r="N39784" s="102"/>
      <c r="O39784" s="93"/>
      <c r="P39784" s="93"/>
    </row>
    <row r="39785" spans="14:16">
      <c r="N39785" s="102"/>
      <c r="O39785" s="93"/>
      <c r="P39785" s="93"/>
    </row>
    <row r="39786" spans="14:16">
      <c r="N39786" s="102"/>
      <c r="O39786" s="93"/>
      <c r="P39786" s="93"/>
    </row>
    <row r="39787" spans="14:16">
      <c r="N39787" s="102"/>
      <c r="O39787" s="93"/>
      <c r="P39787" s="93"/>
    </row>
    <row r="39788" spans="14:16">
      <c r="N39788" s="102"/>
      <c r="O39788" s="93"/>
      <c r="P39788" s="93"/>
    </row>
    <row r="39789" spans="14:16">
      <c r="N39789" s="102"/>
      <c r="O39789" s="93"/>
      <c r="P39789" s="93"/>
    </row>
    <row r="39790" spans="14:16">
      <c r="N39790" s="102"/>
      <c r="O39790" s="93"/>
      <c r="P39790" s="93"/>
    </row>
    <row r="39791" spans="14:16">
      <c r="N39791" s="102"/>
      <c r="O39791" s="93"/>
      <c r="P39791" s="93"/>
    </row>
    <row r="39792" spans="14:16">
      <c r="N39792" s="102"/>
      <c r="O39792" s="93"/>
      <c r="P39792" s="93"/>
    </row>
    <row r="39793" spans="14:16">
      <c r="N39793" s="102"/>
      <c r="O39793" s="93"/>
      <c r="P39793" s="93"/>
    </row>
    <row r="39794" spans="14:16">
      <c r="N39794" s="102"/>
      <c r="O39794" s="93"/>
      <c r="P39794" s="93"/>
    </row>
    <row r="39795" spans="14:16">
      <c r="N39795" s="102"/>
      <c r="O39795" s="93"/>
      <c r="P39795" s="93"/>
    </row>
    <row r="39796" spans="14:16">
      <c r="N39796" s="102"/>
      <c r="O39796" s="93"/>
      <c r="P39796" s="93"/>
    </row>
    <row r="39797" spans="14:16">
      <c r="N39797" s="102"/>
      <c r="O39797" s="93"/>
      <c r="P39797" s="93"/>
    </row>
    <row r="39798" spans="14:16">
      <c r="N39798" s="102"/>
      <c r="O39798" s="93"/>
      <c r="P39798" s="93"/>
    </row>
    <row r="39799" spans="14:16">
      <c r="N39799" s="102"/>
      <c r="O39799" s="93"/>
      <c r="P39799" s="93"/>
    </row>
    <row r="39800" spans="14:16">
      <c r="N39800" s="102"/>
      <c r="O39800" s="93"/>
      <c r="P39800" s="93"/>
    </row>
    <row r="39801" spans="14:16">
      <c r="N39801" s="102"/>
      <c r="O39801" s="93"/>
      <c r="P39801" s="93"/>
    </row>
    <row r="39802" spans="14:16">
      <c r="N39802" s="102"/>
      <c r="O39802" s="93"/>
      <c r="P39802" s="93"/>
    </row>
    <row r="39803" spans="14:16">
      <c r="N39803" s="102"/>
      <c r="O39803" s="93"/>
      <c r="P39803" s="93"/>
    </row>
    <row r="39804" spans="14:16">
      <c r="N39804" s="102"/>
      <c r="O39804" s="93"/>
      <c r="P39804" s="93"/>
    </row>
    <row r="39805" spans="14:16">
      <c r="N39805" s="102"/>
      <c r="O39805" s="93"/>
      <c r="P39805" s="93"/>
    </row>
    <row r="39806" spans="14:16">
      <c r="N39806" s="102"/>
      <c r="O39806" s="93"/>
      <c r="P39806" s="93"/>
    </row>
    <row r="39807" spans="14:16">
      <c r="N39807" s="102"/>
      <c r="O39807" s="93"/>
      <c r="P39807" s="93"/>
    </row>
    <row r="39808" spans="14:16">
      <c r="N39808" s="102"/>
      <c r="O39808" s="93"/>
      <c r="P39808" s="93"/>
    </row>
    <row r="39809" spans="14:16">
      <c r="N39809" s="102"/>
      <c r="O39809" s="93"/>
      <c r="P39809" s="93"/>
    </row>
    <row r="39810" spans="14:16">
      <c r="N39810" s="102"/>
      <c r="O39810" s="93"/>
      <c r="P39810" s="93"/>
    </row>
    <row r="39811" spans="14:16">
      <c r="N39811" s="102"/>
      <c r="O39811" s="93"/>
      <c r="P39811" s="93"/>
    </row>
    <row r="39812" spans="14:16">
      <c r="N39812" s="102"/>
      <c r="O39812" s="93"/>
      <c r="P39812" s="93"/>
    </row>
    <row r="39813" spans="14:16">
      <c r="N39813" s="102"/>
      <c r="O39813" s="93"/>
      <c r="P39813" s="93"/>
    </row>
    <row r="39814" spans="14:16">
      <c r="N39814" s="102"/>
      <c r="O39814" s="93"/>
      <c r="P39814" s="93"/>
    </row>
    <row r="39815" spans="14:16">
      <c r="N39815" s="102"/>
      <c r="O39815" s="93"/>
      <c r="P39815" s="93"/>
    </row>
    <row r="39816" spans="14:16">
      <c r="N39816" s="102"/>
      <c r="O39816" s="93"/>
      <c r="P39816" s="93"/>
    </row>
    <row r="39817" spans="14:16">
      <c r="N39817" s="102"/>
      <c r="O39817" s="93"/>
      <c r="P39817" s="93"/>
    </row>
    <row r="39818" spans="14:16">
      <c r="N39818" s="102"/>
      <c r="O39818" s="93"/>
      <c r="P39818" s="93"/>
    </row>
    <row r="39819" spans="14:16">
      <c r="N39819" s="102"/>
      <c r="O39819" s="93"/>
      <c r="P39819" s="93"/>
    </row>
    <row r="39820" spans="14:16">
      <c r="N39820" s="102"/>
      <c r="O39820" s="93"/>
      <c r="P39820" s="93"/>
    </row>
    <row r="39821" spans="14:16">
      <c r="N39821" s="102"/>
      <c r="O39821" s="93"/>
      <c r="P39821" s="93"/>
    </row>
    <row r="39822" spans="14:16">
      <c r="N39822" s="102"/>
      <c r="O39822" s="93"/>
      <c r="P39822" s="93"/>
    </row>
    <row r="39823" spans="14:16">
      <c r="N39823" s="102"/>
      <c r="O39823" s="93"/>
      <c r="P39823" s="93"/>
    </row>
    <row r="39824" spans="14:16">
      <c r="N39824" s="102"/>
      <c r="O39824" s="93"/>
      <c r="P39824" s="93"/>
    </row>
    <row r="39825" spans="14:16">
      <c r="N39825" s="102"/>
      <c r="O39825" s="93"/>
      <c r="P39825" s="93"/>
    </row>
    <row r="39826" spans="14:16">
      <c r="N39826" s="102"/>
      <c r="O39826" s="93"/>
      <c r="P39826" s="93"/>
    </row>
    <row r="39827" spans="14:16">
      <c r="N39827" s="102"/>
      <c r="O39827" s="93"/>
      <c r="P39827" s="93"/>
    </row>
    <row r="39828" spans="14:16">
      <c r="N39828" s="102"/>
      <c r="O39828" s="93"/>
      <c r="P39828" s="93"/>
    </row>
    <row r="39829" spans="14:16">
      <c r="N39829" s="102"/>
      <c r="O39829" s="93"/>
      <c r="P39829" s="93"/>
    </row>
    <row r="39830" spans="14:16">
      <c r="N39830" s="102"/>
      <c r="O39830" s="93"/>
      <c r="P39830" s="93"/>
    </row>
    <row r="39831" spans="14:16">
      <c r="N39831" s="102"/>
      <c r="O39831" s="93"/>
      <c r="P39831" s="93"/>
    </row>
    <row r="39832" spans="14:16">
      <c r="N39832" s="102"/>
      <c r="O39832" s="93"/>
      <c r="P39832" s="93"/>
    </row>
    <row r="39833" spans="14:16">
      <c r="N39833" s="102"/>
      <c r="O39833" s="93"/>
      <c r="P39833" s="93"/>
    </row>
    <row r="39834" spans="14:16">
      <c r="N39834" s="102"/>
      <c r="O39834" s="93"/>
      <c r="P39834" s="93"/>
    </row>
    <row r="39835" spans="14:16">
      <c r="N39835" s="102"/>
      <c r="O39835" s="93"/>
      <c r="P39835" s="93"/>
    </row>
    <row r="39836" spans="14:16">
      <c r="N39836" s="102"/>
      <c r="O39836" s="93"/>
      <c r="P39836" s="93"/>
    </row>
    <row r="39837" spans="14:16">
      <c r="N39837" s="102"/>
      <c r="O39837" s="93"/>
      <c r="P39837" s="93"/>
    </row>
    <row r="39838" spans="14:16">
      <c r="N39838" s="102"/>
      <c r="O39838" s="93"/>
      <c r="P39838" s="93"/>
    </row>
    <row r="39839" spans="14:16">
      <c r="N39839" s="102"/>
      <c r="O39839" s="93"/>
      <c r="P39839" s="93"/>
    </row>
    <row r="39840" spans="14:16">
      <c r="N39840" s="102"/>
      <c r="O39840" s="93"/>
      <c r="P39840" s="93"/>
    </row>
    <row r="39841" spans="14:16">
      <c r="N39841" s="102"/>
      <c r="O39841" s="93"/>
      <c r="P39841" s="93"/>
    </row>
    <row r="39842" spans="14:16">
      <c r="N39842" s="102"/>
      <c r="O39842" s="93"/>
      <c r="P39842" s="93"/>
    </row>
    <row r="39843" spans="14:16">
      <c r="N39843" s="102"/>
      <c r="O39843" s="93"/>
      <c r="P39843" s="93"/>
    </row>
    <row r="39844" spans="14:16">
      <c r="N39844" s="102"/>
      <c r="O39844" s="93"/>
      <c r="P39844" s="93"/>
    </row>
    <row r="39845" spans="14:16">
      <c r="N39845" s="102"/>
      <c r="O39845" s="93"/>
      <c r="P39845" s="93"/>
    </row>
    <row r="39846" spans="14:16">
      <c r="N39846" s="102"/>
      <c r="O39846" s="93"/>
      <c r="P39846" s="93"/>
    </row>
    <row r="39847" spans="14:16">
      <c r="N39847" s="102"/>
      <c r="O39847" s="93"/>
      <c r="P39847" s="93"/>
    </row>
    <row r="39848" spans="14:16">
      <c r="N39848" s="102"/>
      <c r="O39848" s="93"/>
      <c r="P39848" s="93"/>
    </row>
    <row r="39849" spans="14:16">
      <c r="N39849" s="102"/>
      <c r="O39849" s="93"/>
      <c r="P39849" s="93"/>
    </row>
    <row r="39850" spans="14:16">
      <c r="N39850" s="102"/>
      <c r="O39850" s="93"/>
      <c r="P39850" s="93"/>
    </row>
    <row r="39851" spans="14:16">
      <c r="N39851" s="102"/>
      <c r="O39851" s="93"/>
      <c r="P39851" s="93"/>
    </row>
    <row r="39852" spans="14:16">
      <c r="N39852" s="102"/>
      <c r="O39852" s="93"/>
      <c r="P39852" s="93"/>
    </row>
    <row r="39853" spans="14:16">
      <c r="N39853" s="102"/>
      <c r="O39853" s="93"/>
      <c r="P39853" s="93"/>
    </row>
    <row r="39854" spans="14:16">
      <c r="N39854" s="102"/>
      <c r="O39854" s="93"/>
      <c r="P39854" s="93"/>
    </row>
    <row r="39855" spans="14:16">
      <c r="N39855" s="102"/>
      <c r="O39855" s="93"/>
      <c r="P39855" s="93"/>
    </row>
    <row r="39856" spans="14:16">
      <c r="N39856" s="102"/>
      <c r="O39856" s="93"/>
      <c r="P39856" s="93"/>
    </row>
    <row r="39857" spans="14:16">
      <c r="N39857" s="102"/>
      <c r="O39857" s="93"/>
      <c r="P39857" s="93"/>
    </row>
    <row r="39858" spans="14:16">
      <c r="N39858" s="102"/>
      <c r="O39858" s="93"/>
      <c r="P39858" s="93"/>
    </row>
    <row r="39859" spans="14:16">
      <c r="N39859" s="102"/>
      <c r="O39859" s="93"/>
      <c r="P39859" s="93"/>
    </row>
    <row r="39860" spans="14:16">
      <c r="N39860" s="102"/>
      <c r="O39860" s="93"/>
      <c r="P39860" s="93"/>
    </row>
    <row r="39861" spans="14:16">
      <c r="N39861" s="102"/>
      <c r="O39861" s="93"/>
      <c r="P39861" s="93"/>
    </row>
    <row r="39862" spans="14:16">
      <c r="N39862" s="102"/>
      <c r="O39862" s="93"/>
      <c r="P39862" s="93"/>
    </row>
    <row r="39863" spans="14:16">
      <c r="N39863" s="102"/>
      <c r="O39863" s="93"/>
      <c r="P39863" s="93"/>
    </row>
    <row r="39864" spans="14:16">
      <c r="N39864" s="102"/>
      <c r="O39864" s="93"/>
      <c r="P39864" s="93"/>
    </row>
    <row r="39865" spans="14:16">
      <c r="N39865" s="102"/>
      <c r="O39865" s="93"/>
      <c r="P39865" s="93"/>
    </row>
    <row r="39866" spans="14:16">
      <c r="N39866" s="102"/>
      <c r="O39866" s="93"/>
      <c r="P39866" s="93"/>
    </row>
    <row r="39867" spans="14:16">
      <c r="N39867" s="102"/>
      <c r="O39867" s="93"/>
      <c r="P39867" s="93"/>
    </row>
    <row r="39868" spans="14:16">
      <c r="N39868" s="102"/>
      <c r="O39868" s="93"/>
      <c r="P39868" s="93"/>
    </row>
    <row r="39869" spans="14:16">
      <c r="N39869" s="102"/>
      <c r="O39869" s="93"/>
      <c r="P39869" s="93"/>
    </row>
    <row r="39870" spans="14:16">
      <c r="N39870" s="102"/>
      <c r="O39870" s="93"/>
      <c r="P39870" s="93"/>
    </row>
    <row r="39871" spans="14:16">
      <c r="N39871" s="102"/>
      <c r="O39871" s="93"/>
      <c r="P39871" s="93"/>
    </row>
    <row r="39872" spans="14:16">
      <c r="N39872" s="102"/>
      <c r="O39872" s="93"/>
      <c r="P39872" s="93"/>
    </row>
    <row r="39873" spans="14:16">
      <c r="N39873" s="102"/>
      <c r="O39873" s="93"/>
      <c r="P39873" s="93"/>
    </row>
    <row r="39874" spans="14:16">
      <c r="N39874" s="102"/>
      <c r="O39874" s="93"/>
      <c r="P39874" s="93"/>
    </row>
    <row r="39875" spans="14:16">
      <c r="N39875" s="102"/>
      <c r="O39875" s="93"/>
      <c r="P39875" s="93"/>
    </row>
    <row r="39876" spans="14:16">
      <c r="N39876" s="102"/>
      <c r="O39876" s="93"/>
      <c r="P39876" s="93"/>
    </row>
    <row r="39877" spans="14:16">
      <c r="N39877" s="102"/>
      <c r="O39877" s="93"/>
      <c r="P39877" s="93"/>
    </row>
    <row r="39878" spans="14:16">
      <c r="N39878" s="102"/>
      <c r="O39878" s="93"/>
      <c r="P39878" s="93"/>
    </row>
    <row r="39879" spans="14:16">
      <c r="N39879" s="102"/>
      <c r="O39879" s="93"/>
      <c r="P39879" s="93"/>
    </row>
    <row r="39880" spans="14:16">
      <c r="N39880" s="102"/>
      <c r="O39880" s="93"/>
      <c r="P39880" s="93"/>
    </row>
    <row r="39881" spans="14:16">
      <c r="N39881" s="102"/>
      <c r="O39881" s="93"/>
      <c r="P39881" s="93"/>
    </row>
    <row r="39882" spans="14:16">
      <c r="N39882" s="102"/>
      <c r="O39882" s="93"/>
      <c r="P39882" s="93"/>
    </row>
    <row r="39883" spans="14:16">
      <c r="N39883" s="102"/>
      <c r="O39883" s="93"/>
      <c r="P39883" s="93"/>
    </row>
    <row r="39884" spans="14:16">
      <c r="N39884" s="102"/>
      <c r="O39884" s="93"/>
      <c r="P39884" s="93"/>
    </row>
    <row r="39885" spans="14:16">
      <c r="N39885" s="102"/>
      <c r="O39885" s="93"/>
      <c r="P39885" s="93"/>
    </row>
    <row r="39886" spans="14:16">
      <c r="N39886" s="102"/>
      <c r="O39886" s="93"/>
      <c r="P39886" s="93"/>
    </row>
    <row r="39887" spans="14:16">
      <c r="N39887" s="102"/>
      <c r="O39887" s="93"/>
      <c r="P39887" s="93"/>
    </row>
    <row r="39888" spans="14:16">
      <c r="N39888" s="102"/>
      <c r="O39888" s="93"/>
      <c r="P39888" s="93"/>
    </row>
    <row r="39889" spans="14:16">
      <c r="N39889" s="102"/>
      <c r="O39889" s="93"/>
      <c r="P39889" s="93"/>
    </row>
    <row r="39890" spans="14:16">
      <c r="N39890" s="102"/>
      <c r="O39890" s="93"/>
      <c r="P39890" s="93"/>
    </row>
    <row r="39891" spans="14:16">
      <c r="N39891" s="102"/>
      <c r="O39891" s="93"/>
      <c r="P39891" s="93"/>
    </row>
    <row r="39892" spans="14:16">
      <c r="N39892" s="102"/>
      <c r="O39892" s="93"/>
      <c r="P39892" s="93"/>
    </row>
    <row r="39893" spans="14:16">
      <c r="N39893" s="102"/>
      <c r="O39893" s="93"/>
      <c r="P39893" s="93"/>
    </row>
    <row r="39894" spans="14:16">
      <c r="N39894" s="102"/>
      <c r="O39894" s="93"/>
      <c r="P39894" s="93"/>
    </row>
    <row r="39895" spans="14:16">
      <c r="N39895" s="102"/>
      <c r="O39895" s="93"/>
      <c r="P39895" s="93"/>
    </row>
    <row r="39896" spans="14:16">
      <c r="N39896" s="102"/>
      <c r="O39896" s="93"/>
      <c r="P39896" s="93"/>
    </row>
    <row r="39897" spans="14:16">
      <c r="N39897" s="102"/>
      <c r="O39897" s="93"/>
      <c r="P39897" s="93"/>
    </row>
    <row r="39898" spans="14:16">
      <c r="N39898" s="102"/>
      <c r="O39898" s="93"/>
      <c r="P39898" s="93"/>
    </row>
    <row r="39899" spans="14:16">
      <c r="N39899" s="102"/>
      <c r="O39899" s="93"/>
      <c r="P39899" s="93"/>
    </row>
    <row r="39900" spans="14:16">
      <c r="N39900" s="102"/>
      <c r="O39900" s="93"/>
      <c r="P39900" s="93"/>
    </row>
    <row r="39901" spans="14:16">
      <c r="N39901" s="102"/>
      <c r="O39901" s="93"/>
      <c r="P39901" s="93"/>
    </row>
    <row r="39902" spans="14:16">
      <c r="N39902" s="102"/>
      <c r="O39902" s="93"/>
      <c r="P39902" s="93"/>
    </row>
    <row r="39903" spans="14:16">
      <c r="N39903" s="102"/>
      <c r="O39903" s="93"/>
      <c r="P39903" s="93"/>
    </row>
    <row r="39904" spans="14:16">
      <c r="N39904" s="102"/>
      <c r="O39904" s="93"/>
      <c r="P39904" s="93"/>
    </row>
    <row r="39905" spans="14:16">
      <c r="N39905" s="102"/>
      <c r="O39905" s="93"/>
      <c r="P39905" s="93"/>
    </row>
    <row r="39906" spans="14:16">
      <c r="N39906" s="102"/>
      <c r="O39906" s="93"/>
      <c r="P39906" s="93"/>
    </row>
    <row r="39907" spans="14:16">
      <c r="N39907" s="102"/>
      <c r="O39907" s="93"/>
      <c r="P39907" s="93"/>
    </row>
    <row r="39908" spans="14:16">
      <c r="N39908" s="102"/>
      <c r="O39908" s="93"/>
      <c r="P39908" s="93"/>
    </row>
    <row r="39909" spans="14:16">
      <c r="N39909" s="102"/>
      <c r="O39909" s="93"/>
      <c r="P39909" s="93"/>
    </row>
    <row r="39910" spans="14:16">
      <c r="N39910" s="102"/>
      <c r="O39910" s="93"/>
      <c r="P39910" s="93"/>
    </row>
    <row r="39911" spans="14:16">
      <c r="N39911" s="102"/>
      <c r="O39911" s="93"/>
      <c r="P39911" s="93"/>
    </row>
    <row r="39912" spans="14:16">
      <c r="N39912" s="102"/>
      <c r="O39912" s="93"/>
      <c r="P39912" s="93"/>
    </row>
    <row r="39913" spans="14:16">
      <c r="N39913" s="102"/>
      <c r="O39913" s="93"/>
      <c r="P39913" s="93"/>
    </row>
    <row r="39914" spans="14:16">
      <c r="N39914" s="102"/>
      <c r="O39914" s="93"/>
      <c r="P39914" s="93"/>
    </row>
    <row r="39915" spans="14:16">
      <c r="N39915" s="102"/>
      <c r="O39915" s="93"/>
      <c r="P39915" s="93"/>
    </row>
    <row r="39916" spans="14:16">
      <c r="N39916" s="102"/>
      <c r="O39916" s="93"/>
      <c r="P39916" s="93"/>
    </row>
    <row r="39917" spans="14:16">
      <c r="N39917" s="102"/>
      <c r="O39917" s="93"/>
      <c r="P39917" s="93"/>
    </row>
    <row r="39918" spans="14:16">
      <c r="N39918" s="102"/>
      <c r="O39918" s="93"/>
      <c r="P39918" s="93"/>
    </row>
    <row r="39919" spans="14:16">
      <c r="N39919" s="102"/>
      <c r="O39919" s="93"/>
      <c r="P39919" s="93"/>
    </row>
    <row r="39920" spans="14:16">
      <c r="N39920" s="102"/>
      <c r="O39920" s="93"/>
      <c r="P39920" s="93"/>
    </row>
    <row r="39921" spans="14:16">
      <c r="N39921" s="102"/>
      <c r="O39921" s="93"/>
      <c r="P39921" s="93"/>
    </row>
    <row r="39922" spans="14:16">
      <c r="N39922" s="102"/>
      <c r="O39922" s="93"/>
      <c r="P39922" s="93"/>
    </row>
    <row r="39923" spans="14:16">
      <c r="N39923" s="102"/>
      <c r="O39923" s="93"/>
      <c r="P39923" s="93"/>
    </row>
    <row r="39924" spans="14:16">
      <c r="N39924" s="102"/>
      <c r="O39924" s="93"/>
      <c r="P39924" s="93"/>
    </row>
    <row r="39925" spans="14:16">
      <c r="N39925" s="102"/>
      <c r="O39925" s="93"/>
      <c r="P39925" s="93"/>
    </row>
    <row r="39926" spans="14:16">
      <c r="N39926" s="102"/>
      <c r="O39926" s="93"/>
      <c r="P39926" s="93"/>
    </row>
    <row r="39927" spans="14:16">
      <c r="N39927" s="102"/>
      <c r="O39927" s="93"/>
      <c r="P39927" s="93"/>
    </row>
    <row r="39928" spans="14:16">
      <c r="N39928" s="102"/>
      <c r="O39928" s="93"/>
      <c r="P39928" s="93"/>
    </row>
    <row r="39929" spans="14:16">
      <c r="N39929" s="102"/>
      <c r="O39929" s="93"/>
      <c r="P39929" s="93"/>
    </row>
    <row r="39930" spans="14:16">
      <c r="N39930" s="102"/>
      <c r="O39930" s="93"/>
      <c r="P39930" s="93"/>
    </row>
    <row r="39931" spans="14:16">
      <c r="N39931" s="102"/>
      <c r="O39931" s="93"/>
      <c r="P39931" s="93"/>
    </row>
    <row r="39932" spans="14:16">
      <c r="N39932" s="102"/>
      <c r="O39932" s="93"/>
      <c r="P39932" s="93"/>
    </row>
    <row r="39933" spans="14:16">
      <c r="N39933" s="102"/>
      <c r="O39933" s="93"/>
      <c r="P39933" s="93"/>
    </row>
    <row r="39934" spans="14:16">
      <c r="N39934" s="102"/>
      <c r="O39934" s="93"/>
      <c r="P39934" s="93"/>
    </row>
    <row r="39935" spans="14:16">
      <c r="N39935" s="102"/>
      <c r="O39935" s="93"/>
      <c r="P39935" s="93"/>
    </row>
    <row r="39936" spans="14:16">
      <c r="N39936" s="102"/>
      <c r="O39936" s="93"/>
      <c r="P39936" s="93"/>
    </row>
    <row r="39937" spans="14:16">
      <c r="N39937" s="102"/>
      <c r="O39937" s="93"/>
      <c r="P39937" s="93"/>
    </row>
    <row r="39938" spans="14:16">
      <c r="N39938" s="102"/>
      <c r="O39938" s="93"/>
      <c r="P39938" s="93"/>
    </row>
    <row r="39939" spans="14:16">
      <c r="N39939" s="102"/>
      <c r="O39939" s="93"/>
      <c r="P39939" s="93"/>
    </row>
    <row r="39940" spans="14:16">
      <c r="N39940" s="102"/>
      <c r="O39940" s="93"/>
      <c r="P39940" s="93"/>
    </row>
    <row r="39941" spans="14:16">
      <c r="N39941" s="102"/>
      <c r="O39941" s="93"/>
      <c r="P39941" s="93"/>
    </row>
    <row r="39942" spans="14:16">
      <c r="N39942" s="102"/>
      <c r="O39942" s="93"/>
      <c r="P39942" s="93"/>
    </row>
    <row r="39943" spans="14:16">
      <c r="N39943" s="102"/>
      <c r="O39943" s="93"/>
      <c r="P39943" s="93"/>
    </row>
    <row r="39944" spans="14:16">
      <c r="N39944" s="102"/>
      <c r="O39944" s="93"/>
      <c r="P39944" s="93"/>
    </row>
    <row r="39945" spans="14:16">
      <c r="N39945" s="102"/>
      <c r="O39945" s="93"/>
      <c r="P39945" s="93"/>
    </row>
    <row r="39946" spans="14:16">
      <c r="N39946" s="102"/>
      <c r="O39946" s="93"/>
      <c r="P39946" s="93"/>
    </row>
    <row r="39947" spans="14:16">
      <c r="N39947" s="102"/>
      <c r="O39947" s="93"/>
      <c r="P39947" s="93"/>
    </row>
    <row r="39948" spans="14:16">
      <c r="N39948" s="102"/>
      <c r="O39948" s="93"/>
      <c r="P39948" s="93"/>
    </row>
    <row r="39949" spans="14:16">
      <c r="N39949" s="102"/>
      <c r="O39949" s="93"/>
      <c r="P39949" s="93"/>
    </row>
    <row r="39950" spans="14:16">
      <c r="N39950" s="102"/>
      <c r="O39950" s="93"/>
      <c r="P39950" s="93"/>
    </row>
    <row r="39951" spans="14:16">
      <c r="N39951" s="102"/>
      <c r="O39951" s="93"/>
      <c r="P39951" s="93"/>
    </row>
    <row r="39952" spans="14:16">
      <c r="N39952" s="102"/>
      <c r="O39952" s="93"/>
      <c r="P39952" s="93"/>
    </row>
    <row r="39953" spans="14:16">
      <c r="N39953" s="102"/>
      <c r="O39953" s="93"/>
      <c r="P39953" s="93"/>
    </row>
    <row r="39954" spans="14:16">
      <c r="N39954" s="102"/>
      <c r="O39954" s="93"/>
      <c r="P39954" s="93"/>
    </row>
    <row r="39955" spans="14:16">
      <c r="N39955" s="102"/>
      <c r="O39955" s="93"/>
      <c r="P39955" s="93"/>
    </row>
    <row r="39956" spans="14:16">
      <c r="N39956" s="102"/>
      <c r="O39956" s="93"/>
      <c r="P39956" s="93"/>
    </row>
    <row r="39957" spans="14:16">
      <c r="N39957" s="102"/>
      <c r="O39957" s="93"/>
      <c r="P39957" s="93"/>
    </row>
    <row r="39958" spans="14:16">
      <c r="N39958" s="102"/>
      <c r="O39958" s="93"/>
      <c r="P39958" s="93"/>
    </row>
    <row r="39959" spans="14:16">
      <c r="N39959" s="102"/>
      <c r="O39959" s="93"/>
      <c r="P39959" s="93"/>
    </row>
    <row r="39960" spans="14:16">
      <c r="N39960" s="102"/>
      <c r="O39960" s="93"/>
      <c r="P39960" s="93"/>
    </row>
    <row r="39961" spans="14:16">
      <c r="N39961" s="102"/>
      <c r="O39961" s="93"/>
      <c r="P39961" s="93"/>
    </row>
    <row r="39962" spans="14:16">
      <c r="N39962" s="102"/>
      <c r="O39962" s="93"/>
      <c r="P39962" s="93"/>
    </row>
    <row r="39963" spans="14:16">
      <c r="N39963" s="102"/>
      <c r="O39963" s="93"/>
      <c r="P39963" s="93"/>
    </row>
    <row r="39964" spans="14:16">
      <c r="N39964" s="102"/>
      <c r="O39964" s="93"/>
      <c r="P39964" s="93"/>
    </row>
    <row r="39965" spans="14:16">
      <c r="N39965" s="102"/>
      <c r="O39965" s="93"/>
      <c r="P39965" s="93"/>
    </row>
    <row r="39966" spans="14:16">
      <c r="N39966" s="102"/>
      <c r="O39966" s="93"/>
      <c r="P39966" s="93"/>
    </row>
    <row r="39967" spans="14:16">
      <c r="N39967" s="102"/>
      <c r="O39967" s="93"/>
      <c r="P39967" s="93"/>
    </row>
    <row r="39968" spans="14:16">
      <c r="N39968" s="102"/>
      <c r="O39968" s="93"/>
      <c r="P39968" s="93"/>
    </row>
    <row r="39969" spans="14:16">
      <c r="N39969" s="102"/>
      <c r="O39969" s="93"/>
      <c r="P39969" s="93"/>
    </row>
    <row r="39970" spans="14:16">
      <c r="N39970" s="102"/>
      <c r="O39970" s="93"/>
      <c r="P39970" s="93"/>
    </row>
    <row r="39971" spans="14:16">
      <c r="N39971" s="102"/>
      <c r="O39971" s="93"/>
      <c r="P39971" s="93"/>
    </row>
    <row r="39972" spans="14:16">
      <c r="N39972" s="102"/>
      <c r="O39972" s="93"/>
      <c r="P39972" s="93"/>
    </row>
    <row r="39973" spans="14:16">
      <c r="N39973" s="102"/>
      <c r="O39973" s="93"/>
      <c r="P39973" s="93"/>
    </row>
    <row r="39974" spans="14:16">
      <c r="N39974" s="102"/>
      <c r="O39974" s="93"/>
      <c r="P39974" s="93"/>
    </row>
    <row r="39975" spans="14:16">
      <c r="N39975" s="102"/>
      <c r="O39975" s="93"/>
      <c r="P39975" s="93"/>
    </row>
    <row r="39976" spans="14:16">
      <c r="N39976" s="102"/>
      <c r="O39976" s="93"/>
      <c r="P39976" s="93"/>
    </row>
    <row r="39977" spans="14:16">
      <c r="N39977" s="102"/>
      <c r="O39977" s="93"/>
      <c r="P39977" s="93"/>
    </row>
    <row r="39978" spans="14:16">
      <c r="N39978" s="102"/>
      <c r="O39978" s="93"/>
      <c r="P39978" s="93"/>
    </row>
    <row r="39979" spans="14:16">
      <c r="N39979" s="102"/>
      <c r="O39979" s="93"/>
      <c r="P39979" s="93"/>
    </row>
    <row r="39980" spans="14:16">
      <c r="N39980" s="102"/>
      <c r="O39980" s="93"/>
      <c r="P39980" s="93"/>
    </row>
    <row r="39981" spans="14:16">
      <c r="N39981" s="102"/>
      <c r="O39981" s="93"/>
      <c r="P39981" s="93"/>
    </row>
    <row r="39982" spans="14:16">
      <c r="N39982" s="102"/>
      <c r="O39982" s="93"/>
      <c r="P39982" s="93"/>
    </row>
    <row r="39983" spans="14:16">
      <c r="N39983" s="102"/>
      <c r="O39983" s="93"/>
      <c r="P39983" s="93"/>
    </row>
    <row r="39984" spans="14:16">
      <c r="N39984" s="102"/>
      <c r="O39984" s="93"/>
      <c r="P39984" s="93"/>
    </row>
    <row r="39985" spans="14:16">
      <c r="N39985" s="102"/>
      <c r="O39985" s="93"/>
      <c r="P39985" s="93"/>
    </row>
    <row r="39986" spans="14:16">
      <c r="N39986" s="102"/>
      <c r="O39986" s="93"/>
      <c r="P39986" s="93"/>
    </row>
    <row r="39987" spans="14:16">
      <c r="N39987" s="102"/>
      <c r="O39987" s="93"/>
      <c r="P39987" s="93"/>
    </row>
    <row r="39988" spans="14:16">
      <c r="N39988" s="102"/>
      <c r="O39988" s="93"/>
      <c r="P39988" s="93"/>
    </row>
    <row r="39989" spans="14:16">
      <c r="N39989" s="102"/>
      <c r="O39989" s="93"/>
      <c r="P39989" s="93"/>
    </row>
    <row r="39990" spans="14:16">
      <c r="N39990" s="102"/>
      <c r="O39990" s="93"/>
      <c r="P39990" s="93"/>
    </row>
    <row r="39991" spans="14:16">
      <c r="N39991" s="102"/>
      <c r="O39991" s="93"/>
      <c r="P39991" s="93"/>
    </row>
    <row r="39992" spans="14:16">
      <c r="N39992" s="102"/>
      <c r="O39992" s="93"/>
      <c r="P39992" s="93"/>
    </row>
    <row r="39993" spans="14:16">
      <c r="N39993" s="102"/>
      <c r="O39993" s="93"/>
      <c r="P39993" s="93"/>
    </row>
    <row r="39994" spans="14:16">
      <c r="N39994" s="102"/>
      <c r="O39994" s="93"/>
      <c r="P39994" s="93"/>
    </row>
    <row r="39995" spans="14:16">
      <c r="N39995" s="102"/>
      <c r="O39995" s="93"/>
      <c r="P39995" s="93"/>
    </row>
    <row r="39996" spans="14:16">
      <c r="N39996" s="102"/>
      <c r="O39996" s="93"/>
      <c r="P39996" s="93"/>
    </row>
    <row r="39997" spans="14:16">
      <c r="N39997" s="102"/>
      <c r="O39997" s="93"/>
      <c r="P39997" s="93"/>
    </row>
    <row r="39998" spans="14:16">
      <c r="N39998" s="102"/>
      <c r="O39998" s="93"/>
      <c r="P39998" s="93"/>
    </row>
    <row r="39999" spans="14:16">
      <c r="N39999" s="102"/>
      <c r="O39999" s="93"/>
      <c r="P39999" s="93"/>
    </row>
    <row r="40000" spans="14:16">
      <c r="N40000" s="102"/>
      <c r="O40000" s="93"/>
      <c r="P40000" s="93"/>
    </row>
    <row r="40001" spans="14:16">
      <c r="N40001" s="102"/>
      <c r="O40001" s="93"/>
      <c r="P40001" s="93"/>
    </row>
    <row r="40002" spans="14:16">
      <c r="N40002" s="102"/>
      <c r="O40002" s="93"/>
      <c r="P40002" s="93"/>
    </row>
    <row r="40003" spans="14:16">
      <c r="N40003" s="102"/>
      <c r="O40003" s="93"/>
      <c r="P40003" s="93"/>
    </row>
    <row r="40004" spans="14:16">
      <c r="N40004" s="102"/>
      <c r="O40004" s="93"/>
      <c r="P40004" s="93"/>
    </row>
    <row r="40005" spans="14:16">
      <c r="N40005" s="102"/>
      <c r="O40005" s="93"/>
      <c r="P40005" s="93"/>
    </row>
    <row r="40006" spans="14:16">
      <c r="N40006" s="102"/>
      <c r="O40006" s="93"/>
      <c r="P40006" s="93"/>
    </row>
    <row r="40007" spans="14:16">
      <c r="N40007" s="102"/>
      <c r="O40007" s="93"/>
      <c r="P40007" s="93"/>
    </row>
    <row r="40008" spans="14:16">
      <c r="N40008" s="102"/>
      <c r="O40008" s="93"/>
      <c r="P40008" s="93"/>
    </row>
    <row r="40009" spans="14:16">
      <c r="N40009" s="102"/>
      <c r="O40009" s="93"/>
      <c r="P40009" s="93"/>
    </row>
    <row r="40010" spans="14:16">
      <c r="N40010" s="102"/>
      <c r="O40010" s="93"/>
      <c r="P40010" s="93"/>
    </row>
    <row r="40011" spans="14:16">
      <c r="N40011" s="102"/>
      <c r="O40011" s="93"/>
      <c r="P40011" s="93"/>
    </row>
    <row r="40012" spans="14:16">
      <c r="N40012" s="102"/>
      <c r="O40012" s="93"/>
      <c r="P40012" s="93"/>
    </row>
    <row r="40013" spans="14:16">
      <c r="N40013" s="102"/>
      <c r="O40013" s="93"/>
      <c r="P40013" s="93"/>
    </row>
    <row r="40014" spans="14:16">
      <c r="N40014" s="102"/>
      <c r="O40014" s="93"/>
      <c r="P40014" s="93"/>
    </row>
    <row r="40015" spans="14:16">
      <c r="N40015" s="102"/>
      <c r="O40015" s="93"/>
      <c r="P40015" s="93"/>
    </row>
    <row r="40016" spans="14:16">
      <c r="N40016" s="102"/>
      <c r="O40016" s="93"/>
      <c r="P40016" s="93"/>
    </row>
    <row r="40017" spans="14:16">
      <c r="N40017" s="102"/>
      <c r="O40017" s="93"/>
      <c r="P40017" s="93"/>
    </row>
    <row r="40018" spans="14:16">
      <c r="N40018" s="102"/>
      <c r="O40018" s="93"/>
      <c r="P40018" s="93"/>
    </row>
    <row r="40019" spans="14:16">
      <c r="N40019" s="102"/>
      <c r="O40019" s="93"/>
      <c r="P40019" s="93"/>
    </row>
    <row r="40020" spans="14:16">
      <c r="N40020" s="102"/>
      <c r="O40020" s="93"/>
      <c r="P40020" s="93"/>
    </row>
    <row r="40021" spans="14:16">
      <c r="N40021" s="102"/>
      <c r="O40021" s="93"/>
      <c r="P40021" s="93"/>
    </row>
    <row r="40022" spans="14:16">
      <c r="N40022" s="102"/>
      <c r="O40022" s="93"/>
      <c r="P40022" s="93"/>
    </row>
    <row r="40023" spans="14:16">
      <c r="N40023" s="102"/>
      <c r="O40023" s="93"/>
      <c r="P40023" s="93"/>
    </row>
    <row r="40024" spans="14:16">
      <c r="N40024" s="102"/>
      <c r="O40024" s="93"/>
      <c r="P40024" s="93"/>
    </row>
    <row r="40025" spans="14:16">
      <c r="N40025" s="102"/>
      <c r="O40025" s="93"/>
      <c r="P40025" s="93"/>
    </row>
    <row r="40026" spans="14:16">
      <c r="N40026" s="102"/>
      <c r="O40026" s="93"/>
      <c r="P40026" s="93"/>
    </row>
    <row r="40027" spans="14:16">
      <c r="N40027" s="102"/>
      <c r="O40027" s="93"/>
      <c r="P40027" s="93"/>
    </row>
    <row r="40028" spans="14:16">
      <c r="N40028" s="102"/>
      <c r="O40028" s="93"/>
      <c r="P40028" s="93"/>
    </row>
    <row r="40029" spans="14:16">
      <c r="N40029" s="102"/>
      <c r="O40029" s="93"/>
      <c r="P40029" s="93"/>
    </row>
    <row r="40030" spans="14:16">
      <c r="N40030" s="102"/>
      <c r="O40030" s="93"/>
      <c r="P40030" s="93"/>
    </row>
    <row r="40031" spans="14:16">
      <c r="N40031" s="102"/>
      <c r="O40031" s="93"/>
      <c r="P40031" s="93"/>
    </row>
    <row r="40032" spans="14:16">
      <c r="N40032" s="102"/>
      <c r="O40032" s="93"/>
      <c r="P40032" s="93"/>
    </row>
    <row r="40033" spans="14:16">
      <c r="N40033" s="102"/>
      <c r="O40033" s="93"/>
      <c r="P40033" s="93"/>
    </row>
    <row r="40034" spans="14:16">
      <c r="N40034" s="102"/>
      <c r="O40034" s="93"/>
      <c r="P40034" s="93"/>
    </row>
    <row r="40035" spans="14:16">
      <c r="N40035" s="102"/>
      <c r="O40035" s="93"/>
      <c r="P40035" s="93"/>
    </row>
    <row r="40036" spans="14:16">
      <c r="N40036" s="102"/>
      <c r="O40036" s="93"/>
      <c r="P40036" s="93"/>
    </row>
    <row r="40037" spans="14:16">
      <c r="N40037" s="102"/>
      <c r="O40037" s="93"/>
      <c r="P40037" s="93"/>
    </row>
    <row r="40038" spans="14:16">
      <c r="N40038" s="102"/>
      <c r="O40038" s="93"/>
      <c r="P40038" s="93"/>
    </row>
    <row r="40039" spans="14:16">
      <c r="N40039" s="102"/>
      <c r="O40039" s="93"/>
      <c r="P40039" s="93"/>
    </row>
    <row r="40040" spans="14:16">
      <c r="N40040" s="102"/>
      <c r="O40040" s="93"/>
      <c r="P40040" s="93"/>
    </row>
    <row r="40041" spans="14:16">
      <c r="N40041" s="102"/>
      <c r="O40041" s="93"/>
      <c r="P40041" s="93"/>
    </row>
    <row r="40042" spans="14:16">
      <c r="N40042" s="102"/>
      <c r="O40042" s="93"/>
      <c r="P40042" s="93"/>
    </row>
    <row r="40043" spans="14:16">
      <c r="N40043" s="102"/>
      <c r="O40043" s="93"/>
      <c r="P40043" s="93"/>
    </row>
    <row r="40044" spans="14:16">
      <c r="N40044" s="102"/>
      <c r="O40044" s="93"/>
      <c r="P40044" s="93"/>
    </row>
    <row r="40045" spans="14:16">
      <c r="N40045" s="102"/>
      <c r="O40045" s="93"/>
      <c r="P40045" s="93"/>
    </row>
    <row r="40046" spans="14:16">
      <c r="N40046" s="102"/>
      <c r="O40046" s="93"/>
      <c r="P40046" s="93"/>
    </row>
    <row r="40047" spans="14:16">
      <c r="N40047" s="102"/>
      <c r="O40047" s="93"/>
      <c r="P40047" s="93"/>
    </row>
    <row r="40048" spans="14:16">
      <c r="N40048" s="102"/>
      <c r="O40048" s="93"/>
      <c r="P40048" s="93"/>
    </row>
    <row r="40049" spans="14:16">
      <c r="N40049" s="102"/>
      <c r="O40049" s="93"/>
      <c r="P40049" s="93"/>
    </row>
    <row r="40050" spans="14:16">
      <c r="N40050" s="102"/>
      <c r="O40050" s="93"/>
      <c r="P40050" s="93"/>
    </row>
    <row r="40051" spans="14:16">
      <c r="N40051" s="102"/>
      <c r="O40051" s="93"/>
      <c r="P40051" s="93"/>
    </row>
    <row r="40052" spans="14:16">
      <c r="N40052" s="102"/>
      <c r="O40052" s="93"/>
      <c r="P40052" s="93"/>
    </row>
    <row r="40053" spans="14:16">
      <c r="N40053" s="102"/>
      <c r="O40053" s="93"/>
      <c r="P40053" s="93"/>
    </row>
    <row r="40054" spans="14:16">
      <c r="N40054" s="102"/>
      <c r="O40054" s="93"/>
      <c r="P40054" s="93"/>
    </row>
    <row r="40055" spans="14:16">
      <c r="N40055" s="102"/>
      <c r="O40055" s="93"/>
      <c r="P40055" s="93"/>
    </row>
    <row r="40056" spans="14:16">
      <c r="N40056" s="102"/>
      <c r="O40056" s="93"/>
      <c r="P40056" s="93"/>
    </row>
    <row r="40057" spans="14:16">
      <c r="N40057" s="102"/>
      <c r="O40057" s="93"/>
      <c r="P40057" s="93"/>
    </row>
    <row r="40058" spans="14:16">
      <c r="N40058" s="102"/>
      <c r="O40058" s="93"/>
      <c r="P40058" s="93"/>
    </row>
    <row r="40059" spans="14:16">
      <c r="N40059" s="102"/>
      <c r="O40059" s="93"/>
      <c r="P40059" s="93"/>
    </row>
    <row r="40060" spans="14:16">
      <c r="N40060" s="102"/>
      <c r="O40060" s="93"/>
      <c r="P40060" s="93"/>
    </row>
    <row r="40061" spans="14:16">
      <c r="N40061" s="102"/>
      <c r="O40061" s="93"/>
      <c r="P40061" s="93"/>
    </row>
    <row r="40062" spans="14:16">
      <c r="N40062" s="102"/>
      <c r="O40062" s="93"/>
      <c r="P40062" s="93"/>
    </row>
    <row r="40063" spans="14:16">
      <c r="N40063" s="102"/>
      <c r="O40063" s="93"/>
      <c r="P40063" s="93"/>
    </row>
    <row r="40064" spans="14:16">
      <c r="N40064" s="102"/>
      <c r="O40064" s="93"/>
      <c r="P40064" s="93"/>
    </row>
    <row r="40065" spans="14:16">
      <c r="N40065" s="102"/>
      <c r="O40065" s="93"/>
      <c r="P40065" s="93"/>
    </row>
    <row r="40066" spans="14:16">
      <c r="N40066" s="102"/>
      <c r="O40066" s="93"/>
      <c r="P40066" s="93"/>
    </row>
    <row r="40067" spans="14:16">
      <c r="N40067" s="102"/>
      <c r="O40067" s="93"/>
      <c r="P40067" s="93"/>
    </row>
    <row r="40068" spans="14:16">
      <c r="N40068" s="102"/>
      <c r="O40068" s="93"/>
      <c r="P40068" s="93"/>
    </row>
    <row r="40069" spans="14:16">
      <c r="N40069" s="102"/>
      <c r="O40069" s="93"/>
      <c r="P40069" s="93"/>
    </row>
    <row r="40070" spans="14:16">
      <c r="N40070" s="102"/>
      <c r="O40070" s="93"/>
      <c r="P40070" s="93"/>
    </row>
    <row r="40071" spans="14:16">
      <c r="N40071" s="102"/>
      <c r="O40071" s="93"/>
      <c r="P40071" s="93"/>
    </row>
    <row r="40072" spans="14:16">
      <c r="N40072" s="102"/>
      <c r="O40072" s="93"/>
      <c r="P40072" s="93"/>
    </row>
    <row r="40073" spans="14:16">
      <c r="N40073" s="102"/>
      <c r="O40073" s="93"/>
      <c r="P40073" s="93"/>
    </row>
    <row r="40074" spans="14:16">
      <c r="N40074" s="102"/>
      <c r="O40074" s="93"/>
      <c r="P40074" s="93"/>
    </row>
    <row r="40075" spans="14:16">
      <c r="N40075" s="102"/>
      <c r="O40075" s="93"/>
      <c r="P40075" s="93"/>
    </row>
    <row r="40076" spans="14:16">
      <c r="N40076" s="102"/>
      <c r="O40076" s="93"/>
      <c r="P40076" s="93"/>
    </row>
    <row r="40077" spans="14:16">
      <c r="N40077" s="102"/>
      <c r="O40077" s="93"/>
      <c r="P40077" s="93"/>
    </row>
    <row r="40078" spans="14:16">
      <c r="N40078" s="102"/>
      <c r="O40078" s="93"/>
      <c r="P40078" s="93"/>
    </row>
    <row r="40079" spans="14:16">
      <c r="N40079" s="102"/>
      <c r="O40079" s="93"/>
      <c r="P40079" s="93"/>
    </row>
    <row r="40080" spans="14:16">
      <c r="N40080" s="102"/>
      <c r="O40080" s="93"/>
      <c r="P40080" s="93"/>
    </row>
    <row r="40081" spans="14:16">
      <c r="N40081" s="102"/>
      <c r="O40081" s="93"/>
      <c r="P40081" s="93"/>
    </row>
    <row r="40082" spans="14:16">
      <c r="N40082" s="102"/>
      <c r="O40082" s="93"/>
      <c r="P40082" s="93"/>
    </row>
    <row r="40083" spans="14:16">
      <c r="N40083" s="102"/>
      <c r="O40083" s="93"/>
      <c r="P40083" s="93"/>
    </row>
    <row r="40084" spans="14:16">
      <c r="N40084" s="102"/>
      <c r="O40084" s="93"/>
      <c r="P40084" s="93"/>
    </row>
    <row r="40085" spans="14:16">
      <c r="N40085" s="102"/>
      <c r="O40085" s="93"/>
      <c r="P40085" s="93"/>
    </row>
    <row r="40086" spans="14:16">
      <c r="N40086" s="102"/>
      <c r="O40086" s="93"/>
      <c r="P40086" s="93"/>
    </row>
    <row r="40087" spans="14:16">
      <c r="N40087" s="102"/>
      <c r="O40087" s="93"/>
      <c r="P40087" s="93"/>
    </row>
    <row r="40088" spans="14:16">
      <c r="N40088" s="102"/>
      <c r="O40088" s="93"/>
      <c r="P40088" s="93"/>
    </row>
    <row r="40089" spans="14:16">
      <c r="N40089" s="102"/>
      <c r="O40089" s="93"/>
      <c r="P40089" s="93"/>
    </row>
    <row r="40090" spans="14:16">
      <c r="N40090" s="102"/>
      <c r="O40090" s="93"/>
      <c r="P40090" s="93"/>
    </row>
    <row r="40091" spans="14:16">
      <c r="N40091" s="102"/>
      <c r="O40091" s="93"/>
      <c r="P40091" s="93"/>
    </row>
    <row r="40092" spans="14:16">
      <c r="N40092" s="102"/>
      <c r="O40092" s="93"/>
      <c r="P40092" s="93"/>
    </row>
    <row r="40093" spans="14:16">
      <c r="N40093" s="102"/>
      <c r="O40093" s="93"/>
      <c r="P40093" s="93"/>
    </row>
    <row r="40094" spans="14:16">
      <c r="N40094" s="102"/>
      <c r="O40094" s="93"/>
      <c r="P40094" s="93"/>
    </row>
    <row r="40095" spans="14:16">
      <c r="N40095" s="102"/>
      <c r="O40095" s="93"/>
      <c r="P40095" s="93"/>
    </row>
    <row r="40096" spans="14:16">
      <c r="N40096" s="102"/>
      <c r="O40096" s="93"/>
      <c r="P40096" s="93"/>
    </row>
    <row r="40097" spans="14:16">
      <c r="N40097" s="102"/>
      <c r="O40097" s="93"/>
      <c r="P40097" s="93"/>
    </row>
    <row r="40098" spans="14:16">
      <c r="N40098" s="102"/>
      <c r="O40098" s="93"/>
      <c r="P40098" s="93"/>
    </row>
    <row r="40099" spans="14:16">
      <c r="N40099" s="102"/>
      <c r="O40099" s="93"/>
      <c r="P40099" s="93"/>
    </row>
    <row r="40100" spans="14:16">
      <c r="N40100" s="102"/>
      <c r="O40100" s="93"/>
      <c r="P40100" s="93"/>
    </row>
    <row r="40101" spans="14:16">
      <c r="N40101" s="102"/>
      <c r="O40101" s="93"/>
      <c r="P40101" s="93"/>
    </row>
    <row r="40102" spans="14:16">
      <c r="N40102" s="102"/>
      <c r="O40102" s="93"/>
      <c r="P40102" s="93"/>
    </row>
    <row r="40103" spans="14:16">
      <c r="N40103" s="102"/>
      <c r="O40103" s="93"/>
      <c r="P40103" s="93"/>
    </row>
    <row r="40104" spans="14:16">
      <c r="N40104" s="102"/>
      <c r="O40104" s="93"/>
      <c r="P40104" s="93"/>
    </row>
    <row r="40105" spans="14:16">
      <c r="N40105" s="102"/>
      <c r="O40105" s="93"/>
      <c r="P40105" s="93"/>
    </row>
    <row r="40106" spans="14:16">
      <c r="N40106" s="102"/>
      <c r="O40106" s="93"/>
      <c r="P40106" s="93"/>
    </row>
    <row r="40107" spans="14:16">
      <c r="N40107" s="102"/>
      <c r="O40107" s="93"/>
      <c r="P40107" s="93"/>
    </row>
    <row r="40108" spans="14:16">
      <c r="N40108" s="102"/>
      <c r="O40108" s="93"/>
      <c r="P40108" s="93"/>
    </row>
    <row r="40109" spans="14:16">
      <c r="N40109" s="102"/>
      <c r="O40109" s="93"/>
      <c r="P40109" s="93"/>
    </row>
    <row r="40110" spans="14:16">
      <c r="N40110" s="102"/>
      <c r="O40110" s="93"/>
      <c r="P40110" s="93"/>
    </row>
    <row r="40111" spans="14:16">
      <c r="N40111" s="102"/>
      <c r="O40111" s="93"/>
      <c r="P40111" s="93"/>
    </row>
    <row r="40112" spans="14:16">
      <c r="N40112" s="102"/>
      <c r="O40112" s="93"/>
      <c r="P40112" s="93"/>
    </row>
    <row r="40113" spans="14:16">
      <c r="N40113" s="102"/>
      <c r="O40113" s="93"/>
      <c r="P40113" s="93"/>
    </row>
    <row r="40114" spans="14:16">
      <c r="N40114" s="102"/>
      <c r="O40114" s="93"/>
      <c r="P40114" s="93"/>
    </row>
    <row r="40115" spans="14:16">
      <c r="N40115" s="102"/>
      <c r="O40115" s="93"/>
      <c r="P40115" s="93"/>
    </row>
    <row r="40116" spans="14:16">
      <c r="N40116" s="102"/>
      <c r="O40116" s="93"/>
      <c r="P40116" s="93"/>
    </row>
    <row r="40117" spans="14:16">
      <c r="N40117" s="102"/>
      <c r="O40117" s="93"/>
      <c r="P40117" s="93"/>
    </row>
    <row r="40118" spans="14:16">
      <c r="N40118" s="102"/>
      <c r="O40118" s="93"/>
      <c r="P40118" s="93"/>
    </row>
    <row r="40119" spans="14:16">
      <c r="N40119" s="102"/>
      <c r="O40119" s="93"/>
      <c r="P40119" s="93"/>
    </row>
    <row r="40120" spans="14:16">
      <c r="N40120" s="102"/>
      <c r="O40120" s="93"/>
      <c r="P40120" s="93"/>
    </row>
    <row r="40121" spans="14:16">
      <c r="N40121" s="102"/>
      <c r="O40121" s="93"/>
      <c r="P40121" s="93"/>
    </row>
    <row r="40122" spans="14:16">
      <c r="N40122" s="102"/>
      <c r="O40122" s="93"/>
      <c r="P40122" s="93"/>
    </row>
    <row r="40123" spans="14:16">
      <c r="N40123" s="102"/>
      <c r="O40123" s="93"/>
      <c r="P40123" s="93"/>
    </row>
    <row r="40124" spans="14:16">
      <c r="N40124" s="102"/>
      <c r="O40124" s="93"/>
      <c r="P40124" s="93"/>
    </row>
    <row r="40125" spans="14:16">
      <c r="N40125" s="102"/>
      <c r="O40125" s="93"/>
      <c r="P40125" s="93"/>
    </row>
    <row r="40126" spans="14:16">
      <c r="N40126" s="102"/>
      <c r="O40126" s="93"/>
      <c r="P40126" s="93"/>
    </row>
    <row r="40127" spans="14:16">
      <c r="N40127" s="102"/>
      <c r="O40127" s="93"/>
      <c r="P40127" s="93"/>
    </row>
    <row r="40128" spans="14:16">
      <c r="N40128" s="102"/>
      <c r="O40128" s="93"/>
      <c r="P40128" s="93"/>
    </row>
    <row r="40129" spans="14:16">
      <c r="N40129" s="102"/>
      <c r="O40129" s="93"/>
      <c r="P40129" s="93"/>
    </row>
    <row r="40130" spans="14:16">
      <c r="N40130" s="102"/>
      <c r="O40130" s="93"/>
      <c r="P40130" s="93"/>
    </row>
    <row r="40131" spans="14:16">
      <c r="N40131" s="102"/>
      <c r="O40131" s="93"/>
      <c r="P40131" s="93"/>
    </row>
    <row r="40132" spans="14:16">
      <c r="N40132" s="102"/>
      <c r="O40132" s="93"/>
      <c r="P40132" s="93"/>
    </row>
    <row r="40133" spans="14:16">
      <c r="N40133" s="102"/>
      <c r="O40133" s="93"/>
      <c r="P40133" s="93"/>
    </row>
    <row r="40134" spans="14:16">
      <c r="N40134" s="102"/>
      <c r="O40134" s="93"/>
      <c r="P40134" s="93"/>
    </row>
    <row r="40135" spans="14:16">
      <c r="N40135" s="102"/>
      <c r="O40135" s="93"/>
      <c r="P40135" s="93"/>
    </row>
    <row r="40136" spans="14:16">
      <c r="N40136" s="102"/>
      <c r="O40136" s="93"/>
      <c r="P40136" s="93"/>
    </row>
    <row r="40137" spans="14:16">
      <c r="N40137" s="102"/>
      <c r="O40137" s="93"/>
      <c r="P40137" s="93"/>
    </row>
    <row r="40138" spans="14:16">
      <c r="N40138" s="102"/>
      <c r="O40138" s="93"/>
      <c r="P40138" s="93"/>
    </row>
    <row r="40139" spans="14:16">
      <c r="N40139" s="102"/>
      <c r="O40139" s="93"/>
      <c r="P40139" s="93"/>
    </row>
    <row r="40140" spans="14:16">
      <c r="N40140" s="102"/>
      <c r="O40140" s="93"/>
      <c r="P40140" s="93"/>
    </row>
    <row r="40141" spans="14:16">
      <c r="N40141" s="102"/>
      <c r="O40141" s="93"/>
      <c r="P40141" s="93"/>
    </row>
    <row r="40142" spans="14:16">
      <c r="N40142" s="102"/>
      <c r="O40142" s="93"/>
      <c r="P40142" s="93"/>
    </row>
    <row r="40143" spans="14:16">
      <c r="N40143" s="102"/>
      <c r="O40143" s="93"/>
      <c r="P40143" s="93"/>
    </row>
    <row r="40144" spans="14:16">
      <c r="N40144" s="102"/>
      <c r="O40144" s="93"/>
      <c r="P40144" s="93"/>
    </row>
    <row r="40145" spans="14:16">
      <c r="N40145" s="102"/>
      <c r="O40145" s="93"/>
      <c r="P40145" s="93"/>
    </row>
    <row r="40146" spans="14:16">
      <c r="N40146" s="102"/>
      <c r="O40146" s="93"/>
      <c r="P40146" s="93"/>
    </row>
    <row r="40147" spans="14:16">
      <c r="N40147" s="102"/>
      <c r="O40147" s="93"/>
      <c r="P40147" s="93"/>
    </row>
    <row r="40148" spans="14:16">
      <c r="N40148" s="102"/>
      <c r="O40148" s="93"/>
      <c r="P40148" s="93"/>
    </row>
    <row r="40149" spans="14:16">
      <c r="N40149" s="102"/>
      <c r="O40149" s="93"/>
      <c r="P40149" s="93"/>
    </row>
    <row r="40150" spans="14:16">
      <c r="N40150" s="102"/>
      <c r="O40150" s="93"/>
      <c r="P40150" s="93"/>
    </row>
    <row r="40151" spans="14:16">
      <c r="N40151" s="102"/>
      <c r="O40151" s="93"/>
      <c r="P40151" s="93"/>
    </row>
    <row r="40152" spans="14:16">
      <c r="N40152" s="102"/>
      <c r="O40152" s="93"/>
      <c r="P40152" s="93"/>
    </row>
    <row r="40153" spans="14:16">
      <c r="N40153" s="102"/>
      <c r="O40153" s="93"/>
      <c r="P40153" s="93"/>
    </row>
    <row r="40154" spans="14:16">
      <c r="N40154" s="102"/>
      <c r="O40154" s="93"/>
      <c r="P40154" s="93"/>
    </row>
    <row r="40155" spans="14:16">
      <c r="N40155" s="102"/>
      <c r="O40155" s="93"/>
      <c r="P40155" s="93"/>
    </row>
    <row r="40156" spans="14:16">
      <c r="N40156" s="102"/>
      <c r="O40156" s="93"/>
      <c r="P40156" s="93"/>
    </row>
    <row r="40157" spans="14:16">
      <c r="N40157" s="102"/>
      <c r="O40157" s="93"/>
      <c r="P40157" s="93"/>
    </row>
    <row r="40158" spans="14:16">
      <c r="N40158" s="102"/>
      <c r="O40158" s="93"/>
      <c r="P40158" s="93"/>
    </row>
    <row r="40159" spans="14:16">
      <c r="N40159" s="102"/>
      <c r="O40159" s="93"/>
      <c r="P40159" s="93"/>
    </row>
    <row r="40160" spans="14:16">
      <c r="N40160" s="102"/>
      <c r="O40160" s="93"/>
      <c r="P40160" s="93"/>
    </row>
    <row r="40161" spans="14:16">
      <c r="N40161" s="102"/>
      <c r="O40161" s="93"/>
      <c r="P40161" s="93"/>
    </row>
    <row r="40162" spans="14:16">
      <c r="N40162" s="102"/>
      <c r="O40162" s="93"/>
      <c r="P40162" s="93"/>
    </row>
    <row r="40163" spans="14:16">
      <c r="N40163" s="102"/>
      <c r="O40163" s="93"/>
      <c r="P40163" s="93"/>
    </row>
    <row r="40164" spans="14:16">
      <c r="N40164" s="102"/>
      <c r="O40164" s="93"/>
      <c r="P40164" s="93"/>
    </row>
    <row r="40165" spans="14:16">
      <c r="N40165" s="102"/>
      <c r="O40165" s="93"/>
      <c r="P40165" s="93"/>
    </row>
    <row r="40166" spans="14:16">
      <c r="N40166" s="102"/>
      <c r="O40166" s="93"/>
      <c r="P40166" s="93"/>
    </row>
    <row r="40167" spans="14:16">
      <c r="N40167" s="102"/>
      <c r="O40167" s="93"/>
      <c r="P40167" s="93"/>
    </row>
    <row r="40168" spans="14:16">
      <c r="N40168" s="102"/>
      <c r="O40168" s="93"/>
      <c r="P40168" s="93"/>
    </row>
    <row r="40169" spans="14:16">
      <c r="N40169" s="102"/>
      <c r="O40169" s="93"/>
      <c r="P40169" s="93"/>
    </row>
    <row r="40170" spans="14:16">
      <c r="N40170" s="102"/>
      <c r="O40170" s="93"/>
      <c r="P40170" s="93"/>
    </row>
    <row r="40171" spans="14:16">
      <c r="N40171" s="102"/>
      <c r="O40171" s="93"/>
      <c r="P40171" s="93"/>
    </row>
    <row r="40172" spans="14:16">
      <c r="N40172" s="102"/>
      <c r="O40172" s="93"/>
      <c r="P40172" s="93"/>
    </row>
    <row r="40173" spans="14:16">
      <c r="N40173" s="102"/>
      <c r="O40173" s="93"/>
      <c r="P40173" s="93"/>
    </row>
    <row r="40174" spans="14:16">
      <c r="N40174" s="102"/>
      <c r="O40174" s="93"/>
      <c r="P40174" s="93"/>
    </row>
    <row r="40175" spans="14:16">
      <c r="N40175" s="102"/>
      <c r="O40175" s="93"/>
      <c r="P40175" s="93"/>
    </row>
    <row r="40176" spans="14:16">
      <c r="N40176" s="102"/>
      <c r="O40176" s="93"/>
      <c r="P40176" s="93"/>
    </row>
    <row r="40177" spans="14:16">
      <c r="N40177" s="102"/>
      <c r="O40177" s="93"/>
      <c r="P40177" s="93"/>
    </row>
    <row r="40178" spans="14:16">
      <c r="N40178" s="102"/>
      <c r="O40178" s="93"/>
      <c r="P40178" s="93"/>
    </row>
    <row r="40179" spans="14:16">
      <c r="N40179" s="102"/>
      <c r="O40179" s="93"/>
      <c r="P40179" s="93"/>
    </row>
    <row r="40180" spans="14:16">
      <c r="N40180" s="102"/>
      <c r="O40180" s="93"/>
      <c r="P40180" s="93"/>
    </row>
    <row r="40181" spans="14:16">
      <c r="N40181" s="102"/>
      <c r="O40181" s="93"/>
      <c r="P40181" s="93"/>
    </row>
    <row r="40182" spans="14:16">
      <c r="N40182" s="102"/>
      <c r="O40182" s="93"/>
      <c r="P40182" s="93"/>
    </row>
    <row r="40183" spans="14:16">
      <c r="N40183" s="102"/>
      <c r="O40183" s="93"/>
      <c r="P40183" s="93"/>
    </row>
    <row r="40184" spans="14:16">
      <c r="N40184" s="102"/>
      <c r="O40184" s="93"/>
      <c r="P40184" s="93"/>
    </row>
    <row r="40185" spans="14:16">
      <c r="N40185" s="102"/>
      <c r="O40185" s="93"/>
      <c r="P40185" s="93"/>
    </row>
    <row r="40186" spans="14:16">
      <c r="N40186" s="102"/>
      <c r="O40186" s="93"/>
      <c r="P40186" s="93"/>
    </row>
    <row r="40187" spans="14:16">
      <c r="N40187" s="102"/>
      <c r="O40187" s="93"/>
      <c r="P40187" s="93"/>
    </row>
    <row r="40188" spans="14:16">
      <c r="N40188" s="102"/>
      <c r="O40188" s="93"/>
      <c r="P40188" s="93"/>
    </row>
    <row r="40189" spans="14:16">
      <c r="N40189" s="102"/>
      <c r="O40189" s="93"/>
      <c r="P40189" s="93"/>
    </row>
    <row r="40190" spans="14:16">
      <c r="N40190" s="102"/>
      <c r="O40190" s="93"/>
      <c r="P40190" s="93"/>
    </row>
    <row r="40191" spans="14:16">
      <c r="N40191" s="102"/>
      <c r="O40191" s="93"/>
      <c r="P40191" s="93"/>
    </row>
    <row r="40192" spans="14:16">
      <c r="N40192" s="102"/>
      <c r="O40192" s="93"/>
      <c r="P40192" s="93"/>
    </row>
    <row r="40193" spans="14:16">
      <c r="N40193" s="102"/>
      <c r="O40193" s="93"/>
      <c r="P40193" s="93"/>
    </row>
    <row r="40194" spans="14:16">
      <c r="N40194" s="102"/>
      <c r="O40194" s="93"/>
      <c r="P40194" s="93"/>
    </row>
    <row r="40195" spans="14:16">
      <c r="N40195" s="102"/>
      <c r="O40195" s="93"/>
      <c r="P40195" s="93"/>
    </row>
    <row r="40196" spans="14:16">
      <c r="N40196" s="102"/>
      <c r="O40196" s="93"/>
      <c r="P40196" s="93"/>
    </row>
    <row r="40197" spans="14:16">
      <c r="N40197" s="102"/>
      <c r="O40197" s="93"/>
      <c r="P40197" s="93"/>
    </row>
    <row r="40198" spans="14:16">
      <c r="N40198" s="102"/>
      <c r="O40198" s="93"/>
      <c r="P40198" s="93"/>
    </row>
    <row r="40199" spans="14:16">
      <c r="N40199" s="102"/>
      <c r="O40199" s="93"/>
      <c r="P40199" s="93"/>
    </row>
    <row r="40200" spans="14:16">
      <c r="N40200" s="102"/>
      <c r="O40200" s="93"/>
      <c r="P40200" s="93"/>
    </row>
    <row r="40201" spans="14:16">
      <c r="N40201" s="102"/>
      <c r="O40201" s="93"/>
      <c r="P40201" s="93"/>
    </row>
    <row r="40202" spans="14:16">
      <c r="N40202" s="102"/>
      <c r="O40202" s="93"/>
      <c r="P40202" s="93"/>
    </row>
    <row r="40203" spans="14:16">
      <c r="N40203" s="102"/>
      <c r="O40203" s="93"/>
      <c r="P40203" s="93"/>
    </row>
    <row r="40204" spans="14:16">
      <c r="N40204" s="102"/>
      <c r="O40204" s="93"/>
      <c r="P40204" s="93"/>
    </row>
    <row r="40205" spans="14:16">
      <c r="N40205" s="102"/>
      <c r="O40205" s="93"/>
      <c r="P40205" s="93"/>
    </row>
    <row r="40206" spans="14:16">
      <c r="N40206" s="102"/>
      <c r="O40206" s="93"/>
      <c r="P40206" s="93"/>
    </row>
    <row r="40207" spans="14:16">
      <c r="N40207" s="102"/>
      <c r="O40207" s="93"/>
      <c r="P40207" s="93"/>
    </row>
    <row r="40208" spans="14:16">
      <c r="N40208" s="102"/>
      <c r="O40208" s="93"/>
      <c r="P40208" s="93"/>
    </row>
    <row r="40209" spans="14:16">
      <c r="N40209" s="102"/>
      <c r="O40209" s="93"/>
      <c r="P40209" s="93"/>
    </row>
    <row r="40210" spans="14:16">
      <c r="N40210" s="102"/>
      <c r="O40210" s="93"/>
      <c r="P40210" s="93"/>
    </row>
    <row r="40211" spans="14:16">
      <c r="N40211" s="102"/>
      <c r="O40211" s="93"/>
      <c r="P40211" s="93"/>
    </row>
    <row r="40212" spans="14:16">
      <c r="N40212" s="102"/>
      <c r="O40212" s="93"/>
      <c r="P40212" s="93"/>
    </row>
    <row r="40213" spans="14:16">
      <c r="N40213" s="102"/>
      <c r="O40213" s="93"/>
      <c r="P40213" s="93"/>
    </row>
    <row r="40214" spans="14:16">
      <c r="N40214" s="102"/>
      <c r="O40214" s="93"/>
      <c r="P40214" s="93"/>
    </row>
    <row r="40215" spans="14:16">
      <c r="N40215" s="102"/>
      <c r="O40215" s="93"/>
      <c r="P40215" s="93"/>
    </row>
    <row r="40216" spans="14:16">
      <c r="N40216" s="102"/>
      <c r="O40216" s="93"/>
      <c r="P40216" s="93"/>
    </row>
    <row r="40217" spans="14:16">
      <c r="N40217" s="102"/>
      <c r="O40217" s="93"/>
      <c r="P40217" s="93"/>
    </row>
    <row r="40218" spans="14:16">
      <c r="N40218" s="102"/>
      <c r="O40218" s="93"/>
      <c r="P40218" s="93"/>
    </row>
    <row r="40219" spans="14:16">
      <c r="N40219" s="102"/>
      <c r="O40219" s="93"/>
      <c r="P40219" s="93"/>
    </row>
    <row r="40220" spans="14:16">
      <c r="N40220" s="102"/>
      <c r="O40220" s="93"/>
      <c r="P40220" s="93"/>
    </row>
    <row r="40221" spans="14:16">
      <c r="N40221" s="102"/>
      <c r="O40221" s="93"/>
      <c r="P40221" s="93"/>
    </row>
    <row r="40222" spans="14:16">
      <c r="N40222" s="102"/>
      <c r="O40222" s="93"/>
      <c r="P40222" s="93"/>
    </row>
    <row r="40223" spans="14:16">
      <c r="N40223" s="102"/>
      <c r="O40223" s="93"/>
      <c r="P40223" s="93"/>
    </row>
    <row r="40224" spans="14:16">
      <c r="N40224" s="102"/>
      <c r="O40224" s="93"/>
      <c r="P40224" s="93"/>
    </row>
    <row r="40225" spans="14:16">
      <c r="N40225" s="102"/>
      <c r="O40225" s="93"/>
      <c r="P40225" s="93"/>
    </row>
    <row r="40226" spans="14:16">
      <c r="N40226" s="102"/>
      <c r="O40226" s="93"/>
      <c r="P40226" s="93"/>
    </row>
    <row r="40227" spans="14:16">
      <c r="N40227" s="102"/>
      <c r="O40227" s="93"/>
      <c r="P40227" s="93"/>
    </row>
    <row r="40228" spans="14:16">
      <c r="N40228" s="102"/>
      <c r="O40228" s="93"/>
      <c r="P40228" s="93"/>
    </row>
    <row r="40229" spans="14:16">
      <c r="N40229" s="102"/>
      <c r="O40229" s="93"/>
      <c r="P40229" s="93"/>
    </row>
    <row r="40230" spans="14:16">
      <c r="N40230" s="102"/>
      <c r="O40230" s="93"/>
      <c r="P40230" s="93"/>
    </row>
    <row r="40231" spans="14:16">
      <c r="N40231" s="102"/>
      <c r="O40231" s="93"/>
      <c r="P40231" s="93"/>
    </row>
    <row r="40232" spans="14:16">
      <c r="N40232" s="102"/>
      <c r="O40232" s="93"/>
      <c r="P40232" s="93"/>
    </row>
    <row r="40233" spans="14:16">
      <c r="N40233" s="102"/>
      <c r="O40233" s="93"/>
      <c r="P40233" s="93"/>
    </row>
    <row r="40234" spans="14:16">
      <c r="N40234" s="102"/>
      <c r="O40234" s="93"/>
      <c r="P40234" s="93"/>
    </row>
    <row r="40235" spans="14:16">
      <c r="N40235" s="102"/>
      <c r="O40235" s="93"/>
      <c r="P40235" s="93"/>
    </row>
    <row r="40236" spans="14:16">
      <c r="N40236" s="102"/>
      <c r="O40236" s="93"/>
      <c r="P40236" s="93"/>
    </row>
    <row r="40237" spans="14:16">
      <c r="N40237" s="102"/>
      <c r="O40237" s="93"/>
      <c r="P40237" s="93"/>
    </row>
    <row r="40238" spans="14:16">
      <c r="N40238" s="102"/>
      <c r="O40238" s="93"/>
      <c r="P40238" s="93"/>
    </row>
    <row r="40239" spans="14:16">
      <c r="N40239" s="102"/>
      <c r="O40239" s="93"/>
      <c r="P40239" s="93"/>
    </row>
    <row r="40240" spans="14:16">
      <c r="N40240" s="102"/>
      <c r="O40240" s="93"/>
      <c r="P40240" s="93"/>
    </row>
    <row r="40241" spans="14:16">
      <c r="N40241" s="102"/>
      <c r="O40241" s="93"/>
      <c r="P40241" s="93"/>
    </row>
    <row r="40242" spans="14:16">
      <c r="N40242" s="102"/>
      <c r="O40242" s="93"/>
      <c r="P40242" s="93"/>
    </row>
    <row r="40243" spans="14:16">
      <c r="N40243" s="102"/>
      <c r="O40243" s="93"/>
      <c r="P40243" s="93"/>
    </row>
    <row r="40244" spans="14:16">
      <c r="N40244" s="102"/>
      <c r="O40244" s="93"/>
      <c r="P40244" s="93"/>
    </row>
    <row r="40245" spans="14:16">
      <c r="N40245" s="102"/>
      <c r="O40245" s="93"/>
      <c r="P40245" s="93"/>
    </row>
    <row r="40246" spans="14:16">
      <c r="N40246" s="102"/>
      <c r="O40246" s="93"/>
      <c r="P40246" s="93"/>
    </row>
    <row r="40247" spans="14:16">
      <c r="N40247" s="102"/>
      <c r="O40247" s="93"/>
      <c r="P40247" s="93"/>
    </row>
    <row r="40248" spans="14:16">
      <c r="N40248" s="102"/>
      <c r="O40248" s="93"/>
      <c r="P40248" s="93"/>
    </row>
    <row r="40249" spans="14:16">
      <c r="N40249" s="102"/>
      <c r="O40249" s="93"/>
      <c r="P40249" s="93"/>
    </row>
    <row r="40250" spans="14:16">
      <c r="N40250" s="102"/>
      <c r="O40250" s="93"/>
      <c r="P40250" s="93"/>
    </row>
    <row r="40251" spans="14:16">
      <c r="N40251" s="102"/>
      <c r="O40251" s="93"/>
      <c r="P40251" s="93"/>
    </row>
    <row r="40252" spans="14:16">
      <c r="N40252" s="102"/>
      <c r="O40252" s="93"/>
      <c r="P40252" s="93"/>
    </row>
    <row r="40253" spans="14:16">
      <c r="N40253" s="102"/>
      <c r="O40253" s="93"/>
      <c r="P40253" s="93"/>
    </row>
    <row r="40254" spans="14:16">
      <c r="N40254" s="102"/>
      <c r="O40254" s="93"/>
      <c r="P40254" s="93"/>
    </row>
    <row r="40255" spans="14:16">
      <c r="N40255" s="102"/>
      <c r="O40255" s="93"/>
      <c r="P40255" s="93"/>
    </row>
    <row r="40256" spans="14:16">
      <c r="N40256" s="102"/>
      <c r="O40256" s="93"/>
      <c r="P40256" s="93"/>
    </row>
    <row r="40257" spans="14:16">
      <c r="N40257" s="102"/>
      <c r="O40257" s="93"/>
      <c r="P40257" s="93"/>
    </row>
    <row r="40258" spans="14:16">
      <c r="N40258" s="102"/>
      <c r="O40258" s="93"/>
      <c r="P40258" s="93"/>
    </row>
    <row r="40259" spans="14:16">
      <c r="N40259" s="102"/>
      <c r="O40259" s="93"/>
      <c r="P40259" s="93"/>
    </row>
    <row r="40260" spans="14:16">
      <c r="N40260" s="102"/>
      <c r="O40260" s="93"/>
      <c r="P40260" s="93"/>
    </row>
    <row r="40261" spans="14:16">
      <c r="N40261" s="102"/>
      <c r="O40261" s="93"/>
      <c r="P40261" s="93"/>
    </row>
    <row r="40262" spans="14:16">
      <c r="N40262" s="102"/>
      <c r="O40262" s="93"/>
      <c r="P40262" s="93"/>
    </row>
    <row r="40263" spans="14:16">
      <c r="N40263" s="102"/>
      <c r="O40263" s="93"/>
      <c r="P40263" s="93"/>
    </row>
    <row r="40264" spans="14:16">
      <c r="N40264" s="102"/>
      <c r="O40264" s="93"/>
      <c r="P40264" s="93"/>
    </row>
    <row r="40265" spans="14:16">
      <c r="N40265" s="102"/>
      <c r="O40265" s="93"/>
      <c r="P40265" s="93"/>
    </row>
    <row r="40266" spans="14:16">
      <c r="N40266" s="102"/>
      <c r="O40266" s="93"/>
      <c r="P40266" s="93"/>
    </row>
    <row r="40267" spans="14:16">
      <c r="N40267" s="102"/>
      <c r="O40267" s="93"/>
      <c r="P40267" s="93"/>
    </row>
    <row r="40268" spans="14:16">
      <c r="N40268" s="102"/>
      <c r="O40268" s="93"/>
      <c r="P40268" s="93"/>
    </row>
    <row r="40269" spans="14:16">
      <c r="N40269" s="102"/>
      <c r="O40269" s="93"/>
      <c r="P40269" s="93"/>
    </row>
    <row r="40270" spans="14:16">
      <c r="N40270" s="102"/>
      <c r="O40270" s="93"/>
      <c r="P40270" s="93"/>
    </row>
    <row r="40271" spans="14:16">
      <c r="N40271" s="102"/>
      <c r="O40271" s="93"/>
      <c r="P40271" s="93"/>
    </row>
    <row r="40272" spans="14:16">
      <c r="N40272" s="102"/>
      <c r="O40272" s="93"/>
      <c r="P40272" s="93"/>
    </row>
    <row r="40273" spans="14:16">
      <c r="N40273" s="102"/>
      <c r="O40273" s="93"/>
      <c r="P40273" s="93"/>
    </row>
    <row r="40274" spans="14:16">
      <c r="N40274" s="102"/>
      <c r="O40274" s="93"/>
      <c r="P40274" s="93"/>
    </row>
    <row r="40275" spans="14:16">
      <c r="N40275" s="102"/>
      <c r="O40275" s="93"/>
      <c r="P40275" s="93"/>
    </row>
    <row r="40276" spans="14:16">
      <c r="N40276" s="102"/>
      <c r="O40276" s="93"/>
      <c r="P40276" s="93"/>
    </row>
    <row r="40277" spans="14:16">
      <c r="N40277" s="102"/>
      <c r="O40277" s="93"/>
      <c r="P40277" s="93"/>
    </row>
    <row r="40278" spans="14:16">
      <c r="N40278" s="102"/>
      <c r="O40278" s="93"/>
      <c r="P40278" s="93"/>
    </row>
    <row r="40279" spans="14:16">
      <c r="N40279" s="102"/>
      <c r="O40279" s="93"/>
      <c r="P40279" s="93"/>
    </row>
    <row r="40280" spans="14:16">
      <c r="N40280" s="102"/>
      <c r="O40280" s="93"/>
      <c r="P40280" s="93"/>
    </row>
    <row r="40281" spans="14:16">
      <c r="N40281" s="102"/>
      <c r="O40281" s="93"/>
      <c r="P40281" s="93"/>
    </row>
    <row r="40282" spans="14:16">
      <c r="N40282" s="102"/>
      <c r="O40282" s="93"/>
      <c r="P40282" s="93"/>
    </row>
    <row r="40283" spans="14:16">
      <c r="N40283" s="102"/>
      <c r="O40283" s="93"/>
      <c r="P40283" s="93"/>
    </row>
    <row r="40284" spans="14:16">
      <c r="N40284" s="102"/>
      <c r="O40284" s="93"/>
      <c r="P40284" s="93"/>
    </row>
    <row r="40285" spans="14:16">
      <c r="N40285" s="102"/>
      <c r="O40285" s="93"/>
      <c r="P40285" s="93"/>
    </row>
    <row r="40286" spans="14:16">
      <c r="N40286" s="102"/>
      <c r="O40286" s="93"/>
      <c r="P40286" s="93"/>
    </row>
    <row r="40287" spans="14:16">
      <c r="N40287" s="102"/>
      <c r="O40287" s="93"/>
      <c r="P40287" s="93"/>
    </row>
    <row r="40288" spans="14:16">
      <c r="N40288" s="102"/>
      <c r="O40288" s="93"/>
      <c r="P40288" s="93"/>
    </row>
    <row r="40289" spans="14:16">
      <c r="N40289" s="102"/>
      <c r="O40289" s="93"/>
      <c r="P40289" s="93"/>
    </row>
    <row r="40290" spans="14:16">
      <c r="N40290" s="102"/>
      <c r="O40290" s="93"/>
      <c r="P40290" s="93"/>
    </row>
    <row r="40291" spans="14:16">
      <c r="N40291" s="102"/>
      <c r="O40291" s="93"/>
      <c r="P40291" s="93"/>
    </row>
    <row r="40292" spans="14:16">
      <c r="N40292" s="102"/>
      <c r="O40292" s="93"/>
      <c r="P40292" s="93"/>
    </row>
    <row r="40293" spans="14:16">
      <c r="N40293" s="102"/>
      <c r="O40293" s="93"/>
      <c r="P40293" s="93"/>
    </row>
    <row r="40294" spans="14:16">
      <c r="N40294" s="102"/>
      <c r="O40294" s="93"/>
      <c r="P40294" s="93"/>
    </row>
    <row r="40295" spans="14:16">
      <c r="N40295" s="102"/>
      <c r="O40295" s="93"/>
      <c r="P40295" s="93"/>
    </row>
    <row r="40296" spans="14:16">
      <c r="N40296" s="102"/>
      <c r="O40296" s="93"/>
      <c r="P40296" s="93"/>
    </row>
    <row r="40297" spans="14:16">
      <c r="N40297" s="102"/>
      <c r="O40297" s="93"/>
      <c r="P40297" s="93"/>
    </row>
    <row r="40298" spans="14:16">
      <c r="N40298" s="102"/>
      <c r="O40298" s="93"/>
      <c r="P40298" s="93"/>
    </row>
    <row r="40299" spans="14:16">
      <c r="N40299" s="102"/>
      <c r="O40299" s="93"/>
      <c r="P40299" s="93"/>
    </row>
    <row r="40300" spans="14:16">
      <c r="N40300" s="102"/>
      <c r="O40300" s="93"/>
      <c r="P40300" s="93"/>
    </row>
    <row r="40301" spans="14:16">
      <c r="N40301" s="102"/>
      <c r="O40301" s="93"/>
      <c r="P40301" s="93"/>
    </row>
    <row r="40302" spans="14:16">
      <c r="N40302" s="102"/>
      <c r="O40302" s="93"/>
      <c r="P40302" s="93"/>
    </row>
    <row r="40303" spans="14:16">
      <c r="N40303" s="102"/>
      <c r="O40303" s="93"/>
      <c r="P40303" s="93"/>
    </row>
    <row r="40304" spans="14:16">
      <c r="N40304" s="102"/>
      <c r="O40304" s="93"/>
      <c r="P40304" s="93"/>
    </row>
    <row r="40305" spans="14:16">
      <c r="N40305" s="102"/>
      <c r="O40305" s="93"/>
      <c r="P40305" s="93"/>
    </row>
    <row r="40306" spans="14:16">
      <c r="N40306" s="102"/>
      <c r="O40306" s="93"/>
      <c r="P40306" s="93"/>
    </row>
    <row r="40307" spans="14:16">
      <c r="N40307" s="102"/>
      <c r="O40307" s="93"/>
      <c r="P40307" s="93"/>
    </row>
    <row r="40308" spans="14:16">
      <c r="N40308" s="102"/>
      <c r="O40308" s="93"/>
      <c r="P40308" s="93"/>
    </row>
    <row r="40309" spans="14:16">
      <c r="N40309" s="102"/>
      <c r="O40309" s="93"/>
      <c r="P40309" s="93"/>
    </row>
    <row r="40310" spans="14:16">
      <c r="N40310" s="102"/>
      <c r="O40310" s="93"/>
      <c r="P40310" s="93"/>
    </row>
    <row r="40311" spans="14:16">
      <c r="N40311" s="102"/>
      <c r="O40311" s="93"/>
      <c r="P40311" s="93"/>
    </row>
    <row r="40312" spans="14:16">
      <c r="N40312" s="102"/>
      <c r="O40312" s="93"/>
      <c r="P40312" s="93"/>
    </row>
    <row r="40313" spans="14:16">
      <c r="N40313" s="102"/>
      <c r="O40313" s="93"/>
      <c r="P40313" s="93"/>
    </row>
    <row r="40314" spans="14:16">
      <c r="N40314" s="102"/>
      <c r="O40314" s="93"/>
      <c r="P40314" s="93"/>
    </row>
    <row r="40315" spans="14:16">
      <c r="N40315" s="102"/>
      <c r="O40315" s="93"/>
      <c r="P40315" s="93"/>
    </row>
    <row r="40316" spans="14:16">
      <c r="N40316" s="102"/>
      <c r="O40316" s="93"/>
      <c r="P40316" s="93"/>
    </row>
    <row r="40317" spans="14:16">
      <c r="N40317" s="102"/>
      <c r="O40317" s="93"/>
      <c r="P40317" s="93"/>
    </row>
    <row r="40318" spans="14:16">
      <c r="N40318" s="102"/>
      <c r="O40318" s="93"/>
      <c r="P40318" s="93"/>
    </row>
    <row r="40319" spans="14:16">
      <c r="N40319" s="102"/>
      <c r="O40319" s="93"/>
      <c r="P40319" s="93"/>
    </row>
    <row r="40320" spans="14:16">
      <c r="N40320" s="102"/>
      <c r="O40320" s="93"/>
      <c r="P40320" s="93"/>
    </row>
    <row r="40321" spans="14:16">
      <c r="N40321" s="102"/>
      <c r="O40321" s="93"/>
      <c r="P40321" s="93"/>
    </row>
    <row r="40322" spans="14:16">
      <c r="N40322" s="102"/>
      <c r="O40322" s="93"/>
      <c r="P40322" s="93"/>
    </row>
    <row r="40323" spans="14:16">
      <c r="N40323" s="102"/>
      <c r="O40323" s="93"/>
      <c r="P40323" s="93"/>
    </row>
    <row r="40324" spans="14:16">
      <c r="N40324" s="102"/>
      <c r="O40324" s="93"/>
      <c r="P40324" s="93"/>
    </row>
    <row r="40325" spans="14:16">
      <c r="N40325" s="102"/>
      <c r="O40325" s="93"/>
      <c r="P40325" s="93"/>
    </row>
    <row r="40326" spans="14:16">
      <c r="N40326" s="102"/>
      <c r="O40326" s="93"/>
      <c r="P40326" s="93"/>
    </row>
    <row r="40327" spans="14:16">
      <c r="N40327" s="102"/>
      <c r="O40327" s="93"/>
      <c r="P40327" s="93"/>
    </row>
    <row r="40328" spans="14:16">
      <c r="N40328" s="102"/>
      <c r="O40328" s="93"/>
      <c r="P40328" s="93"/>
    </row>
    <row r="40329" spans="14:16">
      <c r="N40329" s="102"/>
      <c r="O40329" s="93"/>
      <c r="P40329" s="93"/>
    </row>
    <row r="40330" spans="14:16">
      <c r="N40330" s="102"/>
      <c r="O40330" s="93"/>
      <c r="P40330" s="93"/>
    </row>
    <row r="40331" spans="14:16">
      <c r="N40331" s="102"/>
      <c r="O40331" s="93"/>
      <c r="P40331" s="93"/>
    </row>
    <row r="40332" spans="14:16">
      <c r="N40332" s="102"/>
      <c r="O40332" s="93"/>
      <c r="P40332" s="93"/>
    </row>
    <row r="40333" spans="14:16">
      <c r="N40333" s="102"/>
      <c r="O40333" s="93"/>
      <c r="P40333" s="93"/>
    </row>
    <row r="40334" spans="14:16">
      <c r="N40334" s="102"/>
      <c r="O40334" s="93"/>
      <c r="P40334" s="93"/>
    </row>
    <row r="40335" spans="14:16">
      <c r="N40335" s="102"/>
      <c r="O40335" s="93"/>
      <c r="P40335" s="93"/>
    </row>
    <row r="40336" spans="14:16">
      <c r="N40336" s="102"/>
      <c r="O40336" s="93"/>
      <c r="P40336" s="93"/>
    </row>
    <row r="40337" spans="14:16">
      <c r="N40337" s="102"/>
      <c r="O40337" s="93"/>
      <c r="P40337" s="93"/>
    </row>
    <row r="40338" spans="14:16">
      <c r="N40338" s="102"/>
      <c r="O40338" s="93"/>
      <c r="P40338" s="93"/>
    </row>
    <row r="40339" spans="14:16">
      <c r="N40339" s="102"/>
      <c r="O40339" s="93"/>
      <c r="P40339" s="93"/>
    </row>
    <row r="40340" spans="14:16">
      <c r="N40340" s="102"/>
      <c r="O40340" s="93"/>
      <c r="P40340" s="93"/>
    </row>
    <row r="40341" spans="14:16">
      <c r="N40341" s="102"/>
      <c r="O40341" s="93"/>
      <c r="P40341" s="93"/>
    </row>
    <row r="40342" spans="14:16">
      <c r="N40342" s="102"/>
      <c r="O40342" s="93"/>
      <c r="P40342" s="93"/>
    </row>
    <row r="40343" spans="14:16">
      <c r="N40343" s="102"/>
      <c r="O40343" s="93"/>
      <c r="P40343" s="93"/>
    </row>
    <row r="40344" spans="14:16">
      <c r="N40344" s="102"/>
      <c r="O40344" s="93"/>
      <c r="P40344" s="93"/>
    </row>
    <row r="40345" spans="14:16">
      <c r="N40345" s="102"/>
      <c r="O40345" s="93"/>
      <c r="P40345" s="93"/>
    </row>
    <row r="40346" spans="14:16">
      <c r="N40346" s="102"/>
      <c r="O40346" s="93"/>
      <c r="P40346" s="93"/>
    </row>
    <row r="40347" spans="14:16">
      <c r="N40347" s="102"/>
      <c r="O40347" s="93"/>
      <c r="P40347" s="93"/>
    </row>
    <row r="40348" spans="14:16">
      <c r="N40348" s="102"/>
      <c r="O40348" s="93"/>
      <c r="P40348" s="93"/>
    </row>
    <row r="40349" spans="14:16">
      <c r="N40349" s="102"/>
      <c r="O40349" s="93"/>
      <c r="P40349" s="93"/>
    </row>
    <row r="40350" spans="14:16">
      <c r="N40350" s="102"/>
      <c r="O40350" s="93"/>
      <c r="P40350" s="93"/>
    </row>
    <row r="40351" spans="14:16">
      <c r="N40351" s="102"/>
      <c r="O40351" s="93"/>
      <c r="P40351" s="93"/>
    </row>
    <row r="40352" spans="14:16">
      <c r="N40352" s="102"/>
      <c r="O40352" s="93"/>
      <c r="P40352" s="93"/>
    </row>
    <row r="40353" spans="14:16">
      <c r="N40353" s="102"/>
      <c r="O40353" s="93"/>
      <c r="P40353" s="93"/>
    </row>
    <row r="40354" spans="14:16">
      <c r="N40354" s="102"/>
      <c r="O40354" s="93"/>
      <c r="P40354" s="93"/>
    </row>
    <row r="40355" spans="14:16">
      <c r="N40355" s="102"/>
      <c r="O40355" s="93"/>
      <c r="P40355" s="93"/>
    </row>
    <row r="40356" spans="14:16">
      <c r="N40356" s="102"/>
      <c r="O40356" s="93"/>
      <c r="P40356" s="93"/>
    </row>
    <row r="40357" spans="14:16">
      <c r="N40357" s="102"/>
      <c r="O40357" s="93"/>
      <c r="P40357" s="93"/>
    </row>
    <row r="40358" spans="14:16">
      <c r="N40358" s="102"/>
      <c r="O40358" s="93"/>
      <c r="P40358" s="93"/>
    </row>
    <row r="40359" spans="14:16">
      <c r="N40359" s="102"/>
      <c r="O40359" s="93"/>
      <c r="P40359" s="93"/>
    </row>
    <row r="40360" spans="14:16">
      <c r="N40360" s="102"/>
      <c r="O40360" s="93"/>
      <c r="P40360" s="93"/>
    </row>
    <row r="40361" spans="14:16">
      <c r="N40361" s="102"/>
      <c r="O40361" s="93"/>
      <c r="P40361" s="93"/>
    </row>
    <row r="40362" spans="14:16">
      <c r="N40362" s="102"/>
      <c r="O40362" s="93"/>
      <c r="P40362" s="93"/>
    </row>
    <row r="40363" spans="14:16">
      <c r="N40363" s="102"/>
      <c r="O40363" s="93"/>
      <c r="P40363" s="93"/>
    </row>
    <row r="40364" spans="14:16">
      <c r="N40364" s="102"/>
      <c r="O40364" s="93"/>
      <c r="P40364" s="93"/>
    </row>
    <row r="40365" spans="14:16">
      <c r="N40365" s="102"/>
      <c r="O40365" s="93"/>
      <c r="P40365" s="93"/>
    </row>
    <row r="40366" spans="14:16">
      <c r="N40366" s="102"/>
      <c r="O40366" s="93"/>
      <c r="P40366" s="93"/>
    </row>
    <row r="40367" spans="14:16">
      <c r="N40367" s="102"/>
      <c r="O40367" s="93"/>
      <c r="P40367" s="93"/>
    </row>
    <row r="40368" spans="14:16">
      <c r="N40368" s="102"/>
      <c r="O40368" s="93"/>
      <c r="P40368" s="93"/>
    </row>
    <row r="40369" spans="14:16">
      <c r="N40369" s="102"/>
      <c r="O40369" s="93"/>
      <c r="P40369" s="93"/>
    </row>
    <row r="40370" spans="14:16">
      <c r="N40370" s="102"/>
      <c r="O40370" s="93"/>
      <c r="P40370" s="93"/>
    </row>
    <row r="40371" spans="14:16">
      <c r="N40371" s="102"/>
      <c r="O40371" s="93"/>
      <c r="P40371" s="93"/>
    </row>
    <row r="40372" spans="14:16">
      <c r="N40372" s="102"/>
      <c r="O40372" s="93"/>
      <c r="P40372" s="93"/>
    </row>
    <row r="40373" spans="14:16">
      <c r="N40373" s="102"/>
      <c r="O40373" s="93"/>
      <c r="P40373" s="93"/>
    </row>
    <row r="40374" spans="14:16">
      <c r="N40374" s="102"/>
      <c r="O40374" s="93"/>
      <c r="P40374" s="93"/>
    </row>
    <row r="40375" spans="14:16">
      <c r="N40375" s="102"/>
      <c r="O40375" s="93"/>
      <c r="P40375" s="93"/>
    </row>
    <row r="40376" spans="14:16">
      <c r="N40376" s="102"/>
      <c r="O40376" s="93"/>
      <c r="P40376" s="93"/>
    </row>
    <row r="40377" spans="14:16">
      <c r="N40377" s="102"/>
      <c r="O40377" s="93"/>
      <c r="P40377" s="93"/>
    </row>
    <row r="40378" spans="14:16">
      <c r="N40378" s="102"/>
      <c r="O40378" s="93"/>
      <c r="P40378" s="93"/>
    </row>
    <row r="40379" spans="14:16">
      <c r="N40379" s="102"/>
      <c r="O40379" s="93"/>
      <c r="P40379" s="93"/>
    </row>
    <row r="40380" spans="14:16">
      <c r="N40380" s="102"/>
      <c r="O40380" s="93"/>
      <c r="P40380" s="93"/>
    </row>
    <row r="40381" spans="14:16">
      <c r="N40381" s="102"/>
      <c r="O40381" s="93"/>
      <c r="P40381" s="93"/>
    </row>
    <row r="40382" spans="14:16">
      <c r="N40382" s="102"/>
      <c r="O40382" s="93"/>
      <c r="P40382" s="93"/>
    </row>
    <row r="40383" spans="14:16">
      <c r="N40383" s="102"/>
      <c r="O40383" s="93"/>
      <c r="P40383" s="93"/>
    </row>
    <row r="40384" spans="14:16">
      <c r="N40384" s="102"/>
      <c r="O40384" s="93"/>
      <c r="P40384" s="93"/>
    </row>
    <row r="40385" spans="14:16">
      <c r="N40385" s="102"/>
      <c r="O40385" s="93"/>
      <c r="P40385" s="93"/>
    </row>
    <row r="40386" spans="14:16">
      <c r="N40386" s="102"/>
      <c r="O40386" s="93"/>
      <c r="P40386" s="93"/>
    </row>
    <row r="40387" spans="14:16">
      <c r="N40387" s="102"/>
      <c r="O40387" s="93"/>
      <c r="P40387" s="93"/>
    </row>
    <row r="40388" spans="14:16">
      <c r="N40388" s="102"/>
      <c r="O40388" s="93"/>
      <c r="P40388" s="93"/>
    </row>
    <row r="40389" spans="14:16">
      <c r="N40389" s="102"/>
      <c r="O40389" s="93"/>
      <c r="P40389" s="93"/>
    </row>
    <row r="40390" spans="14:16">
      <c r="N40390" s="102"/>
      <c r="O40390" s="93"/>
      <c r="P40390" s="93"/>
    </row>
    <row r="40391" spans="14:16">
      <c r="N40391" s="102"/>
      <c r="O40391" s="93"/>
      <c r="P40391" s="93"/>
    </row>
    <row r="40392" spans="14:16">
      <c r="N40392" s="102"/>
      <c r="O40392" s="93"/>
      <c r="P40392" s="93"/>
    </row>
    <row r="40393" spans="14:16">
      <c r="N40393" s="102"/>
      <c r="O40393" s="93"/>
      <c r="P40393" s="93"/>
    </row>
    <row r="40394" spans="14:16">
      <c r="N40394" s="102"/>
      <c r="O40394" s="93"/>
      <c r="P40394" s="93"/>
    </row>
    <row r="40395" spans="14:16">
      <c r="N40395" s="102"/>
      <c r="O40395" s="93"/>
      <c r="P40395" s="93"/>
    </row>
    <row r="40396" spans="14:16">
      <c r="N40396" s="102"/>
      <c r="O40396" s="93"/>
      <c r="P40396" s="93"/>
    </row>
    <row r="40397" spans="14:16">
      <c r="N40397" s="102"/>
      <c r="O40397" s="93"/>
      <c r="P40397" s="93"/>
    </row>
    <row r="40398" spans="14:16">
      <c r="N40398" s="102"/>
      <c r="O40398" s="93"/>
      <c r="P40398" s="93"/>
    </row>
    <row r="40399" spans="14:16">
      <c r="N40399" s="102"/>
      <c r="O40399" s="93"/>
      <c r="P40399" s="93"/>
    </row>
    <row r="40400" spans="14:16">
      <c r="N40400" s="102"/>
      <c r="O40400" s="93"/>
      <c r="P40400" s="93"/>
    </row>
    <row r="40401" spans="14:16">
      <c r="N40401" s="102"/>
      <c r="O40401" s="93"/>
      <c r="P40401" s="93"/>
    </row>
    <row r="40402" spans="14:16">
      <c r="N40402" s="102"/>
      <c r="O40402" s="93"/>
      <c r="P40402" s="93"/>
    </row>
    <row r="40403" spans="14:16">
      <c r="N40403" s="102"/>
      <c r="O40403" s="93"/>
      <c r="P40403" s="93"/>
    </row>
    <row r="40404" spans="14:16">
      <c r="N40404" s="102"/>
      <c r="O40404" s="93"/>
      <c r="P40404" s="93"/>
    </row>
    <row r="40405" spans="14:16">
      <c r="N40405" s="102"/>
      <c r="O40405" s="93"/>
      <c r="P40405" s="93"/>
    </row>
    <row r="40406" spans="14:16">
      <c r="N40406" s="102"/>
      <c r="O40406" s="93"/>
      <c r="P40406" s="93"/>
    </row>
    <row r="40407" spans="14:16">
      <c r="N40407" s="102"/>
      <c r="O40407" s="93"/>
      <c r="P40407" s="93"/>
    </row>
    <row r="40408" spans="14:16">
      <c r="N40408" s="102"/>
      <c r="O40408" s="93"/>
      <c r="P40408" s="93"/>
    </row>
    <row r="40409" spans="14:16">
      <c r="N40409" s="102"/>
      <c r="O40409" s="93"/>
      <c r="P40409" s="93"/>
    </row>
    <row r="40410" spans="14:16">
      <c r="N40410" s="102"/>
      <c r="O40410" s="93"/>
      <c r="P40410" s="93"/>
    </row>
    <row r="40411" spans="14:16">
      <c r="N40411" s="102"/>
      <c r="O40411" s="93"/>
      <c r="P40411" s="93"/>
    </row>
    <row r="40412" spans="14:16">
      <c r="N40412" s="102"/>
      <c r="O40412" s="93"/>
      <c r="P40412" s="93"/>
    </row>
    <row r="40413" spans="14:16">
      <c r="N40413" s="102"/>
      <c r="O40413" s="93"/>
      <c r="P40413" s="93"/>
    </row>
    <row r="40414" spans="14:16">
      <c r="N40414" s="102"/>
      <c r="O40414" s="93"/>
      <c r="P40414" s="93"/>
    </row>
    <row r="40415" spans="14:16">
      <c r="N40415" s="102"/>
      <c r="O40415" s="93"/>
      <c r="P40415" s="93"/>
    </row>
    <row r="40416" spans="14:16">
      <c r="N40416" s="102"/>
      <c r="O40416" s="93"/>
      <c r="P40416" s="93"/>
    </row>
    <row r="40417" spans="14:16">
      <c r="N40417" s="102"/>
      <c r="O40417" s="93"/>
      <c r="P40417" s="93"/>
    </row>
    <row r="40418" spans="14:16">
      <c r="N40418" s="102"/>
      <c r="O40418" s="93"/>
      <c r="P40418" s="93"/>
    </row>
    <row r="40419" spans="14:16">
      <c r="N40419" s="102"/>
      <c r="O40419" s="93"/>
      <c r="P40419" s="93"/>
    </row>
    <row r="40420" spans="14:16">
      <c r="N40420" s="102"/>
      <c r="O40420" s="93"/>
      <c r="P40420" s="93"/>
    </row>
    <row r="40421" spans="14:16">
      <c r="N40421" s="102"/>
      <c r="O40421" s="93"/>
      <c r="P40421" s="93"/>
    </row>
    <row r="40422" spans="14:16">
      <c r="N40422" s="102"/>
      <c r="O40422" s="93"/>
      <c r="P40422" s="93"/>
    </row>
    <row r="40423" spans="14:16">
      <c r="N40423" s="102"/>
      <c r="O40423" s="93"/>
      <c r="P40423" s="93"/>
    </row>
    <row r="40424" spans="14:16">
      <c r="N40424" s="102"/>
      <c r="O40424" s="93"/>
      <c r="P40424" s="93"/>
    </row>
    <row r="40425" spans="14:16">
      <c r="N40425" s="102"/>
      <c r="O40425" s="93"/>
      <c r="P40425" s="93"/>
    </row>
    <row r="40426" spans="14:16">
      <c r="N40426" s="102"/>
      <c r="O40426" s="93"/>
      <c r="P40426" s="93"/>
    </row>
    <row r="40427" spans="14:16">
      <c r="N40427" s="102"/>
      <c r="O40427" s="93"/>
      <c r="P40427" s="93"/>
    </row>
    <row r="40428" spans="14:16">
      <c r="N40428" s="102"/>
      <c r="O40428" s="93"/>
      <c r="P40428" s="93"/>
    </row>
    <row r="40429" spans="14:16">
      <c r="N40429" s="102"/>
      <c r="O40429" s="93"/>
      <c r="P40429" s="93"/>
    </row>
    <row r="40430" spans="14:16">
      <c r="N40430" s="102"/>
      <c r="O40430" s="93"/>
      <c r="P40430" s="93"/>
    </row>
    <row r="40431" spans="14:16">
      <c r="N40431" s="102"/>
      <c r="O40431" s="93"/>
      <c r="P40431" s="93"/>
    </row>
    <row r="40432" spans="14:16">
      <c r="N40432" s="102"/>
      <c r="O40432" s="93"/>
      <c r="P40432" s="93"/>
    </row>
    <row r="40433" spans="14:16">
      <c r="N40433" s="102"/>
      <c r="O40433" s="93"/>
      <c r="P40433" s="93"/>
    </row>
    <row r="40434" spans="14:16">
      <c r="N40434" s="102"/>
      <c r="O40434" s="93"/>
      <c r="P40434" s="93"/>
    </row>
    <row r="40435" spans="14:16">
      <c r="N40435" s="102"/>
      <c r="O40435" s="93"/>
      <c r="P40435" s="93"/>
    </row>
    <row r="40436" spans="14:16">
      <c r="N40436" s="102"/>
      <c r="O40436" s="93"/>
      <c r="P40436" s="93"/>
    </row>
    <row r="40437" spans="14:16">
      <c r="N40437" s="102"/>
      <c r="O40437" s="93"/>
      <c r="P40437" s="93"/>
    </row>
    <row r="40438" spans="14:16">
      <c r="N40438" s="102"/>
      <c r="O40438" s="93"/>
      <c r="P40438" s="93"/>
    </row>
    <row r="40439" spans="14:16">
      <c r="N40439" s="102"/>
      <c r="O40439" s="93"/>
      <c r="P40439" s="93"/>
    </row>
    <row r="40440" spans="14:16">
      <c r="N40440" s="102"/>
      <c r="O40440" s="93"/>
      <c r="P40440" s="93"/>
    </row>
    <row r="40441" spans="14:16">
      <c r="N40441" s="102"/>
      <c r="O40441" s="93"/>
      <c r="P40441" s="93"/>
    </row>
    <row r="40442" spans="14:16">
      <c r="N40442" s="102"/>
      <c r="O40442" s="93"/>
      <c r="P40442" s="93"/>
    </row>
    <row r="40443" spans="14:16">
      <c r="N40443" s="102"/>
      <c r="O40443" s="93"/>
      <c r="P40443" s="93"/>
    </row>
    <row r="40444" spans="14:16">
      <c r="N40444" s="102"/>
      <c r="O40444" s="93"/>
      <c r="P40444" s="93"/>
    </row>
    <row r="40445" spans="14:16">
      <c r="N40445" s="102"/>
      <c r="O40445" s="93"/>
      <c r="P40445" s="93"/>
    </row>
    <row r="40446" spans="14:16">
      <c r="N40446" s="102"/>
      <c r="O40446" s="93"/>
      <c r="P40446" s="93"/>
    </row>
    <row r="40447" spans="14:16">
      <c r="N40447" s="102"/>
      <c r="O40447" s="93"/>
      <c r="P40447" s="93"/>
    </row>
    <row r="40448" spans="14:16">
      <c r="N40448" s="102"/>
      <c r="O40448" s="93"/>
      <c r="P40448" s="93"/>
    </row>
    <row r="40449" spans="14:16">
      <c r="N40449" s="102"/>
      <c r="O40449" s="93"/>
      <c r="P40449" s="93"/>
    </row>
    <row r="40450" spans="14:16">
      <c r="N40450" s="102"/>
      <c r="O40450" s="93"/>
      <c r="P40450" s="93"/>
    </row>
    <row r="40451" spans="14:16">
      <c r="N40451" s="102"/>
      <c r="O40451" s="93"/>
      <c r="P40451" s="93"/>
    </row>
    <row r="40452" spans="14:16">
      <c r="N40452" s="102"/>
      <c r="O40452" s="93"/>
      <c r="P40452" s="93"/>
    </row>
    <row r="40453" spans="14:16">
      <c r="N40453" s="102"/>
      <c r="O40453" s="93"/>
      <c r="P40453" s="93"/>
    </row>
    <row r="40454" spans="14:16">
      <c r="N40454" s="102"/>
      <c r="O40454" s="93"/>
      <c r="P40454" s="93"/>
    </row>
    <row r="40455" spans="14:16">
      <c r="N40455" s="102"/>
      <c r="O40455" s="93"/>
      <c r="P40455" s="93"/>
    </row>
    <row r="40456" spans="14:16">
      <c r="N40456" s="102"/>
      <c r="O40456" s="93"/>
      <c r="P40456" s="93"/>
    </row>
    <row r="40457" spans="14:16">
      <c r="N40457" s="102"/>
      <c r="O40457" s="93"/>
      <c r="P40457" s="93"/>
    </row>
    <row r="40458" spans="14:16">
      <c r="N40458" s="102"/>
      <c r="O40458" s="93"/>
      <c r="P40458" s="93"/>
    </row>
    <row r="40459" spans="14:16">
      <c r="N40459" s="102"/>
      <c r="O40459" s="93"/>
      <c r="P40459" s="93"/>
    </row>
    <row r="40460" spans="14:16">
      <c r="N40460" s="102"/>
      <c r="O40460" s="93"/>
      <c r="P40460" s="93"/>
    </row>
    <row r="40461" spans="14:16">
      <c r="N40461" s="102"/>
      <c r="O40461" s="93"/>
      <c r="P40461" s="93"/>
    </row>
    <row r="40462" spans="14:16">
      <c r="N40462" s="102"/>
      <c r="O40462" s="93"/>
      <c r="P40462" s="93"/>
    </row>
    <row r="40463" spans="14:16">
      <c r="N40463" s="102"/>
      <c r="O40463" s="93"/>
      <c r="P40463" s="93"/>
    </row>
    <row r="40464" spans="14:16">
      <c r="N40464" s="102"/>
      <c r="O40464" s="93"/>
      <c r="P40464" s="93"/>
    </row>
    <row r="40465" spans="14:16">
      <c r="N40465" s="102"/>
      <c r="O40465" s="93"/>
      <c r="P40465" s="93"/>
    </row>
    <row r="40466" spans="14:16">
      <c r="N40466" s="102"/>
      <c r="O40466" s="93"/>
      <c r="P40466" s="93"/>
    </row>
    <row r="40467" spans="14:16">
      <c r="N40467" s="102"/>
      <c r="O40467" s="93"/>
      <c r="P40467" s="93"/>
    </row>
    <row r="40468" spans="14:16">
      <c r="N40468" s="102"/>
      <c r="O40468" s="93"/>
      <c r="P40468" s="93"/>
    </row>
    <row r="40469" spans="14:16">
      <c r="N40469" s="102"/>
      <c r="O40469" s="93"/>
      <c r="P40469" s="93"/>
    </row>
    <row r="40470" spans="14:16">
      <c r="N40470" s="102"/>
      <c r="O40470" s="93"/>
      <c r="P40470" s="93"/>
    </row>
    <row r="40471" spans="14:16">
      <c r="N40471" s="102"/>
      <c r="O40471" s="93"/>
      <c r="P40471" s="93"/>
    </row>
    <row r="40472" spans="14:16">
      <c r="N40472" s="102"/>
      <c r="O40472" s="93"/>
      <c r="P40472" s="93"/>
    </row>
    <row r="40473" spans="14:16">
      <c r="N40473" s="102"/>
      <c r="O40473" s="93"/>
      <c r="P40473" s="93"/>
    </row>
    <row r="40474" spans="14:16">
      <c r="N40474" s="102"/>
      <c r="O40474" s="93"/>
      <c r="P40474" s="93"/>
    </row>
    <row r="40475" spans="14:16">
      <c r="N40475" s="102"/>
      <c r="O40475" s="93"/>
      <c r="P40475" s="93"/>
    </row>
    <row r="40476" spans="14:16">
      <c r="N40476" s="102"/>
      <c r="O40476" s="93"/>
      <c r="P40476" s="93"/>
    </row>
    <row r="40477" spans="14:16">
      <c r="N40477" s="102"/>
      <c r="O40477" s="93"/>
      <c r="P40477" s="93"/>
    </row>
    <row r="40478" spans="14:16">
      <c r="N40478" s="102"/>
      <c r="O40478" s="93"/>
      <c r="P40478" s="93"/>
    </row>
    <row r="40479" spans="14:16">
      <c r="N40479" s="102"/>
      <c r="O40479" s="93"/>
      <c r="P40479" s="93"/>
    </row>
    <row r="40480" spans="14:16">
      <c r="N40480" s="102"/>
      <c r="O40480" s="93"/>
      <c r="P40480" s="93"/>
    </row>
    <row r="40481" spans="14:16">
      <c r="N40481" s="102"/>
      <c r="O40481" s="93"/>
      <c r="P40481" s="93"/>
    </row>
    <row r="40482" spans="14:16">
      <c r="N40482" s="102"/>
      <c r="O40482" s="93"/>
      <c r="P40482" s="93"/>
    </row>
    <row r="40483" spans="14:16">
      <c r="N40483" s="102"/>
      <c r="O40483" s="93"/>
      <c r="P40483" s="93"/>
    </row>
    <row r="40484" spans="14:16">
      <c r="N40484" s="102"/>
      <c r="O40484" s="93"/>
      <c r="P40484" s="93"/>
    </row>
    <row r="40485" spans="14:16">
      <c r="N40485" s="102"/>
      <c r="O40485" s="93"/>
      <c r="P40485" s="93"/>
    </row>
    <row r="40486" spans="14:16">
      <c r="N40486" s="102"/>
      <c r="O40486" s="93"/>
      <c r="P40486" s="93"/>
    </row>
    <row r="40487" spans="14:16">
      <c r="N40487" s="102"/>
      <c r="O40487" s="93"/>
      <c r="P40487" s="93"/>
    </row>
    <row r="40488" spans="14:16">
      <c r="N40488" s="102"/>
      <c r="O40488" s="93"/>
      <c r="P40488" s="93"/>
    </row>
    <row r="40489" spans="14:16">
      <c r="N40489" s="102"/>
      <c r="O40489" s="93"/>
      <c r="P40489" s="93"/>
    </row>
    <row r="40490" spans="14:16">
      <c r="N40490" s="102"/>
      <c r="O40490" s="93"/>
      <c r="P40490" s="93"/>
    </row>
    <row r="40491" spans="14:16">
      <c r="N40491" s="102"/>
      <c r="O40491" s="93"/>
      <c r="P40491" s="93"/>
    </row>
    <row r="40492" spans="14:16">
      <c r="N40492" s="102"/>
      <c r="O40492" s="93"/>
      <c r="P40492" s="93"/>
    </row>
    <row r="40493" spans="14:16">
      <c r="N40493" s="102"/>
      <c r="O40493" s="93"/>
      <c r="P40493" s="93"/>
    </row>
    <row r="40494" spans="14:16">
      <c r="N40494" s="102"/>
      <c r="O40494" s="93"/>
      <c r="P40494" s="93"/>
    </row>
    <row r="40495" spans="14:16">
      <c r="N40495" s="102"/>
      <c r="O40495" s="93"/>
      <c r="P40495" s="93"/>
    </row>
    <row r="40496" spans="14:16">
      <c r="N40496" s="102"/>
      <c r="O40496" s="93"/>
      <c r="P40496" s="93"/>
    </row>
    <row r="40497" spans="14:16">
      <c r="N40497" s="102"/>
      <c r="O40497" s="93"/>
      <c r="P40497" s="93"/>
    </row>
    <row r="40498" spans="14:16">
      <c r="N40498" s="102"/>
      <c r="O40498" s="93"/>
      <c r="P40498" s="93"/>
    </row>
    <row r="40499" spans="14:16">
      <c r="N40499" s="102"/>
      <c r="O40499" s="93"/>
      <c r="P40499" s="93"/>
    </row>
    <row r="40500" spans="14:16">
      <c r="N40500" s="102"/>
      <c r="O40500" s="93"/>
      <c r="P40500" s="93"/>
    </row>
    <row r="40501" spans="14:16">
      <c r="N40501" s="102"/>
      <c r="O40501" s="93"/>
      <c r="P40501" s="93"/>
    </row>
    <row r="40502" spans="14:16">
      <c r="N40502" s="102"/>
      <c r="O40502" s="93"/>
      <c r="P40502" s="93"/>
    </row>
    <row r="40503" spans="14:16">
      <c r="N40503" s="102"/>
      <c r="O40503" s="93"/>
      <c r="P40503" s="93"/>
    </row>
    <row r="40504" spans="14:16">
      <c r="N40504" s="102"/>
      <c r="O40504" s="93"/>
      <c r="P40504" s="93"/>
    </row>
    <row r="40505" spans="14:16">
      <c r="N40505" s="102"/>
      <c r="O40505" s="93"/>
      <c r="P40505" s="93"/>
    </row>
    <row r="40506" spans="14:16">
      <c r="N40506" s="102"/>
      <c r="O40506" s="93"/>
      <c r="P40506" s="93"/>
    </row>
    <row r="40507" spans="14:16">
      <c r="N40507" s="102"/>
      <c r="O40507" s="93"/>
      <c r="P40507" s="93"/>
    </row>
    <row r="40508" spans="14:16">
      <c r="N40508" s="102"/>
      <c r="O40508" s="93"/>
      <c r="P40508" s="93"/>
    </row>
    <row r="40509" spans="14:16">
      <c r="N40509" s="102"/>
      <c r="O40509" s="93"/>
      <c r="P40509" s="93"/>
    </row>
    <row r="40510" spans="14:16">
      <c r="N40510" s="102"/>
      <c r="O40510" s="93"/>
      <c r="P40510" s="93"/>
    </row>
    <row r="40511" spans="14:16">
      <c r="N40511" s="102"/>
      <c r="O40511" s="93"/>
      <c r="P40511" s="93"/>
    </row>
    <row r="40512" spans="14:16">
      <c r="N40512" s="102"/>
      <c r="O40512" s="93"/>
      <c r="P40512" s="93"/>
    </row>
    <row r="40513" spans="14:16">
      <c r="N40513" s="102"/>
      <c r="O40513" s="93"/>
      <c r="P40513" s="93"/>
    </row>
    <row r="40514" spans="14:16">
      <c r="N40514" s="102"/>
      <c r="O40514" s="93"/>
      <c r="P40514" s="93"/>
    </row>
    <row r="40515" spans="14:16">
      <c r="N40515" s="102"/>
      <c r="O40515" s="93"/>
      <c r="P40515" s="93"/>
    </row>
    <row r="40516" spans="14:16">
      <c r="N40516" s="102"/>
      <c r="O40516" s="93"/>
      <c r="P40516" s="93"/>
    </row>
    <row r="40517" spans="14:16">
      <c r="N40517" s="102"/>
      <c r="O40517" s="93"/>
      <c r="P40517" s="93"/>
    </row>
    <row r="40518" spans="14:16">
      <c r="N40518" s="102"/>
      <c r="O40518" s="93"/>
      <c r="P40518" s="93"/>
    </row>
    <row r="40519" spans="14:16">
      <c r="N40519" s="102"/>
      <c r="O40519" s="93"/>
      <c r="P40519" s="93"/>
    </row>
    <row r="40520" spans="14:16">
      <c r="N40520" s="102"/>
      <c r="O40520" s="93"/>
      <c r="P40520" s="93"/>
    </row>
    <row r="40521" spans="14:16">
      <c r="N40521" s="102"/>
      <c r="O40521" s="93"/>
      <c r="P40521" s="93"/>
    </row>
    <row r="40522" spans="14:16">
      <c r="N40522" s="102"/>
      <c r="O40522" s="93"/>
      <c r="P40522" s="93"/>
    </row>
    <row r="40523" spans="14:16">
      <c r="N40523" s="102"/>
      <c r="O40523" s="93"/>
      <c r="P40523" s="93"/>
    </row>
    <row r="40524" spans="14:16">
      <c r="N40524" s="102"/>
      <c r="O40524" s="93"/>
      <c r="P40524" s="93"/>
    </row>
    <row r="40525" spans="14:16">
      <c r="N40525" s="102"/>
      <c r="O40525" s="93"/>
      <c r="P40525" s="93"/>
    </row>
    <row r="40526" spans="14:16">
      <c r="N40526" s="102"/>
      <c r="O40526" s="93"/>
      <c r="P40526" s="93"/>
    </row>
    <row r="40527" spans="14:16">
      <c r="N40527" s="102"/>
      <c r="O40527" s="93"/>
      <c r="P40527" s="93"/>
    </row>
    <row r="40528" spans="14:16">
      <c r="N40528" s="102"/>
      <c r="O40528" s="93"/>
      <c r="P40528" s="93"/>
    </row>
    <row r="40529" spans="14:16">
      <c r="N40529" s="102"/>
      <c r="O40529" s="93"/>
      <c r="P40529" s="93"/>
    </row>
    <row r="40530" spans="14:16">
      <c r="N40530" s="102"/>
      <c r="O40530" s="93"/>
      <c r="P40530" s="93"/>
    </row>
    <row r="40531" spans="14:16">
      <c r="N40531" s="102"/>
      <c r="O40531" s="93"/>
      <c r="P40531" s="93"/>
    </row>
    <row r="40532" spans="14:16">
      <c r="N40532" s="102"/>
      <c r="O40532" s="93"/>
      <c r="P40532" s="93"/>
    </row>
    <row r="40533" spans="14:16">
      <c r="N40533" s="102"/>
      <c r="O40533" s="93"/>
      <c r="P40533" s="93"/>
    </row>
    <row r="40534" spans="14:16">
      <c r="N40534" s="102"/>
      <c r="O40534" s="93"/>
      <c r="P40534" s="93"/>
    </row>
    <row r="40535" spans="14:16">
      <c r="N40535" s="102"/>
      <c r="O40535" s="93"/>
      <c r="P40535" s="93"/>
    </row>
    <row r="40536" spans="14:16">
      <c r="N40536" s="102"/>
      <c r="O40536" s="93"/>
      <c r="P40536" s="93"/>
    </row>
    <row r="40537" spans="14:16">
      <c r="N40537" s="102"/>
      <c r="O40537" s="93"/>
      <c r="P40537" s="93"/>
    </row>
    <row r="40538" spans="14:16">
      <c r="N40538" s="102"/>
      <c r="O40538" s="93"/>
      <c r="P40538" s="93"/>
    </row>
    <row r="40539" spans="14:16">
      <c r="N40539" s="102"/>
      <c r="O40539" s="93"/>
      <c r="P40539" s="93"/>
    </row>
    <row r="40540" spans="14:16">
      <c r="N40540" s="102"/>
      <c r="O40540" s="93"/>
      <c r="P40540" s="93"/>
    </row>
    <row r="40541" spans="14:16">
      <c r="N40541" s="102"/>
      <c r="O40541" s="93"/>
      <c r="P40541" s="93"/>
    </row>
    <row r="40542" spans="14:16">
      <c r="N40542" s="102"/>
      <c r="O40542" s="93"/>
      <c r="P40542" s="93"/>
    </row>
    <row r="40543" spans="14:16">
      <c r="N40543" s="102"/>
      <c r="O40543" s="93"/>
      <c r="P40543" s="93"/>
    </row>
    <row r="40544" spans="14:16">
      <c r="N40544" s="102"/>
      <c r="O40544" s="93"/>
      <c r="P40544" s="93"/>
    </row>
    <row r="40545" spans="14:16">
      <c r="N40545" s="102"/>
      <c r="O40545" s="93"/>
      <c r="P40545" s="93"/>
    </row>
    <row r="40546" spans="14:16">
      <c r="N40546" s="102"/>
      <c r="O40546" s="93"/>
      <c r="P40546" s="93"/>
    </row>
    <row r="40547" spans="14:16">
      <c r="N40547" s="102"/>
      <c r="O40547" s="93"/>
      <c r="P40547" s="93"/>
    </row>
    <row r="40548" spans="14:16">
      <c r="N40548" s="102"/>
      <c r="O40548" s="93"/>
      <c r="P40548" s="93"/>
    </row>
    <row r="40549" spans="14:16">
      <c r="N40549" s="102"/>
      <c r="O40549" s="93"/>
      <c r="P40549" s="93"/>
    </row>
    <row r="40550" spans="14:16">
      <c r="N40550" s="102"/>
      <c r="O40550" s="93"/>
      <c r="P40550" s="93"/>
    </row>
    <row r="40551" spans="14:16">
      <c r="N40551" s="102"/>
      <c r="O40551" s="93"/>
      <c r="P40551" s="93"/>
    </row>
    <row r="40552" spans="14:16">
      <c r="N40552" s="102"/>
      <c r="O40552" s="93"/>
      <c r="P40552" s="93"/>
    </row>
    <row r="40553" spans="14:16">
      <c r="N40553" s="102"/>
      <c r="O40553" s="93"/>
      <c r="P40553" s="93"/>
    </row>
    <row r="40554" spans="14:16">
      <c r="N40554" s="102"/>
      <c r="O40554" s="93"/>
      <c r="P40554" s="93"/>
    </row>
    <row r="40555" spans="14:16">
      <c r="N40555" s="102"/>
      <c r="O40555" s="93"/>
      <c r="P40555" s="93"/>
    </row>
    <row r="40556" spans="14:16">
      <c r="N40556" s="102"/>
      <c r="O40556" s="93"/>
      <c r="P40556" s="93"/>
    </row>
    <row r="40557" spans="14:16">
      <c r="N40557" s="102"/>
      <c r="O40557" s="93"/>
      <c r="P40557" s="93"/>
    </row>
    <row r="40558" spans="14:16">
      <c r="N40558" s="102"/>
      <c r="O40558" s="93"/>
      <c r="P40558" s="93"/>
    </row>
    <row r="40559" spans="14:16">
      <c r="N40559" s="102"/>
      <c r="O40559" s="93"/>
      <c r="P40559" s="93"/>
    </row>
    <row r="40560" spans="14:16">
      <c r="N40560" s="102"/>
      <c r="O40560" s="93"/>
      <c r="P40560" s="93"/>
    </row>
    <row r="40561" spans="14:16">
      <c r="N40561" s="102"/>
      <c r="O40561" s="93"/>
      <c r="P40561" s="93"/>
    </row>
    <row r="40562" spans="14:16">
      <c r="N40562" s="102"/>
      <c r="O40562" s="93"/>
      <c r="P40562" s="93"/>
    </row>
    <row r="40563" spans="14:16">
      <c r="N40563" s="102"/>
      <c r="O40563" s="93"/>
      <c r="P40563" s="93"/>
    </row>
    <row r="40564" spans="14:16">
      <c r="N40564" s="102"/>
      <c r="O40564" s="93"/>
      <c r="P40564" s="93"/>
    </row>
    <row r="40565" spans="14:16">
      <c r="N40565" s="102"/>
      <c r="O40565" s="93"/>
      <c r="P40565" s="93"/>
    </row>
    <row r="40566" spans="14:16">
      <c r="N40566" s="102"/>
      <c r="O40566" s="93"/>
      <c r="P40566" s="93"/>
    </row>
    <row r="40567" spans="14:16">
      <c r="N40567" s="102"/>
      <c r="O40567" s="93"/>
      <c r="P40567" s="93"/>
    </row>
    <row r="40568" spans="14:16">
      <c r="N40568" s="102"/>
      <c r="O40568" s="93"/>
      <c r="P40568" s="93"/>
    </row>
    <row r="40569" spans="14:16">
      <c r="N40569" s="102"/>
      <c r="O40569" s="93"/>
      <c r="P40569" s="93"/>
    </row>
    <row r="40570" spans="14:16">
      <c r="N40570" s="102"/>
      <c r="O40570" s="93"/>
      <c r="P40570" s="93"/>
    </row>
    <row r="40571" spans="14:16">
      <c r="N40571" s="102"/>
      <c r="O40571" s="93"/>
      <c r="P40571" s="93"/>
    </row>
    <row r="40572" spans="14:16">
      <c r="N40572" s="102"/>
      <c r="O40572" s="93"/>
      <c r="P40572" s="93"/>
    </row>
    <row r="40573" spans="14:16">
      <c r="N40573" s="102"/>
      <c r="O40573" s="93"/>
      <c r="P40573" s="93"/>
    </row>
    <row r="40574" spans="14:16">
      <c r="N40574" s="102"/>
      <c r="O40574" s="93"/>
      <c r="P40574" s="93"/>
    </row>
    <row r="40575" spans="14:16">
      <c r="N40575" s="102"/>
      <c r="O40575" s="93"/>
      <c r="P40575" s="93"/>
    </row>
    <row r="40576" spans="14:16">
      <c r="N40576" s="102"/>
      <c r="O40576" s="93"/>
      <c r="P40576" s="93"/>
    </row>
    <row r="40577" spans="14:16">
      <c r="N40577" s="102"/>
      <c r="O40577" s="93"/>
      <c r="P40577" s="93"/>
    </row>
    <row r="40578" spans="14:16">
      <c r="N40578" s="102"/>
      <c r="O40578" s="93"/>
      <c r="P40578" s="93"/>
    </row>
    <row r="40579" spans="14:16">
      <c r="N40579" s="102"/>
      <c r="O40579" s="93"/>
      <c r="P40579" s="93"/>
    </row>
    <row r="40580" spans="14:16">
      <c r="N40580" s="102"/>
      <c r="O40580" s="93"/>
      <c r="P40580" s="93"/>
    </row>
    <row r="40581" spans="14:16">
      <c r="N40581" s="102"/>
      <c r="O40581" s="93"/>
      <c r="P40581" s="93"/>
    </row>
    <row r="40582" spans="14:16">
      <c r="N40582" s="102"/>
      <c r="O40582" s="93"/>
      <c r="P40582" s="93"/>
    </row>
    <row r="40583" spans="14:16">
      <c r="N40583" s="102"/>
      <c r="O40583" s="93"/>
      <c r="P40583" s="93"/>
    </row>
    <row r="40584" spans="14:16">
      <c r="N40584" s="102"/>
      <c r="O40584" s="93"/>
      <c r="P40584" s="93"/>
    </row>
    <row r="40585" spans="14:16">
      <c r="N40585" s="102"/>
      <c r="O40585" s="93"/>
      <c r="P40585" s="93"/>
    </row>
    <row r="40586" spans="14:16">
      <c r="N40586" s="102"/>
      <c r="O40586" s="93"/>
      <c r="P40586" s="93"/>
    </row>
    <row r="40587" spans="14:16">
      <c r="N40587" s="102"/>
      <c r="O40587" s="93"/>
      <c r="P40587" s="93"/>
    </row>
    <row r="40588" spans="14:16">
      <c r="N40588" s="102"/>
      <c r="O40588" s="93"/>
      <c r="P40588" s="93"/>
    </row>
    <row r="40589" spans="14:16">
      <c r="N40589" s="102"/>
      <c r="O40589" s="93"/>
      <c r="P40589" s="93"/>
    </row>
    <row r="40590" spans="14:16">
      <c r="N40590" s="102"/>
      <c r="O40590" s="93"/>
      <c r="P40590" s="93"/>
    </row>
    <row r="40591" spans="14:16">
      <c r="N40591" s="102"/>
      <c r="O40591" s="93"/>
      <c r="P40591" s="93"/>
    </row>
    <row r="40592" spans="14:16">
      <c r="N40592" s="102"/>
      <c r="O40592" s="93"/>
      <c r="P40592" s="93"/>
    </row>
    <row r="40593" spans="14:16">
      <c r="N40593" s="102"/>
      <c r="O40593" s="93"/>
      <c r="P40593" s="93"/>
    </row>
    <row r="40594" spans="14:16">
      <c r="N40594" s="102"/>
      <c r="O40594" s="93"/>
      <c r="P40594" s="93"/>
    </row>
    <row r="40595" spans="14:16">
      <c r="N40595" s="102"/>
      <c r="O40595" s="93"/>
      <c r="P40595" s="93"/>
    </row>
    <row r="40596" spans="14:16">
      <c r="N40596" s="102"/>
      <c r="O40596" s="93"/>
      <c r="P40596" s="93"/>
    </row>
    <row r="40597" spans="14:16">
      <c r="N40597" s="102"/>
      <c r="O40597" s="93"/>
      <c r="P40597" s="93"/>
    </row>
    <row r="40598" spans="14:16">
      <c r="N40598" s="102"/>
      <c r="O40598" s="93"/>
      <c r="P40598" s="93"/>
    </row>
    <row r="40599" spans="14:16">
      <c r="N40599" s="102"/>
      <c r="O40599" s="93"/>
      <c r="P40599" s="93"/>
    </row>
    <row r="40600" spans="14:16">
      <c r="N40600" s="102"/>
      <c r="O40600" s="93"/>
      <c r="P40600" s="93"/>
    </row>
    <row r="40601" spans="14:16">
      <c r="N40601" s="102"/>
      <c r="O40601" s="93"/>
      <c r="P40601" s="93"/>
    </row>
    <row r="40602" spans="14:16">
      <c r="N40602" s="102"/>
      <c r="O40602" s="93"/>
      <c r="P40602" s="93"/>
    </row>
    <row r="40603" spans="14:16">
      <c r="N40603" s="102"/>
      <c r="O40603" s="93"/>
      <c r="P40603" s="93"/>
    </row>
    <row r="40604" spans="14:16">
      <c r="N40604" s="102"/>
      <c r="O40604" s="93"/>
      <c r="P40604" s="93"/>
    </row>
    <row r="40605" spans="14:16">
      <c r="N40605" s="102"/>
      <c r="O40605" s="93"/>
      <c r="P40605" s="93"/>
    </row>
    <row r="40606" spans="14:16">
      <c r="N40606" s="102"/>
      <c r="O40606" s="93"/>
      <c r="P40606" s="93"/>
    </row>
    <row r="40607" spans="14:16">
      <c r="N40607" s="102"/>
      <c r="O40607" s="93"/>
      <c r="P40607" s="93"/>
    </row>
    <row r="40608" spans="14:16">
      <c r="N40608" s="102"/>
      <c r="O40608" s="93"/>
      <c r="P40608" s="93"/>
    </row>
    <row r="40609" spans="14:16">
      <c r="N40609" s="102"/>
      <c r="O40609" s="93"/>
      <c r="P40609" s="93"/>
    </row>
    <row r="40610" spans="14:16">
      <c r="N40610" s="102"/>
      <c r="O40610" s="93"/>
      <c r="P40610" s="93"/>
    </row>
    <row r="40611" spans="14:16">
      <c r="N40611" s="102"/>
      <c r="O40611" s="93"/>
      <c r="P40611" s="93"/>
    </row>
    <row r="40612" spans="14:16">
      <c r="N40612" s="102"/>
      <c r="O40612" s="93"/>
      <c r="P40612" s="93"/>
    </row>
    <row r="40613" spans="14:16">
      <c r="N40613" s="102"/>
      <c r="O40613" s="93"/>
      <c r="P40613" s="93"/>
    </row>
    <row r="40614" spans="14:16">
      <c r="N40614" s="102"/>
      <c r="O40614" s="93"/>
      <c r="P40614" s="93"/>
    </row>
    <row r="40615" spans="14:16">
      <c r="N40615" s="102"/>
      <c r="O40615" s="93"/>
      <c r="P40615" s="93"/>
    </row>
    <row r="40616" spans="14:16">
      <c r="N40616" s="102"/>
      <c r="O40616" s="93"/>
      <c r="P40616" s="93"/>
    </row>
    <row r="40617" spans="14:16">
      <c r="N40617" s="102"/>
      <c r="O40617" s="93"/>
      <c r="P40617" s="93"/>
    </row>
    <row r="40618" spans="14:16">
      <c r="N40618" s="102"/>
      <c r="O40618" s="93"/>
      <c r="P40618" s="93"/>
    </row>
    <row r="40619" spans="14:16">
      <c r="N40619" s="102"/>
      <c r="O40619" s="93"/>
      <c r="P40619" s="93"/>
    </row>
    <row r="40620" spans="14:16">
      <c r="N40620" s="102"/>
      <c r="O40620" s="93"/>
      <c r="P40620" s="93"/>
    </row>
    <row r="40621" spans="14:16">
      <c r="N40621" s="102"/>
      <c r="O40621" s="93"/>
      <c r="P40621" s="93"/>
    </row>
    <row r="40622" spans="14:16">
      <c r="N40622" s="102"/>
      <c r="O40622" s="93"/>
      <c r="P40622" s="93"/>
    </row>
    <row r="40623" spans="14:16">
      <c r="N40623" s="102"/>
      <c r="O40623" s="93"/>
      <c r="P40623" s="93"/>
    </row>
    <row r="40624" spans="14:16">
      <c r="N40624" s="102"/>
      <c r="O40624" s="93"/>
      <c r="P40624" s="93"/>
    </row>
    <row r="40625" spans="14:16">
      <c r="N40625" s="102"/>
      <c r="O40625" s="93"/>
      <c r="P40625" s="93"/>
    </row>
    <row r="40626" spans="14:16">
      <c r="N40626" s="102"/>
      <c r="O40626" s="93"/>
      <c r="P40626" s="93"/>
    </row>
    <row r="40627" spans="14:16">
      <c r="N40627" s="102"/>
      <c r="O40627" s="93"/>
      <c r="P40627" s="93"/>
    </row>
    <row r="40628" spans="14:16">
      <c r="N40628" s="102"/>
      <c r="O40628" s="93"/>
      <c r="P40628" s="93"/>
    </row>
    <row r="40629" spans="14:16">
      <c r="N40629" s="102"/>
      <c r="O40629" s="93"/>
      <c r="P40629" s="93"/>
    </row>
    <row r="40630" spans="14:16">
      <c r="N40630" s="102"/>
      <c r="O40630" s="93"/>
      <c r="P40630" s="93"/>
    </row>
    <row r="40631" spans="14:16">
      <c r="N40631" s="102"/>
      <c r="O40631" s="93"/>
      <c r="P40631" s="93"/>
    </row>
    <row r="40632" spans="14:16">
      <c r="N40632" s="102"/>
      <c r="O40632" s="93"/>
      <c r="P40632" s="93"/>
    </row>
    <row r="40633" spans="14:16">
      <c r="N40633" s="102"/>
      <c r="O40633" s="93"/>
      <c r="P40633" s="93"/>
    </row>
    <row r="40634" spans="14:16">
      <c r="N40634" s="102"/>
      <c r="O40634" s="93"/>
      <c r="P40634" s="93"/>
    </row>
    <row r="40635" spans="14:16">
      <c r="N40635" s="102"/>
      <c r="O40635" s="93"/>
      <c r="P40635" s="93"/>
    </row>
    <row r="40636" spans="14:16">
      <c r="N40636" s="102"/>
      <c r="O40636" s="93"/>
      <c r="P40636" s="93"/>
    </row>
    <row r="40637" spans="14:16">
      <c r="N40637" s="102"/>
      <c r="O40637" s="93"/>
      <c r="P40637" s="93"/>
    </row>
    <row r="40638" spans="14:16">
      <c r="N40638" s="102"/>
      <c r="O40638" s="93"/>
      <c r="P40638" s="93"/>
    </row>
    <row r="40639" spans="14:16">
      <c r="N40639" s="102"/>
      <c r="O40639" s="93"/>
      <c r="P40639" s="93"/>
    </row>
    <row r="40640" spans="14:16">
      <c r="N40640" s="102"/>
      <c r="O40640" s="93"/>
      <c r="P40640" s="93"/>
    </row>
    <row r="40641" spans="14:16">
      <c r="N40641" s="102"/>
      <c r="O40641" s="93"/>
      <c r="P40641" s="93"/>
    </row>
    <row r="40642" spans="14:16">
      <c r="N40642" s="102"/>
      <c r="O40642" s="93"/>
      <c r="P40642" s="93"/>
    </row>
    <row r="40643" spans="14:16">
      <c r="N40643" s="102"/>
      <c r="O40643" s="93"/>
      <c r="P40643" s="93"/>
    </row>
    <row r="40644" spans="14:16">
      <c r="N40644" s="102"/>
      <c r="O40644" s="93"/>
      <c r="P40644" s="93"/>
    </row>
    <row r="40645" spans="14:16">
      <c r="N40645" s="102"/>
      <c r="O40645" s="93"/>
      <c r="P40645" s="93"/>
    </row>
    <row r="40646" spans="14:16">
      <c r="N40646" s="102"/>
      <c r="O40646" s="93"/>
      <c r="P40646" s="93"/>
    </row>
    <row r="40647" spans="14:16">
      <c r="N40647" s="102"/>
      <c r="O40647" s="93"/>
      <c r="P40647" s="93"/>
    </row>
    <row r="40648" spans="14:16">
      <c r="N40648" s="102"/>
      <c r="O40648" s="93"/>
      <c r="P40648" s="93"/>
    </row>
    <row r="40649" spans="14:16">
      <c r="N40649" s="102"/>
      <c r="O40649" s="93"/>
      <c r="P40649" s="93"/>
    </row>
    <row r="40650" spans="14:16">
      <c r="N40650" s="102"/>
      <c r="O40650" s="93"/>
      <c r="P40650" s="93"/>
    </row>
    <row r="40651" spans="14:16">
      <c r="N40651" s="102"/>
      <c r="O40651" s="93"/>
      <c r="P40651" s="93"/>
    </row>
    <row r="40652" spans="14:16">
      <c r="N40652" s="102"/>
      <c r="O40652" s="93"/>
      <c r="P40652" s="93"/>
    </row>
    <row r="40653" spans="14:16">
      <c r="N40653" s="102"/>
      <c r="O40653" s="93"/>
      <c r="P40653" s="93"/>
    </row>
    <row r="40654" spans="14:16">
      <c r="N40654" s="102"/>
      <c r="O40654" s="93"/>
      <c r="P40654" s="93"/>
    </row>
    <row r="40655" spans="14:16">
      <c r="N40655" s="102"/>
      <c r="O40655" s="93"/>
      <c r="P40655" s="93"/>
    </row>
    <row r="40656" spans="14:16">
      <c r="N40656" s="102"/>
      <c r="O40656" s="93"/>
      <c r="P40656" s="93"/>
    </row>
    <row r="40657" spans="14:16">
      <c r="N40657" s="102"/>
      <c r="O40657" s="93"/>
      <c r="P40657" s="93"/>
    </row>
    <row r="40658" spans="14:16">
      <c r="N40658" s="102"/>
      <c r="O40658" s="93"/>
      <c r="P40658" s="93"/>
    </row>
    <row r="40659" spans="14:16">
      <c r="N40659" s="102"/>
      <c r="O40659" s="93"/>
      <c r="P40659" s="93"/>
    </row>
    <row r="40660" spans="14:16">
      <c r="N40660" s="102"/>
      <c r="O40660" s="93"/>
      <c r="P40660" s="93"/>
    </row>
    <row r="40661" spans="14:16">
      <c r="N40661" s="102"/>
      <c r="O40661" s="93"/>
      <c r="P40661" s="93"/>
    </row>
    <row r="40662" spans="14:16">
      <c r="N40662" s="102"/>
      <c r="O40662" s="93"/>
      <c r="P40662" s="93"/>
    </row>
    <row r="40663" spans="14:16">
      <c r="N40663" s="102"/>
      <c r="O40663" s="93"/>
      <c r="P40663" s="93"/>
    </row>
    <row r="40664" spans="14:16">
      <c r="N40664" s="102"/>
      <c r="O40664" s="93"/>
      <c r="P40664" s="93"/>
    </row>
    <row r="40665" spans="14:16">
      <c r="N40665" s="102"/>
      <c r="O40665" s="93"/>
      <c r="P40665" s="93"/>
    </row>
    <row r="40666" spans="14:16">
      <c r="N40666" s="102"/>
      <c r="O40666" s="93"/>
      <c r="P40666" s="93"/>
    </row>
    <row r="40667" spans="14:16">
      <c r="N40667" s="102"/>
      <c r="O40667" s="93"/>
      <c r="P40667" s="93"/>
    </row>
    <row r="40668" spans="14:16">
      <c r="N40668" s="102"/>
      <c r="O40668" s="93"/>
      <c r="P40668" s="93"/>
    </row>
    <row r="40669" spans="14:16">
      <c r="N40669" s="102"/>
      <c r="O40669" s="93"/>
      <c r="P40669" s="93"/>
    </row>
    <row r="40670" spans="14:16">
      <c r="N40670" s="102"/>
      <c r="O40670" s="93"/>
      <c r="P40670" s="93"/>
    </row>
    <row r="40671" spans="14:16">
      <c r="N40671" s="102"/>
      <c r="O40671" s="93"/>
      <c r="P40671" s="93"/>
    </row>
    <row r="40672" spans="14:16">
      <c r="N40672" s="102"/>
      <c r="O40672" s="93"/>
      <c r="P40672" s="93"/>
    </row>
    <row r="40673" spans="14:16">
      <c r="N40673" s="102"/>
      <c r="O40673" s="93"/>
      <c r="P40673" s="93"/>
    </row>
    <row r="40674" spans="14:16">
      <c r="N40674" s="102"/>
      <c r="O40674" s="93"/>
      <c r="P40674" s="93"/>
    </row>
    <row r="40675" spans="14:16">
      <c r="N40675" s="102"/>
      <c r="O40675" s="93"/>
      <c r="P40675" s="93"/>
    </row>
    <row r="40676" spans="14:16">
      <c r="N40676" s="102"/>
      <c r="O40676" s="93"/>
      <c r="P40676" s="93"/>
    </row>
    <row r="40677" spans="14:16">
      <c r="N40677" s="102"/>
      <c r="O40677" s="93"/>
      <c r="P40677" s="93"/>
    </row>
    <row r="40678" spans="14:16">
      <c r="N40678" s="102"/>
      <c r="O40678" s="93"/>
      <c r="P40678" s="93"/>
    </row>
    <row r="40679" spans="14:16">
      <c r="N40679" s="102"/>
      <c r="O40679" s="93"/>
      <c r="P40679" s="93"/>
    </row>
    <row r="40680" spans="14:16">
      <c r="N40680" s="102"/>
      <c r="O40680" s="93"/>
      <c r="P40680" s="93"/>
    </row>
    <row r="40681" spans="14:16">
      <c r="N40681" s="102"/>
      <c r="O40681" s="93"/>
      <c r="P40681" s="93"/>
    </row>
    <row r="40682" spans="14:16">
      <c r="N40682" s="102"/>
      <c r="O40682" s="93"/>
      <c r="P40682" s="93"/>
    </row>
    <row r="40683" spans="14:16">
      <c r="N40683" s="102"/>
      <c r="O40683" s="93"/>
      <c r="P40683" s="93"/>
    </row>
    <row r="40684" spans="14:16">
      <c r="N40684" s="102"/>
      <c r="O40684" s="93"/>
      <c r="P40684" s="93"/>
    </row>
    <row r="40685" spans="14:16">
      <c r="N40685" s="102"/>
      <c r="O40685" s="93"/>
      <c r="P40685" s="93"/>
    </row>
    <row r="40686" spans="14:16">
      <c r="N40686" s="102"/>
      <c r="O40686" s="93"/>
      <c r="P40686" s="93"/>
    </row>
    <row r="40687" spans="14:16">
      <c r="N40687" s="102"/>
      <c r="O40687" s="93"/>
      <c r="P40687" s="93"/>
    </row>
    <row r="40688" spans="14:16">
      <c r="N40688" s="102"/>
      <c r="O40688" s="93"/>
      <c r="P40688" s="93"/>
    </row>
    <row r="40689" spans="14:16">
      <c r="N40689" s="102"/>
      <c r="O40689" s="93"/>
      <c r="P40689" s="93"/>
    </row>
    <row r="40690" spans="14:16">
      <c r="N40690" s="102"/>
      <c r="O40690" s="93"/>
      <c r="P40690" s="93"/>
    </row>
    <row r="40691" spans="14:16">
      <c r="N40691" s="102"/>
      <c r="O40691" s="93"/>
      <c r="P40691" s="93"/>
    </row>
    <row r="40692" spans="14:16">
      <c r="N40692" s="102"/>
      <c r="O40692" s="93"/>
      <c r="P40692" s="93"/>
    </row>
    <row r="40693" spans="14:16">
      <c r="N40693" s="102"/>
      <c r="O40693" s="93"/>
      <c r="P40693" s="93"/>
    </row>
    <row r="40694" spans="14:16">
      <c r="N40694" s="102"/>
      <c r="O40694" s="93"/>
      <c r="P40694" s="93"/>
    </row>
    <row r="40695" spans="14:16">
      <c r="N40695" s="102"/>
      <c r="O40695" s="93"/>
      <c r="P40695" s="93"/>
    </row>
    <row r="40696" spans="14:16">
      <c r="N40696" s="102"/>
      <c r="O40696" s="93"/>
      <c r="P40696" s="93"/>
    </row>
    <row r="40697" spans="14:16">
      <c r="N40697" s="102"/>
      <c r="O40697" s="93"/>
      <c r="P40697" s="93"/>
    </row>
    <row r="40698" spans="14:16">
      <c r="N40698" s="102"/>
      <c r="O40698" s="93"/>
      <c r="P40698" s="93"/>
    </row>
    <row r="40699" spans="14:16">
      <c r="N40699" s="102"/>
      <c r="O40699" s="93"/>
      <c r="P40699" s="93"/>
    </row>
    <row r="40700" spans="14:16">
      <c r="N40700" s="102"/>
      <c r="O40700" s="93"/>
      <c r="P40700" s="93"/>
    </row>
    <row r="40701" spans="14:16">
      <c r="N40701" s="102"/>
      <c r="O40701" s="93"/>
      <c r="P40701" s="93"/>
    </row>
    <row r="40702" spans="14:16">
      <c r="N40702" s="102"/>
      <c r="O40702" s="93"/>
      <c r="P40702" s="93"/>
    </row>
    <row r="40703" spans="14:16">
      <c r="N40703" s="102"/>
      <c r="O40703" s="93"/>
      <c r="P40703" s="93"/>
    </row>
    <row r="40704" spans="14:16">
      <c r="N40704" s="102"/>
      <c r="O40704" s="93"/>
      <c r="P40704" s="93"/>
    </row>
    <row r="40705" spans="14:16">
      <c r="N40705" s="102"/>
      <c r="O40705" s="93"/>
      <c r="P40705" s="93"/>
    </row>
    <row r="40706" spans="14:16">
      <c r="N40706" s="102"/>
      <c r="O40706" s="93"/>
      <c r="P40706" s="93"/>
    </row>
    <row r="40707" spans="14:16">
      <c r="N40707" s="102"/>
      <c r="O40707" s="93"/>
      <c r="P40707" s="93"/>
    </row>
    <row r="40708" spans="14:16">
      <c r="N40708" s="102"/>
      <c r="O40708" s="93"/>
      <c r="P40708" s="93"/>
    </row>
    <row r="40709" spans="14:16">
      <c r="N40709" s="102"/>
      <c r="O40709" s="93"/>
      <c r="P40709" s="93"/>
    </row>
    <row r="40710" spans="14:16">
      <c r="N40710" s="102"/>
      <c r="O40710" s="93"/>
      <c r="P40710" s="93"/>
    </row>
    <row r="40711" spans="14:16">
      <c r="N40711" s="102"/>
      <c r="O40711" s="93"/>
      <c r="P40711" s="93"/>
    </row>
    <row r="40712" spans="14:16">
      <c r="N40712" s="102"/>
      <c r="O40712" s="93"/>
      <c r="P40712" s="93"/>
    </row>
    <row r="40713" spans="14:16">
      <c r="N40713" s="102"/>
      <c r="O40713" s="93"/>
      <c r="P40713" s="93"/>
    </row>
    <row r="40714" spans="14:16">
      <c r="N40714" s="102"/>
      <c r="O40714" s="93"/>
      <c r="P40714" s="93"/>
    </row>
    <row r="40715" spans="14:16">
      <c r="N40715" s="102"/>
      <c r="O40715" s="93"/>
      <c r="P40715" s="93"/>
    </row>
    <row r="40716" spans="14:16">
      <c r="N40716" s="102"/>
      <c r="O40716" s="93"/>
      <c r="P40716" s="93"/>
    </row>
    <row r="40717" spans="14:16">
      <c r="N40717" s="102"/>
      <c r="O40717" s="93"/>
      <c r="P40717" s="93"/>
    </row>
    <row r="40718" spans="14:16">
      <c r="N40718" s="102"/>
      <c r="O40718" s="93"/>
      <c r="P40718" s="93"/>
    </row>
    <row r="40719" spans="14:16">
      <c r="N40719" s="102"/>
      <c r="O40719" s="93"/>
      <c r="P40719" s="93"/>
    </row>
    <row r="40720" spans="14:16">
      <c r="N40720" s="102"/>
      <c r="O40720" s="93"/>
      <c r="P40720" s="93"/>
    </row>
    <row r="40721" spans="14:16">
      <c r="N40721" s="102"/>
      <c r="O40721" s="93"/>
      <c r="P40721" s="93"/>
    </row>
    <row r="40722" spans="14:16">
      <c r="N40722" s="102"/>
      <c r="O40722" s="93"/>
      <c r="P40722" s="93"/>
    </row>
    <row r="40723" spans="14:16">
      <c r="N40723" s="102"/>
      <c r="O40723" s="93"/>
      <c r="P40723" s="93"/>
    </row>
    <row r="40724" spans="14:16">
      <c r="N40724" s="102"/>
      <c r="O40724" s="93"/>
      <c r="P40724" s="93"/>
    </row>
    <row r="40725" spans="14:16">
      <c r="N40725" s="102"/>
      <c r="O40725" s="93"/>
      <c r="P40725" s="93"/>
    </row>
    <row r="40726" spans="14:16">
      <c r="N40726" s="102"/>
      <c r="O40726" s="93"/>
      <c r="P40726" s="93"/>
    </row>
    <row r="40727" spans="14:16">
      <c r="N40727" s="102"/>
      <c r="O40727" s="93"/>
      <c r="P40727" s="93"/>
    </row>
    <row r="40728" spans="14:16">
      <c r="N40728" s="102"/>
      <c r="O40728" s="93"/>
      <c r="P40728" s="93"/>
    </row>
    <row r="40729" spans="14:16">
      <c r="N40729" s="102"/>
      <c r="O40729" s="93"/>
      <c r="P40729" s="93"/>
    </row>
    <row r="40730" spans="14:16">
      <c r="N40730" s="102"/>
      <c r="O40730" s="93"/>
      <c r="P40730" s="93"/>
    </row>
    <row r="40731" spans="14:16">
      <c r="N40731" s="102"/>
      <c r="O40731" s="93"/>
      <c r="P40731" s="93"/>
    </row>
    <row r="40732" spans="14:16">
      <c r="N40732" s="102"/>
      <c r="O40732" s="93"/>
      <c r="P40732" s="93"/>
    </row>
    <row r="40733" spans="14:16">
      <c r="N40733" s="102"/>
      <c r="O40733" s="93"/>
      <c r="P40733" s="93"/>
    </row>
    <row r="40734" spans="14:16">
      <c r="N40734" s="102"/>
      <c r="O40734" s="93"/>
      <c r="P40734" s="93"/>
    </row>
    <row r="40735" spans="14:16">
      <c r="N40735" s="102"/>
      <c r="O40735" s="93"/>
      <c r="P40735" s="93"/>
    </row>
    <row r="40736" spans="14:16">
      <c r="N40736" s="102"/>
      <c r="O40736" s="93"/>
      <c r="P40736" s="93"/>
    </row>
    <row r="40737" spans="14:16">
      <c r="N40737" s="102"/>
      <c r="O40737" s="93"/>
      <c r="P40737" s="93"/>
    </row>
    <row r="40738" spans="14:16">
      <c r="N40738" s="102"/>
      <c r="O40738" s="93"/>
      <c r="P40738" s="93"/>
    </row>
    <row r="40739" spans="14:16">
      <c r="N40739" s="102"/>
      <c r="O40739" s="93"/>
      <c r="P40739" s="93"/>
    </row>
    <row r="40740" spans="14:16">
      <c r="N40740" s="102"/>
      <c r="O40740" s="93"/>
      <c r="P40740" s="93"/>
    </row>
    <row r="40741" spans="14:16">
      <c r="N40741" s="102"/>
      <c r="O40741" s="93"/>
      <c r="P40741" s="93"/>
    </row>
    <row r="40742" spans="14:16">
      <c r="N40742" s="102"/>
      <c r="O40742" s="93"/>
      <c r="P40742" s="93"/>
    </row>
    <row r="40743" spans="14:16">
      <c r="N40743" s="102"/>
      <c r="O40743" s="93"/>
      <c r="P40743" s="93"/>
    </row>
    <row r="40744" spans="14:16">
      <c r="N40744" s="102"/>
      <c r="O40744" s="93"/>
      <c r="P40744" s="93"/>
    </row>
    <row r="40745" spans="14:16">
      <c r="N40745" s="102"/>
      <c r="O40745" s="93"/>
      <c r="P40745" s="93"/>
    </row>
    <row r="40746" spans="14:16">
      <c r="N40746" s="102"/>
      <c r="O40746" s="93"/>
      <c r="P40746" s="93"/>
    </row>
    <row r="40747" spans="14:16">
      <c r="N40747" s="102"/>
      <c r="O40747" s="93"/>
      <c r="P40747" s="93"/>
    </row>
    <row r="40748" spans="14:16">
      <c r="N40748" s="102"/>
      <c r="O40748" s="93"/>
      <c r="P40748" s="93"/>
    </row>
    <row r="40749" spans="14:16">
      <c r="N40749" s="102"/>
      <c r="O40749" s="93"/>
      <c r="P40749" s="93"/>
    </row>
    <row r="40750" spans="14:16">
      <c r="N40750" s="102"/>
      <c r="O40750" s="93"/>
      <c r="P40750" s="93"/>
    </row>
    <row r="40751" spans="14:16">
      <c r="N40751" s="102"/>
      <c r="O40751" s="93"/>
      <c r="P40751" s="93"/>
    </row>
    <row r="40752" spans="14:16">
      <c r="N40752" s="102"/>
      <c r="O40752" s="93"/>
      <c r="P40752" s="93"/>
    </row>
    <row r="40753" spans="14:16">
      <c r="N40753" s="102"/>
      <c r="O40753" s="93"/>
      <c r="P40753" s="93"/>
    </row>
    <row r="40754" spans="14:16">
      <c r="N40754" s="102"/>
      <c r="O40754" s="93"/>
      <c r="P40754" s="93"/>
    </row>
    <row r="40755" spans="14:16">
      <c r="N40755" s="102"/>
      <c r="O40755" s="93"/>
      <c r="P40755" s="93"/>
    </row>
    <row r="40756" spans="14:16">
      <c r="N40756" s="102"/>
      <c r="O40756" s="93"/>
      <c r="P40756" s="93"/>
    </row>
    <row r="40757" spans="14:16">
      <c r="N40757" s="102"/>
      <c r="O40757" s="93"/>
      <c r="P40757" s="93"/>
    </row>
    <row r="40758" spans="14:16">
      <c r="N40758" s="102"/>
      <c r="O40758" s="93"/>
      <c r="P40758" s="93"/>
    </row>
    <row r="40759" spans="14:16">
      <c r="N40759" s="102"/>
      <c r="O40759" s="93"/>
      <c r="P40759" s="93"/>
    </row>
    <row r="40760" spans="14:16">
      <c r="N40760" s="102"/>
      <c r="O40760" s="93"/>
      <c r="P40760" s="93"/>
    </row>
    <row r="40761" spans="14:16">
      <c r="N40761" s="102"/>
      <c r="O40761" s="93"/>
      <c r="P40761" s="93"/>
    </row>
    <row r="40762" spans="14:16">
      <c r="N40762" s="102"/>
      <c r="O40762" s="93"/>
      <c r="P40762" s="93"/>
    </row>
    <row r="40763" spans="14:16">
      <c r="N40763" s="102"/>
      <c r="O40763" s="93"/>
      <c r="P40763" s="93"/>
    </row>
    <row r="40764" spans="14:16">
      <c r="N40764" s="102"/>
      <c r="O40764" s="93"/>
      <c r="P40764" s="93"/>
    </row>
    <row r="40765" spans="14:16">
      <c r="N40765" s="102"/>
      <c r="O40765" s="93"/>
      <c r="P40765" s="93"/>
    </row>
    <row r="40766" spans="14:16">
      <c r="N40766" s="102"/>
      <c r="O40766" s="93"/>
      <c r="P40766" s="93"/>
    </row>
    <row r="40767" spans="14:16">
      <c r="N40767" s="102"/>
      <c r="O40767" s="93"/>
      <c r="P40767" s="93"/>
    </row>
    <row r="40768" spans="14:16">
      <c r="N40768" s="102"/>
      <c r="O40768" s="93"/>
      <c r="P40768" s="93"/>
    </row>
    <row r="40769" spans="14:16">
      <c r="N40769" s="102"/>
      <c r="O40769" s="93"/>
      <c r="P40769" s="93"/>
    </row>
    <row r="40770" spans="14:16">
      <c r="N40770" s="102"/>
      <c r="O40770" s="93"/>
      <c r="P40770" s="93"/>
    </row>
    <row r="40771" spans="14:16">
      <c r="N40771" s="102"/>
      <c r="O40771" s="93"/>
      <c r="P40771" s="93"/>
    </row>
    <row r="40772" spans="14:16">
      <c r="N40772" s="102"/>
      <c r="O40772" s="93"/>
      <c r="P40772" s="93"/>
    </row>
    <row r="40773" spans="14:16">
      <c r="N40773" s="102"/>
      <c r="O40773" s="93"/>
      <c r="P40773" s="93"/>
    </row>
    <row r="40774" spans="14:16">
      <c r="N40774" s="102"/>
      <c r="O40774" s="93"/>
      <c r="P40774" s="93"/>
    </row>
    <row r="40775" spans="14:16">
      <c r="N40775" s="102"/>
      <c r="O40775" s="93"/>
      <c r="P40775" s="93"/>
    </row>
    <row r="40776" spans="14:16">
      <c r="N40776" s="102"/>
      <c r="O40776" s="93"/>
      <c r="P40776" s="93"/>
    </row>
    <row r="40777" spans="14:16">
      <c r="N40777" s="102"/>
      <c r="O40777" s="93"/>
      <c r="P40777" s="93"/>
    </row>
    <row r="40778" spans="14:16">
      <c r="N40778" s="102"/>
      <c r="O40778" s="93"/>
      <c r="P40778" s="93"/>
    </row>
    <row r="40779" spans="14:16">
      <c r="N40779" s="102"/>
      <c r="O40779" s="93"/>
      <c r="P40779" s="93"/>
    </row>
    <row r="40780" spans="14:16">
      <c r="N40780" s="102"/>
      <c r="O40780" s="93"/>
      <c r="P40780" s="93"/>
    </row>
    <row r="40781" spans="14:16">
      <c r="N40781" s="102"/>
      <c r="O40781" s="93"/>
      <c r="P40781" s="93"/>
    </row>
    <row r="40782" spans="14:16">
      <c r="N40782" s="102"/>
      <c r="O40782" s="93"/>
      <c r="P40782" s="93"/>
    </row>
    <row r="40783" spans="14:16">
      <c r="N40783" s="102"/>
      <c r="O40783" s="93"/>
      <c r="P40783" s="93"/>
    </row>
    <row r="40784" spans="14:16">
      <c r="N40784" s="102"/>
      <c r="O40784" s="93"/>
      <c r="P40784" s="93"/>
    </row>
    <row r="40785" spans="14:16">
      <c r="N40785" s="102"/>
      <c r="O40785" s="93"/>
      <c r="P40785" s="93"/>
    </row>
    <row r="40786" spans="14:16">
      <c r="N40786" s="102"/>
      <c r="O40786" s="93"/>
      <c r="P40786" s="93"/>
    </row>
    <row r="40787" spans="14:16">
      <c r="N40787" s="102"/>
      <c r="O40787" s="93"/>
      <c r="P40787" s="93"/>
    </row>
    <row r="40788" spans="14:16">
      <c r="N40788" s="102"/>
      <c r="O40788" s="93"/>
      <c r="P40788" s="93"/>
    </row>
    <row r="40789" spans="14:16">
      <c r="N40789" s="102"/>
      <c r="O40789" s="93"/>
      <c r="P40789" s="93"/>
    </row>
    <row r="40790" spans="14:16">
      <c r="N40790" s="102"/>
      <c r="O40790" s="93"/>
      <c r="P40790" s="93"/>
    </row>
    <row r="40791" spans="14:16">
      <c r="N40791" s="102"/>
      <c r="O40791" s="93"/>
      <c r="P40791" s="93"/>
    </row>
    <row r="40792" spans="14:16">
      <c r="N40792" s="102"/>
      <c r="O40792" s="93"/>
      <c r="P40792" s="93"/>
    </row>
    <row r="40793" spans="14:16">
      <c r="N40793" s="102"/>
      <c r="O40793" s="93"/>
      <c r="P40793" s="93"/>
    </row>
    <row r="40794" spans="14:16">
      <c r="N40794" s="102"/>
      <c r="O40794" s="93"/>
      <c r="P40794" s="93"/>
    </row>
    <row r="40795" spans="14:16">
      <c r="N40795" s="102"/>
      <c r="O40795" s="93"/>
      <c r="P40795" s="93"/>
    </row>
    <row r="40796" spans="14:16">
      <c r="N40796" s="102"/>
      <c r="O40796" s="93"/>
      <c r="P40796" s="93"/>
    </row>
    <row r="40797" spans="14:16">
      <c r="N40797" s="102"/>
      <c r="O40797" s="93"/>
      <c r="P40797" s="93"/>
    </row>
    <row r="40798" spans="14:16">
      <c r="N40798" s="102"/>
      <c r="O40798" s="93"/>
      <c r="P40798" s="93"/>
    </row>
    <row r="40799" spans="14:16">
      <c r="N40799" s="102"/>
      <c r="O40799" s="93"/>
      <c r="P40799" s="93"/>
    </row>
    <row r="40800" spans="14:16">
      <c r="N40800" s="102"/>
      <c r="O40800" s="93"/>
      <c r="P40800" s="93"/>
    </row>
    <row r="40801" spans="14:16">
      <c r="N40801" s="102"/>
      <c r="O40801" s="93"/>
      <c r="P40801" s="93"/>
    </row>
    <row r="40802" spans="14:16">
      <c r="N40802" s="102"/>
      <c r="O40802" s="93"/>
      <c r="P40802" s="93"/>
    </row>
    <row r="40803" spans="14:16">
      <c r="N40803" s="102"/>
      <c r="O40803" s="93"/>
      <c r="P40803" s="93"/>
    </row>
    <row r="40804" spans="14:16">
      <c r="N40804" s="102"/>
      <c r="O40804" s="93"/>
      <c r="P40804" s="93"/>
    </row>
    <row r="40805" spans="14:16">
      <c r="N40805" s="102"/>
      <c r="O40805" s="93"/>
      <c r="P40805" s="93"/>
    </row>
    <row r="40806" spans="14:16">
      <c r="N40806" s="102"/>
      <c r="O40806" s="93"/>
      <c r="P40806" s="93"/>
    </row>
    <row r="40807" spans="14:16">
      <c r="N40807" s="102"/>
      <c r="O40807" s="93"/>
      <c r="P40807" s="93"/>
    </row>
    <row r="40808" spans="14:16">
      <c r="N40808" s="102"/>
      <c r="O40808" s="93"/>
      <c r="P40808" s="93"/>
    </row>
    <row r="40809" spans="14:16">
      <c r="N40809" s="102"/>
      <c r="O40809" s="93"/>
      <c r="P40809" s="93"/>
    </row>
    <row r="40810" spans="14:16">
      <c r="N40810" s="102"/>
      <c r="O40810" s="93"/>
      <c r="P40810" s="93"/>
    </row>
    <row r="40811" spans="14:16">
      <c r="N40811" s="102"/>
      <c r="O40811" s="93"/>
      <c r="P40811" s="93"/>
    </row>
    <row r="40812" spans="14:16">
      <c r="N40812" s="102"/>
      <c r="O40812" s="93"/>
      <c r="P40812" s="93"/>
    </row>
    <row r="40813" spans="14:16">
      <c r="N40813" s="102"/>
      <c r="O40813" s="93"/>
      <c r="P40813" s="93"/>
    </row>
    <row r="40814" spans="14:16">
      <c r="N40814" s="102"/>
      <c r="O40814" s="93"/>
      <c r="P40814" s="93"/>
    </row>
    <row r="40815" spans="14:16">
      <c r="N40815" s="102"/>
      <c r="O40815" s="93"/>
      <c r="P40815" s="93"/>
    </row>
    <row r="40816" spans="14:16">
      <c r="N40816" s="102"/>
      <c r="O40816" s="93"/>
      <c r="P40816" s="93"/>
    </row>
    <row r="40817" spans="14:16">
      <c r="N40817" s="102"/>
      <c r="O40817" s="93"/>
      <c r="P40817" s="93"/>
    </row>
    <row r="40818" spans="14:16">
      <c r="N40818" s="102"/>
      <c r="O40818" s="93"/>
      <c r="P40818" s="93"/>
    </row>
    <row r="40819" spans="14:16">
      <c r="N40819" s="102"/>
      <c r="O40819" s="93"/>
      <c r="P40819" s="93"/>
    </row>
    <row r="40820" spans="14:16">
      <c r="N40820" s="102"/>
      <c r="O40820" s="93"/>
      <c r="P40820" s="93"/>
    </row>
    <row r="40821" spans="14:16">
      <c r="N40821" s="102"/>
      <c r="O40821" s="93"/>
      <c r="P40821" s="93"/>
    </row>
    <row r="40822" spans="14:16">
      <c r="N40822" s="102"/>
      <c r="O40822" s="93"/>
      <c r="P40822" s="93"/>
    </row>
    <row r="40823" spans="14:16">
      <c r="N40823" s="102"/>
      <c r="O40823" s="93"/>
      <c r="P40823" s="93"/>
    </row>
    <row r="40824" spans="14:16">
      <c r="N40824" s="102"/>
      <c r="O40824" s="93"/>
      <c r="P40824" s="93"/>
    </row>
    <row r="40825" spans="14:16">
      <c r="N40825" s="102"/>
      <c r="O40825" s="93"/>
      <c r="P40825" s="93"/>
    </row>
    <row r="40826" spans="14:16">
      <c r="N40826" s="102"/>
      <c r="O40826" s="93"/>
      <c r="P40826" s="93"/>
    </row>
    <row r="40827" spans="14:16">
      <c r="N40827" s="102"/>
      <c r="O40827" s="93"/>
      <c r="P40827" s="93"/>
    </row>
    <row r="40828" spans="14:16">
      <c r="N40828" s="102"/>
      <c r="O40828" s="93"/>
      <c r="P40828" s="93"/>
    </row>
    <row r="40829" spans="14:16">
      <c r="N40829" s="102"/>
      <c r="O40829" s="93"/>
      <c r="P40829" s="93"/>
    </row>
    <row r="40830" spans="14:16">
      <c r="N40830" s="102"/>
      <c r="O40830" s="93"/>
      <c r="P40830" s="93"/>
    </row>
    <row r="40831" spans="14:16">
      <c r="N40831" s="102"/>
      <c r="O40831" s="93"/>
      <c r="P40831" s="93"/>
    </row>
    <row r="40832" spans="14:16">
      <c r="N40832" s="102"/>
      <c r="O40832" s="93"/>
      <c r="P40832" s="93"/>
    </row>
    <row r="40833" spans="14:16">
      <c r="N40833" s="102"/>
      <c r="O40833" s="93"/>
      <c r="P40833" s="93"/>
    </row>
    <row r="40834" spans="14:16">
      <c r="N40834" s="102"/>
      <c r="O40834" s="93"/>
      <c r="P40834" s="93"/>
    </row>
    <row r="40835" spans="14:16">
      <c r="N40835" s="102"/>
      <c r="O40835" s="93"/>
      <c r="P40835" s="93"/>
    </row>
    <row r="40836" spans="14:16">
      <c r="N40836" s="102"/>
      <c r="O40836" s="93"/>
      <c r="P40836" s="93"/>
    </row>
    <row r="40837" spans="14:16">
      <c r="N40837" s="102"/>
      <c r="O40837" s="93"/>
      <c r="P40837" s="93"/>
    </row>
    <row r="40838" spans="14:16">
      <c r="N40838" s="102"/>
      <c r="O40838" s="93"/>
      <c r="P40838" s="93"/>
    </row>
    <row r="40839" spans="14:16">
      <c r="N40839" s="102"/>
      <c r="O40839" s="93"/>
      <c r="P40839" s="93"/>
    </row>
    <row r="40840" spans="14:16">
      <c r="N40840" s="102"/>
      <c r="O40840" s="93"/>
      <c r="P40840" s="93"/>
    </row>
    <row r="40841" spans="14:16">
      <c r="N40841" s="102"/>
      <c r="O40841" s="93"/>
      <c r="P40841" s="93"/>
    </row>
    <row r="40842" spans="14:16">
      <c r="N40842" s="102"/>
      <c r="O40842" s="93"/>
      <c r="P40842" s="93"/>
    </row>
    <row r="40843" spans="14:16">
      <c r="N40843" s="102"/>
      <c r="O40843" s="93"/>
      <c r="P40843" s="93"/>
    </row>
    <row r="40844" spans="14:16">
      <c r="N40844" s="102"/>
      <c r="O40844" s="93"/>
      <c r="P40844" s="93"/>
    </row>
    <row r="40845" spans="14:16">
      <c r="N40845" s="102"/>
      <c r="O40845" s="93"/>
      <c r="P40845" s="93"/>
    </row>
    <row r="40846" spans="14:16">
      <c r="N40846" s="102"/>
      <c r="O40846" s="93"/>
      <c r="P40846" s="93"/>
    </row>
    <row r="40847" spans="14:16">
      <c r="N40847" s="102"/>
      <c r="O40847" s="93"/>
      <c r="P40847" s="93"/>
    </row>
    <row r="40848" spans="14:16">
      <c r="N40848" s="102"/>
      <c r="O40848" s="93"/>
      <c r="P40848" s="93"/>
    </row>
    <row r="40849" spans="14:16">
      <c r="N40849" s="102"/>
      <c r="O40849" s="93"/>
      <c r="P40849" s="93"/>
    </row>
    <row r="40850" spans="14:16">
      <c r="N40850" s="102"/>
      <c r="O40850" s="93"/>
      <c r="P40850" s="93"/>
    </row>
    <row r="40851" spans="14:16">
      <c r="N40851" s="102"/>
      <c r="O40851" s="93"/>
      <c r="P40851" s="93"/>
    </row>
    <row r="40852" spans="14:16">
      <c r="N40852" s="102"/>
      <c r="O40852" s="93"/>
      <c r="P40852" s="93"/>
    </row>
    <row r="40853" spans="14:16">
      <c r="N40853" s="102"/>
      <c r="O40853" s="93"/>
      <c r="P40853" s="93"/>
    </row>
    <row r="40854" spans="14:16">
      <c r="N40854" s="102"/>
      <c r="O40854" s="93"/>
      <c r="P40854" s="93"/>
    </row>
    <row r="40855" spans="14:16">
      <c r="N40855" s="102"/>
      <c r="O40855" s="93"/>
      <c r="P40855" s="93"/>
    </row>
    <row r="40856" spans="14:16">
      <c r="N40856" s="102"/>
      <c r="O40856" s="93"/>
      <c r="P40856" s="93"/>
    </row>
    <row r="40857" spans="14:16">
      <c r="N40857" s="102"/>
      <c r="O40857" s="93"/>
      <c r="P40857" s="93"/>
    </row>
    <row r="40858" spans="14:16">
      <c r="N40858" s="102"/>
      <c r="O40858" s="93"/>
      <c r="P40858" s="93"/>
    </row>
    <row r="40859" spans="14:16">
      <c r="N40859" s="102"/>
      <c r="O40859" s="93"/>
      <c r="P40859" s="93"/>
    </row>
    <row r="40860" spans="14:16">
      <c r="N40860" s="102"/>
      <c r="O40860" s="93"/>
      <c r="P40860" s="93"/>
    </row>
    <row r="40861" spans="14:16">
      <c r="N40861" s="102"/>
      <c r="O40861" s="93"/>
      <c r="P40861" s="93"/>
    </row>
    <row r="40862" spans="14:16">
      <c r="N40862" s="102"/>
      <c r="O40862" s="93"/>
      <c r="P40862" s="93"/>
    </row>
    <row r="40863" spans="14:16">
      <c r="N40863" s="102"/>
      <c r="O40863" s="93"/>
      <c r="P40863" s="93"/>
    </row>
    <row r="40864" spans="14:16">
      <c r="N40864" s="102"/>
      <c r="O40864" s="93"/>
      <c r="P40864" s="93"/>
    </row>
    <row r="40865" spans="14:16">
      <c r="N40865" s="102"/>
      <c r="O40865" s="93"/>
      <c r="P40865" s="93"/>
    </row>
    <row r="40866" spans="14:16">
      <c r="N40866" s="102"/>
      <c r="O40866" s="93"/>
      <c r="P40866" s="93"/>
    </row>
    <row r="40867" spans="14:16">
      <c r="N40867" s="102"/>
      <c r="O40867" s="93"/>
      <c r="P40867" s="93"/>
    </row>
    <row r="40868" spans="14:16">
      <c r="N40868" s="102"/>
      <c r="O40868" s="93"/>
      <c r="P40868" s="93"/>
    </row>
    <row r="40869" spans="14:16">
      <c r="N40869" s="102"/>
      <c r="O40869" s="93"/>
      <c r="P40869" s="93"/>
    </row>
    <row r="40870" spans="14:16">
      <c r="N40870" s="102"/>
      <c r="O40870" s="93"/>
      <c r="P40870" s="93"/>
    </row>
    <row r="40871" spans="14:16">
      <c r="N40871" s="102"/>
      <c r="O40871" s="93"/>
      <c r="P40871" s="93"/>
    </row>
    <row r="40872" spans="14:16">
      <c r="N40872" s="102"/>
      <c r="O40872" s="93"/>
      <c r="P40872" s="93"/>
    </row>
    <row r="40873" spans="14:16">
      <c r="N40873" s="102"/>
      <c r="O40873" s="93"/>
      <c r="P40873" s="93"/>
    </row>
    <row r="40874" spans="14:16">
      <c r="N40874" s="102"/>
      <c r="O40874" s="93"/>
      <c r="P40874" s="93"/>
    </row>
    <row r="40875" spans="14:16">
      <c r="N40875" s="102"/>
      <c r="O40875" s="93"/>
      <c r="P40875" s="93"/>
    </row>
    <row r="40876" spans="14:16">
      <c r="N40876" s="102"/>
      <c r="O40876" s="93"/>
      <c r="P40876" s="93"/>
    </row>
    <row r="40877" spans="14:16">
      <c r="N40877" s="102"/>
      <c r="O40877" s="93"/>
      <c r="P40877" s="93"/>
    </row>
    <row r="40878" spans="14:16">
      <c r="N40878" s="102"/>
      <c r="O40878" s="93"/>
      <c r="P40878" s="93"/>
    </row>
    <row r="40879" spans="14:16">
      <c r="N40879" s="102"/>
      <c r="O40879" s="93"/>
      <c r="P40879" s="93"/>
    </row>
    <row r="40880" spans="14:16">
      <c r="N40880" s="102"/>
      <c r="O40880" s="93"/>
      <c r="P40880" s="93"/>
    </row>
    <row r="40881" spans="14:16">
      <c r="N40881" s="102"/>
      <c r="O40881" s="93"/>
      <c r="P40881" s="93"/>
    </row>
    <row r="40882" spans="14:16">
      <c r="N40882" s="102"/>
      <c r="O40882" s="93"/>
      <c r="P40882" s="93"/>
    </row>
    <row r="40883" spans="14:16">
      <c r="N40883" s="102"/>
      <c r="O40883" s="93"/>
      <c r="P40883" s="93"/>
    </row>
    <row r="40884" spans="14:16">
      <c r="N40884" s="102"/>
      <c r="O40884" s="93"/>
      <c r="P40884" s="93"/>
    </row>
    <row r="40885" spans="14:16">
      <c r="N40885" s="102"/>
      <c r="O40885" s="93"/>
      <c r="P40885" s="93"/>
    </row>
    <row r="40886" spans="14:16">
      <c r="N40886" s="102"/>
      <c r="O40886" s="93"/>
      <c r="P40886" s="93"/>
    </row>
    <row r="40887" spans="14:16">
      <c r="N40887" s="102"/>
      <c r="O40887" s="93"/>
      <c r="P40887" s="93"/>
    </row>
    <row r="40888" spans="14:16">
      <c r="N40888" s="102"/>
      <c r="O40888" s="93"/>
      <c r="P40888" s="93"/>
    </row>
    <row r="40889" spans="14:16">
      <c r="N40889" s="102"/>
      <c r="O40889" s="93"/>
      <c r="P40889" s="93"/>
    </row>
    <row r="40890" spans="14:16">
      <c r="N40890" s="102"/>
      <c r="O40890" s="93"/>
      <c r="P40890" s="93"/>
    </row>
    <row r="40891" spans="14:16">
      <c r="N40891" s="102"/>
      <c r="O40891" s="93"/>
      <c r="P40891" s="93"/>
    </row>
    <row r="40892" spans="14:16">
      <c r="N40892" s="102"/>
      <c r="O40892" s="93"/>
      <c r="P40892" s="93"/>
    </row>
    <row r="40893" spans="14:16">
      <c r="N40893" s="102"/>
      <c r="O40893" s="93"/>
      <c r="P40893" s="93"/>
    </row>
    <row r="40894" spans="14:16">
      <c r="N40894" s="102"/>
      <c r="O40894" s="93"/>
      <c r="P40894" s="93"/>
    </row>
    <row r="40895" spans="14:16">
      <c r="N40895" s="102"/>
      <c r="O40895" s="93"/>
      <c r="P40895" s="93"/>
    </row>
    <row r="40896" spans="14:16">
      <c r="N40896" s="102"/>
      <c r="O40896" s="93"/>
      <c r="P40896" s="93"/>
    </row>
    <row r="40897" spans="14:16">
      <c r="N40897" s="102"/>
      <c r="O40897" s="93"/>
      <c r="P40897" s="93"/>
    </row>
    <row r="40898" spans="14:16">
      <c r="N40898" s="102"/>
      <c r="O40898" s="93"/>
      <c r="P40898" s="93"/>
    </row>
    <row r="40899" spans="14:16">
      <c r="N40899" s="102"/>
      <c r="O40899" s="93"/>
      <c r="P40899" s="93"/>
    </row>
    <row r="40900" spans="14:16">
      <c r="N40900" s="102"/>
      <c r="O40900" s="93"/>
      <c r="P40900" s="93"/>
    </row>
    <row r="40901" spans="14:16">
      <c r="N40901" s="102"/>
      <c r="O40901" s="93"/>
      <c r="P40901" s="93"/>
    </row>
    <row r="40902" spans="14:16">
      <c r="N40902" s="102"/>
      <c r="O40902" s="93"/>
      <c r="P40902" s="93"/>
    </row>
    <row r="40903" spans="14:16">
      <c r="N40903" s="102"/>
      <c r="O40903" s="93"/>
      <c r="P40903" s="93"/>
    </row>
    <row r="40904" spans="14:16">
      <c r="N40904" s="102"/>
      <c r="O40904" s="93"/>
      <c r="P40904" s="93"/>
    </row>
    <row r="40905" spans="14:16">
      <c r="N40905" s="102"/>
      <c r="O40905" s="93"/>
      <c r="P40905" s="93"/>
    </row>
    <row r="40906" spans="14:16">
      <c r="N40906" s="102"/>
      <c r="O40906" s="93"/>
      <c r="P40906" s="93"/>
    </row>
    <row r="40907" spans="14:16">
      <c r="N40907" s="102"/>
      <c r="O40907" s="93"/>
      <c r="P40907" s="93"/>
    </row>
    <row r="40908" spans="14:16">
      <c r="N40908" s="102"/>
      <c r="O40908" s="93"/>
      <c r="P40908" s="93"/>
    </row>
    <row r="40909" spans="14:16">
      <c r="N40909" s="102"/>
      <c r="O40909" s="93"/>
      <c r="P40909" s="93"/>
    </row>
    <row r="40910" spans="14:16">
      <c r="N40910" s="102"/>
      <c r="O40910" s="93"/>
      <c r="P40910" s="93"/>
    </row>
    <row r="40911" spans="14:16">
      <c r="N40911" s="102"/>
      <c r="O40911" s="93"/>
      <c r="P40911" s="93"/>
    </row>
    <row r="40912" spans="14:16">
      <c r="N40912" s="102"/>
      <c r="O40912" s="93"/>
      <c r="P40912" s="93"/>
    </row>
    <row r="40913" spans="14:16">
      <c r="N40913" s="102"/>
      <c r="O40913" s="93"/>
      <c r="P40913" s="93"/>
    </row>
    <row r="40914" spans="14:16">
      <c r="N40914" s="102"/>
      <c r="O40914" s="93"/>
      <c r="P40914" s="93"/>
    </row>
    <row r="40915" spans="14:16">
      <c r="N40915" s="102"/>
      <c r="O40915" s="93"/>
      <c r="P40915" s="93"/>
    </row>
    <row r="40916" spans="14:16">
      <c r="N40916" s="102"/>
      <c r="O40916" s="93"/>
      <c r="P40916" s="93"/>
    </row>
    <row r="40917" spans="14:16">
      <c r="N40917" s="102"/>
      <c r="O40917" s="93"/>
      <c r="P40917" s="93"/>
    </row>
    <row r="40918" spans="14:16">
      <c r="N40918" s="102"/>
      <c r="O40918" s="93"/>
      <c r="P40918" s="93"/>
    </row>
    <row r="40919" spans="14:16">
      <c r="N40919" s="102"/>
      <c r="O40919" s="93"/>
      <c r="P40919" s="93"/>
    </row>
    <row r="40920" spans="14:16">
      <c r="N40920" s="102"/>
      <c r="O40920" s="93"/>
      <c r="P40920" s="93"/>
    </row>
    <row r="40921" spans="14:16">
      <c r="N40921" s="102"/>
      <c r="O40921" s="93"/>
      <c r="P40921" s="93"/>
    </row>
    <row r="40922" spans="14:16">
      <c r="N40922" s="102"/>
      <c r="O40922" s="93"/>
      <c r="P40922" s="93"/>
    </row>
    <row r="40923" spans="14:16">
      <c r="N40923" s="102"/>
      <c r="O40923" s="93"/>
      <c r="P40923" s="93"/>
    </row>
    <row r="40924" spans="14:16">
      <c r="N40924" s="102"/>
      <c r="O40924" s="93"/>
      <c r="P40924" s="93"/>
    </row>
    <row r="40925" spans="14:16">
      <c r="N40925" s="102"/>
      <c r="O40925" s="93"/>
      <c r="P40925" s="93"/>
    </row>
    <row r="40926" spans="14:16">
      <c r="N40926" s="102"/>
      <c r="O40926" s="93"/>
      <c r="P40926" s="93"/>
    </row>
    <row r="40927" spans="14:16">
      <c r="N40927" s="102"/>
      <c r="O40927" s="93"/>
      <c r="P40927" s="93"/>
    </row>
    <row r="40928" spans="14:16">
      <c r="N40928" s="102"/>
      <c r="O40928" s="93"/>
      <c r="P40928" s="93"/>
    </row>
    <row r="40929" spans="14:16">
      <c r="N40929" s="102"/>
      <c r="O40929" s="93"/>
      <c r="P40929" s="93"/>
    </row>
    <row r="40930" spans="14:16">
      <c r="N40930" s="102"/>
      <c r="O40930" s="93"/>
      <c r="P40930" s="93"/>
    </row>
    <row r="40931" spans="14:16">
      <c r="N40931" s="102"/>
      <c r="O40931" s="93"/>
      <c r="P40931" s="93"/>
    </row>
    <row r="40932" spans="14:16">
      <c r="N40932" s="102"/>
      <c r="O40932" s="93"/>
      <c r="P40932" s="93"/>
    </row>
    <row r="40933" spans="14:16">
      <c r="N40933" s="102"/>
      <c r="O40933" s="93"/>
      <c r="P40933" s="93"/>
    </row>
    <row r="40934" spans="14:16">
      <c r="N40934" s="102"/>
      <c r="O40934" s="93"/>
      <c r="P40934" s="93"/>
    </row>
    <row r="40935" spans="14:16">
      <c r="N40935" s="102"/>
      <c r="O40935" s="93"/>
      <c r="P40935" s="93"/>
    </row>
    <row r="40936" spans="14:16">
      <c r="N40936" s="102"/>
      <c r="O40936" s="93"/>
      <c r="P40936" s="93"/>
    </row>
    <row r="40937" spans="14:16">
      <c r="N40937" s="102"/>
      <c r="O40937" s="93"/>
      <c r="P40937" s="93"/>
    </row>
    <row r="40938" spans="14:16">
      <c r="N40938" s="102"/>
      <c r="O40938" s="93"/>
      <c r="P40938" s="93"/>
    </row>
    <row r="40939" spans="14:16">
      <c r="N40939" s="102"/>
      <c r="O40939" s="93"/>
      <c r="P40939" s="93"/>
    </row>
    <row r="40940" spans="14:16">
      <c r="N40940" s="102"/>
      <c r="O40940" s="93"/>
      <c r="P40940" s="93"/>
    </row>
    <row r="40941" spans="14:16">
      <c r="N40941" s="102"/>
      <c r="O40941" s="93"/>
      <c r="P40941" s="93"/>
    </row>
    <row r="40942" spans="14:16">
      <c r="N40942" s="102"/>
      <c r="O40942" s="93"/>
      <c r="P40942" s="93"/>
    </row>
    <row r="40943" spans="14:16">
      <c r="N40943" s="102"/>
      <c r="O40943" s="93"/>
      <c r="P40943" s="93"/>
    </row>
    <row r="40944" spans="14:16">
      <c r="N40944" s="102"/>
      <c r="O40944" s="93"/>
      <c r="P40944" s="93"/>
    </row>
    <row r="40945" spans="14:16">
      <c r="N40945" s="102"/>
      <c r="O40945" s="93"/>
      <c r="P40945" s="93"/>
    </row>
    <row r="40946" spans="14:16">
      <c r="N40946" s="102"/>
      <c r="O40946" s="93"/>
      <c r="P40946" s="93"/>
    </row>
    <row r="40947" spans="14:16">
      <c r="N40947" s="102"/>
      <c r="O40947" s="93"/>
      <c r="P40947" s="93"/>
    </row>
    <row r="40948" spans="14:16">
      <c r="N40948" s="102"/>
      <c r="O40948" s="93"/>
      <c r="P40948" s="93"/>
    </row>
    <row r="40949" spans="14:16">
      <c r="N40949" s="102"/>
      <c r="O40949" s="93"/>
      <c r="P40949" s="93"/>
    </row>
    <row r="40950" spans="14:16">
      <c r="N40950" s="102"/>
      <c r="O40950" s="93"/>
      <c r="P40950" s="93"/>
    </row>
    <row r="40951" spans="14:16">
      <c r="N40951" s="102"/>
      <c r="O40951" s="93"/>
      <c r="P40951" s="93"/>
    </row>
    <row r="40952" spans="14:16">
      <c r="N40952" s="102"/>
      <c r="O40952" s="93"/>
      <c r="P40952" s="93"/>
    </row>
    <row r="40953" spans="14:16">
      <c r="N40953" s="102"/>
      <c r="O40953" s="93"/>
      <c r="P40953" s="93"/>
    </row>
    <row r="40954" spans="14:16">
      <c r="N40954" s="102"/>
      <c r="O40954" s="93"/>
      <c r="P40954" s="93"/>
    </row>
    <row r="40955" spans="14:16">
      <c r="N40955" s="102"/>
      <c r="O40955" s="93"/>
      <c r="P40955" s="93"/>
    </row>
    <row r="40956" spans="14:16">
      <c r="N40956" s="102"/>
      <c r="O40956" s="93"/>
      <c r="P40956" s="93"/>
    </row>
    <row r="40957" spans="14:16">
      <c r="N40957" s="102"/>
      <c r="O40957" s="93"/>
      <c r="P40957" s="93"/>
    </row>
    <row r="40958" spans="14:16">
      <c r="N40958" s="102"/>
      <c r="O40958" s="93"/>
      <c r="P40958" s="93"/>
    </row>
    <row r="40959" spans="14:16">
      <c r="N40959" s="102"/>
      <c r="O40959" s="93"/>
      <c r="P40959" s="93"/>
    </row>
    <row r="40960" spans="14:16">
      <c r="N40960" s="102"/>
      <c r="O40960" s="93"/>
      <c r="P40960" s="93"/>
    </row>
    <row r="40961" spans="14:16">
      <c r="N40961" s="102"/>
      <c r="O40961" s="93"/>
      <c r="P40961" s="93"/>
    </row>
    <row r="40962" spans="14:16">
      <c r="N40962" s="102"/>
      <c r="O40962" s="93"/>
      <c r="P40962" s="93"/>
    </row>
    <row r="40963" spans="14:16">
      <c r="N40963" s="102"/>
      <c r="O40963" s="93"/>
      <c r="P40963" s="93"/>
    </row>
    <row r="40964" spans="14:16">
      <c r="N40964" s="102"/>
      <c r="O40964" s="93"/>
      <c r="P40964" s="93"/>
    </row>
    <row r="40965" spans="14:16">
      <c r="N40965" s="102"/>
      <c r="O40965" s="93"/>
      <c r="P40965" s="93"/>
    </row>
    <row r="40966" spans="14:16">
      <c r="N40966" s="102"/>
      <c r="O40966" s="93"/>
      <c r="P40966" s="93"/>
    </row>
    <row r="40967" spans="14:16">
      <c r="N40967" s="102"/>
      <c r="O40967" s="93"/>
      <c r="P40967" s="93"/>
    </row>
    <row r="40968" spans="14:16">
      <c r="N40968" s="102"/>
      <c r="O40968" s="93"/>
      <c r="P40968" s="93"/>
    </row>
    <row r="40969" spans="14:16">
      <c r="N40969" s="102"/>
      <c r="O40969" s="93"/>
      <c r="P40969" s="93"/>
    </row>
    <row r="40970" spans="14:16">
      <c r="N40970" s="102"/>
      <c r="O40970" s="93"/>
      <c r="P40970" s="93"/>
    </row>
    <row r="40971" spans="14:16">
      <c r="N40971" s="102"/>
      <c r="O40971" s="93"/>
      <c r="P40971" s="93"/>
    </row>
    <row r="40972" spans="14:16">
      <c r="N40972" s="102"/>
      <c r="O40972" s="93"/>
      <c r="P40972" s="93"/>
    </row>
    <row r="40973" spans="14:16">
      <c r="N40973" s="102"/>
      <c r="O40973" s="93"/>
      <c r="P40973" s="93"/>
    </row>
    <row r="40974" spans="14:16">
      <c r="N40974" s="102"/>
      <c r="O40974" s="93"/>
      <c r="P40974" s="93"/>
    </row>
    <row r="40975" spans="14:16">
      <c r="N40975" s="102"/>
      <c r="O40975" s="93"/>
      <c r="P40975" s="93"/>
    </row>
    <row r="40976" spans="14:16">
      <c r="N40976" s="102"/>
      <c r="O40976" s="93"/>
      <c r="P40976" s="93"/>
    </row>
    <row r="40977" spans="14:16">
      <c r="N40977" s="102"/>
      <c r="O40977" s="93"/>
      <c r="P40977" s="93"/>
    </row>
    <row r="40978" spans="14:16">
      <c r="N40978" s="102"/>
      <c r="O40978" s="93"/>
      <c r="P40978" s="93"/>
    </row>
    <row r="40979" spans="14:16">
      <c r="N40979" s="102"/>
      <c r="O40979" s="93"/>
      <c r="P40979" s="93"/>
    </row>
    <row r="40980" spans="14:16">
      <c r="N40980" s="102"/>
      <c r="O40980" s="93"/>
      <c r="P40980" s="93"/>
    </row>
    <row r="40981" spans="14:16">
      <c r="N40981" s="102"/>
      <c r="O40981" s="93"/>
      <c r="P40981" s="93"/>
    </row>
    <row r="40982" spans="14:16">
      <c r="N40982" s="102"/>
      <c r="O40982" s="93"/>
      <c r="P40982" s="93"/>
    </row>
    <row r="40983" spans="14:16">
      <c r="N40983" s="102"/>
      <c r="O40983" s="93"/>
      <c r="P40983" s="93"/>
    </row>
    <row r="40984" spans="14:16">
      <c r="N40984" s="102"/>
      <c r="O40984" s="93"/>
      <c r="P40984" s="93"/>
    </row>
    <row r="40985" spans="14:16">
      <c r="N40985" s="102"/>
      <c r="O40985" s="93"/>
      <c r="P40985" s="93"/>
    </row>
    <row r="40986" spans="14:16">
      <c r="N40986" s="102"/>
      <c r="O40986" s="93"/>
      <c r="P40986" s="93"/>
    </row>
    <row r="40987" spans="14:16">
      <c r="N40987" s="102"/>
      <c r="O40987" s="93"/>
      <c r="P40987" s="93"/>
    </row>
    <row r="40988" spans="14:16">
      <c r="N40988" s="102"/>
      <c r="O40988" s="93"/>
      <c r="P40988" s="93"/>
    </row>
    <row r="40989" spans="14:16">
      <c r="N40989" s="102"/>
      <c r="O40989" s="93"/>
      <c r="P40989" s="93"/>
    </row>
    <row r="40990" spans="14:16">
      <c r="N40990" s="102"/>
      <c r="O40990" s="93"/>
      <c r="P40990" s="93"/>
    </row>
    <row r="40991" spans="14:16">
      <c r="N40991" s="102"/>
      <c r="O40991" s="93"/>
      <c r="P40991" s="93"/>
    </row>
    <row r="40992" spans="14:16">
      <c r="N40992" s="102"/>
      <c r="O40992" s="93"/>
      <c r="P40992" s="93"/>
    </row>
    <row r="40993" spans="14:16">
      <c r="N40993" s="102"/>
      <c r="O40993" s="93"/>
      <c r="P40993" s="93"/>
    </row>
    <row r="40994" spans="14:16">
      <c r="N40994" s="102"/>
      <c r="O40994" s="93"/>
      <c r="P40994" s="93"/>
    </row>
    <row r="40995" spans="14:16">
      <c r="N40995" s="102"/>
      <c r="O40995" s="93"/>
      <c r="P40995" s="93"/>
    </row>
    <row r="40996" spans="14:16">
      <c r="N40996" s="102"/>
      <c r="O40996" s="93"/>
      <c r="P40996" s="93"/>
    </row>
    <row r="40997" spans="14:16">
      <c r="N40997" s="102"/>
      <c r="O40997" s="93"/>
      <c r="P40997" s="93"/>
    </row>
    <row r="40998" spans="14:16">
      <c r="N40998" s="102"/>
      <c r="O40998" s="93"/>
      <c r="P40998" s="93"/>
    </row>
    <row r="40999" spans="14:16">
      <c r="N40999" s="102"/>
      <c r="O40999" s="93"/>
      <c r="P40999" s="93"/>
    </row>
    <row r="41000" spans="14:16">
      <c r="N41000" s="102"/>
      <c r="O41000" s="93"/>
      <c r="P41000" s="93"/>
    </row>
    <row r="41001" spans="14:16">
      <c r="N41001" s="102"/>
      <c r="O41001" s="93"/>
      <c r="P41001" s="93"/>
    </row>
    <row r="41002" spans="14:16">
      <c r="N41002" s="102"/>
      <c r="O41002" s="93"/>
      <c r="P41002" s="93"/>
    </row>
    <row r="41003" spans="14:16">
      <c r="N41003" s="102"/>
      <c r="O41003" s="93"/>
      <c r="P41003" s="93"/>
    </row>
    <row r="41004" spans="14:16">
      <c r="N41004" s="102"/>
      <c r="O41004" s="93"/>
      <c r="P41004" s="93"/>
    </row>
    <row r="41005" spans="14:16">
      <c r="N41005" s="102"/>
      <c r="O41005" s="93"/>
      <c r="P41005" s="93"/>
    </row>
    <row r="41006" spans="14:16">
      <c r="N41006" s="102"/>
      <c r="O41006" s="93"/>
      <c r="P41006" s="93"/>
    </row>
    <row r="41007" spans="14:16">
      <c r="N41007" s="102"/>
      <c r="O41007" s="93"/>
      <c r="P41007" s="93"/>
    </row>
    <row r="41008" spans="14:16">
      <c r="N41008" s="102"/>
      <c r="O41008" s="93"/>
      <c r="P41008" s="93"/>
    </row>
    <row r="41009" spans="14:16">
      <c r="N41009" s="102"/>
      <c r="O41009" s="93"/>
      <c r="P41009" s="93"/>
    </row>
    <row r="41010" spans="14:16">
      <c r="N41010" s="102"/>
      <c r="O41010" s="93"/>
      <c r="P41010" s="93"/>
    </row>
    <row r="41011" spans="14:16">
      <c r="N41011" s="102"/>
      <c r="O41011" s="93"/>
      <c r="P41011" s="93"/>
    </row>
    <row r="41012" spans="14:16">
      <c r="N41012" s="102"/>
      <c r="O41012" s="93"/>
      <c r="P41012" s="93"/>
    </row>
    <row r="41013" spans="14:16">
      <c r="N41013" s="102"/>
      <c r="O41013" s="93"/>
      <c r="P41013" s="93"/>
    </row>
    <row r="41014" spans="14:16">
      <c r="N41014" s="102"/>
      <c r="O41014" s="93"/>
      <c r="P41014" s="93"/>
    </row>
    <row r="41015" spans="14:16">
      <c r="N41015" s="102"/>
      <c r="O41015" s="93"/>
      <c r="P41015" s="93"/>
    </row>
    <row r="41016" spans="14:16">
      <c r="N41016" s="102"/>
      <c r="O41016" s="93"/>
      <c r="P41016" s="93"/>
    </row>
    <row r="41017" spans="14:16">
      <c r="N41017" s="102"/>
      <c r="O41017" s="93"/>
      <c r="P41017" s="93"/>
    </row>
    <row r="41018" spans="14:16">
      <c r="N41018" s="102"/>
      <c r="O41018" s="93"/>
      <c r="P41018" s="93"/>
    </row>
    <row r="41019" spans="14:16">
      <c r="N41019" s="102"/>
      <c r="O41019" s="93"/>
      <c r="P41019" s="93"/>
    </row>
    <row r="41020" spans="14:16">
      <c r="N41020" s="102"/>
      <c r="O41020" s="93"/>
      <c r="P41020" s="93"/>
    </row>
    <row r="41021" spans="14:16">
      <c r="N41021" s="102"/>
      <c r="O41021" s="93"/>
      <c r="P41021" s="93"/>
    </row>
    <row r="41022" spans="14:16">
      <c r="N41022" s="102"/>
      <c r="O41022" s="93"/>
      <c r="P41022" s="93"/>
    </row>
    <row r="41023" spans="14:16">
      <c r="N41023" s="102"/>
      <c r="O41023" s="93"/>
      <c r="P41023" s="93"/>
    </row>
    <row r="41024" spans="14:16">
      <c r="N41024" s="102"/>
      <c r="O41024" s="93"/>
      <c r="P41024" s="93"/>
    </row>
    <row r="41025" spans="14:16">
      <c r="N41025" s="102"/>
      <c r="O41025" s="93"/>
      <c r="P41025" s="93"/>
    </row>
    <row r="41026" spans="14:16">
      <c r="N41026" s="102"/>
      <c r="O41026" s="93"/>
      <c r="P41026" s="93"/>
    </row>
    <row r="41027" spans="14:16">
      <c r="N41027" s="102"/>
      <c r="O41027" s="93"/>
      <c r="P41027" s="93"/>
    </row>
    <row r="41028" spans="14:16">
      <c r="N41028" s="102"/>
      <c r="O41028" s="93"/>
      <c r="P41028" s="93"/>
    </row>
    <row r="41029" spans="14:16">
      <c r="N41029" s="102"/>
      <c r="O41029" s="93"/>
      <c r="P41029" s="93"/>
    </row>
    <row r="41030" spans="14:16">
      <c r="N41030" s="102"/>
      <c r="O41030" s="93"/>
      <c r="P41030" s="93"/>
    </row>
    <row r="41031" spans="14:16">
      <c r="N41031" s="102"/>
      <c r="O41031" s="93"/>
      <c r="P41031" s="93"/>
    </row>
    <row r="41032" spans="14:16">
      <c r="N41032" s="102"/>
      <c r="O41032" s="93"/>
      <c r="P41032" s="93"/>
    </row>
    <row r="41033" spans="14:16">
      <c r="N41033" s="102"/>
      <c r="O41033" s="93"/>
      <c r="P41033" s="93"/>
    </row>
    <row r="41034" spans="14:16">
      <c r="N41034" s="102"/>
      <c r="O41034" s="93"/>
      <c r="P41034" s="93"/>
    </row>
    <row r="41035" spans="14:16">
      <c r="N41035" s="102"/>
      <c r="O41035" s="93"/>
      <c r="P41035" s="93"/>
    </row>
    <row r="41036" spans="14:16">
      <c r="N41036" s="102"/>
      <c r="O41036" s="93"/>
      <c r="P41036" s="93"/>
    </row>
    <row r="41037" spans="14:16">
      <c r="N41037" s="102"/>
      <c r="O41037" s="93"/>
      <c r="P41037" s="93"/>
    </row>
    <row r="41038" spans="14:16">
      <c r="N41038" s="102"/>
      <c r="O41038" s="93"/>
      <c r="P41038" s="93"/>
    </row>
    <row r="41039" spans="14:16">
      <c r="N41039" s="102"/>
      <c r="O41039" s="93"/>
      <c r="P41039" s="93"/>
    </row>
    <row r="41040" spans="14:16">
      <c r="N41040" s="102"/>
      <c r="O41040" s="93"/>
      <c r="P41040" s="93"/>
    </row>
    <row r="41041" spans="14:16">
      <c r="N41041" s="102"/>
      <c r="O41041" s="93"/>
      <c r="P41041" s="93"/>
    </row>
    <row r="41042" spans="14:16">
      <c r="N41042" s="102"/>
      <c r="O41042" s="93"/>
      <c r="P41042" s="93"/>
    </row>
    <row r="41043" spans="14:16">
      <c r="N41043" s="102"/>
      <c r="O41043" s="93"/>
      <c r="P41043" s="93"/>
    </row>
    <row r="41044" spans="14:16">
      <c r="N41044" s="102"/>
      <c r="O41044" s="93"/>
      <c r="P41044" s="93"/>
    </row>
    <row r="41045" spans="14:16">
      <c r="N41045" s="102"/>
      <c r="O41045" s="93"/>
      <c r="P41045" s="93"/>
    </row>
    <row r="41046" spans="14:16">
      <c r="N41046" s="102"/>
      <c r="O41046" s="93"/>
      <c r="P41046" s="93"/>
    </row>
    <row r="41047" spans="14:16">
      <c r="N41047" s="102"/>
      <c r="O41047" s="93"/>
      <c r="P41047" s="93"/>
    </row>
    <row r="41048" spans="14:16">
      <c r="N41048" s="102"/>
      <c r="O41048" s="93"/>
      <c r="P41048" s="93"/>
    </row>
    <row r="41049" spans="14:16">
      <c r="N41049" s="102"/>
      <c r="O41049" s="93"/>
      <c r="P41049" s="93"/>
    </row>
    <row r="41050" spans="14:16">
      <c r="N41050" s="102"/>
      <c r="O41050" s="93"/>
      <c r="P41050" s="93"/>
    </row>
    <row r="41051" spans="14:16">
      <c r="N41051" s="102"/>
      <c r="O41051" s="93"/>
      <c r="P41051" s="93"/>
    </row>
    <row r="41052" spans="14:16">
      <c r="N41052" s="102"/>
      <c r="O41052" s="93"/>
      <c r="P41052" s="93"/>
    </row>
    <row r="41053" spans="14:16">
      <c r="N41053" s="102"/>
      <c r="O41053" s="93"/>
      <c r="P41053" s="93"/>
    </row>
    <row r="41054" spans="14:16">
      <c r="N41054" s="102"/>
      <c r="O41054" s="93"/>
      <c r="P41054" s="93"/>
    </row>
    <row r="41055" spans="14:16">
      <c r="N41055" s="102"/>
      <c r="O41055" s="93"/>
      <c r="P41055" s="93"/>
    </row>
    <row r="41056" spans="14:16">
      <c r="N41056" s="102"/>
      <c r="O41056" s="93"/>
      <c r="P41056" s="93"/>
    </row>
    <row r="41057" spans="14:16">
      <c r="N41057" s="102"/>
      <c r="O41057" s="93"/>
      <c r="P41057" s="93"/>
    </row>
    <row r="41058" spans="14:16">
      <c r="N41058" s="102"/>
      <c r="O41058" s="93"/>
      <c r="P41058" s="93"/>
    </row>
    <row r="41059" spans="14:16">
      <c r="N41059" s="102"/>
      <c r="O41059" s="93"/>
      <c r="P41059" s="93"/>
    </row>
    <row r="41060" spans="14:16">
      <c r="N41060" s="102"/>
      <c r="O41060" s="93"/>
      <c r="P41060" s="93"/>
    </row>
    <row r="41061" spans="14:16">
      <c r="N41061" s="102"/>
      <c r="O41061" s="93"/>
      <c r="P41061" s="93"/>
    </row>
    <row r="41062" spans="14:16">
      <c r="N41062" s="102"/>
      <c r="O41062" s="93"/>
      <c r="P41062" s="93"/>
    </row>
    <row r="41063" spans="14:16">
      <c r="N41063" s="102"/>
      <c r="O41063" s="93"/>
      <c r="P41063" s="93"/>
    </row>
    <row r="41064" spans="14:16">
      <c r="N41064" s="102"/>
      <c r="O41064" s="93"/>
      <c r="P41064" s="93"/>
    </row>
    <row r="41065" spans="14:16">
      <c r="N41065" s="102"/>
      <c r="O41065" s="93"/>
      <c r="P41065" s="93"/>
    </row>
    <row r="41066" spans="14:16">
      <c r="N41066" s="102"/>
      <c r="O41066" s="93"/>
      <c r="P41066" s="93"/>
    </row>
    <row r="41067" spans="14:16">
      <c r="N41067" s="102"/>
      <c r="O41067" s="93"/>
      <c r="P41067" s="93"/>
    </row>
    <row r="41068" spans="14:16">
      <c r="N41068" s="102"/>
      <c r="O41068" s="93"/>
      <c r="P41068" s="93"/>
    </row>
    <row r="41069" spans="14:16">
      <c r="N41069" s="102"/>
      <c r="O41069" s="93"/>
      <c r="P41069" s="93"/>
    </row>
    <row r="41070" spans="14:16">
      <c r="N41070" s="102"/>
      <c r="O41070" s="93"/>
      <c r="P41070" s="93"/>
    </row>
    <row r="41071" spans="14:16">
      <c r="N41071" s="102"/>
      <c r="O41071" s="93"/>
      <c r="P41071" s="93"/>
    </row>
    <row r="41072" spans="14:16">
      <c r="N41072" s="102"/>
      <c r="O41072" s="93"/>
      <c r="P41072" s="93"/>
    </row>
    <row r="41073" spans="14:16">
      <c r="N41073" s="102"/>
      <c r="O41073" s="93"/>
      <c r="P41073" s="93"/>
    </row>
    <row r="41074" spans="14:16">
      <c r="N41074" s="102"/>
      <c r="O41074" s="93"/>
      <c r="P41074" s="93"/>
    </row>
    <row r="41075" spans="14:16">
      <c r="N41075" s="102"/>
      <c r="O41075" s="93"/>
      <c r="P41075" s="93"/>
    </row>
    <row r="41076" spans="14:16">
      <c r="N41076" s="102"/>
      <c r="O41076" s="93"/>
      <c r="P41076" s="93"/>
    </row>
    <row r="41077" spans="14:16">
      <c r="N41077" s="102"/>
      <c r="O41077" s="93"/>
      <c r="P41077" s="93"/>
    </row>
    <row r="41078" spans="14:16">
      <c r="N41078" s="102"/>
      <c r="O41078" s="93"/>
      <c r="P41078" s="93"/>
    </row>
    <row r="41079" spans="14:16">
      <c r="N41079" s="102"/>
      <c r="O41079" s="93"/>
      <c r="P41079" s="93"/>
    </row>
    <row r="41080" spans="14:16">
      <c r="N41080" s="102"/>
      <c r="O41080" s="93"/>
      <c r="P41080" s="93"/>
    </row>
    <row r="41081" spans="14:16">
      <c r="N41081" s="102"/>
      <c r="O41081" s="93"/>
      <c r="P41081" s="93"/>
    </row>
    <row r="41082" spans="14:16">
      <c r="N41082" s="102"/>
      <c r="O41082" s="93"/>
      <c r="P41082" s="93"/>
    </row>
    <row r="41083" spans="14:16">
      <c r="N41083" s="102"/>
      <c r="O41083" s="93"/>
      <c r="P41083" s="93"/>
    </row>
    <row r="41084" spans="14:16">
      <c r="N41084" s="102"/>
      <c r="O41084" s="93"/>
      <c r="P41084" s="93"/>
    </row>
    <row r="41085" spans="14:16">
      <c r="N41085" s="102"/>
      <c r="O41085" s="93"/>
      <c r="P41085" s="93"/>
    </row>
    <row r="41086" spans="14:16">
      <c r="N41086" s="102"/>
      <c r="O41086" s="93"/>
      <c r="P41086" s="93"/>
    </row>
    <row r="41087" spans="14:16">
      <c r="N41087" s="102"/>
      <c r="O41087" s="93"/>
      <c r="P41087" s="93"/>
    </row>
    <row r="41088" spans="14:16">
      <c r="N41088" s="102"/>
      <c r="O41088" s="93"/>
      <c r="P41088" s="93"/>
    </row>
    <row r="41089" spans="14:16">
      <c r="N41089" s="102"/>
      <c r="O41089" s="93"/>
      <c r="P41089" s="93"/>
    </row>
    <row r="41090" spans="14:16">
      <c r="N41090" s="102"/>
      <c r="O41090" s="93"/>
      <c r="P41090" s="93"/>
    </row>
    <row r="41091" spans="14:16">
      <c r="N41091" s="102"/>
      <c r="O41091" s="93"/>
      <c r="P41091" s="93"/>
    </row>
    <row r="41092" spans="14:16">
      <c r="N41092" s="102"/>
      <c r="O41092" s="93"/>
      <c r="P41092" s="93"/>
    </row>
    <row r="41093" spans="14:16">
      <c r="N41093" s="102"/>
      <c r="O41093" s="93"/>
      <c r="P41093" s="93"/>
    </row>
    <row r="41094" spans="14:16">
      <c r="N41094" s="102"/>
      <c r="O41094" s="93"/>
      <c r="P41094" s="93"/>
    </row>
    <row r="41095" spans="14:16">
      <c r="N41095" s="102"/>
      <c r="O41095" s="93"/>
      <c r="P41095" s="93"/>
    </row>
    <row r="41096" spans="14:16">
      <c r="N41096" s="102"/>
      <c r="O41096" s="93"/>
      <c r="P41096" s="93"/>
    </row>
    <row r="41097" spans="14:16">
      <c r="N41097" s="102"/>
      <c r="O41097" s="93"/>
      <c r="P41097" s="93"/>
    </row>
    <row r="41098" spans="14:16">
      <c r="N41098" s="102"/>
      <c r="O41098" s="93"/>
      <c r="P41098" s="93"/>
    </row>
    <row r="41099" spans="14:16">
      <c r="N41099" s="102"/>
      <c r="O41099" s="93"/>
      <c r="P41099" s="93"/>
    </row>
    <row r="41100" spans="14:16">
      <c r="N41100" s="102"/>
      <c r="O41100" s="93"/>
      <c r="P41100" s="93"/>
    </row>
    <row r="41101" spans="14:16">
      <c r="N41101" s="102"/>
      <c r="O41101" s="93"/>
      <c r="P41101" s="93"/>
    </row>
    <row r="41102" spans="14:16">
      <c r="N41102" s="102"/>
      <c r="O41102" s="93"/>
      <c r="P41102" s="93"/>
    </row>
    <row r="41103" spans="14:16">
      <c r="N41103" s="102"/>
      <c r="O41103" s="93"/>
      <c r="P41103" s="93"/>
    </row>
    <row r="41104" spans="14:16">
      <c r="N41104" s="102"/>
      <c r="O41104" s="93"/>
      <c r="P41104" s="93"/>
    </row>
    <row r="41105" spans="14:16">
      <c r="N41105" s="102"/>
      <c r="O41105" s="93"/>
      <c r="P41105" s="93"/>
    </row>
    <row r="41106" spans="14:16">
      <c r="N41106" s="102"/>
      <c r="O41106" s="93"/>
      <c r="P41106" s="93"/>
    </row>
    <row r="41107" spans="14:16">
      <c r="N41107" s="102"/>
      <c r="O41107" s="93"/>
      <c r="P41107" s="93"/>
    </row>
    <row r="41108" spans="14:16">
      <c r="N41108" s="102"/>
      <c r="O41108" s="93"/>
      <c r="P41108" s="93"/>
    </row>
    <row r="41109" spans="14:16">
      <c r="N41109" s="102"/>
      <c r="O41109" s="93"/>
      <c r="P41109" s="93"/>
    </row>
    <row r="41110" spans="14:16">
      <c r="N41110" s="102"/>
      <c r="O41110" s="93"/>
      <c r="P41110" s="93"/>
    </row>
    <row r="41111" spans="14:16">
      <c r="N41111" s="102"/>
      <c r="O41111" s="93"/>
      <c r="P41111" s="93"/>
    </row>
    <row r="41112" spans="14:16">
      <c r="N41112" s="102"/>
      <c r="O41112" s="93"/>
      <c r="P41112" s="93"/>
    </row>
    <row r="41113" spans="14:16">
      <c r="N41113" s="102"/>
      <c r="O41113" s="93"/>
      <c r="P41113" s="93"/>
    </row>
    <row r="41114" spans="14:16">
      <c r="N41114" s="102"/>
      <c r="O41114" s="93"/>
      <c r="P41114" s="93"/>
    </row>
    <row r="41115" spans="14:16">
      <c r="N41115" s="102"/>
      <c r="O41115" s="93"/>
      <c r="P41115" s="93"/>
    </row>
    <row r="41116" spans="14:16">
      <c r="N41116" s="102"/>
      <c r="O41116" s="93"/>
      <c r="P41116" s="93"/>
    </row>
    <row r="41117" spans="14:16">
      <c r="N41117" s="102"/>
      <c r="O41117" s="93"/>
      <c r="P41117" s="93"/>
    </row>
    <row r="41118" spans="14:16">
      <c r="N41118" s="102"/>
      <c r="O41118" s="93"/>
      <c r="P41118" s="93"/>
    </row>
    <row r="41119" spans="14:16">
      <c r="N41119" s="102"/>
      <c r="O41119" s="93"/>
      <c r="P41119" s="93"/>
    </row>
    <row r="41120" spans="14:16">
      <c r="N41120" s="102"/>
      <c r="O41120" s="93"/>
      <c r="P41120" s="93"/>
    </row>
    <row r="41121" spans="14:16">
      <c r="N41121" s="102"/>
      <c r="O41121" s="93"/>
      <c r="P41121" s="93"/>
    </row>
    <row r="41122" spans="14:16">
      <c r="N41122" s="102"/>
      <c r="O41122" s="93"/>
      <c r="P41122" s="93"/>
    </row>
    <row r="41123" spans="14:16">
      <c r="N41123" s="102"/>
      <c r="O41123" s="93"/>
      <c r="P41123" s="93"/>
    </row>
    <row r="41124" spans="14:16">
      <c r="N41124" s="102"/>
      <c r="O41124" s="93"/>
      <c r="P41124" s="93"/>
    </row>
    <row r="41125" spans="14:16">
      <c r="N41125" s="102"/>
      <c r="O41125" s="93"/>
      <c r="P41125" s="93"/>
    </row>
    <row r="41126" spans="14:16">
      <c r="N41126" s="102"/>
      <c r="O41126" s="93"/>
      <c r="P41126" s="93"/>
    </row>
    <row r="41127" spans="14:16">
      <c r="N41127" s="102"/>
      <c r="O41127" s="93"/>
      <c r="P41127" s="93"/>
    </row>
    <row r="41128" spans="14:16">
      <c r="N41128" s="102"/>
      <c r="O41128" s="93"/>
      <c r="P41128" s="93"/>
    </row>
    <row r="41129" spans="14:16">
      <c r="N41129" s="102"/>
      <c r="O41129" s="93"/>
      <c r="P41129" s="93"/>
    </row>
    <row r="41130" spans="14:16">
      <c r="N41130" s="102"/>
      <c r="O41130" s="93"/>
      <c r="P41130" s="93"/>
    </row>
    <row r="41131" spans="14:16">
      <c r="N41131" s="102"/>
      <c r="O41131" s="93"/>
      <c r="P41131" s="93"/>
    </row>
    <row r="41132" spans="14:16">
      <c r="N41132" s="102"/>
      <c r="O41132" s="93"/>
      <c r="P41132" s="93"/>
    </row>
    <row r="41133" spans="14:16">
      <c r="N41133" s="102"/>
      <c r="O41133" s="93"/>
      <c r="P41133" s="93"/>
    </row>
    <row r="41134" spans="14:16">
      <c r="N41134" s="102"/>
      <c r="O41134" s="93"/>
      <c r="P41134" s="93"/>
    </row>
    <row r="41135" spans="14:16">
      <c r="N41135" s="102"/>
      <c r="O41135" s="93"/>
      <c r="P41135" s="93"/>
    </row>
    <row r="41136" spans="14:16">
      <c r="N41136" s="102"/>
      <c r="O41136" s="93"/>
      <c r="P41136" s="93"/>
    </row>
    <row r="41137" spans="14:16">
      <c r="N41137" s="102"/>
      <c r="O41137" s="93"/>
      <c r="P41137" s="93"/>
    </row>
    <row r="41138" spans="14:16">
      <c r="N41138" s="102"/>
      <c r="O41138" s="93"/>
      <c r="P41138" s="93"/>
    </row>
    <row r="41139" spans="14:16">
      <c r="N41139" s="102"/>
      <c r="O41139" s="93"/>
      <c r="P41139" s="93"/>
    </row>
    <row r="41140" spans="14:16">
      <c r="N41140" s="102"/>
      <c r="O41140" s="93"/>
      <c r="P41140" s="93"/>
    </row>
    <row r="41141" spans="14:16">
      <c r="N41141" s="102"/>
      <c r="O41141" s="93"/>
      <c r="P41141" s="93"/>
    </row>
    <row r="41142" spans="14:16">
      <c r="N41142" s="102"/>
      <c r="O41142" s="93"/>
      <c r="P41142" s="93"/>
    </row>
    <row r="41143" spans="14:16">
      <c r="N41143" s="102"/>
      <c r="O41143" s="93"/>
      <c r="P41143" s="93"/>
    </row>
    <row r="41144" spans="14:16">
      <c r="N41144" s="102"/>
      <c r="O41144" s="93"/>
      <c r="P41144" s="93"/>
    </row>
    <row r="41145" spans="14:16">
      <c r="N41145" s="102"/>
      <c r="O41145" s="93"/>
      <c r="P41145" s="93"/>
    </row>
    <row r="41146" spans="14:16">
      <c r="N41146" s="102"/>
      <c r="O41146" s="93"/>
      <c r="P41146" s="93"/>
    </row>
    <row r="41147" spans="14:16">
      <c r="N41147" s="102"/>
      <c r="O41147" s="93"/>
      <c r="P41147" s="93"/>
    </row>
    <row r="41148" spans="14:16">
      <c r="N41148" s="102"/>
      <c r="O41148" s="93"/>
      <c r="P41148" s="93"/>
    </row>
    <row r="41149" spans="14:16">
      <c r="N41149" s="102"/>
      <c r="O41149" s="93"/>
      <c r="P41149" s="93"/>
    </row>
    <row r="41150" spans="14:16">
      <c r="N41150" s="102"/>
      <c r="O41150" s="93"/>
      <c r="P41150" s="93"/>
    </row>
    <row r="41151" spans="14:16">
      <c r="N41151" s="102"/>
      <c r="O41151" s="93"/>
      <c r="P41151" s="93"/>
    </row>
    <row r="41152" spans="14:16">
      <c r="N41152" s="102"/>
      <c r="O41152" s="93"/>
      <c r="P41152" s="93"/>
    </row>
    <row r="41153" spans="14:16">
      <c r="N41153" s="102"/>
      <c r="O41153" s="93"/>
      <c r="P41153" s="93"/>
    </row>
    <row r="41154" spans="14:16">
      <c r="N41154" s="102"/>
      <c r="O41154" s="93"/>
      <c r="P41154" s="93"/>
    </row>
    <row r="41155" spans="14:16">
      <c r="N41155" s="102"/>
      <c r="O41155" s="93"/>
      <c r="P41155" s="93"/>
    </row>
    <row r="41156" spans="14:16">
      <c r="N41156" s="102"/>
      <c r="O41156" s="93"/>
      <c r="P41156" s="93"/>
    </row>
    <row r="41157" spans="14:16">
      <c r="N41157" s="102"/>
      <c r="O41157" s="93"/>
      <c r="P41157" s="93"/>
    </row>
    <row r="41158" spans="14:16">
      <c r="N41158" s="102"/>
      <c r="O41158" s="93"/>
      <c r="P41158" s="93"/>
    </row>
    <row r="41159" spans="14:16">
      <c r="N41159" s="102"/>
      <c r="O41159" s="93"/>
      <c r="P41159" s="93"/>
    </row>
    <row r="41160" spans="14:16">
      <c r="N41160" s="102"/>
      <c r="O41160" s="93"/>
      <c r="P41160" s="93"/>
    </row>
    <row r="41161" spans="14:16">
      <c r="N41161" s="102"/>
      <c r="O41161" s="93"/>
      <c r="P41161" s="93"/>
    </row>
    <row r="41162" spans="14:16">
      <c r="N41162" s="102"/>
      <c r="O41162" s="93"/>
      <c r="P41162" s="93"/>
    </row>
    <row r="41163" spans="14:16">
      <c r="N41163" s="102"/>
      <c r="O41163" s="93"/>
      <c r="P41163" s="93"/>
    </row>
    <row r="41164" spans="14:16">
      <c r="N41164" s="102"/>
      <c r="O41164" s="93"/>
      <c r="P41164" s="93"/>
    </row>
    <row r="41165" spans="14:16">
      <c r="N41165" s="102"/>
      <c r="O41165" s="93"/>
      <c r="P41165" s="93"/>
    </row>
    <row r="41166" spans="14:16">
      <c r="N41166" s="102"/>
      <c r="O41166" s="93"/>
      <c r="P41166" s="93"/>
    </row>
    <row r="41167" spans="14:16">
      <c r="N41167" s="102"/>
      <c r="O41167" s="93"/>
      <c r="P41167" s="93"/>
    </row>
    <row r="41168" spans="14:16">
      <c r="N41168" s="102"/>
      <c r="O41168" s="93"/>
      <c r="P41168" s="93"/>
    </row>
    <row r="41169" spans="14:16">
      <c r="N41169" s="102"/>
      <c r="O41169" s="93"/>
      <c r="P41169" s="93"/>
    </row>
    <row r="41170" spans="14:16">
      <c r="N41170" s="102"/>
      <c r="O41170" s="93"/>
      <c r="P41170" s="93"/>
    </row>
    <row r="41171" spans="14:16">
      <c r="N41171" s="102"/>
      <c r="O41171" s="93"/>
      <c r="P41171" s="93"/>
    </row>
    <row r="41172" spans="14:16">
      <c r="N41172" s="102"/>
      <c r="O41172" s="93"/>
      <c r="P41172" s="93"/>
    </row>
    <row r="41173" spans="14:16">
      <c r="N41173" s="102"/>
      <c r="O41173" s="93"/>
      <c r="P41173" s="93"/>
    </row>
    <row r="41174" spans="14:16">
      <c r="N41174" s="102"/>
      <c r="O41174" s="93"/>
      <c r="P41174" s="93"/>
    </row>
    <row r="41175" spans="14:16">
      <c r="N41175" s="102"/>
      <c r="O41175" s="93"/>
      <c r="P41175" s="93"/>
    </row>
    <row r="41176" spans="14:16">
      <c r="N41176" s="102"/>
      <c r="O41176" s="93"/>
      <c r="P41176" s="93"/>
    </row>
    <row r="41177" spans="14:16">
      <c r="N41177" s="102"/>
      <c r="O41177" s="93"/>
      <c r="P41177" s="93"/>
    </row>
    <row r="41178" spans="14:16">
      <c r="N41178" s="102"/>
      <c r="O41178" s="93"/>
      <c r="P41178" s="93"/>
    </row>
    <row r="41179" spans="14:16">
      <c r="N41179" s="102"/>
      <c r="O41179" s="93"/>
      <c r="P41179" s="93"/>
    </row>
    <row r="41180" spans="14:16">
      <c r="N41180" s="102"/>
      <c r="O41180" s="93"/>
      <c r="P41180" s="93"/>
    </row>
    <row r="41181" spans="14:16">
      <c r="N41181" s="102"/>
      <c r="O41181" s="93"/>
      <c r="P41181" s="93"/>
    </row>
    <row r="41182" spans="14:16">
      <c r="N41182" s="102"/>
      <c r="O41182" s="93"/>
      <c r="P41182" s="93"/>
    </row>
    <row r="41183" spans="14:16">
      <c r="N41183" s="102"/>
      <c r="O41183" s="93"/>
      <c r="P41183" s="93"/>
    </row>
    <row r="41184" spans="14:16">
      <c r="N41184" s="102"/>
      <c r="O41184" s="93"/>
      <c r="P41184" s="93"/>
    </row>
    <row r="41185" spans="14:16">
      <c r="N41185" s="102"/>
      <c r="O41185" s="93"/>
      <c r="P41185" s="93"/>
    </row>
    <row r="41186" spans="14:16">
      <c r="N41186" s="102"/>
      <c r="O41186" s="93"/>
      <c r="P41186" s="93"/>
    </row>
    <row r="41187" spans="14:16">
      <c r="N41187" s="102"/>
      <c r="O41187" s="93"/>
      <c r="P41187" s="93"/>
    </row>
    <row r="41188" spans="14:16">
      <c r="N41188" s="102"/>
      <c r="O41188" s="93"/>
      <c r="P41188" s="93"/>
    </row>
    <row r="41189" spans="14:16">
      <c r="N41189" s="102"/>
      <c r="O41189" s="93"/>
      <c r="P41189" s="93"/>
    </row>
    <row r="41190" spans="14:16">
      <c r="N41190" s="102"/>
      <c r="O41190" s="93"/>
      <c r="P41190" s="93"/>
    </row>
    <row r="41191" spans="14:16">
      <c r="N41191" s="102"/>
      <c r="O41191" s="93"/>
      <c r="P41191" s="93"/>
    </row>
    <row r="41192" spans="14:16">
      <c r="N41192" s="102"/>
      <c r="O41192" s="93"/>
      <c r="P41192" s="93"/>
    </row>
    <row r="41193" spans="14:16">
      <c r="N41193" s="102"/>
      <c r="O41193" s="93"/>
      <c r="P41193" s="93"/>
    </row>
    <row r="41194" spans="14:16">
      <c r="N41194" s="102"/>
      <c r="O41194" s="93"/>
      <c r="P41194" s="93"/>
    </row>
    <row r="41195" spans="14:16">
      <c r="N41195" s="102"/>
      <c r="O41195" s="93"/>
      <c r="P41195" s="93"/>
    </row>
    <row r="41196" spans="14:16">
      <c r="N41196" s="102"/>
      <c r="O41196" s="93"/>
      <c r="P41196" s="93"/>
    </row>
    <row r="41197" spans="14:16">
      <c r="N41197" s="102"/>
      <c r="O41197" s="93"/>
      <c r="P41197" s="93"/>
    </row>
    <row r="41198" spans="14:16">
      <c r="N41198" s="102"/>
      <c r="O41198" s="93"/>
      <c r="P41198" s="93"/>
    </row>
    <row r="41199" spans="14:16">
      <c r="N41199" s="102"/>
      <c r="O41199" s="93"/>
      <c r="P41199" s="93"/>
    </row>
    <row r="41200" spans="14:16">
      <c r="N41200" s="102"/>
      <c r="O41200" s="93"/>
      <c r="P41200" s="93"/>
    </row>
    <row r="41201" spans="14:16">
      <c r="N41201" s="102"/>
      <c r="O41201" s="93"/>
      <c r="P41201" s="93"/>
    </row>
    <row r="41202" spans="14:16">
      <c r="N41202" s="102"/>
      <c r="O41202" s="93"/>
      <c r="P41202" s="93"/>
    </row>
    <row r="41203" spans="14:16">
      <c r="N41203" s="102"/>
      <c r="O41203" s="93"/>
      <c r="P41203" s="93"/>
    </row>
    <row r="41204" spans="14:16">
      <c r="N41204" s="102"/>
      <c r="O41204" s="93"/>
      <c r="P41204" s="93"/>
    </row>
    <row r="41205" spans="14:16">
      <c r="N41205" s="102"/>
      <c r="O41205" s="93"/>
      <c r="P41205" s="93"/>
    </row>
    <row r="41206" spans="14:16">
      <c r="N41206" s="102"/>
      <c r="O41206" s="93"/>
      <c r="P41206" s="93"/>
    </row>
    <row r="41207" spans="14:16">
      <c r="N41207" s="102"/>
      <c r="O41207" s="93"/>
      <c r="P41207" s="93"/>
    </row>
    <row r="41208" spans="14:16">
      <c r="N41208" s="102"/>
      <c r="O41208" s="93"/>
      <c r="P41208" s="93"/>
    </row>
    <row r="41209" spans="14:16">
      <c r="N41209" s="102"/>
      <c r="O41209" s="93"/>
      <c r="P41209" s="93"/>
    </row>
    <row r="41210" spans="14:16">
      <c r="N41210" s="102"/>
      <c r="O41210" s="93"/>
      <c r="P41210" s="93"/>
    </row>
    <row r="41211" spans="14:16">
      <c r="N41211" s="102"/>
      <c r="O41211" s="93"/>
      <c r="P41211" s="93"/>
    </row>
    <row r="41212" spans="14:16">
      <c r="N41212" s="102"/>
      <c r="O41212" s="93"/>
      <c r="P41212" s="93"/>
    </row>
    <row r="41213" spans="14:16">
      <c r="N41213" s="102"/>
      <c r="O41213" s="93"/>
      <c r="P41213" s="93"/>
    </row>
    <row r="41214" spans="14:16">
      <c r="N41214" s="102"/>
      <c r="O41214" s="93"/>
      <c r="P41214" s="93"/>
    </row>
    <row r="41215" spans="14:16">
      <c r="N41215" s="102"/>
      <c r="O41215" s="93"/>
      <c r="P41215" s="93"/>
    </row>
    <row r="41216" spans="14:16">
      <c r="N41216" s="102"/>
      <c r="O41216" s="93"/>
      <c r="P41216" s="93"/>
    </row>
    <row r="41217" spans="14:16">
      <c r="N41217" s="102"/>
      <c r="O41217" s="93"/>
      <c r="P41217" s="93"/>
    </row>
    <row r="41218" spans="14:16">
      <c r="N41218" s="102"/>
      <c r="O41218" s="93"/>
      <c r="P41218" s="93"/>
    </row>
    <row r="41219" spans="14:16">
      <c r="N41219" s="102"/>
      <c r="O41219" s="93"/>
      <c r="P41219" s="93"/>
    </row>
    <row r="41220" spans="14:16">
      <c r="N41220" s="102"/>
      <c r="O41220" s="93"/>
      <c r="P41220" s="93"/>
    </row>
    <row r="41221" spans="14:16">
      <c r="N41221" s="102"/>
      <c r="O41221" s="93"/>
      <c r="P41221" s="93"/>
    </row>
    <row r="41222" spans="14:16">
      <c r="N41222" s="102"/>
      <c r="O41222" s="93"/>
      <c r="P41222" s="93"/>
    </row>
    <row r="41223" spans="14:16">
      <c r="N41223" s="102"/>
      <c r="O41223" s="93"/>
      <c r="P41223" s="93"/>
    </row>
    <row r="41224" spans="14:16">
      <c r="N41224" s="102"/>
      <c r="O41224" s="93"/>
      <c r="P41224" s="93"/>
    </row>
    <row r="41225" spans="14:16">
      <c r="N41225" s="102"/>
      <c r="O41225" s="93"/>
      <c r="P41225" s="93"/>
    </row>
    <row r="41226" spans="14:16">
      <c r="N41226" s="102"/>
      <c r="O41226" s="93"/>
      <c r="P41226" s="93"/>
    </row>
    <row r="41227" spans="14:16">
      <c r="N41227" s="102"/>
      <c r="O41227" s="93"/>
      <c r="P41227" s="93"/>
    </row>
    <row r="41228" spans="14:16">
      <c r="N41228" s="102"/>
      <c r="O41228" s="93"/>
      <c r="P41228" s="93"/>
    </row>
    <row r="41229" spans="14:16">
      <c r="N41229" s="102"/>
      <c r="O41229" s="93"/>
      <c r="P41229" s="93"/>
    </row>
    <row r="41230" spans="14:16">
      <c r="N41230" s="102"/>
      <c r="O41230" s="93"/>
      <c r="P41230" s="93"/>
    </row>
    <row r="41231" spans="14:16">
      <c r="N41231" s="102"/>
      <c r="O41231" s="93"/>
      <c r="P41231" s="93"/>
    </row>
    <row r="41232" spans="14:16">
      <c r="N41232" s="102"/>
      <c r="O41232" s="93"/>
      <c r="P41232" s="93"/>
    </row>
    <row r="41233" spans="14:16">
      <c r="N41233" s="102"/>
      <c r="O41233" s="93"/>
      <c r="P41233" s="93"/>
    </row>
    <row r="41234" spans="14:16">
      <c r="N41234" s="102"/>
      <c r="O41234" s="93"/>
      <c r="P41234" s="93"/>
    </row>
    <row r="41235" spans="14:16">
      <c r="N41235" s="102"/>
      <c r="O41235" s="93"/>
      <c r="P41235" s="93"/>
    </row>
    <row r="41236" spans="14:16">
      <c r="N41236" s="102"/>
      <c r="O41236" s="93"/>
      <c r="P41236" s="93"/>
    </row>
    <row r="41237" spans="14:16">
      <c r="N41237" s="102"/>
      <c r="O41237" s="93"/>
      <c r="P41237" s="93"/>
    </row>
    <row r="41238" spans="14:16">
      <c r="N41238" s="102"/>
      <c r="O41238" s="93"/>
      <c r="P41238" s="93"/>
    </row>
    <row r="41239" spans="14:16">
      <c r="N41239" s="102"/>
      <c r="O41239" s="93"/>
      <c r="P41239" s="93"/>
    </row>
    <row r="41240" spans="14:16">
      <c r="N41240" s="102"/>
      <c r="O41240" s="93"/>
      <c r="P41240" s="93"/>
    </row>
    <row r="41241" spans="14:16">
      <c r="N41241" s="102"/>
      <c r="O41241" s="93"/>
      <c r="P41241" s="93"/>
    </row>
    <row r="41242" spans="14:16">
      <c r="N41242" s="102"/>
      <c r="O41242" s="93"/>
      <c r="P41242" s="93"/>
    </row>
    <row r="41243" spans="14:16">
      <c r="N41243" s="102"/>
      <c r="O41243" s="93"/>
      <c r="P41243" s="93"/>
    </row>
    <row r="41244" spans="14:16">
      <c r="N41244" s="102"/>
      <c r="O41244" s="93"/>
      <c r="P41244" s="93"/>
    </row>
    <row r="41245" spans="14:16">
      <c r="N41245" s="102"/>
      <c r="O41245" s="93"/>
      <c r="P41245" s="93"/>
    </row>
    <row r="41246" spans="14:16">
      <c r="N41246" s="102"/>
      <c r="O41246" s="93"/>
      <c r="P41246" s="93"/>
    </row>
    <row r="41247" spans="14:16">
      <c r="N41247" s="102"/>
      <c r="O41247" s="93"/>
      <c r="P41247" s="93"/>
    </row>
    <row r="41248" spans="14:16">
      <c r="N41248" s="102"/>
      <c r="O41248" s="93"/>
      <c r="P41248" s="93"/>
    </row>
    <row r="41249" spans="14:16">
      <c r="N41249" s="102"/>
      <c r="O41249" s="93"/>
      <c r="P41249" s="93"/>
    </row>
    <row r="41250" spans="14:16">
      <c r="N41250" s="102"/>
      <c r="O41250" s="93"/>
      <c r="P41250" s="93"/>
    </row>
    <row r="41251" spans="14:16">
      <c r="N41251" s="102"/>
      <c r="O41251" s="93"/>
      <c r="P41251" s="93"/>
    </row>
    <row r="41252" spans="14:16">
      <c r="N41252" s="102"/>
      <c r="O41252" s="93"/>
      <c r="P41252" s="93"/>
    </row>
    <row r="41253" spans="14:16">
      <c r="N41253" s="102"/>
      <c r="O41253" s="93"/>
      <c r="P41253" s="93"/>
    </row>
    <row r="41254" spans="14:16">
      <c r="N41254" s="102"/>
      <c r="O41254" s="93"/>
      <c r="P41254" s="93"/>
    </row>
    <row r="41255" spans="14:16">
      <c r="N41255" s="102"/>
      <c r="O41255" s="93"/>
      <c r="P41255" s="93"/>
    </row>
    <row r="41256" spans="14:16">
      <c r="N41256" s="102"/>
      <c r="O41256" s="93"/>
      <c r="P41256" s="93"/>
    </row>
    <row r="41257" spans="14:16">
      <c r="N41257" s="102"/>
      <c r="O41257" s="93"/>
      <c r="P41257" s="93"/>
    </row>
    <row r="41258" spans="14:16">
      <c r="N41258" s="102"/>
      <c r="O41258" s="93"/>
      <c r="P41258" s="93"/>
    </row>
    <row r="41259" spans="14:16">
      <c r="N41259" s="102"/>
      <c r="O41259" s="93"/>
      <c r="P41259" s="93"/>
    </row>
    <row r="41260" spans="14:16">
      <c r="N41260" s="102"/>
      <c r="O41260" s="93"/>
      <c r="P41260" s="93"/>
    </row>
    <row r="41261" spans="14:16">
      <c r="N41261" s="102"/>
      <c r="O41261" s="93"/>
      <c r="P41261" s="93"/>
    </row>
    <row r="41262" spans="14:16">
      <c r="N41262" s="102"/>
      <c r="O41262" s="93"/>
      <c r="P41262" s="93"/>
    </row>
    <row r="41263" spans="14:16">
      <c r="N41263" s="102"/>
      <c r="O41263" s="93"/>
      <c r="P41263" s="93"/>
    </row>
    <row r="41264" spans="14:16">
      <c r="N41264" s="102"/>
      <c r="O41264" s="93"/>
      <c r="P41264" s="93"/>
    </row>
    <row r="41265" spans="14:16">
      <c r="N41265" s="102"/>
      <c r="O41265" s="93"/>
      <c r="P41265" s="93"/>
    </row>
    <row r="41266" spans="14:16">
      <c r="N41266" s="102"/>
      <c r="O41266" s="93"/>
      <c r="P41266" s="93"/>
    </row>
    <row r="41267" spans="14:16">
      <c r="N41267" s="102"/>
      <c r="O41267" s="93"/>
      <c r="P41267" s="93"/>
    </row>
    <row r="41268" spans="14:16">
      <c r="N41268" s="102"/>
      <c r="O41268" s="93"/>
      <c r="P41268" s="93"/>
    </row>
    <row r="41269" spans="14:16">
      <c r="N41269" s="102"/>
      <c r="O41269" s="93"/>
      <c r="P41269" s="93"/>
    </row>
    <row r="41270" spans="14:16">
      <c r="N41270" s="102"/>
      <c r="O41270" s="93"/>
      <c r="P41270" s="93"/>
    </row>
    <row r="41271" spans="14:16">
      <c r="N41271" s="102"/>
      <c r="O41271" s="93"/>
      <c r="P41271" s="93"/>
    </row>
    <row r="41272" spans="14:16">
      <c r="N41272" s="102"/>
      <c r="O41272" s="93"/>
      <c r="P41272" s="93"/>
    </row>
    <row r="41273" spans="14:16">
      <c r="N41273" s="102"/>
      <c r="O41273" s="93"/>
      <c r="P41273" s="93"/>
    </row>
    <row r="41274" spans="14:16">
      <c r="N41274" s="102"/>
      <c r="O41274" s="93"/>
      <c r="P41274" s="93"/>
    </row>
    <row r="41275" spans="14:16">
      <c r="N41275" s="102"/>
      <c r="O41275" s="93"/>
      <c r="P41275" s="93"/>
    </row>
    <row r="41276" spans="14:16">
      <c r="N41276" s="102"/>
      <c r="O41276" s="93"/>
      <c r="P41276" s="93"/>
    </row>
    <row r="41277" spans="14:16">
      <c r="N41277" s="102"/>
      <c r="O41277" s="93"/>
      <c r="P41277" s="93"/>
    </row>
    <row r="41278" spans="14:16">
      <c r="N41278" s="102"/>
      <c r="O41278" s="93"/>
      <c r="P41278" s="93"/>
    </row>
    <row r="41279" spans="14:16">
      <c r="N41279" s="102"/>
      <c r="O41279" s="93"/>
      <c r="P41279" s="93"/>
    </row>
    <row r="41280" spans="14:16">
      <c r="N41280" s="102"/>
      <c r="O41280" s="93"/>
      <c r="P41280" s="93"/>
    </row>
    <row r="41281" spans="14:16">
      <c r="N41281" s="102"/>
      <c r="O41281" s="93"/>
      <c r="P41281" s="93"/>
    </row>
    <row r="41282" spans="14:16">
      <c r="N41282" s="102"/>
      <c r="O41282" s="93"/>
      <c r="P41282" s="93"/>
    </row>
    <row r="41283" spans="14:16">
      <c r="N41283" s="102"/>
      <c r="O41283" s="93"/>
      <c r="P41283" s="93"/>
    </row>
    <row r="41284" spans="14:16">
      <c r="N41284" s="102"/>
      <c r="O41284" s="93"/>
      <c r="P41284" s="93"/>
    </row>
    <row r="41285" spans="14:16">
      <c r="N41285" s="102"/>
      <c r="O41285" s="93"/>
      <c r="P41285" s="93"/>
    </row>
    <row r="41286" spans="14:16">
      <c r="N41286" s="102"/>
      <c r="O41286" s="93"/>
      <c r="P41286" s="93"/>
    </row>
    <row r="41287" spans="14:16">
      <c r="N41287" s="102"/>
      <c r="O41287" s="93"/>
      <c r="P41287" s="93"/>
    </row>
    <row r="41288" spans="14:16">
      <c r="N41288" s="102"/>
      <c r="O41288" s="93"/>
      <c r="P41288" s="93"/>
    </row>
    <row r="41289" spans="14:16">
      <c r="N41289" s="102"/>
      <c r="O41289" s="93"/>
      <c r="P41289" s="93"/>
    </row>
    <row r="41290" spans="14:16">
      <c r="N41290" s="102"/>
      <c r="O41290" s="93"/>
      <c r="P41290" s="93"/>
    </row>
    <row r="41291" spans="14:16">
      <c r="N41291" s="102"/>
      <c r="O41291" s="93"/>
      <c r="P41291" s="93"/>
    </row>
    <row r="41292" spans="14:16">
      <c r="N41292" s="102"/>
      <c r="O41292" s="93"/>
      <c r="P41292" s="93"/>
    </row>
    <row r="41293" spans="14:16">
      <c r="N41293" s="102"/>
      <c r="O41293" s="93"/>
      <c r="P41293" s="93"/>
    </row>
    <row r="41294" spans="14:16">
      <c r="N41294" s="102"/>
      <c r="O41294" s="93"/>
      <c r="P41294" s="93"/>
    </row>
    <row r="41295" spans="14:16">
      <c r="N41295" s="102"/>
      <c r="O41295" s="93"/>
      <c r="P41295" s="93"/>
    </row>
    <row r="41296" spans="14:16">
      <c r="N41296" s="102"/>
      <c r="O41296" s="93"/>
      <c r="P41296" s="93"/>
    </row>
    <row r="41297" spans="14:16">
      <c r="N41297" s="102"/>
      <c r="O41297" s="93"/>
      <c r="P41297" s="93"/>
    </row>
    <row r="41298" spans="14:16">
      <c r="N41298" s="102"/>
      <c r="O41298" s="93"/>
      <c r="P41298" s="93"/>
    </row>
    <row r="41299" spans="14:16">
      <c r="N41299" s="102"/>
      <c r="O41299" s="93"/>
      <c r="P41299" s="93"/>
    </row>
    <row r="41300" spans="14:16">
      <c r="N41300" s="102"/>
      <c r="O41300" s="93"/>
      <c r="P41300" s="93"/>
    </row>
    <row r="41301" spans="14:16">
      <c r="N41301" s="102"/>
      <c r="O41301" s="93"/>
      <c r="P41301" s="93"/>
    </row>
    <row r="41302" spans="14:16">
      <c r="N41302" s="102"/>
      <c r="O41302" s="93"/>
      <c r="P41302" s="93"/>
    </row>
    <row r="41303" spans="14:16">
      <c r="N41303" s="102"/>
      <c r="O41303" s="93"/>
      <c r="P41303" s="93"/>
    </row>
    <row r="41304" spans="14:16">
      <c r="N41304" s="102"/>
      <c r="O41304" s="93"/>
      <c r="P41304" s="93"/>
    </row>
    <row r="41305" spans="14:16">
      <c r="N41305" s="102"/>
      <c r="O41305" s="93"/>
      <c r="P41305" s="93"/>
    </row>
    <row r="41306" spans="14:16">
      <c r="N41306" s="102"/>
      <c r="O41306" s="93"/>
      <c r="P41306" s="93"/>
    </row>
    <row r="41307" spans="14:16">
      <c r="N41307" s="102"/>
      <c r="O41307" s="93"/>
      <c r="P41307" s="93"/>
    </row>
    <row r="41308" spans="14:16">
      <c r="N41308" s="102"/>
      <c r="O41308" s="93"/>
      <c r="P41308" s="93"/>
    </row>
    <row r="41309" spans="14:16">
      <c r="N41309" s="102"/>
      <c r="O41309" s="93"/>
      <c r="P41309" s="93"/>
    </row>
    <row r="41310" spans="14:16">
      <c r="N41310" s="102"/>
      <c r="O41310" s="93"/>
      <c r="P41310" s="93"/>
    </row>
    <row r="41311" spans="14:16">
      <c r="N41311" s="102"/>
      <c r="O41311" s="93"/>
      <c r="P41311" s="93"/>
    </row>
    <row r="41312" spans="14:16">
      <c r="N41312" s="102"/>
      <c r="O41312" s="93"/>
      <c r="P41312" s="93"/>
    </row>
    <row r="41313" spans="14:16">
      <c r="N41313" s="102"/>
      <c r="O41313" s="93"/>
      <c r="P41313" s="93"/>
    </row>
    <row r="41314" spans="14:16">
      <c r="N41314" s="102"/>
      <c r="O41314" s="93"/>
      <c r="P41314" s="93"/>
    </row>
    <row r="41315" spans="14:16">
      <c r="N41315" s="102"/>
      <c r="O41315" s="93"/>
      <c r="P41315" s="93"/>
    </row>
    <row r="41316" spans="14:16">
      <c r="N41316" s="102"/>
      <c r="O41316" s="93"/>
      <c r="P41316" s="93"/>
    </row>
    <row r="41317" spans="14:16">
      <c r="N41317" s="102"/>
      <c r="O41317" s="93"/>
      <c r="P41317" s="93"/>
    </row>
    <row r="41318" spans="14:16">
      <c r="N41318" s="102"/>
      <c r="O41318" s="93"/>
      <c r="P41318" s="93"/>
    </row>
    <row r="41319" spans="14:16">
      <c r="N41319" s="102"/>
      <c r="O41319" s="93"/>
      <c r="P41319" s="93"/>
    </row>
    <row r="41320" spans="14:16">
      <c r="N41320" s="102"/>
      <c r="O41320" s="93"/>
      <c r="P41320" s="93"/>
    </row>
    <row r="41321" spans="14:16">
      <c r="N41321" s="102"/>
      <c r="O41321" s="93"/>
      <c r="P41321" s="93"/>
    </row>
    <row r="41322" spans="14:16">
      <c r="N41322" s="102"/>
      <c r="O41322" s="93"/>
      <c r="P41322" s="93"/>
    </row>
    <row r="41323" spans="14:16">
      <c r="N41323" s="102"/>
      <c r="O41323" s="93"/>
      <c r="P41323" s="93"/>
    </row>
    <row r="41324" spans="14:16">
      <c r="N41324" s="102"/>
      <c r="O41324" s="93"/>
      <c r="P41324" s="93"/>
    </row>
    <row r="41325" spans="14:16">
      <c r="N41325" s="102"/>
      <c r="O41325" s="93"/>
      <c r="P41325" s="93"/>
    </row>
    <row r="41326" spans="14:16">
      <c r="N41326" s="102"/>
      <c r="O41326" s="93"/>
      <c r="P41326" s="93"/>
    </row>
    <row r="41327" spans="14:16">
      <c r="N41327" s="102"/>
      <c r="O41327" s="93"/>
      <c r="P41327" s="93"/>
    </row>
    <row r="41328" spans="14:16">
      <c r="N41328" s="102"/>
      <c r="O41328" s="93"/>
      <c r="P41328" s="93"/>
    </row>
    <row r="41329" spans="14:16">
      <c r="N41329" s="102"/>
      <c r="O41329" s="93"/>
      <c r="P41329" s="93"/>
    </row>
    <row r="41330" spans="14:16">
      <c r="N41330" s="102"/>
      <c r="O41330" s="93"/>
      <c r="P41330" s="93"/>
    </row>
    <row r="41331" spans="14:16">
      <c r="N41331" s="102"/>
      <c r="O41331" s="93"/>
      <c r="P41331" s="93"/>
    </row>
    <row r="41332" spans="14:16">
      <c r="N41332" s="102"/>
      <c r="O41332" s="93"/>
      <c r="P41332" s="93"/>
    </row>
    <row r="41333" spans="14:16">
      <c r="N41333" s="102"/>
      <c r="O41333" s="93"/>
      <c r="P41333" s="93"/>
    </row>
    <row r="41334" spans="14:16">
      <c r="N41334" s="102"/>
      <c r="O41334" s="93"/>
      <c r="P41334" s="93"/>
    </row>
    <row r="41335" spans="14:16">
      <c r="N41335" s="102"/>
      <c r="O41335" s="93"/>
      <c r="P41335" s="93"/>
    </row>
    <row r="41336" spans="14:16">
      <c r="N41336" s="102"/>
      <c r="O41336" s="93"/>
      <c r="P41336" s="93"/>
    </row>
    <row r="41337" spans="14:16">
      <c r="N41337" s="102"/>
      <c r="O41337" s="93"/>
      <c r="P41337" s="93"/>
    </row>
    <row r="41338" spans="14:16">
      <c r="N41338" s="102"/>
      <c r="O41338" s="93"/>
      <c r="P41338" s="93"/>
    </row>
    <row r="41339" spans="14:16">
      <c r="N41339" s="102"/>
      <c r="O41339" s="93"/>
      <c r="P41339" s="93"/>
    </row>
    <row r="41340" spans="14:16">
      <c r="N41340" s="102"/>
      <c r="O41340" s="93"/>
      <c r="P41340" s="93"/>
    </row>
    <row r="41341" spans="14:16">
      <c r="N41341" s="102"/>
      <c r="O41341" s="93"/>
      <c r="P41341" s="93"/>
    </row>
    <row r="41342" spans="14:16">
      <c r="N41342" s="102"/>
      <c r="O41342" s="93"/>
      <c r="P41342" s="93"/>
    </row>
    <row r="41343" spans="14:16">
      <c r="N41343" s="102"/>
      <c r="O41343" s="93"/>
      <c r="P41343" s="93"/>
    </row>
    <row r="41344" spans="14:16">
      <c r="N41344" s="102"/>
      <c r="O41344" s="93"/>
      <c r="P41344" s="93"/>
    </row>
    <row r="41345" spans="14:16">
      <c r="N41345" s="102"/>
      <c r="O41345" s="93"/>
      <c r="P41345" s="93"/>
    </row>
    <row r="41346" spans="14:16">
      <c r="N41346" s="102"/>
      <c r="O41346" s="93"/>
      <c r="P41346" s="93"/>
    </row>
    <row r="41347" spans="14:16">
      <c r="N41347" s="102"/>
      <c r="O41347" s="93"/>
      <c r="P41347" s="93"/>
    </row>
    <row r="41348" spans="14:16">
      <c r="N41348" s="102"/>
      <c r="O41348" s="93"/>
      <c r="P41348" s="93"/>
    </row>
    <row r="41349" spans="14:16">
      <c r="N41349" s="102"/>
      <c r="O41349" s="93"/>
      <c r="P41349" s="93"/>
    </row>
    <row r="41350" spans="14:16">
      <c r="N41350" s="102"/>
      <c r="O41350" s="93"/>
      <c r="P41350" s="93"/>
    </row>
    <row r="41351" spans="14:16">
      <c r="N41351" s="102"/>
      <c r="O41351" s="93"/>
      <c r="P41351" s="93"/>
    </row>
    <row r="41352" spans="14:16">
      <c r="N41352" s="102"/>
      <c r="O41352" s="93"/>
      <c r="P41352" s="93"/>
    </row>
    <row r="41353" spans="14:16">
      <c r="N41353" s="102"/>
      <c r="O41353" s="93"/>
      <c r="P41353" s="93"/>
    </row>
    <row r="41354" spans="14:16">
      <c r="N41354" s="102"/>
      <c r="O41354" s="93"/>
      <c r="P41354" s="93"/>
    </row>
    <row r="41355" spans="14:16">
      <c r="N41355" s="102"/>
      <c r="O41355" s="93"/>
      <c r="P41355" s="93"/>
    </row>
    <row r="41356" spans="14:16">
      <c r="N41356" s="102"/>
      <c r="O41356" s="93"/>
      <c r="P41356" s="93"/>
    </row>
    <row r="41357" spans="14:16">
      <c r="N41357" s="102"/>
      <c r="O41357" s="93"/>
      <c r="P41357" s="93"/>
    </row>
    <row r="41358" spans="14:16">
      <c r="N41358" s="102"/>
      <c r="O41358" s="93"/>
      <c r="P41358" s="93"/>
    </row>
    <row r="41359" spans="14:16">
      <c r="N41359" s="102"/>
      <c r="O41359" s="93"/>
      <c r="P41359" s="93"/>
    </row>
    <row r="41360" spans="14:16">
      <c r="N41360" s="102"/>
      <c r="O41360" s="93"/>
      <c r="P41360" s="93"/>
    </row>
    <row r="41361" spans="14:16">
      <c r="N41361" s="102"/>
      <c r="O41361" s="93"/>
      <c r="P41361" s="93"/>
    </row>
    <row r="41362" spans="14:16">
      <c r="N41362" s="102"/>
      <c r="O41362" s="93"/>
      <c r="P41362" s="93"/>
    </row>
    <row r="41363" spans="14:16">
      <c r="N41363" s="102"/>
      <c r="O41363" s="93"/>
      <c r="P41363" s="93"/>
    </row>
    <row r="41364" spans="14:16">
      <c r="N41364" s="102"/>
      <c r="O41364" s="93"/>
      <c r="P41364" s="93"/>
    </row>
    <row r="41365" spans="14:16">
      <c r="N41365" s="102"/>
      <c r="O41365" s="93"/>
      <c r="P41365" s="93"/>
    </row>
    <row r="41366" spans="14:16">
      <c r="N41366" s="102"/>
      <c r="O41366" s="93"/>
      <c r="P41366" s="93"/>
    </row>
    <row r="41367" spans="14:16">
      <c r="N41367" s="102"/>
      <c r="O41367" s="93"/>
      <c r="P41367" s="93"/>
    </row>
    <row r="41368" spans="14:16">
      <c r="N41368" s="102"/>
      <c r="O41368" s="93"/>
      <c r="P41368" s="93"/>
    </row>
    <row r="41369" spans="14:16">
      <c r="N41369" s="102"/>
      <c r="O41369" s="93"/>
      <c r="P41369" s="93"/>
    </row>
    <row r="41370" spans="14:16">
      <c r="N41370" s="102"/>
      <c r="O41370" s="93"/>
      <c r="P41370" s="93"/>
    </row>
    <row r="41371" spans="14:16">
      <c r="N41371" s="102"/>
      <c r="O41371" s="93"/>
      <c r="P41371" s="93"/>
    </row>
    <row r="41372" spans="14:16">
      <c r="N41372" s="102"/>
      <c r="O41372" s="93"/>
      <c r="P41372" s="93"/>
    </row>
    <row r="41373" spans="14:16">
      <c r="N41373" s="102"/>
      <c r="O41373" s="93"/>
      <c r="P41373" s="93"/>
    </row>
    <row r="41374" spans="14:16">
      <c r="N41374" s="102"/>
      <c r="O41374" s="93"/>
      <c r="P41374" s="93"/>
    </row>
    <row r="41375" spans="14:16">
      <c r="N41375" s="102"/>
      <c r="O41375" s="93"/>
      <c r="P41375" s="93"/>
    </row>
    <row r="41376" spans="14:16">
      <c r="N41376" s="102"/>
      <c r="O41376" s="93"/>
      <c r="P41376" s="93"/>
    </row>
    <row r="41377" spans="14:16">
      <c r="N41377" s="102"/>
      <c r="O41377" s="93"/>
      <c r="P41377" s="93"/>
    </row>
    <row r="41378" spans="14:16">
      <c r="N41378" s="102"/>
      <c r="O41378" s="93"/>
      <c r="P41378" s="93"/>
    </row>
    <row r="41379" spans="14:16">
      <c r="N41379" s="102"/>
      <c r="O41379" s="93"/>
      <c r="P41379" s="93"/>
    </row>
    <row r="41380" spans="14:16">
      <c r="N41380" s="102"/>
      <c r="O41380" s="93"/>
      <c r="P41380" s="93"/>
    </row>
    <row r="41381" spans="14:16">
      <c r="N41381" s="102"/>
      <c r="O41381" s="93"/>
      <c r="P41381" s="93"/>
    </row>
    <row r="41382" spans="14:16">
      <c r="N41382" s="102"/>
      <c r="O41382" s="93"/>
      <c r="P41382" s="93"/>
    </row>
    <row r="41383" spans="14:16">
      <c r="N41383" s="102"/>
      <c r="O41383" s="93"/>
      <c r="P41383" s="93"/>
    </row>
    <row r="41384" spans="14:16">
      <c r="N41384" s="102"/>
      <c r="O41384" s="93"/>
      <c r="P41384" s="93"/>
    </row>
    <row r="41385" spans="14:16">
      <c r="N41385" s="102"/>
      <c r="O41385" s="93"/>
      <c r="P41385" s="93"/>
    </row>
    <row r="41386" spans="14:16">
      <c r="N41386" s="102"/>
      <c r="O41386" s="93"/>
      <c r="P41386" s="93"/>
    </row>
    <row r="41387" spans="14:16">
      <c r="N41387" s="102"/>
      <c r="O41387" s="93"/>
      <c r="P41387" s="93"/>
    </row>
    <row r="41388" spans="14:16">
      <c r="N41388" s="102"/>
      <c r="O41388" s="93"/>
      <c r="P41388" s="93"/>
    </row>
    <row r="41389" spans="14:16">
      <c r="N41389" s="102"/>
      <c r="O41389" s="93"/>
      <c r="P41389" s="93"/>
    </row>
    <row r="41390" spans="14:16">
      <c r="N41390" s="102"/>
      <c r="O41390" s="93"/>
      <c r="P41390" s="93"/>
    </row>
    <row r="41391" spans="14:16">
      <c r="N41391" s="102"/>
      <c r="O41391" s="93"/>
      <c r="P41391" s="93"/>
    </row>
    <row r="41392" spans="14:16">
      <c r="N41392" s="102"/>
      <c r="O41392" s="93"/>
      <c r="P41392" s="93"/>
    </row>
    <row r="41393" spans="14:16">
      <c r="N41393" s="102"/>
      <c r="O41393" s="93"/>
      <c r="P41393" s="93"/>
    </row>
    <row r="41394" spans="14:16">
      <c r="N41394" s="102"/>
      <c r="O41394" s="93"/>
      <c r="P41394" s="93"/>
    </row>
    <row r="41395" spans="14:16">
      <c r="N41395" s="102"/>
      <c r="O41395" s="93"/>
      <c r="P41395" s="93"/>
    </row>
    <row r="41396" spans="14:16">
      <c r="N41396" s="102"/>
      <c r="O41396" s="93"/>
      <c r="P41396" s="93"/>
    </row>
    <row r="41397" spans="14:16">
      <c r="N41397" s="102"/>
      <c r="O41397" s="93"/>
      <c r="P41397" s="93"/>
    </row>
    <row r="41398" spans="14:16">
      <c r="N41398" s="102"/>
      <c r="O41398" s="93"/>
      <c r="P41398" s="93"/>
    </row>
    <row r="41399" spans="14:16">
      <c r="N41399" s="102"/>
      <c r="O41399" s="93"/>
      <c r="P41399" s="93"/>
    </row>
    <row r="41400" spans="14:16">
      <c r="N41400" s="102"/>
      <c r="O41400" s="93"/>
      <c r="P41400" s="93"/>
    </row>
    <row r="41401" spans="14:16">
      <c r="N41401" s="102"/>
      <c r="O41401" s="93"/>
      <c r="P41401" s="93"/>
    </row>
    <row r="41402" spans="14:16">
      <c r="N41402" s="102"/>
      <c r="O41402" s="93"/>
      <c r="P41402" s="93"/>
    </row>
    <row r="41403" spans="14:16">
      <c r="N41403" s="102"/>
      <c r="O41403" s="93"/>
      <c r="P41403" s="93"/>
    </row>
    <row r="41404" spans="14:16">
      <c r="N41404" s="102"/>
      <c r="O41404" s="93"/>
      <c r="P41404" s="93"/>
    </row>
    <row r="41405" spans="14:16">
      <c r="N41405" s="102"/>
      <c r="O41405" s="93"/>
      <c r="P41405" s="93"/>
    </row>
    <row r="41406" spans="14:16">
      <c r="N41406" s="102"/>
      <c r="O41406" s="93"/>
      <c r="P41406" s="93"/>
    </row>
    <row r="41407" spans="14:16">
      <c r="N41407" s="102"/>
      <c r="O41407" s="93"/>
      <c r="P41407" s="93"/>
    </row>
    <row r="41408" spans="14:16">
      <c r="N41408" s="102"/>
      <c r="O41408" s="93"/>
      <c r="P41408" s="93"/>
    </row>
    <row r="41409" spans="14:16">
      <c r="N41409" s="102"/>
      <c r="O41409" s="93"/>
      <c r="P41409" s="93"/>
    </row>
    <row r="41410" spans="14:16">
      <c r="N41410" s="102"/>
      <c r="O41410" s="93"/>
      <c r="P41410" s="93"/>
    </row>
    <row r="41411" spans="14:16">
      <c r="N41411" s="102"/>
      <c r="O41411" s="93"/>
      <c r="P41411" s="93"/>
    </row>
    <row r="41412" spans="14:16">
      <c r="N41412" s="102"/>
      <c r="O41412" s="93"/>
      <c r="P41412" s="93"/>
    </row>
    <row r="41413" spans="14:16">
      <c r="N41413" s="102"/>
      <c r="O41413" s="93"/>
      <c r="P41413" s="93"/>
    </row>
    <row r="41414" spans="14:16">
      <c r="N41414" s="102"/>
      <c r="O41414" s="93"/>
      <c r="P41414" s="93"/>
    </row>
    <row r="41415" spans="14:16">
      <c r="N41415" s="102"/>
      <c r="O41415" s="93"/>
      <c r="P41415" s="93"/>
    </row>
    <row r="41416" spans="14:16">
      <c r="N41416" s="102"/>
      <c r="O41416" s="93"/>
      <c r="P41416" s="93"/>
    </row>
    <row r="41417" spans="14:16">
      <c r="N41417" s="102"/>
      <c r="O41417" s="93"/>
      <c r="P41417" s="93"/>
    </row>
    <row r="41418" spans="14:16">
      <c r="N41418" s="102"/>
      <c r="O41418" s="93"/>
      <c r="P41418" s="93"/>
    </row>
    <row r="41419" spans="14:16">
      <c r="N41419" s="102"/>
      <c r="O41419" s="93"/>
      <c r="P41419" s="93"/>
    </row>
    <row r="41420" spans="14:16">
      <c r="N41420" s="102"/>
      <c r="O41420" s="93"/>
      <c r="P41420" s="93"/>
    </row>
    <row r="41421" spans="14:16">
      <c r="N41421" s="102"/>
      <c r="O41421" s="93"/>
      <c r="P41421" s="93"/>
    </row>
    <row r="41422" spans="14:16">
      <c r="N41422" s="102"/>
      <c r="O41422" s="93"/>
      <c r="P41422" s="93"/>
    </row>
    <row r="41423" spans="14:16">
      <c r="N41423" s="102"/>
      <c r="O41423" s="93"/>
      <c r="P41423" s="93"/>
    </row>
    <row r="41424" spans="14:16">
      <c r="N41424" s="102"/>
      <c r="O41424" s="93"/>
      <c r="P41424" s="93"/>
    </row>
    <row r="41425" spans="14:16">
      <c r="N41425" s="102"/>
      <c r="O41425" s="93"/>
      <c r="P41425" s="93"/>
    </row>
    <row r="41426" spans="14:16">
      <c r="N41426" s="102"/>
      <c r="O41426" s="93"/>
      <c r="P41426" s="93"/>
    </row>
    <row r="41427" spans="14:16">
      <c r="N41427" s="102"/>
      <c r="O41427" s="93"/>
      <c r="P41427" s="93"/>
    </row>
    <row r="41428" spans="14:16">
      <c r="N41428" s="102"/>
      <c r="O41428" s="93"/>
      <c r="P41428" s="93"/>
    </row>
    <row r="41429" spans="14:16">
      <c r="N41429" s="102"/>
      <c r="O41429" s="93"/>
      <c r="P41429" s="93"/>
    </row>
    <row r="41430" spans="14:16">
      <c r="N41430" s="102"/>
      <c r="O41430" s="93"/>
      <c r="P41430" s="93"/>
    </row>
    <row r="41431" spans="14:16">
      <c r="N41431" s="102"/>
      <c r="O41431" s="93"/>
      <c r="P41431" s="93"/>
    </row>
    <row r="41432" spans="14:16">
      <c r="N41432" s="102"/>
      <c r="O41432" s="93"/>
      <c r="P41432" s="93"/>
    </row>
    <row r="41433" spans="14:16">
      <c r="N41433" s="102"/>
      <c r="O41433" s="93"/>
      <c r="P41433" s="93"/>
    </row>
    <row r="41434" spans="14:16">
      <c r="N41434" s="102"/>
      <c r="O41434" s="93"/>
      <c r="P41434" s="93"/>
    </row>
    <row r="41435" spans="14:16">
      <c r="N41435" s="102"/>
      <c r="O41435" s="93"/>
      <c r="P41435" s="93"/>
    </row>
    <row r="41436" spans="14:16">
      <c r="N41436" s="102"/>
      <c r="O41436" s="93"/>
      <c r="P41436" s="93"/>
    </row>
    <row r="41437" spans="14:16">
      <c r="N41437" s="102"/>
      <c r="O41437" s="93"/>
      <c r="P41437" s="93"/>
    </row>
    <row r="41438" spans="14:16">
      <c r="N41438" s="102"/>
      <c r="O41438" s="93"/>
      <c r="P41438" s="93"/>
    </row>
    <row r="41439" spans="14:16">
      <c r="N41439" s="102"/>
      <c r="O41439" s="93"/>
      <c r="P41439" s="93"/>
    </row>
    <row r="41440" spans="14:16">
      <c r="N41440" s="102"/>
      <c r="O41440" s="93"/>
      <c r="P41440" s="93"/>
    </row>
    <row r="41441" spans="14:16">
      <c r="N41441" s="102"/>
      <c r="O41441" s="93"/>
      <c r="P41441" s="93"/>
    </row>
    <row r="41442" spans="14:16">
      <c r="N41442" s="102"/>
      <c r="O41442" s="93"/>
      <c r="P41442" s="93"/>
    </row>
    <row r="41443" spans="14:16">
      <c r="N41443" s="102"/>
      <c r="O41443" s="93"/>
      <c r="P41443" s="93"/>
    </row>
    <row r="41444" spans="14:16">
      <c r="N41444" s="102"/>
      <c r="O41444" s="93"/>
      <c r="P41444" s="93"/>
    </row>
    <row r="41445" spans="14:16">
      <c r="N41445" s="102"/>
      <c r="O41445" s="93"/>
      <c r="P41445" s="93"/>
    </row>
    <row r="41446" spans="14:16">
      <c r="N41446" s="102"/>
      <c r="O41446" s="93"/>
      <c r="P41446" s="93"/>
    </row>
    <row r="41447" spans="14:16">
      <c r="N41447" s="102"/>
      <c r="O41447" s="93"/>
      <c r="P41447" s="93"/>
    </row>
    <row r="41448" spans="14:16">
      <c r="N41448" s="102"/>
      <c r="O41448" s="93"/>
      <c r="P41448" s="93"/>
    </row>
    <row r="41449" spans="14:16">
      <c r="N41449" s="102"/>
      <c r="O41449" s="93"/>
      <c r="P41449" s="93"/>
    </row>
    <row r="41450" spans="14:16">
      <c r="N41450" s="102"/>
      <c r="O41450" s="93"/>
      <c r="P41450" s="93"/>
    </row>
    <row r="41451" spans="14:16">
      <c r="N41451" s="102"/>
      <c r="O41451" s="93"/>
      <c r="P41451" s="93"/>
    </row>
    <row r="41452" spans="14:16">
      <c r="N41452" s="102"/>
      <c r="O41452" s="93"/>
      <c r="P41452" s="93"/>
    </row>
    <row r="41453" spans="14:16">
      <c r="N41453" s="102"/>
      <c r="O41453" s="93"/>
      <c r="P41453" s="93"/>
    </row>
    <row r="41454" spans="14:16">
      <c r="N41454" s="102"/>
      <c r="O41454" s="93"/>
      <c r="P41454" s="93"/>
    </row>
    <row r="41455" spans="14:16">
      <c r="N41455" s="102"/>
      <c r="O41455" s="93"/>
      <c r="P41455" s="93"/>
    </row>
    <row r="41456" spans="14:16">
      <c r="N41456" s="102"/>
      <c r="O41456" s="93"/>
      <c r="P41456" s="93"/>
    </row>
    <row r="41457" spans="14:16">
      <c r="N41457" s="102"/>
      <c r="O41457" s="93"/>
      <c r="P41457" s="93"/>
    </row>
    <row r="41458" spans="14:16">
      <c r="N41458" s="102"/>
      <c r="O41458" s="93"/>
      <c r="P41458" s="93"/>
    </row>
    <row r="41459" spans="14:16">
      <c r="N41459" s="102"/>
      <c r="O41459" s="93"/>
      <c r="P41459" s="93"/>
    </row>
    <row r="41460" spans="14:16">
      <c r="N41460" s="102"/>
      <c r="O41460" s="93"/>
      <c r="P41460" s="93"/>
    </row>
    <row r="41461" spans="14:16">
      <c r="N41461" s="102"/>
      <c r="O41461" s="93"/>
      <c r="P41461" s="93"/>
    </row>
    <row r="41462" spans="14:16">
      <c r="N41462" s="102"/>
      <c r="O41462" s="93"/>
      <c r="P41462" s="93"/>
    </row>
    <row r="41463" spans="14:16">
      <c r="N41463" s="102"/>
      <c r="O41463" s="93"/>
      <c r="P41463" s="93"/>
    </row>
    <row r="41464" spans="14:16">
      <c r="N41464" s="102"/>
      <c r="O41464" s="93"/>
      <c r="P41464" s="93"/>
    </row>
    <row r="41465" spans="14:16">
      <c r="N41465" s="102"/>
      <c r="O41465" s="93"/>
      <c r="P41465" s="93"/>
    </row>
    <row r="41466" spans="14:16">
      <c r="N41466" s="102"/>
      <c r="O41466" s="93"/>
      <c r="P41466" s="93"/>
    </row>
    <row r="41467" spans="14:16">
      <c r="N41467" s="102"/>
      <c r="O41467" s="93"/>
      <c r="P41467" s="93"/>
    </row>
    <row r="41468" spans="14:16">
      <c r="N41468" s="102"/>
      <c r="O41468" s="93"/>
      <c r="P41468" s="93"/>
    </row>
    <row r="41469" spans="14:16">
      <c r="N41469" s="102"/>
      <c r="O41469" s="93"/>
      <c r="P41469" s="93"/>
    </row>
    <row r="41470" spans="14:16">
      <c r="N41470" s="102"/>
      <c r="O41470" s="93"/>
      <c r="P41470" s="93"/>
    </row>
    <row r="41471" spans="14:16">
      <c r="N41471" s="102"/>
      <c r="O41471" s="93"/>
      <c r="P41471" s="93"/>
    </row>
    <row r="41472" spans="14:16">
      <c r="N41472" s="102"/>
      <c r="O41472" s="93"/>
      <c r="P41472" s="93"/>
    </row>
    <row r="41473" spans="14:16">
      <c r="N41473" s="102"/>
      <c r="O41473" s="93"/>
      <c r="P41473" s="93"/>
    </row>
    <row r="41474" spans="14:16">
      <c r="N41474" s="102"/>
      <c r="O41474" s="93"/>
      <c r="P41474" s="93"/>
    </row>
    <row r="41475" spans="14:16">
      <c r="N41475" s="102"/>
      <c r="O41475" s="93"/>
      <c r="P41475" s="93"/>
    </row>
    <row r="41476" spans="14:16">
      <c r="N41476" s="102"/>
      <c r="O41476" s="93"/>
      <c r="P41476" s="93"/>
    </row>
    <row r="41477" spans="14:16">
      <c r="N41477" s="102"/>
      <c r="O41477" s="93"/>
      <c r="P41477" s="93"/>
    </row>
    <row r="41478" spans="14:16">
      <c r="N41478" s="102"/>
      <c r="O41478" s="93"/>
      <c r="P41478" s="93"/>
    </row>
    <row r="41479" spans="14:16">
      <c r="N41479" s="102"/>
      <c r="O41479" s="93"/>
      <c r="P41479" s="93"/>
    </row>
    <row r="41480" spans="14:16">
      <c r="N41480" s="102"/>
      <c r="O41480" s="93"/>
      <c r="P41480" s="93"/>
    </row>
    <row r="41481" spans="14:16">
      <c r="N41481" s="102"/>
      <c r="O41481" s="93"/>
      <c r="P41481" s="93"/>
    </row>
    <row r="41482" spans="14:16">
      <c r="N41482" s="102"/>
      <c r="O41482" s="93"/>
      <c r="P41482" s="93"/>
    </row>
    <row r="41483" spans="14:16">
      <c r="N41483" s="102"/>
      <c r="O41483" s="93"/>
      <c r="P41483" s="93"/>
    </row>
    <row r="41484" spans="14:16">
      <c r="N41484" s="102"/>
      <c r="O41484" s="93"/>
      <c r="P41484" s="93"/>
    </row>
    <row r="41485" spans="14:16">
      <c r="N41485" s="102"/>
      <c r="O41485" s="93"/>
      <c r="P41485" s="93"/>
    </row>
    <row r="41486" spans="14:16">
      <c r="N41486" s="102"/>
      <c r="O41486" s="93"/>
      <c r="P41486" s="93"/>
    </row>
    <row r="41487" spans="14:16">
      <c r="N41487" s="102"/>
      <c r="O41487" s="93"/>
      <c r="P41487" s="93"/>
    </row>
    <row r="41488" spans="14:16">
      <c r="N41488" s="102"/>
      <c r="O41488" s="93"/>
      <c r="P41488" s="93"/>
    </row>
    <row r="41489" spans="14:16">
      <c r="N41489" s="102"/>
      <c r="O41489" s="93"/>
      <c r="P41489" s="93"/>
    </row>
    <row r="41490" spans="14:16">
      <c r="N41490" s="102"/>
      <c r="O41490" s="93"/>
      <c r="P41490" s="93"/>
    </row>
    <row r="41491" spans="14:16">
      <c r="N41491" s="102"/>
      <c r="O41491" s="93"/>
      <c r="P41491" s="93"/>
    </row>
    <row r="41492" spans="14:16">
      <c r="N41492" s="102"/>
      <c r="O41492" s="93"/>
      <c r="P41492" s="93"/>
    </row>
    <row r="41493" spans="14:16">
      <c r="N41493" s="102"/>
      <c r="O41493" s="93"/>
      <c r="P41493" s="93"/>
    </row>
    <row r="41494" spans="14:16">
      <c r="N41494" s="102"/>
      <c r="O41494" s="93"/>
      <c r="P41494" s="93"/>
    </row>
    <row r="41495" spans="14:16">
      <c r="N41495" s="102"/>
      <c r="O41495" s="93"/>
      <c r="P41495" s="93"/>
    </row>
    <row r="41496" spans="14:16">
      <c r="N41496" s="102"/>
      <c r="O41496" s="93"/>
      <c r="P41496" s="93"/>
    </row>
    <row r="41497" spans="14:16">
      <c r="N41497" s="102"/>
      <c r="O41497" s="93"/>
      <c r="P41497" s="93"/>
    </row>
    <row r="41498" spans="14:16">
      <c r="N41498" s="102"/>
      <c r="O41498" s="93"/>
      <c r="P41498" s="93"/>
    </row>
    <row r="41499" spans="14:16">
      <c r="N41499" s="102"/>
      <c r="O41499" s="93"/>
      <c r="P41499" s="93"/>
    </row>
    <row r="41500" spans="14:16">
      <c r="N41500" s="102"/>
      <c r="O41500" s="93"/>
      <c r="P41500" s="93"/>
    </row>
    <row r="41501" spans="14:16">
      <c r="N41501" s="102"/>
      <c r="O41501" s="93"/>
      <c r="P41501" s="93"/>
    </row>
    <row r="41502" spans="14:16">
      <c r="N41502" s="102"/>
      <c r="O41502" s="93"/>
      <c r="P41502" s="93"/>
    </row>
    <row r="41503" spans="14:16">
      <c r="N41503" s="102"/>
      <c r="O41503" s="93"/>
      <c r="P41503" s="93"/>
    </row>
    <row r="41504" spans="14:16">
      <c r="N41504" s="102"/>
      <c r="O41504" s="93"/>
      <c r="P41504" s="93"/>
    </row>
    <row r="41505" spans="14:16">
      <c r="N41505" s="102"/>
      <c r="O41505" s="93"/>
      <c r="P41505" s="93"/>
    </row>
    <row r="41506" spans="14:16">
      <c r="N41506" s="102"/>
      <c r="O41506" s="93"/>
      <c r="P41506" s="93"/>
    </row>
    <row r="41507" spans="14:16">
      <c r="N41507" s="102"/>
      <c r="O41507" s="93"/>
      <c r="P41507" s="93"/>
    </row>
    <row r="41508" spans="14:16">
      <c r="N41508" s="102"/>
      <c r="O41508" s="93"/>
      <c r="P41508" s="93"/>
    </row>
    <row r="41509" spans="14:16">
      <c r="N41509" s="102"/>
      <c r="O41509" s="93"/>
      <c r="P41509" s="93"/>
    </row>
    <row r="41510" spans="14:16">
      <c r="N41510" s="102"/>
      <c r="O41510" s="93"/>
      <c r="P41510" s="93"/>
    </row>
    <row r="41511" spans="14:16">
      <c r="N41511" s="102"/>
      <c r="O41511" s="93"/>
      <c r="P41511" s="93"/>
    </row>
    <row r="41512" spans="14:16">
      <c r="N41512" s="102"/>
      <c r="O41512" s="93"/>
      <c r="P41512" s="93"/>
    </row>
    <row r="41513" spans="14:16">
      <c r="N41513" s="102"/>
      <c r="O41513" s="93"/>
      <c r="P41513" s="93"/>
    </row>
    <row r="41514" spans="14:16">
      <c r="N41514" s="102"/>
      <c r="O41514" s="93"/>
      <c r="P41514" s="93"/>
    </row>
    <row r="41515" spans="14:16">
      <c r="N41515" s="102"/>
      <c r="O41515" s="93"/>
      <c r="P41515" s="93"/>
    </row>
    <row r="41516" spans="14:16">
      <c r="N41516" s="102"/>
      <c r="O41516" s="93"/>
      <c r="P41516" s="93"/>
    </row>
    <row r="41517" spans="14:16">
      <c r="N41517" s="102"/>
      <c r="O41517" s="93"/>
      <c r="P41517" s="93"/>
    </row>
    <row r="41518" spans="14:16">
      <c r="N41518" s="102"/>
      <c r="O41518" s="93"/>
      <c r="P41518" s="93"/>
    </row>
    <row r="41519" spans="14:16">
      <c r="N41519" s="102"/>
      <c r="O41519" s="93"/>
      <c r="P41519" s="93"/>
    </row>
    <row r="41520" spans="14:16">
      <c r="N41520" s="102"/>
      <c r="O41520" s="93"/>
      <c r="P41520" s="93"/>
    </row>
    <row r="41521" spans="14:16">
      <c r="N41521" s="102"/>
      <c r="O41521" s="93"/>
      <c r="P41521" s="93"/>
    </row>
    <row r="41522" spans="14:16">
      <c r="N41522" s="102"/>
      <c r="O41522" s="93"/>
      <c r="P41522" s="93"/>
    </row>
    <row r="41523" spans="14:16">
      <c r="N41523" s="102"/>
      <c r="O41523" s="93"/>
      <c r="P41523" s="93"/>
    </row>
    <row r="41524" spans="14:16">
      <c r="N41524" s="102"/>
      <c r="O41524" s="93"/>
      <c r="P41524" s="93"/>
    </row>
    <row r="41525" spans="14:16">
      <c r="N41525" s="102"/>
      <c r="O41525" s="93"/>
      <c r="P41525" s="93"/>
    </row>
    <row r="41526" spans="14:16">
      <c r="N41526" s="102"/>
      <c r="O41526" s="93"/>
      <c r="P41526" s="93"/>
    </row>
    <row r="41527" spans="14:16">
      <c r="N41527" s="102"/>
      <c r="O41527" s="93"/>
      <c r="P41527" s="93"/>
    </row>
    <row r="41528" spans="14:16">
      <c r="N41528" s="102"/>
      <c r="O41528" s="93"/>
      <c r="P41528" s="93"/>
    </row>
    <row r="41529" spans="14:16">
      <c r="N41529" s="102"/>
      <c r="O41529" s="93"/>
      <c r="P41529" s="93"/>
    </row>
    <row r="41530" spans="14:16">
      <c r="N41530" s="102"/>
      <c r="O41530" s="93"/>
      <c r="P41530" s="93"/>
    </row>
    <row r="41531" spans="14:16">
      <c r="N41531" s="102"/>
      <c r="O41531" s="93"/>
      <c r="P41531" s="93"/>
    </row>
    <row r="41532" spans="14:16">
      <c r="N41532" s="102"/>
      <c r="O41532" s="93"/>
      <c r="P41532" s="93"/>
    </row>
    <row r="41533" spans="14:16">
      <c r="N41533" s="102"/>
      <c r="O41533" s="93"/>
      <c r="P41533" s="93"/>
    </row>
    <row r="41534" spans="14:16">
      <c r="N41534" s="102"/>
      <c r="O41534" s="93"/>
      <c r="P41534" s="93"/>
    </row>
    <row r="41535" spans="14:16">
      <c r="N41535" s="102"/>
      <c r="O41535" s="93"/>
      <c r="P41535" s="93"/>
    </row>
    <row r="41536" spans="14:16">
      <c r="N41536" s="102"/>
      <c r="O41536" s="93"/>
      <c r="P41536" s="93"/>
    </row>
    <row r="41537" spans="14:16">
      <c r="N41537" s="102"/>
      <c r="O41537" s="93"/>
      <c r="P41537" s="93"/>
    </row>
    <row r="41538" spans="14:16">
      <c r="N41538" s="102"/>
      <c r="O41538" s="93"/>
      <c r="P41538" s="93"/>
    </row>
    <row r="41539" spans="14:16">
      <c r="N41539" s="102"/>
      <c r="O41539" s="93"/>
      <c r="P41539" s="93"/>
    </row>
    <row r="41540" spans="14:16">
      <c r="N41540" s="102"/>
      <c r="O41540" s="93"/>
      <c r="P41540" s="93"/>
    </row>
    <row r="41541" spans="14:16">
      <c r="N41541" s="102"/>
      <c r="O41541" s="93"/>
      <c r="P41541" s="93"/>
    </row>
    <row r="41542" spans="14:16">
      <c r="N41542" s="102"/>
      <c r="O41542" s="93"/>
      <c r="P41542" s="93"/>
    </row>
    <row r="41543" spans="14:16">
      <c r="N41543" s="102"/>
      <c r="O41543" s="93"/>
      <c r="P41543" s="93"/>
    </row>
    <row r="41544" spans="14:16">
      <c r="N41544" s="102"/>
      <c r="O41544" s="93"/>
      <c r="P41544" s="93"/>
    </row>
    <row r="41545" spans="14:16">
      <c r="N41545" s="102"/>
      <c r="O41545" s="93"/>
      <c r="P41545" s="93"/>
    </row>
    <row r="41546" spans="14:16">
      <c r="N41546" s="102"/>
      <c r="O41546" s="93"/>
      <c r="P41546" s="93"/>
    </row>
    <row r="41547" spans="14:16">
      <c r="N41547" s="102"/>
      <c r="O41547" s="93"/>
      <c r="P41547" s="93"/>
    </row>
    <row r="41548" spans="14:16">
      <c r="N41548" s="102"/>
      <c r="O41548" s="93"/>
      <c r="P41548" s="93"/>
    </row>
    <row r="41549" spans="14:16">
      <c r="N41549" s="102"/>
      <c r="O41549" s="93"/>
      <c r="P41549" s="93"/>
    </row>
    <row r="41550" spans="14:16">
      <c r="N41550" s="102"/>
      <c r="O41550" s="93"/>
      <c r="P41550" s="93"/>
    </row>
    <row r="41551" spans="14:16">
      <c r="N41551" s="102"/>
      <c r="O41551" s="93"/>
      <c r="P41551" s="93"/>
    </row>
    <row r="41552" spans="14:16">
      <c r="N41552" s="102"/>
      <c r="O41552" s="93"/>
      <c r="P41552" s="93"/>
    </row>
    <row r="41553" spans="14:16">
      <c r="N41553" s="102"/>
      <c r="O41553" s="93"/>
      <c r="P41553" s="93"/>
    </row>
    <row r="41554" spans="14:16">
      <c r="N41554" s="102"/>
      <c r="O41554" s="93"/>
      <c r="P41554" s="93"/>
    </row>
    <row r="41555" spans="14:16">
      <c r="N41555" s="102"/>
      <c r="O41555" s="93"/>
      <c r="P41555" s="93"/>
    </row>
    <row r="41556" spans="14:16">
      <c r="N41556" s="102"/>
      <c r="O41556" s="93"/>
      <c r="P41556" s="93"/>
    </row>
    <row r="41557" spans="14:16">
      <c r="N41557" s="102"/>
      <c r="O41557" s="93"/>
      <c r="P41557" s="93"/>
    </row>
    <row r="41558" spans="14:16">
      <c r="N41558" s="102"/>
      <c r="O41558" s="93"/>
      <c r="P41558" s="93"/>
    </row>
    <row r="41559" spans="14:16">
      <c r="N41559" s="102"/>
      <c r="O41559" s="93"/>
      <c r="P41559" s="93"/>
    </row>
    <row r="41560" spans="14:16">
      <c r="N41560" s="102"/>
      <c r="O41560" s="93"/>
      <c r="P41560" s="93"/>
    </row>
    <row r="41561" spans="14:16">
      <c r="N41561" s="102"/>
      <c r="O41561" s="93"/>
      <c r="P41561" s="93"/>
    </row>
    <row r="41562" spans="14:16">
      <c r="N41562" s="102"/>
      <c r="O41562" s="93"/>
      <c r="P41562" s="93"/>
    </row>
    <row r="41563" spans="14:16">
      <c r="N41563" s="102"/>
      <c r="O41563" s="93"/>
      <c r="P41563" s="93"/>
    </row>
    <row r="41564" spans="14:16">
      <c r="N41564" s="102"/>
      <c r="O41564" s="93"/>
      <c r="P41564" s="93"/>
    </row>
    <row r="41565" spans="14:16">
      <c r="N41565" s="102"/>
      <c r="O41565" s="93"/>
      <c r="P41565" s="93"/>
    </row>
    <row r="41566" spans="14:16">
      <c r="N41566" s="102"/>
      <c r="O41566" s="93"/>
      <c r="P41566" s="93"/>
    </row>
    <row r="41567" spans="14:16">
      <c r="N41567" s="102"/>
      <c r="O41567" s="93"/>
      <c r="P41567" s="93"/>
    </row>
    <row r="41568" spans="14:16">
      <c r="N41568" s="102"/>
      <c r="O41568" s="93"/>
      <c r="P41568" s="93"/>
    </row>
    <row r="41569" spans="14:16">
      <c r="N41569" s="102"/>
      <c r="O41569" s="93"/>
      <c r="P41569" s="93"/>
    </row>
    <row r="41570" spans="14:16">
      <c r="N41570" s="102"/>
      <c r="O41570" s="93"/>
      <c r="P41570" s="93"/>
    </row>
    <row r="41571" spans="14:16">
      <c r="N41571" s="102"/>
      <c r="O41571" s="93"/>
      <c r="P41571" s="93"/>
    </row>
    <row r="41572" spans="14:16">
      <c r="N41572" s="102"/>
      <c r="O41572" s="93"/>
      <c r="P41572" s="93"/>
    </row>
    <row r="41573" spans="14:16">
      <c r="N41573" s="102"/>
      <c r="O41573" s="93"/>
      <c r="P41573" s="93"/>
    </row>
    <row r="41574" spans="14:16">
      <c r="N41574" s="102"/>
      <c r="O41574" s="93"/>
      <c r="P41574" s="93"/>
    </row>
    <row r="41575" spans="14:16">
      <c r="N41575" s="102"/>
      <c r="O41575" s="93"/>
      <c r="P41575" s="93"/>
    </row>
    <row r="41576" spans="14:16">
      <c r="N41576" s="102"/>
      <c r="O41576" s="93"/>
      <c r="P41576" s="93"/>
    </row>
    <row r="41577" spans="14:16">
      <c r="N41577" s="102"/>
      <c r="O41577" s="93"/>
      <c r="P41577" s="93"/>
    </row>
    <row r="41578" spans="14:16">
      <c r="N41578" s="102"/>
      <c r="O41578" s="93"/>
      <c r="P41578" s="93"/>
    </row>
    <row r="41579" spans="14:16">
      <c r="N41579" s="102"/>
      <c r="O41579" s="93"/>
      <c r="P41579" s="93"/>
    </row>
    <row r="41580" spans="14:16">
      <c r="N41580" s="102"/>
      <c r="O41580" s="93"/>
      <c r="P41580" s="93"/>
    </row>
    <row r="41581" spans="14:16">
      <c r="N41581" s="102"/>
      <c r="O41581" s="93"/>
      <c r="P41581" s="93"/>
    </row>
    <row r="41582" spans="14:16">
      <c r="N41582" s="102"/>
      <c r="O41582" s="93"/>
      <c r="P41582" s="93"/>
    </row>
    <row r="41583" spans="14:16">
      <c r="N41583" s="102"/>
      <c r="O41583" s="93"/>
      <c r="P41583" s="93"/>
    </row>
    <row r="41584" spans="14:16">
      <c r="N41584" s="102"/>
      <c r="O41584" s="93"/>
      <c r="P41584" s="93"/>
    </row>
    <row r="41585" spans="14:16">
      <c r="N41585" s="102"/>
      <c r="O41585" s="93"/>
      <c r="P41585" s="93"/>
    </row>
    <row r="41586" spans="14:16">
      <c r="N41586" s="102"/>
      <c r="O41586" s="93"/>
      <c r="P41586" s="93"/>
    </row>
    <row r="41587" spans="14:16">
      <c r="N41587" s="102"/>
      <c r="O41587" s="93"/>
      <c r="P41587" s="93"/>
    </row>
    <row r="41588" spans="14:16">
      <c r="N41588" s="102"/>
      <c r="O41588" s="93"/>
      <c r="P41588" s="93"/>
    </row>
    <row r="41589" spans="14:16">
      <c r="N41589" s="102"/>
      <c r="O41589" s="93"/>
      <c r="P41589" s="93"/>
    </row>
    <row r="41590" spans="14:16">
      <c r="N41590" s="102"/>
      <c r="O41590" s="93"/>
      <c r="P41590" s="93"/>
    </row>
    <row r="41591" spans="14:16">
      <c r="N41591" s="102"/>
      <c r="O41591" s="93"/>
      <c r="P41591" s="93"/>
    </row>
    <row r="41592" spans="14:16">
      <c r="N41592" s="102"/>
      <c r="O41592" s="93"/>
      <c r="P41592" s="93"/>
    </row>
    <row r="41593" spans="14:16">
      <c r="N41593" s="102"/>
      <c r="O41593" s="93"/>
      <c r="P41593" s="93"/>
    </row>
    <row r="41594" spans="14:16">
      <c r="N41594" s="102"/>
      <c r="O41594" s="93"/>
      <c r="P41594" s="93"/>
    </row>
    <row r="41595" spans="14:16">
      <c r="N41595" s="102"/>
      <c r="O41595" s="93"/>
      <c r="P41595" s="93"/>
    </row>
    <row r="41596" spans="14:16">
      <c r="N41596" s="102"/>
      <c r="O41596" s="93"/>
      <c r="P41596" s="93"/>
    </row>
    <row r="41597" spans="14:16">
      <c r="N41597" s="102"/>
      <c r="O41597" s="93"/>
      <c r="P41597" s="93"/>
    </row>
    <row r="41598" spans="14:16">
      <c r="N41598" s="102"/>
      <c r="O41598" s="93"/>
      <c r="P41598" s="93"/>
    </row>
    <row r="41599" spans="14:16">
      <c r="N41599" s="102"/>
      <c r="O41599" s="93"/>
      <c r="P41599" s="93"/>
    </row>
    <row r="41600" spans="14:16">
      <c r="N41600" s="102"/>
      <c r="O41600" s="93"/>
      <c r="P41600" s="93"/>
    </row>
    <row r="41601" spans="14:16">
      <c r="N41601" s="102"/>
      <c r="O41601" s="93"/>
      <c r="P41601" s="93"/>
    </row>
    <row r="41602" spans="14:16">
      <c r="N41602" s="102"/>
      <c r="O41602" s="93"/>
      <c r="P41602" s="93"/>
    </row>
    <row r="41603" spans="14:16">
      <c r="N41603" s="102"/>
      <c r="O41603" s="93"/>
      <c r="P41603" s="93"/>
    </row>
    <row r="41604" spans="14:16">
      <c r="N41604" s="102"/>
      <c r="O41604" s="93"/>
      <c r="P41604" s="93"/>
    </row>
    <row r="41605" spans="14:16">
      <c r="N41605" s="102"/>
      <c r="O41605" s="93"/>
      <c r="P41605" s="93"/>
    </row>
    <row r="41606" spans="14:16">
      <c r="N41606" s="102"/>
      <c r="O41606" s="93"/>
      <c r="P41606" s="93"/>
    </row>
    <row r="41607" spans="14:16">
      <c r="N41607" s="102"/>
      <c r="O41607" s="93"/>
      <c r="P41607" s="93"/>
    </row>
    <row r="41608" spans="14:16">
      <c r="N41608" s="102"/>
      <c r="O41608" s="93"/>
      <c r="P41608" s="93"/>
    </row>
    <row r="41609" spans="14:16">
      <c r="N41609" s="102"/>
      <c r="O41609" s="93"/>
      <c r="P41609" s="93"/>
    </row>
    <row r="41610" spans="14:16">
      <c r="N41610" s="102"/>
      <c r="O41610" s="93"/>
      <c r="P41610" s="93"/>
    </row>
    <row r="41611" spans="14:16">
      <c r="N41611" s="102"/>
      <c r="O41611" s="93"/>
      <c r="P41611" s="93"/>
    </row>
    <row r="41612" spans="14:16">
      <c r="N41612" s="102"/>
      <c r="O41612" s="93"/>
      <c r="P41612" s="93"/>
    </row>
    <row r="41613" spans="14:16">
      <c r="N41613" s="102"/>
      <c r="O41613" s="93"/>
      <c r="P41613" s="93"/>
    </row>
    <row r="41614" spans="14:16">
      <c r="N41614" s="102"/>
      <c r="O41614" s="93"/>
      <c r="P41614" s="93"/>
    </row>
    <row r="41615" spans="14:16">
      <c r="N41615" s="102"/>
      <c r="O41615" s="93"/>
      <c r="P41615" s="93"/>
    </row>
    <row r="41616" spans="14:16">
      <c r="N41616" s="102"/>
      <c r="O41616" s="93"/>
      <c r="P41616" s="93"/>
    </row>
    <row r="41617" spans="14:16">
      <c r="N41617" s="102"/>
      <c r="O41617" s="93"/>
      <c r="P41617" s="93"/>
    </row>
    <row r="41618" spans="14:16">
      <c r="N41618" s="102"/>
      <c r="O41618" s="93"/>
      <c r="P41618" s="93"/>
    </row>
    <row r="41619" spans="14:16">
      <c r="N41619" s="102"/>
      <c r="O41619" s="93"/>
      <c r="P41619" s="93"/>
    </row>
    <row r="41620" spans="14:16">
      <c r="N41620" s="102"/>
      <c r="O41620" s="93"/>
      <c r="P41620" s="93"/>
    </row>
    <row r="41621" spans="14:16">
      <c r="N41621" s="102"/>
      <c r="O41621" s="93"/>
      <c r="P41621" s="93"/>
    </row>
    <row r="41622" spans="14:16">
      <c r="N41622" s="102"/>
      <c r="O41622" s="93"/>
      <c r="P41622" s="93"/>
    </row>
    <row r="41623" spans="14:16">
      <c r="N41623" s="102"/>
      <c r="O41623" s="93"/>
      <c r="P41623" s="93"/>
    </row>
    <row r="41624" spans="14:16">
      <c r="N41624" s="102"/>
      <c r="O41624" s="93"/>
      <c r="P41624" s="93"/>
    </row>
    <row r="41625" spans="14:16">
      <c r="N41625" s="102"/>
      <c r="O41625" s="93"/>
      <c r="P41625" s="93"/>
    </row>
    <row r="41626" spans="14:16">
      <c r="N41626" s="102"/>
      <c r="O41626" s="93"/>
      <c r="P41626" s="93"/>
    </row>
    <row r="41627" spans="14:16">
      <c r="N41627" s="102"/>
      <c r="O41627" s="93"/>
      <c r="P41627" s="93"/>
    </row>
    <row r="41628" spans="14:16">
      <c r="N41628" s="102"/>
      <c r="O41628" s="93"/>
      <c r="P41628" s="93"/>
    </row>
    <row r="41629" spans="14:16">
      <c r="N41629" s="102"/>
      <c r="O41629" s="93"/>
      <c r="P41629" s="93"/>
    </row>
    <row r="41630" spans="14:16">
      <c r="N41630" s="102"/>
      <c r="O41630" s="93"/>
      <c r="P41630" s="93"/>
    </row>
    <row r="41631" spans="14:16">
      <c r="N41631" s="102"/>
      <c r="O41631" s="93"/>
      <c r="P41631" s="93"/>
    </row>
    <row r="41632" spans="14:16">
      <c r="N41632" s="102"/>
      <c r="O41632" s="93"/>
      <c r="P41632" s="93"/>
    </row>
    <row r="41633" spans="14:16">
      <c r="N41633" s="102"/>
      <c r="O41633" s="93"/>
      <c r="P41633" s="93"/>
    </row>
    <row r="41634" spans="14:16">
      <c r="N41634" s="102"/>
      <c r="O41634" s="93"/>
      <c r="P41634" s="93"/>
    </row>
    <row r="41635" spans="14:16">
      <c r="N41635" s="102"/>
      <c r="O41635" s="93"/>
      <c r="P41635" s="93"/>
    </row>
    <row r="41636" spans="14:16">
      <c r="N41636" s="102"/>
      <c r="O41636" s="93"/>
      <c r="P41636" s="93"/>
    </row>
    <row r="41637" spans="14:16">
      <c r="N41637" s="102"/>
      <c r="O41637" s="93"/>
      <c r="P41637" s="93"/>
    </row>
    <row r="41638" spans="14:16">
      <c r="N41638" s="102"/>
      <c r="O41638" s="93"/>
      <c r="P41638" s="93"/>
    </row>
    <row r="41639" spans="14:16">
      <c r="N41639" s="102"/>
      <c r="O41639" s="93"/>
      <c r="P41639" s="93"/>
    </row>
    <row r="41640" spans="14:16">
      <c r="N41640" s="102"/>
      <c r="O41640" s="93"/>
      <c r="P41640" s="93"/>
    </row>
    <row r="41641" spans="14:16">
      <c r="N41641" s="102"/>
      <c r="O41641" s="93"/>
      <c r="P41641" s="93"/>
    </row>
    <row r="41642" spans="14:16">
      <c r="N41642" s="102"/>
      <c r="O41642" s="93"/>
      <c r="P41642" s="93"/>
    </row>
    <row r="41643" spans="14:16">
      <c r="N41643" s="102"/>
      <c r="O41643" s="93"/>
      <c r="P41643" s="93"/>
    </row>
    <row r="41644" spans="14:16">
      <c r="N41644" s="102"/>
      <c r="O41644" s="93"/>
      <c r="P41644" s="93"/>
    </row>
    <row r="41645" spans="14:16">
      <c r="N41645" s="102"/>
      <c r="O41645" s="93"/>
      <c r="P41645" s="93"/>
    </row>
    <row r="41646" spans="14:16">
      <c r="N41646" s="102"/>
      <c r="O41646" s="93"/>
      <c r="P41646" s="93"/>
    </row>
    <row r="41647" spans="14:16">
      <c r="N41647" s="102"/>
      <c r="O41647" s="93"/>
      <c r="P41647" s="93"/>
    </row>
    <row r="41648" spans="14:16">
      <c r="N41648" s="102"/>
      <c r="O41648" s="93"/>
      <c r="P41648" s="93"/>
    </row>
    <row r="41649" spans="14:16">
      <c r="N41649" s="102"/>
      <c r="O41649" s="93"/>
      <c r="P41649" s="93"/>
    </row>
    <row r="41650" spans="14:16">
      <c r="N41650" s="102"/>
      <c r="O41650" s="93"/>
      <c r="P41650" s="93"/>
    </row>
    <row r="41651" spans="14:16">
      <c r="N41651" s="102"/>
      <c r="O41651" s="93"/>
      <c r="P41651" s="93"/>
    </row>
    <row r="41652" spans="14:16">
      <c r="N41652" s="102"/>
      <c r="O41652" s="93"/>
      <c r="P41652" s="93"/>
    </row>
    <row r="41653" spans="14:16">
      <c r="N41653" s="102"/>
      <c r="O41653" s="93"/>
      <c r="P41653" s="93"/>
    </row>
    <row r="41654" spans="14:16">
      <c r="N41654" s="102"/>
      <c r="O41654" s="93"/>
      <c r="P41654" s="93"/>
    </row>
    <row r="41655" spans="14:16">
      <c r="N41655" s="102"/>
      <c r="O41655" s="93"/>
      <c r="P41655" s="93"/>
    </row>
    <row r="41656" spans="14:16">
      <c r="N41656" s="102"/>
      <c r="O41656" s="93"/>
      <c r="P41656" s="93"/>
    </row>
    <row r="41657" spans="14:16">
      <c r="N41657" s="102"/>
      <c r="O41657" s="93"/>
      <c r="P41657" s="93"/>
    </row>
    <row r="41658" spans="14:16">
      <c r="N41658" s="102"/>
      <c r="O41658" s="93"/>
      <c r="P41658" s="93"/>
    </row>
    <row r="41659" spans="14:16">
      <c r="N41659" s="102"/>
      <c r="O41659" s="93"/>
      <c r="P41659" s="93"/>
    </row>
    <row r="41660" spans="14:16">
      <c r="N41660" s="102"/>
      <c r="O41660" s="93"/>
      <c r="P41660" s="93"/>
    </row>
    <row r="41661" spans="14:16">
      <c r="N41661" s="102"/>
      <c r="O41661" s="93"/>
      <c r="P41661" s="93"/>
    </row>
    <row r="41662" spans="14:16">
      <c r="N41662" s="102"/>
      <c r="O41662" s="93"/>
      <c r="P41662" s="93"/>
    </row>
    <row r="41663" spans="14:16">
      <c r="N41663" s="102"/>
      <c r="O41663" s="93"/>
      <c r="P41663" s="93"/>
    </row>
    <row r="41664" spans="14:16">
      <c r="N41664" s="102"/>
      <c r="O41664" s="93"/>
      <c r="P41664" s="93"/>
    </row>
    <row r="41665" spans="14:16">
      <c r="N41665" s="102"/>
      <c r="O41665" s="93"/>
      <c r="P41665" s="93"/>
    </row>
    <row r="41666" spans="14:16">
      <c r="N41666" s="102"/>
      <c r="O41666" s="93"/>
      <c r="P41666" s="93"/>
    </row>
    <row r="41667" spans="14:16">
      <c r="N41667" s="102"/>
      <c r="O41667" s="93"/>
      <c r="P41667" s="93"/>
    </row>
    <row r="41668" spans="14:16">
      <c r="N41668" s="102"/>
      <c r="O41668" s="93"/>
      <c r="P41668" s="93"/>
    </row>
    <row r="41669" spans="14:16">
      <c r="N41669" s="102"/>
      <c r="O41669" s="93"/>
      <c r="P41669" s="93"/>
    </row>
    <row r="41670" spans="14:16">
      <c r="N41670" s="102"/>
      <c r="O41670" s="93"/>
      <c r="P41670" s="93"/>
    </row>
    <row r="41671" spans="14:16">
      <c r="N41671" s="102"/>
      <c r="O41671" s="93"/>
      <c r="P41671" s="93"/>
    </row>
    <row r="41672" spans="14:16">
      <c r="N41672" s="102"/>
      <c r="O41672" s="93"/>
      <c r="P41672" s="93"/>
    </row>
    <row r="41673" spans="14:16">
      <c r="N41673" s="102"/>
      <c r="O41673" s="93"/>
      <c r="P41673" s="93"/>
    </row>
    <row r="41674" spans="14:16">
      <c r="N41674" s="102"/>
      <c r="O41674" s="93"/>
      <c r="P41674" s="93"/>
    </row>
    <row r="41675" spans="14:16">
      <c r="N41675" s="102"/>
      <c r="O41675" s="93"/>
      <c r="P41675" s="93"/>
    </row>
    <row r="41676" spans="14:16">
      <c r="N41676" s="102"/>
      <c r="O41676" s="93"/>
      <c r="P41676" s="93"/>
    </row>
    <row r="41677" spans="14:16">
      <c r="N41677" s="102"/>
      <c r="O41677" s="93"/>
      <c r="P41677" s="93"/>
    </row>
    <row r="41678" spans="14:16">
      <c r="N41678" s="102"/>
      <c r="O41678" s="93"/>
      <c r="P41678" s="93"/>
    </row>
    <row r="41679" spans="14:16">
      <c r="N41679" s="102"/>
      <c r="O41679" s="93"/>
      <c r="P41679" s="93"/>
    </row>
    <row r="41680" spans="14:16">
      <c r="N41680" s="102"/>
      <c r="O41680" s="93"/>
      <c r="P41680" s="93"/>
    </row>
    <row r="41681" spans="14:16">
      <c r="N41681" s="102"/>
      <c r="O41681" s="93"/>
      <c r="P41681" s="93"/>
    </row>
    <row r="41682" spans="14:16">
      <c r="N41682" s="102"/>
      <c r="O41682" s="93"/>
      <c r="P41682" s="93"/>
    </row>
    <row r="41683" spans="14:16">
      <c r="N41683" s="102"/>
      <c r="O41683" s="93"/>
      <c r="P41683" s="93"/>
    </row>
    <row r="41684" spans="14:16">
      <c r="N41684" s="102"/>
      <c r="O41684" s="93"/>
      <c r="P41684" s="93"/>
    </row>
    <row r="41685" spans="14:16">
      <c r="N41685" s="102"/>
      <c r="O41685" s="93"/>
      <c r="P41685" s="93"/>
    </row>
    <row r="41686" spans="14:16">
      <c r="N41686" s="102"/>
      <c r="O41686" s="93"/>
      <c r="P41686" s="93"/>
    </row>
    <row r="41687" spans="14:16">
      <c r="N41687" s="102"/>
      <c r="O41687" s="93"/>
      <c r="P41687" s="93"/>
    </row>
    <row r="41688" spans="14:16">
      <c r="N41688" s="102"/>
      <c r="O41688" s="93"/>
      <c r="P41688" s="93"/>
    </row>
    <row r="41689" spans="14:16">
      <c r="N41689" s="102"/>
      <c r="O41689" s="93"/>
      <c r="P41689" s="93"/>
    </row>
    <row r="41690" spans="14:16">
      <c r="N41690" s="102"/>
      <c r="O41690" s="93"/>
      <c r="P41690" s="93"/>
    </row>
    <row r="41691" spans="14:16">
      <c r="N41691" s="102"/>
      <c r="O41691" s="93"/>
      <c r="P41691" s="93"/>
    </row>
    <row r="41692" spans="14:16">
      <c r="N41692" s="102"/>
      <c r="O41692" s="93"/>
      <c r="P41692" s="93"/>
    </row>
    <row r="41693" spans="14:16">
      <c r="N41693" s="102"/>
      <c r="O41693" s="93"/>
      <c r="P41693" s="93"/>
    </row>
    <row r="41694" spans="14:16">
      <c r="N41694" s="102"/>
      <c r="O41694" s="93"/>
      <c r="P41694" s="93"/>
    </row>
    <row r="41695" spans="14:16">
      <c r="N41695" s="102"/>
      <c r="O41695" s="93"/>
      <c r="P41695" s="93"/>
    </row>
    <row r="41696" spans="14:16">
      <c r="N41696" s="102"/>
      <c r="O41696" s="93"/>
      <c r="P41696" s="93"/>
    </row>
    <row r="41697" spans="14:16">
      <c r="N41697" s="102"/>
      <c r="O41697" s="93"/>
      <c r="P41697" s="93"/>
    </row>
    <row r="41698" spans="14:16">
      <c r="N41698" s="102"/>
      <c r="O41698" s="93"/>
      <c r="P41698" s="93"/>
    </row>
    <row r="41699" spans="14:16">
      <c r="N41699" s="102"/>
      <c r="O41699" s="93"/>
      <c r="P41699" s="93"/>
    </row>
    <row r="41700" spans="14:16">
      <c r="N41700" s="102"/>
      <c r="O41700" s="93"/>
      <c r="P41700" s="93"/>
    </row>
    <row r="41701" spans="14:16">
      <c r="N41701" s="102"/>
      <c r="O41701" s="93"/>
      <c r="P41701" s="93"/>
    </row>
    <row r="41702" spans="14:16">
      <c r="N41702" s="102"/>
      <c r="O41702" s="93"/>
      <c r="P41702" s="93"/>
    </row>
    <row r="41703" spans="14:16">
      <c r="N41703" s="102"/>
      <c r="O41703" s="93"/>
      <c r="P41703" s="93"/>
    </row>
    <row r="41704" spans="14:16">
      <c r="N41704" s="102"/>
      <c r="O41704" s="93"/>
      <c r="P41704" s="93"/>
    </row>
    <row r="41705" spans="14:16">
      <c r="N41705" s="102"/>
      <c r="O41705" s="93"/>
      <c r="P41705" s="93"/>
    </row>
    <row r="41706" spans="14:16">
      <c r="N41706" s="102"/>
      <c r="O41706" s="93"/>
      <c r="P41706" s="93"/>
    </row>
    <row r="41707" spans="14:16">
      <c r="N41707" s="102"/>
      <c r="O41707" s="93"/>
      <c r="P41707" s="93"/>
    </row>
    <row r="41708" spans="14:16">
      <c r="N41708" s="102"/>
      <c r="O41708" s="93"/>
      <c r="P41708" s="93"/>
    </row>
    <row r="41709" spans="14:16">
      <c r="N41709" s="102"/>
      <c r="O41709" s="93"/>
      <c r="P41709" s="93"/>
    </row>
    <row r="41710" spans="14:16">
      <c r="N41710" s="102"/>
      <c r="O41710" s="93"/>
      <c r="P41710" s="93"/>
    </row>
    <row r="41711" spans="14:16">
      <c r="N41711" s="102"/>
      <c r="O41711" s="93"/>
      <c r="P41711" s="93"/>
    </row>
    <row r="41712" spans="14:16">
      <c r="N41712" s="102"/>
      <c r="O41712" s="93"/>
      <c r="P41712" s="93"/>
    </row>
    <row r="41713" spans="14:16">
      <c r="N41713" s="102"/>
      <c r="O41713" s="93"/>
      <c r="P41713" s="93"/>
    </row>
    <row r="41714" spans="14:16">
      <c r="N41714" s="102"/>
      <c r="O41714" s="93"/>
      <c r="P41714" s="93"/>
    </row>
    <row r="41715" spans="14:16">
      <c r="N41715" s="102"/>
      <c r="O41715" s="93"/>
      <c r="P41715" s="93"/>
    </row>
    <row r="41716" spans="14:16">
      <c r="N41716" s="102"/>
      <c r="O41716" s="93"/>
      <c r="P41716" s="93"/>
    </row>
    <row r="41717" spans="14:16">
      <c r="N41717" s="102"/>
      <c r="O41717" s="93"/>
      <c r="P41717" s="93"/>
    </row>
    <row r="41718" spans="14:16">
      <c r="N41718" s="102"/>
      <c r="O41718" s="93"/>
      <c r="P41718" s="93"/>
    </row>
    <row r="41719" spans="14:16">
      <c r="N41719" s="102"/>
      <c r="O41719" s="93"/>
      <c r="P41719" s="93"/>
    </row>
    <row r="41720" spans="14:16">
      <c r="N41720" s="102"/>
      <c r="O41720" s="93"/>
      <c r="P41720" s="93"/>
    </row>
    <row r="41721" spans="14:16">
      <c r="N41721" s="102"/>
      <c r="O41721" s="93"/>
      <c r="P41721" s="93"/>
    </row>
    <row r="41722" spans="14:16">
      <c r="N41722" s="102"/>
      <c r="O41722" s="93"/>
      <c r="P41722" s="93"/>
    </row>
    <row r="41723" spans="14:16">
      <c r="N41723" s="102"/>
      <c r="O41723" s="93"/>
      <c r="P41723" s="93"/>
    </row>
    <row r="41724" spans="14:16">
      <c r="N41724" s="102"/>
      <c r="O41724" s="93"/>
      <c r="P41724" s="93"/>
    </row>
    <row r="41725" spans="14:16">
      <c r="N41725" s="102"/>
      <c r="O41725" s="93"/>
      <c r="P41725" s="93"/>
    </row>
    <row r="41726" spans="14:16">
      <c r="N41726" s="102"/>
      <c r="O41726" s="93"/>
      <c r="P41726" s="93"/>
    </row>
    <row r="41727" spans="14:16">
      <c r="N41727" s="102"/>
      <c r="O41727" s="93"/>
      <c r="P41727" s="93"/>
    </row>
    <row r="41728" spans="14:16">
      <c r="N41728" s="102"/>
      <c r="O41728" s="93"/>
      <c r="P41728" s="93"/>
    </row>
    <row r="41729" spans="14:16">
      <c r="N41729" s="102"/>
      <c r="O41729" s="93"/>
      <c r="P41729" s="93"/>
    </row>
    <row r="41730" spans="14:16">
      <c r="N41730" s="102"/>
      <c r="O41730" s="93"/>
      <c r="P41730" s="93"/>
    </row>
    <row r="41731" spans="14:16">
      <c r="N41731" s="102"/>
      <c r="O41731" s="93"/>
      <c r="P41731" s="93"/>
    </row>
    <row r="41732" spans="14:16">
      <c r="N41732" s="102"/>
      <c r="O41732" s="93"/>
      <c r="P41732" s="93"/>
    </row>
    <row r="41733" spans="14:16">
      <c r="N41733" s="102"/>
      <c r="O41733" s="93"/>
      <c r="P41733" s="93"/>
    </row>
    <row r="41734" spans="14:16">
      <c r="N41734" s="102"/>
      <c r="O41734" s="93"/>
      <c r="P41734" s="93"/>
    </row>
    <row r="41735" spans="14:16">
      <c r="N41735" s="102"/>
      <c r="O41735" s="93"/>
      <c r="P41735" s="93"/>
    </row>
    <row r="41736" spans="14:16">
      <c r="N41736" s="102"/>
      <c r="O41736" s="93"/>
      <c r="P41736" s="93"/>
    </row>
    <row r="41737" spans="14:16">
      <c r="N41737" s="102"/>
      <c r="O41737" s="93"/>
      <c r="P41737" s="93"/>
    </row>
    <row r="41738" spans="14:16">
      <c r="N41738" s="102"/>
      <c r="O41738" s="93"/>
      <c r="P41738" s="93"/>
    </row>
    <row r="41739" spans="14:16">
      <c r="N41739" s="102"/>
      <c r="O41739" s="93"/>
      <c r="P41739" s="93"/>
    </row>
    <row r="41740" spans="14:16">
      <c r="N41740" s="102"/>
      <c r="O41740" s="93"/>
      <c r="P41740" s="93"/>
    </row>
    <row r="41741" spans="14:16">
      <c r="N41741" s="102"/>
      <c r="O41741" s="93"/>
      <c r="P41741" s="93"/>
    </row>
    <row r="41742" spans="14:16">
      <c r="N41742" s="102"/>
      <c r="O41742" s="93"/>
      <c r="P41742" s="93"/>
    </row>
    <row r="41743" spans="14:16">
      <c r="N41743" s="102"/>
      <c r="O41743" s="93"/>
      <c r="P41743" s="93"/>
    </row>
    <row r="41744" spans="14:16">
      <c r="N41744" s="102"/>
      <c r="O41744" s="93"/>
      <c r="P41744" s="93"/>
    </row>
    <row r="41745" spans="14:16">
      <c r="N41745" s="102"/>
      <c r="O41745" s="93"/>
      <c r="P41745" s="93"/>
    </row>
    <row r="41746" spans="14:16">
      <c r="N41746" s="102"/>
      <c r="O41746" s="93"/>
      <c r="P41746" s="93"/>
    </row>
    <row r="41747" spans="14:16">
      <c r="N41747" s="102"/>
      <c r="O41747" s="93"/>
      <c r="P41747" s="93"/>
    </row>
    <row r="41748" spans="14:16">
      <c r="N41748" s="102"/>
      <c r="O41748" s="93"/>
      <c r="P41748" s="93"/>
    </row>
    <row r="41749" spans="14:16">
      <c r="N41749" s="102"/>
      <c r="O41749" s="93"/>
      <c r="P41749" s="93"/>
    </row>
    <row r="41750" spans="14:16">
      <c r="N41750" s="102"/>
      <c r="O41750" s="93"/>
      <c r="P41750" s="93"/>
    </row>
    <row r="41751" spans="14:16">
      <c r="N41751" s="102"/>
      <c r="O41751" s="93"/>
      <c r="P41751" s="93"/>
    </row>
    <row r="41752" spans="14:16">
      <c r="N41752" s="102"/>
      <c r="O41752" s="93"/>
      <c r="P41752" s="93"/>
    </row>
    <row r="41753" spans="14:16">
      <c r="N41753" s="102"/>
      <c r="O41753" s="93"/>
      <c r="P41753" s="93"/>
    </row>
    <row r="41754" spans="14:16">
      <c r="N41754" s="102"/>
      <c r="O41754" s="93"/>
      <c r="P41754" s="93"/>
    </row>
    <row r="41755" spans="14:16">
      <c r="N41755" s="102"/>
      <c r="O41755" s="93"/>
      <c r="P41755" s="93"/>
    </row>
    <row r="41756" spans="14:16">
      <c r="N41756" s="102"/>
      <c r="O41756" s="93"/>
      <c r="P41756" s="93"/>
    </row>
    <row r="41757" spans="14:16">
      <c r="N41757" s="102"/>
      <c r="O41757" s="93"/>
      <c r="P41757" s="93"/>
    </row>
    <row r="41758" spans="14:16">
      <c r="N41758" s="102"/>
      <c r="O41758" s="93"/>
      <c r="P41758" s="93"/>
    </row>
    <row r="41759" spans="14:16">
      <c r="N41759" s="102"/>
      <c r="O41759" s="93"/>
      <c r="P41759" s="93"/>
    </row>
    <row r="41760" spans="14:16">
      <c r="N41760" s="102"/>
      <c r="O41760" s="93"/>
      <c r="P41760" s="93"/>
    </row>
    <row r="41761" spans="14:16">
      <c r="N41761" s="102"/>
      <c r="O41761" s="93"/>
      <c r="P41761" s="93"/>
    </row>
    <row r="41762" spans="14:16">
      <c r="N41762" s="102"/>
      <c r="O41762" s="93"/>
      <c r="P41762" s="93"/>
    </row>
    <row r="41763" spans="14:16">
      <c r="N41763" s="102"/>
      <c r="O41763" s="93"/>
      <c r="P41763" s="93"/>
    </row>
    <row r="41764" spans="14:16">
      <c r="N41764" s="102"/>
      <c r="O41764" s="93"/>
      <c r="P41764" s="93"/>
    </row>
    <row r="41765" spans="14:16">
      <c r="N41765" s="102"/>
      <c r="O41765" s="93"/>
      <c r="P41765" s="93"/>
    </row>
    <row r="41766" spans="14:16">
      <c r="N41766" s="102"/>
      <c r="O41766" s="93"/>
      <c r="P41766" s="93"/>
    </row>
    <row r="41767" spans="14:16">
      <c r="N41767" s="102"/>
      <c r="O41767" s="93"/>
      <c r="P41767" s="93"/>
    </row>
    <row r="41768" spans="14:16">
      <c r="N41768" s="102"/>
      <c r="O41768" s="93"/>
      <c r="P41768" s="93"/>
    </row>
    <row r="41769" spans="14:16">
      <c r="N41769" s="102"/>
      <c r="O41769" s="93"/>
      <c r="P41769" s="93"/>
    </row>
    <row r="41770" spans="14:16">
      <c r="N41770" s="102"/>
      <c r="O41770" s="93"/>
      <c r="P41770" s="93"/>
    </row>
    <row r="41771" spans="14:16">
      <c r="N41771" s="102"/>
      <c r="O41771" s="93"/>
      <c r="P41771" s="93"/>
    </row>
    <row r="41772" spans="14:16">
      <c r="N41772" s="102"/>
      <c r="O41772" s="93"/>
      <c r="P41772" s="93"/>
    </row>
    <row r="41773" spans="14:16">
      <c r="N41773" s="102"/>
      <c r="O41773" s="93"/>
      <c r="P41773" s="93"/>
    </row>
    <row r="41774" spans="14:16">
      <c r="N41774" s="102"/>
      <c r="O41774" s="93"/>
      <c r="P41774" s="93"/>
    </row>
    <row r="41775" spans="14:16">
      <c r="N41775" s="102"/>
      <c r="O41775" s="93"/>
      <c r="P41775" s="93"/>
    </row>
    <row r="41776" spans="14:16">
      <c r="N41776" s="102"/>
      <c r="O41776" s="93"/>
      <c r="P41776" s="93"/>
    </row>
    <row r="41777" spans="14:16">
      <c r="N41777" s="102"/>
      <c r="O41777" s="93"/>
      <c r="P41777" s="93"/>
    </row>
    <row r="41778" spans="14:16">
      <c r="N41778" s="102"/>
      <c r="O41778" s="93"/>
      <c r="P41778" s="93"/>
    </row>
    <row r="41779" spans="14:16">
      <c r="N41779" s="102"/>
      <c r="O41779" s="93"/>
      <c r="P41779" s="93"/>
    </row>
    <row r="41780" spans="14:16">
      <c r="N41780" s="102"/>
      <c r="O41780" s="93"/>
      <c r="P41780" s="93"/>
    </row>
    <row r="41781" spans="14:16">
      <c r="N41781" s="102"/>
      <c r="O41781" s="93"/>
      <c r="P41781" s="93"/>
    </row>
    <row r="41782" spans="14:16">
      <c r="N41782" s="102"/>
      <c r="O41782" s="93"/>
      <c r="P41782" s="93"/>
    </row>
    <row r="41783" spans="14:16">
      <c r="N41783" s="102"/>
      <c r="O41783" s="93"/>
      <c r="P41783" s="93"/>
    </row>
    <row r="41784" spans="14:16">
      <c r="N41784" s="102"/>
      <c r="O41784" s="93"/>
      <c r="P41784" s="93"/>
    </row>
    <row r="41785" spans="14:16">
      <c r="N41785" s="102"/>
      <c r="O41785" s="93"/>
      <c r="P41785" s="93"/>
    </row>
    <row r="41786" spans="14:16">
      <c r="N41786" s="102"/>
      <c r="O41786" s="93"/>
      <c r="P41786" s="93"/>
    </row>
    <row r="41787" spans="14:16">
      <c r="N41787" s="102"/>
      <c r="O41787" s="93"/>
      <c r="P41787" s="93"/>
    </row>
    <row r="41788" spans="14:16">
      <c r="N41788" s="102"/>
      <c r="O41788" s="93"/>
      <c r="P41788" s="93"/>
    </row>
    <row r="41789" spans="14:16">
      <c r="N41789" s="102"/>
      <c r="O41789" s="93"/>
      <c r="P41789" s="93"/>
    </row>
    <row r="41790" spans="14:16">
      <c r="N41790" s="102"/>
      <c r="O41790" s="93"/>
      <c r="P41790" s="93"/>
    </row>
    <row r="41791" spans="14:16">
      <c r="N41791" s="102"/>
      <c r="O41791" s="93"/>
      <c r="P41791" s="93"/>
    </row>
    <row r="41792" spans="14:16">
      <c r="N41792" s="102"/>
      <c r="O41792" s="93"/>
      <c r="P41792" s="93"/>
    </row>
    <row r="41793" spans="14:16">
      <c r="N41793" s="102"/>
      <c r="O41793" s="93"/>
      <c r="P41793" s="93"/>
    </row>
    <row r="41794" spans="14:16">
      <c r="N41794" s="102"/>
      <c r="O41794" s="93"/>
      <c r="P41794" s="93"/>
    </row>
    <row r="41795" spans="14:16">
      <c r="N41795" s="102"/>
      <c r="O41795" s="93"/>
      <c r="P41795" s="93"/>
    </row>
    <row r="41796" spans="14:16">
      <c r="N41796" s="102"/>
      <c r="O41796" s="93"/>
      <c r="P41796" s="93"/>
    </row>
    <row r="41797" spans="14:16">
      <c r="N41797" s="102"/>
      <c r="O41797" s="93"/>
      <c r="P41797" s="93"/>
    </row>
    <row r="41798" spans="14:16">
      <c r="N41798" s="102"/>
      <c r="O41798" s="93"/>
      <c r="P41798" s="93"/>
    </row>
    <row r="41799" spans="14:16">
      <c r="N41799" s="102"/>
      <c r="O41799" s="93"/>
      <c r="P41799" s="93"/>
    </row>
    <row r="41800" spans="14:16">
      <c r="N41800" s="102"/>
      <c r="O41800" s="93"/>
      <c r="P41800" s="93"/>
    </row>
    <row r="41801" spans="14:16">
      <c r="N41801" s="102"/>
      <c r="O41801" s="93"/>
      <c r="P41801" s="93"/>
    </row>
    <row r="41802" spans="14:16">
      <c r="N41802" s="102"/>
      <c r="O41802" s="93"/>
      <c r="P41802" s="93"/>
    </row>
    <row r="41803" spans="14:16">
      <c r="N41803" s="102"/>
      <c r="O41803" s="93"/>
      <c r="P41803" s="93"/>
    </row>
    <row r="41804" spans="14:16">
      <c r="N41804" s="102"/>
      <c r="O41804" s="93"/>
      <c r="P41804" s="93"/>
    </row>
    <row r="41805" spans="14:16">
      <c r="N41805" s="102"/>
      <c r="O41805" s="93"/>
      <c r="P41805" s="93"/>
    </row>
    <row r="41806" spans="14:16">
      <c r="N41806" s="102"/>
      <c r="O41806" s="93"/>
      <c r="P41806" s="93"/>
    </row>
    <row r="41807" spans="14:16">
      <c r="N41807" s="102"/>
      <c r="O41807" s="93"/>
      <c r="P41807" s="93"/>
    </row>
    <row r="41808" spans="14:16">
      <c r="N41808" s="102"/>
      <c r="O41808" s="93"/>
      <c r="P41808" s="93"/>
    </row>
    <row r="41809" spans="14:16">
      <c r="N41809" s="102"/>
      <c r="O41809" s="93"/>
      <c r="P41809" s="93"/>
    </row>
    <row r="41810" spans="14:16">
      <c r="N41810" s="102"/>
      <c r="O41810" s="93"/>
      <c r="P41810" s="93"/>
    </row>
    <row r="41811" spans="14:16">
      <c r="N41811" s="102"/>
      <c r="O41811" s="93"/>
      <c r="P41811" s="93"/>
    </row>
    <row r="41812" spans="14:16">
      <c r="N41812" s="102"/>
      <c r="O41812" s="93"/>
      <c r="P41812" s="93"/>
    </row>
    <row r="41813" spans="14:16">
      <c r="N41813" s="102"/>
      <c r="O41813" s="93"/>
      <c r="P41813" s="93"/>
    </row>
    <row r="41814" spans="14:16">
      <c r="N41814" s="102"/>
      <c r="O41814" s="93"/>
      <c r="P41814" s="93"/>
    </row>
    <row r="41815" spans="14:16">
      <c r="N41815" s="102"/>
      <c r="O41815" s="93"/>
      <c r="P41815" s="93"/>
    </row>
    <row r="41816" spans="14:16">
      <c r="N41816" s="102"/>
      <c r="O41816" s="93"/>
      <c r="P41816" s="93"/>
    </row>
    <row r="41817" spans="14:16">
      <c r="N41817" s="102"/>
      <c r="O41817" s="93"/>
      <c r="P41817" s="93"/>
    </row>
    <row r="41818" spans="14:16">
      <c r="N41818" s="102"/>
      <c r="O41818" s="93"/>
      <c r="P41818" s="93"/>
    </row>
    <row r="41819" spans="14:16">
      <c r="N41819" s="102"/>
      <c r="O41819" s="93"/>
      <c r="P41819" s="93"/>
    </row>
    <row r="41820" spans="14:16">
      <c r="N41820" s="102"/>
      <c r="O41820" s="93"/>
      <c r="P41820" s="93"/>
    </row>
    <row r="41821" spans="14:16">
      <c r="N41821" s="102"/>
      <c r="O41821" s="93"/>
      <c r="P41821" s="93"/>
    </row>
    <row r="41822" spans="14:16">
      <c r="N41822" s="102"/>
      <c r="O41822" s="93"/>
      <c r="P41822" s="93"/>
    </row>
    <row r="41823" spans="14:16">
      <c r="N41823" s="102"/>
      <c r="O41823" s="93"/>
      <c r="P41823" s="93"/>
    </row>
    <row r="41824" spans="14:16">
      <c r="N41824" s="102"/>
      <c r="O41824" s="93"/>
      <c r="P41824" s="93"/>
    </row>
    <row r="41825" spans="14:16">
      <c r="N41825" s="102"/>
      <c r="O41825" s="93"/>
      <c r="P41825" s="93"/>
    </row>
    <row r="41826" spans="14:16">
      <c r="N41826" s="102"/>
      <c r="O41826" s="93"/>
      <c r="P41826" s="93"/>
    </row>
    <row r="41827" spans="14:16">
      <c r="N41827" s="102"/>
      <c r="O41827" s="93"/>
      <c r="P41827" s="93"/>
    </row>
    <row r="41828" spans="14:16">
      <c r="N41828" s="102"/>
      <c r="O41828" s="93"/>
      <c r="P41828" s="93"/>
    </row>
    <row r="41829" spans="14:16">
      <c r="N41829" s="102"/>
      <c r="O41829" s="93"/>
      <c r="P41829" s="93"/>
    </row>
    <row r="41830" spans="14:16">
      <c r="N41830" s="102"/>
      <c r="O41830" s="93"/>
      <c r="P41830" s="93"/>
    </row>
    <row r="41831" spans="14:16">
      <c r="N41831" s="102"/>
      <c r="O41831" s="93"/>
      <c r="P41831" s="93"/>
    </row>
    <row r="41832" spans="14:16">
      <c r="N41832" s="102"/>
      <c r="O41832" s="93"/>
      <c r="P41832" s="93"/>
    </row>
    <row r="41833" spans="14:16">
      <c r="N41833" s="102"/>
      <c r="O41833" s="93"/>
      <c r="P41833" s="93"/>
    </row>
    <row r="41834" spans="14:16">
      <c r="N41834" s="102"/>
      <c r="O41834" s="93"/>
      <c r="P41834" s="93"/>
    </row>
    <row r="41835" spans="14:16">
      <c r="N41835" s="102"/>
      <c r="O41835" s="93"/>
      <c r="P41835" s="93"/>
    </row>
    <row r="41836" spans="14:16">
      <c r="N41836" s="102"/>
      <c r="O41836" s="93"/>
      <c r="P41836" s="93"/>
    </row>
    <row r="41837" spans="14:16">
      <c r="N41837" s="102"/>
      <c r="O41837" s="93"/>
      <c r="P41837" s="93"/>
    </row>
    <row r="41838" spans="14:16">
      <c r="N41838" s="102"/>
      <c r="O41838" s="93"/>
      <c r="P41838" s="93"/>
    </row>
    <row r="41839" spans="14:16">
      <c r="N41839" s="102"/>
      <c r="O41839" s="93"/>
      <c r="P41839" s="93"/>
    </row>
    <row r="41840" spans="14:16">
      <c r="N41840" s="102"/>
      <c r="O41840" s="93"/>
      <c r="P41840" s="93"/>
    </row>
    <row r="41841" spans="14:16">
      <c r="N41841" s="102"/>
      <c r="O41841" s="93"/>
      <c r="P41841" s="93"/>
    </row>
    <row r="41842" spans="14:16">
      <c r="N41842" s="102"/>
      <c r="O41842" s="93"/>
      <c r="P41842" s="93"/>
    </row>
    <row r="41843" spans="14:16">
      <c r="N41843" s="102"/>
      <c r="O41843" s="93"/>
      <c r="P41843" s="93"/>
    </row>
    <row r="41844" spans="14:16">
      <c r="N41844" s="102"/>
      <c r="O41844" s="93"/>
      <c r="P41844" s="93"/>
    </row>
    <row r="41845" spans="14:16">
      <c r="N41845" s="102"/>
      <c r="O41845" s="93"/>
      <c r="P41845" s="93"/>
    </row>
    <row r="41846" spans="14:16">
      <c r="N41846" s="102"/>
      <c r="O41846" s="93"/>
      <c r="P41846" s="93"/>
    </row>
    <row r="41847" spans="14:16">
      <c r="N41847" s="102"/>
      <c r="O41847" s="93"/>
      <c r="P41847" s="93"/>
    </row>
    <row r="41848" spans="14:16">
      <c r="N41848" s="102"/>
      <c r="O41848" s="93"/>
      <c r="P41848" s="93"/>
    </row>
    <row r="41849" spans="14:16">
      <c r="N41849" s="102"/>
      <c r="O41849" s="93"/>
      <c r="P41849" s="93"/>
    </row>
    <row r="41850" spans="14:16">
      <c r="N41850" s="102"/>
      <c r="O41850" s="93"/>
      <c r="P41850" s="93"/>
    </row>
    <row r="41851" spans="14:16">
      <c r="N41851" s="102"/>
      <c r="O41851" s="93"/>
      <c r="P41851" s="93"/>
    </row>
    <row r="41852" spans="14:16">
      <c r="N41852" s="102"/>
      <c r="O41852" s="93"/>
      <c r="P41852" s="93"/>
    </row>
    <row r="41853" spans="14:16">
      <c r="N41853" s="102"/>
      <c r="O41853" s="93"/>
      <c r="P41853" s="93"/>
    </row>
    <row r="41854" spans="14:16">
      <c r="N41854" s="102"/>
      <c r="O41854" s="93"/>
      <c r="P41854" s="93"/>
    </row>
    <row r="41855" spans="14:16">
      <c r="N41855" s="102"/>
      <c r="O41855" s="93"/>
      <c r="P41855" s="93"/>
    </row>
    <row r="41856" spans="14:16">
      <c r="N41856" s="102"/>
      <c r="O41856" s="93"/>
      <c r="P41856" s="93"/>
    </row>
    <row r="41857" spans="14:16">
      <c r="N41857" s="102"/>
      <c r="O41857" s="93"/>
      <c r="P41857" s="93"/>
    </row>
    <row r="41858" spans="14:16">
      <c r="N41858" s="102"/>
      <c r="O41858" s="93"/>
      <c r="P41858" s="93"/>
    </row>
    <row r="41859" spans="14:16">
      <c r="N41859" s="102"/>
      <c r="O41859" s="93"/>
      <c r="P41859" s="93"/>
    </row>
    <row r="41860" spans="14:16">
      <c r="N41860" s="102"/>
      <c r="O41860" s="93"/>
      <c r="P41860" s="93"/>
    </row>
    <row r="41861" spans="14:16">
      <c r="N41861" s="102"/>
      <c r="O41861" s="93"/>
      <c r="P41861" s="93"/>
    </row>
    <row r="41862" spans="14:16">
      <c r="N41862" s="102"/>
      <c r="O41862" s="93"/>
      <c r="P41862" s="93"/>
    </row>
    <row r="41863" spans="14:16">
      <c r="N41863" s="102"/>
      <c r="O41863" s="93"/>
      <c r="P41863" s="93"/>
    </row>
    <row r="41864" spans="14:16">
      <c r="N41864" s="102"/>
      <c r="O41864" s="93"/>
      <c r="P41864" s="93"/>
    </row>
    <row r="41865" spans="14:16">
      <c r="N41865" s="102"/>
      <c r="O41865" s="93"/>
      <c r="P41865" s="93"/>
    </row>
    <row r="41866" spans="14:16">
      <c r="N41866" s="102"/>
      <c r="O41866" s="93"/>
      <c r="P41866" s="93"/>
    </row>
    <row r="41867" spans="14:16">
      <c r="N41867" s="102"/>
      <c r="O41867" s="93"/>
      <c r="P41867" s="93"/>
    </row>
    <row r="41868" spans="14:16">
      <c r="N41868" s="102"/>
      <c r="O41868" s="93"/>
      <c r="P41868" s="93"/>
    </row>
    <row r="41869" spans="14:16">
      <c r="N41869" s="102"/>
      <c r="O41869" s="93"/>
      <c r="P41869" s="93"/>
    </row>
    <row r="41870" spans="14:16">
      <c r="N41870" s="102"/>
      <c r="O41870" s="93"/>
      <c r="P41870" s="93"/>
    </row>
    <row r="41871" spans="14:16">
      <c r="N41871" s="102"/>
      <c r="O41871" s="93"/>
      <c r="P41871" s="93"/>
    </row>
    <row r="41872" spans="14:16">
      <c r="N41872" s="102"/>
      <c r="O41872" s="93"/>
      <c r="P41872" s="93"/>
    </row>
    <row r="41873" spans="14:16">
      <c r="N41873" s="102"/>
      <c r="O41873" s="93"/>
      <c r="P41873" s="93"/>
    </row>
    <row r="41874" spans="14:16">
      <c r="N41874" s="102"/>
      <c r="O41874" s="93"/>
      <c r="P41874" s="93"/>
    </row>
    <row r="41875" spans="14:16">
      <c r="N41875" s="102"/>
      <c r="O41875" s="93"/>
      <c r="P41875" s="93"/>
    </row>
    <row r="41876" spans="14:16">
      <c r="N41876" s="102"/>
      <c r="O41876" s="93"/>
      <c r="P41876" s="93"/>
    </row>
    <row r="41877" spans="14:16">
      <c r="N41877" s="102"/>
      <c r="O41877" s="93"/>
      <c r="P41877" s="93"/>
    </row>
    <row r="41878" spans="14:16">
      <c r="N41878" s="102"/>
      <c r="O41878" s="93"/>
      <c r="P41878" s="93"/>
    </row>
    <row r="41879" spans="14:16">
      <c r="N41879" s="102"/>
      <c r="O41879" s="93"/>
      <c r="P41879" s="93"/>
    </row>
    <row r="41880" spans="14:16">
      <c r="N41880" s="102"/>
      <c r="O41880" s="93"/>
      <c r="P41880" s="93"/>
    </row>
    <row r="41881" spans="14:16">
      <c r="N41881" s="102"/>
      <c r="O41881" s="93"/>
      <c r="P41881" s="93"/>
    </row>
    <row r="41882" spans="14:16">
      <c r="N41882" s="102"/>
      <c r="O41882" s="93"/>
      <c r="P41882" s="93"/>
    </row>
    <row r="41883" spans="14:16">
      <c r="N41883" s="102"/>
      <c r="O41883" s="93"/>
      <c r="P41883" s="93"/>
    </row>
    <row r="41884" spans="14:16">
      <c r="N41884" s="102"/>
      <c r="O41884" s="93"/>
      <c r="P41884" s="93"/>
    </row>
    <row r="41885" spans="14:16">
      <c r="N41885" s="102"/>
      <c r="O41885" s="93"/>
      <c r="P41885" s="93"/>
    </row>
    <row r="41886" spans="14:16">
      <c r="N41886" s="102"/>
      <c r="O41886" s="93"/>
      <c r="P41886" s="93"/>
    </row>
    <row r="41887" spans="14:16">
      <c r="N41887" s="102"/>
      <c r="O41887" s="93"/>
      <c r="P41887" s="93"/>
    </row>
    <row r="41888" spans="14:16">
      <c r="N41888" s="102"/>
      <c r="O41888" s="93"/>
      <c r="P41888" s="93"/>
    </row>
    <row r="41889" spans="14:16">
      <c r="N41889" s="102"/>
      <c r="O41889" s="93"/>
      <c r="P41889" s="93"/>
    </row>
    <row r="41890" spans="14:16">
      <c r="N41890" s="102"/>
      <c r="O41890" s="93"/>
      <c r="P41890" s="93"/>
    </row>
    <row r="41891" spans="14:16">
      <c r="N41891" s="102"/>
      <c r="O41891" s="93"/>
      <c r="P41891" s="93"/>
    </row>
    <row r="41892" spans="14:16">
      <c r="N41892" s="102"/>
      <c r="O41892" s="93"/>
      <c r="P41892" s="93"/>
    </row>
    <row r="41893" spans="14:16">
      <c r="N41893" s="102"/>
      <c r="O41893" s="93"/>
      <c r="P41893" s="93"/>
    </row>
    <row r="41894" spans="14:16">
      <c r="N41894" s="102"/>
      <c r="O41894" s="93"/>
      <c r="P41894" s="93"/>
    </row>
    <row r="41895" spans="14:16">
      <c r="N41895" s="102"/>
      <c r="O41895" s="93"/>
      <c r="P41895" s="93"/>
    </row>
    <row r="41896" spans="14:16">
      <c r="N41896" s="102"/>
      <c r="O41896" s="93"/>
      <c r="P41896" s="93"/>
    </row>
    <row r="41897" spans="14:16">
      <c r="N41897" s="102"/>
      <c r="O41897" s="93"/>
      <c r="P41897" s="93"/>
    </row>
    <row r="41898" spans="14:16">
      <c r="N41898" s="102"/>
      <c r="O41898" s="93"/>
      <c r="P41898" s="93"/>
    </row>
    <row r="41899" spans="14:16">
      <c r="N41899" s="102"/>
      <c r="O41899" s="93"/>
      <c r="P41899" s="93"/>
    </row>
    <row r="41900" spans="14:16">
      <c r="N41900" s="102"/>
      <c r="O41900" s="93"/>
      <c r="P41900" s="93"/>
    </row>
    <row r="41901" spans="14:16">
      <c r="N41901" s="102"/>
      <c r="O41901" s="93"/>
      <c r="P41901" s="93"/>
    </row>
    <row r="41902" spans="14:16">
      <c r="N41902" s="102"/>
      <c r="O41902" s="93"/>
      <c r="P41902" s="93"/>
    </row>
    <row r="41903" spans="14:16">
      <c r="N41903" s="102"/>
      <c r="O41903" s="93"/>
      <c r="P41903" s="93"/>
    </row>
    <row r="41904" spans="14:16">
      <c r="N41904" s="102"/>
      <c r="O41904" s="93"/>
      <c r="P41904" s="93"/>
    </row>
    <row r="41905" spans="14:16">
      <c r="N41905" s="102"/>
      <c r="O41905" s="93"/>
      <c r="P41905" s="93"/>
    </row>
    <row r="41906" spans="14:16">
      <c r="N41906" s="102"/>
      <c r="O41906" s="93"/>
      <c r="P41906" s="93"/>
    </row>
    <row r="41907" spans="14:16">
      <c r="N41907" s="102"/>
      <c r="O41907" s="93"/>
      <c r="P41907" s="93"/>
    </row>
    <row r="41908" spans="14:16">
      <c r="N41908" s="102"/>
      <c r="O41908" s="93"/>
      <c r="P41908" s="93"/>
    </row>
    <row r="41909" spans="14:16">
      <c r="N41909" s="102"/>
      <c r="O41909" s="93"/>
      <c r="P41909" s="93"/>
    </row>
    <row r="41910" spans="14:16">
      <c r="N41910" s="102"/>
      <c r="O41910" s="93"/>
      <c r="P41910" s="93"/>
    </row>
    <row r="41911" spans="14:16">
      <c r="N41911" s="102"/>
      <c r="O41911" s="93"/>
      <c r="P41911" s="93"/>
    </row>
    <row r="41912" spans="14:16">
      <c r="N41912" s="102"/>
      <c r="O41912" s="93"/>
      <c r="P41912" s="93"/>
    </row>
    <row r="41913" spans="14:16">
      <c r="N41913" s="102"/>
      <c r="O41913" s="93"/>
      <c r="P41913" s="93"/>
    </row>
    <row r="41914" spans="14:16">
      <c r="N41914" s="102"/>
      <c r="O41914" s="93"/>
      <c r="P41914" s="93"/>
    </row>
    <row r="41915" spans="14:16">
      <c r="N41915" s="102"/>
      <c r="O41915" s="93"/>
      <c r="P41915" s="93"/>
    </row>
    <row r="41916" spans="14:16">
      <c r="N41916" s="102"/>
      <c r="O41916" s="93"/>
      <c r="P41916" s="93"/>
    </row>
    <row r="41917" spans="14:16">
      <c r="N41917" s="102"/>
      <c r="O41917" s="93"/>
      <c r="P41917" s="93"/>
    </row>
    <row r="41918" spans="14:16">
      <c r="N41918" s="102"/>
      <c r="O41918" s="93"/>
      <c r="P41918" s="93"/>
    </row>
    <row r="41919" spans="14:16">
      <c r="N41919" s="102"/>
      <c r="O41919" s="93"/>
      <c r="P41919" s="93"/>
    </row>
    <row r="41920" spans="14:16">
      <c r="N41920" s="102"/>
      <c r="O41920" s="93"/>
      <c r="P41920" s="93"/>
    </row>
    <row r="41921" spans="14:16">
      <c r="N41921" s="102"/>
      <c r="O41921" s="93"/>
      <c r="P41921" s="93"/>
    </row>
    <row r="41922" spans="14:16">
      <c r="N41922" s="102"/>
      <c r="O41922" s="93"/>
      <c r="P41922" s="93"/>
    </row>
    <row r="41923" spans="14:16">
      <c r="N41923" s="102"/>
      <c r="O41923" s="93"/>
      <c r="P41923" s="93"/>
    </row>
    <row r="41924" spans="14:16">
      <c r="N41924" s="102"/>
      <c r="O41924" s="93"/>
      <c r="P41924" s="93"/>
    </row>
    <row r="41925" spans="14:16">
      <c r="N41925" s="102"/>
      <c r="O41925" s="93"/>
      <c r="P41925" s="93"/>
    </row>
    <row r="41926" spans="14:16">
      <c r="N41926" s="102"/>
      <c r="O41926" s="93"/>
      <c r="P41926" s="93"/>
    </row>
    <row r="41927" spans="14:16">
      <c r="N41927" s="102"/>
      <c r="O41927" s="93"/>
      <c r="P41927" s="93"/>
    </row>
    <row r="41928" spans="14:16">
      <c r="N41928" s="102"/>
      <c r="O41928" s="93"/>
      <c r="P41928" s="93"/>
    </row>
    <row r="41929" spans="14:16">
      <c r="N41929" s="102"/>
      <c r="O41929" s="93"/>
      <c r="P41929" s="93"/>
    </row>
    <row r="41930" spans="14:16">
      <c r="N41930" s="102"/>
      <c r="O41930" s="93"/>
      <c r="P41930" s="93"/>
    </row>
    <row r="41931" spans="14:16">
      <c r="N41931" s="102"/>
      <c r="O41931" s="93"/>
      <c r="P41931" s="93"/>
    </row>
    <row r="41932" spans="14:16">
      <c r="N41932" s="102"/>
      <c r="O41932" s="93"/>
      <c r="P41932" s="93"/>
    </row>
    <row r="41933" spans="14:16">
      <c r="N41933" s="102"/>
      <c r="O41933" s="93"/>
      <c r="P41933" s="93"/>
    </row>
    <row r="41934" spans="14:16">
      <c r="N41934" s="102"/>
      <c r="O41934" s="93"/>
      <c r="P41934" s="93"/>
    </row>
    <row r="41935" spans="14:16">
      <c r="N41935" s="102"/>
      <c r="O41935" s="93"/>
      <c r="P41935" s="93"/>
    </row>
    <row r="41936" spans="14:16">
      <c r="N41936" s="102"/>
      <c r="O41936" s="93"/>
      <c r="P41936" s="93"/>
    </row>
    <row r="41937" spans="14:16">
      <c r="N41937" s="102"/>
      <c r="O41937" s="93"/>
      <c r="P41937" s="93"/>
    </row>
    <row r="41938" spans="14:16">
      <c r="N41938" s="102"/>
      <c r="O41938" s="93"/>
      <c r="P41938" s="93"/>
    </row>
    <row r="41939" spans="14:16">
      <c r="N41939" s="102"/>
      <c r="O41939" s="93"/>
      <c r="P41939" s="93"/>
    </row>
    <row r="41940" spans="14:16">
      <c r="N41940" s="102"/>
      <c r="O41940" s="93"/>
      <c r="P41940" s="93"/>
    </row>
    <row r="41941" spans="14:16">
      <c r="N41941" s="102"/>
      <c r="O41941" s="93"/>
      <c r="P41941" s="93"/>
    </row>
    <row r="41942" spans="14:16">
      <c r="N41942" s="102"/>
      <c r="O41942" s="93"/>
      <c r="P41942" s="93"/>
    </row>
    <row r="41943" spans="14:16">
      <c r="N41943" s="102"/>
      <c r="O41943" s="93"/>
      <c r="P41943" s="93"/>
    </row>
    <row r="41944" spans="14:16">
      <c r="N41944" s="102"/>
      <c r="O41944" s="93"/>
      <c r="P41944" s="93"/>
    </row>
    <row r="41945" spans="14:16">
      <c r="N41945" s="102"/>
      <c r="O41945" s="93"/>
      <c r="P41945" s="93"/>
    </row>
    <row r="41946" spans="14:16">
      <c r="N41946" s="102"/>
      <c r="O41946" s="93"/>
      <c r="P41946" s="93"/>
    </row>
    <row r="41947" spans="14:16">
      <c r="N41947" s="102"/>
      <c r="O41947" s="93"/>
      <c r="P41947" s="93"/>
    </row>
    <row r="41948" spans="14:16">
      <c r="N41948" s="102"/>
      <c r="O41948" s="93"/>
      <c r="P41948" s="93"/>
    </row>
    <row r="41949" spans="14:16">
      <c r="N41949" s="102"/>
      <c r="O41949" s="93"/>
      <c r="P41949" s="93"/>
    </row>
    <row r="41950" spans="14:16">
      <c r="N41950" s="102"/>
      <c r="O41950" s="93"/>
      <c r="P41950" s="93"/>
    </row>
    <row r="41951" spans="14:16">
      <c r="N41951" s="102"/>
      <c r="O41951" s="93"/>
      <c r="P41951" s="93"/>
    </row>
    <row r="41952" spans="14:16">
      <c r="N41952" s="102"/>
      <c r="O41952" s="93"/>
      <c r="P41952" s="93"/>
    </row>
    <row r="41953" spans="14:16">
      <c r="N41953" s="102"/>
      <c r="O41953" s="93"/>
      <c r="P41953" s="93"/>
    </row>
    <row r="41954" spans="14:16">
      <c r="N41954" s="102"/>
      <c r="O41954" s="93"/>
      <c r="P41954" s="93"/>
    </row>
    <row r="41955" spans="14:16">
      <c r="N41955" s="102"/>
      <c r="O41955" s="93"/>
      <c r="P41955" s="93"/>
    </row>
    <row r="41956" spans="14:16">
      <c r="N41956" s="102"/>
      <c r="O41956" s="93"/>
      <c r="P41956" s="93"/>
    </row>
    <row r="41957" spans="14:16">
      <c r="N41957" s="102"/>
      <c r="O41957" s="93"/>
      <c r="P41957" s="93"/>
    </row>
    <row r="41958" spans="14:16">
      <c r="N41958" s="102"/>
      <c r="O41958" s="93"/>
      <c r="P41958" s="93"/>
    </row>
    <row r="41959" spans="14:16">
      <c r="N41959" s="102"/>
      <c r="O41959" s="93"/>
      <c r="P41959" s="93"/>
    </row>
    <row r="41960" spans="14:16">
      <c r="N41960" s="102"/>
      <c r="O41960" s="93"/>
      <c r="P41960" s="93"/>
    </row>
    <row r="41961" spans="14:16">
      <c r="N41961" s="102"/>
      <c r="O41961" s="93"/>
      <c r="P41961" s="93"/>
    </row>
    <row r="41962" spans="14:16">
      <c r="N41962" s="102"/>
      <c r="O41962" s="93"/>
      <c r="P41962" s="93"/>
    </row>
    <row r="41963" spans="14:16">
      <c r="N41963" s="102"/>
      <c r="O41963" s="93"/>
      <c r="P41963" s="93"/>
    </row>
    <row r="41964" spans="14:16">
      <c r="N41964" s="102"/>
      <c r="O41964" s="93"/>
      <c r="P41964" s="93"/>
    </row>
    <row r="41965" spans="14:16">
      <c r="N41965" s="102"/>
      <c r="O41965" s="93"/>
      <c r="P41965" s="93"/>
    </row>
    <row r="41966" spans="14:16">
      <c r="N41966" s="102"/>
      <c r="O41966" s="93"/>
      <c r="P41966" s="93"/>
    </row>
    <row r="41967" spans="14:16">
      <c r="N41967" s="102"/>
      <c r="O41967" s="93"/>
      <c r="P41967" s="93"/>
    </row>
    <row r="41968" spans="14:16">
      <c r="N41968" s="102"/>
      <c r="O41968" s="93"/>
      <c r="P41968" s="93"/>
    </row>
    <row r="41969" spans="14:16">
      <c r="N41969" s="102"/>
      <c r="O41969" s="93"/>
      <c r="P41969" s="93"/>
    </row>
    <row r="41970" spans="14:16">
      <c r="N41970" s="102"/>
      <c r="O41970" s="93"/>
      <c r="P41970" s="93"/>
    </row>
    <row r="41971" spans="14:16">
      <c r="N41971" s="102"/>
      <c r="O41971" s="93"/>
      <c r="P41971" s="93"/>
    </row>
    <row r="41972" spans="14:16">
      <c r="N41972" s="102"/>
      <c r="O41972" s="93"/>
      <c r="P41972" s="93"/>
    </row>
    <row r="41973" spans="14:16">
      <c r="N41973" s="102"/>
      <c r="O41973" s="93"/>
      <c r="P41973" s="93"/>
    </row>
    <row r="41974" spans="14:16">
      <c r="N41974" s="102"/>
      <c r="O41974" s="93"/>
      <c r="P41974" s="93"/>
    </row>
    <row r="41975" spans="14:16">
      <c r="N41975" s="102"/>
      <c r="O41975" s="93"/>
      <c r="P41975" s="93"/>
    </row>
    <row r="41976" spans="14:16">
      <c r="N41976" s="102"/>
      <c r="O41976" s="93"/>
      <c r="P41976" s="93"/>
    </row>
    <row r="41977" spans="14:16">
      <c r="N41977" s="102"/>
      <c r="O41977" s="93"/>
      <c r="P41977" s="93"/>
    </row>
    <row r="41978" spans="14:16">
      <c r="N41978" s="102"/>
      <c r="O41978" s="93"/>
      <c r="P41978" s="93"/>
    </row>
    <row r="41979" spans="14:16">
      <c r="N41979" s="102"/>
      <c r="O41979" s="93"/>
      <c r="P41979" s="93"/>
    </row>
    <row r="41980" spans="14:16">
      <c r="N41980" s="102"/>
      <c r="O41980" s="93"/>
      <c r="P41980" s="93"/>
    </row>
    <row r="41981" spans="14:16">
      <c r="N41981" s="102"/>
      <c r="O41981" s="93"/>
      <c r="P41981" s="93"/>
    </row>
    <row r="41982" spans="14:16">
      <c r="N41982" s="102"/>
      <c r="O41982" s="93"/>
      <c r="P41982" s="93"/>
    </row>
    <row r="41983" spans="14:16">
      <c r="N41983" s="102"/>
      <c r="O41983" s="93"/>
      <c r="P41983" s="93"/>
    </row>
    <row r="41984" spans="14:16">
      <c r="N41984" s="102"/>
      <c r="O41984" s="93"/>
      <c r="P41984" s="93"/>
    </row>
    <row r="41985" spans="14:16">
      <c r="N41985" s="102"/>
      <c r="O41985" s="93"/>
      <c r="P41985" s="93"/>
    </row>
    <row r="41986" spans="14:16">
      <c r="N41986" s="102"/>
      <c r="O41986" s="93"/>
      <c r="P41986" s="93"/>
    </row>
    <row r="41987" spans="14:16">
      <c r="N41987" s="102"/>
      <c r="O41987" s="93"/>
      <c r="P41987" s="93"/>
    </row>
    <row r="41988" spans="14:16">
      <c r="N41988" s="102"/>
      <c r="O41988" s="93"/>
      <c r="P41988" s="93"/>
    </row>
    <row r="41989" spans="14:16">
      <c r="N41989" s="102"/>
      <c r="O41989" s="93"/>
      <c r="P41989" s="93"/>
    </row>
    <row r="41990" spans="14:16">
      <c r="N41990" s="102"/>
      <c r="O41990" s="93"/>
      <c r="P41990" s="93"/>
    </row>
    <row r="41991" spans="14:16">
      <c r="N41991" s="102"/>
      <c r="O41991" s="93"/>
      <c r="P41991" s="93"/>
    </row>
    <row r="41992" spans="14:16">
      <c r="N41992" s="102"/>
      <c r="O41992" s="93"/>
      <c r="P41992" s="93"/>
    </row>
    <row r="41993" spans="14:16">
      <c r="N41993" s="102"/>
      <c r="O41993" s="93"/>
      <c r="P41993" s="93"/>
    </row>
    <row r="41994" spans="14:16">
      <c r="N41994" s="102"/>
      <c r="O41994" s="93"/>
      <c r="P41994" s="93"/>
    </row>
    <row r="41995" spans="14:16">
      <c r="N41995" s="102"/>
      <c r="O41995" s="93"/>
      <c r="P41995" s="93"/>
    </row>
    <row r="41996" spans="14:16">
      <c r="N41996" s="102"/>
      <c r="O41996" s="93"/>
      <c r="P41996" s="93"/>
    </row>
    <row r="41997" spans="14:16">
      <c r="N41997" s="102"/>
      <c r="O41997" s="93"/>
      <c r="P41997" s="93"/>
    </row>
    <row r="41998" spans="14:16">
      <c r="N41998" s="102"/>
      <c r="O41998" s="93"/>
      <c r="P41998" s="93"/>
    </row>
    <row r="41999" spans="14:16">
      <c r="N41999" s="102"/>
      <c r="O41999" s="93"/>
      <c r="P41999" s="93"/>
    </row>
    <row r="42000" spans="14:16">
      <c r="N42000" s="102"/>
      <c r="O42000" s="93"/>
      <c r="P42000" s="93"/>
    </row>
    <row r="42001" spans="14:16">
      <c r="N42001" s="102"/>
      <c r="O42001" s="93"/>
      <c r="P42001" s="93"/>
    </row>
    <row r="42002" spans="14:16">
      <c r="N42002" s="102"/>
      <c r="O42002" s="93"/>
      <c r="P42002" s="93"/>
    </row>
    <row r="42003" spans="14:16">
      <c r="N42003" s="102"/>
      <c r="O42003" s="93"/>
      <c r="P42003" s="93"/>
    </row>
    <row r="42004" spans="14:16">
      <c r="N42004" s="102"/>
      <c r="O42004" s="93"/>
      <c r="P42004" s="93"/>
    </row>
    <row r="42005" spans="14:16">
      <c r="N42005" s="102"/>
      <c r="O42005" s="93"/>
      <c r="P42005" s="93"/>
    </row>
    <row r="42006" spans="14:16">
      <c r="N42006" s="102"/>
      <c r="O42006" s="93"/>
      <c r="P42006" s="93"/>
    </row>
    <row r="42007" spans="14:16">
      <c r="N42007" s="102"/>
      <c r="O42007" s="93"/>
      <c r="P42007" s="93"/>
    </row>
    <row r="42008" spans="14:16">
      <c r="N42008" s="102"/>
      <c r="O42008" s="93"/>
      <c r="P42008" s="93"/>
    </row>
    <row r="42009" spans="14:16">
      <c r="N42009" s="102"/>
      <c r="O42009" s="93"/>
      <c r="P42009" s="93"/>
    </row>
    <row r="42010" spans="14:16">
      <c r="N42010" s="102"/>
      <c r="O42010" s="93"/>
      <c r="P42010" s="93"/>
    </row>
    <row r="42011" spans="14:16">
      <c r="N42011" s="102"/>
      <c r="O42011" s="93"/>
      <c r="P42011" s="93"/>
    </row>
    <row r="42012" spans="14:16">
      <c r="N42012" s="102"/>
      <c r="O42012" s="93"/>
      <c r="P42012" s="93"/>
    </row>
    <row r="42013" spans="14:16">
      <c r="N42013" s="102"/>
      <c r="O42013" s="93"/>
      <c r="P42013" s="93"/>
    </row>
    <row r="42014" spans="14:16">
      <c r="N42014" s="102"/>
      <c r="O42014" s="93"/>
      <c r="P42014" s="93"/>
    </row>
    <row r="42015" spans="14:16">
      <c r="N42015" s="102"/>
      <c r="O42015" s="93"/>
      <c r="P42015" s="93"/>
    </row>
    <row r="42016" spans="14:16">
      <c r="N42016" s="102"/>
      <c r="O42016" s="93"/>
      <c r="P42016" s="93"/>
    </row>
    <row r="42017" spans="14:16">
      <c r="N42017" s="102"/>
      <c r="O42017" s="93"/>
      <c r="P42017" s="93"/>
    </row>
    <row r="42018" spans="14:16">
      <c r="N42018" s="102"/>
      <c r="O42018" s="93"/>
      <c r="P42018" s="93"/>
    </row>
    <row r="42019" spans="14:16">
      <c r="N42019" s="102"/>
      <c r="O42019" s="93"/>
      <c r="P42019" s="93"/>
    </row>
    <row r="42020" spans="14:16">
      <c r="N42020" s="102"/>
      <c r="O42020" s="93"/>
      <c r="P42020" s="93"/>
    </row>
    <row r="42021" spans="14:16">
      <c r="N42021" s="102"/>
      <c r="O42021" s="93"/>
      <c r="P42021" s="93"/>
    </row>
    <row r="42022" spans="14:16">
      <c r="N42022" s="102"/>
      <c r="O42022" s="93"/>
      <c r="P42022" s="93"/>
    </row>
    <row r="42023" spans="14:16">
      <c r="N42023" s="102"/>
      <c r="O42023" s="93"/>
      <c r="P42023" s="93"/>
    </row>
    <row r="42024" spans="14:16">
      <c r="N42024" s="102"/>
      <c r="O42024" s="93"/>
      <c r="P42024" s="93"/>
    </row>
    <row r="42025" spans="14:16">
      <c r="N42025" s="102"/>
      <c r="O42025" s="93"/>
      <c r="P42025" s="93"/>
    </row>
    <row r="42026" spans="14:16">
      <c r="N42026" s="102"/>
      <c r="O42026" s="93"/>
      <c r="P42026" s="93"/>
    </row>
    <row r="42027" spans="14:16">
      <c r="N42027" s="102"/>
      <c r="O42027" s="93"/>
      <c r="P42027" s="93"/>
    </row>
    <row r="42028" spans="14:16">
      <c r="N42028" s="102"/>
      <c r="O42028" s="93"/>
      <c r="P42028" s="93"/>
    </row>
    <row r="42029" spans="14:16">
      <c r="N42029" s="102"/>
      <c r="O42029" s="93"/>
      <c r="P42029" s="93"/>
    </row>
    <row r="42030" spans="14:16">
      <c r="N42030" s="102"/>
      <c r="O42030" s="93"/>
      <c r="P42030" s="93"/>
    </row>
    <row r="42031" spans="14:16">
      <c r="N42031" s="102"/>
      <c r="O42031" s="93"/>
      <c r="P42031" s="93"/>
    </row>
    <row r="42032" spans="14:16">
      <c r="N42032" s="102"/>
      <c r="O42032" s="93"/>
      <c r="P42032" s="93"/>
    </row>
    <row r="42033" spans="14:16">
      <c r="N42033" s="102"/>
      <c r="O42033" s="93"/>
      <c r="P42033" s="93"/>
    </row>
    <row r="42034" spans="14:16">
      <c r="N42034" s="102"/>
      <c r="O42034" s="93"/>
      <c r="P42034" s="93"/>
    </row>
    <row r="42035" spans="14:16">
      <c r="N42035" s="102"/>
      <c r="O42035" s="93"/>
      <c r="P42035" s="93"/>
    </row>
    <row r="42036" spans="14:16">
      <c r="N42036" s="102"/>
      <c r="O42036" s="93"/>
      <c r="P42036" s="93"/>
    </row>
    <row r="42037" spans="14:16">
      <c r="N42037" s="102"/>
      <c r="O42037" s="93"/>
      <c r="P42037" s="93"/>
    </row>
    <row r="42038" spans="14:16">
      <c r="N42038" s="102"/>
      <c r="O42038" s="93"/>
      <c r="P42038" s="93"/>
    </row>
    <row r="42039" spans="14:16">
      <c r="N42039" s="102"/>
      <c r="O42039" s="93"/>
      <c r="P42039" s="93"/>
    </row>
    <row r="42040" spans="14:16">
      <c r="N42040" s="102"/>
      <c r="O42040" s="93"/>
      <c r="P42040" s="93"/>
    </row>
    <row r="42041" spans="14:16">
      <c r="N42041" s="102"/>
      <c r="O42041" s="93"/>
      <c r="P42041" s="93"/>
    </row>
    <row r="42042" spans="14:16">
      <c r="N42042" s="102"/>
      <c r="O42042" s="93"/>
      <c r="P42042" s="93"/>
    </row>
    <row r="42043" spans="14:16">
      <c r="N42043" s="102"/>
      <c r="O42043" s="93"/>
      <c r="P42043" s="93"/>
    </row>
    <row r="42044" spans="14:16">
      <c r="N42044" s="102"/>
      <c r="O42044" s="93"/>
      <c r="P42044" s="93"/>
    </row>
    <row r="42045" spans="14:16">
      <c r="N42045" s="102"/>
      <c r="O42045" s="93"/>
      <c r="P42045" s="93"/>
    </row>
    <row r="42046" spans="14:16">
      <c r="N42046" s="102"/>
      <c r="O42046" s="93"/>
      <c r="P42046" s="93"/>
    </row>
    <row r="42047" spans="14:16">
      <c r="N42047" s="102"/>
      <c r="O42047" s="93"/>
      <c r="P42047" s="93"/>
    </row>
    <row r="42048" spans="14:16">
      <c r="N42048" s="102"/>
      <c r="O42048" s="93"/>
      <c r="P42048" s="93"/>
    </row>
    <row r="42049" spans="14:16">
      <c r="N42049" s="102"/>
      <c r="O42049" s="93"/>
      <c r="P42049" s="93"/>
    </row>
    <row r="42050" spans="14:16">
      <c r="N42050" s="102"/>
      <c r="O42050" s="93"/>
      <c r="P42050" s="93"/>
    </row>
    <row r="42051" spans="14:16">
      <c r="N42051" s="102"/>
      <c r="O42051" s="93"/>
      <c r="P42051" s="93"/>
    </row>
    <row r="42052" spans="14:16">
      <c r="N42052" s="102"/>
      <c r="O42052" s="93"/>
      <c r="P42052" s="93"/>
    </row>
    <row r="42053" spans="14:16">
      <c r="N42053" s="102"/>
      <c r="O42053" s="93"/>
      <c r="P42053" s="93"/>
    </row>
    <row r="42054" spans="14:16">
      <c r="N42054" s="102"/>
      <c r="O42054" s="93"/>
      <c r="P42054" s="93"/>
    </row>
    <row r="42055" spans="14:16">
      <c r="N42055" s="102"/>
      <c r="O42055" s="93"/>
      <c r="P42055" s="93"/>
    </row>
    <row r="42056" spans="14:16">
      <c r="N42056" s="102"/>
      <c r="O42056" s="93"/>
      <c r="P42056" s="93"/>
    </row>
    <row r="42057" spans="14:16">
      <c r="N42057" s="102"/>
      <c r="O42057" s="93"/>
      <c r="P42057" s="93"/>
    </row>
    <row r="42058" spans="14:16">
      <c r="N42058" s="102"/>
      <c r="O42058" s="93"/>
      <c r="P42058" s="93"/>
    </row>
    <row r="42059" spans="14:16">
      <c r="N42059" s="102"/>
      <c r="O42059" s="93"/>
      <c r="P42059" s="93"/>
    </row>
    <row r="42060" spans="14:16">
      <c r="N42060" s="102"/>
      <c r="O42060" s="93"/>
      <c r="P42060" s="93"/>
    </row>
    <row r="42061" spans="14:16">
      <c r="N42061" s="102"/>
      <c r="O42061" s="93"/>
      <c r="P42061" s="93"/>
    </row>
    <row r="42062" spans="14:16">
      <c r="N42062" s="102"/>
      <c r="O42062" s="93"/>
      <c r="P42062" s="93"/>
    </row>
    <row r="42063" spans="14:16">
      <c r="N42063" s="102"/>
      <c r="O42063" s="93"/>
      <c r="P42063" s="93"/>
    </row>
    <row r="42064" spans="14:16">
      <c r="N42064" s="102"/>
      <c r="O42064" s="93"/>
      <c r="P42064" s="93"/>
    </row>
    <row r="42065" spans="14:16">
      <c r="N42065" s="102"/>
      <c r="O42065" s="93"/>
      <c r="P42065" s="93"/>
    </row>
    <row r="42066" spans="14:16">
      <c r="N42066" s="102"/>
      <c r="O42066" s="93"/>
      <c r="P42066" s="93"/>
    </row>
    <row r="42067" spans="14:16">
      <c r="N42067" s="102"/>
      <c r="O42067" s="93"/>
      <c r="P42067" s="93"/>
    </row>
    <row r="42068" spans="14:16">
      <c r="N42068" s="102"/>
      <c r="O42068" s="93"/>
      <c r="P42068" s="93"/>
    </row>
    <row r="42069" spans="14:16">
      <c r="N42069" s="102"/>
      <c r="O42069" s="93"/>
      <c r="P42069" s="93"/>
    </row>
    <row r="42070" spans="14:16">
      <c r="N42070" s="102"/>
      <c r="O42070" s="93"/>
      <c r="P42070" s="93"/>
    </row>
    <row r="42071" spans="14:16">
      <c r="N42071" s="102"/>
      <c r="O42071" s="93"/>
      <c r="P42071" s="93"/>
    </row>
    <row r="42072" spans="14:16">
      <c r="N42072" s="102"/>
      <c r="O42072" s="93"/>
      <c r="P42072" s="93"/>
    </row>
    <row r="42073" spans="14:16">
      <c r="N42073" s="102"/>
      <c r="O42073" s="93"/>
      <c r="P42073" s="93"/>
    </row>
    <row r="42074" spans="14:16">
      <c r="N42074" s="102"/>
      <c r="O42074" s="93"/>
      <c r="P42074" s="93"/>
    </row>
    <row r="42075" spans="14:16">
      <c r="N42075" s="102"/>
      <c r="O42075" s="93"/>
      <c r="P42075" s="93"/>
    </row>
    <row r="42076" spans="14:16">
      <c r="N42076" s="102"/>
      <c r="O42076" s="93"/>
      <c r="P42076" s="93"/>
    </row>
    <row r="42077" spans="14:16">
      <c r="N42077" s="102"/>
      <c r="O42077" s="93"/>
      <c r="P42077" s="93"/>
    </row>
    <row r="42078" spans="14:16">
      <c r="N42078" s="102"/>
      <c r="O42078" s="93"/>
      <c r="P42078" s="93"/>
    </row>
    <row r="42079" spans="14:16">
      <c r="N42079" s="102"/>
      <c r="O42079" s="93"/>
      <c r="P42079" s="93"/>
    </row>
    <row r="42080" spans="14:16">
      <c r="N42080" s="102"/>
      <c r="O42080" s="93"/>
      <c r="P42080" s="93"/>
    </row>
    <row r="42081" spans="14:16">
      <c r="N42081" s="102"/>
      <c r="O42081" s="93"/>
      <c r="P42081" s="93"/>
    </row>
    <row r="42082" spans="14:16">
      <c r="N42082" s="102"/>
      <c r="O42082" s="93"/>
      <c r="P42082" s="93"/>
    </row>
    <row r="42083" spans="14:16">
      <c r="N42083" s="102"/>
      <c r="O42083" s="93"/>
      <c r="P42083" s="93"/>
    </row>
    <row r="42084" spans="14:16">
      <c r="N42084" s="102"/>
      <c r="O42084" s="93"/>
      <c r="P42084" s="93"/>
    </row>
    <row r="42085" spans="14:16">
      <c r="N42085" s="102"/>
      <c r="O42085" s="93"/>
      <c r="P42085" s="93"/>
    </row>
    <row r="42086" spans="14:16">
      <c r="N42086" s="102"/>
      <c r="O42086" s="93"/>
      <c r="P42086" s="93"/>
    </row>
    <row r="42087" spans="14:16">
      <c r="N42087" s="102"/>
      <c r="O42087" s="93"/>
      <c r="P42087" s="93"/>
    </row>
    <row r="42088" spans="14:16">
      <c r="N42088" s="102"/>
      <c r="O42088" s="93"/>
      <c r="P42088" s="93"/>
    </row>
    <row r="42089" spans="14:16">
      <c r="N42089" s="102"/>
      <c r="O42089" s="93"/>
      <c r="P42089" s="93"/>
    </row>
    <row r="42090" spans="14:16">
      <c r="N42090" s="102"/>
      <c r="O42090" s="93"/>
      <c r="P42090" s="93"/>
    </row>
    <row r="42091" spans="14:16">
      <c r="N42091" s="102"/>
      <c r="O42091" s="93"/>
      <c r="P42091" s="93"/>
    </row>
    <row r="42092" spans="14:16">
      <c r="N42092" s="102"/>
      <c r="O42092" s="93"/>
      <c r="P42092" s="93"/>
    </row>
    <row r="42093" spans="14:16">
      <c r="N42093" s="102"/>
      <c r="O42093" s="93"/>
      <c r="P42093" s="93"/>
    </row>
    <row r="42094" spans="14:16">
      <c r="N42094" s="102"/>
      <c r="O42094" s="93"/>
      <c r="P42094" s="93"/>
    </row>
    <row r="42095" spans="14:16">
      <c r="N42095" s="102"/>
      <c r="O42095" s="93"/>
      <c r="P42095" s="93"/>
    </row>
    <row r="42096" spans="14:16">
      <c r="N42096" s="102"/>
      <c r="O42096" s="93"/>
      <c r="P42096" s="93"/>
    </row>
    <row r="42097" spans="14:16">
      <c r="N42097" s="102"/>
      <c r="O42097" s="93"/>
      <c r="P42097" s="93"/>
    </row>
    <row r="42098" spans="14:16">
      <c r="N42098" s="102"/>
      <c r="O42098" s="93"/>
      <c r="P42098" s="93"/>
    </row>
    <row r="42099" spans="14:16">
      <c r="N42099" s="102"/>
      <c r="O42099" s="93"/>
      <c r="P42099" s="93"/>
    </row>
    <row r="42100" spans="14:16">
      <c r="N42100" s="102"/>
      <c r="O42100" s="93"/>
      <c r="P42100" s="93"/>
    </row>
    <row r="42101" spans="14:16">
      <c r="N42101" s="102"/>
      <c r="O42101" s="93"/>
      <c r="P42101" s="93"/>
    </row>
    <row r="42102" spans="14:16">
      <c r="N42102" s="102"/>
      <c r="O42102" s="93"/>
      <c r="P42102" s="93"/>
    </row>
    <row r="42103" spans="14:16">
      <c r="N42103" s="102"/>
      <c r="O42103" s="93"/>
      <c r="P42103" s="93"/>
    </row>
    <row r="42104" spans="14:16">
      <c r="N42104" s="102"/>
      <c r="O42104" s="93"/>
      <c r="P42104" s="93"/>
    </row>
    <row r="42105" spans="14:16">
      <c r="N42105" s="102"/>
      <c r="O42105" s="93"/>
      <c r="P42105" s="93"/>
    </row>
    <row r="42106" spans="14:16">
      <c r="N42106" s="102"/>
      <c r="O42106" s="93"/>
      <c r="P42106" s="93"/>
    </row>
    <row r="42107" spans="14:16">
      <c r="N42107" s="102"/>
      <c r="O42107" s="93"/>
      <c r="P42107" s="93"/>
    </row>
    <row r="42108" spans="14:16">
      <c r="N42108" s="102"/>
      <c r="O42108" s="93"/>
      <c r="P42108" s="93"/>
    </row>
    <row r="42109" spans="14:16">
      <c r="N42109" s="102"/>
      <c r="O42109" s="93"/>
      <c r="P42109" s="93"/>
    </row>
    <row r="42110" spans="14:16">
      <c r="N42110" s="102"/>
      <c r="O42110" s="93"/>
      <c r="P42110" s="93"/>
    </row>
    <row r="42111" spans="14:16">
      <c r="N42111" s="102"/>
      <c r="O42111" s="93"/>
      <c r="P42111" s="93"/>
    </row>
    <row r="42112" spans="14:16">
      <c r="N42112" s="102"/>
      <c r="O42112" s="93"/>
      <c r="P42112" s="93"/>
    </row>
    <row r="42113" spans="14:16">
      <c r="N42113" s="102"/>
      <c r="O42113" s="93"/>
      <c r="P42113" s="93"/>
    </row>
    <row r="42114" spans="14:16">
      <c r="N42114" s="102"/>
      <c r="O42114" s="93"/>
      <c r="P42114" s="93"/>
    </row>
    <row r="42115" spans="14:16">
      <c r="N42115" s="102"/>
      <c r="O42115" s="93"/>
      <c r="P42115" s="93"/>
    </row>
    <row r="42116" spans="14:16">
      <c r="N42116" s="102"/>
      <c r="O42116" s="93"/>
      <c r="P42116" s="93"/>
    </row>
    <row r="42117" spans="14:16">
      <c r="N42117" s="102"/>
      <c r="O42117" s="93"/>
      <c r="P42117" s="93"/>
    </row>
    <row r="42118" spans="14:16">
      <c r="N42118" s="102"/>
      <c r="O42118" s="93"/>
      <c r="P42118" s="93"/>
    </row>
    <row r="42119" spans="14:16">
      <c r="N42119" s="102"/>
      <c r="O42119" s="93"/>
      <c r="P42119" s="93"/>
    </row>
    <row r="42120" spans="14:16">
      <c r="N42120" s="102"/>
      <c r="O42120" s="93"/>
      <c r="P42120" s="93"/>
    </row>
    <row r="42121" spans="14:16">
      <c r="N42121" s="102"/>
      <c r="O42121" s="93"/>
      <c r="P42121" s="93"/>
    </row>
    <row r="42122" spans="14:16">
      <c r="N42122" s="102"/>
      <c r="O42122" s="93"/>
      <c r="P42122" s="93"/>
    </row>
    <row r="42123" spans="14:16">
      <c r="N42123" s="102"/>
      <c r="O42123" s="93"/>
      <c r="P42123" s="93"/>
    </row>
    <row r="42124" spans="14:16">
      <c r="N42124" s="102"/>
      <c r="O42124" s="93"/>
      <c r="P42124" s="93"/>
    </row>
    <row r="42125" spans="14:16">
      <c r="N42125" s="102"/>
      <c r="O42125" s="93"/>
      <c r="P42125" s="93"/>
    </row>
    <row r="42126" spans="14:16">
      <c r="N42126" s="102"/>
      <c r="O42126" s="93"/>
      <c r="P42126" s="93"/>
    </row>
    <row r="42127" spans="14:16">
      <c r="N42127" s="102"/>
      <c r="O42127" s="93"/>
      <c r="P42127" s="93"/>
    </row>
    <row r="42128" spans="14:16">
      <c r="N42128" s="102"/>
      <c r="O42128" s="93"/>
      <c r="P42128" s="93"/>
    </row>
    <row r="42129" spans="14:16">
      <c r="N42129" s="102"/>
      <c r="O42129" s="93"/>
      <c r="P42129" s="93"/>
    </row>
    <row r="42130" spans="14:16">
      <c r="N42130" s="102"/>
      <c r="O42130" s="93"/>
      <c r="P42130" s="93"/>
    </row>
    <row r="42131" spans="14:16">
      <c r="N42131" s="102"/>
      <c r="O42131" s="93"/>
      <c r="P42131" s="93"/>
    </row>
    <row r="42132" spans="14:16">
      <c r="N42132" s="102"/>
      <c r="O42132" s="93"/>
      <c r="P42132" s="93"/>
    </row>
    <row r="42133" spans="14:16">
      <c r="N42133" s="102"/>
      <c r="O42133" s="93"/>
      <c r="P42133" s="93"/>
    </row>
    <row r="42134" spans="14:16">
      <c r="N42134" s="102"/>
      <c r="O42134" s="93"/>
      <c r="P42134" s="93"/>
    </row>
    <row r="42135" spans="14:16">
      <c r="N42135" s="102"/>
      <c r="O42135" s="93"/>
      <c r="P42135" s="93"/>
    </row>
    <row r="42136" spans="14:16">
      <c r="N42136" s="102"/>
      <c r="O42136" s="93"/>
      <c r="P42136" s="93"/>
    </row>
    <row r="42137" spans="14:16">
      <c r="N42137" s="102"/>
      <c r="O42137" s="93"/>
      <c r="P42137" s="93"/>
    </row>
    <row r="42138" spans="14:16">
      <c r="N42138" s="102"/>
      <c r="O42138" s="93"/>
      <c r="P42138" s="93"/>
    </row>
    <row r="42139" spans="14:16">
      <c r="N42139" s="102"/>
      <c r="O42139" s="93"/>
      <c r="P42139" s="93"/>
    </row>
    <row r="42140" spans="14:16">
      <c r="N42140" s="102"/>
      <c r="O42140" s="93"/>
      <c r="P42140" s="93"/>
    </row>
    <row r="42141" spans="14:16">
      <c r="N42141" s="102"/>
      <c r="O42141" s="93"/>
      <c r="P42141" s="93"/>
    </row>
    <row r="42142" spans="14:16">
      <c r="N42142" s="102"/>
      <c r="O42142" s="93"/>
      <c r="P42142" s="93"/>
    </row>
    <row r="42143" spans="14:16">
      <c r="N42143" s="102"/>
      <c r="O42143" s="93"/>
      <c r="P42143" s="93"/>
    </row>
    <row r="42144" spans="14:16">
      <c r="N42144" s="102"/>
      <c r="O42144" s="93"/>
      <c r="P42144" s="93"/>
    </row>
    <row r="42145" spans="14:16">
      <c r="N42145" s="102"/>
      <c r="O42145" s="93"/>
      <c r="P42145" s="93"/>
    </row>
    <row r="42146" spans="14:16">
      <c r="N42146" s="102"/>
      <c r="O42146" s="93"/>
      <c r="P42146" s="93"/>
    </row>
    <row r="42147" spans="14:16">
      <c r="N42147" s="102"/>
      <c r="O42147" s="93"/>
      <c r="P42147" s="93"/>
    </row>
    <row r="42148" spans="14:16">
      <c r="N42148" s="102"/>
      <c r="O42148" s="93"/>
      <c r="P42148" s="93"/>
    </row>
    <row r="42149" spans="14:16">
      <c r="N42149" s="102"/>
      <c r="O42149" s="93"/>
      <c r="P42149" s="93"/>
    </row>
    <row r="42150" spans="14:16">
      <c r="N42150" s="102"/>
      <c r="O42150" s="93"/>
      <c r="P42150" s="93"/>
    </row>
    <row r="42151" spans="14:16">
      <c r="N42151" s="102"/>
      <c r="O42151" s="93"/>
      <c r="P42151" s="93"/>
    </row>
    <row r="42152" spans="14:16">
      <c r="N42152" s="102"/>
      <c r="O42152" s="93"/>
      <c r="P42152" s="93"/>
    </row>
    <row r="42153" spans="14:16">
      <c r="N42153" s="102"/>
      <c r="O42153" s="93"/>
      <c r="P42153" s="93"/>
    </row>
    <row r="42154" spans="14:16">
      <c r="N42154" s="102"/>
      <c r="O42154" s="93"/>
      <c r="P42154" s="93"/>
    </row>
    <row r="42155" spans="14:16">
      <c r="N42155" s="102"/>
      <c r="O42155" s="93"/>
      <c r="P42155" s="93"/>
    </row>
    <row r="42156" spans="14:16">
      <c r="N42156" s="102"/>
      <c r="O42156" s="93"/>
      <c r="P42156" s="93"/>
    </row>
    <row r="42157" spans="14:16">
      <c r="N42157" s="102"/>
      <c r="O42157" s="93"/>
      <c r="P42157" s="93"/>
    </row>
    <row r="42158" spans="14:16">
      <c r="N42158" s="102"/>
      <c r="O42158" s="93"/>
      <c r="P42158" s="93"/>
    </row>
    <row r="42159" spans="14:16">
      <c r="N42159" s="102"/>
      <c r="O42159" s="93"/>
      <c r="P42159" s="93"/>
    </row>
    <row r="42160" spans="14:16">
      <c r="N42160" s="102"/>
      <c r="O42160" s="93"/>
      <c r="P42160" s="93"/>
    </row>
    <row r="42161" spans="14:16">
      <c r="N42161" s="102"/>
      <c r="O42161" s="93"/>
      <c r="P42161" s="93"/>
    </row>
    <row r="42162" spans="14:16">
      <c r="N42162" s="102"/>
      <c r="O42162" s="93"/>
      <c r="P42162" s="93"/>
    </row>
    <row r="42163" spans="14:16">
      <c r="N42163" s="102"/>
      <c r="O42163" s="93"/>
      <c r="P42163" s="93"/>
    </row>
    <row r="42164" spans="14:16">
      <c r="N42164" s="102"/>
      <c r="O42164" s="93"/>
      <c r="P42164" s="93"/>
    </row>
    <row r="42165" spans="14:16">
      <c r="N42165" s="102"/>
      <c r="O42165" s="93"/>
      <c r="P42165" s="93"/>
    </row>
    <row r="42166" spans="14:16">
      <c r="N42166" s="102"/>
      <c r="O42166" s="93"/>
      <c r="P42166" s="93"/>
    </row>
    <row r="42167" spans="14:16">
      <c r="N42167" s="102"/>
      <c r="O42167" s="93"/>
      <c r="P42167" s="93"/>
    </row>
    <row r="42168" spans="14:16">
      <c r="N42168" s="102"/>
      <c r="O42168" s="93"/>
      <c r="P42168" s="93"/>
    </row>
    <row r="42169" spans="14:16">
      <c r="N42169" s="102"/>
      <c r="O42169" s="93"/>
      <c r="P42169" s="93"/>
    </row>
    <row r="42170" spans="14:16">
      <c r="N42170" s="102"/>
      <c r="O42170" s="93"/>
      <c r="P42170" s="93"/>
    </row>
    <row r="42171" spans="14:16">
      <c r="N42171" s="102"/>
      <c r="O42171" s="93"/>
      <c r="P42171" s="93"/>
    </row>
    <row r="42172" spans="14:16">
      <c r="N42172" s="102"/>
      <c r="O42172" s="93"/>
      <c r="P42172" s="93"/>
    </row>
    <row r="42173" spans="14:16">
      <c r="N42173" s="102"/>
      <c r="O42173" s="93"/>
      <c r="P42173" s="93"/>
    </row>
    <row r="42174" spans="14:16">
      <c r="N42174" s="102"/>
      <c r="O42174" s="93"/>
      <c r="P42174" s="93"/>
    </row>
    <row r="42175" spans="14:16">
      <c r="N42175" s="102"/>
      <c r="O42175" s="93"/>
      <c r="P42175" s="93"/>
    </row>
    <row r="42176" spans="14:16">
      <c r="N42176" s="102"/>
      <c r="O42176" s="93"/>
      <c r="P42176" s="93"/>
    </row>
    <row r="42177" spans="14:16">
      <c r="N42177" s="102"/>
      <c r="O42177" s="93"/>
      <c r="P42177" s="93"/>
    </row>
    <row r="42178" spans="14:16">
      <c r="N42178" s="102"/>
      <c r="O42178" s="93"/>
      <c r="P42178" s="93"/>
    </row>
    <row r="42179" spans="14:16">
      <c r="N42179" s="102"/>
      <c r="O42179" s="93"/>
      <c r="P42179" s="93"/>
    </row>
    <row r="42180" spans="14:16">
      <c r="N42180" s="102"/>
      <c r="O42180" s="93"/>
      <c r="P42180" s="93"/>
    </row>
    <row r="42181" spans="14:16">
      <c r="N42181" s="102"/>
      <c r="O42181" s="93"/>
      <c r="P42181" s="93"/>
    </row>
    <row r="42182" spans="14:16">
      <c r="N42182" s="102"/>
      <c r="O42182" s="93"/>
      <c r="P42182" s="93"/>
    </row>
    <row r="42183" spans="14:16">
      <c r="N42183" s="102"/>
      <c r="O42183" s="93"/>
      <c r="P42183" s="93"/>
    </row>
    <row r="42184" spans="14:16">
      <c r="N42184" s="102"/>
      <c r="O42184" s="93"/>
      <c r="P42184" s="93"/>
    </row>
    <row r="42185" spans="14:16">
      <c r="N42185" s="102"/>
      <c r="O42185" s="93"/>
      <c r="P42185" s="93"/>
    </row>
    <row r="42186" spans="14:16">
      <c r="N42186" s="102"/>
      <c r="O42186" s="93"/>
      <c r="P42186" s="93"/>
    </row>
    <row r="42187" spans="14:16">
      <c r="N42187" s="102"/>
      <c r="O42187" s="93"/>
      <c r="P42187" s="93"/>
    </row>
    <row r="42188" spans="14:16">
      <c r="N42188" s="102"/>
      <c r="O42188" s="93"/>
      <c r="P42188" s="93"/>
    </row>
    <row r="42189" spans="14:16">
      <c r="N42189" s="102"/>
      <c r="O42189" s="93"/>
      <c r="P42189" s="93"/>
    </row>
    <row r="42190" spans="14:16">
      <c r="N42190" s="102"/>
      <c r="O42190" s="93"/>
      <c r="P42190" s="93"/>
    </row>
    <row r="42191" spans="14:16">
      <c r="N42191" s="102"/>
      <c r="O42191" s="93"/>
      <c r="P42191" s="93"/>
    </row>
    <row r="42192" spans="14:16">
      <c r="N42192" s="102"/>
      <c r="O42192" s="93"/>
      <c r="P42192" s="93"/>
    </row>
    <row r="42193" spans="14:16">
      <c r="N42193" s="102"/>
      <c r="O42193" s="93"/>
      <c r="P42193" s="93"/>
    </row>
    <row r="42194" spans="14:16">
      <c r="N42194" s="102"/>
      <c r="O42194" s="93"/>
      <c r="P42194" s="93"/>
    </row>
    <row r="42195" spans="14:16">
      <c r="N42195" s="102"/>
      <c r="O42195" s="93"/>
      <c r="P42195" s="93"/>
    </row>
    <row r="42196" spans="14:16">
      <c r="N42196" s="102"/>
      <c r="O42196" s="93"/>
      <c r="P42196" s="93"/>
    </row>
    <row r="42197" spans="14:16">
      <c r="N42197" s="102"/>
      <c r="O42197" s="93"/>
      <c r="P42197" s="93"/>
    </row>
    <row r="42198" spans="14:16">
      <c r="N42198" s="102"/>
      <c r="O42198" s="93"/>
      <c r="P42198" s="93"/>
    </row>
    <row r="42199" spans="14:16">
      <c r="N42199" s="102"/>
      <c r="O42199" s="93"/>
      <c r="P42199" s="93"/>
    </row>
    <row r="42200" spans="14:16">
      <c r="N42200" s="102"/>
      <c r="O42200" s="93"/>
      <c r="P42200" s="93"/>
    </row>
    <row r="42201" spans="14:16">
      <c r="N42201" s="102"/>
      <c r="O42201" s="93"/>
      <c r="P42201" s="93"/>
    </row>
    <row r="42202" spans="14:16">
      <c r="N42202" s="102"/>
      <c r="O42202" s="93"/>
      <c r="P42202" s="93"/>
    </row>
    <row r="42203" spans="14:16">
      <c r="N42203" s="102"/>
      <c r="O42203" s="93"/>
      <c r="P42203" s="93"/>
    </row>
    <row r="42204" spans="14:16">
      <c r="N42204" s="102"/>
      <c r="O42204" s="93"/>
      <c r="P42204" s="93"/>
    </row>
    <row r="42205" spans="14:16">
      <c r="N42205" s="102"/>
      <c r="O42205" s="93"/>
      <c r="P42205" s="93"/>
    </row>
    <row r="42206" spans="14:16">
      <c r="N42206" s="102"/>
      <c r="O42206" s="93"/>
      <c r="P42206" s="93"/>
    </row>
    <row r="42207" spans="14:16">
      <c r="N42207" s="102"/>
      <c r="O42207" s="93"/>
      <c r="P42207" s="93"/>
    </row>
    <row r="42208" spans="14:16">
      <c r="N42208" s="102"/>
      <c r="O42208" s="93"/>
      <c r="P42208" s="93"/>
    </row>
    <row r="42209" spans="14:16">
      <c r="N42209" s="102"/>
      <c r="O42209" s="93"/>
      <c r="P42209" s="93"/>
    </row>
    <row r="42210" spans="14:16">
      <c r="N42210" s="102"/>
      <c r="O42210" s="93"/>
      <c r="P42210" s="93"/>
    </row>
    <row r="42211" spans="14:16">
      <c r="N42211" s="102"/>
      <c r="O42211" s="93"/>
      <c r="P42211" s="93"/>
    </row>
    <row r="42212" spans="14:16">
      <c r="N42212" s="102"/>
      <c r="O42212" s="93"/>
      <c r="P42212" s="93"/>
    </row>
    <row r="42213" spans="14:16">
      <c r="N42213" s="102"/>
      <c r="O42213" s="93"/>
      <c r="P42213" s="93"/>
    </row>
    <row r="42214" spans="14:16">
      <c r="N42214" s="102"/>
      <c r="O42214" s="93"/>
      <c r="P42214" s="93"/>
    </row>
    <row r="42215" spans="14:16">
      <c r="N42215" s="102"/>
      <c r="O42215" s="93"/>
      <c r="P42215" s="93"/>
    </row>
    <row r="42216" spans="14:16">
      <c r="N42216" s="102"/>
      <c r="O42216" s="93"/>
      <c r="P42216" s="93"/>
    </row>
    <row r="42217" spans="14:16">
      <c r="N42217" s="102"/>
      <c r="O42217" s="93"/>
      <c r="P42217" s="93"/>
    </row>
    <row r="42218" spans="14:16">
      <c r="N42218" s="102"/>
      <c r="O42218" s="93"/>
      <c r="P42218" s="93"/>
    </row>
    <row r="42219" spans="14:16">
      <c r="N42219" s="102"/>
      <c r="O42219" s="93"/>
      <c r="P42219" s="93"/>
    </row>
    <row r="42220" spans="14:16">
      <c r="N42220" s="102"/>
      <c r="O42220" s="93"/>
      <c r="P42220" s="93"/>
    </row>
    <row r="42221" spans="14:16">
      <c r="N42221" s="102"/>
      <c r="O42221" s="93"/>
      <c r="P42221" s="93"/>
    </row>
    <row r="42222" spans="14:16">
      <c r="N42222" s="102"/>
      <c r="O42222" s="93"/>
      <c r="P42222" s="93"/>
    </row>
    <row r="42223" spans="14:16">
      <c r="N42223" s="102"/>
      <c r="O42223" s="93"/>
      <c r="P42223" s="93"/>
    </row>
    <row r="42224" spans="14:16">
      <c r="N42224" s="102"/>
      <c r="O42224" s="93"/>
      <c r="P42224" s="93"/>
    </row>
    <row r="42225" spans="14:16">
      <c r="N42225" s="102"/>
      <c r="O42225" s="93"/>
      <c r="P42225" s="93"/>
    </row>
    <row r="42226" spans="14:16">
      <c r="N42226" s="102"/>
      <c r="O42226" s="93"/>
      <c r="P42226" s="93"/>
    </row>
    <row r="42227" spans="14:16">
      <c r="N42227" s="102"/>
      <c r="O42227" s="93"/>
      <c r="P42227" s="93"/>
    </row>
    <row r="42228" spans="14:16">
      <c r="N42228" s="102"/>
      <c r="O42228" s="93"/>
      <c r="P42228" s="93"/>
    </row>
    <row r="42229" spans="14:16">
      <c r="N42229" s="102"/>
      <c r="O42229" s="93"/>
      <c r="P42229" s="93"/>
    </row>
    <row r="42230" spans="14:16">
      <c r="N42230" s="102"/>
      <c r="O42230" s="93"/>
      <c r="P42230" s="93"/>
    </row>
    <row r="42231" spans="14:16">
      <c r="N42231" s="102"/>
      <c r="O42231" s="93"/>
      <c r="P42231" s="93"/>
    </row>
    <row r="42232" spans="14:16">
      <c r="N42232" s="102"/>
      <c r="O42232" s="93"/>
      <c r="P42232" s="93"/>
    </row>
    <row r="42233" spans="14:16">
      <c r="N42233" s="102"/>
      <c r="O42233" s="93"/>
      <c r="P42233" s="93"/>
    </row>
    <row r="42234" spans="14:16">
      <c r="N42234" s="102"/>
      <c r="O42234" s="93"/>
      <c r="P42234" s="93"/>
    </row>
    <row r="42235" spans="14:16">
      <c r="N42235" s="102"/>
      <c r="O42235" s="93"/>
      <c r="P42235" s="93"/>
    </row>
    <row r="42236" spans="14:16">
      <c r="N42236" s="102"/>
      <c r="O42236" s="93"/>
      <c r="P42236" s="93"/>
    </row>
    <row r="42237" spans="14:16">
      <c r="N42237" s="102"/>
      <c r="O42237" s="93"/>
      <c r="P42237" s="93"/>
    </row>
    <row r="42238" spans="14:16">
      <c r="N42238" s="102"/>
      <c r="O42238" s="93"/>
      <c r="P42238" s="93"/>
    </row>
    <row r="42239" spans="14:16">
      <c r="N42239" s="102"/>
      <c r="O42239" s="93"/>
      <c r="P42239" s="93"/>
    </row>
    <row r="42240" spans="14:16">
      <c r="N42240" s="102"/>
      <c r="O42240" s="93"/>
      <c r="P42240" s="93"/>
    </row>
    <row r="42241" spans="14:16">
      <c r="N42241" s="102"/>
      <c r="O42241" s="93"/>
      <c r="P42241" s="93"/>
    </row>
    <row r="42242" spans="14:16">
      <c r="N42242" s="102"/>
      <c r="O42242" s="93"/>
      <c r="P42242" s="93"/>
    </row>
    <row r="42243" spans="14:16">
      <c r="N42243" s="102"/>
      <c r="O42243" s="93"/>
      <c r="P42243" s="93"/>
    </row>
    <row r="42244" spans="14:16">
      <c r="N42244" s="102"/>
      <c r="O42244" s="93"/>
      <c r="P42244" s="93"/>
    </row>
    <row r="42245" spans="14:16">
      <c r="N42245" s="102"/>
      <c r="O42245" s="93"/>
      <c r="P42245" s="93"/>
    </row>
    <row r="42246" spans="14:16">
      <c r="N42246" s="102"/>
      <c r="O42246" s="93"/>
      <c r="P42246" s="93"/>
    </row>
    <row r="42247" spans="14:16">
      <c r="N42247" s="102"/>
      <c r="O42247" s="93"/>
      <c r="P42247" s="93"/>
    </row>
    <row r="42248" spans="14:16">
      <c r="N42248" s="102"/>
      <c r="O42248" s="93"/>
      <c r="P42248" s="93"/>
    </row>
    <row r="42249" spans="14:16">
      <c r="N42249" s="102"/>
      <c r="O42249" s="93"/>
      <c r="P42249" s="93"/>
    </row>
    <row r="42250" spans="14:16">
      <c r="N42250" s="102"/>
      <c r="O42250" s="93"/>
      <c r="P42250" s="93"/>
    </row>
    <row r="42251" spans="14:16">
      <c r="N42251" s="102"/>
      <c r="O42251" s="93"/>
      <c r="P42251" s="93"/>
    </row>
    <row r="42252" spans="14:16">
      <c r="N42252" s="102"/>
      <c r="O42252" s="93"/>
      <c r="P42252" s="93"/>
    </row>
    <row r="42253" spans="14:16">
      <c r="N42253" s="102"/>
      <c r="O42253" s="93"/>
      <c r="P42253" s="93"/>
    </row>
    <row r="42254" spans="14:16">
      <c r="N42254" s="102"/>
      <c r="O42254" s="93"/>
      <c r="P42254" s="93"/>
    </row>
    <row r="42255" spans="14:16">
      <c r="N42255" s="102"/>
      <c r="O42255" s="93"/>
      <c r="P42255" s="93"/>
    </row>
    <row r="42256" spans="14:16">
      <c r="N42256" s="102"/>
      <c r="O42256" s="93"/>
      <c r="P42256" s="93"/>
    </row>
    <row r="42257" spans="14:16">
      <c r="N42257" s="102"/>
      <c r="O42257" s="93"/>
      <c r="P42257" s="93"/>
    </row>
    <row r="42258" spans="14:16">
      <c r="N42258" s="102"/>
      <c r="O42258" s="93"/>
      <c r="P42258" s="93"/>
    </row>
    <row r="42259" spans="14:16">
      <c r="N42259" s="102"/>
      <c r="O42259" s="93"/>
      <c r="P42259" s="93"/>
    </row>
    <row r="42260" spans="14:16">
      <c r="N42260" s="102"/>
      <c r="O42260" s="93"/>
      <c r="P42260" s="93"/>
    </row>
    <row r="42261" spans="14:16">
      <c r="N42261" s="102"/>
      <c r="O42261" s="93"/>
      <c r="P42261" s="93"/>
    </row>
    <row r="42262" spans="14:16">
      <c r="N42262" s="102"/>
      <c r="O42262" s="93"/>
      <c r="P42262" s="93"/>
    </row>
    <row r="42263" spans="14:16">
      <c r="N42263" s="102"/>
      <c r="O42263" s="93"/>
      <c r="P42263" s="93"/>
    </row>
    <row r="42264" spans="14:16">
      <c r="N42264" s="102"/>
      <c r="O42264" s="93"/>
      <c r="P42264" s="93"/>
    </row>
    <row r="42265" spans="14:16">
      <c r="N42265" s="102"/>
      <c r="O42265" s="93"/>
      <c r="P42265" s="93"/>
    </row>
    <row r="42266" spans="14:16">
      <c r="N42266" s="102"/>
      <c r="O42266" s="93"/>
      <c r="P42266" s="93"/>
    </row>
    <row r="42267" spans="14:16">
      <c r="N42267" s="102"/>
      <c r="O42267" s="93"/>
      <c r="P42267" s="93"/>
    </row>
    <row r="42268" spans="14:16">
      <c r="N42268" s="102"/>
      <c r="O42268" s="93"/>
      <c r="P42268" s="93"/>
    </row>
    <row r="42269" spans="14:16">
      <c r="N42269" s="102"/>
      <c r="O42269" s="93"/>
      <c r="P42269" s="93"/>
    </row>
    <row r="42270" spans="14:16">
      <c r="N42270" s="102"/>
      <c r="O42270" s="93"/>
      <c r="P42270" s="93"/>
    </row>
    <row r="42271" spans="14:16">
      <c r="N42271" s="102"/>
      <c r="O42271" s="93"/>
      <c r="P42271" s="93"/>
    </row>
    <row r="42272" spans="14:16">
      <c r="N42272" s="102"/>
      <c r="O42272" s="93"/>
      <c r="P42272" s="93"/>
    </row>
    <row r="42273" spans="14:16">
      <c r="N42273" s="102"/>
      <c r="O42273" s="93"/>
      <c r="P42273" s="93"/>
    </row>
    <row r="42274" spans="14:16">
      <c r="N42274" s="102"/>
      <c r="O42274" s="93"/>
      <c r="P42274" s="93"/>
    </row>
    <row r="42275" spans="14:16">
      <c r="N42275" s="102"/>
      <c r="O42275" s="93"/>
      <c r="P42275" s="93"/>
    </row>
    <row r="42276" spans="14:16">
      <c r="N42276" s="102"/>
      <c r="O42276" s="93"/>
      <c r="P42276" s="93"/>
    </row>
    <row r="42277" spans="14:16">
      <c r="N42277" s="102"/>
      <c r="O42277" s="93"/>
      <c r="P42277" s="93"/>
    </row>
    <row r="42278" spans="14:16">
      <c r="N42278" s="102"/>
      <c r="O42278" s="93"/>
      <c r="P42278" s="93"/>
    </row>
    <row r="42279" spans="14:16">
      <c r="N42279" s="102"/>
      <c r="O42279" s="93"/>
      <c r="P42279" s="93"/>
    </row>
    <row r="42280" spans="14:16">
      <c r="N42280" s="102"/>
      <c r="O42280" s="93"/>
      <c r="P42280" s="93"/>
    </row>
    <row r="42281" spans="14:16">
      <c r="N42281" s="102"/>
      <c r="O42281" s="93"/>
      <c r="P42281" s="93"/>
    </row>
    <row r="42282" spans="14:16">
      <c r="N42282" s="102"/>
      <c r="O42282" s="93"/>
      <c r="P42282" s="93"/>
    </row>
    <row r="42283" spans="14:16">
      <c r="N42283" s="102"/>
      <c r="O42283" s="93"/>
      <c r="P42283" s="93"/>
    </row>
    <row r="42284" spans="14:16">
      <c r="N42284" s="102"/>
      <c r="O42284" s="93"/>
      <c r="P42284" s="93"/>
    </row>
    <row r="42285" spans="14:16">
      <c r="N42285" s="102"/>
      <c r="O42285" s="93"/>
      <c r="P42285" s="93"/>
    </row>
    <row r="42286" spans="14:16">
      <c r="N42286" s="102"/>
      <c r="O42286" s="93"/>
      <c r="P42286" s="93"/>
    </row>
    <row r="42287" spans="14:16">
      <c r="N42287" s="102"/>
      <c r="O42287" s="93"/>
      <c r="P42287" s="93"/>
    </row>
    <row r="42288" spans="14:16">
      <c r="N42288" s="102"/>
      <c r="O42288" s="93"/>
      <c r="P42288" s="93"/>
    </row>
    <row r="42289" spans="14:16">
      <c r="N42289" s="102"/>
      <c r="O42289" s="93"/>
      <c r="P42289" s="93"/>
    </row>
    <row r="42290" spans="14:16">
      <c r="N42290" s="102"/>
      <c r="O42290" s="93"/>
      <c r="P42290" s="93"/>
    </row>
    <row r="42291" spans="14:16">
      <c r="N42291" s="102"/>
      <c r="O42291" s="93"/>
      <c r="P42291" s="93"/>
    </row>
    <row r="42292" spans="14:16">
      <c r="N42292" s="102"/>
      <c r="O42292" s="93"/>
      <c r="P42292" s="93"/>
    </row>
    <row r="42293" spans="14:16">
      <c r="N42293" s="102"/>
      <c r="O42293" s="93"/>
      <c r="P42293" s="93"/>
    </row>
    <row r="42294" spans="14:16">
      <c r="N42294" s="102"/>
      <c r="O42294" s="93"/>
      <c r="P42294" s="93"/>
    </row>
    <row r="42295" spans="14:16">
      <c r="N42295" s="102"/>
      <c r="O42295" s="93"/>
      <c r="P42295" s="93"/>
    </row>
    <row r="42296" spans="14:16">
      <c r="N42296" s="102"/>
      <c r="O42296" s="93"/>
      <c r="P42296" s="93"/>
    </row>
    <row r="42297" spans="14:16">
      <c r="N42297" s="102"/>
      <c r="O42297" s="93"/>
      <c r="P42297" s="93"/>
    </row>
    <row r="42298" spans="14:16">
      <c r="N42298" s="102"/>
      <c r="O42298" s="93"/>
      <c r="P42298" s="93"/>
    </row>
    <row r="42299" spans="14:16">
      <c r="N42299" s="102"/>
      <c r="O42299" s="93"/>
      <c r="P42299" s="93"/>
    </row>
    <row r="42300" spans="14:16">
      <c r="N42300" s="102"/>
      <c r="O42300" s="93"/>
      <c r="P42300" s="93"/>
    </row>
    <row r="42301" spans="14:16">
      <c r="N42301" s="102"/>
      <c r="O42301" s="93"/>
      <c r="P42301" s="93"/>
    </row>
    <row r="42302" spans="14:16">
      <c r="N42302" s="102"/>
      <c r="O42302" s="93"/>
      <c r="P42302" s="93"/>
    </row>
    <row r="42303" spans="14:16">
      <c r="N42303" s="102"/>
      <c r="O42303" s="93"/>
      <c r="P42303" s="93"/>
    </row>
    <row r="42304" spans="14:16">
      <c r="N42304" s="102"/>
      <c r="O42304" s="93"/>
      <c r="P42304" s="93"/>
    </row>
    <row r="42305" spans="14:16">
      <c r="N42305" s="102"/>
      <c r="O42305" s="93"/>
      <c r="P42305" s="93"/>
    </row>
    <row r="42306" spans="14:16">
      <c r="N42306" s="102"/>
      <c r="O42306" s="93"/>
      <c r="P42306" s="93"/>
    </row>
    <row r="42307" spans="14:16">
      <c r="N42307" s="102"/>
      <c r="O42307" s="93"/>
      <c r="P42307" s="93"/>
    </row>
    <row r="42308" spans="14:16">
      <c r="N42308" s="102"/>
      <c r="O42308" s="93"/>
      <c r="P42308" s="93"/>
    </row>
    <row r="42309" spans="14:16">
      <c r="N42309" s="102"/>
      <c r="O42309" s="93"/>
      <c r="P42309" s="93"/>
    </row>
    <row r="42310" spans="14:16">
      <c r="N42310" s="102"/>
      <c r="O42310" s="93"/>
      <c r="P42310" s="93"/>
    </row>
    <row r="42311" spans="14:16">
      <c r="N42311" s="102"/>
      <c r="O42311" s="93"/>
      <c r="P42311" s="93"/>
    </row>
    <row r="42312" spans="14:16">
      <c r="N42312" s="102"/>
      <c r="O42312" s="93"/>
      <c r="P42312" s="93"/>
    </row>
    <row r="42313" spans="14:16">
      <c r="N42313" s="102"/>
      <c r="O42313" s="93"/>
      <c r="P42313" s="93"/>
    </row>
    <row r="42314" spans="14:16">
      <c r="N42314" s="102"/>
      <c r="O42314" s="93"/>
      <c r="P42314" s="93"/>
    </row>
    <row r="42315" spans="14:16">
      <c r="N42315" s="102"/>
      <c r="O42315" s="93"/>
      <c r="P42315" s="93"/>
    </row>
    <row r="42316" spans="14:16">
      <c r="N42316" s="102"/>
      <c r="O42316" s="93"/>
      <c r="P42316" s="93"/>
    </row>
    <row r="42317" spans="14:16">
      <c r="N42317" s="102"/>
      <c r="O42317" s="93"/>
      <c r="P42317" s="93"/>
    </row>
    <row r="42318" spans="14:16">
      <c r="N42318" s="102"/>
      <c r="O42318" s="93"/>
      <c r="P42318" s="93"/>
    </row>
    <row r="42319" spans="14:16">
      <c r="N42319" s="102"/>
      <c r="O42319" s="93"/>
      <c r="P42319" s="93"/>
    </row>
    <row r="42320" spans="14:16">
      <c r="N42320" s="102"/>
      <c r="O42320" s="93"/>
      <c r="P42320" s="93"/>
    </row>
    <row r="42321" spans="14:16">
      <c r="N42321" s="102"/>
      <c r="O42321" s="93"/>
      <c r="P42321" s="93"/>
    </row>
    <row r="42322" spans="14:16">
      <c r="N42322" s="102"/>
      <c r="O42322" s="93"/>
      <c r="P42322" s="93"/>
    </row>
    <row r="42323" spans="14:16">
      <c r="N42323" s="102"/>
      <c r="O42323" s="93"/>
      <c r="P42323" s="93"/>
    </row>
    <row r="42324" spans="14:16">
      <c r="N42324" s="102"/>
      <c r="O42324" s="93"/>
      <c r="P42324" s="93"/>
    </row>
    <row r="42325" spans="14:16">
      <c r="N42325" s="102"/>
      <c r="O42325" s="93"/>
      <c r="P42325" s="93"/>
    </row>
    <row r="42326" spans="14:16">
      <c r="N42326" s="102"/>
      <c r="O42326" s="93"/>
      <c r="P42326" s="93"/>
    </row>
    <row r="42327" spans="14:16">
      <c r="N42327" s="102"/>
      <c r="O42327" s="93"/>
      <c r="P42327" s="93"/>
    </row>
    <row r="42328" spans="14:16">
      <c r="N42328" s="102"/>
      <c r="O42328" s="93"/>
      <c r="P42328" s="93"/>
    </row>
    <row r="42329" spans="14:16">
      <c r="N42329" s="102"/>
      <c r="O42329" s="93"/>
      <c r="P42329" s="93"/>
    </row>
    <row r="42330" spans="14:16">
      <c r="N42330" s="102"/>
      <c r="O42330" s="93"/>
      <c r="P42330" s="93"/>
    </row>
    <row r="42331" spans="14:16">
      <c r="N42331" s="102"/>
      <c r="O42331" s="93"/>
      <c r="P42331" s="93"/>
    </row>
    <row r="42332" spans="14:16">
      <c r="N42332" s="102"/>
      <c r="O42332" s="93"/>
      <c r="P42332" s="93"/>
    </row>
    <row r="42333" spans="14:16">
      <c r="N42333" s="102"/>
      <c r="O42333" s="93"/>
      <c r="P42333" s="93"/>
    </row>
    <row r="42334" spans="14:16">
      <c r="N42334" s="102"/>
      <c r="O42334" s="93"/>
      <c r="P42334" s="93"/>
    </row>
    <row r="42335" spans="14:16">
      <c r="N42335" s="102"/>
      <c r="O42335" s="93"/>
      <c r="P42335" s="93"/>
    </row>
    <row r="42336" spans="14:16">
      <c r="N42336" s="102"/>
      <c r="O42336" s="93"/>
      <c r="P42336" s="93"/>
    </row>
    <row r="42337" spans="14:16">
      <c r="N42337" s="102"/>
      <c r="O42337" s="93"/>
      <c r="P42337" s="93"/>
    </row>
    <row r="42338" spans="14:16">
      <c r="N42338" s="102"/>
      <c r="O42338" s="93"/>
      <c r="P42338" s="93"/>
    </row>
    <row r="42339" spans="14:16">
      <c r="N42339" s="102"/>
      <c r="O42339" s="93"/>
      <c r="P42339" s="93"/>
    </row>
    <row r="42340" spans="14:16">
      <c r="N42340" s="102"/>
      <c r="O42340" s="93"/>
      <c r="P42340" s="93"/>
    </row>
    <row r="42341" spans="14:16">
      <c r="N42341" s="102"/>
      <c r="O42341" s="93"/>
      <c r="P42341" s="93"/>
    </row>
    <row r="42342" spans="14:16">
      <c r="N42342" s="102"/>
      <c r="O42342" s="93"/>
      <c r="P42342" s="93"/>
    </row>
    <row r="42343" spans="14:16">
      <c r="N42343" s="102"/>
      <c r="O42343" s="93"/>
      <c r="P42343" s="93"/>
    </row>
    <row r="42344" spans="14:16">
      <c r="N42344" s="102"/>
      <c r="O42344" s="93"/>
      <c r="P42344" s="93"/>
    </row>
    <row r="42345" spans="14:16">
      <c r="N42345" s="102"/>
      <c r="O42345" s="93"/>
      <c r="P42345" s="93"/>
    </row>
    <row r="42346" spans="14:16">
      <c r="N42346" s="102"/>
      <c r="O42346" s="93"/>
      <c r="P42346" s="93"/>
    </row>
    <row r="42347" spans="14:16">
      <c r="N42347" s="102"/>
      <c r="O42347" s="93"/>
      <c r="P42347" s="93"/>
    </row>
    <row r="42348" spans="14:16">
      <c r="N42348" s="102"/>
      <c r="O42348" s="93"/>
      <c r="P42348" s="93"/>
    </row>
    <row r="42349" spans="14:16">
      <c r="N42349" s="102"/>
      <c r="O42349" s="93"/>
      <c r="P42349" s="93"/>
    </row>
    <row r="42350" spans="14:16">
      <c r="N42350" s="102"/>
      <c r="O42350" s="93"/>
      <c r="P42350" s="93"/>
    </row>
    <row r="42351" spans="14:16">
      <c r="N42351" s="102"/>
      <c r="O42351" s="93"/>
      <c r="P42351" s="93"/>
    </row>
    <row r="42352" spans="14:16">
      <c r="N42352" s="102"/>
      <c r="O42352" s="93"/>
      <c r="P42352" s="93"/>
    </row>
    <row r="42353" spans="14:16">
      <c r="N42353" s="102"/>
      <c r="O42353" s="93"/>
      <c r="P42353" s="93"/>
    </row>
    <row r="42354" spans="14:16">
      <c r="N42354" s="102"/>
      <c r="O42354" s="93"/>
      <c r="P42354" s="93"/>
    </row>
    <row r="42355" spans="14:16">
      <c r="N42355" s="102"/>
      <c r="O42355" s="93"/>
      <c r="P42355" s="93"/>
    </row>
    <row r="42356" spans="14:16">
      <c r="N42356" s="102"/>
      <c r="O42356" s="93"/>
      <c r="P42356" s="93"/>
    </row>
    <row r="42357" spans="14:16">
      <c r="N42357" s="102"/>
      <c r="O42357" s="93"/>
      <c r="P42357" s="93"/>
    </row>
    <row r="42358" spans="14:16">
      <c r="N42358" s="102"/>
      <c r="O42358" s="93"/>
      <c r="P42358" s="93"/>
    </row>
    <row r="42359" spans="14:16">
      <c r="N42359" s="102"/>
      <c r="O42359" s="93"/>
      <c r="P42359" s="93"/>
    </row>
    <row r="42360" spans="14:16">
      <c r="N42360" s="102"/>
      <c r="O42360" s="93"/>
      <c r="P42360" s="93"/>
    </row>
    <row r="42361" spans="14:16">
      <c r="N42361" s="102"/>
      <c r="O42361" s="93"/>
      <c r="P42361" s="93"/>
    </row>
    <row r="42362" spans="14:16">
      <c r="N42362" s="102"/>
      <c r="O42362" s="93"/>
      <c r="P42362" s="93"/>
    </row>
    <row r="42363" spans="14:16">
      <c r="N42363" s="102"/>
      <c r="O42363" s="93"/>
      <c r="P42363" s="93"/>
    </row>
    <row r="42364" spans="14:16">
      <c r="N42364" s="102"/>
      <c r="O42364" s="93"/>
      <c r="P42364" s="93"/>
    </row>
    <row r="42365" spans="14:16">
      <c r="N42365" s="102"/>
      <c r="O42365" s="93"/>
      <c r="P42365" s="93"/>
    </row>
    <row r="42366" spans="14:16">
      <c r="N42366" s="102"/>
      <c r="O42366" s="93"/>
      <c r="P42366" s="93"/>
    </row>
    <row r="42367" spans="14:16">
      <c r="N42367" s="102"/>
      <c r="O42367" s="93"/>
      <c r="P42367" s="93"/>
    </row>
    <row r="42368" spans="14:16">
      <c r="N42368" s="102"/>
      <c r="O42368" s="93"/>
      <c r="P42368" s="93"/>
    </row>
    <row r="42369" spans="14:16">
      <c r="N42369" s="102"/>
      <c r="O42369" s="93"/>
      <c r="P42369" s="93"/>
    </row>
    <row r="42370" spans="14:16">
      <c r="N42370" s="102"/>
      <c r="O42370" s="93"/>
      <c r="P42370" s="93"/>
    </row>
    <row r="42371" spans="14:16">
      <c r="N42371" s="102"/>
      <c r="O42371" s="93"/>
      <c r="P42371" s="93"/>
    </row>
    <row r="42372" spans="14:16">
      <c r="N42372" s="102"/>
      <c r="O42372" s="93"/>
      <c r="P42372" s="93"/>
    </row>
    <row r="42373" spans="14:16">
      <c r="N42373" s="102"/>
      <c r="O42373" s="93"/>
      <c r="P42373" s="93"/>
    </row>
    <row r="42374" spans="14:16">
      <c r="N42374" s="102"/>
      <c r="O42374" s="93"/>
      <c r="P42374" s="93"/>
    </row>
    <row r="42375" spans="14:16">
      <c r="N42375" s="102"/>
      <c r="O42375" s="93"/>
      <c r="P42375" s="93"/>
    </row>
    <row r="42376" spans="14:16">
      <c r="N42376" s="102"/>
      <c r="O42376" s="93"/>
      <c r="P42376" s="93"/>
    </row>
    <row r="42377" spans="14:16">
      <c r="N42377" s="102"/>
      <c r="O42377" s="93"/>
      <c r="P42377" s="93"/>
    </row>
    <row r="42378" spans="14:16">
      <c r="N42378" s="102"/>
      <c r="O42378" s="93"/>
      <c r="P42378" s="93"/>
    </row>
    <row r="42379" spans="14:16">
      <c r="N42379" s="102"/>
      <c r="O42379" s="93"/>
      <c r="P42379" s="93"/>
    </row>
    <row r="42380" spans="14:16">
      <c r="N42380" s="102"/>
      <c r="O42380" s="93"/>
      <c r="P42380" s="93"/>
    </row>
    <row r="42381" spans="14:16">
      <c r="N42381" s="102"/>
      <c r="O42381" s="93"/>
      <c r="P42381" s="93"/>
    </row>
    <row r="42382" spans="14:16">
      <c r="N42382" s="102"/>
      <c r="O42382" s="93"/>
      <c r="P42382" s="93"/>
    </row>
    <row r="42383" spans="14:16">
      <c r="N42383" s="102"/>
      <c r="O42383" s="93"/>
      <c r="P42383" s="93"/>
    </row>
    <row r="42384" spans="14:16">
      <c r="N42384" s="102"/>
      <c r="O42384" s="93"/>
      <c r="P42384" s="93"/>
    </row>
    <row r="42385" spans="14:16">
      <c r="N42385" s="102"/>
      <c r="O42385" s="93"/>
      <c r="P42385" s="93"/>
    </row>
    <row r="42386" spans="14:16">
      <c r="N42386" s="102"/>
      <c r="O42386" s="93"/>
      <c r="P42386" s="93"/>
    </row>
    <row r="42387" spans="14:16">
      <c r="N42387" s="102"/>
      <c r="O42387" s="93"/>
      <c r="P42387" s="93"/>
    </row>
    <row r="42388" spans="14:16">
      <c r="N42388" s="102"/>
      <c r="O42388" s="93"/>
      <c r="P42388" s="93"/>
    </row>
    <row r="42389" spans="14:16">
      <c r="N42389" s="102"/>
      <c r="O42389" s="93"/>
      <c r="P42389" s="93"/>
    </row>
    <row r="42390" spans="14:16">
      <c r="N42390" s="102"/>
      <c r="O42390" s="93"/>
      <c r="P42390" s="93"/>
    </row>
    <row r="42391" spans="14:16">
      <c r="N42391" s="102"/>
      <c r="O42391" s="93"/>
      <c r="P42391" s="93"/>
    </row>
    <row r="42392" spans="14:16">
      <c r="N42392" s="102"/>
      <c r="O42392" s="93"/>
      <c r="P42392" s="93"/>
    </row>
    <row r="42393" spans="14:16">
      <c r="N42393" s="102"/>
      <c r="O42393" s="93"/>
      <c r="P42393" s="93"/>
    </row>
    <row r="42394" spans="14:16">
      <c r="N42394" s="102"/>
      <c r="O42394" s="93"/>
      <c r="P42394" s="93"/>
    </row>
    <row r="42395" spans="14:16">
      <c r="N42395" s="102"/>
      <c r="O42395" s="93"/>
      <c r="P42395" s="93"/>
    </row>
    <row r="42396" spans="14:16">
      <c r="N42396" s="102"/>
      <c r="O42396" s="93"/>
      <c r="P42396" s="93"/>
    </row>
    <row r="42397" spans="14:16">
      <c r="N42397" s="102"/>
      <c r="O42397" s="93"/>
      <c r="P42397" s="93"/>
    </row>
    <row r="42398" spans="14:16">
      <c r="N42398" s="102"/>
      <c r="O42398" s="93"/>
      <c r="P42398" s="93"/>
    </row>
    <row r="42399" spans="14:16">
      <c r="N42399" s="102"/>
      <c r="O42399" s="93"/>
      <c r="P42399" s="93"/>
    </row>
    <row r="42400" spans="14:16">
      <c r="N42400" s="102"/>
      <c r="O42400" s="93"/>
      <c r="P42400" s="93"/>
    </row>
    <row r="42401" spans="14:16">
      <c r="N42401" s="102"/>
      <c r="O42401" s="93"/>
      <c r="P42401" s="93"/>
    </row>
    <row r="42402" spans="14:16">
      <c r="N42402" s="102"/>
      <c r="O42402" s="93"/>
      <c r="P42402" s="93"/>
    </row>
    <row r="42403" spans="14:16">
      <c r="N42403" s="102"/>
      <c r="O42403" s="93"/>
      <c r="P42403" s="93"/>
    </row>
    <row r="42404" spans="14:16">
      <c r="N42404" s="102"/>
      <c r="O42404" s="93"/>
      <c r="P42404" s="93"/>
    </row>
    <row r="42405" spans="14:16">
      <c r="N42405" s="102"/>
      <c r="O42405" s="93"/>
      <c r="P42405" s="93"/>
    </row>
    <row r="42406" spans="14:16">
      <c r="N42406" s="102"/>
      <c r="O42406" s="93"/>
      <c r="P42406" s="93"/>
    </row>
    <row r="42407" spans="14:16">
      <c r="N42407" s="102"/>
      <c r="O42407" s="93"/>
      <c r="P42407" s="93"/>
    </row>
    <row r="42408" spans="14:16">
      <c r="N42408" s="102"/>
      <c r="O42408" s="93"/>
      <c r="P42408" s="93"/>
    </row>
    <row r="42409" spans="14:16">
      <c r="N42409" s="102"/>
      <c r="O42409" s="93"/>
      <c r="P42409" s="93"/>
    </row>
    <row r="42410" spans="14:16">
      <c r="N42410" s="102"/>
      <c r="O42410" s="93"/>
      <c r="P42410" s="93"/>
    </row>
    <row r="42411" spans="14:16">
      <c r="N42411" s="102"/>
      <c r="O42411" s="93"/>
      <c r="P42411" s="93"/>
    </row>
    <row r="42412" spans="14:16">
      <c r="N42412" s="102"/>
      <c r="O42412" s="93"/>
      <c r="P42412" s="93"/>
    </row>
    <row r="42413" spans="14:16">
      <c r="N42413" s="102"/>
      <c r="O42413" s="93"/>
      <c r="P42413" s="93"/>
    </row>
    <row r="42414" spans="14:16">
      <c r="N42414" s="102"/>
      <c r="O42414" s="93"/>
      <c r="P42414" s="93"/>
    </row>
    <row r="42415" spans="14:16">
      <c r="N42415" s="102"/>
      <c r="O42415" s="93"/>
      <c r="P42415" s="93"/>
    </row>
    <row r="42416" spans="14:16">
      <c r="N42416" s="102"/>
      <c r="O42416" s="93"/>
      <c r="P42416" s="93"/>
    </row>
    <row r="42417" spans="14:16">
      <c r="N42417" s="102"/>
      <c r="O42417" s="93"/>
      <c r="P42417" s="93"/>
    </row>
    <row r="42418" spans="14:16">
      <c r="N42418" s="102"/>
      <c r="O42418" s="93"/>
      <c r="P42418" s="93"/>
    </row>
    <row r="42419" spans="14:16">
      <c r="N42419" s="102"/>
      <c r="O42419" s="93"/>
      <c r="P42419" s="93"/>
    </row>
    <row r="42420" spans="14:16">
      <c r="N42420" s="102"/>
      <c r="O42420" s="93"/>
      <c r="P42420" s="93"/>
    </row>
    <row r="42421" spans="14:16">
      <c r="N42421" s="102"/>
      <c r="O42421" s="93"/>
      <c r="P42421" s="93"/>
    </row>
    <row r="42422" spans="14:16">
      <c r="N42422" s="102"/>
      <c r="O42422" s="93"/>
      <c r="P42422" s="93"/>
    </row>
    <row r="42423" spans="14:16">
      <c r="N42423" s="102"/>
      <c r="O42423" s="93"/>
      <c r="P42423" s="93"/>
    </row>
    <row r="42424" spans="14:16">
      <c r="N42424" s="102"/>
      <c r="O42424" s="93"/>
      <c r="P42424" s="93"/>
    </row>
    <row r="42425" spans="14:16">
      <c r="N42425" s="102"/>
      <c r="O42425" s="93"/>
      <c r="P42425" s="93"/>
    </row>
    <row r="42426" spans="14:16">
      <c r="N42426" s="102"/>
      <c r="O42426" s="93"/>
      <c r="P42426" s="93"/>
    </row>
    <row r="42427" spans="14:16">
      <c r="N42427" s="102"/>
      <c r="O42427" s="93"/>
      <c r="P42427" s="93"/>
    </row>
    <row r="42428" spans="14:16">
      <c r="N42428" s="102"/>
      <c r="O42428" s="93"/>
      <c r="P42428" s="93"/>
    </row>
    <row r="42429" spans="14:16">
      <c r="N42429" s="102"/>
      <c r="O42429" s="93"/>
      <c r="P42429" s="93"/>
    </row>
    <row r="42430" spans="14:16">
      <c r="N42430" s="102"/>
      <c r="O42430" s="93"/>
      <c r="P42430" s="93"/>
    </row>
    <row r="42431" spans="14:16">
      <c r="N42431" s="102"/>
      <c r="O42431" s="93"/>
      <c r="P42431" s="93"/>
    </row>
    <row r="42432" spans="14:16">
      <c r="N42432" s="102"/>
      <c r="O42432" s="93"/>
      <c r="P42432" s="93"/>
    </row>
    <row r="42433" spans="14:16">
      <c r="N42433" s="102"/>
      <c r="O42433" s="93"/>
      <c r="P42433" s="93"/>
    </row>
    <row r="42434" spans="14:16">
      <c r="N42434" s="102"/>
      <c r="O42434" s="93"/>
      <c r="P42434" s="93"/>
    </row>
    <row r="42435" spans="14:16">
      <c r="N42435" s="102"/>
      <c r="O42435" s="93"/>
      <c r="P42435" s="93"/>
    </row>
    <row r="42436" spans="14:16">
      <c r="N42436" s="102"/>
      <c r="O42436" s="93"/>
      <c r="P42436" s="93"/>
    </row>
    <row r="42437" spans="14:16">
      <c r="N42437" s="102"/>
      <c r="O42437" s="93"/>
      <c r="P42437" s="93"/>
    </row>
    <row r="42438" spans="14:16">
      <c r="N42438" s="102"/>
      <c r="O42438" s="93"/>
      <c r="P42438" s="93"/>
    </row>
    <row r="42439" spans="14:16">
      <c r="N42439" s="102"/>
      <c r="O42439" s="93"/>
      <c r="P42439" s="93"/>
    </row>
    <row r="42440" spans="14:16">
      <c r="N42440" s="102"/>
      <c r="O42440" s="93"/>
      <c r="P42440" s="93"/>
    </row>
    <row r="42441" spans="14:16">
      <c r="N42441" s="102"/>
      <c r="O42441" s="93"/>
      <c r="P42441" s="93"/>
    </row>
    <row r="42442" spans="14:16">
      <c r="N42442" s="102"/>
      <c r="O42442" s="93"/>
      <c r="P42442" s="93"/>
    </row>
    <row r="42443" spans="14:16">
      <c r="N42443" s="102"/>
      <c r="O42443" s="93"/>
      <c r="P42443" s="93"/>
    </row>
    <row r="42444" spans="14:16">
      <c r="N42444" s="102"/>
      <c r="O42444" s="93"/>
      <c r="P42444" s="93"/>
    </row>
    <row r="42445" spans="14:16">
      <c r="N42445" s="102"/>
      <c r="O42445" s="93"/>
      <c r="P42445" s="93"/>
    </row>
    <row r="42446" spans="14:16">
      <c r="N42446" s="102"/>
      <c r="O42446" s="93"/>
      <c r="P42446" s="93"/>
    </row>
    <row r="42447" spans="14:16">
      <c r="N42447" s="102"/>
      <c r="O42447" s="93"/>
      <c r="P42447" s="93"/>
    </row>
    <row r="42448" spans="14:16">
      <c r="N42448" s="102"/>
      <c r="O42448" s="93"/>
      <c r="P42448" s="93"/>
    </row>
    <row r="42449" spans="14:16">
      <c r="N42449" s="102"/>
      <c r="O42449" s="93"/>
      <c r="P42449" s="93"/>
    </row>
    <row r="42450" spans="14:16">
      <c r="N42450" s="102"/>
      <c r="O42450" s="93"/>
      <c r="P42450" s="93"/>
    </row>
    <row r="42451" spans="14:16">
      <c r="N42451" s="102"/>
      <c r="O42451" s="93"/>
      <c r="P42451" s="93"/>
    </row>
    <row r="42452" spans="14:16">
      <c r="N42452" s="102"/>
      <c r="O42452" s="93"/>
      <c r="P42452" s="93"/>
    </row>
    <row r="42453" spans="14:16">
      <c r="N42453" s="102"/>
      <c r="O42453" s="93"/>
      <c r="P42453" s="93"/>
    </row>
    <row r="42454" spans="14:16">
      <c r="N42454" s="102"/>
      <c r="O42454" s="93"/>
      <c r="P42454" s="93"/>
    </row>
    <row r="42455" spans="14:16">
      <c r="N42455" s="102"/>
      <c r="O42455" s="93"/>
      <c r="P42455" s="93"/>
    </row>
    <row r="42456" spans="14:16">
      <c r="N42456" s="102"/>
      <c r="O42456" s="93"/>
      <c r="P42456" s="93"/>
    </row>
    <row r="42457" spans="14:16">
      <c r="N42457" s="102"/>
      <c r="O42457" s="93"/>
      <c r="P42457" s="93"/>
    </row>
    <row r="42458" spans="14:16">
      <c r="N42458" s="102"/>
      <c r="O42458" s="93"/>
      <c r="P42458" s="93"/>
    </row>
    <row r="42459" spans="14:16">
      <c r="N42459" s="102"/>
      <c r="O42459" s="93"/>
      <c r="P42459" s="93"/>
    </row>
    <row r="42460" spans="14:16">
      <c r="N42460" s="102"/>
      <c r="O42460" s="93"/>
      <c r="P42460" s="93"/>
    </row>
    <row r="42461" spans="14:16">
      <c r="N42461" s="102"/>
      <c r="O42461" s="93"/>
      <c r="P42461" s="93"/>
    </row>
    <row r="42462" spans="14:16">
      <c r="N42462" s="102"/>
      <c r="O42462" s="93"/>
      <c r="P42462" s="93"/>
    </row>
    <row r="42463" spans="14:16">
      <c r="N42463" s="102"/>
      <c r="O42463" s="93"/>
      <c r="P42463" s="93"/>
    </row>
    <row r="42464" spans="14:16">
      <c r="N42464" s="102"/>
      <c r="O42464" s="93"/>
      <c r="P42464" s="93"/>
    </row>
    <row r="42465" spans="14:16">
      <c r="N42465" s="102"/>
      <c r="O42465" s="93"/>
      <c r="P42465" s="93"/>
    </row>
    <row r="42466" spans="14:16">
      <c r="N42466" s="102"/>
      <c r="O42466" s="93"/>
      <c r="P42466" s="93"/>
    </row>
    <row r="42467" spans="14:16">
      <c r="N42467" s="102"/>
      <c r="O42467" s="93"/>
      <c r="P42467" s="93"/>
    </row>
    <row r="42468" spans="14:16">
      <c r="N42468" s="102"/>
      <c r="O42468" s="93"/>
      <c r="P42468" s="93"/>
    </row>
    <row r="42469" spans="14:16">
      <c r="N42469" s="102"/>
      <c r="O42469" s="93"/>
      <c r="P42469" s="93"/>
    </row>
    <row r="42470" spans="14:16">
      <c r="N42470" s="102"/>
      <c r="O42470" s="93"/>
      <c r="P42470" s="93"/>
    </row>
    <row r="42471" spans="14:16">
      <c r="N42471" s="102"/>
      <c r="O42471" s="93"/>
      <c r="P42471" s="93"/>
    </row>
    <row r="42472" spans="14:16">
      <c r="N42472" s="102"/>
      <c r="O42472" s="93"/>
      <c r="P42472" s="93"/>
    </row>
    <row r="42473" spans="14:16">
      <c r="N42473" s="102"/>
      <c r="O42473" s="93"/>
      <c r="P42473" s="93"/>
    </row>
    <row r="42474" spans="14:16">
      <c r="N42474" s="102"/>
      <c r="O42474" s="93"/>
      <c r="P42474" s="93"/>
    </row>
    <row r="42475" spans="14:16">
      <c r="N42475" s="102"/>
      <c r="O42475" s="93"/>
      <c r="P42475" s="93"/>
    </row>
    <row r="42476" spans="14:16">
      <c r="N42476" s="102"/>
      <c r="O42476" s="93"/>
      <c r="P42476" s="93"/>
    </row>
    <row r="42477" spans="14:16">
      <c r="N42477" s="102"/>
      <c r="O42477" s="93"/>
      <c r="P42477" s="93"/>
    </row>
    <row r="42478" spans="14:16">
      <c r="N42478" s="102"/>
      <c r="O42478" s="93"/>
      <c r="P42478" s="93"/>
    </row>
    <row r="42479" spans="14:16">
      <c r="N42479" s="102"/>
      <c r="O42479" s="93"/>
      <c r="P42479" s="93"/>
    </row>
    <row r="42480" spans="14:16">
      <c r="N42480" s="102"/>
      <c r="O42480" s="93"/>
      <c r="P42480" s="93"/>
    </row>
    <row r="42481" spans="14:16">
      <c r="N42481" s="102"/>
      <c r="O42481" s="93"/>
      <c r="P42481" s="93"/>
    </row>
    <row r="42482" spans="14:16">
      <c r="N42482" s="102"/>
      <c r="O42482" s="93"/>
      <c r="P42482" s="93"/>
    </row>
    <row r="42483" spans="14:16">
      <c r="N42483" s="102"/>
      <c r="O42483" s="93"/>
      <c r="P42483" s="93"/>
    </row>
    <row r="42484" spans="14:16">
      <c r="N42484" s="102"/>
      <c r="O42484" s="93"/>
      <c r="P42484" s="93"/>
    </row>
    <row r="42485" spans="14:16">
      <c r="N42485" s="102"/>
      <c r="O42485" s="93"/>
      <c r="P42485" s="93"/>
    </row>
    <row r="42486" spans="14:16">
      <c r="N42486" s="102"/>
      <c r="O42486" s="93"/>
      <c r="P42486" s="93"/>
    </row>
    <row r="42487" spans="14:16">
      <c r="N42487" s="102"/>
      <c r="O42487" s="93"/>
      <c r="P42487" s="93"/>
    </row>
    <row r="42488" spans="14:16">
      <c r="N42488" s="102"/>
      <c r="O42488" s="93"/>
      <c r="P42488" s="93"/>
    </row>
    <row r="42489" spans="14:16">
      <c r="N42489" s="102"/>
      <c r="O42489" s="93"/>
      <c r="P42489" s="93"/>
    </row>
    <row r="42490" spans="14:16">
      <c r="N42490" s="102"/>
      <c r="O42490" s="93"/>
      <c r="P42490" s="93"/>
    </row>
    <row r="42491" spans="14:16">
      <c r="N42491" s="102"/>
      <c r="O42491" s="93"/>
      <c r="P42491" s="93"/>
    </row>
    <row r="42492" spans="14:16">
      <c r="N42492" s="102"/>
      <c r="O42492" s="93"/>
      <c r="P42492" s="93"/>
    </row>
    <row r="42493" spans="14:16">
      <c r="N42493" s="102"/>
      <c r="O42493" s="93"/>
      <c r="P42493" s="93"/>
    </row>
    <row r="42494" spans="14:16">
      <c r="N42494" s="102"/>
      <c r="O42494" s="93"/>
      <c r="P42494" s="93"/>
    </row>
    <row r="42495" spans="14:16">
      <c r="N42495" s="102"/>
      <c r="O42495" s="93"/>
      <c r="P42495" s="93"/>
    </row>
    <row r="42496" spans="14:16">
      <c r="N42496" s="102"/>
      <c r="O42496" s="93"/>
      <c r="P42496" s="93"/>
    </row>
    <row r="42497" spans="14:16">
      <c r="N42497" s="102"/>
      <c r="O42497" s="93"/>
      <c r="P42497" s="93"/>
    </row>
    <row r="42498" spans="14:16">
      <c r="N42498" s="102"/>
      <c r="O42498" s="93"/>
      <c r="P42498" s="93"/>
    </row>
    <row r="42499" spans="14:16">
      <c r="N42499" s="102"/>
      <c r="O42499" s="93"/>
      <c r="P42499" s="93"/>
    </row>
    <row r="42500" spans="14:16">
      <c r="N42500" s="102"/>
      <c r="O42500" s="93"/>
      <c r="P42500" s="93"/>
    </row>
    <row r="42501" spans="14:16">
      <c r="N42501" s="102"/>
      <c r="O42501" s="93"/>
      <c r="P42501" s="93"/>
    </row>
    <row r="42502" spans="14:16">
      <c r="N42502" s="102"/>
      <c r="O42502" s="93"/>
      <c r="P42502" s="93"/>
    </row>
    <row r="42503" spans="14:16">
      <c r="N42503" s="102"/>
      <c r="O42503" s="93"/>
      <c r="P42503" s="93"/>
    </row>
    <row r="42504" spans="14:16">
      <c r="N42504" s="102"/>
      <c r="O42504" s="93"/>
      <c r="P42504" s="93"/>
    </row>
    <row r="42505" spans="14:16">
      <c r="N42505" s="102"/>
      <c r="O42505" s="93"/>
      <c r="P42505" s="93"/>
    </row>
    <row r="42506" spans="14:16">
      <c r="N42506" s="102"/>
      <c r="O42506" s="93"/>
      <c r="P42506" s="93"/>
    </row>
    <row r="42507" spans="14:16">
      <c r="N42507" s="102"/>
      <c r="O42507" s="93"/>
      <c r="P42507" s="93"/>
    </row>
    <row r="42508" spans="14:16">
      <c r="N42508" s="102"/>
      <c r="O42508" s="93"/>
      <c r="P42508" s="93"/>
    </row>
    <row r="42509" spans="14:16">
      <c r="N42509" s="102"/>
      <c r="O42509" s="93"/>
      <c r="P42509" s="93"/>
    </row>
    <row r="42510" spans="14:16">
      <c r="N42510" s="102"/>
      <c r="O42510" s="93"/>
      <c r="P42510" s="93"/>
    </row>
    <row r="42511" spans="14:16">
      <c r="N42511" s="102"/>
      <c r="O42511" s="93"/>
      <c r="P42511" s="93"/>
    </row>
    <row r="42512" spans="14:16">
      <c r="N42512" s="102"/>
      <c r="O42512" s="93"/>
      <c r="P42512" s="93"/>
    </row>
    <row r="42513" spans="14:16">
      <c r="N42513" s="102"/>
      <c r="O42513" s="93"/>
      <c r="P42513" s="93"/>
    </row>
    <row r="42514" spans="14:16">
      <c r="N42514" s="102"/>
      <c r="O42514" s="93"/>
      <c r="P42514" s="93"/>
    </row>
    <row r="42515" spans="14:16">
      <c r="N42515" s="102"/>
      <c r="O42515" s="93"/>
      <c r="P42515" s="93"/>
    </row>
    <row r="42516" spans="14:16">
      <c r="N42516" s="102"/>
      <c r="O42516" s="93"/>
      <c r="P42516" s="93"/>
    </row>
    <row r="42517" spans="14:16">
      <c r="N42517" s="102"/>
      <c r="O42517" s="93"/>
      <c r="P42517" s="93"/>
    </row>
    <row r="42518" spans="14:16">
      <c r="N42518" s="102"/>
      <c r="O42518" s="93"/>
      <c r="P42518" s="93"/>
    </row>
    <row r="42519" spans="14:16">
      <c r="N42519" s="102"/>
      <c r="O42519" s="93"/>
      <c r="P42519" s="93"/>
    </row>
    <row r="42520" spans="14:16">
      <c r="N42520" s="102"/>
      <c r="O42520" s="93"/>
      <c r="P42520" s="93"/>
    </row>
    <row r="42521" spans="14:16">
      <c r="N42521" s="102"/>
      <c r="O42521" s="93"/>
      <c r="P42521" s="93"/>
    </row>
    <row r="42522" spans="14:16">
      <c r="N42522" s="102"/>
      <c r="O42522" s="93"/>
      <c r="P42522" s="93"/>
    </row>
    <row r="42523" spans="14:16">
      <c r="N42523" s="102"/>
      <c r="O42523" s="93"/>
      <c r="P42523" s="93"/>
    </row>
    <row r="42524" spans="14:16">
      <c r="N42524" s="102"/>
      <c r="O42524" s="93"/>
      <c r="P42524" s="93"/>
    </row>
    <row r="42525" spans="14:16">
      <c r="N42525" s="102"/>
      <c r="O42525" s="93"/>
      <c r="P42525" s="93"/>
    </row>
    <row r="42526" spans="14:16">
      <c r="N42526" s="102"/>
      <c r="O42526" s="93"/>
      <c r="P42526" s="93"/>
    </row>
    <row r="42527" spans="14:16">
      <c r="N42527" s="102"/>
      <c r="O42527" s="93"/>
      <c r="P42527" s="93"/>
    </row>
    <row r="42528" spans="14:16">
      <c r="N42528" s="102"/>
      <c r="O42528" s="93"/>
      <c r="P42528" s="93"/>
    </row>
    <row r="42529" spans="14:16">
      <c r="N42529" s="102"/>
      <c r="O42529" s="93"/>
      <c r="P42529" s="93"/>
    </row>
    <row r="42530" spans="14:16">
      <c r="N42530" s="102"/>
      <c r="O42530" s="93"/>
      <c r="P42530" s="93"/>
    </row>
    <row r="42531" spans="14:16">
      <c r="N42531" s="102"/>
      <c r="O42531" s="93"/>
      <c r="P42531" s="93"/>
    </row>
    <row r="42532" spans="14:16">
      <c r="N42532" s="102"/>
      <c r="O42532" s="93"/>
      <c r="P42532" s="93"/>
    </row>
    <row r="42533" spans="14:16">
      <c r="N42533" s="102"/>
      <c r="O42533" s="93"/>
      <c r="P42533" s="93"/>
    </row>
    <row r="42534" spans="14:16">
      <c r="N42534" s="102"/>
      <c r="O42534" s="93"/>
      <c r="P42534" s="93"/>
    </row>
    <row r="42535" spans="14:16">
      <c r="N42535" s="102"/>
      <c r="O42535" s="93"/>
      <c r="P42535" s="93"/>
    </row>
    <row r="42536" spans="14:16">
      <c r="N42536" s="102"/>
      <c r="O42536" s="93"/>
      <c r="P42536" s="93"/>
    </row>
    <row r="42537" spans="14:16">
      <c r="N42537" s="102"/>
      <c r="O42537" s="93"/>
      <c r="P42537" s="93"/>
    </row>
    <row r="42538" spans="14:16">
      <c r="N42538" s="102"/>
      <c r="O42538" s="93"/>
      <c r="P42538" s="93"/>
    </row>
    <row r="42539" spans="14:16">
      <c r="N42539" s="102"/>
      <c r="O42539" s="93"/>
      <c r="P42539" s="93"/>
    </row>
    <row r="42540" spans="14:16">
      <c r="N42540" s="102"/>
      <c r="O42540" s="93"/>
      <c r="P42540" s="93"/>
    </row>
    <row r="42541" spans="14:16">
      <c r="N42541" s="102"/>
      <c r="O42541" s="93"/>
      <c r="P42541" s="93"/>
    </row>
    <row r="42542" spans="14:16">
      <c r="N42542" s="102"/>
      <c r="O42542" s="93"/>
      <c r="P42542" s="93"/>
    </row>
    <row r="42543" spans="14:16">
      <c r="N42543" s="102"/>
      <c r="O42543" s="93"/>
      <c r="P42543" s="93"/>
    </row>
    <row r="42544" spans="14:16">
      <c r="N42544" s="102"/>
      <c r="O42544" s="93"/>
      <c r="P42544" s="93"/>
    </row>
    <row r="42545" spans="14:16">
      <c r="N42545" s="102"/>
      <c r="O42545" s="93"/>
      <c r="P42545" s="93"/>
    </row>
    <row r="42546" spans="14:16">
      <c r="N42546" s="102"/>
      <c r="O42546" s="93"/>
      <c r="P42546" s="93"/>
    </row>
    <row r="42547" spans="14:16">
      <c r="N42547" s="102"/>
      <c r="O42547" s="93"/>
      <c r="P42547" s="93"/>
    </row>
    <row r="42548" spans="14:16">
      <c r="N42548" s="102"/>
      <c r="O42548" s="93"/>
      <c r="P42548" s="93"/>
    </row>
    <row r="42549" spans="14:16">
      <c r="N42549" s="102"/>
      <c r="O42549" s="93"/>
      <c r="P42549" s="93"/>
    </row>
    <row r="42550" spans="14:16">
      <c r="N42550" s="102"/>
      <c r="O42550" s="93"/>
      <c r="P42550" s="93"/>
    </row>
    <row r="42551" spans="14:16">
      <c r="N42551" s="102"/>
      <c r="O42551" s="93"/>
      <c r="P42551" s="93"/>
    </row>
    <row r="42552" spans="14:16">
      <c r="N42552" s="102"/>
      <c r="O42552" s="93"/>
      <c r="P42552" s="93"/>
    </row>
    <row r="42553" spans="14:16">
      <c r="N42553" s="102"/>
      <c r="O42553" s="93"/>
      <c r="P42553" s="93"/>
    </row>
    <row r="42554" spans="14:16">
      <c r="N42554" s="102"/>
      <c r="O42554" s="93"/>
      <c r="P42554" s="93"/>
    </row>
    <row r="42555" spans="14:16">
      <c r="N42555" s="102"/>
      <c r="O42555" s="93"/>
      <c r="P42555" s="93"/>
    </row>
    <row r="42556" spans="14:16">
      <c r="N42556" s="102"/>
      <c r="O42556" s="93"/>
      <c r="P42556" s="93"/>
    </row>
    <row r="42557" spans="14:16">
      <c r="N42557" s="102"/>
      <c r="O42557" s="93"/>
      <c r="P42557" s="93"/>
    </row>
    <row r="42558" spans="14:16">
      <c r="N42558" s="102"/>
      <c r="O42558" s="93"/>
      <c r="P42558" s="93"/>
    </row>
    <row r="42559" spans="14:16">
      <c r="N42559" s="102"/>
      <c r="O42559" s="93"/>
      <c r="P42559" s="93"/>
    </row>
    <row r="42560" spans="14:16">
      <c r="N42560" s="102"/>
      <c r="O42560" s="93"/>
      <c r="P42560" s="93"/>
    </row>
    <row r="42561" spans="14:16">
      <c r="N42561" s="102"/>
      <c r="O42561" s="93"/>
      <c r="P42561" s="93"/>
    </row>
    <row r="42562" spans="14:16">
      <c r="N42562" s="102"/>
      <c r="O42562" s="93"/>
      <c r="P42562" s="93"/>
    </row>
    <row r="42563" spans="14:16">
      <c r="N42563" s="102"/>
      <c r="O42563" s="93"/>
      <c r="P42563" s="93"/>
    </row>
    <row r="42564" spans="14:16">
      <c r="N42564" s="102"/>
      <c r="O42564" s="93"/>
      <c r="P42564" s="93"/>
    </row>
    <row r="42565" spans="14:16">
      <c r="N42565" s="102"/>
      <c r="O42565" s="93"/>
      <c r="P42565" s="93"/>
    </row>
    <row r="42566" spans="14:16">
      <c r="N42566" s="102"/>
      <c r="O42566" s="93"/>
      <c r="P42566" s="93"/>
    </row>
    <row r="42567" spans="14:16">
      <c r="N42567" s="102"/>
      <c r="O42567" s="93"/>
      <c r="P42567" s="93"/>
    </row>
    <row r="42568" spans="14:16">
      <c r="N42568" s="102"/>
      <c r="O42568" s="93"/>
      <c r="P42568" s="93"/>
    </row>
    <row r="42569" spans="14:16">
      <c r="N42569" s="102"/>
      <c r="O42569" s="93"/>
      <c r="P42569" s="93"/>
    </row>
    <row r="42570" spans="14:16">
      <c r="N42570" s="102"/>
      <c r="O42570" s="93"/>
      <c r="P42570" s="93"/>
    </row>
    <row r="42571" spans="14:16">
      <c r="N42571" s="102"/>
      <c r="O42571" s="93"/>
      <c r="P42571" s="93"/>
    </row>
    <row r="42572" spans="14:16">
      <c r="N42572" s="102"/>
      <c r="O42572" s="93"/>
      <c r="P42572" s="93"/>
    </row>
    <row r="42573" spans="14:16">
      <c r="N42573" s="102"/>
      <c r="O42573" s="93"/>
      <c r="P42573" s="93"/>
    </row>
    <row r="42574" spans="14:16">
      <c r="N42574" s="102"/>
      <c r="O42574" s="93"/>
      <c r="P42574" s="93"/>
    </row>
    <row r="42575" spans="14:16">
      <c r="N42575" s="102"/>
      <c r="O42575" s="93"/>
      <c r="P42575" s="93"/>
    </row>
    <row r="42576" spans="14:16">
      <c r="N42576" s="102"/>
      <c r="O42576" s="93"/>
      <c r="P42576" s="93"/>
    </row>
    <row r="42577" spans="14:16">
      <c r="N42577" s="102"/>
      <c r="O42577" s="93"/>
      <c r="P42577" s="93"/>
    </row>
    <row r="42578" spans="14:16">
      <c r="N42578" s="102"/>
      <c r="O42578" s="93"/>
      <c r="P42578" s="93"/>
    </row>
    <row r="42579" spans="14:16">
      <c r="N42579" s="102"/>
      <c r="O42579" s="93"/>
      <c r="P42579" s="93"/>
    </row>
    <row r="42580" spans="14:16">
      <c r="N42580" s="102"/>
      <c r="O42580" s="93"/>
      <c r="P42580" s="93"/>
    </row>
    <row r="42581" spans="14:16">
      <c r="N42581" s="102"/>
      <c r="O42581" s="93"/>
      <c r="P42581" s="93"/>
    </row>
    <row r="42582" spans="14:16">
      <c r="N42582" s="102"/>
      <c r="O42582" s="93"/>
      <c r="P42582" s="93"/>
    </row>
    <row r="42583" spans="14:16">
      <c r="N42583" s="102"/>
      <c r="O42583" s="93"/>
      <c r="P42583" s="93"/>
    </row>
    <row r="42584" spans="14:16">
      <c r="N42584" s="102"/>
      <c r="O42584" s="93"/>
      <c r="P42584" s="93"/>
    </row>
    <row r="42585" spans="14:16">
      <c r="N42585" s="102"/>
      <c r="O42585" s="93"/>
      <c r="P42585" s="93"/>
    </row>
    <row r="42586" spans="14:16">
      <c r="N42586" s="102"/>
      <c r="O42586" s="93"/>
      <c r="P42586" s="93"/>
    </row>
    <row r="42587" spans="14:16">
      <c r="N42587" s="102"/>
      <c r="O42587" s="93"/>
      <c r="P42587" s="93"/>
    </row>
    <row r="42588" spans="14:16">
      <c r="N42588" s="102"/>
      <c r="O42588" s="93"/>
      <c r="P42588" s="93"/>
    </row>
    <row r="42589" spans="14:16">
      <c r="N42589" s="102"/>
      <c r="O42589" s="93"/>
      <c r="P42589" s="93"/>
    </row>
    <row r="42590" spans="14:16">
      <c r="N42590" s="102"/>
      <c r="O42590" s="93"/>
      <c r="P42590" s="93"/>
    </row>
    <row r="42591" spans="14:16">
      <c r="N42591" s="102"/>
      <c r="O42591" s="93"/>
      <c r="P42591" s="93"/>
    </row>
    <row r="42592" spans="14:16">
      <c r="N42592" s="102"/>
      <c r="O42592" s="93"/>
      <c r="P42592" s="93"/>
    </row>
    <row r="42593" spans="14:16">
      <c r="N42593" s="102"/>
      <c r="O42593" s="93"/>
      <c r="P42593" s="93"/>
    </row>
    <row r="42594" spans="14:16">
      <c r="N42594" s="102"/>
      <c r="O42594" s="93"/>
      <c r="P42594" s="93"/>
    </row>
    <row r="42595" spans="14:16">
      <c r="N42595" s="102"/>
      <c r="O42595" s="93"/>
      <c r="P42595" s="93"/>
    </row>
    <row r="42596" spans="14:16">
      <c r="N42596" s="102"/>
      <c r="O42596" s="93"/>
      <c r="P42596" s="93"/>
    </row>
    <row r="42597" spans="14:16">
      <c r="N42597" s="102"/>
      <c r="O42597" s="93"/>
      <c r="P42597" s="93"/>
    </row>
    <row r="42598" spans="14:16">
      <c r="N42598" s="102"/>
      <c r="O42598" s="93"/>
      <c r="P42598" s="93"/>
    </row>
    <row r="42599" spans="14:16">
      <c r="N42599" s="102"/>
      <c r="O42599" s="93"/>
      <c r="P42599" s="93"/>
    </row>
    <row r="42600" spans="14:16">
      <c r="N42600" s="102"/>
      <c r="O42600" s="93"/>
      <c r="P42600" s="93"/>
    </row>
    <row r="42601" spans="14:16">
      <c r="N42601" s="102"/>
      <c r="O42601" s="93"/>
      <c r="P42601" s="93"/>
    </row>
    <row r="42602" spans="14:16">
      <c r="N42602" s="102"/>
      <c r="O42602" s="93"/>
      <c r="P42602" s="93"/>
    </row>
    <row r="42603" spans="14:16">
      <c r="N42603" s="102"/>
      <c r="O42603" s="93"/>
      <c r="P42603" s="93"/>
    </row>
    <row r="42604" spans="14:16">
      <c r="N42604" s="102"/>
      <c r="O42604" s="93"/>
      <c r="P42604" s="93"/>
    </row>
    <row r="42605" spans="14:16">
      <c r="N42605" s="102"/>
      <c r="O42605" s="93"/>
      <c r="P42605" s="93"/>
    </row>
    <row r="42606" spans="14:16">
      <c r="N42606" s="102"/>
      <c r="O42606" s="93"/>
      <c r="P42606" s="93"/>
    </row>
    <row r="42607" spans="14:16">
      <c r="N42607" s="102"/>
      <c r="O42607" s="93"/>
      <c r="P42607" s="93"/>
    </row>
    <row r="42608" spans="14:16">
      <c r="N42608" s="102"/>
      <c r="O42608" s="93"/>
      <c r="P42608" s="93"/>
    </row>
    <row r="42609" spans="14:16">
      <c r="N42609" s="102"/>
      <c r="O42609" s="93"/>
      <c r="P42609" s="93"/>
    </row>
    <row r="42610" spans="14:16">
      <c r="N42610" s="102"/>
      <c r="O42610" s="93"/>
      <c r="P42610" s="93"/>
    </row>
    <row r="42611" spans="14:16">
      <c r="N42611" s="102"/>
      <c r="O42611" s="93"/>
      <c r="P42611" s="93"/>
    </row>
    <row r="42612" spans="14:16">
      <c r="N42612" s="102"/>
      <c r="O42612" s="93"/>
      <c r="P42612" s="93"/>
    </row>
    <row r="42613" spans="14:16">
      <c r="N42613" s="102"/>
      <c r="O42613" s="93"/>
      <c r="P42613" s="93"/>
    </row>
    <row r="42614" spans="14:16">
      <c r="N42614" s="102"/>
      <c r="O42614" s="93"/>
      <c r="P42614" s="93"/>
    </row>
    <row r="42615" spans="14:16">
      <c r="N42615" s="102"/>
      <c r="O42615" s="93"/>
      <c r="P42615" s="93"/>
    </row>
    <row r="42616" spans="14:16">
      <c r="N42616" s="102"/>
      <c r="O42616" s="93"/>
      <c r="P42616" s="93"/>
    </row>
    <row r="42617" spans="14:16">
      <c r="N42617" s="102"/>
      <c r="O42617" s="93"/>
      <c r="P42617" s="93"/>
    </row>
    <row r="42618" spans="14:16">
      <c r="N42618" s="102"/>
      <c r="O42618" s="93"/>
      <c r="P42618" s="93"/>
    </row>
    <row r="42619" spans="14:16">
      <c r="N42619" s="102"/>
      <c r="O42619" s="93"/>
      <c r="P42619" s="93"/>
    </row>
    <row r="42620" spans="14:16">
      <c r="N42620" s="102"/>
      <c r="O42620" s="93"/>
      <c r="P42620" s="93"/>
    </row>
    <row r="42621" spans="14:16">
      <c r="N42621" s="102"/>
      <c r="O42621" s="93"/>
      <c r="P42621" s="93"/>
    </row>
    <row r="42622" spans="14:16">
      <c r="N42622" s="102"/>
      <c r="O42622" s="93"/>
      <c r="P42622" s="93"/>
    </row>
    <row r="42623" spans="14:16">
      <c r="N42623" s="102"/>
      <c r="O42623" s="93"/>
      <c r="P42623" s="93"/>
    </row>
    <row r="42624" spans="14:16">
      <c r="N42624" s="102"/>
      <c r="O42624" s="93"/>
      <c r="P42624" s="93"/>
    </row>
    <row r="42625" spans="14:16">
      <c r="N42625" s="102"/>
      <c r="O42625" s="93"/>
      <c r="P42625" s="93"/>
    </row>
    <row r="42626" spans="14:16">
      <c r="N42626" s="102"/>
      <c r="O42626" s="93"/>
      <c r="P42626" s="93"/>
    </row>
    <row r="42627" spans="14:16">
      <c r="N42627" s="102"/>
      <c r="O42627" s="93"/>
      <c r="P42627" s="93"/>
    </row>
    <row r="42628" spans="14:16">
      <c r="N42628" s="102"/>
      <c r="O42628" s="93"/>
      <c r="P42628" s="93"/>
    </row>
    <row r="42629" spans="14:16">
      <c r="N42629" s="102"/>
      <c r="O42629" s="93"/>
      <c r="P42629" s="93"/>
    </row>
    <row r="42630" spans="14:16">
      <c r="N42630" s="102"/>
      <c r="O42630" s="93"/>
      <c r="P42630" s="93"/>
    </row>
    <row r="42631" spans="14:16">
      <c r="N42631" s="102"/>
      <c r="O42631" s="93"/>
      <c r="P42631" s="93"/>
    </row>
    <row r="42632" spans="14:16">
      <c r="N42632" s="102"/>
      <c r="O42632" s="93"/>
      <c r="P42632" s="93"/>
    </row>
    <row r="42633" spans="14:16">
      <c r="N42633" s="102"/>
      <c r="O42633" s="93"/>
      <c r="P42633" s="93"/>
    </row>
    <row r="42634" spans="14:16">
      <c r="N42634" s="102"/>
      <c r="O42634" s="93"/>
      <c r="P42634" s="93"/>
    </row>
    <row r="42635" spans="14:16">
      <c r="N42635" s="102"/>
      <c r="O42635" s="93"/>
      <c r="P42635" s="93"/>
    </row>
    <row r="42636" spans="14:16">
      <c r="N42636" s="102"/>
      <c r="O42636" s="93"/>
      <c r="P42636" s="93"/>
    </row>
    <row r="42637" spans="14:16">
      <c r="N42637" s="102"/>
      <c r="O42637" s="93"/>
      <c r="P42637" s="93"/>
    </row>
    <row r="42638" spans="14:16">
      <c r="N42638" s="102"/>
      <c r="O42638" s="93"/>
      <c r="P42638" s="93"/>
    </row>
    <row r="42639" spans="14:16">
      <c r="N42639" s="102"/>
      <c r="O42639" s="93"/>
      <c r="P42639" s="93"/>
    </row>
    <row r="42640" spans="14:16">
      <c r="N42640" s="102"/>
      <c r="O42640" s="93"/>
      <c r="P42640" s="93"/>
    </row>
    <row r="42641" spans="14:16">
      <c r="N42641" s="102"/>
      <c r="O42641" s="93"/>
      <c r="P42641" s="93"/>
    </row>
    <row r="42642" spans="14:16">
      <c r="N42642" s="102"/>
      <c r="O42642" s="93"/>
      <c r="P42642" s="93"/>
    </row>
    <row r="42643" spans="14:16">
      <c r="N42643" s="102"/>
      <c r="O42643" s="93"/>
      <c r="P42643" s="93"/>
    </row>
    <row r="42644" spans="14:16">
      <c r="N42644" s="102"/>
      <c r="O42644" s="93"/>
      <c r="P42644" s="93"/>
    </row>
    <row r="42645" spans="14:16">
      <c r="N42645" s="102"/>
      <c r="O42645" s="93"/>
      <c r="P42645" s="93"/>
    </row>
    <row r="42646" spans="14:16">
      <c r="N42646" s="102"/>
      <c r="O42646" s="93"/>
      <c r="P42646" s="93"/>
    </row>
    <row r="42647" spans="14:16">
      <c r="N42647" s="102"/>
      <c r="O42647" s="93"/>
      <c r="P42647" s="93"/>
    </row>
    <row r="42648" spans="14:16">
      <c r="N42648" s="102"/>
      <c r="O42648" s="93"/>
      <c r="P42648" s="93"/>
    </row>
    <row r="42649" spans="14:16">
      <c r="N42649" s="102"/>
      <c r="O42649" s="93"/>
      <c r="P42649" s="93"/>
    </row>
    <row r="42650" spans="14:16">
      <c r="N42650" s="102"/>
      <c r="O42650" s="93"/>
      <c r="P42650" s="93"/>
    </row>
    <row r="42651" spans="14:16">
      <c r="N42651" s="102"/>
      <c r="O42651" s="93"/>
      <c r="P42651" s="93"/>
    </row>
    <row r="42652" spans="14:16">
      <c r="N42652" s="102"/>
      <c r="O42652" s="93"/>
      <c r="P42652" s="93"/>
    </row>
    <row r="42653" spans="14:16">
      <c r="N42653" s="102"/>
      <c r="O42653" s="93"/>
      <c r="P42653" s="93"/>
    </row>
    <row r="42654" spans="14:16">
      <c r="N42654" s="102"/>
      <c r="O42654" s="93"/>
      <c r="P42654" s="93"/>
    </row>
    <row r="42655" spans="14:16">
      <c r="N42655" s="102"/>
      <c r="O42655" s="93"/>
      <c r="P42655" s="93"/>
    </row>
    <row r="42656" spans="14:16">
      <c r="N42656" s="102"/>
      <c r="O42656" s="93"/>
      <c r="P42656" s="93"/>
    </row>
    <row r="42657" spans="14:16">
      <c r="N42657" s="102"/>
      <c r="O42657" s="93"/>
      <c r="P42657" s="93"/>
    </row>
    <row r="42658" spans="14:16">
      <c r="N42658" s="102"/>
      <c r="O42658" s="93"/>
      <c r="P42658" s="93"/>
    </row>
    <row r="42659" spans="14:16">
      <c r="N42659" s="102"/>
      <c r="O42659" s="93"/>
      <c r="P42659" s="93"/>
    </row>
    <row r="42660" spans="14:16">
      <c r="N42660" s="102"/>
      <c r="O42660" s="93"/>
      <c r="P42660" s="93"/>
    </row>
    <row r="42661" spans="14:16">
      <c r="N42661" s="102"/>
      <c r="O42661" s="93"/>
      <c r="P42661" s="93"/>
    </row>
    <row r="42662" spans="14:16">
      <c r="N42662" s="102"/>
      <c r="O42662" s="93"/>
      <c r="P42662" s="93"/>
    </row>
    <row r="42663" spans="14:16">
      <c r="N42663" s="102"/>
      <c r="O42663" s="93"/>
      <c r="P42663" s="93"/>
    </row>
    <row r="42664" spans="14:16">
      <c r="N42664" s="102"/>
      <c r="O42664" s="93"/>
      <c r="P42664" s="93"/>
    </row>
    <row r="42665" spans="14:16">
      <c r="N42665" s="102"/>
      <c r="O42665" s="93"/>
      <c r="P42665" s="93"/>
    </row>
    <row r="42666" spans="14:16">
      <c r="N42666" s="102"/>
      <c r="O42666" s="93"/>
      <c r="P42666" s="93"/>
    </row>
    <row r="42667" spans="14:16">
      <c r="N42667" s="102"/>
      <c r="O42667" s="93"/>
      <c r="P42667" s="93"/>
    </row>
    <row r="42668" spans="14:16">
      <c r="N42668" s="102"/>
      <c r="O42668" s="93"/>
      <c r="P42668" s="93"/>
    </row>
    <row r="42669" spans="14:16">
      <c r="N42669" s="102"/>
      <c r="O42669" s="93"/>
      <c r="P42669" s="93"/>
    </row>
    <row r="42670" spans="14:16">
      <c r="N42670" s="102"/>
      <c r="O42670" s="93"/>
      <c r="P42670" s="93"/>
    </row>
    <row r="42671" spans="14:16">
      <c r="N42671" s="102"/>
      <c r="O42671" s="93"/>
      <c r="P42671" s="93"/>
    </row>
    <row r="42672" spans="14:16">
      <c r="N42672" s="102"/>
      <c r="O42672" s="93"/>
      <c r="P42672" s="93"/>
    </row>
    <row r="42673" spans="14:16">
      <c r="N42673" s="102"/>
      <c r="O42673" s="93"/>
      <c r="P42673" s="93"/>
    </row>
    <row r="42674" spans="14:16">
      <c r="N42674" s="102"/>
      <c r="O42674" s="93"/>
      <c r="P42674" s="93"/>
    </row>
    <row r="42675" spans="14:16">
      <c r="N42675" s="102"/>
      <c r="O42675" s="93"/>
      <c r="P42675" s="93"/>
    </row>
    <row r="42676" spans="14:16">
      <c r="N42676" s="102"/>
      <c r="O42676" s="93"/>
      <c r="P42676" s="93"/>
    </row>
    <row r="42677" spans="14:16">
      <c r="N42677" s="102"/>
      <c r="O42677" s="93"/>
      <c r="P42677" s="93"/>
    </row>
    <row r="42678" spans="14:16">
      <c r="N42678" s="102"/>
      <c r="O42678" s="93"/>
      <c r="P42678" s="93"/>
    </row>
    <row r="42679" spans="14:16">
      <c r="N42679" s="102"/>
      <c r="O42679" s="93"/>
      <c r="P42679" s="93"/>
    </row>
    <row r="42680" spans="14:16">
      <c r="N42680" s="102"/>
      <c r="O42680" s="93"/>
      <c r="P42680" s="93"/>
    </row>
    <row r="42681" spans="14:16">
      <c r="N42681" s="102"/>
      <c r="O42681" s="93"/>
      <c r="P42681" s="93"/>
    </row>
    <row r="42682" spans="14:16">
      <c r="N42682" s="102"/>
      <c r="O42682" s="93"/>
      <c r="P42682" s="93"/>
    </row>
    <row r="42683" spans="14:16">
      <c r="N42683" s="102"/>
      <c r="O42683" s="93"/>
      <c r="P42683" s="93"/>
    </row>
    <row r="42684" spans="14:16">
      <c r="N42684" s="102"/>
      <c r="O42684" s="93"/>
      <c r="P42684" s="93"/>
    </row>
    <row r="42685" spans="14:16">
      <c r="N42685" s="102"/>
      <c r="O42685" s="93"/>
      <c r="P42685" s="93"/>
    </row>
    <row r="42686" spans="14:16">
      <c r="N42686" s="102"/>
      <c r="O42686" s="93"/>
      <c r="P42686" s="93"/>
    </row>
    <row r="42687" spans="14:16">
      <c r="N42687" s="102"/>
      <c r="O42687" s="93"/>
      <c r="P42687" s="93"/>
    </row>
    <row r="42688" spans="14:16">
      <c r="N42688" s="102"/>
      <c r="O42688" s="93"/>
      <c r="P42688" s="93"/>
    </row>
    <row r="42689" spans="14:16">
      <c r="N42689" s="102"/>
      <c r="O42689" s="93"/>
      <c r="P42689" s="93"/>
    </row>
    <row r="42690" spans="14:16">
      <c r="N42690" s="102"/>
      <c r="O42690" s="93"/>
      <c r="P42690" s="93"/>
    </row>
    <row r="42691" spans="14:16">
      <c r="N42691" s="102"/>
      <c r="O42691" s="93"/>
      <c r="P42691" s="93"/>
    </row>
    <row r="42692" spans="14:16">
      <c r="N42692" s="102"/>
      <c r="O42692" s="93"/>
      <c r="P42692" s="93"/>
    </row>
    <row r="42693" spans="14:16">
      <c r="N42693" s="102"/>
      <c r="O42693" s="93"/>
      <c r="P42693" s="93"/>
    </row>
    <row r="42694" spans="14:16">
      <c r="N42694" s="102"/>
      <c r="O42694" s="93"/>
      <c r="P42694" s="93"/>
    </row>
    <row r="42695" spans="14:16">
      <c r="N42695" s="102"/>
      <c r="O42695" s="93"/>
      <c r="P42695" s="93"/>
    </row>
    <row r="42696" spans="14:16">
      <c r="N42696" s="102"/>
      <c r="O42696" s="93"/>
      <c r="P42696" s="93"/>
    </row>
    <row r="42697" spans="14:16">
      <c r="N42697" s="102"/>
      <c r="O42697" s="93"/>
      <c r="P42697" s="93"/>
    </row>
    <row r="42698" spans="14:16">
      <c r="N42698" s="102"/>
      <c r="O42698" s="93"/>
      <c r="P42698" s="93"/>
    </row>
    <row r="42699" spans="14:16">
      <c r="N42699" s="102"/>
      <c r="O42699" s="93"/>
      <c r="P42699" s="93"/>
    </row>
    <row r="42700" spans="14:16">
      <c r="N42700" s="102"/>
      <c r="O42700" s="93"/>
      <c r="P42700" s="93"/>
    </row>
    <row r="42701" spans="14:16">
      <c r="N42701" s="102"/>
      <c r="O42701" s="93"/>
      <c r="P42701" s="93"/>
    </row>
    <row r="42702" spans="14:16">
      <c r="N42702" s="102"/>
      <c r="O42702" s="93"/>
      <c r="P42702" s="93"/>
    </row>
    <row r="42703" spans="14:16">
      <c r="N42703" s="102"/>
      <c r="O42703" s="93"/>
      <c r="P42703" s="93"/>
    </row>
    <row r="42704" spans="14:16">
      <c r="N42704" s="102"/>
      <c r="O42704" s="93"/>
      <c r="P42704" s="93"/>
    </row>
    <row r="42705" spans="14:16">
      <c r="N42705" s="102"/>
      <c r="O42705" s="93"/>
      <c r="P42705" s="93"/>
    </row>
    <row r="42706" spans="14:16">
      <c r="N42706" s="102"/>
      <c r="O42706" s="93"/>
      <c r="P42706" s="93"/>
    </row>
    <row r="42707" spans="14:16">
      <c r="N42707" s="102"/>
      <c r="O42707" s="93"/>
      <c r="P42707" s="93"/>
    </row>
    <row r="42708" spans="14:16">
      <c r="N42708" s="102"/>
      <c r="O42708" s="93"/>
      <c r="P42708" s="93"/>
    </row>
    <row r="42709" spans="14:16">
      <c r="N42709" s="102"/>
      <c r="O42709" s="93"/>
      <c r="P42709" s="93"/>
    </row>
    <row r="42710" spans="14:16">
      <c r="N42710" s="102"/>
      <c r="O42710" s="93"/>
      <c r="P42710" s="93"/>
    </row>
    <row r="42711" spans="14:16">
      <c r="N42711" s="102"/>
      <c r="O42711" s="93"/>
      <c r="P42711" s="93"/>
    </row>
    <row r="42712" spans="14:16">
      <c r="N42712" s="102"/>
      <c r="O42712" s="93"/>
      <c r="P42712" s="93"/>
    </row>
    <row r="42713" spans="14:16">
      <c r="N42713" s="102"/>
      <c r="O42713" s="93"/>
      <c r="P42713" s="93"/>
    </row>
    <row r="42714" spans="14:16">
      <c r="N42714" s="102"/>
      <c r="O42714" s="93"/>
      <c r="P42714" s="93"/>
    </row>
    <row r="42715" spans="14:16">
      <c r="N42715" s="102"/>
      <c r="O42715" s="93"/>
      <c r="P42715" s="93"/>
    </row>
    <row r="42716" spans="14:16">
      <c r="N42716" s="102"/>
      <c r="O42716" s="93"/>
      <c r="P42716" s="93"/>
    </row>
    <row r="42717" spans="14:16">
      <c r="N42717" s="102"/>
      <c r="O42717" s="93"/>
      <c r="P42717" s="93"/>
    </row>
    <row r="42718" spans="14:16">
      <c r="N42718" s="102"/>
      <c r="O42718" s="93"/>
      <c r="P42718" s="93"/>
    </row>
    <row r="42719" spans="14:16">
      <c r="N42719" s="102"/>
      <c r="O42719" s="93"/>
      <c r="P42719" s="93"/>
    </row>
    <row r="42720" spans="14:16">
      <c r="N42720" s="102"/>
      <c r="O42720" s="93"/>
      <c r="P42720" s="93"/>
    </row>
    <row r="42721" spans="14:16">
      <c r="N42721" s="102"/>
      <c r="O42721" s="93"/>
      <c r="P42721" s="93"/>
    </row>
    <row r="42722" spans="14:16">
      <c r="N42722" s="102"/>
      <c r="O42722" s="93"/>
      <c r="P42722" s="93"/>
    </row>
    <row r="42723" spans="14:16">
      <c r="N42723" s="102"/>
      <c r="O42723" s="93"/>
      <c r="P42723" s="93"/>
    </row>
    <row r="42724" spans="14:16">
      <c r="N42724" s="102"/>
      <c r="O42724" s="93"/>
      <c r="P42724" s="93"/>
    </row>
    <row r="42725" spans="14:16">
      <c r="N42725" s="102"/>
      <c r="O42725" s="93"/>
      <c r="P42725" s="93"/>
    </row>
    <row r="42726" spans="14:16">
      <c r="N42726" s="102"/>
      <c r="O42726" s="93"/>
      <c r="P42726" s="93"/>
    </row>
    <row r="42727" spans="14:16">
      <c r="N42727" s="102"/>
      <c r="O42727" s="93"/>
      <c r="P42727" s="93"/>
    </row>
    <row r="42728" spans="14:16">
      <c r="N42728" s="102"/>
      <c r="O42728" s="93"/>
      <c r="P42728" s="93"/>
    </row>
    <row r="42729" spans="14:16">
      <c r="N42729" s="102"/>
      <c r="O42729" s="93"/>
      <c r="P42729" s="93"/>
    </row>
    <row r="42730" spans="14:16">
      <c r="N42730" s="102"/>
      <c r="O42730" s="93"/>
      <c r="P42730" s="93"/>
    </row>
    <row r="42731" spans="14:16">
      <c r="N42731" s="102"/>
      <c r="O42731" s="93"/>
      <c r="P42731" s="93"/>
    </row>
    <row r="42732" spans="14:16">
      <c r="N42732" s="102"/>
      <c r="O42732" s="93"/>
      <c r="P42732" s="93"/>
    </row>
    <row r="42733" spans="14:16">
      <c r="N42733" s="102"/>
      <c r="O42733" s="93"/>
      <c r="P42733" s="93"/>
    </row>
    <row r="42734" spans="14:16">
      <c r="N42734" s="102"/>
      <c r="O42734" s="93"/>
      <c r="P42734" s="93"/>
    </row>
    <row r="42735" spans="14:16">
      <c r="N42735" s="102"/>
      <c r="O42735" s="93"/>
      <c r="P42735" s="93"/>
    </row>
    <row r="42736" spans="14:16">
      <c r="N42736" s="102"/>
      <c r="O42736" s="93"/>
      <c r="P42736" s="93"/>
    </row>
    <row r="42737" spans="14:16">
      <c r="N42737" s="102"/>
      <c r="O42737" s="93"/>
      <c r="P42737" s="93"/>
    </row>
    <row r="42738" spans="14:16">
      <c r="N42738" s="102"/>
      <c r="O42738" s="93"/>
      <c r="P42738" s="93"/>
    </row>
    <row r="42739" spans="14:16">
      <c r="N42739" s="102"/>
      <c r="O42739" s="93"/>
      <c r="P42739" s="93"/>
    </row>
    <row r="42740" spans="14:16">
      <c r="N42740" s="102"/>
      <c r="O42740" s="93"/>
      <c r="P42740" s="93"/>
    </row>
    <row r="42741" spans="14:16">
      <c r="N42741" s="102"/>
      <c r="O42741" s="93"/>
      <c r="P42741" s="93"/>
    </row>
    <row r="42742" spans="14:16">
      <c r="N42742" s="102"/>
      <c r="O42742" s="93"/>
      <c r="P42742" s="93"/>
    </row>
    <row r="42743" spans="14:16">
      <c r="N42743" s="102"/>
      <c r="O42743" s="93"/>
      <c r="P42743" s="93"/>
    </row>
    <row r="42744" spans="14:16">
      <c r="N42744" s="102"/>
      <c r="O42744" s="93"/>
      <c r="P42744" s="93"/>
    </row>
    <row r="42745" spans="14:16">
      <c r="N42745" s="102"/>
      <c r="O42745" s="93"/>
      <c r="P42745" s="93"/>
    </row>
    <row r="42746" spans="14:16">
      <c r="N42746" s="102"/>
      <c r="O42746" s="93"/>
      <c r="P42746" s="93"/>
    </row>
    <row r="42747" spans="14:16">
      <c r="N42747" s="102"/>
      <c r="O42747" s="93"/>
      <c r="P42747" s="93"/>
    </row>
    <row r="42748" spans="14:16">
      <c r="N42748" s="102"/>
      <c r="O42748" s="93"/>
      <c r="P42748" s="93"/>
    </row>
    <row r="42749" spans="14:16">
      <c r="N42749" s="102"/>
      <c r="O42749" s="93"/>
      <c r="P42749" s="93"/>
    </row>
    <row r="42750" spans="14:16">
      <c r="N42750" s="102"/>
      <c r="O42750" s="93"/>
      <c r="P42750" s="93"/>
    </row>
    <row r="42751" spans="14:16">
      <c r="N42751" s="102"/>
      <c r="O42751" s="93"/>
      <c r="P42751" s="93"/>
    </row>
    <row r="42752" spans="14:16">
      <c r="N42752" s="102"/>
      <c r="O42752" s="93"/>
      <c r="P42752" s="93"/>
    </row>
    <row r="42753" spans="14:16">
      <c r="N42753" s="102"/>
      <c r="O42753" s="93"/>
      <c r="P42753" s="93"/>
    </row>
    <row r="42754" spans="14:16">
      <c r="N42754" s="102"/>
      <c r="O42754" s="93"/>
      <c r="P42754" s="93"/>
    </row>
    <row r="42755" spans="14:16">
      <c r="N42755" s="102"/>
      <c r="O42755" s="93"/>
      <c r="P42755" s="93"/>
    </row>
    <row r="42756" spans="14:16">
      <c r="N42756" s="102"/>
      <c r="O42756" s="93"/>
      <c r="P42756" s="93"/>
    </row>
    <row r="42757" spans="14:16">
      <c r="N42757" s="102"/>
      <c r="O42757" s="93"/>
      <c r="P42757" s="93"/>
    </row>
    <row r="42758" spans="14:16">
      <c r="N42758" s="102"/>
      <c r="O42758" s="93"/>
      <c r="P42758" s="93"/>
    </row>
    <row r="42759" spans="14:16">
      <c r="N42759" s="102"/>
      <c r="O42759" s="93"/>
      <c r="P42759" s="93"/>
    </row>
    <row r="42760" spans="14:16">
      <c r="N42760" s="102"/>
      <c r="O42760" s="93"/>
      <c r="P42760" s="93"/>
    </row>
    <row r="42761" spans="14:16">
      <c r="N42761" s="102"/>
      <c r="O42761" s="93"/>
      <c r="P42761" s="93"/>
    </row>
    <row r="42762" spans="14:16">
      <c r="N42762" s="102"/>
      <c r="O42762" s="93"/>
      <c r="P42762" s="93"/>
    </row>
    <row r="42763" spans="14:16">
      <c r="N42763" s="102"/>
      <c r="O42763" s="93"/>
      <c r="P42763" s="93"/>
    </row>
    <row r="42764" spans="14:16">
      <c r="N42764" s="102"/>
      <c r="O42764" s="93"/>
      <c r="P42764" s="93"/>
    </row>
    <row r="42765" spans="14:16">
      <c r="N42765" s="102"/>
      <c r="O42765" s="93"/>
      <c r="P42765" s="93"/>
    </row>
    <row r="42766" spans="14:16">
      <c r="N42766" s="102"/>
      <c r="O42766" s="93"/>
      <c r="P42766" s="93"/>
    </row>
    <row r="42767" spans="14:16">
      <c r="N42767" s="102"/>
      <c r="O42767" s="93"/>
      <c r="P42767" s="93"/>
    </row>
    <row r="42768" spans="14:16">
      <c r="N42768" s="102"/>
      <c r="O42768" s="93"/>
      <c r="P42768" s="93"/>
    </row>
    <row r="42769" spans="14:16">
      <c r="N42769" s="102"/>
      <c r="O42769" s="93"/>
      <c r="P42769" s="93"/>
    </row>
    <row r="42770" spans="14:16">
      <c r="N42770" s="102"/>
      <c r="O42770" s="93"/>
      <c r="P42770" s="93"/>
    </row>
    <row r="42771" spans="14:16">
      <c r="N42771" s="102"/>
      <c r="O42771" s="93"/>
      <c r="P42771" s="93"/>
    </row>
    <row r="42772" spans="14:16">
      <c r="N42772" s="102"/>
      <c r="O42772" s="93"/>
      <c r="P42772" s="93"/>
    </row>
    <row r="42773" spans="14:16">
      <c r="N42773" s="102"/>
      <c r="O42773" s="93"/>
      <c r="P42773" s="93"/>
    </row>
    <row r="42774" spans="14:16">
      <c r="N42774" s="102"/>
      <c r="O42774" s="93"/>
      <c r="P42774" s="93"/>
    </row>
    <row r="42775" spans="14:16">
      <c r="N42775" s="102"/>
      <c r="O42775" s="93"/>
      <c r="P42775" s="93"/>
    </row>
    <row r="42776" spans="14:16">
      <c r="N42776" s="102"/>
      <c r="O42776" s="93"/>
      <c r="P42776" s="93"/>
    </row>
    <row r="42777" spans="14:16">
      <c r="N42777" s="102"/>
      <c r="O42777" s="93"/>
      <c r="P42777" s="93"/>
    </row>
    <row r="42778" spans="14:16">
      <c r="N42778" s="102"/>
      <c r="O42778" s="93"/>
      <c r="P42778" s="93"/>
    </row>
    <row r="42779" spans="14:16">
      <c r="N42779" s="102"/>
      <c r="O42779" s="93"/>
      <c r="P42779" s="93"/>
    </row>
    <row r="42780" spans="14:16">
      <c r="N42780" s="102"/>
      <c r="O42780" s="93"/>
      <c r="P42780" s="93"/>
    </row>
    <row r="42781" spans="14:16">
      <c r="N42781" s="102"/>
      <c r="O42781" s="93"/>
      <c r="P42781" s="93"/>
    </row>
    <row r="42782" spans="14:16">
      <c r="N42782" s="102"/>
      <c r="O42782" s="93"/>
      <c r="P42782" s="93"/>
    </row>
    <row r="42783" spans="14:16">
      <c r="N42783" s="102"/>
      <c r="O42783" s="93"/>
      <c r="P42783" s="93"/>
    </row>
    <row r="42784" spans="14:16">
      <c r="N42784" s="102"/>
      <c r="O42784" s="93"/>
      <c r="P42784" s="93"/>
    </row>
    <row r="42785" spans="14:16">
      <c r="N42785" s="102"/>
      <c r="O42785" s="93"/>
      <c r="P42785" s="93"/>
    </row>
    <row r="42786" spans="14:16">
      <c r="N42786" s="102"/>
      <c r="O42786" s="93"/>
      <c r="P42786" s="93"/>
    </row>
    <row r="42787" spans="14:16">
      <c r="N42787" s="102"/>
      <c r="O42787" s="93"/>
      <c r="P42787" s="93"/>
    </row>
    <row r="42788" spans="14:16">
      <c r="N42788" s="102"/>
      <c r="O42788" s="93"/>
      <c r="P42788" s="93"/>
    </row>
    <row r="42789" spans="14:16">
      <c r="N42789" s="102"/>
      <c r="O42789" s="93"/>
      <c r="P42789" s="93"/>
    </row>
    <row r="42790" spans="14:16">
      <c r="N42790" s="102"/>
      <c r="O42790" s="93"/>
      <c r="P42790" s="93"/>
    </row>
    <row r="42791" spans="14:16">
      <c r="N42791" s="102"/>
      <c r="O42791" s="93"/>
      <c r="P42791" s="93"/>
    </row>
    <row r="42792" spans="14:16">
      <c r="N42792" s="102"/>
      <c r="O42792" s="93"/>
      <c r="P42792" s="93"/>
    </row>
    <row r="42793" spans="14:16">
      <c r="N42793" s="102"/>
      <c r="O42793" s="93"/>
      <c r="P42793" s="93"/>
    </row>
    <row r="42794" spans="14:16">
      <c r="N42794" s="102"/>
      <c r="O42794" s="93"/>
      <c r="P42794" s="93"/>
    </row>
    <row r="42795" spans="14:16">
      <c r="N42795" s="102"/>
      <c r="O42795" s="93"/>
      <c r="P42795" s="93"/>
    </row>
    <row r="42796" spans="14:16">
      <c r="N42796" s="102"/>
      <c r="O42796" s="93"/>
      <c r="P42796" s="93"/>
    </row>
    <row r="42797" spans="14:16">
      <c r="N42797" s="102"/>
      <c r="O42797" s="93"/>
      <c r="P42797" s="93"/>
    </row>
    <row r="42798" spans="14:16">
      <c r="N42798" s="102"/>
      <c r="O42798" s="93"/>
      <c r="P42798" s="93"/>
    </row>
    <row r="42799" spans="14:16">
      <c r="N42799" s="102"/>
      <c r="O42799" s="93"/>
      <c r="P42799" s="93"/>
    </row>
    <row r="42800" spans="14:16">
      <c r="N42800" s="102"/>
      <c r="O42800" s="93"/>
      <c r="P42800" s="93"/>
    </row>
    <row r="42801" spans="14:16">
      <c r="N42801" s="102"/>
      <c r="O42801" s="93"/>
      <c r="P42801" s="93"/>
    </row>
    <row r="42802" spans="14:16">
      <c r="N42802" s="102"/>
      <c r="O42802" s="93"/>
      <c r="P42802" s="93"/>
    </row>
    <row r="42803" spans="14:16">
      <c r="N42803" s="102"/>
      <c r="O42803" s="93"/>
      <c r="P42803" s="93"/>
    </row>
    <row r="42804" spans="14:16">
      <c r="N42804" s="102"/>
      <c r="O42804" s="93"/>
      <c r="P42804" s="93"/>
    </row>
    <row r="42805" spans="14:16">
      <c r="N42805" s="102"/>
      <c r="O42805" s="93"/>
      <c r="P42805" s="93"/>
    </row>
    <row r="42806" spans="14:16">
      <c r="N42806" s="102"/>
      <c r="O42806" s="93"/>
      <c r="P42806" s="93"/>
    </row>
    <row r="42807" spans="14:16">
      <c r="N42807" s="102"/>
      <c r="O42807" s="93"/>
      <c r="P42807" s="93"/>
    </row>
    <row r="42808" spans="14:16">
      <c r="N42808" s="102"/>
      <c r="O42808" s="93"/>
      <c r="P42808" s="93"/>
    </row>
    <row r="42809" spans="14:16">
      <c r="N42809" s="102"/>
      <c r="O42809" s="93"/>
      <c r="P42809" s="93"/>
    </row>
    <row r="42810" spans="14:16">
      <c r="N42810" s="102"/>
      <c r="O42810" s="93"/>
      <c r="P42810" s="93"/>
    </row>
    <row r="42811" spans="14:16">
      <c r="N42811" s="102"/>
      <c r="O42811" s="93"/>
      <c r="P42811" s="93"/>
    </row>
    <row r="42812" spans="14:16">
      <c r="N42812" s="102"/>
      <c r="O42812" s="93"/>
      <c r="P42812" s="93"/>
    </row>
    <row r="42813" spans="14:16">
      <c r="N42813" s="102"/>
      <c r="O42813" s="93"/>
      <c r="P42813" s="93"/>
    </row>
    <row r="42814" spans="14:16">
      <c r="N42814" s="102"/>
      <c r="O42814" s="93"/>
      <c r="P42814" s="93"/>
    </row>
    <row r="42815" spans="14:16">
      <c r="N42815" s="102"/>
      <c r="O42815" s="93"/>
      <c r="P42815" s="93"/>
    </row>
    <row r="42816" spans="14:16">
      <c r="N42816" s="102"/>
      <c r="O42816" s="93"/>
      <c r="P42816" s="93"/>
    </row>
    <row r="42817" spans="14:16">
      <c r="N42817" s="102"/>
      <c r="O42817" s="93"/>
      <c r="P42817" s="93"/>
    </row>
    <row r="42818" spans="14:16">
      <c r="N42818" s="102"/>
      <c r="O42818" s="93"/>
      <c r="P42818" s="93"/>
    </row>
    <row r="42819" spans="14:16">
      <c r="N42819" s="102"/>
      <c r="O42819" s="93"/>
      <c r="P42819" s="93"/>
    </row>
    <row r="42820" spans="14:16">
      <c r="N42820" s="102"/>
      <c r="O42820" s="93"/>
      <c r="P42820" s="93"/>
    </row>
    <row r="42821" spans="14:16">
      <c r="N42821" s="102"/>
      <c r="O42821" s="93"/>
      <c r="P42821" s="93"/>
    </row>
    <row r="42822" spans="14:16">
      <c r="N42822" s="102"/>
      <c r="O42822" s="93"/>
      <c r="P42822" s="93"/>
    </row>
    <row r="42823" spans="14:16">
      <c r="N42823" s="102"/>
      <c r="O42823" s="93"/>
      <c r="P42823" s="93"/>
    </row>
    <row r="42824" spans="14:16">
      <c r="N42824" s="102"/>
      <c r="O42824" s="93"/>
      <c r="P42824" s="93"/>
    </row>
    <row r="42825" spans="14:16">
      <c r="N42825" s="102"/>
      <c r="O42825" s="93"/>
      <c r="P42825" s="93"/>
    </row>
    <row r="42826" spans="14:16">
      <c r="N42826" s="102"/>
      <c r="O42826" s="93"/>
      <c r="P42826" s="93"/>
    </row>
    <row r="42827" spans="14:16">
      <c r="N42827" s="102"/>
      <c r="O42827" s="93"/>
      <c r="P42827" s="93"/>
    </row>
    <row r="42828" spans="14:16">
      <c r="N42828" s="102"/>
      <c r="O42828" s="93"/>
      <c r="P42828" s="93"/>
    </row>
    <row r="42829" spans="14:16">
      <c r="N42829" s="102"/>
      <c r="O42829" s="93"/>
      <c r="P42829" s="93"/>
    </row>
    <row r="42830" spans="14:16">
      <c r="N42830" s="102"/>
      <c r="O42830" s="93"/>
      <c r="P42830" s="93"/>
    </row>
    <row r="42831" spans="14:16">
      <c r="N42831" s="102"/>
      <c r="O42831" s="93"/>
      <c r="P42831" s="93"/>
    </row>
    <row r="42832" spans="14:16">
      <c r="N42832" s="102"/>
      <c r="O42832" s="93"/>
      <c r="P42832" s="93"/>
    </row>
    <row r="42833" spans="14:16">
      <c r="N42833" s="102"/>
      <c r="O42833" s="93"/>
      <c r="P42833" s="93"/>
    </row>
    <row r="42834" spans="14:16">
      <c r="N42834" s="102"/>
      <c r="O42834" s="93"/>
      <c r="P42834" s="93"/>
    </row>
    <row r="42835" spans="14:16">
      <c r="N42835" s="102"/>
      <c r="O42835" s="93"/>
      <c r="P42835" s="93"/>
    </row>
    <row r="42836" spans="14:16">
      <c r="N42836" s="102"/>
      <c r="O42836" s="93"/>
      <c r="P42836" s="93"/>
    </row>
    <row r="42837" spans="14:16">
      <c r="N42837" s="102"/>
      <c r="O42837" s="93"/>
      <c r="P42837" s="93"/>
    </row>
    <row r="42838" spans="14:16">
      <c r="N42838" s="102"/>
      <c r="O42838" s="93"/>
      <c r="P42838" s="93"/>
    </row>
    <row r="42839" spans="14:16">
      <c r="N42839" s="102"/>
      <c r="O42839" s="93"/>
      <c r="P42839" s="93"/>
    </row>
    <row r="42840" spans="14:16">
      <c r="N42840" s="102"/>
      <c r="O42840" s="93"/>
      <c r="P42840" s="93"/>
    </row>
    <row r="42841" spans="14:16">
      <c r="N42841" s="102"/>
      <c r="O42841" s="93"/>
      <c r="P42841" s="93"/>
    </row>
    <row r="42842" spans="14:16">
      <c r="N42842" s="102"/>
      <c r="O42842" s="93"/>
      <c r="P42842" s="93"/>
    </row>
    <row r="42843" spans="14:16">
      <c r="N42843" s="102"/>
      <c r="O42843" s="93"/>
      <c r="P42843" s="93"/>
    </row>
    <row r="42844" spans="14:16">
      <c r="N42844" s="102"/>
      <c r="O42844" s="93"/>
      <c r="P42844" s="93"/>
    </row>
    <row r="42845" spans="14:16">
      <c r="N42845" s="102"/>
      <c r="O42845" s="93"/>
      <c r="P42845" s="93"/>
    </row>
    <row r="42846" spans="14:16">
      <c r="N42846" s="102"/>
      <c r="O42846" s="93"/>
      <c r="P42846" s="93"/>
    </row>
    <row r="42847" spans="14:16">
      <c r="N42847" s="102"/>
      <c r="O42847" s="93"/>
      <c r="P42847" s="93"/>
    </row>
    <row r="42848" spans="14:16">
      <c r="N42848" s="102"/>
      <c r="O42848" s="93"/>
      <c r="P42848" s="93"/>
    </row>
    <row r="42849" spans="14:16">
      <c r="N42849" s="102"/>
      <c r="O42849" s="93"/>
      <c r="P42849" s="93"/>
    </row>
    <row r="42850" spans="14:16">
      <c r="N42850" s="102"/>
      <c r="O42850" s="93"/>
      <c r="P42850" s="93"/>
    </row>
    <row r="42851" spans="14:16">
      <c r="N42851" s="102"/>
      <c r="O42851" s="93"/>
      <c r="P42851" s="93"/>
    </row>
    <row r="42852" spans="14:16">
      <c r="N42852" s="102"/>
      <c r="O42852" s="93"/>
      <c r="P42852" s="93"/>
    </row>
    <row r="42853" spans="14:16">
      <c r="N42853" s="102"/>
      <c r="O42853" s="93"/>
      <c r="P42853" s="93"/>
    </row>
    <row r="42854" spans="14:16">
      <c r="N42854" s="102"/>
      <c r="O42854" s="93"/>
      <c r="P42854" s="93"/>
    </row>
    <row r="42855" spans="14:16">
      <c r="N42855" s="102"/>
      <c r="O42855" s="93"/>
      <c r="P42855" s="93"/>
    </row>
    <row r="42856" spans="14:16">
      <c r="N42856" s="102"/>
      <c r="O42856" s="93"/>
      <c r="P42856" s="93"/>
    </row>
    <row r="42857" spans="14:16">
      <c r="N42857" s="102"/>
      <c r="O42857" s="93"/>
      <c r="P42857" s="93"/>
    </row>
    <row r="42858" spans="14:16">
      <c r="N42858" s="102"/>
      <c r="O42858" s="93"/>
      <c r="P42858" s="93"/>
    </row>
    <row r="42859" spans="14:16">
      <c r="N42859" s="102"/>
      <c r="O42859" s="93"/>
      <c r="P42859" s="93"/>
    </row>
    <row r="42860" spans="14:16">
      <c r="N42860" s="102"/>
      <c r="O42860" s="93"/>
      <c r="P42860" s="93"/>
    </row>
    <row r="42861" spans="14:16">
      <c r="N42861" s="102"/>
      <c r="O42861" s="93"/>
      <c r="P42861" s="93"/>
    </row>
    <row r="42862" spans="14:16">
      <c r="N42862" s="102"/>
      <c r="O42862" s="93"/>
      <c r="P42862" s="93"/>
    </row>
    <row r="42863" spans="14:16">
      <c r="N42863" s="102"/>
      <c r="O42863" s="93"/>
      <c r="P42863" s="93"/>
    </row>
    <row r="42864" spans="14:16">
      <c r="N42864" s="102"/>
      <c r="O42864" s="93"/>
      <c r="P42864" s="93"/>
    </row>
    <row r="42865" spans="14:16">
      <c r="N42865" s="102"/>
      <c r="O42865" s="93"/>
      <c r="P42865" s="93"/>
    </row>
    <row r="42866" spans="14:16">
      <c r="N42866" s="102"/>
      <c r="O42866" s="93"/>
      <c r="P42866" s="93"/>
    </row>
    <row r="42867" spans="14:16">
      <c r="N42867" s="102"/>
      <c r="O42867" s="93"/>
      <c r="P42867" s="93"/>
    </row>
    <row r="42868" spans="14:16">
      <c r="N42868" s="102"/>
      <c r="O42868" s="93"/>
      <c r="P42868" s="93"/>
    </row>
    <row r="42869" spans="14:16">
      <c r="N42869" s="102"/>
      <c r="O42869" s="93"/>
      <c r="P42869" s="93"/>
    </row>
    <row r="42870" spans="14:16">
      <c r="N42870" s="102"/>
      <c r="O42870" s="93"/>
      <c r="P42870" s="93"/>
    </row>
    <row r="42871" spans="14:16">
      <c r="N42871" s="102"/>
      <c r="O42871" s="93"/>
      <c r="P42871" s="93"/>
    </row>
    <row r="42872" spans="14:16">
      <c r="N42872" s="102"/>
      <c r="O42872" s="93"/>
      <c r="P42872" s="93"/>
    </row>
    <row r="42873" spans="14:16">
      <c r="N42873" s="102"/>
      <c r="O42873" s="93"/>
      <c r="P42873" s="93"/>
    </row>
    <row r="42874" spans="14:16">
      <c r="N42874" s="102"/>
      <c r="O42874" s="93"/>
      <c r="P42874" s="93"/>
    </row>
    <row r="42875" spans="14:16">
      <c r="N42875" s="102"/>
      <c r="O42875" s="93"/>
      <c r="P42875" s="93"/>
    </row>
    <row r="42876" spans="14:16">
      <c r="N42876" s="102"/>
      <c r="O42876" s="93"/>
      <c r="P42876" s="93"/>
    </row>
    <row r="42877" spans="14:16">
      <c r="N42877" s="102"/>
      <c r="O42877" s="93"/>
      <c r="P42877" s="93"/>
    </row>
    <row r="42878" spans="14:16">
      <c r="N42878" s="102"/>
      <c r="O42878" s="93"/>
      <c r="P42878" s="93"/>
    </row>
    <row r="42879" spans="14:16">
      <c r="N42879" s="102"/>
      <c r="O42879" s="93"/>
      <c r="P42879" s="93"/>
    </row>
    <row r="42880" spans="14:16">
      <c r="N42880" s="102"/>
      <c r="O42880" s="93"/>
      <c r="P42880" s="93"/>
    </row>
    <row r="42881" spans="14:16">
      <c r="N42881" s="102"/>
      <c r="O42881" s="93"/>
      <c r="P42881" s="93"/>
    </row>
    <row r="42882" spans="14:16">
      <c r="N42882" s="102"/>
      <c r="O42882" s="93"/>
      <c r="P42882" s="93"/>
    </row>
    <row r="42883" spans="14:16">
      <c r="N42883" s="102"/>
      <c r="O42883" s="93"/>
      <c r="P42883" s="93"/>
    </row>
    <row r="42884" spans="14:16">
      <c r="N42884" s="102"/>
      <c r="O42884" s="93"/>
      <c r="P42884" s="93"/>
    </row>
    <row r="42885" spans="14:16">
      <c r="N42885" s="102"/>
      <c r="O42885" s="93"/>
      <c r="P42885" s="93"/>
    </row>
    <row r="42886" spans="14:16">
      <c r="N42886" s="102"/>
      <c r="O42886" s="93"/>
      <c r="P42886" s="93"/>
    </row>
    <row r="42887" spans="14:16">
      <c r="N42887" s="102"/>
      <c r="O42887" s="93"/>
      <c r="P42887" s="93"/>
    </row>
    <row r="42888" spans="14:16">
      <c r="N42888" s="102"/>
      <c r="O42888" s="93"/>
      <c r="P42888" s="93"/>
    </row>
    <row r="42889" spans="14:16">
      <c r="N42889" s="102"/>
      <c r="O42889" s="93"/>
      <c r="P42889" s="93"/>
    </row>
    <row r="42890" spans="14:16">
      <c r="N42890" s="102"/>
      <c r="O42890" s="93"/>
      <c r="P42890" s="93"/>
    </row>
    <row r="42891" spans="14:16">
      <c r="N42891" s="102"/>
      <c r="O42891" s="93"/>
      <c r="P42891" s="93"/>
    </row>
    <row r="42892" spans="14:16">
      <c r="N42892" s="102"/>
      <c r="O42892" s="93"/>
      <c r="P42892" s="93"/>
    </row>
    <row r="42893" spans="14:16">
      <c r="N42893" s="102"/>
      <c r="O42893" s="93"/>
      <c r="P42893" s="93"/>
    </row>
    <row r="42894" spans="14:16">
      <c r="N42894" s="102"/>
      <c r="O42894" s="93"/>
      <c r="P42894" s="93"/>
    </row>
    <row r="42895" spans="14:16">
      <c r="N42895" s="102"/>
      <c r="O42895" s="93"/>
      <c r="P42895" s="93"/>
    </row>
    <row r="42896" spans="14:16">
      <c r="N42896" s="102"/>
      <c r="O42896" s="93"/>
      <c r="P42896" s="93"/>
    </row>
    <row r="42897" spans="14:16">
      <c r="N42897" s="102"/>
      <c r="O42897" s="93"/>
      <c r="P42897" s="93"/>
    </row>
    <row r="42898" spans="14:16">
      <c r="N42898" s="102"/>
      <c r="O42898" s="93"/>
      <c r="P42898" s="93"/>
    </row>
    <row r="42899" spans="14:16">
      <c r="N42899" s="102"/>
      <c r="O42899" s="93"/>
      <c r="P42899" s="93"/>
    </row>
    <row r="42900" spans="14:16">
      <c r="N42900" s="102"/>
      <c r="O42900" s="93"/>
      <c r="P42900" s="93"/>
    </row>
    <row r="42901" spans="14:16">
      <c r="N42901" s="102"/>
      <c r="O42901" s="93"/>
      <c r="P42901" s="93"/>
    </row>
    <row r="42902" spans="14:16">
      <c r="N42902" s="102"/>
      <c r="O42902" s="93"/>
      <c r="P42902" s="93"/>
    </row>
    <row r="42903" spans="14:16">
      <c r="N42903" s="102"/>
      <c r="O42903" s="93"/>
      <c r="P42903" s="93"/>
    </row>
    <row r="42904" spans="14:16">
      <c r="N42904" s="102"/>
      <c r="O42904" s="93"/>
      <c r="P42904" s="93"/>
    </row>
    <row r="42905" spans="14:16">
      <c r="N42905" s="102"/>
      <c r="O42905" s="93"/>
      <c r="P42905" s="93"/>
    </row>
    <row r="42906" spans="14:16">
      <c r="N42906" s="102"/>
      <c r="O42906" s="93"/>
      <c r="P42906" s="93"/>
    </row>
    <row r="42907" spans="14:16">
      <c r="N42907" s="102"/>
      <c r="O42907" s="93"/>
      <c r="P42907" s="93"/>
    </row>
    <row r="42908" spans="14:16">
      <c r="N42908" s="102"/>
      <c r="O42908" s="93"/>
      <c r="P42908" s="93"/>
    </row>
    <row r="42909" spans="14:16">
      <c r="N42909" s="102"/>
      <c r="O42909" s="93"/>
      <c r="P42909" s="93"/>
    </row>
    <row r="42910" spans="14:16">
      <c r="N42910" s="102"/>
      <c r="O42910" s="93"/>
      <c r="P42910" s="93"/>
    </row>
    <row r="42911" spans="14:16">
      <c r="N42911" s="102"/>
      <c r="O42911" s="93"/>
      <c r="P42911" s="93"/>
    </row>
    <row r="42912" spans="14:16">
      <c r="N42912" s="102"/>
      <c r="O42912" s="93"/>
      <c r="P42912" s="93"/>
    </row>
    <row r="42913" spans="14:16">
      <c r="N42913" s="102"/>
      <c r="O42913" s="93"/>
      <c r="P42913" s="93"/>
    </row>
    <row r="42914" spans="14:16">
      <c r="N42914" s="102"/>
      <c r="O42914" s="93"/>
      <c r="P42914" s="93"/>
    </row>
    <row r="42915" spans="14:16">
      <c r="N42915" s="102"/>
      <c r="O42915" s="93"/>
      <c r="P42915" s="93"/>
    </row>
    <row r="42916" spans="14:16">
      <c r="N42916" s="102"/>
      <c r="O42916" s="93"/>
      <c r="P42916" s="93"/>
    </row>
    <row r="42917" spans="14:16">
      <c r="N42917" s="102"/>
      <c r="O42917" s="93"/>
      <c r="P42917" s="93"/>
    </row>
    <row r="42918" spans="14:16">
      <c r="N42918" s="102"/>
      <c r="O42918" s="93"/>
      <c r="P42918" s="93"/>
    </row>
    <row r="42919" spans="14:16">
      <c r="N42919" s="102"/>
      <c r="O42919" s="93"/>
      <c r="P42919" s="93"/>
    </row>
    <row r="42920" spans="14:16">
      <c r="N42920" s="102"/>
      <c r="O42920" s="93"/>
      <c r="P42920" s="93"/>
    </row>
    <row r="42921" spans="14:16">
      <c r="N42921" s="102"/>
      <c r="O42921" s="93"/>
      <c r="P42921" s="93"/>
    </row>
    <row r="42922" spans="14:16">
      <c r="N42922" s="102"/>
      <c r="O42922" s="93"/>
      <c r="P42922" s="93"/>
    </row>
    <row r="42923" spans="14:16">
      <c r="N42923" s="102"/>
      <c r="O42923" s="93"/>
      <c r="P42923" s="93"/>
    </row>
    <row r="42924" spans="14:16">
      <c r="N42924" s="102"/>
      <c r="O42924" s="93"/>
      <c r="P42924" s="93"/>
    </row>
    <row r="42925" spans="14:16">
      <c r="N42925" s="102"/>
      <c r="O42925" s="93"/>
      <c r="P42925" s="93"/>
    </row>
    <row r="42926" spans="14:16">
      <c r="N42926" s="102"/>
      <c r="O42926" s="93"/>
      <c r="P42926" s="93"/>
    </row>
    <row r="42927" spans="14:16">
      <c r="N42927" s="102"/>
      <c r="O42927" s="93"/>
      <c r="P42927" s="93"/>
    </row>
    <row r="42928" spans="14:16">
      <c r="N42928" s="102"/>
      <c r="O42928" s="93"/>
      <c r="P42928" s="93"/>
    </row>
    <row r="42929" spans="14:16">
      <c r="N42929" s="102"/>
      <c r="O42929" s="93"/>
      <c r="P42929" s="93"/>
    </row>
    <row r="42930" spans="14:16">
      <c r="N42930" s="102"/>
      <c r="O42930" s="93"/>
      <c r="P42930" s="93"/>
    </row>
    <row r="42931" spans="14:16">
      <c r="N42931" s="102"/>
      <c r="O42931" s="93"/>
      <c r="P42931" s="93"/>
    </row>
    <row r="42932" spans="14:16">
      <c r="N42932" s="102"/>
      <c r="O42932" s="93"/>
      <c r="P42932" s="93"/>
    </row>
    <row r="42933" spans="14:16">
      <c r="N42933" s="102"/>
      <c r="O42933" s="93"/>
      <c r="P42933" s="93"/>
    </row>
    <row r="42934" spans="14:16">
      <c r="N42934" s="102"/>
      <c r="O42934" s="93"/>
      <c r="P42934" s="93"/>
    </row>
    <row r="42935" spans="14:16">
      <c r="N42935" s="102"/>
      <c r="O42935" s="93"/>
      <c r="P42935" s="93"/>
    </row>
    <row r="42936" spans="14:16">
      <c r="N42936" s="102"/>
      <c r="O42936" s="93"/>
      <c r="P42936" s="93"/>
    </row>
    <row r="42937" spans="14:16">
      <c r="N42937" s="102"/>
      <c r="O42937" s="93"/>
      <c r="P42937" s="93"/>
    </row>
    <row r="42938" spans="14:16">
      <c r="N42938" s="102"/>
      <c r="O42938" s="93"/>
      <c r="P42938" s="93"/>
    </row>
    <row r="42939" spans="14:16">
      <c r="N42939" s="102"/>
      <c r="O42939" s="93"/>
      <c r="P42939" s="93"/>
    </row>
    <row r="42940" spans="14:16">
      <c r="N42940" s="102"/>
      <c r="O42940" s="93"/>
      <c r="P42940" s="93"/>
    </row>
    <row r="42941" spans="14:16">
      <c r="N42941" s="102"/>
      <c r="O42941" s="93"/>
      <c r="P42941" s="93"/>
    </row>
    <row r="42942" spans="14:16">
      <c r="N42942" s="102"/>
      <c r="O42942" s="93"/>
      <c r="P42942" s="93"/>
    </row>
    <row r="42943" spans="14:16">
      <c r="N42943" s="102"/>
      <c r="O42943" s="93"/>
      <c r="P42943" s="93"/>
    </row>
    <row r="42944" spans="14:16">
      <c r="N42944" s="102"/>
      <c r="O42944" s="93"/>
      <c r="P42944" s="93"/>
    </row>
    <row r="42945" spans="14:16">
      <c r="N42945" s="102"/>
      <c r="O42945" s="93"/>
      <c r="P42945" s="93"/>
    </row>
    <row r="42946" spans="14:16">
      <c r="N42946" s="102"/>
      <c r="O42946" s="93"/>
      <c r="P42946" s="93"/>
    </row>
    <row r="42947" spans="14:16">
      <c r="N42947" s="102"/>
      <c r="O42947" s="93"/>
      <c r="P42947" s="93"/>
    </row>
    <row r="42948" spans="14:16">
      <c r="N42948" s="102"/>
      <c r="O42948" s="93"/>
      <c r="P42948" s="93"/>
    </row>
    <row r="42949" spans="14:16">
      <c r="N42949" s="102"/>
      <c r="O42949" s="93"/>
      <c r="P42949" s="93"/>
    </row>
    <row r="42950" spans="14:16">
      <c r="N42950" s="102"/>
      <c r="O42950" s="93"/>
      <c r="P42950" s="93"/>
    </row>
    <row r="42951" spans="14:16">
      <c r="N42951" s="102"/>
      <c r="O42951" s="93"/>
      <c r="P42951" s="93"/>
    </row>
    <row r="42952" spans="14:16">
      <c r="N42952" s="102"/>
      <c r="O42952" s="93"/>
      <c r="P42952" s="93"/>
    </row>
    <row r="42953" spans="14:16">
      <c r="N42953" s="102"/>
      <c r="O42953" s="93"/>
      <c r="P42953" s="93"/>
    </row>
    <row r="42954" spans="14:16">
      <c r="N42954" s="102"/>
      <c r="O42954" s="93"/>
      <c r="P42954" s="93"/>
    </row>
    <row r="42955" spans="14:16">
      <c r="N42955" s="102"/>
      <c r="O42955" s="93"/>
      <c r="P42955" s="93"/>
    </row>
    <row r="42956" spans="14:16">
      <c r="N42956" s="102"/>
      <c r="O42956" s="93"/>
      <c r="P42956" s="93"/>
    </row>
    <row r="42957" spans="14:16">
      <c r="N42957" s="102"/>
      <c r="O42957" s="93"/>
      <c r="P42957" s="93"/>
    </row>
    <row r="42958" spans="14:16">
      <c r="N42958" s="102"/>
      <c r="O42958" s="93"/>
      <c r="P42958" s="93"/>
    </row>
    <row r="42959" spans="14:16">
      <c r="N42959" s="102"/>
      <c r="O42959" s="93"/>
      <c r="P42959" s="93"/>
    </row>
    <row r="42960" spans="14:16">
      <c r="N42960" s="102"/>
      <c r="O42960" s="93"/>
      <c r="P42960" s="93"/>
    </row>
    <row r="42961" spans="14:16">
      <c r="N42961" s="102"/>
      <c r="O42961" s="93"/>
      <c r="P42961" s="93"/>
    </row>
    <row r="42962" spans="14:16">
      <c r="N42962" s="102"/>
      <c r="O42962" s="93"/>
      <c r="P42962" s="93"/>
    </row>
    <row r="42963" spans="14:16">
      <c r="N42963" s="102"/>
      <c r="O42963" s="93"/>
      <c r="P42963" s="93"/>
    </row>
    <row r="42964" spans="14:16">
      <c r="N42964" s="102"/>
      <c r="O42964" s="93"/>
      <c r="P42964" s="93"/>
    </row>
    <row r="42965" spans="14:16">
      <c r="N42965" s="102"/>
      <c r="O42965" s="93"/>
      <c r="P42965" s="93"/>
    </row>
    <row r="42966" spans="14:16">
      <c r="N42966" s="102"/>
      <c r="O42966" s="93"/>
      <c r="P42966" s="93"/>
    </row>
    <row r="42967" spans="14:16">
      <c r="N42967" s="102"/>
      <c r="O42967" s="93"/>
      <c r="P42967" s="93"/>
    </row>
    <row r="42968" spans="14:16">
      <c r="N42968" s="102"/>
      <c r="O42968" s="93"/>
      <c r="P42968" s="93"/>
    </row>
    <row r="42969" spans="14:16">
      <c r="N42969" s="102"/>
      <c r="O42969" s="93"/>
      <c r="P42969" s="93"/>
    </row>
    <row r="42970" spans="14:16">
      <c r="N42970" s="102"/>
      <c r="O42970" s="93"/>
      <c r="P42970" s="93"/>
    </row>
    <row r="42971" spans="14:16">
      <c r="N42971" s="102"/>
      <c r="O42971" s="93"/>
      <c r="P42971" s="93"/>
    </row>
    <row r="42972" spans="14:16">
      <c r="N42972" s="102"/>
      <c r="O42972" s="93"/>
      <c r="P42972" s="93"/>
    </row>
    <row r="42973" spans="14:16">
      <c r="N42973" s="102"/>
      <c r="O42973" s="93"/>
      <c r="P42973" s="93"/>
    </row>
    <row r="42974" spans="14:16">
      <c r="N42974" s="102"/>
      <c r="O42974" s="93"/>
      <c r="P42974" s="93"/>
    </row>
    <row r="42975" spans="14:16">
      <c r="N42975" s="102"/>
      <c r="O42975" s="93"/>
      <c r="P42975" s="93"/>
    </row>
    <row r="42976" spans="14:16">
      <c r="N42976" s="102"/>
      <c r="O42976" s="93"/>
      <c r="P42976" s="93"/>
    </row>
    <row r="42977" spans="14:16">
      <c r="N42977" s="102"/>
      <c r="O42977" s="93"/>
      <c r="P42977" s="93"/>
    </row>
    <row r="42978" spans="14:16">
      <c r="N42978" s="102"/>
      <c r="O42978" s="93"/>
      <c r="P42978" s="93"/>
    </row>
    <row r="42979" spans="14:16">
      <c r="N42979" s="102"/>
      <c r="O42979" s="93"/>
      <c r="P42979" s="93"/>
    </row>
    <row r="42980" spans="14:16">
      <c r="N42980" s="102"/>
      <c r="O42980" s="93"/>
      <c r="P42980" s="93"/>
    </row>
    <row r="42981" spans="14:16">
      <c r="N42981" s="102"/>
      <c r="O42981" s="93"/>
      <c r="P42981" s="93"/>
    </row>
    <row r="42982" spans="14:16">
      <c r="N42982" s="102"/>
      <c r="O42982" s="93"/>
      <c r="P42982" s="93"/>
    </row>
    <row r="42983" spans="14:16">
      <c r="N42983" s="102"/>
      <c r="O42983" s="93"/>
      <c r="P42983" s="93"/>
    </row>
    <row r="42984" spans="14:16">
      <c r="N42984" s="102"/>
      <c r="O42984" s="93"/>
      <c r="P42984" s="93"/>
    </row>
    <row r="42985" spans="14:16">
      <c r="N42985" s="102"/>
      <c r="O42985" s="93"/>
      <c r="P42985" s="93"/>
    </row>
    <row r="42986" spans="14:16">
      <c r="N42986" s="102"/>
      <c r="O42986" s="93"/>
      <c r="P42986" s="93"/>
    </row>
    <row r="42987" spans="14:16">
      <c r="N42987" s="102"/>
      <c r="O42987" s="93"/>
      <c r="P42987" s="93"/>
    </row>
    <row r="42988" spans="14:16">
      <c r="N42988" s="102"/>
      <c r="O42988" s="93"/>
      <c r="P42988" s="93"/>
    </row>
    <row r="42989" spans="14:16">
      <c r="N42989" s="102"/>
      <c r="O42989" s="93"/>
      <c r="P42989" s="93"/>
    </row>
    <row r="42990" spans="14:16">
      <c r="N42990" s="102"/>
      <c r="O42990" s="93"/>
      <c r="P42990" s="93"/>
    </row>
    <row r="42991" spans="14:16">
      <c r="N42991" s="102"/>
      <c r="O42991" s="93"/>
      <c r="P42991" s="93"/>
    </row>
    <row r="42992" spans="14:16">
      <c r="N42992" s="102"/>
      <c r="O42992" s="93"/>
      <c r="P42992" s="93"/>
    </row>
    <row r="42993" spans="14:16">
      <c r="N42993" s="102"/>
      <c r="O42993" s="93"/>
      <c r="P42993" s="93"/>
    </row>
    <row r="42994" spans="14:16">
      <c r="N42994" s="102"/>
      <c r="O42994" s="93"/>
      <c r="P42994" s="93"/>
    </row>
    <row r="42995" spans="14:16">
      <c r="N42995" s="102"/>
      <c r="O42995" s="93"/>
      <c r="P42995" s="93"/>
    </row>
    <row r="42996" spans="14:16">
      <c r="N42996" s="102"/>
      <c r="O42996" s="93"/>
      <c r="P42996" s="93"/>
    </row>
    <row r="42997" spans="14:16">
      <c r="N42997" s="102"/>
      <c r="O42997" s="93"/>
      <c r="P42997" s="93"/>
    </row>
    <row r="42998" spans="14:16">
      <c r="N42998" s="102"/>
      <c r="O42998" s="93"/>
      <c r="P42998" s="93"/>
    </row>
    <row r="42999" spans="14:16">
      <c r="N42999" s="102"/>
      <c r="O42999" s="93"/>
      <c r="P42999" s="93"/>
    </row>
    <row r="43000" spans="14:16">
      <c r="N43000" s="102"/>
      <c r="O43000" s="93"/>
      <c r="P43000" s="93"/>
    </row>
    <row r="43001" spans="14:16">
      <c r="N43001" s="102"/>
      <c r="O43001" s="93"/>
      <c r="P43001" s="93"/>
    </row>
    <row r="43002" spans="14:16">
      <c r="N43002" s="102"/>
      <c r="O43002" s="93"/>
      <c r="P43002" s="93"/>
    </row>
    <row r="43003" spans="14:16">
      <c r="N43003" s="102"/>
      <c r="O43003" s="93"/>
      <c r="P43003" s="93"/>
    </row>
    <row r="43004" spans="14:16">
      <c r="N43004" s="102"/>
      <c r="O43004" s="93"/>
      <c r="P43004" s="93"/>
    </row>
    <row r="43005" spans="14:16">
      <c r="N43005" s="102"/>
      <c r="O43005" s="93"/>
      <c r="P43005" s="93"/>
    </row>
    <row r="43006" spans="14:16">
      <c r="N43006" s="102"/>
      <c r="O43006" s="93"/>
      <c r="P43006" s="93"/>
    </row>
    <row r="43007" spans="14:16">
      <c r="N43007" s="102"/>
      <c r="O43007" s="93"/>
      <c r="P43007" s="93"/>
    </row>
    <row r="43008" spans="14:16">
      <c r="N43008" s="102"/>
      <c r="O43008" s="93"/>
      <c r="P43008" s="93"/>
    </row>
    <row r="43009" spans="14:16">
      <c r="N43009" s="102"/>
      <c r="O43009" s="93"/>
      <c r="P43009" s="93"/>
    </row>
    <row r="43010" spans="14:16">
      <c r="N43010" s="102"/>
      <c r="O43010" s="93"/>
      <c r="P43010" s="93"/>
    </row>
    <row r="43011" spans="14:16">
      <c r="N43011" s="102"/>
      <c r="O43011" s="93"/>
      <c r="P43011" s="93"/>
    </row>
    <row r="43012" spans="14:16">
      <c r="N43012" s="102"/>
      <c r="O43012" s="93"/>
      <c r="P43012" s="93"/>
    </row>
    <row r="43013" spans="14:16">
      <c r="N43013" s="102"/>
      <c r="O43013" s="93"/>
      <c r="P43013" s="93"/>
    </row>
    <row r="43014" spans="14:16">
      <c r="N43014" s="102"/>
      <c r="O43014" s="93"/>
      <c r="P43014" s="93"/>
    </row>
    <row r="43015" spans="14:16">
      <c r="N43015" s="102"/>
      <c r="O43015" s="93"/>
      <c r="P43015" s="93"/>
    </row>
    <row r="43016" spans="14:16">
      <c r="N43016" s="102"/>
      <c r="O43016" s="93"/>
      <c r="P43016" s="93"/>
    </row>
    <row r="43017" spans="14:16">
      <c r="N43017" s="102"/>
      <c r="O43017" s="93"/>
      <c r="P43017" s="93"/>
    </row>
    <row r="43018" spans="14:16">
      <c r="N43018" s="102"/>
      <c r="O43018" s="93"/>
      <c r="P43018" s="93"/>
    </row>
    <row r="43019" spans="14:16">
      <c r="N43019" s="102"/>
      <c r="O43019" s="93"/>
      <c r="P43019" s="93"/>
    </row>
    <row r="43020" spans="14:16">
      <c r="N43020" s="102"/>
      <c r="O43020" s="93"/>
      <c r="P43020" s="93"/>
    </row>
    <row r="43021" spans="14:16">
      <c r="N43021" s="102"/>
      <c r="O43021" s="93"/>
      <c r="P43021" s="93"/>
    </row>
    <row r="43022" spans="14:16">
      <c r="N43022" s="102"/>
      <c r="O43022" s="93"/>
      <c r="P43022" s="93"/>
    </row>
    <row r="43023" spans="14:16">
      <c r="N43023" s="102"/>
      <c r="O43023" s="93"/>
      <c r="P43023" s="93"/>
    </row>
    <row r="43024" spans="14:16">
      <c r="N43024" s="102"/>
      <c r="O43024" s="93"/>
      <c r="P43024" s="93"/>
    </row>
    <row r="43025" spans="14:16">
      <c r="N43025" s="102"/>
      <c r="O43025" s="93"/>
      <c r="P43025" s="93"/>
    </row>
    <row r="43026" spans="14:16">
      <c r="N43026" s="102"/>
      <c r="O43026" s="93"/>
      <c r="P43026" s="93"/>
    </row>
    <row r="43027" spans="14:16">
      <c r="N43027" s="102"/>
      <c r="O43027" s="93"/>
      <c r="P43027" s="93"/>
    </row>
    <row r="43028" spans="14:16">
      <c r="N43028" s="102"/>
      <c r="O43028" s="93"/>
      <c r="P43028" s="93"/>
    </row>
    <row r="43029" spans="14:16">
      <c r="N43029" s="102"/>
      <c r="O43029" s="93"/>
      <c r="P43029" s="93"/>
    </row>
    <row r="43030" spans="14:16">
      <c r="N43030" s="102"/>
      <c r="O43030" s="93"/>
      <c r="P43030" s="93"/>
    </row>
    <row r="43031" spans="14:16">
      <c r="N43031" s="102"/>
      <c r="O43031" s="93"/>
      <c r="P43031" s="93"/>
    </row>
    <row r="43032" spans="14:16">
      <c r="N43032" s="102"/>
      <c r="O43032" s="93"/>
      <c r="P43032" s="93"/>
    </row>
    <row r="43033" spans="14:16">
      <c r="N43033" s="102"/>
      <c r="O43033" s="93"/>
      <c r="P43033" s="93"/>
    </row>
    <row r="43034" spans="14:16">
      <c r="N43034" s="102"/>
      <c r="O43034" s="93"/>
      <c r="P43034" s="93"/>
    </row>
    <row r="43035" spans="14:16">
      <c r="N43035" s="102"/>
      <c r="O43035" s="93"/>
      <c r="P43035" s="93"/>
    </row>
    <row r="43036" spans="14:16">
      <c r="N43036" s="102"/>
      <c r="O43036" s="93"/>
      <c r="P43036" s="93"/>
    </row>
    <row r="43037" spans="14:16">
      <c r="N43037" s="102"/>
      <c r="O43037" s="93"/>
      <c r="P43037" s="93"/>
    </row>
    <row r="43038" spans="14:16">
      <c r="N43038" s="102"/>
      <c r="O43038" s="93"/>
      <c r="P43038" s="93"/>
    </row>
    <row r="43039" spans="14:16">
      <c r="N43039" s="102"/>
      <c r="O43039" s="93"/>
      <c r="P43039" s="93"/>
    </row>
    <row r="43040" spans="14:16">
      <c r="N43040" s="102"/>
      <c r="O43040" s="93"/>
      <c r="P43040" s="93"/>
    </row>
    <row r="43041" spans="14:16">
      <c r="N43041" s="102"/>
      <c r="O43041" s="93"/>
      <c r="P43041" s="93"/>
    </row>
    <row r="43042" spans="14:16">
      <c r="N43042" s="102"/>
      <c r="O43042" s="93"/>
      <c r="P43042" s="93"/>
    </row>
    <row r="43043" spans="14:16">
      <c r="N43043" s="102"/>
      <c r="O43043" s="93"/>
      <c r="P43043" s="93"/>
    </row>
    <row r="43044" spans="14:16">
      <c r="N43044" s="102"/>
      <c r="O43044" s="93"/>
      <c r="P43044" s="93"/>
    </row>
    <row r="43045" spans="14:16">
      <c r="N43045" s="102"/>
      <c r="O43045" s="93"/>
      <c r="P43045" s="93"/>
    </row>
    <row r="43046" spans="14:16">
      <c r="N43046" s="102"/>
      <c r="O43046" s="93"/>
      <c r="P43046" s="93"/>
    </row>
    <row r="43047" spans="14:16">
      <c r="N43047" s="102"/>
      <c r="O43047" s="93"/>
      <c r="P43047" s="93"/>
    </row>
    <row r="43048" spans="14:16">
      <c r="N43048" s="102"/>
      <c r="O43048" s="93"/>
      <c r="P43048" s="93"/>
    </row>
    <row r="43049" spans="14:16">
      <c r="N43049" s="102"/>
      <c r="O43049" s="93"/>
      <c r="P43049" s="93"/>
    </row>
    <row r="43050" spans="14:16">
      <c r="N43050" s="102"/>
      <c r="O43050" s="93"/>
      <c r="P43050" s="93"/>
    </row>
    <row r="43051" spans="14:16">
      <c r="N43051" s="102"/>
      <c r="O43051" s="93"/>
      <c r="P43051" s="93"/>
    </row>
    <row r="43052" spans="14:16">
      <c r="N43052" s="102"/>
      <c r="O43052" s="93"/>
      <c r="P43052" s="93"/>
    </row>
    <row r="43053" spans="14:16">
      <c r="N43053" s="102"/>
      <c r="O43053" s="93"/>
      <c r="P43053" s="93"/>
    </row>
    <row r="43054" spans="14:16">
      <c r="N43054" s="102"/>
      <c r="O43054" s="93"/>
      <c r="P43054" s="93"/>
    </row>
    <row r="43055" spans="14:16">
      <c r="N43055" s="102"/>
      <c r="O43055" s="93"/>
      <c r="P43055" s="93"/>
    </row>
    <row r="43056" spans="14:16">
      <c r="N43056" s="102"/>
      <c r="O43056" s="93"/>
      <c r="P43056" s="93"/>
    </row>
    <row r="43057" spans="14:16">
      <c r="N43057" s="102"/>
      <c r="O43057" s="93"/>
      <c r="P43057" s="93"/>
    </row>
    <row r="43058" spans="14:16">
      <c r="N43058" s="102"/>
      <c r="O43058" s="93"/>
      <c r="P43058" s="93"/>
    </row>
    <row r="43059" spans="14:16">
      <c r="N43059" s="102"/>
      <c r="O43059" s="93"/>
      <c r="P43059" s="93"/>
    </row>
    <row r="43060" spans="14:16">
      <c r="N43060" s="102"/>
      <c r="O43060" s="93"/>
      <c r="P43060" s="93"/>
    </row>
    <row r="43061" spans="14:16">
      <c r="N43061" s="102"/>
      <c r="O43061" s="93"/>
      <c r="P43061" s="93"/>
    </row>
    <row r="43062" spans="14:16">
      <c r="N43062" s="102"/>
      <c r="O43062" s="93"/>
      <c r="P43062" s="93"/>
    </row>
    <row r="43063" spans="14:16">
      <c r="N43063" s="102"/>
      <c r="O43063" s="93"/>
      <c r="P43063" s="93"/>
    </row>
    <row r="43064" spans="14:16">
      <c r="N43064" s="102"/>
      <c r="O43064" s="93"/>
      <c r="P43064" s="93"/>
    </row>
    <row r="43065" spans="14:16">
      <c r="N43065" s="102"/>
      <c r="O43065" s="93"/>
      <c r="P43065" s="93"/>
    </row>
    <row r="43066" spans="14:16">
      <c r="N43066" s="102"/>
      <c r="O43066" s="93"/>
      <c r="P43066" s="93"/>
    </row>
    <row r="43067" spans="14:16">
      <c r="N43067" s="102"/>
      <c r="O43067" s="93"/>
      <c r="P43067" s="93"/>
    </row>
    <row r="43068" spans="14:16">
      <c r="N43068" s="102"/>
      <c r="O43068" s="93"/>
      <c r="P43068" s="93"/>
    </row>
    <row r="43069" spans="14:16">
      <c r="N43069" s="102"/>
      <c r="O43069" s="93"/>
      <c r="P43069" s="93"/>
    </row>
    <row r="43070" spans="14:16">
      <c r="N43070" s="102"/>
      <c r="O43070" s="93"/>
      <c r="P43070" s="93"/>
    </row>
    <row r="43071" spans="14:16">
      <c r="N43071" s="102"/>
      <c r="O43071" s="93"/>
      <c r="P43071" s="93"/>
    </row>
    <row r="43072" spans="14:16">
      <c r="N43072" s="102"/>
      <c r="O43072" s="93"/>
      <c r="P43072" s="93"/>
    </row>
    <row r="43073" spans="14:16">
      <c r="N43073" s="102"/>
      <c r="O43073" s="93"/>
      <c r="P43073" s="93"/>
    </row>
    <row r="43074" spans="14:16">
      <c r="N43074" s="102"/>
      <c r="O43074" s="93"/>
      <c r="P43074" s="93"/>
    </row>
    <row r="43075" spans="14:16">
      <c r="N43075" s="102"/>
      <c r="O43075" s="93"/>
      <c r="P43075" s="93"/>
    </row>
    <row r="43076" spans="14:16">
      <c r="N43076" s="102"/>
      <c r="O43076" s="93"/>
      <c r="P43076" s="93"/>
    </row>
    <row r="43077" spans="14:16">
      <c r="N43077" s="102"/>
      <c r="O43077" s="93"/>
      <c r="P43077" s="93"/>
    </row>
    <row r="43078" spans="14:16">
      <c r="N43078" s="102"/>
      <c r="O43078" s="93"/>
      <c r="P43078" s="93"/>
    </row>
    <row r="43079" spans="14:16">
      <c r="N43079" s="102"/>
      <c r="O43079" s="93"/>
      <c r="P43079" s="93"/>
    </row>
    <row r="43080" spans="14:16">
      <c r="N43080" s="102"/>
      <c r="O43080" s="93"/>
      <c r="P43080" s="93"/>
    </row>
    <row r="43081" spans="14:16">
      <c r="N43081" s="102"/>
      <c r="O43081" s="93"/>
      <c r="P43081" s="93"/>
    </row>
    <row r="43082" spans="14:16">
      <c r="N43082" s="102"/>
      <c r="O43082" s="93"/>
      <c r="P43082" s="93"/>
    </row>
    <row r="43083" spans="14:16">
      <c r="N43083" s="102"/>
      <c r="O43083" s="93"/>
      <c r="P43083" s="93"/>
    </row>
    <row r="43084" spans="14:16">
      <c r="N43084" s="102"/>
      <c r="O43084" s="93"/>
      <c r="P43084" s="93"/>
    </row>
    <row r="43085" spans="14:16">
      <c r="N43085" s="102"/>
      <c r="O43085" s="93"/>
      <c r="P43085" s="93"/>
    </row>
    <row r="43086" spans="14:16">
      <c r="N43086" s="102"/>
      <c r="O43086" s="93"/>
      <c r="P43086" s="93"/>
    </row>
    <row r="43087" spans="14:16">
      <c r="N43087" s="102"/>
      <c r="O43087" s="93"/>
      <c r="P43087" s="93"/>
    </row>
    <row r="43088" spans="14:16">
      <c r="N43088" s="102"/>
      <c r="O43088" s="93"/>
      <c r="P43088" s="93"/>
    </row>
    <row r="43089" spans="14:16">
      <c r="N43089" s="102"/>
      <c r="O43089" s="93"/>
      <c r="P43089" s="93"/>
    </row>
    <row r="43090" spans="14:16">
      <c r="N43090" s="102"/>
      <c r="O43090" s="93"/>
      <c r="P43090" s="93"/>
    </row>
    <row r="43091" spans="14:16">
      <c r="N43091" s="102"/>
      <c r="O43091" s="93"/>
      <c r="P43091" s="93"/>
    </row>
    <row r="43092" spans="14:16">
      <c r="N43092" s="102"/>
      <c r="O43092" s="93"/>
      <c r="P43092" s="93"/>
    </row>
    <row r="43093" spans="14:16">
      <c r="N43093" s="102"/>
      <c r="O43093" s="93"/>
      <c r="P43093" s="93"/>
    </row>
    <row r="43094" spans="14:16">
      <c r="N43094" s="102"/>
      <c r="O43094" s="93"/>
      <c r="P43094" s="93"/>
    </row>
    <row r="43095" spans="14:16">
      <c r="N43095" s="102"/>
      <c r="O43095" s="93"/>
      <c r="P43095" s="93"/>
    </row>
    <row r="43096" spans="14:16">
      <c r="N43096" s="102"/>
      <c r="O43096" s="93"/>
      <c r="P43096" s="93"/>
    </row>
    <row r="43097" spans="14:16">
      <c r="N43097" s="102"/>
      <c r="O43097" s="93"/>
      <c r="P43097" s="93"/>
    </row>
    <row r="43098" spans="14:16">
      <c r="N43098" s="102"/>
      <c r="O43098" s="93"/>
      <c r="P43098" s="93"/>
    </row>
    <row r="43099" spans="14:16">
      <c r="N43099" s="102"/>
      <c r="O43099" s="93"/>
      <c r="P43099" s="93"/>
    </row>
    <row r="43100" spans="14:16">
      <c r="N43100" s="102"/>
      <c r="O43100" s="93"/>
      <c r="P43100" s="93"/>
    </row>
    <row r="43101" spans="14:16">
      <c r="N43101" s="102"/>
      <c r="O43101" s="93"/>
      <c r="P43101" s="93"/>
    </row>
    <row r="43102" spans="14:16">
      <c r="N43102" s="102"/>
      <c r="O43102" s="93"/>
      <c r="P43102" s="93"/>
    </row>
    <row r="43103" spans="14:16">
      <c r="N43103" s="102"/>
      <c r="O43103" s="93"/>
      <c r="P43103" s="93"/>
    </row>
    <row r="43104" spans="14:16">
      <c r="N43104" s="102"/>
      <c r="O43104" s="93"/>
      <c r="P43104" s="93"/>
    </row>
    <row r="43105" spans="14:16">
      <c r="N43105" s="102"/>
      <c r="O43105" s="93"/>
      <c r="P43105" s="93"/>
    </row>
    <row r="43106" spans="14:16">
      <c r="N43106" s="102"/>
      <c r="O43106" s="93"/>
      <c r="P43106" s="93"/>
    </row>
    <row r="43107" spans="14:16">
      <c r="N43107" s="102"/>
      <c r="O43107" s="93"/>
      <c r="P43107" s="93"/>
    </row>
    <row r="43108" spans="14:16">
      <c r="N43108" s="102"/>
      <c r="O43108" s="93"/>
      <c r="P43108" s="93"/>
    </row>
    <row r="43109" spans="14:16">
      <c r="N43109" s="102"/>
      <c r="O43109" s="93"/>
      <c r="P43109" s="93"/>
    </row>
    <row r="43110" spans="14:16">
      <c r="N43110" s="102"/>
      <c r="O43110" s="93"/>
      <c r="P43110" s="93"/>
    </row>
    <row r="43111" spans="14:16">
      <c r="N43111" s="102"/>
      <c r="O43111" s="93"/>
      <c r="P43111" s="93"/>
    </row>
    <row r="43112" spans="14:16">
      <c r="N43112" s="102"/>
      <c r="O43112" s="93"/>
      <c r="P43112" s="93"/>
    </row>
    <row r="43113" spans="14:16">
      <c r="N43113" s="102"/>
      <c r="O43113" s="93"/>
      <c r="P43113" s="93"/>
    </row>
    <row r="43114" spans="14:16">
      <c r="N43114" s="102"/>
      <c r="O43114" s="93"/>
      <c r="P43114" s="93"/>
    </row>
    <row r="43115" spans="14:16">
      <c r="N43115" s="102"/>
      <c r="O43115" s="93"/>
      <c r="P43115" s="93"/>
    </row>
    <row r="43116" spans="14:16">
      <c r="N43116" s="102"/>
      <c r="O43116" s="93"/>
      <c r="P43116" s="93"/>
    </row>
    <row r="43117" spans="14:16">
      <c r="N43117" s="102"/>
      <c r="O43117" s="93"/>
      <c r="P43117" s="93"/>
    </row>
    <row r="43118" spans="14:16">
      <c r="N43118" s="102"/>
      <c r="O43118" s="93"/>
      <c r="P43118" s="93"/>
    </row>
    <row r="43119" spans="14:16">
      <c r="N43119" s="102"/>
      <c r="O43119" s="93"/>
      <c r="P43119" s="93"/>
    </row>
    <row r="43120" spans="14:16">
      <c r="N43120" s="102"/>
      <c r="O43120" s="93"/>
      <c r="P43120" s="93"/>
    </row>
    <row r="43121" spans="14:16">
      <c r="N43121" s="102"/>
      <c r="O43121" s="93"/>
      <c r="P43121" s="93"/>
    </row>
    <row r="43122" spans="14:16">
      <c r="N43122" s="102"/>
      <c r="O43122" s="93"/>
      <c r="P43122" s="93"/>
    </row>
    <row r="43123" spans="14:16">
      <c r="N43123" s="102"/>
      <c r="O43123" s="93"/>
      <c r="P43123" s="93"/>
    </row>
    <row r="43124" spans="14:16">
      <c r="N43124" s="102"/>
      <c r="O43124" s="93"/>
      <c r="P43124" s="93"/>
    </row>
    <row r="43125" spans="14:16">
      <c r="N43125" s="102"/>
      <c r="O43125" s="93"/>
      <c r="P43125" s="93"/>
    </row>
    <row r="43126" spans="14:16">
      <c r="N43126" s="102"/>
      <c r="O43126" s="93"/>
      <c r="P43126" s="93"/>
    </row>
    <row r="43127" spans="14:16">
      <c r="N43127" s="102"/>
      <c r="O43127" s="93"/>
      <c r="P43127" s="93"/>
    </row>
    <row r="43128" spans="14:16">
      <c r="N43128" s="102"/>
      <c r="O43128" s="93"/>
      <c r="P43128" s="93"/>
    </row>
    <row r="43129" spans="14:16">
      <c r="N43129" s="102"/>
      <c r="O43129" s="93"/>
      <c r="P43129" s="93"/>
    </row>
    <row r="43130" spans="14:16">
      <c r="N43130" s="102"/>
      <c r="O43130" s="93"/>
      <c r="P43130" s="93"/>
    </row>
    <row r="43131" spans="14:16">
      <c r="N43131" s="102"/>
      <c r="O43131" s="93"/>
      <c r="P43131" s="93"/>
    </row>
    <row r="43132" spans="14:16">
      <c r="N43132" s="102"/>
      <c r="O43132" s="93"/>
      <c r="P43132" s="93"/>
    </row>
    <row r="43133" spans="14:16">
      <c r="N43133" s="102"/>
      <c r="O43133" s="93"/>
      <c r="P43133" s="93"/>
    </row>
    <row r="43134" spans="14:16">
      <c r="N43134" s="102"/>
      <c r="O43134" s="93"/>
      <c r="P43134" s="93"/>
    </row>
    <row r="43135" spans="14:16">
      <c r="N43135" s="102"/>
      <c r="O43135" s="93"/>
      <c r="P43135" s="93"/>
    </row>
    <row r="43136" spans="14:16">
      <c r="N43136" s="102"/>
      <c r="O43136" s="93"/>
      <c r="P43136" s="93"/>
    </row>
    <row r="43137" spans="14:16">
      <c r="N43137" s="102"/>
      <c r="O43137" s="93"/>
      <c r="P43137" s="93"/>
    </row>
    <row r="43138" spans="14:16">
      <c r="N43138" s="102"/>
      <c r="O43138" s="93"/>
      <c r="P43138" s="93"/>
    </row>
    <row r="43139" spans="14:16">
      <c r="N43139" s="102"/>
      <c r="O43139" s="93"/>
      <c r="P43139" s="93"/>
    </row>
    <row r="43140" spans="14:16">
      <c r="N43140" s="102"/>
      <c r="O43140" s="93"/>
      <c r="P43140" s="93"/>
    </row>
    <row r="43141" spans="14:16">
      <c r="N43141" s="102"/>
      <c r="O43141" s="93"/>
      <c r="P43141" s="93"/>
    </row>
    <row r="43142" spans="14:16">
      <c r="N43142" s="102"/>
      <c r="O43142" s="93"/>
      <c r="P43142" s="93"/>
    </row>
    <row r="43143" spans="14:16">
      <c r="N43143" s="102"/>
      <c r="O43143" s="93"/>
      <c r="P43143" s="93"/>
    </row>
    <row r="43144" spans="14:16">
      <c r="N43144" s="102"/>
      <c r="O43144" s="93"/>
      <c r="P43144" s="93"/>
    </row>
    <row r="43145" spans="14:16">
      <c r="N43145" s="102"/>
      <c r="O43145" s="93"/>
      <c r="P43145" s="93"/>
    </row>
    <row r="43146" spans="14:16">
      <c r="N43146" s="102"/>
      <c r="O43146" s="93"/>
      <c r="P43146" s="93"/>
    </row>
    <row r="43147" spans="14:16">
      <c r="N43147" s="102"/>
      <c r="O43147" s="93"/>
      <c r="P43147" s="93"/>
    </row>
    <row r="43148" spans="14:16">
      <c r="N43148" s="102"/>
      <c r="O43148" s="93"/>
      <c r="P43148" s="93"/>
    </row>
    <row r="43149" spans="14:16">
      <c r="N43149" s="102"/>
      <c r="O43149" s="93"/>
      <c r="P43149" s="93"/>
    </row>
    <row r="43150" spans="14:16">
      <c r="N43150" s="102"/>
      <c r="O43150" s="93"/>
      <c r="P43150" s="93"/>
    </row>
    <row r="43151" spans="14:16">
      <c r="N43151" s="102"/>
      <c r="O43151" s="93"/>
      <c r="P43151" s="93"/>
    </row>
    <row r="43152" spans="14:16">
      <c r="N43152" s="102"/>
      <c r="O43152" s="93"/>
      <c r="P43152" s="93"/>
    </row>
    <row r="43153" spans="14:16">
      <c r="N43153" s="102"/>
      <c r="O43153" s="93"/>
      <c r="P43153" s="93"/>
    </row>
    <row r="43154" spans="14:16">
      <c r="N43154" s="102"/>
      <c r="O43154" s="93"/>
      <c r="P43154" s="93"/>
    </row>
    <row r="43155" spans="14:16">
      <c r="N43155" s="102"/>
      <c r="O43155" s="93"/>
      <c r="P43155" s="93"/>
    </row>
    <row r="43156" spans="14:16">
      <c r="N43156" s="102"/>
      <c r="O43156" s="93"/>
      <c r="P43156" s="93"/>
    </row>
    <row r="43157" spans="14:16">
      <c r="N43157" s="102"/>
      <c r="O43157" s="93"/>
      <c r="P43157" s="93"/>
    </row>
    <row r="43158" spans="14:16">
      <c r="N43158" s="102"/>
      <c r="O43158" s="93"/>
      <c r="P43158" s="93"/>
    </row>
    <row r="43159" spans="14:16">
      <c r="N43159" s="102"/>
      <c r="O43159" s="93"/>
      <c r="P43159" s="93"/>
    </row>
    <row r="43160" spans="14:16">
      <c r="N43160" s="102"/>
      <c r="O43160" s="93"/>
      <c r="P43160" s="93"/>
    </row>
    <row r="43161" spans="14:16">
      <c r="N43161" s="102"/>
      <c r="O43161" s="93"/>
      <c r="P43161" s="93"/>
    </row>
    <row r="43162" spans="14:16">
      <c r="N43162" s="102"/>
      <c r="O43162" s="93"/>
      <c r="P43162" s="93"/>
    </row>
    <row r="43163" spans="14:16">
      <c r="N43163" s="102"/>
      <c r="O43163" s="93"/>
      <c r="P43163" s="93"/>
    </row>
    <row r="43164" spans="14:16">
      <c r="N43164" s="102"/>
      <c r="O43164" s="93"/>
      <c r="P43164" s="93"/>
    </row>
    <row r="43165" spans="14:16">
      <c r="N43165" s="102"/>
      <c r="O43165" s="93"/>
      <c r="P43165" s="93"/>
    </row>
    <row r="43166" spans="14:16">
      <c r="N43166" s="102"/>
      <c r="O43166" s="93"/>
      <c r="P43166" s="93"/>
    </row>
    <row r="43167" spans="14:16">
      <c r="N43167" s="102"/>
      <c r="O43167" s="93"/>
      <c r="P43167" s="93"/>
    </row>
    <row r="43168" spans="14:16">
      <c r="N43168" s="102"/>
      <c r="O43168" s="93"/>
      <c r="P43168" s="93"/>
    </row>
    <row r="43169" spans="14:16">
      <c r="N43169" s="102"/>
      <c r="O43169" s="93"/>
      <c r="P43169" s="93"/>
    </row>
    <row r="43170" spans="14:16">
      <c r="N43170" s="102"/>
      <c r="O43170" s="93"/>
      <c r="P43170" s="93"/>
    </row>
    <row r="43171" spans="14:16">
      <c r="N43171" s="102"/>
      <c r="O43171" s="93"/>
      <c r="P43171" s="93"/>
    </row>
    <row r="43172" spans="14:16">
      <c r="N43172" s="102"/>
      <c r="O43172" s="93"/>
      <c r="P43172" s="93"/>
    </row>
    <row r="43173" spans="14:16">
      <c r="N43173" s="102"/>
      <c r="O43173" s="93"/>
      <c r="P43173" s="93"/>
    </row>
    <row r="43174" spans="14:16">
      <c r="N43174" s="102"/>
      <c r="O43174" s="93"/>
      <c r="P43174" s="93"/>
    </row>
    <row r="43175" spans="14:16">
      <c r="N43175" s="102"/>
      <c r="O43175" s="93"/>
      <c r="P43175" s="93"/>
    </row>
    <row r="43176" spans="14:16">
      <c r="N43176" s="102"/>
      <c r="O43176" s="93"/>
      <c r="P43176" s="93"/>
    </row>
    <row r="43177" spans="14:16">
      <c r="N43177" s="102"/>
      <c r="O43177" s="93"/>
      <c r="P43177" s="93"/>
    </row>
    <row r="43178" spans="14:16">
      <c r="N43178" s="102"/>
      <c r="O43178" s="93"/>
      <c r="P43178" s="93"/>
    </row>
    <row r="43179" spans="14:16">
      <c r="N43179" s="102"/>
      <c r="O43179" s="93"/>
      <c r="P43179" s="93"/>
    </row>
    <row r="43180" spans="14:16">
      <c r="N43180" s="102"/>
      <c r="O43180" s="93"/>
      <c r="P43180" s="93"/>
    </row>
    <row r="43181" spans="14:16">
      <c r="N43181" s="102"/>
      <c r="O43181" s="93"/>
      <c r="P43181" s="93"/>
    </row>
    <row r="43182" spans="14:16">
      <c r="N43182" s="102"/>
      <c r="O43182" s="93"/>
      <c r="P43182" s="93"/>
    </row>
    <row r="43183" spans="14:16">
      <c r="N43183" s="102"/>
      <c r="O43183" s="93"/>
      <c r="P43183" s="93"/>
    </row>
    <row r="43184" spans="14:16">
      <c r="N43184" s="102"/>
      <c r="O43184" s="93"/>
      <c r="P43184" s="93"/>
    </row>
    <row r="43185" spans="14:16">
      <c r="N43185" s="102"/>
      <c r="O43185" s="93"/>
      <c r="P43185" s="93"/>
    </row>
    <row r="43186" spans="14:16">
      <c r="N43186" s="102"/>
      <c r="O43186" s="93"/>
      <c r="P43186" s="93"/>
    </row>
    <row r="43187" spans="14:16">
      <c r="N43187" s="102"/>
      <c r="O43187" s="93"/>
      <c r="P43187" s="93"/>
    </row>
    <row r="43188" spans="14:16">
      <c r="N43188" s="102"/>
      <c r="O43188" s="93"/>
      <c r="P43188" s="93"/>
    </row>
    <row r="43189" spans="14:16">
      <c r="N43189" s="102"/>
      <c r="O43189" s="93"/>
      <c r="P43189" s="93"/>
    </row>
    <row r="43190" spans="14:16">
      <c r="N43190" s="102"/>
      <c r="O43190" s="93"/>
      <c r="P43190" s="93"/>
    </row>
    <row r="43191" spans="14:16">
      <c r="N43191" s="102"/>
      <c r="O43191" s="93"/>
      <c r="P43191" s="93"/>
    </row>
    <row r="43192" spans="14:16">
      <c r="N43192" s="102"/>
      <c r="O43192" s="93"/>
      <c r="P43192" s="93"/>
    </row>
    <row r="43193" spans="14:16">
      <c r="N43193" s="102"/>
      <c r="O43193" s="93"/>
      <c r="P43193" s="93"/>
    </row>
    <row r="43194" spans="14:16">
      <c r="N43194" s="102"/>
      <c r="O43194" s="93"/>
      <c r="P43194" s="93"/>
    </row>
    <row r="43195" spans="14:16">
      <c r="N43195" s="102"/>
      <c r="O43195" s="93"/>
      <c r="P43195" s="93"/>
    </row>
    <row r="43196" spans="14:16">
      <c r="N43196" s="102"/>
      <c r="O43196" s="93"/>
      <c r="P43196" s="93"/>
    </row>
    <row r="43197" spans="14:16">
      <c r="N43197" s="102"/>
      <c r="O43197" s="93"/>
      <c r="P43197" s="93"/>
    </row>
    <row r="43198" spans="14:16">
      <c r="N43198" s="102"/>
      <c r="O43198" s="93"/>
      <c r="P43198" s="93"/>
    </row>
    <row r="43199" spans="14:16">
      <c r="N43199" s="102"/>
      <c r="O43199" s="93"/>
      <c r="P43199" s="93"/>
    </row>
    <row r="43200" spans="14:16">
      <c r="N43200" s="102"/>
      <c r="O43200" s="93"/>
      <c r="P43200" s="93"/>
    </row>
    <row r="43201" spans="14:16">
      <c r="N43201" s="102"/>
      <c r="O43201" s="93"/>
      <c r="P43201" s="93"/>
    </row>
    <row r="43202" spans="14:16">
      <c r="N43202" s="102"/>
      <c r="O43202" s="93"/>
      <c r="P43202" s="93"/>
    </row>
    <row r="43203" spans="14:16">
      <c r="N43203" s="102"/>
      <c r="O43203" s="93"/>
      <c r="P43203" s="93"/>
    </row>
    <row r="43204" spans="14:16">
      <c r="N43204" s="102"/>
      <c r="O43204" s="93"/>
      <c r="P43204" s="93"/>
    </row>
    <row r="43205" spans="14:16">
      <c r="N43205" s="102"/>
      <c r="O43205" s="93"/>
      <c r="P43205" s="93"/>
    </row>
    <row r="43206" spans="14:16">
      <c r="N43206" s="102"/>
      <c r="O43206" s="93"/>
      <c r="P43206" s="93"/>
    </row>
    <row r="43207" spans="14:16">
      <c r="N43207" s="102"/>
      <c r="O43207" s="93"/>
      <c r="P43207" s="93"/>
    </row>
    <row r="43208" spans="14:16">
      <c r="N43208" s="102"/>
      <c r="O43208" s="93"/>
      <c r="P43208" s="93"/>
    </row>
    <row r="43209" spans="14:16">
      <c r="N43209" s="102"/>
      <c r="O43209" s="93"/>
      <c r="P43209" s="93"/>
    </row>
    <row r="43210" spans="14:16">
      <c r="N43210" s="102"/>
      <c r="O43210" s="93"/>
      <c r="P43210" s="93"/>
    </row>
    <row r="43211" spans="14:16">
      <c r="N43211" s="102"/>
      <c r="O43211" s="93"/>
      <c r="P43211" s="93"/>
    </row>
    <row r="43212" spans="14:16">
      <c r="N43212" s="102"/>
      <c r="O43212" s="93"/>
      <c r="P43212" s="93"/>
    </row>
    <row r="43213" spans="14:16">
      <c r="N43213" s="102"/>
      <c r="O43213" s="93"/>
      <c r="P43213" s="93"/>
    </row>
    <row r="43214" spans="14:16">
      <c r="N43214" s="102"/>
      <c r="O43214" s="93"/>
      <c r="P43214" s="93"/>
    </row>
    <row r="43215" spans="14:16">
      <c r="N43215" s="102"/>
      <c r="O43215" s="93"/>
      <c r="P43215" s="93"/>
    </row>
    <row r="43216" spans="14:16">
      <c r="N43216" s="102"/>
      <c r="O43216" s="93"/>
      <c r="P43216" s="93"/>
    </row>
    <row r="43217" spans="14:16">
      <c r="N43217" s="102"/>
      <c r="O43217" s="93"/>
      <c r="P43217" s="93"/>
    </row>
    <row r="43218" spans="14:16">
      <c r="N43218" s="102"/>
      <c r="O43218" s="93"/>
      <c r="P43218" s="93"/>
    </row>
    <row r="43219" spans="14:16">
      <c r="N43219" s="102"/>
      <c r="O43219" s="93"/>
      <c r="P43219" s="93"/>
    </row>
    <row r="43220" spans="14:16">
      <c r="N43220" s="102"/>
      <c r="O43220" s="93"/>
      <c r="P43220" s="93"/>
    </row>
    <row r="43221" spans="14:16">
      <c r="N43221" s="102"/>
      <c r="O43221" s="93"/>
      <c r="P43221" s="93"/>
    </row>
    <row r="43222" spans="14:16">
      <c r="N43222" s="102"/>
      <c r="O43222" s="93"/>
      <c r="P43222" s="93"/>
    </row>
    <row r="43223" spans="14:16">
      <c r="N43223" s="102"/>
      <c r="O43223" s="93"/>
      <c r="P43223" s="93"/>
    </row>
    <row r="43224" spans="14:16">
      <c r="N43224" s="102"/>
      <c r="O43224" s="93"/>
      <c r="P43224" s="93"/>
    </row>
    <row r="43225" spans="14:16">
      <c r="N43225" s="102"/>
      <c r="O43225" s="93"/>
      <c r="P43225" s="93"/>
    </row>
    <row r="43226" spans="14:16">
      <c r="N43226" s="102"/>
      <c r="O43226" s="93"/>
      <c r="P43226" s="93"/>
    </row>
    <row r="43227" spans="14:16">
      <c r="N43227" s="102"/>
      <c r="O43227" s="93"/>
      <c r="P43227" s="93"/>
    </row>
    <row r="43228" spans="14:16">
      <c r="N43228" s="102"/>
      <c r="O43228" s="93"/>
      <c r="P43228" s="93"/>
    </row>
    <row r="43229" spans="14:16">
      <c r="N43229" s="102"/>
      <c r="O43229" s="93"/>
      <c r="P43229" s="93"/>
    </row>
    <row r="43230" spans="14:16">
      <c r="N43230" s="102"/>
      <c r="O43230" s="93"/>
      <c r="P43230" s="93"/>
    </row>
    <row r="43231" spans="14:16">
      <c r="N43231" s="102"/>
      <c r="O43231" s="93"/>
      <c r="P43231" s="93"/>
    </row>
    <row r="43232" spans="14:16">
      <c r="N43232" s="102"/>
      <c r="O43232" s="93"/>
      <c r="P43232" s="93"/>
    </row>
    <row r="43233" spans="14:16">
      <c r="N43233" s="102"/>
      <c r="O43233" s="93"/>
      <c r="P43233" s="93"/>
    </row>
    <row r="43234" spans="14:16">
      <c r="N43234" s="102"/>
      <c r="O43234" s="93"/>
      <c r="P43234" s="93"/>
    </row>
    <row r="43235" spans="14:16">
      <c r="N43235" s="102"/>
      <c r="O43235" s="93"/>
      <c r="P43235" s="93"/>
    </row>
    <row r="43236" spans="14:16">
      <c r="N43236" s="102"/>
      <c r="O43236" s="93"/>
      <c r="P43236" s="93"/>
    </row>
    <row r="43237" spans="14:16">
      <c r="N43237" s="102"/>
      <c r="O43237" s="93"/>
      <c r="P43237" s="93"/>
    </row>
    <row r="43238" spans="14:16">
      <c r="N43238" s="102"/>
      <c r="O43238" s="93"/>
      <c r="P43238" s="93"/>
    </row>
    <row r="43239" spans="14:16">
      <c r="N43239" s="102"/>
      <c r="O43239" s="93"/>
      <c r="P43239" s="93"/>
    </row>
    <row r="43240" spans="14:16">
      <c r="N43240" s="102"/>
      <c r="O43240" s="93"/>
      <c r="P43240" s="93"/>
    </row>
    <row r="43241" spans="14:16">
      <c r="N43241" s="102"/>
      <c r="O43241" s="93"/>
      <c r="P43241" s="93"/>
    </row>
    <row r="43242" spans="14:16">
      <c r="N43242" s="102"/>
      <c r="O43242" s="93"/>
      <c r="P43242" s="93"/>
    </row>
    <row r="43243" spans="14:16">
      <c r="N43243" s="102"/>
      <c r="O43243" s="93"/>
      <c r="P43243" s="93"/>
    </row>
    <row r="43244" spans="14:16">
      <c r="N43244" s="102"/>
      <c r="O43244" s="93"/>
      <c r="P43244" s="93"/>
    </row>
    <row r="43245" spans="14:16">
      <c r="N43245" s="102"/>
      <c r="O43245" s="93"/>
      <c r="P43245" s="93"/>
    </row>
    <row r="43246" spans="14:16">
      <c r="N43246" s="102"/>
      <c r="O43246" s="93"/>
      <c r="P43246" s="93"/>
    </row>
    <row r="43247" spans="14:16">
      <c r="N43247" s="102"/>
      <c r="O43247" s="93"/>
      <c r="P43247" s="93"/>
    </row>
    <row r="43248" spans="14:16">
      <c r="N43248" s="102"/>
      <c r="O43248" s="93"/>
      <c r="P43248" s="93"/>
    </row>
    <row r="43249" spans="14:16">
      <c r="N43249" s="102"/>
      <c r="O43249" s="93"/>
      <c r="P43249" s="93"/>
    </row>
    <row r="43250" spans="14:16">
      <c r="N43250" s="102"/>
      <c r="O43250" s="93"/>
      <c r="P43250" s="93"/>
    </row>
    <row r="43251" spans="14:16">
      <c r="N43251" s="102"/>
      <c r="O43251" s="93"/>
      <c r="P43251" s="93"/>
    </row>
    <row r="43252" spans="14:16">
      <c r="N43252" s="102"/>
      <c r="O43252" s="93"/>
      <c r="P43252" s="93"/>
    </row>
    <row r="43253" spans="14:16">
      <c r="N43253" s="102"/>
      <c r="O43253" s="93"/>
      <c r="P43253" s="93"/>
    </row>
    <row r="43254" spans="14:16">
      <c r="N43254" s="102"/>
      <c r="O43254" s="93"/>
      <c r="P43254" s="93"/>
    </row>
    <row r="43255" spans="14:16">
      <c r="N43255" s="102"/>
      <c r="O43255" s="93"/>
      <c r="P43255" s="93"/>
    </row>
    <row r="43256" spans="14:16">
      <c r="N43256" s="102"/>
      <c r="O43256" s="93"/>
      <c r="P43256" s="93"/>
    </row>
    <row r="43257" spans="14:16">
      <c r="N43257" s="102"/>
      <c r="O43257" s="93"/>
      <c r="P43257" s="93"/>
    </row>
    <row r="43258" spans="14:16">
      <c r="N43258" s="102"/>
      <c r="O43258" s="93"/>
      <c r="P43258" s="93"/>
    </row>
    <row r="43259" spans="14:16">
      <c r="N43259" s="102"/>
      <c r="O43259" s="93"/>
      <c r="P43259" s="93"/>
    </row>
    <row r="43260" spans="14:16">
      <c r="N43260" s="102"/>
      <c r="O43260" s="93"/>
      <c r="P43260" s="93"/>
    </row>
    <row r="43261" spans="14:16">
      <c r="N43261" s="102"/>
      <c r="O43261" s="93"/>
      <c r="P43261" s="93"/>
    </row>
    <row r="43262" spans="14:16">
      <c r="N43262" s="102"/>
      <c r="O43262" s="93"/>
      <c r="P43262" s="93"/>
    </row>
    <row r="43263" spans="14:16">
      <c r="N43263" s="102"/>
      <c r="O43263" s="93"/>
      <c r="P43263" s="93"/>
    </row>
    <row r="43264" spans="14:16">
      <c r="N43264" s="102"/>
      <c r="O43264" s="93"/>
      <c r="P43264" s="93"/>
    </row>
    <row r="43265" spans="14:16">
      <c r="N43265" s="102"/>
      <c r="O43265" s="93"/>
      <c r="P43265" s="93"/>
    </row>
    <row r="43266" spans="14:16">
      <c r="N43266" s="102"/>
      <c r="O43266" s="93"/>
      <c r="P43266" s="93"/>
    </row>
    <row r="43267" spans="14:16">
      <c r="N43267" s="102"/>
      <c r="O43267" s="93"/>
      <c r="P43267" s="93"/>
    </row>
    <row r="43268" spans="14:16">
      <c r="N43268" s="102"/>
      <c r="O43268" s="93"/>
      <c r="P43268" s="93"/>
    </row>
    <row r="43269" spans="14:16">
      <c r="N43269" s="102"/>
      <c r="O43269" s="93"/>
      <c r="P43269" s="93"/>
    </row>
    <row r="43270" spans="14:16">
      <c r="N43270" s="102"/>
      <c r="O43270" s="93"/>
      <c r="P43270" s="93"/>
    </row>
    <row r="43271" spans="14:16">
      <c r="N43271" s="102"/>
      <c r="O43271" s="93"/>
      <c r="P43271" s="93"/>
    </row>
    <row r="43272" spans="14:16">
      <c r="N43272" s="102"/>
      <c r="O43272" s="93"/>
      <c r="P43272" s="93"/>
    </row>
    <row r="43273" spans="14:16">
      <c r="N43273" s="102"/>
      <c r="O43273" s="93"/>
      <c r="P43273" s="93"/>
    </row>
    <row r="43274" spans="14:16">
      <c r="N43274" s="102"/>
      <c r="O43274" s="93"/>
      <c r="P43274" s="93"/>
    </row>
    <row r="43275" spans="14:16">
      <c r="N43275" s="102"/>
      <c r="O43275" s="93"/>
      <c r="P43275" s="93"/>
    </row>
    <row r="43276" spans="14:16">
      <c r="N43276" s="102"/>
      <c r="O43276" s="93"/>
      <c r="P43276" s="93"/>
    </row>
    <row r="43277" spans="14:16">
      <c r="N43277" s="102"/>
      <c r="O43277" s="93"/>
      <c r="P43277" s="93"/>
    </row>
    <row r="43278" spans="14:16">
      <c r="N43278" s="102"/>
      <c r="O43278" s="93"/>
      <c r="P43278" s="93"/>
    </row>
    <row r="43279" spans="14:16">
      <c r="N43279" s="102"/>
      <c r="O43279" s="93"/>
      <c r="P43279" s="93"/>
    </row>
    <row r="43280" spans="14:16">
      <c r="N43280" s="102"/>
      <c r="O43280" s="93"/>
      <c r="P43280" s="93"/>
    </row>
    <row r="43281" spans="14:16">
      <c r="N43281" s="102"/>
      <c r="O43281" s="93"/>
      <c r="P43281" s="93"/>
    </row>
    <row r="43282" spans="14:16">
      <c r="N43282" s="102"/>
      <c r="O43282" s="93"/>
      <c r="P43282" s="93"/>
    </row>
    <row r="43283" spans="14:16">
      <c r="N43283" s="102"/>
      <c r="O43283" s="93"/>
      <c r="P43283" s="93"/>
    </row>
    <row r="43284" spans="14:16">
      <c r="N43284" s="102"/>
      <c r="O43284" s="93"/>
      <c r="P43284" s="93"/>
    </row>
    <row r="43285" spans="14:16">
      <c r="N43285" s="102"/>
      <c r="O43285" s="93"/>
      <c r="P43285" s="93"/>
    </row>
    <row r="43286" spans="14:16">
      <c r="N43286" s="102"/>
      <c r="O43286" s="93"/>
      <c r="P43286" s="93"/>
    </row>
    <row r="43287" spans="14:16">
      <c r="N43287" s="102"/>
      <c r="O43287" s="93"/>
      <c r="P43287" s="93"/>
    </row>
    <row r="43288" spans="14:16">
      <c r="N43288" s="102"/>
      <c r="O43288" s="93"/>
      <c r="P43288" s="93"/>
    </row>
    <row r="43289" spans="14:16">
      <c r="N43289" s="102"/>
      <c r="O43289" s="93"/>
      <c r="P43289" s="93"/>
    </row>
    <row r="43290" spans="14:16">
      <c r="N43290" s="102"/>
      <c r="O43290" s="93"/>
      <c r="P43290" s="93"/>
    </row>
    <row r="43291" spans="14:16">
      <c r="N43291" s="102"/>
      <c r="O43291" s="93"/>
      <c r="P43291" s="93"/>
    </row>
    <row r="43292" spans="14:16">
      <c r="N43292" s="102"/>
      <c r="O43292" s="93"/>
      <c r="P43292" s="93"/>
    </row>
    <row r="43293" spans="14:16">
      <c r="N43293" s="102"/>
      <c r="O43293" s="93"/>
      <c r="P43293" s="93"/>
    </row>
    <row r="43294" spans="14:16">
      <c r="N43294" s="102"/>
      <c r="O43294" s="93"/>
      <c r="P43294" s="93"/>
    </row>
    <row r="43295" spans="14:16">
      <c r="N43295" s="102"/>
      <c r="O43295" s="93"/>
      <c r="P43295" s="93"/>
    </row>
    <row r="43296" spans="14:16">
      <c r="N43296" s="102"/>
      <c r="O43296" s="93"/>
      <c r="P43296" s="93"/>
    </row>
    <row r="43297" spans="14:16">
      <c r="N43297" s="102"/>
      <c r="O43297" s="93"/>
      <c r="P43297" s="93"/>
    </row>
    <row r="43298" spans="14:16">
      <c r="N43298" s="102"/>
      <c r="O43298" s="93"/>
      <c r="P43298" s="93"/>
    </row>
    <row r="43299" spans="14:16">
      <c r="N43299" s="102"/>
      <c r="O43299" s="93"/>
      <c r="P43299" s="93"/>
    </row>
    <row r="43300" spans="14:16">
      <c r="N43300" s="102"/>
      <c r="O43300" s="93"/>
      <c r="P43300" s="93"/>
    </row>
    <row r="43301" spans="14:16">
      <c r="N43301" s="102"/>
      <c r="O43301" s="93"/>
      <c r="P43301" s="93"/>
    </row>
    <row r="43302" spans="14:16">
      <c r="N43302" s="102"/>
      <c r="O43302" s="93"/>
      <c r="P43302" s="93"/>
    </row>
    <row r="43303" spans="14:16">
      <c r="N43303" s="102"/>
      <c r="O43303" s="93"/>
      <c r="P43303" s="93"/>
    </row>
    <row r="43304" spans="14:16">
      <c r="N43304" s="102"/>
      <c r="O43304" s="93"/>
      <c r="P43304" s="93"/>
    </row>
    <row r="43305" spans="14:16">
      <c r="N43305" s="102"/>
      <c r="O43305" s="93"/>
      <c r="P43305" s="93"/>
    </row>
    <row r="43306" spans="14:16">
      <c r="N43306" s="102"/>
      <c r="O43306" s="93"/>
      <c r="P43306" s="93"/>
    </row>
    <row r="43307" spans="14:16">
      <c r="N43307" s="102"/>
      <c r="O43307" s="93"/>
      <c r="P43307" s="93"/>
    </row>
    <row r="43308" spans="14:16">
      <c r="N43308" s="102"/>
      <c r="O43308" s="93"/>
      <c r="P43308" s="93"/>
    </row>
    <row r="43309" spans="14:16">
      <c r="N43309" s="102"/>
      <c r="O43309" s="93"/>
      <c r="P43309" s="93"/>
    </row>
    <row r="43310" spans="14:16">
      <c r="N43310" s="102"/>
      <c r="O43310" s="93"/>
      <c r="P43310" s="93"/>
    </row>
    <row r="43311" spans="14:16">
      <c r="N43311" s="102"/>
      <c r="O43311" s="93"/>
      <c r="P43311" s="93"/>
    </row>
    <row r="43312" spans="14:16">
      <c r="N43312" s="102"/>
      <c r="O43312" s="93"/>
      <c r="P43312" s="93"/>
    </row>
    <row r="43313" spans="14:16">
      <c r="N43313" s="102"/>
      <c r="O43313" s="93"/>
      <c r="P43313" s="93"/>
    </row>
    <row r="43314" spans="14:16">
      <c r="N43314" s="102"/>
      <c r="O43314" s="93"/>
      <c r="P43314" s="93"/>
    </row>
    <row r="43315" spans="14:16">
      <c r="N43315" s="102"/>
      <c r="O43315" s="93"/>
      <c r="P43315" s="93"/>
    </row>
    <row r="43316" spans="14:16">
      <c r="N43316" s="102"/>
      <c r="O43316" s="93"/>
      <c r="P43316" s="93"/>
    </row>
    <row r="43317" spans="14:16">
      <c r="N43317" s="102"/>
      <c r="O43317" s="93"/>
      <c r="P43317" s="93"/>
    </row>
    <row r="43318" spans="14:16">
      <c r="N43318" s="102"/>
      <c r="O43318" s="93"/>
      <c r="P43318" s="93"/>
    </row>
    <row r="43319" spans="14:16">
      <c r="N43319" s="102"/>
      <c r="O43319" s="93"/>
      <c r="P43319" s="93"/>
    </row>
    <row r="43320" spans="14:16">
      <c r="N43320" s="102"/>
      <c r="O43320" s="93"/>
      <c r="P43320" s="93"/>
    </row>
    <row r="43321" spans="14:16">
      <c r="N43321" s="102"/>
      <c r="O43321" s="93"/>
      <c r="P43321" s="93"/>
    </row>
    <row r="43322" spans="14:16">
      <c r="N43322" s="102"/>
      <c r="O43322" s="93"/>
      <c r="P43322" s="93"/>
    </row>
    <row r="43323" spans="14:16">
      <c r="N43323" s="102"/>
      <c r="O43323" s="93"/>
      <c r="P43323" s="93"/>
    </row>
    <row r="43324" spans="14:16">
      <c r="N43324" s="102"/>
      <c r="O43324" s="93"/>
      <c r="P43324" s="93"/>
    </row>
    <row r="43325" spans="14:16">
      <c r="N43325" s="102"/>
      <c r="O43325" s="93"/>
      <c r="P43325" s="93"/>
    </row>
    <row r="43326" spans="14:16">
      <c r="N43326" s="102"/>
      <c r="O43326" s="93"/>
      <c r="P43326" s="93"/>
    </row>
    <row r="43327" spans="14:16">
      <c r="N43327" s="102"/>
      <c r="O43327" s="93"/>
      <c r="P43327" s="93"/>
    </row>
    <row r="43328" spans="14:16">
      <c r="N43328" s="102"/>
      <c r="O43328" s="93"/>
      <c r="P43328" s="93"/>
    </row>
    <row r="43329" spans="14:16">
      <c r="N43329" s="102"/>
      <c r="O43329" s="93"/>
      <c r="P43329" s="93"/>
    </row>
    <row r="43330" spans="14:16">
      <c r="N43330" s="102"/>
      <c r="O43330" s="93"/>
      <c r="P43330" s="93"/>
    </row>
    <row r="43331" spans="14:16">
      <c r="N43331" s="102"/>
      <c r="O43331" s="93"/>
      <c r="P43331" s="93"/>
    </row>
    <row r="43332" spans="14:16">
      <c r="N43332" s="102"/>
      <c r="O43332" s="93"/>
      <c r="P43332" s="93"/>
    </row>
    <row r="43333" spans="14:16">
      <c r="N43333" s="102"/>
      <c r="O43333" s="93"/>
      <c r="P43333" s="93"/>
    </row>
    <row r="43334" spans="14:16">
      <c r="N43334" s="102"/>
      <c r="O43334" s="93"/>
      <c r="P43334" s="93"/>
    </row>
    <row r="43335" spans="14:16">
      <c r="N43335" s="102"/>
      <c r="O43335" s="93"/>
      <c r="P43335" s="93"/>
    </row>
    <row r="43336" spans="14:16">
      <c r="N43336" s="102"/>
      <c r="O43336" s="93"/>
      <c r="P43336" s="93"/>
    </row>
    <row r="43337" spans="14:16">
      <c r="N43337" s="102"/>
      <c r="O43337" s="93"/>
      <c r="P43337" s="93"/>
    </row>
    <row r="43338" spans="14:16">
      <c r="N43338" s="102"/>
      <c r="O43338" s="93"/>
      <c r="P43338" s="93"/>
    </row>
    <row r="43339" spans="14:16">
      <c r="N43339" s="102"/>
      <c r="O43339" s="93"/>
      <c r="P43339" s="93"/>
    </row>
    <row r="43340" spans="14:16">
      <c r="N43340" s="102"/>
      <c r="O43340" s="93"/>
      <c r="P43340" s="93"/>
    </row>
    <row r="43341" spans="14:16">
      <c r="N43341" s="102"/>
      <c r="O43341" s="93"/>
      <c r="P43341" s="93"/>
    </row>
    <row r="43342" spans="14:16">
      <c r="N43342" s="102"/>
      <c r="O43342" s="93"/>
      <c r="P43342" s="93"/>
    </row>
    <row r="43343" spans="14:16">
      <c r="N43343" s="102"/>
      <c r="O43343" s="93"/>
      <c r="P43343" s="93"/>
    </row>
    <row r="43344" spans="14:16">
      <c r="N43344" s="102"/>
      <c r="O43344" s="93"/>
      <c r="P43344" s="93"/>
    </row>
    <row r="43345" spans="14:16">
      <c r="N43345" s="102"/>
      <c r="O43345" s="93"/>
      <c r="P43345" s="93"/>
    </row>
    <row r="43346" spans="14:16">
      <c r="N43346" s="102"/>
      <c r="O43346" s="93"/>
      <c r="P43346" s="93"/>
    </row>
    <row r="43347" spans="14:16">
      <c r="N43347" s="102"/>
      <c r="O43347" s="93"/>
      <c r="P43347" s="93"/>
    </row>
    <row r="43348" spans="14:16">
      <c r="N43348" s="102"/>
      <c r="O43348" s="93"/>
      <c r="P43348" s="93"/>
    </row>
    <row r="43349" spans="14:16">
      <c r="N43349" s="102"/>
      <c r="O43349" s="93"/>
      <c r="P43349" s="93"/>
    </row>
    <row r="43350" spans="14:16">
      <c r="N43350" s="102"/>
      <c r="O43350" s="93"/>
      <c r="P43350" s="93"/>
    </row>
    <row r="43351" spans="14:16">
      <c r="N43351" s="102"/>
      <c r="O43351" s="93"/>
      <c r="P43351" s="93"/>
    </row>
    <row r="43352" spans="14:16">
      <c r="N43352" s="102"/>
      <c r="O43352" s="93"/>
      <c r="P43352" s="93"/>
    </row>
    <row r="43353" spans="14:16">
      <c r="N43353" s="102"/>
      <c r="O43353" s="93"/>
      <c r="P43353" s="93"/>
    </row>
    <row r="43354" spans="14:16">
      <c r="N43354" s="102"/>
      <c r="O43354" s="93"/>
      <c r="P43354" s="93"/>
    </row>
    <row r="43355" spans="14:16">
      <c r="N43355" s="102"/>
      <c r="O43355" s="93"/>
      <c r="P43355" s="93"/>
    </row>
    <row r="43356" spans="14:16">
      <c r="N43356" s="102"/>
      <c r="O43356" s="93"/>
      <c r="P43356" s="93"/>
    </row>
    <row r="43357" spans="14:16">
      <c r="N43357" s="102"/>
      <c r="O43357" s="93"/>
      <c r="P43357" s="93"/>
    </row>
    <row r="43358" spans="14:16">
      <c r="N43358" s="102"/>
      <c r="O43358" s="93"/>
      <c r="P43358" s="93"/>
    </row>
    <row r="43359" spans="14:16">
      <c r="N43359" s="102"/>
      <c r="O43359" s="93"/>
      <c r="P43359" s="93"/>
    </row>
    <row r="43360" spans="14:16">
      <c r="N43360" s="102"/>
      <c r="O43360" s="93"/>
      <c r="P43360" s="93"/>
    </row>
    <row r="43361" spans="14:16">
      <c r="N43361" s="102"/>
      <c r="O43361" s="93"/>
      <c r="P43361" s="93"/>
    </row>
    <row r="43362" spans="14:16">
      <c r="N43362" s="102"/>
      <c r="O43362" s="93"/>
      <c r="P43362" s="93"/>
    </row>
    <row r="43363" spans="14:16">
      <c r="N43363" s="102"/>
      <c r="O43363" s="93"/>
      <c r="P43363" s="93"/>
    </row>
    <row r="43364" spans="14:16">
      <c r="N43364" s="102"/>
      <c r="O43364" s="93"/>
      <c r="P43364" s="93"/>
    </row>
    <row r="43365" spans="14:16">
      <c r="N43365" s="102"/>
      <c r="O43365" s="93"/>
      <c r="P43365" s="93"/>
    </row>
    <row r="43366" spans="14:16">
      <c r="N43366" s="102"/>
      <c r="O43366" s="93"/>
      <c r="P43366" s="93"/>
    </row>
    <row r="43367" spans="14:16">
      <c r="N43367" s="102"/>
      <c r="O43367" s="93"/>
      <c r="P43367" s="93"/>
    </row>
    <row r="43368" spans="14:16">
      <c r="N43368" s="102"/>
      <c r="O43368" s="93"/>
      <c r="P43368" s="93"/>
    </row>
    <row r="43369" spans="14:16">
      <c r="N43369" s="102"/>
      <c r="O43369" s="93"/>
      <c r="P43369" s="93"/>
    </row>
    <row r="43370" spans="14:16">
      <c r="N43370" s="102"/>
      <c r="O43370" s="93"/>
      <c r="P43370" s="93"/>
    </row>
    <row r="43371" spans="14:16">
      <c r="N43371" s="102"/>
      <c r="O43371" s="93"/>
      <c r="P43371" s="93"/>
    </row>
    <row r="43372" spans="14:16">
      <c r="N43372" s="102"/>
      <c r="O43372" s="93"/>
      <c r="P43372" s="93"/>
    </row>
    <row r="43373" spans="14:16">
      <c r="N43373" s="102"/>
      <c r="O43373" s="93"/>
      <c r="P43373" s="93"/>
    </row>
    <row r="43374" spans="14:16">
      <c r="N43374" s="102"/>
      <c r="O43374" s="93"/>
      <c r="P43374" s="93"/>
    </row>
    <row r="43375" spans="14:16">
      <c r="N43375" s="102"/>
      <c r="O43375" s="93"/>
      <c r="P43375" s="93"/>
    </row>
    <row r="43376" spans="14:16">
      <c r="N43376" s="102"/>
      <c r="O43376" s="93"/>
      <c r="P43376" s="93"/>
    </row>
    <row r="43377" spans="14:16">
      <c r="N43377" s="102"/>
      <c r="O43377" s="93"/>
      <c r="P43377" s="93"/>
    </row>
    <row r="43378" spans="14:16">
      <c r="N43378" s="102"/>
      <c r="O43378" s="93"/>
      <c r="P43378" s="93"/>
    </row>
    <row r="43379" spans="14:16">
      <c r="N43379" s="102"/>
      <c r="O43379" s="93"/>
      <c r="P43379" s="93"/>
    </row>
    <row r="43380" spans="14:16">
      <c r="N43380" s="102"/>
      <c r="O43380" s="93"/>
      <c r="P43380" s="93"/>
    </row>
    <row r="43381" spans="14:16">
      <c r="N43381" s="102"/>
      <c r="O43381" s="93"/>
      <c r="P43381" s="93"/>
    </row>
    <row r="43382" spans="14:16">
      <c r="N43382" s="102"/>
      <c r="O43382" s="93"/>
      <c r="P43382" s="93"/>
    </row>
    <row r="43383" spans="14:16">
      <c r="N43383" s="102"/>
      <c r="O43383" s="93"/>
      <c r="P43383" s="93"/>
    </row>
    <row r="43384" spans="14:16">
      <c r="N43384" s="102"/>
      <c r="O43384" s="93"/>
      <c r="P43384" s="93"/>
    </row>
    <row r="43385" spans="14:16">
      <c r="N43385" s="102"/>
      <c r="O43385" s="93"/>
      <c r="P43385" s="93"/>
    </row>
    <row r="43386" spans="14:16">
      <c r="N43386" s="102"/>
      <c r="O43386" s="93"/>
      <c r="P43386" s="93"/>
    </row>
    <row r="43387" spans="14:16">
      <c r="N43387" s="102"/>
      <c r="O43387" s="93"/>
      <c r="P43387" s="93"/>
    </row>
    <row r="43388" spans="14:16">
      <c r="N43388" s="102"/>
      <c r="O43388" s="93"/>
      <c r="P43388" s="93"/>
    </row>
    <row r="43389" spans="14:16">
      <c r="N43389" s="102"/>
      <c r="O43389" s="93"/>
      <c r="P43389" s="93"/>
    </row>
    <row r="43390" spans="14:16">
      <c r="N43390" s="102"/>
      <c r="O43390" s="93"/>
      <c r="P43390" s="93"/>
    </row>
    <row r="43391" spans="14:16">
      <c r="N43391" s="102"/>
      <c r="O43391" s="93"/>
      <c r="P43391" s="93"/>
    </row>
    <row r="43392" spans="14:16">
      <c r="N43392" s="102"/>
      <c r="O43392" s="93"/>
      <c r="P43392" s="93"/>
    </row>
    <row r="43393" spans="14:16">
      <c r="N43393" s="102"/>
      <c r="O43393" s="93"/>
      <c r="P43393" s="93"/>
    </row>
    <row r="43394" spans="14:16">
      <c r="N43394" s="102"/>
      <c r="O43394" s="93"/>
      <c r="P43394" s="93"/>
    </row>
    <row r="43395" spans="14:16">
      <c r="N43395" s="102"/>
      <c r="O43395" s="93"/>
      <c r="P43395" s="93"/>
    </row>
    <row r="43396" spans="14:16">
      <c r="N43396" s="102"/>
      <c r="O43396" s="93"/>
      <c r="P43396" s="93"/>
    </row>
    <row r="43397" spans="14:16">
      <c r="N43397" s="102"/>
      <c r="O43397" s="93"/>
      <c r="P43397" s="93"/>
    </row>
    <row r="43398" spans="14:16">
      <c r="N43398" s="102"/>
      <c r="O43398" s="93"/>
      <c r="P43398" s="93"/>
    </row>
    <row r="43399" spans="14:16">
      <c r="N43399" s="102"/>
      <c r="O43399" s="93"/>
      <c r="P43399" s="93"/>
    </row>
    <row r="43400" spans="14:16">
      <c r="N43400" s="102"/>
      <c r="O43400" s="93"/>
      <c r="P43400" s="93"/>
    </row>
    <row r="43401" spans="14:16">
      <c r="N43401" s="102"/>
      <c r="O43401" s="93"/>
      <c r="P43401" s="93"/>
    </row>
    <row r="43402" spans="14:16">
      <c r="N43402" s="102"/>
      <c r="O43402" s="93"/>
      <c r="P43402" s="93"/>
    </row>
    <row r="43403" spans="14:16">
      <c r="N43403" s="102"/>
      <c r="O43403" s="93"/>
      <c r="P43403" s="93"/>
    </row>
    <row r="43404" spans="14:16">
      <c r="N43404" s="102"/>
      <c r="O43404" s="93"/>
      <c r="P43404" s="93"/>
    </row>
    <row r="43405" spans="14:16">
      <c r="N43405" s="102"/>
      <c r="O43405" s="93"/>
      <c r="P43405" s="93"/>
    </row>
    <row r="43406" spans="14:16">
      <c r="N43406" s="102"/>
      <c r="O43406" s="93"/>
      <c r="P43406" s="93"/>
    </row>
    <row r="43407" spans="14:16">
      <c r="N43407" s="102"/>
      <c r="O43407" s="93"/>
      <c r="P43407" s="93"/>
    </row>
    <row r="43408" spans="14:16">
      <c r="N43408" s="102"/>
      <c r="O43408" s="93"/>
      <c r="P43408" s="93"/>
    </row>
    <row r="43409" spans="14:16">
      <c r="N43409" s="102"/>
      <c r="O43409" s="93"/>
      <c r="P43409" s="93"/>
    </row>
    <row r="43410" spans="14:16">
      <c r="N43410" s="102"/>
      <c r="O43410" s="93"/>
      <c r="P43410" s="93"/>
    </row>
    <row r="43411" spans="14:16">
      <c r="N43411" s="102"/>
      <c r="O43411" s="93"/>
      <c r="P43411" s="93"/>
    </row>
    <row r="43412" spans="14:16">
      <c r="N43412" s="102"/>
      <c r="O43412" s="93"/>
      <c r="P43412" s="93"/>
    </row>
    <row r="43413" spans="14:16">
      <c r="N43413" s="102"/>
      <c r="O43413" s="93"/>
      <c r="P43413" s="93"/>
    </row>
    <row r="43414" spans="14:16">
      <c r="N43414" s="102"/>
      <c r="O43414" s="93"/>
      <c r="P43414" s="93"/>
    </row>
    <row r="43415" spans="14:16">
      <c r="N43415" s="102"/>
      <c r="O43415" s="93"/>
      <c r="P43415" s="93"/>
    </row>
    <row r="43416" spans="14:16">
      <c r="N43416" s="102"/>
      <c r="O43416" s="93"/>
      <c r="P43416" s="93"/>
    </row>
    <row r="43417" spans="14:16">
      <c r="N43417" s="102"/>
      <c r="O43417" s="93"/>
      <c r="P43417" s="93"/>
    </row>
    <row r="43418" spans="14:16">
      <c r="N43418" s="102"/>
      <c r="O43418" s="93"/>
      <c r="P43418" s="93"/>
    </row>
    <row r="43419" spans="14:16">
      <c r="N43419" s="102"/>
      <c r="O43419" s="93"/>
      <c r="P43419" s="93"/>
    </row>
    <row r="43420" spans="14:16">
      <c r="N43420" s="102"/>
      <c r="O43420" s="93"/>
      <c r="P43420" s="93"/>
    </row>
    <row r="43421" spans="14:16">
      <c r="N43421" s="102"/>
      <c r="O43421" s="93"/>
      <c r="P43421" s="93"/>
    </row>
    <row r="43422" spans="14:16">
      <c r="N43422" s="102"/>
      <c r="O43422" s="93"/>
      <c r="P43422" s="93"/>
    </row>
    <row r="43423" spans="14:16">
      <c r="N43423" s="102"/>
      <c r="O43423" s="93"/>
      <c r="P43423" s="93"/>
    </row>
    <row r="43424" spans="14:16">
      <c r="N43424" s="102"/>
      <c r="O43424" s="93"/>
      <c r="P43424" s="93"/>
    </row>
    <row r="43425" spans="14:16">
      <c r="N43425" s="102"/>
      <c r="O43425" s="93"/>
      <c r="P43425" s="93"/>
    </row>
    <row r="43426" spans="14:16">
      <c r="N43426" s="102"/>
      <c r="O43426" s="93"/>
      <c r="P43426" s="93"/>
    </row>
    <row r="43427" spans="14:16">
      <c r="N43427" s="102"/>
      <c r="O43427" s="93"/>
      <c r="P43427" s="93"/>
    </row>
    <row r="43428" spans="14:16">
      <c r="N43428" s="102"/>
      <c r="O43428" s="93"/>
      <c r="P43428" s="93"/>
    </row>
    <row r="43429" spans="14:16">
      <c r="N43429" s="102"/>
      <c r="O43429" s="93"/>
      <c r="P43429" s="93"/>
    </row>
    <row r="43430" spans="14:16">
      <c r="N43430" s="102"/>
      <c r="O43430" s="93"/>
      <c r="P43430" s="93"/>
    </row>
    <row r="43431" spans="14:16">
      <c r="N43431" s="102"/>
      <c r="O43431" s="93"/>
      <c r="P43431" s="93"/>
    </row>
    <row r="43432" spans="14:16">
      <c r="N43432" s="102"/>
      <c r="O43432" s="93"/>
      <c r="P43432" s="93"/>
    </row>
    <row r="43433" spans="14:16">
      <c r="N43433" s="102"/>
      <c r="O43433" s="93"/>
      <c r="P43433" s="93"/>
    </row>
    <row r="43434" spans="14:16">
      <c r="N43434" s="102"/>
      <c r="O43434" s="93"/>
      <c r="P43434" s="93"/>
    </row>
    <row r="43435" spans="14:16">
      <c r="N43435" s="102"/>
      <c r="O43435" s="93"/>
      <c r="P43435" s="93"/>
    </row>
    <row r="43436" spans="14:16">
      <c r="N43436" s="102"/>
      <c r="O43436" s="93"/>
      <c r="P43436" s="93"/>
    </row>
    <row r="43437" spans="14:16">
      <c r="N43437" s="102"/>
      <c r="O43437" s="93"/>
      <c r="P43437" s="93"/>
    </row>
    <row r="43438" spans="14:16">
      <c r="N43438" s="102"/>
      <c r="O43438" s="93"/>
      <c r="P43438" s="93"/>
    </row>
    <row r="43439" spans="14:16">
      <c r="N43439" s="102"/>
      <c r="O43439" s="93"/>
      <c r="P43439" s="93"/>
    </row>
    <row r="43440" spans="14:16">
      <c r="N43440" s="102"/>
      <c r="O43440" s="93"/>
      <c r="P43440" s="93"/>
    </row>
    <row r="43441" spans="14:16">
      <c r="N43441" s="102"/>
      <c r="O43441" s="93"/>
      <c r="P43441" s="93"/>
    </row>
    <row r="43442" spans="14:16">
      <c r="N43442" s="102"/>
      <c r="O43442" s="93"/>
      <c r="P43442" s="93"/>
    </row>
    <row r="43443" spans="14:16">
      <c r="N43443" s="102"/>
      <c r="O43443" s="93"/>
      <c r="P43443" s="93"/>
    </row>
    <row r="43444" spans="14:16">
      <c r="N43444" s="102"/>
      <c r="O43444" s="93"/>
      <c r="P43444" s="93"/>
    </row>
    <row r="43445" spans="14:16">
      <c r="N43445" s="102"/>
      <c r="O43445" s="93"/>
      <c r="P43445" s="93"/>
    </row>
    <row r="43446" spans="14:16">
      <c r="N43446" s="102"/>
      <c r="O43446" s="93"/>
      <c r="P43446" s="93"/>
    </row>
    <row r="43447" spans="14:16">
      <c r="N43447" s="102"/>
      <c r="O43447" s="93"/>
      <c r="P43447" s="93"/>
    </row>
    <row r="43448" spans="14:16">
      <c r="N43448" s="102"/>
      <c r="O43448" s="93"/>
      <c r="P43448" s="93"/>
    </row>
    <row r="43449" spans="14:16">
      <c r="N43449" s="102"/>
      <c r="O43449" s="93"/>
      <c r="P43449" s="93"/>
    </row>
    <row r="43450" spans="14:16">
      <c r="N43450" s="102"/>
      <c r="O43450" s="93"/>
      <c r="P43450" s="93"/>
    </row>
    <row r="43451" spans="14:16">
      <c r="N43451" s="102"/>
      <c r="O43451" s="93"/>
      <c r="P43451" s="93"/>
    </row>
    <row r="43452" spans="14:16">
      <c r="N43452" s="102"/>
      <c r="O43452" s="93"/>
      <c r="P43452" s="93"/>
    </row>
    <row r="43453" spans="14:16">
      <c r="N43453" s="102"/>
      <c r="O43453" s="93"/>
      <c r="P43453" s="93"/>
    </row>
    <row r="43454" spans="14:16">
      <c r="N43454" s="102"/>
      <c r="O43454" s="93"/>
      <c r="P43454" s="93"/>
    </row>
    <row r="43455" spans="14:16">
      <c r="N43455" s="102"/>
      <c r="O43455" s="93"/>
      <c r="P43455" s="93"/>
    </row>
    <row r="43456" spans="14:16">
      <c r="N43456" s="102"/>
      <c r="O43456" s="93"/>
      <c r="P43456" s="93"/>
    </row>
    <row r="43457" spans="14:16">
      <c r="N43457" s="102"/>
      <c r="O43457" s="93"/>
      <c r="P43457" s="93"/>
    </row>
    <row r="43458" spans="14:16">
      <c r="N43458" s="102"/>
      <c r="O43458" s="93"/>
      <c r="P43458" s="93"/>
    </row>
    <row r="43459" spans="14:16">
      <c r="N43459" s="102"/>
      <c r="O43459" s="93"/>
      <c r="P43459" s="93"/>
    </row>
    <row r="43460" spans="14:16">
      <c r="N43460" s="102"/>
      <c r="O43460" s="93"/>
      <c r="P43460" s="93"/>
    </row>
    <row r="43461" spans="14:16">
      <c r="N43461" s="102"/>
      <c r="O43461" s="93"/>
      <c r="P43461" s="93"/>
    </row>
    <row r="43462" spans="14:16">
      <c r="N43462" s="102"/>
      <c r="O43462" s="93"/>
      <c r="P43462" s="93"/>
    </row>
    <row r="43463" spans="14:16">
      <c r="N43463" s="102"/>
      <c r="O43463" s="93"/>
      <c r="P43463" s="93"/>
    </row>
    <row r="43464" spans="14:16">
      <c r="N43464" s="102"/>
      <c r="O43464" s="93"/>
      <c r="P43464" s="93"/>
    </row>
    <row r="43465" spans="14:16">
      <c r="N43465" s="102"/>
      <c r="O43465" s="93"/>
      <c r="P43465" s="93"/>
    </row>
    <row r="43466" spans="14:16">
      <c r="N43466" s="102"/>
      <c r="O43466" s="93"/>
      <c r="P43466" s="93"/>
    </row>
    <row r="43467" spans="14:16">
      <c r="N43467" s="102"/>
      <c r="O43467" s="93"/>
      <c r="P43467" s="93"/>
    </row>
    <row r="43468" spans="14:16">
      <c r="N43468" s="102"/>
      <c r="O43468" s="93"/>
      <c r="P43468" s="93"/>
    </row>
    <row r="43469" spans="14:16">
      <c r="N43469" s="102"/>
      <c r="O43469" s="93"/>
      <c r="P43469" s="93"/>
    </row>
    <row r="43470" spans="14:16">
      <c r="N43470" s="102"/>
      <c r="O43470" s="93"/>
      <c r="P43470" s="93"/>
    </row>
    <row r="43471" spans="14:16">
      <c r="N43471" s="102"/>
      <c r="O43471" s="93"/>
      <c r="P43471" s="93"/>
    </row>
    <row r="43472" spans="14:16">
      <c r="N43472" s="102"/>
      <c r="O43472" s="93"/>
      <c r="P43472" s="93"/>
    </row>
    <row r="43473" spans="14:16">
      <c r="N43473" s="102"/>
      <c r="O43473" s="93"/>
      <c r="P43473" s="93"/>
    </row>
    <row r="43474" spans="14:16">
      <c r="N43474" s="102"/>
      <c r="O43474" s="93"/>
      <c r="P43474" s="93"/>
    </row>
    <row r="43475" spans="14:16">
      <c r="N43475" s="102"/>
      <c r="O43475" s="93"/>
      <c r="P43475" s="93"/>
    </row>
    <row r="43476" spans="14:16">
      <c r="N43476" s="102"/>
      <c r="O43476" s="93"/>
      <c r="P43476" s="93"/>
    </row>
    <row r="43477" spans="14:16">
      <c r="N43477" s="102"/>
      <c r="O43477" s="93"/>
      <c r="P43477" s="93"/>
    </row>
    <row r="43478" spans="14:16">
      <c r="N43478" s="102"/>
      <c r="O43478" s="93"/>
      <c r="P43478" s="93"/>
    </row>
    <row r="43479" spans="14:16">
      <c r="N43479" s="102"/>
      <c r="O43479" s="93"/>
      <c r="P43479" s="93"/>
    </row>
    <row r="43480" spans="14:16">
      <c r="N43480" s="102"/>
      <c r="O43480" s="93"/>
      <c r="P43480" s="93"/>
    </row>
    <row r="43481" spans="14:16">
      <c r="N43481" s="102"/>
      <c r="O43481" s="93"/>
      <c r="P43481" s="93"/>
    </row>
    <row r="43482" spans="14:16">
      <c r="N43482" s="102"/>
      <c r="O43482" s="93"/>
      <c r="P43482" s="93"/>
    </row>
    <row r="43483" spans="14:16">
      <c r="N43483" s="102"/>
      <c r="O43483" s="93"/>
      <c r="P43483" s="93"/>
    </row>
    <row r="43484" spans="14:16">
      <c r="N43484" s="102"/>
      <c r="O43484" s="93"/>
      <c r="P43484" s="93"/>
    </row>
    <row r="43485" spans="14:16">
      <c r="N43485" s="102"/>
      <c r="O43485" s="93"/>
      <c r="P43485" s="93"/>
    </row>
    <row r="43486" spans="14:16">
      <c r="N43486" s="102"/>
      <c r="O43486" s="93"/>
      <c r="P43486" s="93"/>
    </row>
    <row r="43487" spans="14:16">
      <c r="N43487" s="102"/>
      <c r="O43487" s="93"/>
      <c r="P43487" s="93"/>
    </row>
    <row r="43488" spans="14:16">
      <c r="N43488" s="102"/>
      <c r="O43488" s="93"/>
      <c r="P43488" s="93"/>
    </row>
    <row r="43489" spans="14:16">
      <c r="N43489" s="102"/>
      <c r="O43489" s="93"/>
      <c r="P43489" s="93"/>
    </row>
    <row r="43490" spans="14:16">
      <c r="N43490" s="102"/>
      <c r="O43490" s="93"/>
      <c r="P43490" s="93"/>
    </row>
    <row r="43491" spans="14:16">
      <c r="N43491" s="102"/>
      <c r="O43491" s="93"/>
      <c r="P43491" s="93"/>
    </row>
    <row r="43492" spans="14:16">
      <c r="N43492" s="102"/>
      <c r="O43492" s="93"/>
      <c r="P43492" s="93"/>
    </row>
    <row r="43493" spans="14:16">
      <c r="N43493" s="102"/>
      <c r="O43493" s="93"/>
      <c r="P43493" s="93"/>
    </row>
    <row r="43494" spans="14:16">
      <c r="N43494" s="102"/>
      <c r="O43494" s="93"/>
      <c r="P43494" s="93"/>
    </row>
    <row r="43495" spans="14:16">
      <c r="N43495" s="102"/>
      <c r="O43495" s="93"/>
      <c r="P43495" s="93"/>
    </row>
    <row r="43496" spans="14:16">
      <c r="N43496" s="102"/>
      <c r="O43496" s="93"/>
      <c r="P43496" s="93"/>
    </row>
    <row r="43497" spans="14:16">
      <c r="N43497" s="102"/>
      <c r="O43497" s="93"/>
      <c r="P43497" s="93"/>
    </row>
    <row r="43498" spans="14:16">
      <c r="N43498" s="102"/>
      <c r="O43498" s="93"/>
      <c r="P43498" s="93"/>
    </row>
    <row r="43499" spans="14:16">
      <c r="N43499" s="102"/>
      <c r="O43499" s="93"/>
      <c r="P43499" s="93"/>
    </row>
    <row r="43500" spans="14:16">
      <c r="N43500" s="102"/>
      <c r="O43500" s="93"/>
      <c r="P43500" s="93"/>
    </row>
    <row r="43501" spans="14:16">
      <c r="N43501" s="102"/>
      <c r="O43501" s="93"/>
      <c r="P43501" s="93"/>
    </row>
    <row r="43502" spans="14:16">
      <c r="N43502" s="102"/>
      <c r="O43502" s="93"/>
      <c r="P43502" s="93"/>
    </row>
    <row r="43503" spans="14:16">
      <c r="N43503" s="102"/>
      <c r="O43503" s="93"/>
      <c r="P43503" s="93"/>
    </row>
    <row r="43504" spans="14:16">
      <c r="N43504" s="102"/>
      <c r="O43504" s="93"/>
      <c r="P43504" s="93"/>
    </row>
    <row r="43505" spans="14:16">
      <c r="N43505" s="102"/>
      <c r="O43505" s="93"/>
      <c r="P43505" s="93"/>
    </row>
    <row r="43506" spans="14:16">
      <c r="N43506" s="102"/>
      <c r="O43506" s="93"/>
      <c r="P43506" s="93"/>
    </row>
    <row r="43507" spans="14:16">
      <c r="N43507" s="102"/>
      <c r="O43507" s="93"/>
      <c r="P43507" s="93"/>
    </row>
    <row r="43508" spans="14:16">
      <c r="N43508" s="102"/>
      <c r="O43508" s="93"/>
      <c r="P43508" s="93"/>
    </row>
    <row r="43509" spans="14:16">
      <c r="N43509" s="102"/>
      <c r="O43509" s="93"/>
      <c r="P43509" s="93"/>
    </row>
    <row r="43510" spans="14:16">
      <c r="N43510" s="102"/>
      <c r="O43510" s="93"/>
      <c r="P43510" s="93"/>
    </row>
    <row r="43511" spans="14:16">
      <c r="N43511" s="102"/>
      <c r="O43511" s="93"/>
      <c r="P43511" s="93"/>
    </row>
    <row r="43512" spans="14:16">
      <c r="N43512" s="102"/>
      <c r="O43512" s="93"/>
      <c r="P43512" s="93"/>
    </row>
    <row r="43513" spans="14:16">
      <c r="N43513" s="102"/>
      <c r="O43513" s="93"/>
      <c r="P43513" s="93"/>
    </row>
    <row r="43514" spans="14:16">
      <c r="N43514" s="102"/>
      <c r="O43514" s="93"/>
      <c r="P43514" s="93"/>
    </row>
    <row r="43515" spans="14:16">
      <c r="N43515" s="102"/>
      <c r="O43515" s="93"/>
      <c r="P43515" s="93"/>
    </row>
    <row r="43516" spans="14:16">
      <c r="N43516" s="102"/>
      <c r="O43516" s="93"/>
      <c r="P43516" s="93"/>
    </row>
    <row r="43517" spans="14:16">
      <c r="N43517" s="102"/>
      <c r="O43517" s="93"/>
      <c r="P43517" s="93"/>
    </row>
    <row r="43518" spans="14:16">
      <c r="N43518" s="102"/>
      <c r="O43518" s="93"/>
      <c r="P43518" s="93"/>
    </row>
    <row r="43519" spans="14:16">
      <c r="N43519" s="102"/>
      <c r="O43519" s="93"/>
      <c r="P43519" s="93"/>
    </row>
    <row r="43520" spans="14:16">
      <c r="N43520" s="102"/>
      <c r="O43520" s="93"/>
      <c r="P43520" s="93"/>
    </row>
    <row r="43521" spans="14:16">
      <c r="N43521" s="102"/>
      <c r="O43521" s="93"/>
      <c r="P43521" s="93"/>
    </row>
    <row r="43522" spans="14:16">
      <c r="N43522" s="102"/>
      <c r="O43522" s="93"/>
      <c r="P43522" s="93"/>
    </row>
    <row r="43523" spans="14:16">
      <c r="N43523" s="102"/>
      <c r="O43523" s="93"/>
      <c r="P43523" s="93"/>
    </row>
    <row r="43524" spans="14:16">
      <c r="N43524" s="102"/>
      <c r="O43524" s="93"/>
      <c r="P43524" s="93"/>
    </row>
    <row r="43525" spans="14:16">
      <c r="N43525" s="102"/>
      <c r="O43525" s="93"/>
      <c r="P43525" s="93"/>
    </row>
    <row r="43526" spans="14:16">
      <c r="N43526" s="102"/>
      <c r="O43526" s="93"/>
      <c r="P43526" s="93"/>
    </row>
    <row r="43527" spans="14:16">
      <c r="N43527" s="102"/>
      <c r="O43527" s="93"/>
      <c r="P43527" s="93"/>
    </row>
    <row r="43528" spans="14:16">
      <c r="N43528" s="102"/>
      <c r="O43528" s="93"/>
      <c r="P43528" s="93"/>
    </row>
    <row r="43529" spans="14:16">
      <c r="N43529" s="102"/>
      <c r="O43529" s="93"/>
      <c r="P43529" s="93"/>
    </row>
    <row r="43530" spans="14:16">
      <c r="N43530" s="102"/>
      <c r="O43530" s="93"/>
      <c r="P43530" s="93"/>
    </row>
    <row r="43531" spans="14:16">
      <c r="N43531" s="102"/>
      <c r="O43531" s="93"/>
      <c r="P43531" s="93"/>
    </row>
    <row r="43532" spans="14:16">
      <c r="N43532" s="102"/>
      <c r="O43532" s="93"/>
      <c r="P43532" s="93"/>
    </row>
    <row r="43533" spans="14:16">
      <c r="N43533" s="102"/>
      <c r="O43533" s="93"/>
      <c r="P43533" s="93"/>
    </row>
    <row r="43534" spans="14:16">
      <c r="N43534" s="102"/>
      <c r="O43534" s="93"/>
      <c r="P43534" s="93"/>
    </row>
    <row r="43535" spans="14:16">
      <c r="N43535" s="102"/>
      <c r="O43535" s="93"/>
      <c r="P43535" s="93"/>
    </row>
    <row r="43536" spans="14:16">
      <c r="N43536" s="102"/>
      <c r="O43536" s="93"/>
      <c r="P43536" s="93"/>
    </row>
    <row r="43537" spans="14:16">
      <c r="N43537" s="102"/>
      <c r="O43537" s="93"/>
      <c r="P43537" s="93"/>
    </row>
    <row r="43538" spans="14:16">
      <c r="N43538" s="102"/>
      <c r="O43538" s="93"/>
      <c r="P43538" s="93"/>
    </row>
    <row r="43539" spans="14:16">
      <c r="N43539" s="102"/>
      <c r="O43539" s="93"/>
      <c r="P43539" s="93"/>
    </row>
    <row r="43540" spans="14:16">
      <c r="N43540" s="102"/>
      <c r="O43540" s="93"/>
      <c r="P43540" s="93"/>
    </row>
    <row r="43541" spans="14:16">
      <c r="N43541" s="102"/>
      <c r="O43541" s="93"/>
      <c r="P43541" s="93"/>
    </row>
    <row r="43542" spans="14:16">
      <c r="N43542" s="102"/>
      <c r="O43542" s="93"/>
      <c r="P43542" s="93"/>
    </row>
    <row r="43543" spans="14:16">
      <c r="N43543" s="102"/>
      <c r="O43543" s="93"/>
      <c r="P43543" s="93"/>
    </row>
    <row r="43544" spans="14:16">
      <c r="N43544" s="102"/>
      <c r="O43544" s="93"/>
      <c r="P43544" s="93"/>
    </row>
    <row r="43545" spans="14:16">
      <c r="N43545" s="102"/>
      <c r="O43545" s="93"/>
      <c r="P43545" s="93"/>
    </row>
    <row r="43546" spans="14:16">
      <c r="N43546" s="102"/>
      <c r="O43546" s="93"/>
      <c r="P43546" s="93"/>
    </row>
    <row r="43547" spans="14:16">
      <c r="N43547" s="102"/>
      <c r="O43547" s="93"/>
      <c r="P43547" s="93"/>
    </row>
    <row r="43548" spans="14:16">
      <c r="N43548" s="102"/>
      <c r="O43548" s="93"/>
      <c r="P43548" s="93"/>
    </row>
    <row r="43549" spans="14:16">
      <c r="N43549" s="102"/>
      <c r="O43549" s="93"/>
      <c r="P43549" s="93"/>
    </row>
    <row r="43550" spans="14:16">
      <c r="N43550" s="102"/>
      <c r="O43550" s="93"/>
      <c r="P43550" s="93"/>
    </row>
    <row r="43551" spans="14:16">
      <c r="N43551" s="102"/>
      <c r="O43551" s="93"/>
      <c r="P43551" s="93"/>
    </row>
    <row r="43552" spans="14:16">
      <c r="N43552" s="102"/>
      <c r="O43552" s="93"/>
      <c r="P43552" s="93"/>
    </row>
    <row r="43553" spans="14:16">
      <c r="N43553" s="102"/>
      <c r="O43553" s="93"/>
      <c r="P43553" s="93"/>
    </row>
    <row r="43554" spans="14:16">
      <c r="N43554" s="102"/>
      <c r="O43554" s="93"/>
      <c r="P43554" s="93"/>
    </row>
    <row r="43555" spans="14:16">
      <c r="N43555" s="102"/>
      <c r="O43555" s="93"/>
      <c r="P43555" s="93"/>
    </row>
    <row r="43556" spans="14:16">
      <c r="N43556" s="102"/>
      <c r="O43556" s="93"/>
      <c r="P43556" s="93"/>
    </row>
    <row r="43557" spans="14:16">
      <c r="N43557" s="102"/>
      <c r="O43557" s="93"/>
      <c r="P43557" s="93"/>
    </row>
    <row r="43558" spans="14:16">
      <c r="N43558" s="102"/>
      <c r="O43558" s="93"/>
      <c r="P43558" s="93"/>
    </row>
    <row r="43559" spans="14:16">
      <c r="N43559" s="102"/>
      <c r="O43559" s="93"/>
      <c r="P43559" s="93"/>
    </row>
    <row r="43560" spans="14:16">
      <c r="N43560" s="102"/>
      <c r="O43560" s="93"/>
      <c r="P43560" s="93"/>
    </row>
    <row r="43561" spans="14:16">
      <c r="N43561" s="102"/>
      <c r="O43561" s="93"/>
      <c r="P43561" s="93"/>
    </row>
    <row r="43562" spans="14:16">
      <c r="N43562" s="102"/>
      <c r="O43562" s="93"/>
      <c r="P43562" s="93"/>
    </row>
    <row r="43563" spans="14:16">
      <c r="N43563" s="102"/>
      <c r="O43563" s="93"/>
      <c r="P43563" s="93"/>
    </row>
    <row r="43564" spans="14:16">
      <c r="N43564" s="102"/>
      <c r="O43564" s="93"/>
      <c r="P43564" s="93"/>
    </row>
    <row r="43565" spans="14:16">
      <c r="N43565" s="102"/>
      <c r="O43565" s="93"/>
      <c r="P43565" s="93"/>
    </row>
    <row r="43566" spans="14:16">
      <c r="N43566" s="102"/>
      <c r="O43566" s="93"/>
      <c r="P43566" s="93"/>
    </row>
    <row r="43567" spans="14:16">
      <c r="N43567" s="102"/>
      <c r="O43567" s="93"/>
      <c r="P43567" s="93"/>
    </row>
    <row r="43568" spans="14:16">
      <c r="N43568" s="102"/>
      <c r="O43568" s="93"/>
      <c r="P43568" s="93"/>
    </row>
    <row r="43569" spans="14:16">
      <c r="N43569" s="102"/>
      <c r="O43569" s="93"/>
      <c r="P43569" s="93"/>
    </row>
    <row r="43570" spans="14:16">
      <c r="N43570" s="102"/>
      <c r="O43570" s="93"/>
      <c r="P43570" s="93"/>
    </row>
    <row r="43571" spans="14:16">
      <c r="N43571" s="102"/>
      <c r="O43571" s="93"/>
      <c r="P43571" s="93"/>
    </row>
    <row r="43572" spans="14:16">
      <c r="N43572" s="102"/>
      <c r="O43572" s="93"/>
      <c r="P43572" s="93"/>
    </row>
    <row r="43573" spans="14:16">
      <c r="N43573" s="102"/>
      <c r="O43573" s="93"/>
      <c r="P43573" s="93"/>
    </row>
    <row r="43574" spans="14:16">
      <c r="N43574" s="102"/>
      <c r="O43574" s="93"/>
      <c r="P43574" s="93"/>
    </row>
    <row r="43575" spans="14:16">
      <c r="N43575" s="102"/>
      <c r="O43575" s="93"/>
      <c r="P43575" s="93"/>
    </row>
    <row r="43576" spans="14:16">
      <c r="N43576" s="102"/>
      <c r="O43576" s="93"/>
      <c r="P43576" s="93"/>
    </row>
    <row r="43577" spans="14:16">
      <c r="N43577" s="102"/>
      <c r="O43577" s="93"/>
      <c r="P43577" s="93"/>
    </row>
    <row r="43578" spans="14:16">
      <c r="N43578" s="102"/>
      <c r="O43578" s="93"/>
      <c r="P43578" s="93"/>
    </row>
    <row r="43579" spans="14:16">
      <c r="N43579" s="102"/>
      <c r="O43579" s="93"/>
      <c r="P43579" s="93"/>
    </row>
    <row r="43580" spans="14:16">
      <c r="N43580" s="102"/>
      <c r="O43580" s="93"/>
      <c r="P43580" s="93"/>
    </row>
    <row r="43581" spans="14:16">
      <c r="N43581" s="102"/>
      <c r="O43581" s="93"/>
      <c r="P43581" s="93"/>
    </row>
    <row r="43582" spans="14:16">
      <c r="N43582" s="102"/>
      <c r="O43582" s="93"/>
      <c r="P43582" s="93"/>
    </row>
    <row r="43583" spans="14:16">
      <c r="N43583" s="102"/>
      <c r="O43583" s="93"/>
      <c r="P43583" s="93"/>
    </row>
    <row r="43584" spans="14:16">
      <c r="N43584" s="102"/>
      <c r="O43584" s="93"/>
      <c r="P43584" s="93"/>
    </row>
    <row r="43585" spans="14:16">
      <c r="N43585" s="102"/>
      <c r="O43585" s="93"/>
      <c r="P43585" s="93"/>
    </row>
    <row r="43586" spans="14:16">
      <c r="N43586" s="102"/>
      <c r="O43586" s="93"/>
      <c r="P43586" s="93"/>
    </row>
    <row r="43587" spans="14:16">
      <c r="N43587" s="102"/>
      <c r="O43587" s="93"/>
      <c r="P43587" s="93"/>
    </row>
    <row r="43588" spans="14:16">
      <c r="N43588" s="102"/>
      <c r="O43588" s="93"/>
      <c r="P43588" s="93"/>
    </row>
    <row r="43589" spans="14:16">
      <c r="N43589" s="102"/>
      <c r="O43589" s="93"/>
      <c r="P43589" s="93"/>
    </row>
    <row r="43590" spans="14:16">
      <c r="N43590" s="102"/>
      <c r="O43590" s="93"/>
      <c r="P43590" s="93"/>
    </row>
    <row r="43591" spans="14:16">
      <c r="N43591" s="102"/>
      <c r="O43591" s="93"/>
      <c r="P43591" s="93"/>
    </row>
    <row r="43592" spans="14:16">
      <c r="N43592" s="102"/>
      <c r="O43592" s="93"/>
      <c r="P43592" s="93"/>
    </row>
    <row r="43593" spans="14:16">
      <c r="N43593" s="102"/>
      <c r="O43593" s="93"/>
      <c r="P43593" s="93"/>
    </row>
    <row r="43594" spans="14:16">
      <c r="N43594" s="102"/>
      <c r="O43594" s="93"/>
      <c r="P43594" s="93"/>
    </row>
    <row r="43595" spans="14:16">
      <c r="N43595" s="102"/>
      <c r="O43595" s="93"/>
      <c r="P43595" s="93"/>
    </row>
    <row r="43596" spans="14:16">
      <c r="N43596" s="102"/>
      <c r="O43596" s="93"/>
      <c r="P43596" s="93"/>
    </row>
    <row r="43597" spans="14:16">
      <c r="N43597" s="102"/>
      <c r="O43597" s="93"/>
      <c r="P43597" s="93"/>
    </row>
    <row r="43598" spans="14:16">
      <c r="N43598" s="102"/>
      <c r="O43598" s="93"/>
      <c r="P43598" s="93"/>
    </row>
    <row r="43599" spans="14:16">
      <c r="N43599" s="102"/>
      <c r="O43599" s="93"/>
      <c r="P43599" s="93"/>
    </row>
    <row r="43600" spans="14:16">
      <c r="N43600" s="102"/>
      <c r="O43600" s="93"/>
      <c r="P43600" s="93"/>
    </row>
    <row r="43601" spans="14:16">
      <c r="N43601" s="102"/>
      <c r="O43601" s="93"/>
      <c r="P43601" s="93"/>
    </row>
    <row r="43602" spans="14:16">
      <c r="N43602" s="102"/>
      <c r="O43602" s="93"/>
      <c r="P43602" s="93"/>
    </row>
    <row r="43603" spans="14:16">
      <c r="N43603" s="102"/>
      <c r="O43603" s="93"/>
      <c r="P43603" s="93"/>
    </row>
    <row r="43604" spans="14:16">
      <c r="N43604" s="102"/>
      <c r="O43604" s="93"/>
      <c r="P43604" s="93"/>
    </row>
    <row r="43605" spans="14:16">
      <c r="N43605" s="102"/>
      <c r="O43605" s="93"/>
      <c r="P43605" s="93"/>
    </row>
    <row r="43606" spans="14:16">
      <c r="N43606" s="102"/>
      <c r="O43606" s="93"/>
      <c r="P43606" s="93"/>
    </row>
    <row r="43607" spans="14:16">
      <c r="N43607" s="102"/>
      <c r="O43607" s="93"/>
      <c r="P43607" s="93"/>
    </row>
    <row r="43608" spans="14:16">
      <c r="N43608" s="102"/>
      <c r="O43608" s="93"/>
      <c r="P43608" s="93"/>
    </row>
    <row r="43609" spans="14:16">
      <c r="N43609" s="102"/>
      <c r="O43609" s="93"/>
      <c r="P43609" s="93"/>
    </row>
    <row r="43610" spans="14:16">
      <c r="N43610" s="102"/>
      <c r="O43610" s="93"/>
      <c r="P43610" s="93"/>
    </row>
    <row r="43611" spans="14:16">
      <c r="N43611" s="102"/>
      <c r="O43611" s="93"/>
      <c r="P43611" s="93"/>
    </row>
    <row r="43612" spans="14:16">
      <c r="N43612" s="102"/>
      <c r="O43612" s="93"/>
      <c r="P43612" s="93"/>
    </row>
    <row r="43613" spans="14:16">
      <c r="N43613" s="102"/>
      <c r="O43613" s="93"/>
      <c r="P43613" s="93"/>
    </row>
    <row r="43614" spans="14:16">
      <c r="N43614" s="102"/>
      <c r="O43614" s="93"/>
      <c r="P43614" s="93"/>
    </row>
    <row r="43615" spans="14:16">
      <c r="N43615" s="102"/>
      <c r="O43615" s="93"/>
      <c r="P43615" s="93"/>
    </row>
    <row r="43616" spans="14:16">
      <c r="N43616" s="102"/>
      <c r="O43616" s="93"/>
      <c r="P43616" s="93"/>
    </row>
    <row r="43617" spans="14:16">
      <c r="N43617" s="102"/>
      <c r="O43617" s="93"/>
      <c r="P43617" s="93"/>
    </row>
    <row r="43618" spans="14:16">
      <c r="N43618" s="102"/>
      <c r="O43618" s="93"/>
      <c r="P43618" s="93"/>
    </row>
    <row r="43619" spans="14:16">
      <c r="N43619" s="102"/>
      <c r="O43619" s="93"/>
      <c r="P43619" s="93"/>
    </row>
    <row r="43620" spans="14:16">
      <c r="N43620" s="102"/>
      <c r="O43620" s="93"/>
      <c r="P43620" s="93"/>
    </row>
    <row r="43621" spans="14:16">
      <c r="N43621" s="102"/>
      <c r="O43621" s="93"/>
      <c r="P43621" s="93"/>
    </row>
    <row r="43622" spans="14:16">
      <c r="N43622" s="102"/>
      <c r="O43622" s="93"/>
      <c r="P43622" s="93"/>
    </row>
    <row r="43623" spans="14:16">
      <c r="N43623" s="102"/>
      <c r="O43623" s="93"/>
      <c r="P43623" s="93"/>
    </row>
    <row r="43624" spans="14:16">
      <c r="N43624" s="102"/>
      <c r="O43624" s="93"/>
      <c r="P43624" s="93"/>
    </row>
    <row r="43625" spans="14:16">
      <c r="N43625" s="102"/>
      <c r="O43625" s="93"/>
      <c r="P43625" s="93"/>
    </row>
    <row r="43626" spans="14:16">
      <c r="N43626" s="102"/>
      <c r="O43626" s="93"/>
      <c r="P43626" s="93"/>
    </row>
    <row r="43627" spans="14:16">
      <c r="N43627" s="102"/>
      <c r="O43627" s="93"/>
      <c r="P43627" s="93"/>
    </row>
    <row r="43628" spans="14:16">
      <c r="N43628" s="102"/>
      <c r="O43628" s="93"/>
      <c r="P43628" s="93"/>
    </row>
    <row r="43629" spans="14:16">
      <c r="N43629" s="102"/>
      <c r="O43629" s="93"/>
      <c r="P43629" s="93"/>
    </row>
    <row r="43630" spans="14:16">
      <c r="N43630" s="102"/>
      <c r="O43630" s="93"/>
      <c r="P43630" s="93"/>
    </row>
    <row r="43631" spans="14:16">
      <c r="N43631" s="102"/>
      <c r="O43631" s="93"/>
      <c r="P43631" s="93"/>
    </row>
    <row r="43632" spans="14:16">
      <c r="N43632" s="102"/>
      <c r="O43632" s="93"/>
      <c r="P43632" s="93"/>
    </row>
    <row r="43633" spans="14:16">
      <c r="N43633" s="102"/>
      <c r="O43633" s="93"/>
      <c r="P43633" s="93"/>
    </row>
    <row r="43634" spans="14:16">
      <c r="N43634" s="102"/>
      <c r="O43634" s="93"/>
      <c r="P43634" s="93"/>
    </row>
    <row r="43635" spans="14:16">
      <c r="N43635" s="102"/>
      <c r="O43635" s="93"/>
      <c r="P43635" s="93"/>
    </row>
    <row r="43636" spans="14:16">
      <c r="N43636" s="102"/>
      <c r="O43636" s="93"/>
      <c r="P43636" s="93"/>
    </row>
    <row r="43637" spans="14:16">
      <c r="N43637" s="102"/>
      <c r="O43637" s="93"/>
      <c r="P43637" s="93"/>
    </row>
    <row r="43638" spans="14:16">
      <c r="N43638" s="102"/>
      <c r="O43638" s="93"/>
      <c r="P43638" s="93"/>
    </row>
    <row r="43639" spans="14:16">
      <c r="N43639" s="102"/>
      <c r="O43639" s="93"/>
      <c r="P43639" s="93"/>
    </row>
    <row r="43640" spans="14:16">
      <c r="N43640" s="102"/>
      <c r="O43640" s="93"/>
      <c r="P43640" s="93"/>
    </row>
    <row r="43641" spans="14:16">
      <c r="N43641" s="102"/>
      <c r="O43641" s="93"/>
      <c r="P43641" s="93"/>
    </row>
    <row r="43642" spans="14:16">
      <c r="N43642" s="102"/>
      <c r="O43642" s="93"/>
      <c r="P43642" s="93"/>
    </row>
    <row r="43643" spans="14:16">
      <c r="N43643" s="102"/>
      <c r="O43643" s="93"/>
      <c r="P43643" s="93"/>
    </row>
    <row r="43644" spans="14:16">
      <c r="N43644" s="102"/>
      <c r="O43644" s="93"/>
      <c r="P43644" s="93"/>
    </row>
    <row r="43645" spans="14:16">
      <c r="N43645" s="102"/>
      <c r="O43645" s="93"/>
      <c r="P43645" s="93"/>
    </row>
    <row r="43646" spans="14:16">
      <c r="N43646" s="102"/>
      <c r="O43646" s="93"/>
      <c r="P43646" s="93"/>
    </row>
    <row r="43647" spans="14:16">
      <c r="N43647" s="102"/>
      <c r="O43647" s="93"/>
      <c r="P43647" s="93"/>
    </row>
    <row r="43648" spans="14:16">
      <c r="N43648" s="102"/>
      <c r="O43648" s="93"/>
      <c r="P43648" s="93"/>
    </row>
    <row r="43649" spans="14:16">
      <c r="N43649" s="102"/>
      <c r="O43649" s="93"/>
      <c r="P43649" s="93"/>
    </row>
    <row r="43650" spans="14:16">
      <c r="N43650" s="102"/>
      <c r="O43650" s="93"/>
      <c r="P43650" s="93"/>
    </row>
    <row r="43651" spans="14:16">
      <c r="N43651" s="102"/>
      <c r="O43651" s="93"/>
      <c r="P43651" s="93"/>
    </row>
    <row r="43652" spans="14:16">
      <c r="N43652" s="102"/>
      <c r="O43652" s="93"/>
      <c r="P43652" s="93"/>
    </row>
    <row r="43653" spans="14:16">
      <c r="N43653" s="102"/>
      <c r="O43653" s="93"/>
      <c r="P43653" s="93"/>
    </row>
    <row r="43654" spans="14:16">
      <c r="N43654" s="102"/>
      <c r="O43654" s="93"/>
      <c r="P43654" s="93"/>
    </row>
    <row r="43655" spans="14:16">
      <c r="N43655" s="102"/>
      <c r="O43655" s="93"/>
      <c r="P43655" s="93"/>
    </row>
    <row r="43656" spans="14:16">
      <c r="N43656" s="102"/>
      <c r="O43656" s="93"/>
      <c r="P43656" s="93"/>
    </row>
    <row r="43657" spans="14:16">
      <c r="N43657" s="102"/>
      <c r="O43657" s="93"/>
      <c r="P43657" s="93"/>
    </row>
    <row r="43658" spans="14:16">
      <c r="N43658" s="102"/>
      <c r="O43658" s="93"/>
      <c r="P43658" s="93"/>
    </row>
    <row r="43659" spans="14:16">
      <c r="N43659" s="102"/>
      <c r="O43659" s="93"/>
      <c r="P43659" s="93"/>
    </row>
    <row r="43660" spans="14:16">
      <c r="N43660" s="102"/>
      <c r="O43660" s="93"/>
      <c r="P43660" s="93"/>
    </row>
    <row r="43661" spans="14:16">
      <c r="N43661" s="102"/>
      <c r="O43661" s="93"/>
      <c r="P43661" s="93"/>
    </row>
    <row r="43662" spans="14:16">
      <c r="N43662" s="102"/>
      <c r="O43662" s="93"/>
      <c r="P43662" s="93"/>
    </row>
    <row r="43663" spans="14:16">
      <c r="N43663" s="102"/>
      <c r="O43663" s="93"/>
      <c r="P43663" s="93"/>
    </row>
    <row r="43664" spans="14:16">
      <c r="N43664" s="102"/>
      <c r="O43664" s="93"/>
      <c r="P43664" s="93"/>
    </row>
    <row r="43665" spans="14:16">
      <c r="N43665" s="102"/>
      <c r="O43665" s="93"/>
      <c r="P43665" s="93"/>
    </row>
    <row r="43666" spans="14:16">
      <c r="N43666" s="102"/>
      <c r="O43666" s="93"/>
      <c r="P43666" s="93"/>
    </row>
    <row r="43667" spans="14:16">
      <c r="N43667" s="102"/>
      <c r="O43667" s="93"/>
      <c r="P43667" s="93"/>
    </row>
    <row r="43668" spans="14:16">
      <c r="N43668" s="102"/>
      <c r="O43668" s="93"/>
      <c r="P43668" s="93"/>
    </row>
    <row r="43669" spans="14:16">
      <c r="N43669" s="102"/>
      <c r="O43669" s="93"/>
      <c r="P43669" s="93"/>
    </row>
    <row r="43670" spans="14:16">
      <c r="N43670" s="102"/>
      <c r="O43670" s="93"/>
      <c r="P43670" s="93"/>
    </row>
    <row r="43671" spans="14:16">
      <c r="N43671" s="102"/>
      <c r="O43671" s="93"/>
      <c r="P43671" s="93"/>
    </row>
    <row r="43672" spans="14:16">
      <c r="N43672" s="102"/>
      <c r="O43672" s="93"/>
      <c r="P43672" s="93"/>
    </row>
    <row r="43673" spans="14:16">
      <c r="N43673" s="102"/>
      <c r="O43673" s="93"/>
      <c r="P43673" s="93"/>
    </row>
    <row r="43674" spans="14:16">
      <c r="N43674" s="102"/>
      <c r="O43674" s="93"/>
      <c r="P43674" s="93"/>
    </row>
    <row r="43675" spans="14:16">
      <c r="N43675" s="102"/>
      <c r="O43675" s="93"/>
      <c r="P43675" s="93"/>
    </row>
    <row r="43676" spans="14:16">
      <c r="N43676" s="102"/>
      <c r="O43676" s="93"/>
      <c r="P43676" s="93"/>
    </row>
    <row r="43677" spans="14:16">
      <c r="N43677" s="102"/>
      <c r="O43677" s="93"/>
      <c r="P43677" s="93"/>
    </row>
    <row r="43678" spans="14:16">
      <c r="N43678" s="102"/>
      <c r="O43678" s="93"/>
      <c r="P43678" s="93"/>
    </row>
    <row r="43679" spans="14:16">
      <c r="N43679" s="102"/>
      <c r="O43679" s="93"/>
      <c r="P43679" s="93"/>
    </row>
    <row r="43680" spans="14:16">
      <c r="N43680" s="102"/>
      <c r="O43680" s="93"/>
      <c r="P43680" s="93"/>
    </row>
    <row r="43681" spans="14:16">
      <c r="N43681" s="102"/>
      <c r="O43681" s="93"/>
      <c r="P43681" s="93"/>
    </row>
    <row r="43682" spans="14:16">
      <c r="N43682" s="102"/>
      <c r="O43682" s="93"/>
      <c r="P43682" s="93"/>
    </row>
    <row r="43683" spans="14:16">
      <c r="N43683" s="102"/>
      <c r="O43683" s="93"/>
      <c r="P43683" s="93"/>
    </row>
    <row r="43684" spans="14:16">
      <c r="N43684" s="102"/>
      <c r="O43684" s="93"/>
      <c r="P43684" s="93"/>
    </row>
    <row r="43685" spans="14:16">
      <c r="N43685" s="102"/>
      <c r="O43685" s="93"/>
      <c r="P43685" s="93"/>
    </row>
    <row r="43686" spans="14:16">
      <c r="N43686" s="102"/>
      <c r="O43686" s="93"/>
      <c r="P43686" s="93"/>
    </row>
    <row r="43687" spans="14:16">
      <c r="N43687" s="102"/>
      <c r="O43687" s="93"/>
      <c r="P43687" s="93"/>
    </row>
    <row r="43688" spans="14:16">
      <c r="N43688" s="102"/>
      <c r="O43688" s="93"/>
      <c r="P43688" s="93"/>
    </row>
    <row r="43689" spans="14:16">
      <c r="N43689" s="102"/>
      <c r="O43689" s="93"/>
      <c r="P43689" s="93"/>
    </row>
    <row r="43690" spans="14:16">
      <c r="N43690" s="102"/>
      <c r="O43690" s="93"/>
      <c r="P43690" s="93"/>
    </row>
    <row r="43691" spans="14:16">
      <c r="N43691" s="102"/>
      <c r="O43691" s="93"/>
      <c r="P43691" s="93"/>
    </row>
    <row r="43692" spans="14:16">
      <c r="N43692" s="102"/>
      <c r="O43692" s="93"/>
      <c r="P43692" s="93"/>
    </row>
    <row r="43693" spans="14:16">
      <c r="N43693" s="102"/>
      <c r="O43693" s="93"/>
      <c r="P43693" s="93"/>
    </row>
    <row r="43694" spans="14:16">
      <c r="N43694" s="102"/>
      <c r="O43694" s="93"/>
      <c r="P43694" s="93"/>
    </row>
    <row r="43695" spans="14:16">
      <c r="N43695" s="102"/>
      <c r="O43695" s="93"/>
      <c r="P43695" s="93"/>
    </row>
    <row r="43696" spans="14:16">
      <c r="N43696" s="102"/>
      <c r="O43696" s="93"/>
      <c r="P43696" s="93"/>
    </row>
    <row r="43697" spans="14:16">
      <c r="N43697" s="102"/>
      <c r="O43697" s="93"/>
      <c r="P43697" s="93"/>
    </row>
    <row r="43698" spans="14:16">
      <c r="N43698" s="102"/>
      <c r="O43698" s="93"/>
      <c r="P43698" s="93"/>
    </row>
    <row r="43699" spans="14:16">
      <c r="N43699" s="102"/>
      <c r="O43699" s="93"/>
      <c r="P43699" s="93"/>
    </row>
    <row r="43700" spans="14:16">
      <c r="N43700" s="102"/>
      <c r="O43700" s="93"/>
      <c r="P43700" s="93"/>
    </row>
    <row r="43701" spans="14:16">
      <c r="N43701" s="102"/>
      <c r="O43701" s="93"/>
      <c r="P43701" s="93"/>
    </row>
    <row r="43702" spans="14:16">
      <c r="N43702" s="102"/>
      <c r="O43702" s="93"/>
      <c r="P43702" s="93"/>
    </row>
    <row r="43703" spans="14:16">
      <c r="N43703" s="102"/>
      <c r="O43703" s="93"/>
      <c r="P43703" s="93"/>
    </row>
    <row r="43704" spans="14:16">
      <c r="N43704" s="102"/>
      <c r="O43704" s="93"/>
      <c r="P43704" s="93"/>
    </row>
    <row r="43705" spans="14:16">
      <c r="N43705" s="102"/>
      <c r="O43705" s="93"/>
      <c r="P43705" s="93"/>
    </row>
    <row r="43706" spans="14:16">
      <c r="N43706" s="102"/>
      <c r="O43706" s="93"/>
      <c r="P43706" s="93"/>
    </row>
    <row r="43707" spans="14:16">
      <c r="N43707" s="102"/>
      <c r="O43707" s="93"/>
      <c r="P43707" s="93"/>
    </row>
    <row r="43708" spans="14:16">
      <c r="N43708" s="102"/>
      <c r="O43708" s="93"/>
      <c r="P43708" s="93"/>
    </row>
    <row r="43709" spans="14:16">
      <c r="N43709" s="102"/>
      <c r="O43709" s="93"/>
      <c r="P43709" s="93"/>
    </row>
    <row r="43710" spans="14:16">
      <c r="N43710" s="102"/>
      <c r="O43710" s="93"/>
      <c r="P43710" s="93"/>
    </row>
    <row r="43711" spans="14:16">
      <c r="N43711" s="102"/>
      <c r="O43711" s="93"/>
      <c r="P43711" s="93"/>
    </row>
    <row r="43712" spans="14:16">
      <c r="N43712" s="102"/>
      <c r="O43712" s="93"/>
      <c r="P43712" s="93"/>
    </row>
    <row r="43713" spans="14:16">
      <c r="N43713" s="102"/>
      <c r="O43713" s="93"/>
      <c r="P43713" s="93"/>
    </row>
    <row r="43714" spans="14:16">
      <c r="N43714" s="102"/>
      <c r="O43714" s="93"/>
      <c r="P43714" s="93"/>
    </row>
    <row r="43715" spans="14:16">
      <c r="N43715" s="102"/>
      <c r="O43715" s="93"/>
      <c r="P43715" s="93"/>
    </row>
    <row r="43716" spans="14:16">
      <c r="N43716" s="102"/>
      <c r="O43716" s="93"/>
      <c r="P43716" s="93"/>
    </row>
    <row r="43717" spans="14:16">
      <c r="N43717" s="102"/>
      <c r="O43717" s="93"/>
      <c r="P43717" s="93"/>
    </row>
    <row r="43718" spans="14:16">
      <c r="N43718" s="102"/>
      <c r="O43718" s="93"/>
      <c r="P43718" s="93"/>
    </row>
    <row r="43719" spans="14:16">
      <c r="N43719" s="102"/>
      <c r="O43719" s="93"/>
      <c r="P43719" s="93"/>
    </row>
    <row r="43720" spans="14:16">
      <c r="N43720" s="102"/>
      <c r="O43720" s="93"/>
      <c r="P43720" s="93"/>
    </row>
    <row r="43721" spans="14:16">
      <c r="N43721" s="102"/>
      <c r="O43721" s="93"/>
      <c r="P43721" s="93"/>
    </row>
    <row r="43722" spans="14:16">
      <c r="N43722" s="102"/>
      <c r="O43722" s="93"/>
      <c r="P43722" s="93"/>
    </row>
    <row r="43723" spans="14:16">
      <c r="N43723" s="102"/>
      <c r="O43723" s="93"/>
      <c r="P43723" s="93"/>
    </row>
    <row r="43724" spans="14:16">
      <c r="N43724" s="102"/>
      <c r="O43724" s="93"/>
      <c r="P43724" s="93"/>
    </row>
    <row r="43725" spans="14:16">
      <c r="N43725" s="102"/>
      <c r="O43725" s="93"/>
      <c r="P43725" s="93"/>
    </row>
    <row r="43726" spans="14:16">
      <c r="N43726" s="102"/>
      <c r="O43726" s="93"/>
      <c r="P43726" s="93"/>
    </row>
    <row r="43727" spans="14:16">
      <c r="N43727" s="102"/>
      <c r="O43727" s="93"/>
      <c r="P43727" s="93"/>
    </row>
    <row r="43728" spans="14:16">
      <c r="N43728" s="102"/>
      <c r="O43728" s="93"/>
      <c r="P43728" s="93"/>
    </row>
    <row r="43729" spans="14:16">
      <c r="N43729" s="102"/>
      <c r="O43729" s="93"/>
      <c r="P43729" s="93"/>
    </row>
    <row r="43730" spans="14:16">
      <c r="N43730" s="102"/>
      <c r="O43730" s="93"/>
      <c r="P43730" s="93"/>
    </row>
    <row r="43731" spans="14:16">
      <c r="N43731" s="102"/>
      <c r="O43731" s="93"/>
      <c r="P43731" s="93"/>
    </row>
    <row r="43732" spans="14:16">
      <c r="N43732" s="102"/>
      <c r="O43732" s="93"/>
      <c r="P43732" s="93"/>
    </row>
    <row r="43733" spans="14:16">
      <c r="N43733" s="102"/>
      <c r="O43733" s="93"/>
      <c r="P43733" s="93"/>
    </row>
    <row r="43734" spans="14:16">
      <c r="N43734" s="102"/>
      <c r="O43734" s="93"/>
      <c r="P43734" s="93"/>
    </row>
    <row r="43735" spans="14:16">
      <c r="N43735" s="102"/>
      <c r="O43735" s="93"/>
      <c r="P43735" s="93"/>
    </row>
    <row r="43736" spans="14:16">
      <c r="N43736" s="102"/>
      <c r="O43736" s="93"/>
      <c r="P43736" s="93"/>
    </row>
    <row r="43737" spans="14:16">
      <c r="N43737" s="102"/>
      <c r="O43737" s="93"/>
      <c r="P43737" s="93"/>
    </row>
    <row r="43738" spans="14:16">
      <c r="N43738" s="102"/>
      <c r="O43738" s="93"/>
      <c r="P43738" s="93"/>
    </row>
    <row r="43739" spans="14:16">
      <c r="N43739" s="102"/>
      <c r="O43739" s="93"/>
      <c r="P43739" s="93"/>
    </row>
    <row r="43740" spans="14:16">
      <c r="N43740" s="102"/>
      <c r="O43740" s="93"/>
      <c r="P43740" s="93"/>
    </row>
    <row r="43741" spans="14:16">
      <c r="N43741" s="102"/>
      <c r="O43741" s="93"/>
      <c r="P43741" s="93"/>
    </row>
    <row r="43742" spans="14:16">
      <c r="N43742" s="102"/>
      <c r="O43742" s="93"/>
      <c r="P43742" s="93"/>
    </row>
    <row r="43743" spans="14:16">
      <c r="N43743" s="102"/>
      <c r="O43743" s="93"/>
      <c r="P43743" s="93"/>
    </row>
    <row r="43744" spans="14:16">
      <c r="N43744" s="102"/>
      <c r="O43744" s="93"/>
      <c r="P43744" s="93"/>
    </row>
    <row r="43745" spans="14:16">
      <c r="N43745" s="102"/>
      <c r="O43745" s="93"/>
      <c r="P43745" s="93"/>
    </row>
    <row r="43746" spans="14:16">
      <c r="N43746" s="102"/>
      <c r="O43746" s="93"/>
      <c r="P43746" s="93"/>
    </row>
    <row r="43747" spans="14:16">
      <c r="N43747" s="102"/>
      <c r="O43747" s="93"/>
      <c r="P43747" s="93"/>
    </row>
    <row r="43748" spans="14:16">
      <c r="N43748" s="102"/>
      <c r="O43748" s="93"/>
      <c r="P43748" s="93"/>
    </row>
    <row r="43749" spans="14:16">
      <c r="N43749" s="102"/>
      <c r="O43749" s="93"/>
      <c r="P43749" s="93"/>
    </row>
    <row r="43750" spans="14:16">
      <c r="N43750" s="102"/>
      <c r="O43750" s="93"/>
      <c r="P43750" s="93"/>
    </row>
    <row r="43751" spans="14:16">
      <c r="N43751" s="102"/>
      <c r="O43751" s="93"/>
      <c r="P43751" s="93"/>
    </row>
    <row r="43752" spans="14:16">
      <c r="N43752" s="102"/>
      <c r="O43752" s="93"/>
      <c r="P43752" s="93"/>
    </row>
    <row r="43753" spans="14:16">
      <c r="N43753" s="102"/>
      <c r="O43753" s="93"/>
      <c r="P43753" s="93"/>
    </row>
    <row r="43754" spans="14:16">
      <c r="N43754" s="102"/>
      <c r="O43754" s="93"/>
      <c r="P43754" s="93"/>
    </row>
    <row r="43755" spans="14:16">
      <c r="N43755" s="102"/>
      <c r="O43755" s="93"/>
      <c r="P43755" s="93"/>
    </row>
    <row r="43756" spans="14:16">
      <c r="N43756" s="102"/>
      <c r="O43756" s="93"/>
      <c r="P43756" s="93"/>
    </row>
    <row r="43757" spans="14:16">
      <c r="N43757" s="102"/>
      <c r="O43757" s="93"/>
      <c r="P43757" s="93"/>
    </row>
    <row r="43758" spans="14:16">
      <c r="N43758" s="102"/>
      <c r="O43758" s="93"/>
      <c r="P43758" s="93"/>
    </row>
    <row r="43759" spans="14:16">
      <c r="N43759" s="102"/>
      <c r="O43759" s="93"/>
      <c r="P43759" s="93"/>
    </row>
    <row r="43760" spans="14:16">
      <c r="N43760" s="102"/>
      <c r="O43760" s="93"/>
      <c r="P43760" s="93"/>
    </row>
    <row r="43761" spans="14:16">
      <c r="N43761" s="102"/>
      <c r="O43761" s="93"/>
      <c r="P43761" s="93"/>
    </row>
    <row r="43762" spans="14:16">
      <c r="N43762" s="102"/>
      <c r="O43762" s="93"/>
      <c r="P43762" s="93"/>
    </row>
    <row r="43763" spans="14:16">
      <c r="N43763" s="102"/>
      <c r="O43763" s="93"/>
      <c r="P43763" s="93"/>
    </row>
    <row r="43764" spans="14:16">
      <c r="N43764" s="102"/>
      <c r="O43764" s="93"/>
      <c r="P43764" s="93"/>
    </row>
    <row r="43765" spans="14:16">
      <c r="N43765" s="102"/>
      <c r="O43765" s="93"/>
      <c r="P43765" s="93"/>
    </row>
    <row r="43766" spans="14:16">
      <c r="N43766" s="102"/>
      <c r="O43766" s="93"/>
      <c r="P43766" s="93"/>
    </row>
    <row r="43767" spans="14:16">
      <c r="N43767" s="102"/>
      <c r="O43767" s="93"/>
      <c r="P43767" s="93"/>
    </row>
    <row r="43768" spans="14:16">
      <c r="N43768" s="102"/>
      <c r="O43768" s="93"/>
      <c r="P43768" s="93"/>
    </row>
    <row r="43769" spans="14:16">
      <c r="N43769" s="102"/>
      <c r="O43769" s="93"/>
      <c r="P43769" s="93"/>
    </row>
    <row r="43770" spans="14:16">
      <c r="N43770" s="102"/>
      <c r="O43770" s="93"/>
      <c r="P43770" s="93"/>
    </row>
    <row r="43771" spans="14:16">
      <c r="N43771" s="102"/>
      <c r="O43771" s="93"/>
      <c r="P43771" s="93"/>
    </row>
    <row r="43772" spans="14:16">
      <c r="N43772" s="102"/>
      <c r="O43772" s="93"/>
      <c r="P43772" s="93"/>
    </row>
    <row r="43773" spans="14:16">
      <c r="N43773" s="102"/>
      <c r="O43773" s="93"/>
      <c r="P43773" s="93"/>
    </row>
    <row r="43774" spans="14:16">
      <c r="N43774" s="102"/>
      <c r="O43774" s="93"/>
      <c r="P43774" s="93"/>
    </row>
    <row r="43775" spans="14:16">
      <c r="N43775" s="102"/>
      <c r="O43775" s="93"/>
      <c r="P43775" s="93"/>
    </row>
    <row r="43776" spans="14:16">
      <c r="N43776" s="102"/>
      <c r="O43776" s="93"/>
      <c r="P43776" s="93"/>
    </row>
    <row r="43777" spans="14:16">
      <c r="N43777" s="102"/>
      <c r="O43777" s="93"/>
      <c r="P43777" s="93"/>
    </row>
    <row r="43778" spans="14:16">
      <c r="N43778" s="102"/>
      <c r="O43778" s="93"/>
      <c r="P43778" s="93"/>
    </row>
    <row r="43779" spans="14:16">
      <c r="N43779" s="102"/>
      <c r="O43779" s="93"/>
      <c r="P43779" s="93"/>
    </row>
    <row r="43780" spans="14:16">
      <c r="N43780" s="102"/>
      <c r="O43780" s="93"/>
      <c r="P43780" s="93"/>
    </row>
    <row r="43781" spans="14:16">
      <c r="N43781" s="102"/>
      <c r="O43781" s="93"/>
      <c r="P43781" s="93"/>
    </row>
    <row r="43782" spans="14:16">
      <c r="N43782" s="102"/>
      <c r="O43782" s="93"/>
      <c r="P43782" s="93"/>
    </row>
    <row r="43783" spans="14:16">
      <c r="N43783" s="102"/>
      <c r="O43783" s="93"/>
      <c r="P43783" s="93"/>
    </row>
    <row r="43784" spans="14:16">
      <c r="N43784" s="102"/>
      <c r="O43784" s="93"/>
      <c r="P43784" s="93"/>
    </row>
    <row r="43785" spans="14:16">
      <c r="N43785" s="102"/>
      <c r="O43785" s="93"/>
      <c r="P43785" s="93"/>
    </row>
    <row r="43786" spans="14:16">
      <c r="N43786" s="102"/>
      <c r="O43786" s="93"/>
      <c r="P43786" s="93"/>
    </row>
    <row r="43787" spans="14:16">
      <c r="N43787" s="102"/>
      <c r="O43787" s="93"/>
      <c r="P43787" s="93"/>
    </row>
    <row r="43788" spans="14:16">
      <c r="N43788" s="102"/>
      <c r="O43788" s="93"/>
      <c r="P43788" s="93"/>
    </row>
    <row r="43789" spans="14:16">
      <c r="N43789" s="102"/>
      <c r="O43789" s="93"/>
      <c r="P43789" s="93"/>
    </row>
    <row r="43790" spans="14:16">
      <c r="N43790" s="102"/>
      <c r="O43790" s="93"/>
      <c r="P43790" s="93"/>
    </row>
    <row r="43791" spans="14:16">
      <c r="N43791" s="102"/>
      <c r="O43791" s="93"/>
      <c r="P43791" s="93"/>
    </row>
    <row r="43792" spans="14:16">
      <c r="N43792" s="102"/>
      <c r="O43792" s="93"/>
      <c r="P43792" s="93"/>
    </row>
    <row r="43793" spans="14:16">
      <c r="N43793" s="102"/>
      <c r="O43793" s="93"/>
      <c r="P43793" s="93"/>
    </row>
    <row r="43794" spans="14:16">
      <c r="N43794" s="102"/>
      <c r="O43794" s="93"/>
      <c r="P43794" s="93"/>
    </row>
    <row r="43795" spans="14:16">
      <c r="N43795" s="102"/>
      <c r="O43795" s="93"/>
      <c r="P43795" s="93"/>
    </row>
    <row r="43796" spans="14:16">
      <c r="N43796" s="102"/>
      <c r="O43796" s="93"/>
      <c r="P43796" s="93"/>
    </row>
    <row r="43797" spans="14:16">
      <c r="N43797" s="102"/>
      <c r="O43797" s="93"/>
      <c r="P43797" s="93"/>
    </row>
    <row r="43798" spans="14:16">
      <c r="N43798" s="102"/>
      <c r="O43798" s="93"/>
      <c r="P43798" s="93"/>
    </row>
    <row r="43799" spans="14:16">
      <c r="N43799" s="102"/>
      <c r="O43799" s="93"/>
      <c r="P43799" s="93"/>
    </row>
    <row r="43800" spans="14:16">
      <c r="N43800" s="102"/>
      <c r="O43800" s="93"/>
      <c r="P43800" s="93"/>
    </row>
    <row r="43801" spans="14:16">
      <c r="N43801" s="102"/>
      <c r="O43801" s="93"/>
      <c r="P43801" s="93"/>
    </row>
    <row r="43802" spans="14:16">
      <c r="N43802" s="102"/>
      <c r="O43802" s="93"/>
      <c r="P43802" s="93"/>
    </row>
    <row r="43803" spans="14:16">
      <c r="N43803" s="102"/>
      <c r="O43803" s="93"/>
      <c r="P43803" s="93"/>
    </row>
    <row r="43804" spans="14:16">
      <c r="N43804" s="102"/>
      <c r="O43804" s="93"/>
      <c r="P43804" s="93"/>
    </row>
    <row r="43805" spans="14:16">
      <c r="N43805" s="102"/>
      <c r="O43805" s="93"/>
      <c r="P43805" s="93"/>
    </row>
    <row r="43806" spans="14:16">
      <c r="N43806" s="102"/>
      <c r="O43806" s="93"/>
      <c r="P43806" s="93"/>
    </row>
    <row r="43807" spans="14:16">
      <c r="N43807" s="102"/>
      <c r="O43807" s="93"/>
      <c r="P43807" s="93"/>
    </row>
    <row r="43808" spans="14:16">
      <c r="N43808" s="102"/>
      <c r="O43808" s="93"/>
      <c r="P43808" s="93"/>
    </row>
    <row r="43809" spans="14:16">
      <c r="N43809" s="102"/>
      <c r="O43809" s="93"/>
      <c r="P43809" s="93"/>
    </row>
    <row r="43810" spans="14:16">
      <c r="N43810" s="102"/>
      <c r="O43810" s="93"/>
      <c r="P43810" s="93"/>
    </row>
    <row r="43811" spans="14:16">
      <c r="N43811" s="102"/>
      <c r="O43811" s="93"/>
      <c r="P43811" s="93"/>
    </row>
    <row r="43812" spans="14:16">
      <c r="N43812" s="102"/>
      <c r="O43812" s="93"/>
      <c r="P43812" s="93"/>
    </row>
    <row r="43813" spans="14:16">
      <c r="N43813" s="102"/>
      <c r="O43813" s="93"/>
      <c r="P43813" s="93"/>
    </row>
    <row r="43814" spans="14:16">
      <c r="N43814" s="102"/>
      <c r="O43814" s="93"/>
      <c r="P43814" s="93"/>
    </row>
    <row r="43815" spans="14:16">
      <c r="N43815" s="102"/>
      <c r="O43815" s="93"/>
      <c r="P43815" s="93"/>
    </row>
    <row r="43816" spans="14:16">
      <c r="N43816" s="102"/>
      <c r="O43816" s="93"/>
      <c r="P43816" s="93"/>
    </row>
    <row r="43817" spans="14:16">
      <c r="N43817" s="102"/>
      <c r="O43817" s="93"/>
      <c r="P43817" s="93"/>
    </row>
    <row r="43818" spans="14:16">
      <c r="N43818" s="102"/>
      <c r="O43818" s="93"/>
      <c r="P43818" s="93"/>
    </row>
    <row r="43819" spans="14:16">
      <c r="N43819" s="102"/>
      <c r="O43819" s="93"/>
      <c r="P43819" s="93"/>
    </row>
    <row r="43820" spans="14:16">
      <c r="N43820" s="102"/>
      <c r="O43820" s="93"/>
      <c r="P43820" s="93"/>
    </row>
    <row r="43821" spans="14:16">
      <c r="N43821" s="102"/>
      <c r="O43821" s="93"/>
      <c r="P43821" s="93"/>
    </row>
    <row r="43822" spans="14:16">
      <c r="N43822" s="102"/>
      <c r="O43822" s="93"/>
      <c r="P43822" s="93"/>
    </row>
    <row r="43823" spans="14:16">
      <c r="N43823" s="102"/>
      <c r="O43823" s="93"/>
      <c r="P43823" s="93"/>
    </row>
    <row r="43824" spans="14:16">
      <c r="N43824" s="102"/>
      <c r="O43824" s="93"/>
      <c r="P43824" s="93"/>
    </row>
    <row r="43825" spans="14:16">
      <c r="N43825" s="102"/>
      <c r="O43825" s="93"/>
      <c r="P43825" s="93"/>
    </row>
    <row r="43826" spans="14:16">
      <c r="N43826" s="102"/>
      <c r="O43826" s="93"/>
      <c r="P43826" s="93"/>
    </row>
    <row r="43827" spans="14:16">
      <c r="N43827" s="102"/>
      <c r="O43827" s="93"/>
      <c r="P43827" s="93"/>
    </row>
    <row r="43828" spans="14:16">
      <c r="N43828" s="102"/>
      <c r="O43828" s="93"/>
      <c r="P43828" s="93"/>
    </row>
    <row r="43829" spans="14:16">
      <c r="N43829" s="102"/>
      <c r="O43829" s="93"/>
      <c r="P43829" s="93"/>
    </row>
    <row r="43830" spans="14:16">
      <c r="N43830" s="102"/>
      <c r="O43830" s="93"/>
      <c r="P43830" s="93"/>
    </row>
    <row r="43831" spans="14:16">
      <c r="N43831" s="102"/>
      <c r="O43831" s="93"/>
      <c r="P43831" s="93"/>
    </row>
    <row r="43832" spans="14:16">
      <c r="N43832" s="102"/>
      <c r="O43832" s="93"/>
      <c r="P43832" s="93"/>
    </row>
    <row r="43833" spans="14:16">
      <c r="N43833" s="102"/>
      <c r="O43833" s="93"/>
      <c r="P43833" s="93"/>
    </row>
    <row r="43834" spans="14:16">
      <c r="N43834" s="102"/>
      <c r="O43834" s="93"/>
      <c r="P43834" s="93"/>
    </row>
    <row r="43835" spans="14:16">
      <c r="N43835" s="102"/>
      <c r="O43835" s="93"/>
      <c r="P43835" s="93"/>
    </row>
    <row r="43836" spans="14:16">
      <c r="N43836" s="102"/>
      <c r="O43836" s="93"/>
      <c r="P43836" s="93"/>
    </row>
    <row r="43837" spans="14:16">
      <c r="N43837" s="102"/>
      <c r="O43837" s="93"/>
      <c r="P43837" s="93"/>
    </row>
    <row r="43838" spans="14:16">
      <c r="N43838" s="102"/>
      <c r="O43838" s="93"/>
      <c r="P43838" s="93"/>
    </row>
    <row r="43839" spans="14:16">
      <c r="N43839" s="102"/>
      <c r="O43839" s="93"/>
      <c r="P43839" s="93"/>
    </row>
    <row r="43840" spans="14:16">
      <c r="N43840" s="102"/>
      <c r="O43840" s="93"/>
      <c r="P43840" s="93"/>
    </row>
    <row r="43841" spans="14:16">
      <c r="N43841" s="102"/>
      <c r="O43841" s="93"/>
      <c r="P43841" s="93"/>
    </row>
    <row r="43842" spans="14:16">
      <c r="N43842" s="102"/>
      <c r="O43842" s="93"/>
      <c r="P43842" s="93"/>
    </row>
    <row r="43843" spans="14:16">
      <c r="N43843" s="102"/>
      <c r="O43843" s="93"/>
      <c r="P43843" s="93"/>
    </row>
    <row r="43844" spans="14:16">
      <c r="N43844" s="102"/>
      <c r="O43844" s="93"/>
      <c r="P43844" s="93"/>
    </row>
    <row r="43845" spans="14:16">
      <c r="N43845" s="102"/>
      <c r="O43845" s="93"/>
      <c r="P43845" s="93"/>
    </row>
    <row r="43846" spans="14:16">
      <c r="N43846" s="102"/>
      <c r="O43846" s="93"/>
      <c r="P43846" s="93"/>
    </row>
    <row r="43847" spans="14:16">
      <c r="N43847" s="102"/>
      <c r="O43847" s="93"/>
      <c r="P43847" s="93"/>
    </row>
    <row r="43848" spans="14:16">
      <c r="N43848" s="102"/>
      <c r="O43848" s="93"/>
      <c r="P43848" s="93"/>
    </row>
    <row r="43849" spans="14:16">
      <c r="N43849" s="102"/>
      <c r="O43849" s="93"/>
      <c r="P43849" s="93"/>
    </row>
    <row r="43850" spans="14:16">
      <c r="N43850" s="102"/>
      <c r="O43850" s="93"/>
      <c r="P43850" s="93"/>
    </row>
    <row r="43851" spans="14:16">
      <c r="N43851" s="102"/>
      <c r="O43851" s="93"/>
      <c r="P43851" s="93"/>
    </row>
    <row r="43852" spans="14:16">
      <c r="N43852" s="102"/>
      <c r="O43852" s="93"/>
      <c r="P43852" s="93"/>
    </row>
    <row r="43853" spans="14:16">
      <c r="N43853" s="102"/>
      <c r="O43853" s="93"/>
      <c r="P43853" s="93"/>
    </row>
    <row r="43854" spans="14:16">
      <c r="N43854" s="102"/>
      <c r="O43854" s="93"/>
      <c r="P43854" s="93"/>
    </row>
    <row r="43855" spans="14:16">
      <c r="N43855" s="102"/>
      <c r="O43855" s="93"/>
      <c r="P43855" s="93"/>
    </row>
    <row r="43856" spans="14:16">
      <c r="N43856" s="102"/>
      <c r="O43856" s="93"/>
      <c r="P43856" s="93"/>
    </row>
    <row r="43857" spans="14:16">
      <c r="N43857" s="102"/>
      <c r="O43857" s="93"/>
      <c r="P43857" s="93"/>
    </row>
    <row r="43858" spans="14:16">
      <c r="N43858" s="102"/>
      <c r="O43858" s="93"/>
      <c r="P43858" s="93"/>
    </row>
    <row r="43859" spans="14:16">
      <c r="N43859" s="102"/>
      <c r="O43859" s="93"/>
      <c r="P43859" s="93"/>
    </row>
    <row r="43860" spans="14:16">
      <c r="N43860" s="102"/>
      <c r="O43860" s="93"/>
      <c r="P43860" s="93"/>
    </row>
    <row r="43861" spans="14:16">
      <c r="N43861" s="102"/>
      <c r="O43861" s="93"/>
      <c r="P43861" s="93"/>
    </row>
    <row r="43862" spans="14:16">
      <c r="N43862" s="102"/>
      <c r="O43862" s="93"/>
      <c r="P43862" s="93"/>
    </row>
    <row r="43863" spans="14:16">
      <c r="N43863" s="102"/>
      <c r="O43863" s="93"/>
      <c r="P43863" s="93"/>
    </row>
    <row r="43864" spans="14:16">
      <c r="N43864" s="102"/>
      <c r="O43864" s="93"/>
      <c r="P43864" s="93"/>
    </row>
    <row r="43865" spans="14:16">
      <c r="N43865" s="102"/>
      <c r="O43865" s="93"/>
      <c r="P43865" s="93"/>
    </row>
    <row r="43866" spans="14:16">
      <c r="N43866" s="102"/>
      <c r="O43866" s="93"/>
      <c r="P43866" s="93"/>
    </row>
    <row r="43867" spans="14:16">
      <c r="N43867" s="102"/>
      <c r="O43867" s="93"/>
      <c r="P43867" s="93"/>
    </row>
    <row r="43868" spans="14:16">
      <c r="N43868" s="102"/>
      <c r="O43868" s="93"/>
      <c r="P43868" s="93"/>
    </row>
    <row r="43869" spans="14:16">
      <c r="N43869" s="102"/>
      <c r="O43869" s="93"/>
      <c r="P43869" s="93"/>
    </row>
    <row r="43870" spans="14:16">
      <c r="N43870" s="102"/>
      <c r="O43870" s="93"/>
      <c r="P43870" s="93"/>
    </row>
    <row r="43871" spans="14:16">
      <c r="N43871" s="102"/>
      <c r="O43871" s="93"/>
      <c r="P43871" s="93"/>
    </row>
    <row r="43872" spans="14:16">
      <c r="N43872" s="102"/>
      <c r="O43872" s="93"/>
      <c r="P43872" s="93"/>
    </row>
    <row r="43873" spans="14:16">
      <c r="N43873" s="102"/>
      <c r="O43873" s="93"/>
      <c r="P43873" s="93"/>
    </row>
    <row r="43874" spans="14:16">
      <c r="N43874" s="102"/>
      <c r="O43874" s="93"/>
      <c r="P43874" s="93"/>
    </row>
    <row r="43875" spans="14:16">
      <c r="N43875" s="102"/>
      <c r="O43875" s="93"/>
      <c r="P43875" s="93"/>
    </row>
    <row r="43876" spans="14:16">
      <c r="N43876" s="102"/>
      <c r="O43876" s="93"/>
      <c r="P43876" s="93"/>
    </row>
    <row r="43877" spans="14:16">
      <c r="N43877" s="102"/>
      <c r="O43877" s="93"/>
      <c r="P43877" s="93"/>
    </row>
    <row r="43878" spans="14:16">
      <c r="N43878" s="102"/>
      <c r="O43878" s="93"/>
      <c r="P43878" s="93"/>
    </row>
    <row r="43879" spans="14:16">
      <c r="N43879" s="102"/>
      <c r="O43879" s="93"/>
      <c r="P43879" s="93"/>
    </row>
    <row r="43880" spans="14:16">
      <c r="N43880" s="102"/>
      <c r="O43880" s="93"/>
      <c r="P43880" s="93"/>
    </row>
    <row r="43881" spans="14:16">
      <c r="N43881" s="102"/>
      <c r="O43881" s="93"/>
      <c r="P43881" s="93"/>
    </row>
    <row r="43882" spans="14:16">
      <c r="N43882" s="102"/>
      <c r="O43882" s="93"/>
      <c r="P43882" s="93"/>
    </row>
    <row r="43883" spans="14:16">
      <c r="N43883" s="102"/>
      <c r="O43883" s="93"/>
      <c r="P43883" s="93"/>
    </row>
    <row r="43884" spans="14:16">
      <c r="N43884" s="102"/>
      <c r="O43884" s="93"/>
      <c r="P43884" s="93"/>
    </row>
    <row r="43885" spans="14:16">
      <c r="N43885" s="102"/>
      <c r="O43885" s="93"/>
      <c r="P43885" s="93"/>
    </row>
    <row r="43886" spans="14:16">
      <c r="N43886" s="102"/>
      <c r="O43886" s="93"/>
      <c r="P43886" s="93"/>
    </row>
    <row r="43887" spans="14:16">
      <c r="N43887" s="102"/>
      <c r="O43887" s="93"/>
      <c r="P43887" s="93"/>
    </row>
    <row r="43888" spans="14:16">
      <c r="N43888" s="102"/>
      <c r="O43888" s="93"/>
      <c r="P43888" s="93"/>
    </row>
    <row r="43889" spans="14:16">
      <c r="N43889" s="102"/>
      <c r="O43889" s="93"/>
      <c r="P43889" s="93"/>
    </row>
    <row r="43890" spans="14:16">
      <c r="N43890" s="102"/>
      <c r="O43890" s="93"/>
      <c r="P43890" s="93"/>
    </row>
    <row r="43891" spans="14:16">
      <c r="N43891" s="102"/>
      <c r="O43891" s="93"/>
      <c r="P43891" s="93"/>
    </row>
    <row r="43892" spans="14:16">
      <c r="N43892" s="102"/>
      <c r="O43892" s="93"/>
      <c r="P43892" s="93"/>
    </row>
    <row r="43893" spans="14:16">
      <c r="N43893" s="102"/>
      <c r="O43893" s="93"/>
      <c r="P43893" s="93"/>
    </row>
    <row r="43894" spans="14:16">
      <c r="N43894" s="102"/>
      <c r="O43894" s="93"/>
      <c r="P43894" s="93"/>
    </row>
    <row r="43895" spans="14:16">
      <c r="N43895" s="102"/>
      <c r="O43895" s="93"/>
      <c r="P43895" s="93"/>
    </row>
    <row r="43896" spans="14:16">
      <c r="N43896" s="102"/>
      <c r="O43896" s="93"/>
      <c r="P43896" s="93"/>
    </row>
    <row r="43897" spans="14:16">
      <c r="N43897" s="102"/>
      <c r="O43897" s="93"/>
      <c r="P43897" s="93"/>
    </row>
    <row r="43898" spans="14:16">
      <c r="N43898" s="102"/>
      <c r="O43898" s="93"/>
      <c r="P43898" s="93"/>
    </row>
    <row r="43899" spans="14:16">
      <c r="N43899" s="102"/>
      <c r="O43899" s="93"/>
      <c r="P43899" s="93"/>
    </row>
    <row r="43900" spans="14:16">
      <c r="N43900" s="102"/>
      <c r="O43900" s="93"/>
      <c r="P43900" s="93"/>
    </row>
    <row r="43901" spans="14:16">
      <c r="N43901" s="102"/>
      <c r="O43901" s="93"/>
      <c r="P43901" s="93"/>
    </row>
    <row r="43902" spans="14:16">
      <c r="N43902" s="102"/>
      <c r="O43902" s="93"/>
      <c r="P43902" s="93"/>
    </row>
    <row r="43903" spans="14:16">
      <c r="N43903" s="102"/>
      <c r="O43903" s="93"/>
      <c r="P43903" s="93"/>
    </row>
    <row r="43904" spans="14:16">
      <c r="N43904" s="102"/>
      <c r="O43904" s="93"/>
      <c r="P43904" s="93"/>
    </row>
    <row r="43905" spans="14:16">
      <c r="N43905" s="102"/>
      <c r="O43905" s="93"/>
      <c r="P43905" s="93"/>
    </row>
    <row r="43906" spans="14:16">
      <c r="N43906" s="102"/>
      <c r="O43906" s="93"/>
      <c r="P43906" s="93"/>
    </row>
    <row r="43907" spans="14:16">
      <c r="N43907" s="102"/>
      <c r="O43907" s="93"/>
      <c r="P43907" s="93"/>
    </row>
    <row r="43908" spans="14:16">
      <c r="N43908" s="102"/>
      <c r="O43908" s="93"/>
      <c r="P43908" s="93"/>
    </row>
    <row r="43909" spans="14:16">
      <c r="N43909" s="102"/>
      <c r="O43909" s="93"/>
      <c r="P43909" s="93"/>
    </row>
    <row r="43910" spans="14:16">
      <c r="N43910" s="102"/>
      <c r="O43910" s="93"/>
      <c r="P43910" s="93"/>
    </row>
    <row r="43911" spans="14:16">
      <c r="N43911" s="102"/>
      <c r="O43911" s="93"/>
      <c r="P43911" s="93"/>
    </row>
    <row r="43912" spans="14:16">
      <c r="N43912" s="102"/>
      <c r="O43912" s="93"/>
      <c r="P43912" s="93"/>
    </row>
    <row r="43913" spans="14:16">
      <c r="N43913" s="102"/>
      <c r="O43913" s="93"/>
      <c r="P43913" s="93"/>
    </row>
    <row r="43914" spans="14:16">
      <c r="N43914" s="102"/>
      <c r="O43914" s="93"/>
      <c r="P43914" s="93"/>
    </row>
    <row r="43915" spans="14:16">
      <c r="N43915" s="102"/>
      <c r="O43915" s="93"/>
      <c r="P43915" s="93"/>
    </row>
    <row r="43916" spans="14:16">
      <c r="N43916" s="102"/>
      <c r="O43916" s="93"/>
      <c r="P43916" s="93"/>
    </row>
    <row r="43917" spans="14:16">
      <c r="N43917" s="102"/>
      <c r="O43917" s="93"/>
      <c r="P43917" s="93"/>
    </row>
    <row r="43918" spans="14:16">
      <c r="N43918" s="102"/>
      <c r="O43918" s="93"/>
      <c r="P43918" s="93"/>
    </row>
    <row r="43919" spans="14:16">
      <c r="N43919" s="102"/>
      <c r="O43919" s="93"/>
      <c r="P43919" s="93"/>
    </row>
    <row r="43920" spans="14:16">
      <c r="N43920" s="102"/>
      <c r="O43920" s="93"/>
      <c r="P43920" s="93"/>
    </row>
    <row r="43921" spans="14:16">
      <c r="N43921" s="102"/>
      <c r="O43921" s="93"/>
      <c r="P43921" s="93"/>
    </row>
    <row r="43922" spans="14:16">
      <c r="N43922" s="102"/>
      <c r="O43922" s="93"/>
      <c r="P43922" s="93"/>
    </row>
    <row r="43923" spans="14:16">
      <c r="N43923" s="102"/>
      <c r="O43923" s="93"/>
      <c r="P43923" s="93"/>
    </row>
    <row r="43924" spans="14:16">
      <c r="N43924" s="102"/>
      <c r="O43924" s="93"/>
      <c r="P43924" s="93"/>
    </row>
    <row r="43925" spans="14:16">
      <c r="N43925" s="102"/>
      <c r="O43925" s="93"/>
      <c r="P43925" s="93"/>
    </row>
    <row r="43926" spans="14:16">
      <c r="N43926" s="102"/>
      <c r="O43926" s="93"/>
      <c r="P43926" s="93"/>
    </row>
    <row r="43927" spans="14:16">
      <c r="N43927" s="102"/>
      <c r="O43927" s="93"/>
      <c r="P43927" s="93"/>
    </row>
    <row r="43928" spans="14:16">
      <c r="N43928" s="102"/>
      <c r="O43928" s="93"/>
      <c r="P43928" s="93"/>
    </row>
    <row r="43929" spans="14:16">
      <c r="N43929" s="102"/>
      <c r="O43929" s="93"/>
      <c r="P43929" s="93"/>
    </row>
    <row r="43930" spans="14:16">
      <c r="N43930" s="102"/>
      <c r="O43930" s="93"/>
      <c r="P43930" s="93"/>
    </row>
    <row r="43931" spans="14:16">
      <c r="N43931" s="102"/>
      <c r="O43931" s="93"/>
      <c r="P43931" s="93"/>
    </row>
    <row r="43932" spans="14:16">
      <c r="N43932" s="102"/>
      <c r="O43932" s="93"/>
      <c r="P43932" s="93"/>
    </row>
    <row r="43933" spans="14:16">
      <c r="N43933" s="102"/>
      <c r="O43933" s="93"/>
      <c r="P43933" s="93"/>
    </row>
    <row r="43934" spans="14:16">
      <c r="N43934" s="102"/>
      <c r="O43934" s="93"/>
      <c r="P43934" s="93"/>
    </row>
    <row r="43935" spans="14:16">
      <c r="N43935" s="102"/>
      <c r="O43935" s="93"/>
      <c r="P43935" s="93"/>
    </row>
    <row r="43936" spans="14:16">
      <c r="N43936" s="102"/>
      <c r="O43936" s="93"/>
      <c r="P43936" s="93"/>
    </row>
    <row r="43937" spans="14:16">
      <c r="N43937" s="102"/>
      <c r="O43937" s="93"/>
      <c r="P43937" s="93"/>
    </row>
    <row r="43938" spans="14:16">
      <c r="N43938" s="102"/>
      <c r="O43938" s="93"/>
      <c r="P43938" s="93"/>
    </row>
    <row r="43939" spans="14:16">
      <c r="N43939" s="102"/>
      <c r="O43939" s="93"/>
      <c r="P43939" s="93"/>
    </row>
    <row r="43940" spans="14:16">
      <c r="N43940" s="102"/>
      <c r="O43940" s="93"/>
      <c r="P43940" s="93"/>
    </row>
    <row r="43941" spans="14:16">
      <c r="N43941" s="102"/>
      <c r="O43941" s="93"/>
      <c r="P43941" s="93"/>
    </row>
    <row r="43942" spans="14:16">
      <c r="N43942" s="102"/>
      <c r="O43942" s="93"/>
      <c r="P43942" s="93"/>
    </row>
    <row r="43943" spans="14:16">
      <c r="N43943" s="102"/>
      <c r="O43943" s="93"/>
      <c r="P43943" s="93"/>
    </row>
    <row r="43944" spans="14:16">
      <c r="N43944" s="102"/>
      <c r="O43944" s="93"/>
      <c r="P43944" s="93"/>
    </row>
    <row r="43945" spans="14:16">
      <c r="N43945" s="102"/>
      <c r="O43945" s="93"/>
      <c r="P43945" s="93"/>
    </row>
    <row r="43946" spans="14:16">
      <c r="N43946" s="102"/>
      <c r="O43946" s="93"/>
      <c r="P43946" s="93"/>
    </row>
    <row r="43947" spans="14:16">
      <c r="N43947" s="102"/>
      <c r="O43947" s="93"/>
      <c r="P43947" s="93"/>
    </row>
    <row r="43948" spans="14:16">
      <c r="N43948" s="102"/>
      <c r="O43948" s="93"/>
      <c r="P43948" s="93"/>
    </row>
    <row r="43949" spans="14:16">
      <c r="N43949" s="102"/>
      <c r="O43949" s="93"/>
      <c r="P43949" s="93"/>
    </row>
    <row r="43950" spans="14:16">
      <c r="N43950" s="102"/>
      <c r="O43950" s="93"/>
      <c r="P43950" s="93"/>
    </row>
    <row r="43951" spans="14:16">
      <c r="N43951" s="102"/>
      <c r="O43951" s="93"/>
      <c r="P43951" s="93"/>
    </row>
    <row r="43952" spans="14:16">
      <c r="N43952" s="102"/>
      <c r="O43952" s="93"/>
      <c r="P43952" s="93"/>
    </row>
    <row r="43953" spans="14:16">
      <c r="N43953" s="102"/>
      <c r="O43953" s="93"/>
      <c r="P43953" s="93"/>
    </row>
    <row r="43954" spans="14:16">
      <c r="N43954" s="102"/>
      <c r="O43954" s="93"/>
      <c r="P43954" s="93"/>
    </row>
    <row r="43955" spans="14:16">
      <c r="N43955" s="102"/>
      <c r="O43955" s="93"/>
      <c r="P43955" s="93"/>
    </row>
    <row r="43956" spans="14:16">
      <c r="N43956" s="102"/>
      <c r="O43956" s="93"/>
      <c r="P43956" s="93"/>
    </row>
    <row r="43957" spans="14:16">
      <c r="N43957" s="102"/>
      <c r="O43957" s="93"/>
      <c r="P43957" s="93"/>
    </row>
    <row r="43958" spans="14:16">
      <c r="N43958" s="102"/>
      <c r="O43958" s="93"/>
      <c r="P43958" s="93"/>
    </row>
    <row r="43959" spans="14:16">
      <c r="N43959" s="102"/>
      <c r="O43959" s="93"/>
      <c r="P43959" s="93"/>
    </row>
    <row r="43960" spans="14:16">
      <c r="N43960" s="102"/>
      <c r="O43960" s="93"/>
      <c r="P43960" s="93"/>
    </row>
    <row r="43961" spans="14:16">
      <c r="N43961" s="102"/>
      <c r="O43961" s="93"/>
      <c r="P43961" s="93"/>
    </row>
    <row r="43962" spans="14:16">
      <c r="N43962" s="102"/>
      <c r="O43962" s="93"/>
      <c r="P43962" s="93"/>
    </row>
    <row r="43963" spans="14:16">
      <c r="N43963" s="102"/>
      <c r="O43963" s="93"/>
      <c r="P43963" s="93"/>
    </row>
    <row r="43964" spans="14:16">
      <c r="N43964" s="102"/>
      <c r="O43964" s="93"/>
      <c r="P43964" s="93"/>
    </row>
    <row r="43965" spans="14:16">
      <c r="N43965" s="102"/>
      <c r="O43965" s="93"/>
      <c r="P43965" s="93"/>
    </row>
    <row r="43966" spans="14:16">
      <c r="N43966" s="102"/>
      <c r="O43966" s="93"/>
      <c r="P43966" s="93"/>
    </row>
    <row r="43967" spans="14:16">
      <c r="N43967" s="102"/>
      <c r="O43967" s="93"/>
      <c r="P43967" s="93"/>
    </row>
    <row r="43968" spans="14:16">
      <c r="N43968" s="102"/>
      <c r="O43968" s="93"/>
      <c r="P43968" s="93"/>
    </row>
    <row r="43969" spans="14:16">
      <c r="N43969" s="102"/>
      <c r="O43969" s="93"/>
      <c r="P43969" s="93"/>
    </row>
    <row r="43970" spans="14:16">
      <c r="N43970" s="102"/>
      <c r="O43970" s="93"/>
      <c r="P43970" s="93"/>
    </row>
    <row r="43971" spans="14:16">
      <c r="N43971" s="102"/>
      <c r="O43971" s="93"/>
      <c r="P43971" s="93"/>
    </row>
    <row r="43972" spans="14:16">
      <c r="N43972" s="102"/>
      <c r="O43972" s="93"/>
      <c r="P43972" s="93"/>
    </row>
    <row r="43973" spans="14:16">
      <c r="N43973" s="102"/>
      <c r="O43973" s="93"/>
      <c r="P43973" s="93"/>
    </row>
    <row r="43974" spans="14:16">
      <c r="N43974" s="102"/>
      <c r="O43974" s="93"/>
      <c r="P43974" s="93"/>
    </row>
    <row r="43975" spans="14:16">
      <c r="N43975" s="102"/>
      <c r="O43975" s="93"/>
      <c r="P43975" s="93"/>
    </row>
    <row r="43976" spans="14:16">
      <c r="N43976" s="102"/>
      <c r="O43976" s="93"/>
      <c r="P43976" s="93"/>
    </row>
    <row r="43977" spans="14:16">
      <c r="N43977" s="102"/>
      <c r="O43977" s="93"/>
      <c r="P43977" s="93"/>
    </row>
    <row r="43978" spans="14:16">
      <c r="N43978" s="102"/>
      <c r="O43978" s="93"/>
      <c r="P43978" s="93"/>
    </row>
    <row r="43979" spans="14:16">
      <c r="N43979" s="102"/>
      <c r="O43979" s="93"/>
      <c r="P43979" s="93"/>
    </row>
    <row r="43980" spans="14:16">
      <c r="N43980" s="102"/>
      <c r="O43980" s="93"/>
      <c r="P43980" s="93"/>
    </row>
    <row r="43981" spans="14:16">
      <c r="N43981" s="102"/>
      <c r="O43981" s="93"/>
      <c r="P43981" s="93"/>
    </row>
    <row r="43982" spans="14:16">
      <c r="N43982" s="102"/>
      <c r="O43982" s="93"/>
      <c r="P43982" s="93"/>
    </row>
    <row r="43983" spans="14:16">
      <c r="N43983" s="102"/>
      <c r="O43983" s="93"/>
      <c r="P43983" s="93"/>
    </row>
    <row r="43984" spans="14:16">
      <c r="N43984" s="102"/>
      <c r="O43984" s="93"/>
      <c r="P43984" s="93"/>
    </row>
    <row r="43985" spans="14:16">
      <c r="N43985" s="102"/>
      <c r="O43985" s="93"/>
      <c r="P43985" s="93"/>
    </row>
    <row r="43986" spans="14:16">
      <c r="N43986" s="102"/>
      <c r="O43986" s="93"/>
      <c r="P43986" s="93"/>
    </row>
    <row r="43987" spans="14:16">
      <c r="N43987" s="102"/>
      <c r="O43987" s="93"/>
      <c r="P43987" s="93"/>
    </row>
    <row r="43988" spans="14:16">
      <c r="N43988" s="102"/>
      <c r="O43988" s="93"/>
      <c r="P43988" s="93"/>
    </row>
    <row r="43989" spans="14:16">
      <c r="N43989" s="102"/>
      <c r="O43989" s="93"/>
      <c r="P43989" s="93"/>
    </row>
    <row r="43990" spans="14:16">
      <c r="N43990" s="102"/>
      <c r="O43990" s="93"/>
      <c r="P43990" s="93"/>
    </row>
    <row r="43991" spans="14:16">
      <c r="N43991" s="102"/>
      <c r="O43991" s="93"/>
      <c r="P43991" s="93"/>
    </row>
    <row r="43992" spans="14:16">
      <c r="N43992" s="102"/>
      <c r="O43992" s="93"/>
      <c r="P43992" s="93"/>
    </row>
    <row r="43993" spans="14:16">
      <c r="N43993" s="102"/>
      <c r="O43993" s="93"/>
      <c r="P43993" s="93"/>
    </row>
    <row r="43994" spans="14:16">
      <c r="N43994" s="102"/>
      <c r="O43994" s="93"/>
      <c r="P43994" s="93"/>
    </row>
    <row r="43995" spans="14:16">
      <c r="N43995" s="102"/>
      <c r="O43995" s="93"/>
      <c r="P43995" s="93"/>
    </row>
    <row r="43996" spans="14:16">
      <c r="N43996" s="102"/>
      <c r="O43996" s="93"/>
      <c r="P43996" s="93"/>
    </row>
    <row r="43997" spans="14:16">
      <c r="N43997" s="102"/>
      <c r="O43997" s="93"/>
      <c r="P43997" s="93"/>
    </row>
    <row r="43998" spans="14:16">
      <c r="N43998" s="102"/>
      <c r="O43998" s="93"/>
      <c r="P43998" s="93"/>
    </row>
    <row r="43999" spans="14:16">
      <c r="N43999" s="102"/>
      <c r="O43999" s="93"/>
      <c r="P43999" s="93"/>
    </row>
    <row r="44000" spans="14:16">
      <c r="N44000" s="102"/>
      <c r="O44000" s="93"/>
      <c r="P44000" s="93"/>
    </row>
    <row r="44001" spans="14:16">
      <c r="N44001" s="102"/>
      <c r="O44001" s="93"/>
      <c r="P44001" s="93"/>
    </row>
    <row r="44002" spans="14:16">
      <c r="N44002" s="102"/>
      <c r="O44002" s="93"/>
      <c r="P44002" s="93"/>
    </row>
    <row r="44003" spans="14:16">
      <c r="N44003" s="102"/>
      <c r="O44003" s="93"/>
      <c r="P44003" s="93"/>
    </row>
    <row r="44004" spans="14:16">
      <c r="N44004" s="102"/>
      <c r="O44004" s="93"/>
      <c r="P44004" s="93"/>
    </row>
    <row r="44005" spans="14:16">
      <c r="N44005" s="102"/>
      <c r="O44005" s="93"/>
      <c r="P44005" s="93"/>
    </row>
    <row r="44006" spans="14:16">
      <c r="N44006" s="102"/>
      <c r="O44006" s="93"/>
      <c r="P44006" s="93"/>
    </row>
    <row r="44007" spans="14:16">
      <c r="N44007" s="102"/>
      <c r="O44007" s="93"/>
      <c r="P44007" s="93"/>
    </row>
    <row r="44008" spans="14:16">
      <c r="N44008" s="102"/>
      <c r="O44008" s="93"/>
      <c r="P44008" s="93"/>
    </row>
    <row r="44009" spans="14:16">
      <c r="N44009" s="102"/>
      <c r="O44009" s="93"/>
      <c r="P44009" s="93"/>
    </row>
    <row r="44010" spans="14:16">
      <c r="N44010" s="102"/>
      <c r="O44010" s="93"/>
      <c r="P44010" s="93"/>
    </row>
    <row r="44011" spans="14:16">
      <c r="N44011" s="102"/>
      <c r="O44011" s="93"/>
      <c r="P44011" s="93"/>
    </row>
    <row r="44012" spans="14:16">
      <c r="N44012" s="102"/>
      <c r="O44012" s="93"/>
      <c r="P44012" s="93"/>
    </row>
    <row r="44013" spans="14:16">
      <c r="N44013" s="102"/>
      <c r="O44013" s="93"/>
      <c r="P44013" s="93"/>
    </row>
    <row r="44014" spans="14:16">
      <c r="N44014" s="102"/>
      <c r="O44014" s="93"/>
      <c r="P44014" s="93"/>
    </row>
    <row r="44015" spans="14:16">
      <c r="N44015" s="102"/>
      <c r="O44015" s="93"/>
      <c r="P44015" s="93"/>
    </row>
    <row r="44016" spans="14:16">
      <c r="N44016" s="102"/>
      <c r="O44016" s="93"/>
      <c r="P44016" s="93"/>
    </row>
    <row r="44017" spans="14:16">
      <c r="N44017" s="102"/>
      <c r="O44017" s="93"/>
      <c r="P44017" s="93"/>
    </row>
    <row r="44018" spans="14:16">
      <c r="N44018" s="102"/>
      <c r="O44018" s="93"/>
      <c r="P44018" s="93"/>
    </row>
    <row r="44019" spans="14:16">
      <c r="N44019" s="102"/>
      <c r="O44019" s="93"/>
      <c r="P44019" s="93"/>
    </row>
    <row r="44020" spans="14:16">
      <c r="N44020" s="102"/>
      <c r="O44020" s="93"/>
      <c r="P44020" s="93"/>
    </row>
    <row r="44021" spans="14:16">
      <c r="N44021" s="102"/>
      <c r="O44021" s="93"/>
      <c r="P44021" s="93"/>
    </row>
    <row r="44022" spans="14:16">
      <c r="N44022" s="102"/>
      <c r="O44022" s="93"/>
      <c r="P44022" s="93"/>
    </row>
    <row r="44023" spans="14:16">
      <c r="N44023" s="102"/>
      <c r="O44023" s="93"/>
      <c r="P44023" s="93"/>
    </row>
    <row r="44024" spans="14:16">
      <c r="N44024" s="102"/>
      <c r="O44024" s="93"/>
      <c r="P44024" s="93"/>
    </row>
    <row r="44025" spans="14:16">
      <c r="N44025" s="102"/>
      <c r="O44025" s="93"/>
      <c r="P44025" s="93"/>
    </row>
    <row r="44026" spans="14:16">
      <c r="N44026" s="102"/>
      <c r="O44026" s="93"/>
      <c r="P44026" s="93"/>
    </row>
    <row r="44027" spans="14:16">
      <c r="N44027" s="102"/>
      <c r="O44027" s="93"/>
      <c r="P44027" s="93"/>
    </row>
    <row r="44028" spans="14:16">
      <c r="N44028" s="102"/>
      <c r="O44028" s="93"/>
      <c r="P44028" s="93"/>
    </row>
    <row r="44029" spans="14:16">
      <c r="N44029" s="102"/>
      <c r="O44029" s="93"/>
      <c r="P44029" s="93"/>
    </row>
    <row r="44030" spans="14:16">
      <c r="N44030" s="102"/>
      <c r="O44030" s="93"/>
      <c r="P44030" s="93"/>
    </row>
    <row r="44031" spans="14:16">
      <c r="N44031" s="102"/>
      <c r="O44031" s="93"/>
      <c r="P44031" s="93"/>
    </row>
    <row r="44032" spans="14:16">
      <c r="N44032" s="102"/>
      <c r="O44032" s="93"/>
      <c r="P44032" s="93"/>
    </row>
    <row r="44033" spans="14:16">
      <c r="N44033" s="102"/>
      <c r="O44033" s="93"/>
      <c r="P44033" s="93"/>
    </row>
    <row r="44034" spans="14:16">
      <c r="N44034" s="102"/>
      <c r="O44034" s="93"/>
      <c r="P44034" s="93"/>
    </row>
    <row r="44035" spans="14:16">
      <c r="N44035" s="102"/>
      <c r="O44035" s="93"/>
      <c r="P44035" s="93"/>
    </row>
    <row r="44036" spans="14:16">
      <c r="N44036" s="102"/>
      <c r="O44036" s="93"/>
      <c r="P44036" s="93"/>
    </row>
    <row r="44037" spans="14:16">
      <c r="N44037" s="102"/>
      <c r="O44037" s="93"/>
      <c r="P44037" s="93"/>
    </row>
    <row r="44038" spans="14:16">
      <c r="N44038" s="102"/>
      <c r="O44038" s="93"/>
      <c r="P44038" s="93"/>
    </row>
    <row r="44039" spans="14:16">
      <c r="N44039" s="102"/>
      <c r="O44039" s="93"/>
      <c r="P44039" s="93"/>
    </row>
    <row r="44040" spans="14:16">
      <c r="N44040" s="102"/>
      <c r="O44040" s="93"/>
      <c r="P44040" s="93"/>
    </row>
    <row r="44041" spans="14:16">
      <c r="N44041" s="102"/>
      <c r="O44041" s="93"/>
      <c r="P44041" s="93"/>
    </row>
    <row r="44042" spans="14:16">
      <c r="N44042" s="102"/>
      <c r="O44042" s="93"/>
      <c r="P44042" s="93"/>
    </row>
    <row r="44043" spans="14:16">
      <c r="N44043" s="102"/>
      <c r="O44043" s="93"/>
      <c r="P44043" s="93"/>
    </row>
    <row r="44044" spans="14:16">
      <c r="N44044" s="102"/>
      <c r="O44044" s="93"/>
      <c r="P44044" s="93"/>
    </row>
    <row r="44045" spans="14:16">
      <c r="N44045" s="102"/>
      <c r="O44045" s="93"/>
      <c r="P44045" s="93"/>
    </row>
    <row r="44046" spans="14:16">
      <c r="N44046" s="102"/>
      <c r="O44046" s="93"/>
      <c r="P44046" s="93"/>
    </row>
    <row r="44047" spans="14:16">
      <c r="N44047" s="102"/>
      <c r="O44047" s="93"/>
      <c r="P44047" s="93"/>
    </row>
    <row r="44048" spans="14:16">
      <c r="N44048" s="102"/>
      <c r="O44048" s="93"/>
      <c r="P44048" s="93"/>
    </row>
    <row r="44049" spans="14:16">
      <c r="N44049" s="102"/>
      <c r="O44049" s="93"/>
      <c r="P44049" s="93"/>
    </row>
    <row r="44050" spans="14:16">
      <c r="N44050" s="102"/>
      <c r="O44050" s="93"/>
      <c r="P44050" s="93"/>
    </row>
    <row r="44051" spans="14:16">
      <c r="N44051" s="102"/>
      <c r="O44051" s="93"/>
      <c r="P44051" s="93"/>
    </row>
    <row r="44052" spans="14:16">
      <c r="N44052" s="102"/>
      <c r="O44052" s="93"/>
      <c r="P44052" s="93"/>
    </row>
    <row r="44053" spans="14:16">
      <c r="N44053" s="102"/>
      <c r="O44053" s="93"/>
      <c r="P44053" s="93"/>
    </row>
    <row r="44054" spans="14:16">
      <c r="N44054" s="102"/>
      <c r="O44054" s="93"/>
      <c r="P44054" s="93"/>
    </row>
    <row r="44055" spans="14:16">
      <c r="N44055" s="102"/>
      <c r="O44055" s="93"/>
      <c r="P44055" s="93"/>
    </row>
    <row r="44056" spans="14:16">
      <c r="N44056" s="102"/>
      <c r="O44056" s="93"/>
      <c r="P44056" s="93"/>
    </row>
    <row r="44057" spans="14:16">
      <c r="N44057" s="102"/>
      <c r="O44057" s="93"/>
      <c r="P44057" s="93"/>
    </row>
    <row r="44058" spans="14:16">
      <c r="N44058" s="102"/>
      <c r="O44058" s="93"/>
      <c r="P44058" s="93"/>
    </row>
    <row r="44059" spans="14:16">
      <c r="N44059" s="102"/>
      <c r="O44059" s="93"/>
      <c r="P44059" s="93"/>
    </row>
    <row r="44060" spans="14:16">
      <c r="N44060" s="102"/>
      <c r="O44060" s="93"/>
      <c r="P44060" s="93"/>
    </row>
    <row r="44061" spans="14:16">
      <c r="N44061" s="102"/>
      <c r="O44061" s="93"/>
      <c r="P44061" s="93"/>
    </row>
    <row r="44062" spans="14:16">
      <c r="N44062" s="102"/>
      <c r="O44062" s="93"/>
      <c r="P44062" s="93"/>
    </row>
    <row r="44063" spans="14:16">
      <c r="N44063" s="102"/>
      <c r="O44063" s="93"/>
      <c r="P44063" s="93"/>
    </row>
    <row r="44064" spans="14:16">
      <c r="N44064" s="102"/>
      <c r="O44064" s="93"/>
      <c r="P44064" s="93"/>
    </row>
    <row r="44065" spans="14:16">
      <c r="N44065" s="102"/>
      <c r="O44065" s="93"/>
      <c r="P44065" s="93"/>
    </row>
    <row r="44066" spans="14:16">
      <c r="N44066" s="102"/>
      <c r="O44066" s="93"/>
      <c r="P44066" s="93"/>
    </row>
    <row r="44067" spans="14:16">
      <c r="N44067" s="102"/>
      <c r="O44067" s="93"/>
      <c r="P44067" s="93"/>
    </row>
    <row r="44068" spans="14:16">
      <c r="N44068" s="102"/>
      <c r="O44068" s="93"/>
      <c r="P44068" s="93"/>
    </row>
    <row r="44069" spans="14:16">
      <c r="N44069" s="102"/>
      <c r="O44069" s="93"/>
      <c r="P44069" s="93"/>
    </row>
    <row r="44070" spans="14:16">
      <c r="N44070" s="102"/>
      <c r="O44070" s="93"/>
      <c r="P44070" s="93"/>
    </row>
    <row r="44071" spans="14:16">
      <c r="N44071" s="102"/>
      <c r="O44071" s="93"/>
      <c r="P44071" s="93"/>
    </row>
    <row r="44072" spans="14:16">
      <c r="N44072" s="102"/>
      <c r="O44072" s="93"/>
      <c r="P44072" s="93"/>
    </row>
    <row r="44073" spans="14:16">
      <c r="N44073" s="102"/>
      <c r="O44073" s="93"/>
      <c r="P44073" s="93"/>
    </row>
    <row r="44074" spans="14:16">
      <c r="N44074" s="102"/>
      <c r="O44074" s="93"/>
      <c r="P44074" s="93"/>
    </row>
    <row r="44075" spans="14:16">
      <c r="N44075" s="102"/>
      <c r="O44075" s="93"/>
      <c r="P44075" s="93"/>
    </row>
    <row r="44076" spans="14:16">
      <c r="N44076" s="102"/>
      <c r="O44076" s="93"/>
      <c r="P44076" s="93"/>
    </row>
    <row r="44077" spans="14:16">
      <c r="N44077" s="102"/>
      <c r="O44077" s="93"/>
      <c r="P44077" s="93"/>
    </row>
    <row r="44078" spans="14:16">
      <c r="N44078" s="102"/>
      <c r="O44078" s="93"/>
      <c r="P44078" s="93"/>
    </row>
    <row r="44079" spans="14:16">
      <c r="N44079" s="102"/>
      <c r="O44079" s="93"/>
      <c r="P44079" s="93"/>
    </row>
    <row r="44080" spans="14:16">
      <c r="N44080" s="102"/>
      <c r="O44080" s="93"/>
      <c r="P44080" s="93"/>
    </row>
    <row r="44081" spans="14:16">
      <c r="N44081" s="102"/>
      <c r="O44081" s="93"/>
      <c r="P44081" s="93"/>
    </row>
    <row r="44082" spans="14:16">
      <c r="N44082" s="102"/>
      <c r="O44082" s="93"/>
      <c r="P44082" s="93"/>
    </row>
    <row r="44083" spans="14:16">
      <c r="N44083" s="102"/>
      <c r="O44083" s="93"/>
      <c r="P44083" s="93"/>
    </row>
    <row r="44084" spans="14:16">
      <c r="N44084" s="102"/>
      <c r="O44084" s="93"/>
      <c r="P44084" s="93"/>
    </row>
    <row r="44085" spans="14:16">
      <c r="N44085" s="102"/>
      <c r="O44085" s="93"/>
      <c r="P44085" s="93"/>
    </row>
    <row r="44086" spans="14:16">
      <c r="N44086" s="102"/>
      <c r="O44086" s="93"/>
      <c r="P44086" s="93"/>
    </row>
    <row r="44087" spans="14:16">
      <c r="N44087" s="102"/>
      <c r="O44087" s="93"/>
      <c r="P44087" s="93"/>
    </row>
    <row r="44088" spans="14:16">
      <c r="N44088" s="102"/>
      <c r="O44088" s="93"/>
      <c r="P44088" s="93"/>
    </row>
    <row r="44089" spans="14:16">
      <c r="N44089" s="102"/>
      <c r="O44089" s="93"/>
      <c r="P44089" s="93"/>
    </row>
    <row r="44090" spans="14:16">
      <c r="N44090" s="102"/>
      <c r="O44090" s="93"/>
      <c r="P44090" s="93"/>
    </row>
    <row r="44091" spans="14:16">
      <c r="N44091" s="102"/>
      <c r="O44091" s="93"/>
      <c r="P44091" s="93"/>
    </row>
    <row r="44092" spans="14:16">
      <c r="N44092" s="102"/>
      <c r="O44092" s="93"/>
      <c r="P44092" s="93"/>
    </row>
    <row r="44093" spans="14:16">
      <c r="N44093" s="102"/>
      <c r="O44093" s="93"/>
      <c r="P44093" s="93"/>
    </row>
    <row r="44094" spans="14:16">
      <c r="N44094" s="102"/>
      <c r="O44094" s="93"/>
      <c r="P44094" s="93"/>
    </row>
    <row r="44095" spans="14:16">
      <c r="N44095" s="102"/>
      <c r="O44095" s="93"/>
      <c r="P44095" s="93"/>
    </row>
    <row r="44096" spans="14:16">
      <c r="N44096" s="102"/>
      <c r="O44096" s="93"/>
      <c r="P44096" s="93"/>
    </row>
    <row r="44097" spans="14:16">
      <c r="N44097" s="102"/>
      <c r="O44097" s="93"/>
      <c r="P44097" s="93"/>
    </row>
    <row r="44098" spans="14:16">
      <c r="N44098" s="102"/>
      <c r="O44098" s="93"/>
      <c r="P44098" s="93"/>
    </row>
    <row r="44099" spans="14:16">
      <c r="N44099" s="102"/>
      <c r="O44099" s="93"/>
      <c r="P44099" s="93"/>
    </row>
    <row r="44100" spans="14:16">
      <c r="N44100" s="102"/>
      <c r="O44100" s="93"/>
      <c r="P44100" s="93"/>
    </row>
    <row r="44101" spans="14:16">
      <c r="N44101" s="102"/>
      <c r="O44101" s="93"/>
      <c r="P44101" s="93"/>
    </row>
    <row r="44102" spans="14:16">
      <c r="N44102" s="102"/>
      <c r="O44102" s="93"/>
      <c r="P44102" s="93"/>
    </row>
    <row r="44103" spans="14:16">
      <c r="N44103" s="102"/>
      <c r="O44103" s="93"/>
      <c r="P44103" s="93"/>
    </row>
    <row r="44104" spans="14:16">
      <c r="N44104" s="102"/>
      <c r="O44104" s="93"/>
      <c r="P44104" s="93"/>
    </row>
    <row r="44105" spans="14:16">
      <c r="N44105" s="102"/>
      <c r="O44105" s="93"/>
      <c r="P44105" s="93"/>
    </row>
    <row r="44106" spans="14:16">
      <c r="N44106" s="102"/>
      <c r="O44106" s="93"/>
      <c r="P44106" s="93"/>
    </row>
    <row r="44107" spans="14:16">
      <c r="N44107" s="102"/>
      <c r="O44107" s="93"/>
      <c r="P44107" s="93"/>
    </row>
    <row r="44108" spans="14:16">
      <c r="N44108" s="102"/>
      <c r="O44108" s="93"/>
      <c r="P44108" s="93"/>
    </row>
    <row r="44109" spans="14:16">
      <c r="N44109" s="102"/>
      <c r="O44109" s="93"/>
      <c r="P44109" s="93"/>
    </row>
    <row r="44110" spans="14:16">
      <c r="N44110" s="102"/>
      <c r="O44110" s="93"/>
      <c r="P44110" s="93"/>
    </row>
    <row r="44111" spans="14:16">
      <c r="N44111" s="102"/>
      <c r="O44111" s="93"/>
      <c r="P44111" s="93"/>
    </row>
    <row r="44112" spans="14:16">
      <c r="N44112" s="102"/>
      <c r="O44112" s="93"/>
      <c r="P44112" s="93"/>
    </row>
    <row r="44113" spans="14:16">
      <c r="N44113" s="102"/>
      <c r="O44113" s="93"/>
      <c r="P44113" s="93"/>
    </row>
    <row r="44114" spans="14:16">
      <c r="N44114" s="102"/>
      <c r="O44114" s="93"/>
      <c r="P44114" s="93"/>
    </row>
    <row r="44115" spans="14:16">
      <c r="N44115" s="102"/>
      <c r="O44115" s="93"/>
      <c r="P44115" s="93"/>
    </row>
    <row r="44116" spans="14:16">
      <c r="N44116" s="102"/>
      <c r="O44116" s="93"/>
      <c r="P44116" s="93"/>
    </row>
    <row r="44117" spans="14:16">
      <c r="N44117" s="102"/>
      <c r="O44117" s="93"/>
      <c r="P44117" s="93"/>
    </row>
    <row r="44118" spans="14:16">
      <c r="N44118" s="102"/>
      <c r="O44118" s="93"/>
      <c r="P44118" s="93"/>
    </row>
    <row r="44119" spans="14:16">
      <c r="N44119" s="102"/>
      <c r="O44119" s="93"/>
      <c r="P44119" s="93"/>
    </row>
    <row r="44120" spans="14:16">
      <c r="N44120" s="102"/>
      <c r="O44120" s="93"/>
      <c r="P44120" s="93"/>
    </row>
    <row r="44121" spans="14:16">
      <c r="N44121" s="102"/>
      <c r="O44121" s="93"/>
      <c r="P44121" s="93"/>
    </row>
    <row r="44122" spans="14:16">
      <c r="N44122" s="102"/>
      <c r="O44122" s="93"/>
      <c r="P44122" s="93"/>
    </row>
    <row r="44123" spans="14:16">
      <c r="N44123" s="102"/>
      <c r="O44123" s="93"/>
      <c r="P44123" s="93"/>
    </row>
    <row r="44124" spans="14:16">
      <c r="N44124" s="102"/>
      <c r="O44124" s="93"/>
      <c r="P44124" s="93"/>
    </row>
    <row r="44125" spans="14:16">
      <c r="N44125" s="102"/>
      <c r="O44125" s="93"/>
      <c r="P44125" s="93"/>
    </row>
    <row r="44126" spans="14:16">
      <c r="N44126" s="102"/>
      <c r="O44126" s="93"/>
      <c r="P44126" s="93"/>
    </row>
    <row r="44127" spans="14:16">
      <c r="N44127" s="102"/>
      <c r="O44127" s="93"/>
      <c r="P44127" s="93"/>
    </row>
    <row r="44128" spans="14:16">
      <c r="N44128" s="102"/>
      <c r="O44128" s="93"/>
      <c r="P44128" s="93"/>
    </row>
    <row r="44129" spans="14:16">
      <c r="N44129" s="102"/>
      <c r="O44129" s="93"/>
      <c r="P44129" s="93"/>
    </row>
    <row r="44130" spans="14:16">
      <c r="N44130" s="102"/>
      <c r="O44130" s="93"/>
      <c r="P44130" s="93"/>
    </row>
    <row r="44131" spans="14:16">
      <c r="N44131" s="102"/>
      <c r="O44131" s="93"/>
      <c r="P44131" s="93"/>
    </row>
    <row r="44132" spans="14:16">
      <c r="N44132" s="102"/>
      <c r="O44132" s="93"/>
      <c r="P44132" s="93"/>
    </row>
    <row r="44133" spans="14:16">
      <c r="N44133" s="102"/>
      <c r="O44133" s="93"/>
      <c r="P44133" s="93"/>
    </row>
    <row r="44134" spans="14:16">
      <c r="N44134" s="102"/>
      <c r="O44134" s="93"/>
      <c r="P44134" s="93"/>
    </row>
    <row r="44135" spans="14:16">
      <c r="N44135" s="102"/>
      <c r="O44135" s="93"/>
      <c r="P44135" s="93"/>
    </row>
    <row r="44136" spans="14:16">
      <c r="N44136" s="102"/>
      <c r="O44136" s="93"/>
      <c r="P44136" s="93"/>
    </row>
    <row r="44137" spans="14:16">
      <c r="N44137" s="102"/>
      <c r="O44137" s="93"/>
      <c r="P44137" s="93"/>
    </row>
    <row r="44138" spans="14:16">
      <c r="N44138" s="102"/>
      <c r="O44138" s="93"/>
      <c r="P44138" s="93"/>
    </row>
    <row r="44139" spans="14:16">
      <c r="N44139" s="102"/>
      <c r="O44139" s="93"/>
      <c r="P44139" s="93"/>
    </row>
    <row r="44140" spans="14:16">
      <c r="N44140" s="102"/>
      <c r="O44140" s="93"/>
      <c r="P44140" s="93"/>
    </row>
    <row r="44141" spans="14:16">
      <c r="N44141" s="102"/>
      <c r="O44141" s="93"/>
      <c r="P44141" s="93"/>
    </row>
    <row r="44142" spans="14:16">
      <c r="N44142" s="102"/>
      <c r="O44142" s="93"/>
      <c r="P44142" s="93"/>
    </row>
    <row r="44143" spans="14:16">
      <c r="N44143" s="102"/>
      <c r="O44143" s="93"/>
      <c r="P44143" s="93"/>
    </row>
    <row r="44144" spans="14:16">
      <c r="N44144" s="102"/>
      <c r="O44144" s="93"/>
      <c r="P44144" s="93"/>
    </row>
    <row r="44145" spans="14:16">
      <c r="N44145" s="102"/>
      <c r="O44145" s="93"/>
      <c r="P44145" s="93"/>
    </row>
    <row r="44146" spans="14:16">
      <c r="N44146" s="102"/>
      <c r="O44146" s="93"/>
      <c r="P44146" s="93"/>
    </row>
    <row r="44147" spans="14:16">
      <c r="N44147" s="102"/>
      <c r="O44147" s="93"/>
      <c r="P44147" s="93"/>
    </row>
    <row r="44148" spans="14:16">
      <c r="N44148" s="102"/>
      <c r="O44148" s="93"/>
      <c r="P44148" s="93"/>
    </row>
    <row r="44149" spans="14:16">
      <c r="N44149" s="102"/>
      <c r="O44149" s="93"/>
      <c r="P44149" s="93"/>
    </row>
    <row r="44150" spans="14:16">
      <c r="N44150" s="102"/>
      <c r="O44150" s="93"/>
      <c r="P44150" s="93"/>
    </row>
    <row r="44151" spans="14:16">
      <c r="N44151" s="102"/>
      <c r="O44151" s="93"/>
      <c r="P44151" s="93"/>
    </row>
    <row r="44152" spans="14:16">
      <c r="N44152" s="102"/>
      <c r="O44152" s="93"/>
      <c r="P44152" s="93"/>
    </row>
    <row r="44153" spans="14:16">
      <c r="N44153" s="102"/>
      <c r="O44153" s="93"/>
      <c r="P44153" s="93"/>
    </row>
    <row r="44154" spans="14:16">
      <c r="N44154" s="102"/>
      <c r="O44154" s="93"/>
      <c r="P44154" s="93"/>
    </row>
    <row r="44155" spans="14:16">
      <c r="N44155" s="102"/>
      <c r="O44155" s="93"/>
      <c r="P44155" s="93"/>
    </row>
    <row r="44156" spans="14:16">
      <c r="N44156" s="102"/>
      <c r="O44156" s="93"/>
      <c r="P44156" s="93"/>
    </row>
    <row r="44157" spans="14:16">
      <c r="N44157" s="102"/>
      <c r="O44157" s="93"/>
      <c r="P44157" s="93"/>
    </row>
    <row r="44158" spans="14:16">
      <c r="N44158" s="102"/>
      <c r="O44158" s="93"/>
      <c r="P44158" s="93"/>
    </row>
    <row r="44159" spans="14:16">
      <c r="N44159" s="102"/>
      <c r="O44159" s="93"/>
      <c r="P44159" s="93"/>
    </row>
    <row r="44160" spans="14:16">
      <c r="N44160" s="102"/>
      <c r="O44160" s="93"/>
      <c r="P44160" s="93"/>
    </row>
    <row r="44161" spans="14:16">
      <c r="N44161" s="102"/>
      <c r="O44161" s="93"/>
      <c r="P44161" s="93"/>
    </row>
    <row r="44162" spans="14:16">
      <c r="N44162" s="102"/>
      <c r="O44162" s="93"/>
      <c r="P44162" s="93"/>
    </row>
    <row r="44163" spans="14:16">
      <c r="N44163" s="102"/>
      <c r="O44163" s="93"/>
      <c r="P44163" s="93"/>
    </row>
    <row r="44164" spans="14:16">
      <c r="N44164" s="102"/>
      <c r="O44164" s="93"/>
      <c r="P44164" s="93"/>
    </row>
    <row r="44165" spans="14:16">
      <c r="N44165" s="102"/>
      <c r="O44165" s="93"/>
      <c r="P44165" s="93"/>
    </row>
    <row r="44166" spans="14:16">
      <c r="N44166" s="102"/>
      <c r="O44166" s="93"/>
      <c r="P44166" s="93"/>
    </row>
    <row r="44167" spans="14:16">
      <c r="N44167" s="102"/>
      <c r="O44167" s="93"/>
      <c r="P44167" s="93"/>
    </row>
    <row r="44168" spans="14:16">
      <c r="N44168" s="102"/>
      <c r="O44168" s="93"/>
      <c r="P44168" s="93"/>
    </row>
    <row r="44169" spans="14:16">
      <c r="N44169" s="102"/>
      <c r="O44169" s="93"/>
      <c r="P44169" s="93"/>
    </row>
    <row r="44170" spans="14:16">
      <c r="N44170" s="102"/>
      <c r="O44170" s="93"/>
      <c r="P44170" s="93"/>
    </row>
    <row r="44171" spans="14:16">
      <c r="N44171" s="102"/>
      <c r="O44171" s="93"/>
      <c r="P44171" s="93"/>
    </row>
    <row r="44172" spans="14:16">
      <c r="N44172" s="102"/>
      <c r="O44172" s="93"/>
      <c r="P44172" s="93"/>
    </row>
    <row r="44173" spans="14:16">
      <c r="N44173" s="102"/>
      <c r="O44173" s="93"/>
      <c r="P44173" s="93"/>
    </row>
    <row r="44174" spans="14:16">
      <c r="N44174" s="102"/>
      <c r="O44174" s="93"/>
      <c r="P44174" s="93"/>
    </row>
    <row r="44175" spans="14:16">
      <c r="N44175" s="102"/>
      <c r="O44175" s="93"/>
      <c r="P44175" s="93"/>
    </row>
    <row r="44176" spans="14:16">
      <c r="N44176" s="102"/>
      <c r="O44176" s="93"/>
      <c r="P44176" s="93"/>
    </row>
    <row r="44177" spans="14:16">
      <c r="N44177" s="102"/>
      <c r="O44177" s="93"/>
      <c r="P44177" s="93"/>
    </row>
    <row r="44178" spans="14:16">
      <c r="N44178" s="102"/>
      <c r="O44178" s="93"/>
      <c r="P44178" s="93"/>
    </row>
    <row r="44179" spans="14:16">
      <c r="N44179" s="102"/>
      <c r="O44179" s="93"/>
      <c r="P44179" s="93"/>
    </row>
    <row r="44180" spans="14:16">
      <c r="N44180" s="102"/>
      <c r="O44180" s="93"/>
      <c r="P44180" s="93"/>
    </row>
    <row r="44181" spans="14:16">
      <c r="N44181" s="102"/>
      <c r="O44181" s="93"/>
      <c r="P44181" s="93"/>
    </row>
    <row r="44182" spans="14:16">
      <c r="N44182" s="102"/>
      <c r="O44182" s="93"/>
      <c r="P44182" s="93"/>
    </row>
    <row r="44183" spans="14:16">
      <c r="N44183" s="102"/>
      <c r="O44183" s="93"/>
      <c r="P44183" s="93"/>
    </row>
    <row r="44184" spans="14:16">
      <c r="N44184" s="102"/>
      <c r="O44184" s="93"/>
      <c r="P44184" s="93"/>
    </row>
    <row r="44185" spans="14:16">
      <c r="N44185" s="102"/>
      <c r="O44185" s="93"/>
      <c r="P44185" s="93"/>
    </row>
    <row r="44186" spans="14:16">
      <c r="N44186" s="102"/>
      <c r="O44186" s="93"/>
      <c r="P44186" s="93"/>
    </row>
    <row r="44187" spans="14:16">
      <c r="N44187" s="102"/>
      <c r="O44187" s="93"/>
      <c r="P44187" s="93"/>
    </row>
    <row r="44188" spans="14:16">
      <c r="N44188" s="102"/>
      <c r="O44188" s="93"/>
      <c r="P44188" s="93"/>
    </row>
    <row r="44189" spans="14:16">
      <c r="N44189" s="102"/>
      <c r="O44189" s="93"/>
      <c r="P44189" s="93"/>
    </row>
    <row r="44190" spans="14:16">
      <c r="N44190" s="102"/>
      <c r="O44190" s="93"/>
      <c r="P44190" s="93"/>
    </row>
    <row r="44191" spans="14:16">
      <c r="N44191" s="102"/>
      <c r="O44191" s="93"/>
      <c r="P44191" s="93"/>
    </row>
    <row r="44192" spans="14:16">
      <c r="N44192" s="102"/>
      <c r="O44192" s="93"/>
      <c r="P44192" s="93"/>
    </row>
    <row r="44193" spans="14:16">
      <c r="N44193" s="102"/>
      <c r="O44193" s="93"/>
      <c r="P44193" s="93"/>
    </row>
    <row r="44194" spans="14:16">
      <c r="N44194" s="102"/>
      <c r="O44194" s="93"/>
      <c r="P44194" s="93"/>
    </row>
    <row r="44195" spans="14:16">
      <c r="N44195" s="102"/>
      <c r="O44195" s="93"/>
      <c r="P44195" s="93"/>
    </row>
    <row r="44196" spans="14:16">
      <c r="N44196" s="102"/>
      <c r="O44196" s="93"/>
      <c r="P44196" s="93"/>
    </row>
    <row r="44197" spans="14:16">
      <c r="N44197" s="102"/>
      <c r="O44197" s="93"/>
      <c r="P44197" s="93"/>
    </row>
    <row r="44198" spans="14:16">
      <c r="N44198" s="102"/>
      <c r="O44198" s="93"/>
      <c r="P44198" s="93"/>
    </row>
    <row r="44199" spans="14:16">
      <c r="N44199" s="102"/>
      <c r="O44199" s="93"/>
      <c r="P44199" s="93"/>
    </row>
    <row r="44200" spans="14:16">
      <c r="N44200" s="102"/>
      <c r="O44200" s="93"/>
      <c r="P44200" s="93"/>
    </row>
    <row r="44201" spans="14:16">
      <c r="N44201" s="102"/>
      <c r="O44201" s="93"/>
      <c r="P44201" s="93"/>
    </row>
    <row r="44202" spans="14:16">
      <c r="N44202" s="102"/>
      <c r="O44202" s="93"/>
      <c r="P44202" s="93"/>
    </row>
    <row r="44203" spans="14:16">
      <c r="N44203" s="102"/>
      <c r="O44203" s="93"/>
      <c r="P44203" s="93"/>
    </row>
    <row r="44204" spans="14:16">
      <c r="N44204" s="102"/>
      <c r="O44204" s="93"/>
      <c r="P44204" s="93"/>
    </row>
    <row r="44205" spans="14:16">
      <c r="N44205" s="102"/>
      <c r="O44205" s="93"/>
      <c r="P44205" s="93"/>
    </row>
    <row r="44206" spans="14:16">
      <c r="N44206" s="102"/>
      <c r="O44206" s="93"/>
      <c r="P44206" s="93"/>
    </row>
    <row r="44207" spans="14:16">
      <c r="N44207" s="102"/>
      <c r="O44207" s="93"/>
      <c r="P44207" s="93"/>
    </row>
    <row r="44208" spans="14:16">
      <c r="N44208" s="102"/>
      <c r="O44208" s="93"/>
      <c r="P44208" s="93"/>
    </row>
    <row r="44209" spans="14:16">
      <c r="N44209" s="102"/>
      <c r="O44209" s="93"/>
      <c r="P44209" s="93"/>
    </row>
    <row r="44210" spans="14:16">
      <c r="N44210" s="102"/>
      <c r="O44210" s="93"/>
      <c r="P44210" s="93"/>
    </row>
    <row r="44211" spans="14:16">
      <c r="N44211" s="102"/>
      <c r="O44211" s="93"/>
      <c r="P44211" s="93"/>
    </row>
    <row r="44212" spans="14:16">
      <c r="N44212" s="102"/>
      <c r="O44212" s="93"/>
      <c r="P44212" s="93"/>
    </row>
    <row r="44213" spans="14:16">
      <c r="N44213" s="102"/>
      <c r="O44213" s="93"/>
      <c r="P44213" s="93"/>
    </row>
    <row r="44214" spans="14:16">
      <c r="N44214" s="102"/>
      <c r="O44214" s="93"/>
      <c r="P44214" s="93"/>
    </row>
    <row r="44215" spans="14:16">
      <c r="N44215" s="102"/>
      <c r="O44215" s="93"/>
      <c r="P44215" s="93"/>
    </row>
    <row r="44216" spans="14:16">
      <c r="N44216" s="102"/>
      <c r="O44216" s="93"/>
      <c r="P44216" s="93"/>
    </row>
    <row r="44217" spans="14:16">
      <c r="N44217" s="102"/>
      <c r="O44217" s="93"/>
      <c r="P44217" s="93"/>
    </row>
    <row r="44218" spans="14:16">
      <c r="N44218" s="102"/>
      <c r="O44218" s="93"/>
      <c r="P44218" s="93"/>
    </row>
    <row r="44219" spans="14:16">
      <c r="N44219" s="102"/>
      <c r="O44219" s="93"/>
      <c r="P44219" s="93"/>
    </row>
    <row r="44220" spans="14:16">
      <c r="N44220" s="102"/>
      <c r="O44220" s="93"/>
      <c r="P44220" s="93"/>
    </row>
    <row r="44221" spans="14:16">
      <c r="N44221" s="102"/>
      <c r="O44221" s="93"/>
      <c r="P44221" s="93"/>
    </row>
    <row r="44222" spans="14:16">
      <c r="N44222" s="102"/>
      <c r="O44222" s="93"/>
      <c r="P44222" s="93"/>
    </row>
    <row r="44223" spans="14:16">
      <c r="N44223" s="102"/>
      <c r="O44223" s="93"/>
      <c r="P44223" s="93"/>
    </row>
    <row r="44224" spans="14:16">
      <c r="N44224" s="102"/>
      <c r="O44224" s="93"/>
      <c r="P44224" s="93"/>
    </row>
    <row r="44225" spans="14:16">
      <c r="N44225" s="102"/>
      <c r="O44225" s="93"/>
      <c r="P44225" s="93"/>
    </row>
    <row r="44226" spans="14:16">
      <c r="N44226" s="102"/>
      <c r="O44226" s="93"/>
      <c r="P44226" s="93"/>
    </row>
    <row r="44227" spans="14:16">
      <c r="N44227" s="102"/>
      <c r="O44227" s="93"/>
      <c r="P44227" s="93"/>
    </row>
    <row r="44228" spans="14:16">
      <c r="N44228" s="102"/>
      <c r="O44228" s="93"/>
      <c r="P44228" s="93"/>
    </row>
    <row r="44229" spans="14:16">
      <c r="N44229" s="102"/>
      <c r="O44229" s="93"/>
      <c r="P44229" s="93"/>
    </row>
    <row r="44230" spans="14:16">
      <c r="N44230" s="102"/>
      <c r="O44230" s="93"/>
      <c r="P44230" s="93"/>
    </row>
    <row r="44231" spans="14:16">
      <c r="N44231" s="102"/>
      <c r="O44231" s="93"/>
      <c r="P44231" s="93"/>
    </row>
    <row r="44232" spans="14:16">
      <c r="N44232" s="102"/>
      <c r="O44232" s="93"/>
      <c r="P44232" s="93"/>
    </row>
    <row r="44233" spans="14:16">
      <c r="N44233" s="102"/>
      <c r="O44233" s="93"/>
      <c r="P44233" s="93"/>
    </row>
    <row r="44234" spans="14:16">
      <c r="N44234" s="102"/>
      <c r="O44234" s="93"/>
      <c r="P44234" s="93"/>
    </row>
    <row r="44235" spans="14:16">
      <c r="N44235" s="102"/>
      <c r="O44235" s="93"/>
      <c r="P44235" s="93"/>
    </row>
    <row r="44236" spans="14:16">
      <c r="N44236" s="102"/>
      <c r="O44236" s="93"/>
      <c r="P44236" s="93"/>
    </row>
    <row r="44237" spans="14:16">
      <c r="N44237" s="102"/>
      <c r="O44237" s="93"/>
      <c r="P44237" s="93"/>
    </row>
    <row r="44238" spans="14:16">
      <c r="N44238" s="102"/>
      <c r="O44238" s="93"/>
      <c r="P44238" s="93"/>
    </row>
    <row r="44239" spans="14:16">
      <c r="N44239" s="102"/>
      <c r="O44239" s="93"/>
      <c r="P44239" s="93"/>
    </row>
    <row r="44240" spans="14:16">
      <c r="N44240" s="102"/>
      <c r="O44240" s="93"/>
      <c r="P44240" s="93"/>
    </row>
    <row r="44241" spans="14:16">
      <c r="N44241" s="102"/>
      <c r="O44241" s="93"/>
      <c r="P44241" s="93"/>
    </row>
    <row r="44242" spans="14:16">
      <c r="N44242" s="102"/>
      <c r="O44242" s="93"/>
      <c r="P44242" s="93"/>
    </row>
    <row r="44243" spans="14:16">
      <c r="N44243" s="102"/>
      <c r="O44243" s="93"/>
      <c r="P44243" s="93"/>
    </row>
    <row r="44244" spans="14:16">
      <c r="N44244" s="102"/>
      <c r="O44244" s="93"/>
      <c r="P44244" s="93"/>
    </row>
    <row r="44245" spans="14:16">
      <c r="N44245" s="102"/>
      <c r="O44245" s="93"/>
      <c r="P44245" s="93"/>
    </row>
    <row r="44246" spans="14:16">
      <c r="N44246" s="102"/>
      <c r="O44246" s="93"/>
      <c r="P44246" s="93"/>
    </row>
    <row r="44247" spans="14:16">
      <c r="N44247" s="102"/>
      <c r="O44247" s="93"/>
      <c r="P44247" s="93"/>
    </row>
    <row r="44248" spans="14:16">
      <c r="N44248" s="102"/>
      <c r="O44248" s="93"/>
      <c r="P44248" s="93"/>
    </row>
    <row r="44249" spans="14:16">
      <c r="N44249" s="102"/>
      <c r="O44249" s="93"/>
      <c r="P44249" s="93"/>
    </row>
    <row r="44250" spans="14:16">
      <c r="N44250" s="102"/>
      <c r="O44250" s="93"/>
      <c r="P44250" s="93"/>
    </row>
    <row r="44251" spans="14:16">
      <c r="N44251" s="102"/>
      <c r="O44251" s="93"/>
      <c r="P44251" s="93"/>
    </row>
    <row r="44252" spans="14:16">
      <c r="N44252" s="102"/>
      <c r="O44252" s="93"/>
      <c r="P44252" s="93"/>
    </row>
    <row r="44253" spans="14:16">
      <c r="N44253" s="102"/>
      <c r="O44253" s="93"/>
      <c r="P44253" s="93"/>
    </row>
    <row r="44254" spans="14:16">
      <c r="N44254" s="102"/>
      <c r="O44254" s="93"/>
      <c r="P44254" s="93"/>
    </row>
    <row r="44255" spans="14:16">
      <c r="N44255" s="102"/>
      <c r="O44255" s="93"/>
      <c r="P44255" s="93"/>
    </row>
    <row r="44256" spans="14:16">
      <c r="N44256" s="102"/>
      <c r="O44256" s="93"/>
      <c r="P44256" s="93"/>
    </row>
    <row r="44257" spans="14:16">
      <c r="N44257" s="102"/>
      <c r="O44257" s="93"/>
      <c r="P44257" s="93"/>
    </row>
    <row r="44258" spans="14:16">
      <c r="N44258" s="102"/>
      <c r="O44258" s="93"/>
      <c r="P44258" s="93"/>
    </row>
    <row r="44259" spans="14:16">
      <c r="N44259" s="102"/>
      <c r="O44259" s="93"/>
      <c r="P44259" s="93"/>
    </row>
    <row r="44260" spans="14:16">
      <c r="N44260" s="102"/>
      <c r="O44260" s="93"/>
      <c r="P44260" s="93"/>
    </row>
    <row r="44261" spans="14:16">
      <c r="N44261" s="102"/>
      <c r="O44261" s="93"/>
      <c r="P44261" s="93"/>
    </row>
    <row r="44262" spans="14:16">
      <c r="N44262" s="102"/>
      <c r="O44262" s="93"/>
      <c r="P44262" s="93"/>
    </row>
    <row r="44263" spans="14:16">
      <c r="N44263" s="102"/>
      <c r="O44263" s="93"/>
      <c r="P44263" s="93"/>
    </row>
    <row r="44264" spans="14:16">
      <c r="N44264" s="102"/>
      <c r="O44264" s="93"/>
      <c r="P44264" s="93"/>
    </row>
    <row r="44265" spans="14:16">
      <c r="N44265" s="102"/>
      <c r="O44265" s="93"/>
      <c r="P44265" s="93"/>
    </row>
    <row r="44266" spans="14:16">
      <c r="N44266" s="102"/>
      <c r="O44266" s="93"/>
      <c r="P44266" s="93"/>
    </row>
    <row r="44267" spans="14:16">
      <c r="N44267" s="102"/>
      <c r="O44267" s="93"/>
      <c r="P44267" s="93"/>
    </row>
    <row r="44268" spans="14:16">
      <c r="N44268" s="102"/>
      <c r="O44268" s="93"/>
      <c r="P44268" s="93"/>
    </row>
    <row r="44269" spans="14:16">
      <c r="N44269" s="102"/>
      <c r="O44269" s="93"/>
      <c r="P44269" s="93"/>
    </row>
    <row r="44270" spans="14:16">
      <c r="N44270" s="102"/>
      <c r="O44270" s="93"/>
      <c r="P44270" s="93"/>
    </row>
    <row r="44271" spans="14:16">
      <c r="N44271" s="102"/>
      <c r="O44271" s="93"/>
      <c r="P44271" s="93"/>
    </row>
    <row r="44272" spans="14:16">
      <c r="N44272" s="102"/>
      <c r="O44272" s="93"/>
      <c r="P44272" s="93"/>
    </row>
    <row r="44273" spans="14:16">
      <c r="N44273" s="102"/>
      <c r="O44273" s="93"/>
      <c r="P44273" s="93"/>
    </row>
    <row r="44274" spans="14:16">
      <c r="N44274" s="102"/>
      <c r="O44274" s="93"/>
      <c r="P44274" s="93"/>
    </row>
    <row r="44275" spans="14:16">
      <c r="N44275" s="102"/>
      <c r="O44275" s="93"/>
      <c r="P44275" s="93"/>
    </row>
    <row r="44276" spans="14:16">
      <c r="N44276" s="102"/>
      <c r="O44276" s="93"/>
      <c r="P44276" s="93"/>
    </row>
    <row r="44277" spans="14:16">
      <c r="N44277" s="102"/>
      <c r="O44277" s="93"/>
      <c r="P44277" s="93"/>
    </row>
    <row r="44278" spans="14:16">
      <c r="N44278" s="102"/>
      <c r="O44278" s="93"/>
      <c r="P44278" s="93"/>
    </row>
    <row r="44279" spans="14:16">
      <c r="N44279" s="102"/>
      <c r="O44279" s="93"/>
      <c r="P44279" s="93"/>
    </row>
    <row r="44280" spans="14:16">
      <c r="N44280" s="102"/>
      <c r="O44280" s="93"/>
      <c r="P44280" s="93"/>
    </row>
    <row r="44281" spans="14:16">
      <c r="N44281" s="102"/>
      <c r="O44281" s="93"/>
      <c r="P44281" s="93"/>
    </row>
    <row r="44282" spans="14:16">
      <c r="N44282" s="102"/>
      <c r="O44282" s="93"/>
      <c r="P44282" s="93"/>
    </row>
    <row r="44283" spans="14:16">
      <c r="N44283" s="102"/>
      <c r="O44283" s="93"/>
      <c r="P44283" s="93"/>
    </row>
    <row r="44284" spans="14:16">
      <c r="N44284" s="102"/>
      <c r="O44284" s="93"/>
      <c r="P44284" s="93"/>
    </row>
    <row r="44285" spans="14:16">
      <c r="N44285" s="102"/>
      <c r="O44285" s="93"/>
      <c r="P44285" s="93"/>
    </row>
    <row r="44286" spans="14:16">
      <c r="N44286" s="102"/>
      <c r="O44286" s="93"/>
      <c r="P44286" s="93"/>
    </row>
    <row r="44287" spans="14:16">
      <c r="N44287" s="102"/>
      <c r="O44287" s="93"/>
      <c r="P44287" s="93"/>
    </row>
    <row r="44288" spans="14:16">
      <c r="N44288" s="102"/>
      <c r="O44288" s="93"/>
      <c r="P44288" s="93"/>
    </row>
    <row r="44289" spans="14:16">
      <c r="N44289" s="102"/>
      <c r="O44289" s="93"/>
      <c r="P44289" s="93"/>
    </row>
    <row r="44290" spans="14:16">
      <c r="N44290" s="102"/>
      <c r="O44290" s="93"/>
      <c r="P44290" s="93"/>
    </row>
    <row r="44291" spans="14:16">
      <c r="N44291" s="102"/>
      <c r="O44291" s="93"/>
      <c r="P44291" s="93"/>
    </row>
    <row r="44292" spans="14:16">
      <c r="N44292" s="102"/>
      <c r="O44292" s="93"/>
      <c r="P44292" s="93"/>
    </row>
    <row r="44293" spans="14:16">
      <c r="N44293" s="102"/>
      <c r="O44293" s="93"/>
      <c r="P44293" s="93"/>
    </row>
    <row r="44294" spans="14:16">
      <c r="N44294" s="102"/>
      <c r="O44294" s="93"/>
      <c r="P44294" s="93"/>
    </row>
    <row r="44295" spans="14:16">
      <c r="N44295" s="102"/>
      <c r="O44295" s="93"/>
      <c r="P44295" s="93"/>
    </row>
    <row r="44296" spans="14:16">
      <c r="N44296" s="102"/>
      <c r="O44296" s="93"/>
      <c r="P44296" s="93"/>
    </row>
    <row r="44297" spans="14:16">
      <c r="N44297" s="102"/>
      <c r="O44297" s="93"/>
      <c r="P44297" s="93"/>
    </row>
    <row r="44298" spans="14:16">
      <c r="N44298" s="102"/>
      <c r="O44298" s="93"/>
      <c r="P44298" s="93"/>
    </row>
    <row r="44299" spans="14:16">
      <c r="N44299" s="102"/>
      <c r="O44299" s="93"/>
      <c r="P44299" s="93"/>
    </row>
    <row r="44300" spans="14:16">
      <c r="N44300" s="102"/>
      <c r="O44300" s="93"/>
      <c r="P44300" s="93"/>
    </row>
    <row r="44301" spans="14:16">
      <c r="N44301" s="102"/>
      <c r="O44301" s="93"/>
      <c r="P44301" s="93"/>
    </row>
    <row r="44302" spans="14:16">
      <c r="N44302" s="102"/>
      <c r="O44302" s="93"/>
      <c r="P44302" s="93"/>
    </row>
    <row r="44303" spans="14:16">
      <c r="N44303" s="102"/>
      <c r="O44303" s="93"/>
      <c r="P44303" s="93"/>
    </row>
    <row r="44304" spans="14:16">
      <c r="N44304" s="102"/>
      <c r="O44304" s="93"/>
      <c r="P44304" s="93"/>
    </row>
    <row r="44305" spans="14:16">
      <c r="N44305" s="102"/>
      <c r="O44305" s="93"/>
      <c r="P44305" s="93"/>
    </row>
    <row r="44306" spans="14:16">
      <c r="N44306" s="102"/>
      <c r="O44306" s="93"/>
      <c r="P44306" s="93"/>
    </row>
    <row r="44307" spans="14:16">
      <c r="N44307" s="102"/>
      <c r="O44307" s="93"/>
      <c r="P44307" s="93"/>
    </row>
    <row r="44308" spans="14:16">
      <c r="N44308" s="102"/>
      <c r="O44308" s="93"/>
      <c r="P44308" s="93"/>
    </row>
    <row r="44309" spans="14:16">
      <c r="N44309" s="102"/>
      <c r="O44309" s="93"/>
      <c r="P44309" s="93"/>
    </row>
    <row r="44310" spans="14:16">
      <c r="N44310" s="102"/>
      <c r="O44310" s="93"/>
      <c r="P44310" s="93"/>
    </row>
    <row r="44311" spans="14:16">
      <c r="N44311" s="102"/>
      <c r="O44311" s="93"/>
      <c r="P44311" s="93"/>
    </row>
    <row r="44312" spans="14:16">
      <c r="N44312" s="102"/>
      <c r="O44312" s="93"/>
      <c r="P44312" s="93"/>
    </row>
    <row r="44313" spans="14:16">
      <c r="N44313" s="102"/>
      <c r="O44313" s="93"/>
      <c r="P44313" s="93"/>
    </row>
    <row r="44314" spans="14:16">
      <c r="N44314" s="102"/>
      <c r="O44314" s="93"/>
      <c r="P44314" s="93"/>
    </row>
    <row r="44315" spans="14:16">
      <c r="N44315" s="102"/>
      <c r="O44315" s="93"/>
      <c r="P44315" s="93"/>
    </row>
    <row r="44316" spans="14:16">
      <c r="N44316" s="102"/>
      <c r="O44316" s="93"/>
      <c r="P44316" s="93"/>
    </row>
    <row r="44317" spans="14:16">
      <c r="N44317" s="102"/>
      <c r="O44317" s="93"/>
      <c r="P44317" s="93"/>
    </row>
    <row r="44318" spans="14:16">
      <c r="N44318" s="102"/>
      <c r="O44318" s="93"/>
      <c r="P44318" s="93"/>
    </row>
    <row r="44319" spans="14:16">
      <c r="N44319" s="102"/>
      <c r="O44319" s="93"/>
      <c r="P44319" s="93"/>
    </row>
    <row r="44320" spans="14:16">
      <c r="N44320" s="102"/>
      <c r="O44320" s="93"/>
      <c r="P44320" s="93"/>
    </row>
    <row r="44321" spans="14:16">
      <c r="N44321" s="102"/>
      <c r="O44321" s="93"/>
      <c r="P44321" s="93"/>
    </row>
    <row r="44322" spans="14:16">
      <c r="N44322" s="102"/>
      <c r="O44322" s="93"/>
      <c r="P44322" s="93"/>
    </row>
    <row r="44323" spans="14:16">
      <c r="N44323" s="102"/>
      <c r="O44323" s="93"/>
      <c r="P44323" s="93"/>
    </row>
    <row r="44324" spans="14:16">
      <c r="N44324" s="102"/>
      <c r="O44324" s="93"/>
      <c r="P44324" s="93"/>
    </row>
    <row r="44325" spans="14:16">
      <c r="N44325" s="102"/>
      <c r="O44325" s="93"/>
      <c r="P44325" s="93"/>
    </row>
    <row r="44326" spans="14:16">
      <c r="N44326" s="102"/>
      <c r="O44326" s="93"/>
      <c r="P44326" s="93"/>
    </row>
    <row r="44327" spans="14:16">
      <c r="N44327" s="102"/>
      <c r="O44327" s="93"/>
      <c r="P44327" s="93"/>
    </row>
    <row r="44328" spans="14:16">
      <c r="N44328" s="102"/>
      <c r="O44328" s="93"/>
      <c r="P44328" s="93"/>
    </row>
    <row r="44329" spans="14:16">
      <c r="N44329" s="102"/>
      <c r="O44329" s="93"/>
      <c r="P44329" s="93"/>
    </row>
    <row r="44330" spans="14:16">
      <c r="N44330" s="102"/>
      <c r="O44330" s="93"/>
      <c r="P44330" s="93"/>
    </row>
    <row r="44331" spans="14:16">
      <c r="N44331" s="102"/>
      <c r="O44331" s="93"/>
      <c r="P44331" s="93"/>
    </row>
    <row r="44332" spans="14:16">
      <c r="N44332" s="102"/>
      <c r="O44332" s="93"/>
      <c r="P44332" s="93"/>
    </row>
    <row r="44333" spans="14:16">
      <c r="N44333" s="102"/>
      <c r="O44333" s="93"/>
      <c r="P44333" s="93"/>
    </row>
    <row r="44334" spans="14:16">
      <c r="N44334" s="102"/>
      <c r="O44334" s="93"/>
      <c r="P44334" s="93"/>
    </row>
    <row r="44335" spans="14:16">
      <c r="N44335" s="102"/>
      <c r="O44335" s="93"/>
      <c r="P44335" s="93"/>
    </row>
    <row r="44336" spans="14:16">
      <c r="N44336" s="102"/>
      <c r="O44336" s="93"/>
      <c r="P44336" s="93"/>
    </row>
    <row r="44337" spans="14:16">
      <c r="N44337" s="102"/>
      <c r="O44337" s="93"/>
      <c r="P44337" s="93"/>
    </row>
    <row r="44338" spans="14:16">
      <c r="N44338" s="102"/>
      <c r="O44338" s="93"/>
      <c r="P44338" s="93"/>
    </row>
    <row r="44339" spans="14:16">
      <c r="N44339" s="102"/>
      <c r="O44339" s="93"/>
      <c r="P44339" s="93"/>
    </row>
    <row r="44340" spans="14:16">
      <c r="N44340" s="102"/>
      <c r="O44340" s="93"/>
      <c r="P44340" s="93"/>
    </row>
    <row r="44341" spans="14:16">
      <c r="N44341" s="102"/>
      <c r="O44341" s="93"/>
      <c r="P44341" s="93"/>
    </row>
    <row r="44342" spans="14:16">
      <c r="N44342" s="102"/>
      <c r="O44342" s="93"/>
      <c r="P44342" s="93"/>
    </row>
    <row r="44343" spans="14:16">
      <c r="N44343" s="102"/>
      <c r="O44343" s="93"/>
      <c r="P44343" s="93"/>
    </row>
    <row r="44344" spans="14:16">
      <c r="N44344" s="102"/>
      <c r="O44344" s="93"/>
      <c r="P44344" s="93"/>
    </row>
    <row r="44345" spans="14:16">
      <c r="N44345" s="102"/>
      <c r="O44345" s="93"/>
      <c r="P44345" s="93"/>
    </row>
    <row r="44346" spans="14:16">
      <c r="N44346" s="102"/>
      <c r="O44346" s="93"/>
      <c r="P44346" s="93"/>
    </row>
    <row r="44347" spans="14:16">
      <c r="N44347" s="102"/>
      <c r="O44347" s="93"/>
      <c r="P44347" s="93"/>
    </row>
    <row r="44348" spans="14:16">
      <c r="N44348" s="102"/>
      <c r="O44348" s="93"/>
      <c r="P44348" s="93"/>
    </row>
    <row r="44349" spans="14:16">
      <c r="N44349" s="102"/>
      <c r="O44349" s="93"/>
      <c r="P44349" s="93"/>
    </row>
    <row r="44350" spans="14:16">
      <c r="N44350" s="102"/>
      <c r="O44350" s="93"/>
      <c r="P44350" s="93"/>
    </row>
    <row r="44351" spans="14:16">
      <c r="N44351" s="102"/>
      <c r="O44351" s="93"/>
      <c r="P44351" s="93"/>
    </row>
    <row r="44352" spans="14:16">
      <c r="N44352" s="102"/>
      <c r="O44352" s="93"/>
      <c r="P44352" s="93"/>
    </row>
    <row r="44353" spans="14:16">
      <c r="N44353" s="102"/>
      <c r="O44353" s="93"/>
      <c r="P44353" s="93"/>
    </row>
    <row r="44354" spans="14:16">
      <c r="N44354" s="102"/>
      <c r="O44354" s="93"/>
      <c r="P44354" s="93"/>
    </row>
    <row r="44355" spans="14:16">
      <c r="N44355" s="102"/>
      <c r="O44355" s="93"/>
      <c r="P44355" s="93"/>
    </row>
    <row r="44356" spans="14:16">
      <c r="N44356" s="102"/>
      <c r="O44356" s="93"/>
      <c r="P44356" s="93"/>
    </row>
    <row r="44357" spans="14:16">
      <c r="N44357" s="102"/>
      <c r="O44357" s="93"/>
      <c r="P44357" s="93"/>
    </row>
    <row r="44358" spans="14:16">
      <c r="N44358" s="102"/>
      <c r="O44358" s="93"/>
      <c r="P44358" s="93"/>
    </row>
    <row r="44359" spans="14:16">
      <c r="N44359" s="102"/>
      <c r="O44359" s="93"/>
      <c r="P44359" s="93"/>
    </row>
    <row r="44360" spans="14:16">
      <c r="N44360" s="102"/>
      <c r="O44360" s="93"/>
      <c r="P44360" s="93"/>
    </row>
    <row r="44361" spans="14:16">
      <c r="N44361" s="102"/>
      <c r="O44361" s="93"/>
      <c r="P44361" s="93"/>
    </row>
    <row r="44362" spans="14:16">
      <c r="N44362" s="102"/>
      <c r="O44362" s="93"/>
      <c r="P44362" s="93"/>
    </row>
    <row r="44363" spans="14:16">
      <c r="N44363" s="102"/>
      <c r="O44363" s="93"/>
      <c r="P44363" s="93"/>
    </row>
    <row r="44364" spans="14:16">
      <c r="N44364" s="102"/>
      <c r="O44364" s="93"/>
      <c r="P44364" s="93"/>
    </row>
    <row r="44365" spans="14:16">
      <c r="N44365" s="102"/>
      <c r="O44365" s="93"/>
      <c r="P44365" s="93"/>
    </row>
    <row r="44366" spans="14:16">
      <c r="N44366" s="102"/>
      <c r="O44366" s="93"/>
      <c r="P44366" s="93"/>
    </row>
    <row r="44367" spans="14:16">
      <c r="N44367" s="102"/>
      <c r="O44367" s="93"/>
      <c r="P44367" s="93"/>
    </row>
    <row r="44368" spans="14:16">
      <c r="N44368" s="102"/>
      <c r="O44368" s="93"/>
      <c r="P44368" s="93"/>
    </row>
    <row r="44369" spans="14:16">
      <c r="N44369" s="102"/>
      <c r="O44369" s="93"/>
      <c r="P44369" s="93"/>
    </row>
    <row r="44370" spans="14:16">
      <c r="N44370" s="102"/>
      <c r="O44370" s="93"/>
      <c r="P44370" s="93"/>
    </row>
    <row r="44371" spans="14:16">
      <c r="N44371" s="102"/>
      <c r="O44371" s="93"/>
      <c r="P44371" s="93"/>
    </row>
    <row r="44372" spans="14:16">
      <c r="N44372" s="102"/>
      <c r="O44372" s="93"/>
      <c r="P44372" s="93"/>
    </row>
    <row r="44373" spans="14:16">
      <c r="N44373" s="102"/>
      <c r="O44373" s="93"/>
      <c r="P44373" s="93"/>
    </row>
    <row r="44374" spans="14:16">
      <c r="N44374" s="102"/>
      <c r="O44374" s="93"/>
      <c r="P44374" s="93"/>
    </row>
    <row r="44375" spans="14:16">
      <c r="N44375" s="102"/>
      <c r="O44375" s="93"/>
      <c r="P44375" s="93"/>
    </row>
    <row r="44376" spans="14:16">
      <c r="N44376" s="102"/>
      <c r="O44376" s="93"/>
      <c r="P44376" s="93"/>
    </row>
    <row r="44377" spans="14:16">
      <c r="N44377" s="102"/>
      <c r="O44377" s="93"/>
      <c r="P44377" s="93"/>
    </row>
    <row r="44378" spans="14:16">
      <c r="N44378" s="102"/>
      <c r="O44378" s="93"/>
      <c r="P44378" s="93"/>
    </row>
    <row r="44379" spans="14:16">
      <c r="N44379" s="102"/>
      <c r="O44379" s="93"/>
      <c r="P44379" s="93"/>
    </row>
    <row r="44380" spans="14:16">
      <c r="N44380" s="102"/>
      <c r="O44380" s="93"/>
      <c r="P44380" s="93"/>
    </row>
    <row r="44381" spans="14:16">
      <c r="N44381" s="102"/>
      <c r="O44381" s="93"/>
      <c r="P44381" s="93"/>
    </row>
    <row r="44382" spans="14:16">
      <c r="N44382" s="102"/>
      <c r="O44382" s="93"/>
      <c r="P44382" s="93"/>
    </row>
    <row r="44383" spans="14:16">
      <c r="N44383" s="102"/>
      <c r="O44383" s="93"/>
      <c r="P44383" s="93"/>
    </row>
    <row r="44384" spans="14:16">
      <c r="N44384" s="102"/>
      <c r="O44384" s="93"/>
      <c r="P44384" s="93"/>
    </row>
    <row r="44385" spans="14:16">
      <c r="N44385" s="102"/>
      <c r="O44385" s="93"/>
      <c r="P44385" s="93"/>
    </row>
    <row r="44386" spans="14:16">
      <c r="N44386" s="102"/>
      <c r="O44386" s="93"/>
      <c r="P44386" s="93"/>
    </row>
    <row r="44387" spans="14:16">
      <c r="N44387" s="102"/>
      <c r="O44387" s="93"/>
      <c r="P44387" s="93"/>
    </row>
    <row r="44388" spans="14:16">
      <c r="N44388" s="102"/>
      <c r="O44388" s="93"/>
      <c r="P44388" s="93"/>
    </row>
    <row r="44389" spans="14:16">
      <c r="N44389" s="102"/>
      <c r="O44389" s="93"/>
      <c r="P44389" s="93"/>
    </row>
    <row r="44390" spans="14:16">
      <c r="N44390" s="102"/>
      <c r="O44390" s="93"/>
      <c r="P44390" s="93"/>
    </row>
    <row r="44391" spans="14:16">
      <c r="N44391" s="102"/>
      <c r="O44391" s="93"/>
      <c r="P44391" s="93"/>
    </row>
    <row r="44392" spans="14:16">
      <c r="N44392" s="102"/>
      <c r="O44392" s="93"/>
      <c r="P44392" s="93"/>
    </row>
    <row r="44393" spans="14:16">
      <c r="N44393" s="102"/>
      <c r="O44393" s="93"/>
      <c r="P44393" s="93"/>
    </row>
    <row r="44394" spans="14:16">
      <c r="N44394" s="102"/>
      <c r="O44394" s="93"/>
      <c r="P44394" s="93"/>
    </row>
    <row r="44395" spans="14:16">
      <c r="N44395" s="102"/>
      <c r="O44395" s="93"/>
      <c r="P44395" s="93"/>
    </row>
    <row r="44396" spans="14:16">
      <c r="N44396" s="102"/>
      <c r="O44396" s="93"/>
      <c r="P44396" s="93"/>
    </row>
    <row r="44397" spans="14:16">
      <c r="N44397" s="102"/>
      <c r="O44397" s="93"/>
      <c r="P44397" s="93"/>
    </row>
    <row r="44398" spans="14:16">
      <c r="N44398" s="102"/>
      <c r="O44398" s="93"/>
      <c r="P44398" s="93"/>
    </row>
    <row r="44399" spans="14:16">
      <c r="N44399" s="102"/>
      <c r="O44399" s="93"/>
      <c r="P44399" s="93"/>
    </row>
    <row r="44400" spans="14:16">
      <c r="N44400" s="102"/>
      <c r="O44400" s="93"/>
      <c r="P44400" s="93"/>
    </row>
    <row r="44401" spans="14:16">
      <c r="N44401" s="102"/>
      <c r="O44401" s="93"/>
      <c r="P44401" s="93"/>
    </row>
    <row r="44402" spans="14:16">
      <c r="N44402" s="102"/>
      <c r="O44402" s="93"/>
      <c r="P44402" s="93"/>
    </row>
    <row r="44403" spans="14:16">
      <c r="N44403" s="102"/>
      <c r="O44403" s="93"/>
      <c r="P44403" s="93"/>
    </row>
    <row r="44404" spans="14:16">
      <c r="N44404" s="102"/>
      <c r="O44404" s="93"/>
      <c r="P44404" s="93"/>
    </row>
    <row r="44405" spans="14:16">
      <c r="N44405" s="102"/>
      <c r="O44405" s="93"/>
      <c r="P44405" s="93"/>
    </row>
    <row r="44406" spans="14:16">
      <c r="N44406" s="102"/>
      <c r="O44406" s="93"/>
      <c r="P44406" s="93"/>
    </row>
    <row r="44407" spans="14:16">
      <c r="N44407" s="102"/>
      <c r="O44407" s="93"/>
      <c r="P44407" s="93"/>
    </row>
    <row r="44408" spans="14:16">
      <c r="N44408" s="102"/>
      <c r="O44408" s="93"/>
      <c r="P44408" s="93"/>
    </row>
    <row r="44409" spans="14:16">
      <c r="N44409" s="102"/>
      <c r="O44409" s="93"/>
      <c r="P44409" s="93"/>
    </row>
    <row r="44410" spans="14:16">
      <c r="N44410" s="102"/>
      <c r="O44410" s="93"/>
      <c r="P44410" s="93"/>
    </row>
    <row r="44411" spans="14:16">
      <c r="N44411" s="102"/>
      <c r="O44411" s="93"/>
      <c r="P44411" s="93"/>
    </row>
    <row r="44412" spans="14:16">
      <c r="N44412" s="102"/>
      <c r="O44412" s="93"/>
      <c r="P44412" s="93"/>
    </row>
    <row r="44413" spans="14:16">
      <c r="N44413" s="102"/>
      <c r="O44413" s="93"/>
      <c r="P44413" s="93"/>
    </row>
    <row r="44414" spans="14:16">
      <c r="N44414" s="102"/>
      <c r="O44414" s="93"/>
      <c r="P44414" s="93"/>
    </row>
    <row r="44415" spans="14:16">
      <c r="N44415" s="102"/>
      <c r="O44415" s="93"/>
      <c r="P44415" s="93"/>
    </row>
    <row r="44416" spans="14:16">
      <c r="N44416" s="102"/>
      <c r="O44416" s="93"/>
      <c r="P44416" s="93"/>
    </row>
    <row r="44417" spans="14:16">
      <c r="N44417" s="102"/>
      <c r="O44417" s="93"/>
      <c r="P44417" s="93"/>
    </row>
    <row r="44418" spans="14:16">
      <c r="N44418" s="102"/>
      <c r="O44418" s="93"/>
      <c r="P44418" s="93"/>
    </row>
    <row r="44419" spans="14:16">
      <c r="N44419" s="102"/>
      <c r="O44419" s="93"/>
      <c r="P44419" s="93"/>
    </row>
    <row r="44420" spans="14:16">
      <c r="N44420" s="102"/>
      <c r="O44420" s="93"/>
      <c r="P44420" s="93"/>
    </row>
    <row r="44421" spans="14:16">
      <c r="N44421" s="102"/>
      <c r="O44421" s="93"/>
      <c r="P44421" s="93"/>
    </row>
    <row r="44422" spans="14:16">
      <c r="N44422" s="102"/>
      <c r="O44422" s="93"/>
      <c r="P44422" s="93"/>
    </row>
    <row r="44423" spans="14:16">
      <c r="N44423" s="102"/>
      <c r="O44423" s="93"/>
      <c r="P44423" s="93"/>
    </row>
    <row r="44424" spans="14:16">
      <c r="N44424" s="102"/>
      <c r="O44424" s="93"/>
      <c r="P44424" s="93"/>
    </row>
    <row r="44425" spans="14:16">
      <c r="N44425" s="102"/>
      <c r="O44425" s="93"/>
      <c r="P44425" s="93"/>
    </row>
    <row r="44426" spans="14:16">
      <c r="N44426" s="102"/>
      <c r="O44426" s="93"/>
      <c r="P44426" s="93"/>
    </row>
    <row r="44427" spans="14:16">
      <c r="N44427" s="102"/>
      <c r="O44427" s="93"/>
      <c r="P44427" s="93"/>
    </row>
    <row r="44428" spans="14:16">
      <c r="N44428" s="102"/>
      <c r="O44428" s="93"/>
      <c r="P44428" s="93"/>
    </row>
    <row r="44429" spans="14:16">
      <c r="N44429" s="102"/>
      <c r="O44429" s="93"/>
      <c r="P44429" s="93"/>
    </row>
    <row r="44430" spans="14:16">
      <c r="N44430" s="102"/>
      <c r="O44430" s="93"/>
      <c r="P44430" s="93"/>
    </row>
    <row r="44431" spans="14:16">
      <c r="N44431" s="102"/>
      <c r="O44431" s="93"/>
      <c r="P44431" s="93"/>
    </row>
    <row r="44432" spans="14:16">
      <c r="N44432" s="102"/>
      <c r="O44432" s="93"/>
      <c r="P44432" s="93"/>
    </row>
    <row r="44433" spans="14:16">
      <c r="N44433" s="102"/>
      <c r="O44433" s="93"/>
      <c r="P44433" s="93"/>
    </row>
    <row r="44434" spans="14:16">
      <c r="N44434" s="102"/>
      <c r="O44434" s="93"/>
      <c r="P44434" s="93"/>
    </row>
    <row r="44435" spans="14:16">
      <c r="N44435" s="102"/>
      <c r="O44435" s="93"/>
      <c r="P44435" s="93"/>
    </row>
    <row r="44436" spans="14:16">
      <c r="N44436" s="102"/>
      <c r="O44436" s="93"/>
      <c r="P44436" s="93"/>
    </row>
    <row r="44437" spans="14:16">
      <c r="N44437" s="102"/>
      <c r="O44437" s="93"/>
      <c r="P44437" s="93"/>
    </row>
    <row r="44438" spans="14:16">
      <c r="N44438" s="102"/>
      <c r="O44438" s="93"/>
      <c r="P44438" s="93"/>
    </row>
    <row r="44439" spans="14:16">
      <c r="N44439" s="102"/>
      <c r="O44439" s="93"/>
      <c r="P44439" s="93"/>
    </row>
    <row r="44440" spans="14:16">
      <c r="N44440" s="102"/>
      <c r="O44440" s="93"/>
      <c r="P44440" s="93"/>
    </row>
    <row r="44441" spans="14:16">
      <c r="N44441" s="102"/>
      <c r="O44441" s="93"/>
      <c r="P44441" s="93"/>
    </row>
    <row r="44442" spans="14:16">
      <c r="N44442" s="102"/>
      <c r="O44442" s="93"/>
      <c r="P44442" s="93"/>
    </row>
    <row r="44443" spans="14:16">
      <c r="N44443" s="102"/>
      <c r="O44443" s="93"/>
      <c r="P44443" s="93"/>
    </row>
    <row r="44444" spans="14:16">
      <c r="N44444" s="102"/>
      <c r="O44444" s="93"/>
      <c r="P44444" s="93"/>
    </row>
    <row r="44445" spans="14:16">
      <c r="N44445" s="102"/>
      <c r="O44445" s="93"/>
      <c r="P44445" s="93"/>
    </row>
    <row r="44446" spans="14:16">
      <c r="N44446" s="102"/>
      <c r="O44446" s="93"/>
      <c r="P44446" s="93"/>
    </row>
    <row r="44447" spans="14:16">
      <c r="N44447" s="102"/>
      <c r="O44447" s="93"/>
      <c r="P44447" s="93"/>
    </row>
    <row r="44448" spans="14:16">
      <c r="N44448" s="102"/>
      <c r="O44448" s="93"/>
      <c r="P44448" s="93"/>
    </row>
    <row r="44449" spans="14:16">
      <c r="N44449" s="102"/>
      <c r="O44449" s="93"/>
      <c r="P44449" s="93"/>
    </row>
    <row r="44450" spans="14:16">
      <c r="N44450" s="102"/>
      <c r="O44450" s="93"/>
      <c r="P44450" s="93"/>
    </row>
    <row r="44451" spans="14:16">
      <c r="N44451" s="102"/>
      <c r="O44451" s="93"/>
      <c r="P44451" s="93"/>
    </row>
    <row r="44452" spans="14:16">
      <c r="N44452" s="102"/>
      <c r="O44452" s="93"/>
      <c r="P44452" s="93"/>
    </row>
    <row r="44453" spans="14:16">
      <c r="N44453" s="102"/>
      <c r="O44453" s="93"/>
      <c r="P44453" s="93"/>
    </row>
    <row r="44454" spans="14:16">
      <c r="N44454" s="102"/>
      <c r="O44454" s="93"/>
      <c r="P44454" s="93"/>
    </row>
    <row r="44455" spans="14:16">
      <c r="N44455" s="102"/>
      <c r="O44455" s="93"/>
      <c r="P44455" s="93"/>
    </row>
    <row r="44456" spans="14:16">
      <c r="N44456" s="102"/>
      <c r="O44456" s="93"/>
      <c r="P44456" s="93"/>
    </row>
    <row r="44457" spans="14:16">
      <c r="N44457" s="102"/>
      <c r="O44457" s="93"/>
      <c r="P44457" s="93"/>
    </row>
    <row r="44458" spans="14:16">
      <c r="N44458" s="102"/>
      <c r="O44458" s="93"/>
      <c r="P44458" s="93"/>
    </row>
    <row r="44459" spans="14:16">
      <c r="N44459" s="102"/>
      <c r="O44459" s="93"/>
      <c r="P44459" s="93"/>
    </row>
    <row r="44460" spans="14:16">
      <c r="N44460" s="102"/>
      <c r="O44460" s="93"/>
      <c r="P44460" s="93"/>
    </row>
    <row r="44461" spans="14:16">
      <c r="N44461" s="102"/>
      <c r="O44461" s="93"/>
      <c r="P44461" s="93"/>
    </row>
    <row r="44462" spans="14:16">
      <c r="N44462" s="102"/>
      <c r="O44462" s="93"/>
      <c r="P44462" s="93"/>
    </row>
    <row r="44463" spans="14:16">
      <c r="N44463" s="102"/>
      <c r="O44463" s="93"/>
      <c r="P44463" s="93"/>
    </row>
    <row r="44464" spans="14:16">
      <c r="N44464" s="102"/>
      <c r="O44464" s="93"/>
      <c r="P44464" s="93"/>
    </row>
    <row r="44465" spans="14:16">
      <c r="N44465" s="102"/>
      <c r="O44465" s="93"/>
      <c r="P44465" s="93"/>
    </row>
    <row r="44466" spans="14:16">
      <c r="N44466" s="102"/>
      <c r="O44466" s="93"/>
      <c r="P44466" s="93"/>
    </row>
    <row r="44467" spans="14:16">
      <c r="N44467" s="102"/>
      <c r="O44467" s="93"/>
      <c r="P44467" s="93"/>
    </row>
    <row r="44468" spans="14:16">
      <c r="N44468" s="102"/>
      <c r="O44468" s="93"/>
      <c r="P44468" s="93"/>
    </row>
    <row r="44469" spans="14:16">
      <c r="N44469" s="102"/>
      <c r="O44469" s="93"/>
      <c r="P44469" s="93"/>
    </row>
    <row r="44470" spans="14:16">
      <c r="N44470" s="102"/>
      <c r="O44470" s="93"/>
      <c r="P44470" s="93"/>
    </row>
    <row r="44471" spans="14:16">
      <c r="N44471" s="102"/>
      <c r="O44471" s="93"/>
      <c r="P44471" s="93"/>
    </row>
    <row r="44472" spans="14:16">
      <c r="N44472" s="102"/>
      <c r="O44472" s="93"/>
      <c r="P44472" s="93"/>
    </row>
    <row r="44473" spans="14:16">
      <c r="N44473" s="102"/>
      <c r="O44473" s="93"/>
      <c r="P44473" s="93"/>
    </row>
    <row r="44474" spans="14:16">
      <c r="N44474" s="102"/>
      <c r="O44474" s="93"/>
      <c r="P44474" s="93"/>
    </row>
    <row r="44475" spans="14:16">
      <c r="N44475" s="102"/>
      <c r="O44475" s="93"/>
      <c r="P44475" s="93"/>
    </row>
    <row r="44476" spans="14:16">
      <c r="N44476" s="102"/>
      <c r="O44476" s="93"/>
      <c r="P44476" s="93"/>
    </row>
    <row r="44477" spans="14:16">
      <c r="N44477" s="102"/>
      <c r="O44477" s="93"/>
      <c r="P44477" s="93"/>
    </row>
    <row r="44478" spans="14:16">
      <c r="N44478" s="102"/>
      <c r="O44478" s="93"/>
      <c r="P44478" s="93"/>
    </row>
    <row r="44479" spans="14:16">
      <c r="N44479" s="102"/>
      <c r="O44479" s="93"/>
      <c r="P44479" s="93"/>
    </row>
    <row r="44480" spans="14:16">
      <c r="N44480" s="102"/>
      <c r="O44480" s="93"/>
      <c r="P44480" s="93"/>
    </row>
    <row r="44481" spans="14:16">
      <c r="N44481" s="102"/>
      <c r="O44481" s="93"/>
      <c r="P44481" s="93"/>
    </row>
    <row r="44482" spans="14:16">
      <c r="N44482" s="102"/>
      <c r="O44482" s="93"/>
      <c r="P44482" s="93"/>
    </row>
    <row r="44483" spans="14:16">
      <c r="N44483" s="102"/>
      <c r="O44483" s="93"/>
      <c r="P44483" s="93"/>
    </row>
    <row r="44484" spans="14:16">
      <c r="N44484" s="102"/>
      <c r="O44484" s="93"/>
      <c r="P44484" s="93"/>
    </row>
    <row r="44485" spans="14:16">
      <c r="N44485" s="102"/>
      <c r="O44485" s="93"/>
      <c r="P44485" s="93"/>
    </row>
    <row r="44486" spans="14:16">
      <c r="N44486" s="102"/>
      <c r="O44486" s="93"/>
      <c r="P44486" s="93"/>
    </row>
    <row r="44487" spans="14:16">
      <c r="N44487" s="102"/>
      <c r="O44487" s="93"/>
      <c r="P44487" s="93"/>
    </row>
    <row r="44488" spans="14:16">
      <c r="N44488" s="102"/>
      <c r="O44488" s="93"/>
      <c r="P44488" s="93"/>
    </row>
    <row r="44489" spans="14:16">
      <c r="N44489" s="102"/>
      <c r="O44489" s="93"/>
      <c r="P44489" s="93"/>
    </row>
    <row r="44490" spans="14:16">
      <c r="N44490" s="102"/>
      <c r="O44490" s="93"/>
      <c r="P44490" s="93"/>
    </row>
    <row r="44491" spans="14:16">
      <c r="N44491" s="102"/>
      <c r="O44491" s="93"/>
      <c r="P44491" s="93"/>
    </row>
    <row r="44492" spans="14:16">
      <c r="N44492" s="102"/>
      <c r="O44492" s="93"/>
      <c r="P44492" s="93"/>
    </row>
    <row r="44493" spans="14:16">
      <c r="N44493" s="102"/>
      <c r="O44493" s="93"/>
      <c r="P44493" s="93"/>
    </row>
    <row r="44494" spans="14:16">
      <c r="N44494" s="102"/>
      <c r="O44494" s="93"/>
      <c r="P44494" s="93"/>
    </row>
    <row r="44495" spans="14:16">
      <c r="N44495" s="102"/>
      <c r="O44495" s="93"/>
      <c r="P44495" s="93"/>
    </row>
    <row r="44496" spans="14:16">
      <c r="N44496" s="102"/>
      <c r="O44496" s="93"/>
      <c r="P44496" s="93"/>
    </row>
    <row r="44497" spans="14:16">
      <c r="N44497" s="102"/>
      <c r="O44497" s="93"/>
      <c r="P44497" s="93"/>
    </row>
    <row r="44498" spans="14:16">
      <c r="N44498" s="102"/>
      <c r="O44498" s="93"/>
      <c r="P44498" s="93"/>
    </row>
    <row r="44499" spans="14:16">
      <c r="N44499" s="102"/>
      <c r="O44499" s="93"/>
      <c r="P44499" s="93"/>
    </row>
    <row r="44500" spans="14:16">
      <c r="N44500" s="102"/>
      <c r="O44500" s="93"/>
      <c r="P44500" s="93"/>
    </row>
    <row r="44501" spans="14:16">
      <c r="N44501" s="102"/>
      <c r="O44501" s="93"/>
      <c r="P44501" s="93"/>
    </row>
    <row r="44502" spans="14:16">
      <c r="N44502" s="102"/>
      <c r="O44502" s="93"/>
      <c r="P44502" s="93"/>
    </row>
    <row r="44503" spans="14:16">
      <c r="N44503" s="102"/>
      <c r="O44503" s="93"/>
      <c r="P44503" s="93"/>
    </row>
    <row r="44504" spans="14:16">
      <c r="N44504" s="102"/>
      <c r="O44504" s="93"/>
      <c r="P44504" s="93"/>
    </row>
    <row r="44505" spans="14:16">
      <c r="N44505" s="102"/>
      <c r="O44505" s="93"/>
      <c r="P44505" s="93"/>
    </row>
    <row r="44506" spans="14:16">
      <c r="N44506" s="102"/>
      <c r="O44506" s="93"/>
      <c r="P44506" s="93"/>
    </row>
    <row r="44507" spans="14:16">
      <c r="N44507" s="102"/>
      <c r="O44507" s="93"/>
      <c r="P44507" s="93"/>
    </row>
    <row r="44508" spans="14:16">
      <c r="N44508" s="102"/>
      <c r="O44508" s="93"/>
      <c r="P44508" s="93"/>
    </row>
    <row r="44509" spans="14:16">
      <c r="N44509" s="102"/>
      <c r="O44509" s="93"/>
      <c r="P44509" s="93"/>
    </row>
    <row r="44510" spans="14:16">
      <c r="N44510" s="102"/>
      <c r="O44510" s="93"/>
      <c r="P44510" s="93"/>
    </row>
    <row r="44511" spans="14:16">
      <c r="N44511" s="102"/>
      <c r="O44511" s="93"/>
      <c r="P44511" s="93"/>
    </row>
    <row r="44512" spans="14:16">
      <c r="N44512" s="102"/>
      <c r="O44512" s="93"/>
      <c r="P44512" s="93"/>
    </row>
    <row r="44513" spans="14:16">
      <c r="N44513" s="102"/>
      <c r="O44513" s="93"/>
      <c r="P44513" s="93"/>
    </row>
    <row r="44514" spans="14:16">
      <c r="N44514" s="102"/>
      <c r="O44514" s="93"/>
      <c r="P44514" s="93"/>
    </row>
    <row r="44515" spans="14:16">
      <c r="N44515" s="102"/>
      <c r="O44515" s="93"/>
      <c r="P44515" s="93"/>
    </row>
    <row r="44516" spans="14:16">
      <c r="N44516" s="102"/>
      <c r="O44516" s="93"/>
      <c r="P44516" s="93"/>
    </row>
    <row r="44517" spans="14:16">
      <c r="N44517" s="102"/>
      <c r="O44517" s="93"/>
      <c r="P44517" s="93"/>
    </row>
    <row r="44518" spans="14:16">
      <c r="N44518" s="102"/>
      <c r="O44518" s="93"/>
      <c r="P44518" s="93"/>
    </row>
    <row r="44519" spans="14:16">
      <c r="N44519" s="102"/>
      <c r="O44519" s="93"/>
      <c r="P44519" s="93"/>
    </row>
    <row r="44520" spans="14:16">
      <c r="N44520" s="102"/>
      <c r="O44520" s="93"/>
      <c r="P44520" s="93"/>
    </row>
    <row r="44521" spans="14:16">
      <c r="N44521" s="102"/>
      <c r="O44521" s="93"/>
      <c r="P44521" s="93"/>
    </row>
    <row r="44522" spans="14:16">
      <c r="N44522" s="102"/>
      <c r="O44522" s="93"/>
      <c r="P44522" s="93"/>
    </row>
    <row r="44523" spans="14:16">
      <c r="N44523" s="102"/>
      <c r="O44523" s="93"/>
      <c r="P44523" s="93"/>
    </row>
    <row r="44524" spans="14:16">
      <c r="N44524" s="102"/>
      <c r="O44524" s="93"/>
      <c r="P44524" s="93"/>
    </row>
    <row r="44525" spans="14:16">
      <c r="N44525" s="102"/>
      <c r="O44525" s="93"/>
      <c r="P44525" s="93"/>
    </row>
    <row r="44526" spans="14:16">
      <c r="N44526" s="102"/>
      <c r="O44526" s="93"/>
      <c r="P44526" s="93"/>
    </row>
    <row r="44527" spans="14:16">
      <c r="N44527" s="102"/>
      <c r="O44527" s="93"/>
      <c r="P44527" s="93"/>
    </row>
    <row r="44528" spans="14:16">
      <c r="N44528" s="102"/>
      <c r="O44528" s="93"/>
      <c r="P44528" s="93"/>
    </row>
    <row r="44529" spans="14:16">
      <c r="N44529" s="102"/>
      <c r="O44529" s="93"/>
      <c r="P44529" s="93"/>
    </row>
    <row r="44530" spans="14:16">
      <c r="N44530" s="102"/>
      <c r="O44530" s="93"/>
      <c r="P44530" s="93"/>
    </row>
    <row r="44531" spans="14:16">
      <c r="N44531" s="102"/>
      <c r="O44531" s="93"/>
      <c r="P44531" s="93"/>
    </row>
    <row r="44532" spans="14:16">
      <c r="N44532" s="102"/>
      <c r="O44532" s="93"/>
      <c r="P44532" s="93"/>
    </row>
    <row r="44533" spans="14:16">
      <c r="N44533" s="102"/>
      <c r="O44533" s="93"/>
      <c r="P44533" s="93"/>
    </row>
    <row r="44534" spans="14:16">
      <c r="N44534" s="102"/>
      <c r="O44534" s="93"/>
      <c r="P44534" s="93"/>
    </row>
    <row r="44535" spans="14:16">
      <c r="N44535" s="102"/>
      <c r="O44535" s="93"/>
      <c r="P44535" s="93"/>
    </row>
    <row r="44536" spans="14:16">
      <c r="N44536" s="102"/>
      <c r="O44536" s="93"/>
      <c r="P44536" s="93"/>
    </row>
    <row r="44537" spans="14:16">
      <c r="N44537" s="102"/>
      <c r="O44537" s="93"/>
      <c r="P44537" s="93"/>
    </row>
    <row r="44538" spans="14:16">
      <c r="N44538" s="102"/>
      <c r="O44538" s="93"/>
      <c r="P44538" s="93"/>
    </row>
    <row r="44539" spans="14:16">
      <c r="N44539" s="102"/>
      <c r="O44539" s="93"/>
      <c r="P44539" s="93"/>
    </row>
    <row r="44540" spans="14:16">
      <c r="N44540" s="102"/>
      <c r="O44540" s="93"/>
      <c r="P44540" s="93"/>
    </row>
    <row r="44541" spans="14:16">
      <c r="N44541" s="102"/>
      <c r="O44541" s="93"/>
      <c r="P44541" s="93"/>
    </row>
    <row r="44542" spans="14:16">
      <c r="N44542" s="102"/>
      <c r="O44542" s="93"/>
      <c r="P44542" s="93"/>
    </row>
    <row r="44543" spans="14:16">
      <c r="N44543" s="102"/>
      <c r="O44543" s="93"/>
      <c r="P44543" s="93"/>
    </row>
    <row r="44544" spans="14:16">
      <c r="N44544" s="102"/>
      <c r="O44544" s="93"/>
      <c r="P44544" s="93"/>
    </row>
    <row r="44545" spans="14:16">
      <c r="N44545" s="102"/>
      <c r="O44545" s="93"/>
      <c r="P44545" s="93"/>
    </row>
    <row r="44546" spans="14:16">
      <c r="N44546" s="102"/>
      <c r="O44546" s="93"/>
      <c r="P44546" s="93"/>
    </row>
    <row r="44547" spans="14:16">
      <c r="N44547" s="102"/>
      <c r="O44547" s="93"/>
      <c r="P44547" s="93"/>
    </row>
    <row r="44548" spans="14:16">
      <c r="N44548" s="102"/>
      <c r="O44548" s="93"/>
      <c r="P44548" s="93"/>
    </row>
    <row r="44549" spans="14:16">
      <c r="N44549" s="102"/>
      <c r="O44549" s="93"/>
      <c r="P44549" s="93"/>
    </row>
    <row r="44550" spans="14:16">
      <c r="N44550" s="102"/>
      <c r="O44550" s="93"/>
      <c r="P44550" s="93"/>
    </row>
    <row r="44551" spans="14:16">
      <c r="N44551" s="102"/>
      <c r="O44551" s="93"/>
      <c r="P44551" s="93"/>
    </row>
    <row r="44552" spans="14:16">
      <c r="N44552" s="102"/>
      <c r="O44552" s="93"/>
      <c r="P44552" s="93"/>
    </row>
    <row r="44553" spans="14:16">
      <c r="N44553" s="102"/>
      <c r="O44553" s="93"/>
      <c r="P44553" s="93"/>
    </row>
    <row r="44554" spans="14:16">
      <c r="N44554" s="102"/>
      <c r="O44554" s="93"/>
      <c r="P44554" s="93"/>
    </row>
    <row r="44555" spans="14:16">
      <c r="N44555" s="102"/>
      <c r="O44555" s="93"/>
      <c r="P44555" s="93"/>
    </row>
    <row r="44556" spans="14:16">
      <c r="N44556" s="102"/>
      <c r="O44556" s="93"/>
      <c r="P44556" s="93"/>
    </row>
    <row r="44557" spans="14:16">
      <c r="N44557" s="102"/>
      <c r="O44557" s="93"/>
      <c r="P44557" s="93"/>
    </row>
    <row r="44558" spans="14:16">
      <c r="N44558" s="102"/>
      <c r="O44558" s="93"/>
      <c r="P44558" s="93"/>
    </row>
    <row r="44559" spans="14:16">
      <c r="N44559" s="102"/>
      <c r="O44559" s="93"/>
      <c r="P44559" s="93"/>
    </row>
    <row r="44560" spans="14:16">
      <c r="N44560" s="102"/>
      <c r="O44560" s="93"/>
      <c r="P44560" s="93"/>
    </row>
    <row r="44561" spans="14:16">
      <c r="N44561" s="102"/>
      <c r="O44561" s="93"/>
      <c r="P44561" s="93"/>
    </row>
    <row r="44562" spans="14:16">
      <c r="N44562" s="102"/>
      <c r="O44562" s="93"/>
      <c r="P44562" s="93"/>
    </row>
    <row r="44563" spans="14:16">
      <c r="N44563" s="102"/>
      <c r="O44563" s="93"/>
      <c r="P44563" s="93"/>
    </row>
    <row r="44564" spans="14:16">
      <c r="N44564" s="102"/>
      <c r="O44564" s="93"/>
      <c r="P44564" s="93"/>
    </row>
    <row r="44565" spans="14:16">
      <c r="N44565" s="102"/>
      <c r="O44565" s="93"/>
      <c r="P44565" s="93"/>
    </row>
    <row r="44566" spans="14:16">
      <c r="N44566" s="102"/>
      <c r="O44566" s="93"/>
      <c r="P44566" s="93"/>
    </row>
    <row r="44567" spans="14:16">
      <c r="N44567" s="102"/>
      <c r="O44567" s="93"/>
      <c r="P44567" s="93"/>
    </row>
    <row r="44568" spans="14:16">
      <c r="N44568" s="102"/>
      <c r="O44568" s="93"/>
      <c r="P44568" s="93"/>
    </row>
    <row r="44569" spans="14:16">
      <c r="N44569" s="102"/>
      <c r="O44569" s="93"/>
      <c r="P44569" s="93"/>
    </row>
    <row r="44570" spans="14:16">
      <c r="N44570" s="102"/>
      <c r="O44570" s="93"/>
      <c r="P44570" s="93"/>
    </row>
    <row r="44571" spans="14:16">
      <c r="N44571" s="102"/>
      <c r="O44571" s="93"/>
      <c r="P44571" s="93"/>
    </row>
    <row r="44572" spans="14:16">
      <c r="N44572" s="102"/>
      <c r="O44572" s="93"/>
      <c r="P44572" s="93"/>
    </row>
    <row r="44573" spans="14:16">
      <c r="N44573" s="102"/>
      <c r="O44573" s="93"/>
      <c r="P44573" s="93"/>
    </row>
    <row r="44574" spans="14:16">
      <c r="N44574" s="102"/>
      <c r="O44574" s="93"/>
      <c r="P44574" s="93"/>
    </row>
    <row r="44575" spans="14:16">
      <c r="N44575" s="102"/>
      <c r="O44575" s="93"/>
      <c r="P44575" s="93"/>
    </row>
    <row r="44576" spans="14:16">
      <c r="N44576" s="102"/>
      <c r="O44576" s="93"/>
      <c r="P44576" s="93"/>
    </row>
    <row r="44577" spans="14:16">
      <c r="N44577" s="102"/>
      <c r="O44577" s="93"/>
      <c r="P44577" s="93"/>
    </row>
    <row r="44578" spans="14:16">
      <c r="N44578" s="102"/>
      <c r="O44578" s="93"/>
      <c r="P44578" s="93"/>
    </row>
    <row r="44579" spans="14:16">
      <c r="N44579" s="102"/>
      <c r="O44579" s="93"/>
      <c r="P44579" s="93"/>
    </row>
    <row r="44580" spans="14:16">
      <c r="N44580" s="102"/>
      <c r="O44580" s="93"/>
      <c r="P44580" s="93"/>
    </row>
    <row r="44581" spans="14:16">
      <c r="N44581" s="102"/>
      <c r="O44581" s="93"/>
      <c r="P44581" s="93"/>
    </row>
    <row r="44582" spans="14:16">
      <c r="N44582" s="102"/>
      <c r="O44582" s="93"/>
      <c r="P44582" s="93"/>
    </row>
    <row r="44583" spans="14:16">
      <c r="N44583" s="102"/>
      <c r="O44583" s="93"/>
      <c r="P44583" s="93"/>
    </row>
    <row r="44584" spans="14:16">
      <c r="N44584" s="102"/>
      <c r="O44584" s="93"/>
      <c r="P44584" s="93"/>
    </row>
    <row r="44585" spans="14:16">
      <c r="N44585" s="102"/>
      <c r="O44585" s="93"/>
      <c r="P44585" s="93"/>
    </row>
    <row r="44586" spans="14:16">
      <c r="N44586" s="102"/>
      <c r="O44586" s="93"/>
      <c r="P44586" s="93"/>
    </row>
    <row r="44587" spans="14:16">
      <c r="N44587" s="102"/>
      <c r="O44587" s="93"/>
      <c r="P44587" s="93"/>
    </row>
    <row r="44588" spans="14:16">
      <c r="N44588" s="102"/>
      <c r="O44588" s="93"/>
      <c r="P44588" s="93"/>
    </row>
    <row r="44589" spans="14:16">
      <c r="N44589" s="102"/>
      <c r="O44589" s="93"/>
      <c r="P44589" s="93"/>
    </row>
    <row r="44590" spans="14:16">
      <c r="N44590" s="102"/>
      <c r="O44590" s="93"/>
      <c r="P44590" s="93"/>
    </row>
    <row r="44591" spans="14:16">
      <c r="N44591" s="102"/>
      <c r="O44591" s="93"/>
      <c r="P44591" s="93"/>
    </row>
    <row r="44592" spans="14:16">
      <c r="N44592" s="102"/>
      <c r="O44592" s="93"/>
      <c r="P44592" s="93"/>
    </row>
    <row r="44593" spans="14:16">
      <c r="N44593" s="102"/>
      <c r="O44593" s="93"/>
      <c r="P44593" s="93"/>
    </row>
    <row r="44594" spans="14:16">
      <c r="N44594" s="102"/>
      <c r="O44594" s="93"/>
      <c r="P44594" s="93"/>
    </row>
    <row r="44595" spans="14:16">
      <c r="N44595" s="102"/>
      <c r="O44595" s="93"/>
      <c r="P44595" s="93"/>
    </row>
    <row r="44596" spans="14:16">
      <c r="N44596" s="102"/>
      <c r="O44596" s="93"/>
      <c r="P44596" s="93"/>
    </row>
    <row r="44597" spans="14:16">
      <c r="N44597" s="102"/>
      <c r="O44597" s="93"/>
      <c r="P44597" s="93"/>
    </row>
    <row r="44598" spans="14:16">
      <c r="N44598" s="102"/>
      <c r="O44598" s="93"/>
      <c r="P44598" s="93"/>
    </row>
    <row r="44599" spans="14:16">
      <c r="N44599" s="102"/>
      <c r="O44599" s="93"/>
      <c r="P44599" s="93"/>
    </row>
    <row r="44600" spans="14:16">
      <c r="N44600" s="102"/>
      <c r="O44600" s="93"/>
      <c r="P44600" s="93"/>
    </row>
    <row r="44601" spans="14:16">
      <c r="N44601" s="102"/>
      <c r="O44601" s="93"/>
      <c r="P44601" s="93"/>
    </row>
    <row r="44602" spans="14:16">
      <c r="N44602" s="102"/>
      <c r="O44602" s="93"/>
      <c r="P44602" s="93"/>
    </row>
    <row r="44603" spans="14:16">
      <c r="N44603" s="102"/>
      <c r="O44603" s="93"/>
      <c r="P44603" s="93"/>
    </row>
    <row r="44604" spans="14:16">
      <c r="N44604" s="102"/>
      <c r="O44604" s="93"/>
      <c r="P44604" s="93"/>
    </row>
    <row r="44605" spans="14:16">
      <c r="N44605" s="102"/>
      <c r="O44605" s="93"/>
      <c r="P44605" s="93"/>
    </row>
    <row r="44606" spans="14:16">
      <c r="N44606" s="102"/>
      <c r="O44606" s="93"/>
      <c r="P44606" s="93"/>
    </row>
    <row r="44607" spans="14:16">
      <c r="N44607" s="102"/>
      <c r="O44607" s="93"/>
      <c r="P44607" s="93"/>
    </row>
    <row r="44608" spans="14:16">
      <c r="N44608" s="102"/>
      <c r="O44608" s="93"/>
      <c r="P44608" s="93"/>
    </row>
    <row r="44609" spans="14:16">
      <c r="N44609" s="102"/>
      <c r="O44609" s="93"/>
      <c r="P44609" s="93"/>
    </row>
    <row r="44610" spans="14:16">
      <c r="N44610" s="102"/>
      <c r="O44610" s="93"/>
      <c r="P44610" s="93"/>
    </row>
    <row r="44611" spans="14:16">
      <c r="N44611" s="102"/>
      <c r="O44611" s="93"/>
      <c r="P44611" s="93"/>
    </row>
    <row r="44612" spans="14:16">
      <c r="N44612" s="102"/>
      <c r="O44612" s="93"/>
      <c r="P44612" s="93"/>
    </row>
    <row r="44613" spans="14:16">
      <c r="N44613" s="102"/>
      <c r="O44613" s="93"/>
      <c r="P44613" s="93"/>
    </row>
    <row r="44614" spans="14:16">
      <c r="N44614" s="102"/>
      <c r="O44614" s="93"/>
      <c r="P44614" s="93"/>
    </row>
    <row r="44615" spans="14:16">
      <c r="N44615" s="102"/>
      <c r="O44615" s="93"/>
      <c r="P44615" s="93"/>
    </row>
    <row r="44616" spans="14:16">
      <c r="N44616" s="102"/>
      <c r="O44616" s="93"/>
      <c r="P44616" s="93"/>
    </row>
    <row r="44617" spans="14:16">
      <c r="N44617" s="102"/>
      <c r="O44617" s="93"/>
      <c r="P44617" s="93"/>
    </row>
    <row r="44618" spans="14:16">
      <c r="N44618" s="102"/>
      <c r="O44618" s="93"/>
      <c r="P44618" s="93"/>
    </row>
    <row r="44619" spans="14:16">
      <c r="N44619" s="102"/>
      <c r="O44619" s="93"/>
      <c r="P44619" s="93"/>
    </row>
    <row r="44620" spans="14:16">
      <c r="N44620" s="102"/>
      <c r="O44620" s="93"/>
      <c r="P44620" s="93"/>
    </row>
    <row r="44621" spans="14:16">
      <c r="N44621" s="102"/>
      <c r="O44621" s="93"/>
      <c r="P44621" s="93"/>
    </row>
    <row r="44622" spans="14:16">
      <c r="N44622" s="102"/>
      <c r="O44622" s="93"/>
      <c r="P44622" s="93"/>
    </row>
    <row r="44623" spans="14:16">
      <c r="N44623" s="102"/>
      <c r="O44623" s="93"/>
      <c r="P44623" s="93"/>
    </row>
    <row r="44624" spans="14:16">
      <c r="N44624" s="102"/>
      <c r="O44624" s="93"/>
      <c r="P44624" s="93"/>
    </row>
    <row r="44625" spans="14:16">
      <c r="N44625" s="102"/>
      <c r="O44625" s="93"/>
      <c r="P44625" s="93"/>
    </row>
    <row r="44626" spans="14:16">
      <c r="N44626" s="102"/>
      <c r="O44626" s="93"/>
      <c r="P44626" s="93"/>
    </row>
    <row r="44627" spans="14:16">
      <c r="N44627" s="102"/>
      <c r="O44627" s="93"/>
      <c r="P44627" s="93"/>
    </row>
    <row r="44628" spans="14:16">
      <c r="N44628" s="102"/>
      <c r="O44628" s="93"/>
      <c r="P44628" s="93"/>
    </row>
    <row r="44629" spans="14:16">
      <c r="N44629" s="102"/>
      <c r="O44629" s="93"/>
      <c r="P44629" s="93"/>
    </row>
    <row r="44630" spans="14:16">
      <c r="N44630" s="102"/>
      <c r="O44630" s="93"/>
      <c r="P44630" s="93"/>
    </row>
    <row r="44631" spans="14:16">
      <c r="N44631" s="102"/>
      <c r="O44631" s="93"/>
      <c r="P44631" s="93"/>
    </row>
    <row r="44632" spans="14:16">
      <c r="N44632" s="102"/>
      <c r="O44632" s="93"/>
      <c r="P44632" s="93"/>
    </row>
    <row r="44633" spans="14:16">
      <c r="N44633" s="102"/>
      <c r="O44633" s="93"/>
      <c r="P44633" s="93"/>
    </row>
    <row r="44634" spans="14:16">
      <c r="N44634" s="102"/>
      <c r="O44634" s="93"/>
      <c r="P44634" s="93"/>
    </row>
    <row r="44635" spans="14:16">
      <c r="N44635" s="102"/>
      <c r="O44635" s="93"/>
      <c r="P44635" s="93"/>
    </row>
    <row r="44636" spans="14:16">
      <c r="N44636" s="102"/>
      <c r="O44636" s="93"/>
      <c r="P44636" s="93"/>
    </row>
    <row r="44637" spans="14:16">
      <c r="N44637" s="102"/>
      <c r="O44637" s="93"/>
      <c r="P44637" s="93"/>
    </row>
    <row r="44638" spans="14:16">
      <c r="N44638" s="102"/>
      <c r="O44638" s="93"/>
      <c r="P44638" s="93"/>
    </row>
    <row r="44639" spans="14:16">
      <c r="N44639" s="102"/>
      <c r="O44639" s="93"/>
      <c r="P44639" s="93"/>
    </row>
    <row r="44640" spans="14:16">
      <c r="N44640" s="102"/>
      <c r="O44640" s="93"/>
      <c r="P44640" s="93"/>
    </row>
    <row r="44641" spans="14:16">
      <c r="N44641" s="102"/>
      <c r="O44641" s="93"/>
      <c r="P44641" s="93"/>
    </row>
    <row r="44642" spans="14:16">
      <c r="N44642" s="102"/>
      <c r="O44642" s="93"/>
      <c r="P44642" s="93"/>
    </row>
    <row r="44643" spans="14:16">
      <c r="N44643" s="102"/>
      <c r="O44643" s="93"/>
      <c r="P44643" s="93"/>
    </row>
    <row r="44644" spans="14:16">
      <c r="N44644" s="102"/>
      <c r="O44644" s="93"/>
      <c r="P44644" s="93"/>
    </row>
    <row r="44645" spans="14:16">
      <c r="N44645" s="102"/>
      <c r="O44645" s="93"/>
      <c r="P44645" s="93"/>
    </row>
    <row r="44646" spans="14:16">
      <c r="N44646" s="102"/>
      <c r="O44646" s="93"/>
      <c r="P44646" s="93"/>
    </row>
    <row r="44647" spans="14:16">
      <c r="N44647" s="102"/>
      <c r="O44647" s="93"/>
      <c r="P44647" s="93"/>
    </row>
    <row r="44648" spans="14:16">
      <c r="N44648" s="102"/>
      <c r="O44648" s="93"/>
      <c r="P44648" s="93"/>
    </row>
    <row r="44649" spans="14:16">
      <c r="N44649" s="102"/>
      <c r="O44649" s="93"/>
      <c r="P44649" s="93"/>
    </row>
    <row r="44650" spans="14:16">
      <c r="N44650" s="102"/>
      <c r="O44650" s="93"/>
      <c r="P44650" s="93"/>
    </row>
    <row r="44651" spans="14:16">
      <c r="N44651" s="102"/>
      <c r="O44651" s="93"/>
      <c r="P44651" s="93"/>
    </row>
    <row r="44652" spans="14:16">
      <c r="N44652" s="102"/>
      <c r="O44652" s="93"/>
      <c r="P44652" s="93"/>
    </row>
    <row r="44653" spans="14:16">
      <c r="N44653" s="102"/>
      <c r="O44653" s="93"/>
      <c r="P44653" s="93"/>
    </row>
    <row r="44654" spans="14:16">
      <c r="N44654" s="102"/>
      <c r="O44654" s="93"/>
      <c r="P44654" s="93"/>
    </row>
    <row r="44655" spans="14:16">
      <c r="N44655" s="102"/>
      <c r="O44655" s="93"/>
      <c r="P44655" s="93"/>
    </row>
    <row r="44656" spans="14:16">
      <c r="N44656" s="102"/>
      <c r="O44656" s="93"/>
      <c r="P44656" s="93"/>
    </row>
    <row r="44657" spans="14:16">
      <c r="N44657" s="102"/>
      <c r="O44657" s="93"/>
      <c r="P44657" s="93"/>
    </row>
    <row r="44658" spans="14:16">
      <c r="N44658" s="102"/>
      <c r="O44658" s="93"/>
      <c r="P44658" s="93"/>
    </row>
    <row r="44659" spans="14:16">
      <c r="N44659" s="102"/>
      <c r="O44659" s="93"/>
      <c r="P44659" s="93"/>
    </row>
    <row r="44660" spans="14:16">
      <c r="N44660" s="102"/>
      <c r="O44660" s="93"/>
      <c r="P44660" s="93"/>
    </row>
    <row r="44661" spans="14:16">
      <c r="N44661" s="102"/>
      <c r="O44661" s="93"/>
      <c r="P44661" s="93"/>
    </row>
    <row r="44662" spans="14:16">
      <c r="N44662" s="102"/>
      <c r="O44662" s="93"/>
      <c r="P44662" s="93"/>
    </row>
    <row r="44663" spans="14:16">
      <c r="N44663" s="102"/>
      <c r="O44663" s="93"/>
      <c r="P44663" s="93"/>
    </row>
    <row r="44664" spans="14:16">
      <c r="N44664" s="102"/>
      <c r="O44664" s="93"/>
      <c r="P44664" s="93"/>
    </row>
    <row r="44665" spans="14:16">
      <c r="N44665" s="102"/>
      <c r="O44665" s="93"/>
      <c r="P44665" s="93"/>
    </row>
    <row r="44666" spans="14:16">
      <c r="N44666" s="102"/>
      <c r="O44666" s="93"/>
      <c r="P44666" s="93"/>
    </row>
    <row r="44667" spans="14:16">
      <c r="N44667" s="102"/>
      <c r="O44667" s="93"/>
      <c r="P44667" s="93"/>
    </row>
    <row r="44668" spans="14:16">
      <c r="N44668" s="102"/>
      <c r="O44668" s="93"/>
      <c r="P44668" s="93"/>
    </row>
    <row r="44669" spans="14:16">
      <c r="N44669" s="102"/>
      <c r="O44669" s="93"/>
      <c r="P44669" s="93"/>
    </row>
    <row r="44670" spans="14:16">
      <c r="N44670" s="102"/>
      <c r="O44670" s="93"/>
      <c r="P44670" s="93"/>
    </row>
    <row r="44671" spans="14:16">
      <c r="N44671" s="102"/>
      <c r="O44671" s="93"/>
      <c r="P44671" s="93"/>
    </row>
    <row r="44672" spans="14:16">
      <c r="N44672" s="102"/>
      <c r="O44672" s="93"/>
      <c r="P44672" s="93"/>
    </row>
    <row r="44673" spans="14:16">
      <c r="N44673" s="102"/>
      <c r="O44673" s="93"/>
      <c r="P44673" s="93"/>
    </row>
    <row r="44674" spans="14:16">
      <c r="N44674" s="102"/>
      <c r="O44674" s="93"/>
      <c r="P44674" s="93"/>
    </row>
    <row r="44675" spans="14:16">
      <c r="N44675" s="102"/>
      <c r="O44675" s="93"/>
      <c r="P44675" s="93"/>
    </row>
    <row r="44676" spans="14:16">
      <c r="N44676" s="102"/>
      <c r="O44676" s="93"/>
      <c r="P44676" s="93"/>
    </row>
    <row r="44677" spans="14:16">
      <c r="N44677" s="102"/>
      <c r="O44677" s="93"/>
      <c r="P44677" s="93"/>
    </row>
    <row r="44678" spans="14:16">
      <c r="N44678" s="102"/>
      <c r="O44678" s="93"/>
      <c r="P44678" s="93"/>
    </row>
    <row r="44679" spans="14:16">
      <c r="N44679" s="102"/>
      <c r="O44679" s="93"/>
      <c r="P44679" s="93"/>
    </row>
    <row r="44680" spans="14:16">
      <c r="N44680" s="102"/>
      <c r="O44680" s="93"/>
      <c r="P44680" s="93"/>
    </row>
    <row r="44681" spans="14:16">
      <c r="N44681" s="102"/>
      <c r="O44681" s="93"/>
      <c r="P44681" s="93"/>
    </row>
    <row r="44682" spans="14:16">
      <c r="N44682" s="102"/>
      <c r="O44682" s="93"/>
      <c r="P44682" s="93"/>
    </row>
    <row r="44683" spans="14:16">
      <c r="N44683" s="102"/>
      <c r="O44683" s="93"/>
      <c r="P44683" s="93"/>
    </row>
    <row r="44684" spans="14:16">
      <c r="N44684" s="102"/>
      <c r="O44684" s="93"/>
      <c r="P44684" s="93"/>
    </row>
    <row r="44685" spans="14:16">
      <c r="N44685" s="102"/>
      <c r="O44685" s="93"/>
      <c r="P44685" s="93"/>
    </row>
    <row r="44686" spans="14:16">
      <c r="N44686" s="102"/>
      <c r="O44686" s="93"/>
      <c r="P44686" s="93"/>
    </row>
    <row r="44687" spans="14:16">
      <c r="N44687" s="102"/>
      <c r="O44687" s="93"/>
      <c r="P44687" s="93"/>
    </row>
    <row r="44688" spans="14:16">
      <c r="N44688" s="102"/>
      <c r="O44688" s="93"/>
      <c r="P44688" s="93"/>
    </row>
    <row r="44689" spans="14:16">
      <c r="N44689" s="102"/>
      <c r="O44689" s="93"/>
      <c r="P44689" s="93"/>
    </row>
    <row r="44690" spans="14:16">
      <c r="N44690" s="102"/>
      <c r="O44690" s="93"/>
      <c r="P44690" s="93"/>
    </row>
    <row r="44691" spans="14:16">
      <c r="N44691" s="102"/>
      <c r="O44691" s="93"/>
      <c r="P44691" s="93"/>
    </row>
    <row r="44692" spans="14:16">
      <c r="N44692" s="102"/>
      <c r="O44692" s="93"/>
      <c r="P44692" s="93"/>
    </row>
    <row r="44693" spans="14:16">
      <c r="N44693" s="102"/>
      <c r="O44693" s="93"/>
      <c r="P44693" s="93"/>
    </row>
    <row r="44694" spans="14:16">
      <c r="N44694" s="102"/>
      <c r="O44694" s="93"/>
      <c r="P44694" s="93"/>
    </row>
    <row r="44695" spans="14:16">
      <c r="N44695" s="102"/>
      <c r="O44695" s="93"/>
      <c r="P44695" s="93"/>
    </row>
    <row r="44696" spans="14:16">
      <c r="N44696" s="102"/>
      <c r="O44696" s="93"/>
      <c r="P44696" s="93"/>
    </row>
    <row r="44697" spans="14:16">
      <c r="N44697" s="102"/>
      <c r="O44697" s="93"/>
      <c r="P44697" s="93"/>
    </row>
    <row r="44698" spans="14:16">
      <c r="N44698" s="102"/>
      <c r="O44698" s="93"/>
      <c r="P44698" s="93"/>
    </row>
    <row r="44699" spans="14:16">
      <c r="N44699" s="102"/>
      <c r="O44699" s="93"/>
      <c r="P44699" s="93"/>
    </row>
    <row r="44700" spans="14:16">
      <c r="N44700" s="102"/>
      <c r="O44700" s="93"/>
      <c r="P44700" s="93"/>
    </row>
    <row r="44701" spans="14:16">
      <c r="N44701" s="102"/>
      <c r="O44701" s="93"/>
      <c r="P44701" s="93"/>
    </row>
    <row r="44702" spans="14:16">
      <c r="N44702" s="102"/>
      <c r="O44702" s="93"/>
      <c r="P44702" s="93"/>
    </row>
    <row r="44703" spans="14:16">
      <c r="N44703" s="102"/>
      <c r="O44703" s="93"/>
      <c r="P44703" s="93"/>
    </row>
    <row r="44704" spans="14:16">
      <c r="N44704" s="102"/>
      <c r="O44704" s="93"/>
      <c r="P44704" s="93"/>
    </row>
    <row r="44705" spans="14:16">
      <c r="N44705" s="102"/>
      <c r="O44705" s="93"/>
      <c r="P44705" s="93"/>
    </row>
    <row r="44706" spans="14:16">
      <c r="N44706" s="102"/>
      <c r="O44706" s="93"/>
      <c r="P44706" s="93"/>
    </row>
    <row r="44707" spans="14:16">
      <c r="N44707" s="102"/>
      <c r="O44707" s="93"/>
      <c r="P44707" s="93"/>
    </row>
    <row r="44708" spans="14:16">
      <c r="N44708" s="102"/>
      <c r="O44708" s="93"/>
      <c r="P44708" s="93"/>
    </row>
    <row r="44709" spans="14:16">
      <c r="N44709" s="102"/>
      <c r="O44709" s="93"/>
      <c r="P44709" s="93"/>
    </row>
    <row r="44710" spans="14:16">
      <c r="N44710" s="102"/>
      <c r="O44710" s="93"/>
      <c r="P44710" s="93"/>
    </row>
    <row r="44711" spans="14:16">
      <c r="N44711" s="102"/>
      <c r="O44711" s="93"/>
      <c r="P44711" s="93"/>
    </row>
    <row r="44712" spans="14:16">
      <c r="N44712" s="102"/>
      <c r="O44712" s="93"/>
      <c r="P44712" s="93"/>
    </row>
    <row r="44713" spans="14:16">
      <c r="N44713" s="102"/>
      <c r="O44713" s="93"/>
      <c r="P44713" s="93"/>
    </row>
    <row r="44714" spans="14:16">
      <c r="N44714" s="102"/>
      <c r="O44714" s="93"/>
      <c r="P44714" s="93"/>
    </row>
    <row r="44715" spans="14:16">
      <c r="N44715" s="102"/>
      <c r="O44715" s="93"/>
      <c r="P44715" s="93"/>
    </row>
    <row r="44716" spans="14:16">
      <c r="N44716" s="102"/>
      <c r="O44716" s="93"/>
      <c r="P44716" s="93"/>
    </row>
    <row r="44717" spans="14:16">
      <c r="N44717" s="102"/>
      <c r="O44717" s="93"/>
      <c r="P44717" s="93"/>
    </row>
    <row r="44718" spans="14:16">
      <c r="N44718" s="102"/>
      <c r="O44718" s="93"/>
      <c r="P44718" s="93"/>
    </row>
    <row r="44719" spans="14:16">
      <c r="N44719" s="102"/>
      <c r="O44719" s="93"/>
      <c r="P44719" s="93"/>
    </row>
    <row r="44720" spans="14:16">
      <c r="N44720" s="102"/>
      <c r="O44720" s="93"/>
      <c r="P44720" s="93"/>
    </row>
    <row r="44721" spans="14:16">
      <c r="N44721" s="102"/>
      <c r="O44721" s="93"/>
      <c r="P44721" s="93"/>
    </row>
    <row r="44722" spans="14:16">
      <c r="N44722" s="102"/>
      <c r="O44722" s="93"/>
      <c r="P44722" s="93"/>
    </row>
    <row r="44723" spans="14:16">
      <c r="N44723" s="102"/>
      <c r="O44723" s="93"/>
      <c r="P44723" s="93"/>
    </row>
    <row r="44724" spans="14:16">
      <c r="N44724" s="102"/>
      <c r="O44724" s="93"/>
      <c r="P44724" s="93"/>
    </row>
    <row r="44725" spans="14:16">
      <c r="N44725" s="102"/>
      <c r="O44725" s="93"/>
      <c r="P44725" s="93"/>
    </row>
    <row r="44726" spans="14:16">
      <c r="N44726" s="102"/>
      <c r="O44726" s="93"/>
      <c r="P44726" s="93"/>
    </row>
    <row r="44727" spans="14:16">
      <c r="N44727" s="102"/>
      <c r="O44727" s="93"/>
      <c r="P44727" s="93"/>
    </row>
    <row r="44728" spans="14:16">
      <c r="N44728" s="102"/>
      <c r="O44728" s="93"/>
      <c r="P44728" s="93"/>
    </row>
    <row r="44729" spans="14:16">
      <c r="N44729" s="102"/>
      <c r="O44729" s="93"/>
      <c r="P44729" s="93"/>
    </row>
    <row r="44730" spans="14:16">
      <c r="N44730" s="102"/>
      <c r="O44730" s="93"/>
      <c r="P44730" s="93"/>
    </row>
    <row r="44731" spans="14:16">
      <c r="N44731" s="102"/>
      <c r="O44731" s="93"/>
      <c r="P44731" s="93"/>
    </row>
    <row r="44732" spans="14:16">
      <c r="N44732" s="102"/>
      <c r="O44732" s="93"/>
      <c r="P44732" s="93"/>
    </row>
    <row r="44733" spans="14:16">
      <c r="N44733" s="102"/>
      <c r="O44733" s="93"/>
      <c r="P44733" s="93"/>
    </row>
    <row r="44734" spans="14:16">
      <c r="N44734" s="102"/>
      <c r="O44734" s="93"/>
      <c r="P44734" s="93"/>
    </row>
    <row r="44735" spans="14:16">
      <c r="N44735" s="102"/>
      <c r="O44735" s="93"/>
      <c r="P44735" s="93"/>
    </row>
    <row r="44736" spans="14:16">
      <c r="N44736" s="102"/>
      <c r="O44736" s="93"/>
      <c r="P44736" s="93"/>
    </row>
    <row r="44737" spans="14:16">
      <c r="N44737" s="102"/>
      <c r="O44737" s="93"/>
      <c r="P44737" s="93"/>
    </row>
    <row r="44738" spans="14:16">
      <c r="N44738" s="102"/>
      <c r="O44738" s="93"/>
      <c r="P44738" s="93"/>
    </row>
    <row r="44739" spans="14:16">
      <c r="N44739" s="102"/>
      <c r="O44739" s="93"/>
      <c r="P44739" s="93"/>
    </row>
    <row r="44740" spans="14:16">
      <c r="N44740" s="102"/>
      <c r="O44740" s="93"/>
      <c r="P44740" s="93"/>
    </row>
    <row r="44741" spans="14:16">
      <c r="N44741" s="102"/>
      <c r="O44741" s="93"/>
      <c r="P44741" s="93"/>
    </row>
    <row r="44742" spans="14:16">
      <c r="N44742" s="102"/>
      <c r="O44742" s="93"/>
      <c r="P44742" s="93"/>
    </row>
    <row r="44743" spans="14:16">
      <c r="N44743" s="102"/>
      <c r="O44743" s="93"/>
      <c r="P44743" s="93"/>
    </row>
    <row r="44744" spans="14:16">
      <c r="N44744" s="102"/>
      <c r="O44744" s="93"/>
      <c r="P44744" s="93"/>
    </row>
    <row r="44745" spans="14:16">
      <c r="N44745" s="102"/>
      <c r="O44745" s="93"/>
      <c r="P44745" s="93"/>
    </row>
    <row r="44746" spans="14:16">
      <c r="N44746" s="102"/>
      <c r="O44746" s="93"/>
      <c r="P44746" s="93"/>
    </row>
    <row r="44747" spans="14:16">
      <c r="N44747" s="102"/>
      <c r="O44747" s="93"/>
      <c r="P44747" s="93"/>
    </row>
    <row r="44748" spans="14:16">
      <c r="N44748" s="102"/>
      <c r="O44748" s="93"/>
      <c r="P44748" s="93"/>
    </row>
    <row r="44749" spans="14:16">
      <c r="N44749" s="102"/>
      <c r="O44749" s="93"/>
      <c r="P44749" s="93"/>
    </row>
    <row r="44750" spans="14:16">
      <c r="N44750" s="102"/>
      <c r="O44750" s="93"/>
      <c r="P44750" s="93"/>
    </row>
    <row r="44751" spans="14:16">
      <c r="N44751" s="102"/>
      <c r="O44751" s="93"/>
      <c r="P44751" s="93"/>
    </row>
    <row r="44752" spans="14:16">
      <c r="N44752" s="102"/>
      <c r="O44752" s="93"/>
      <c r="P44752" s="93"/>
    </row>
    <row r="44753" spans="14:16">
      <c r="N44753" s="102"/>
      <c r="O44753" s="93"/>
      <c r="P44753" s="93"/>
    </row>
    <row r="44754" spans="14:16">
      <c r="N44754" s="102"/>
      <c r="O44754" s="93"/>
      <c r="P44754" s="93"/>
    </row>
    <row r="44755" spans="14:16">
      <c r="N44755" s="102"/>
      <c r="O44755" s="93"/>
      <c r="P44755" s="93"/>
    </row>
    <row r="44756" spans="14:16">
      <c r="N44756" s="102"/>
      <c r="O44756" s="93"/>
      <c r="P44756" s="93"/>
    </row>
    <row r="44757" spans="14:16">
      <c r="N44757" s="102"/>
      <c r="O44757" s="93"/>
      <c r="P44757" s="93"/>
    </row>
    <row r="44758" spans="14:16">
      <c r="N44758" s="102"/>
      <c r="O44758" s="93"/>
      <c r="P44758" s="93"/>
    </row>
    <row r="44759" spans="14:16">
      <c r="N44759" s="102"/>
      <c r="O44759" s="93"/>
      <c r="P44759" s="93"/>
    </row>
    <row r="44760" spans="14:16">
      <c r="N44760" s="102"/>
      <c r="O44760" s="93"/>
      <c r="P44760" s="93"/>
    </row>
    <row r="44761" spans="14:16">
      <c r="N44761" s="102"/>
      <c r="O44761" s="93"/>
      <c r="P44761" s="93"/>
    </row>
    <row r="44762" spans="14:16">
      <c r="N44762" s="102"/>
      <c r="O44762" s="93"/>
      <c r="P44762" s="93"/>
    </row>
    <row r="44763" spans="14:16">
      <c r="N44763" s="102"/>
      <c r="O44763" s="93"/>
      <c r="P44763" s="93"/>
    </row>
    <row r="44764" spans="14:16">
      <c r="N44764" s="102"/>
      <c r="O44764" s="93"/>
      <c r="P44764" s="93"/>
    </row>
    <row r="44765" spans="14:16">
      <c r="N44765" s="102"/>
      <c r="O44765" s="93"/>
      <c r="P44765" s="93"/>
    </row>
    <row r="44766" spans="14:16">
      <c r="N44766" s="102"/>
      <c r="O44766" s="93"/>
      <c r="P44766" s="93"/>
    </row>
    <row r="44767" spans="14:16">
      <c r="N44767" s="102"/>
      <c r="O44767" s="93"/>
      <c r="P44767" s="93"/>
    </row>
    <row r="44768" spans="14:16">
      <c r="N44768" s="102"/>
      <c r="O44768" s="93"/>
      <c r="P44768" s="93"/>
    </row>
    <row r="44769" spans="14:16">
      <c r="N44769" s="102"/>
      <c r="O44769" s="93"/>
      <c r="P44769" s="93"/>
    </row>
    <row r="44770" spans="14:16">
      <c r="N44770" s="102"/>
      <c r="O44770" s="93"/>
      <c r="P44770" s="93"/>
    </row>
    <row r="44771" spans="14:16">
      <c r="N44771" s="102"/>
      <c r="O44771" s="93"/>
      <c r="P44771" s="93"/>
    </row>
    <row r="44772" spans="14:16">
      <c r="N44772" s="102"/>
      <c r="O44772" s="93"/>
      <c r="P44772" s="93"/>
    </row>
    <row r="44773" spans="14:16">
      <c r="N44773" s="102"/>
      <c r="O44773" s="93"/>
      <c r="P44773" s="93"/>
    </row>
    <row r="44774" spans="14:16">
      <c r="N44774" s="102"/>
      <c r="O44774" s="93"/>
      <c r="P44774" s="93"/>
    </row>
    <row r="44775" spans="14:16">
      <c r="N44775" s="102"/>
      <c r="O44775" s="93"/>
      <c r="P44775" s="93"/>
    </row>
    <row r="44776" spans="14:16">
      <c r="N44776" s="102"/>
      <c r="O44776" s="93"/>
      <c r="P44776" s="93"/>
    </row>
    <row r="44777" spans="14:16">
      <c r="N44777" s="102"/>
      <c r="O44777" s="93"/>
      <c r="P44777" s="93"/>
    </row>
    <row r="44778" spans="14:16">
      <c r="N44778" s="102"/>
      <c r="O44778" s="93"/>
      <c r="P44778" s="93"/>
    </row>
    <row r="44779" spans="14:16">
      <c r="N44779" s="102"/>
      <c r="O44779" s="93"/>
      <c r="P44779" s="93"/>
    </row>
    <row r="44780" spans="14:16">
      <c r="N44780" s="102"/>
      <c r="O44780" s="93"/>
      <c r="P44780" s="93"/>
    </row>
    <row r="44781" spans="14:16">
      <c r="N44781" s="102"/>
      <c r="O44781" s="93"/>
      <c r="P44781" s="93"/>
    </row>
    <row r="44782" spans="14:16">
      <c r="N44782" s="102"/>
      <c r="O44782" s="93"/>
      <c r="P44782" s="93"/>
    </row>
    <row r="44783" spans="14:16">
      <c r="N44783" s="102"/>
      <c r="O44783" s="93"/>
      <c r="P44783" s="93"/>
    </row>
    <row r="44784" spans="14:16">
      <c r="N44784" s="102"/>
      <c r="O44784" s="93"/>
      <c r="P44784" s="93"/>
    </row>
    <row r="44785" spans="14:16">
      <c r="N44785" s="102"/>
      <c r="O44785" s="93"/>
      <c r="P44785" s="93"/>
    </row>
    <row r="44786" spans="14:16">
      <c r="N44786" s="102"/>
      <c r="O44786" s="93"/>
      <c r="P44786" s="93"/>
    </row>
    <row r="44787" spans="14:16">
      <c r="N44787" s="102"/>
      <c r="O44787" s="93"/>
      <c r="P44787" s="93"/>
    </row>
    <row r="44788" spans="14:16">
      <c r="N44788" s="102"/>
      <c r="O44788" s="93"/>
      <c r="P44788" s="93"/>
    </row>
    <row r="44789" spans="14:16">
      <c r="N44789" s="102"/>
      <c r="O44789" s="93"/>
      <c r="P44789" s="93"/>
    </row>
    <row r="44790" spans="14:16">
      <c r="N44790" s="102"/>
      <c r="O44790" s="93"/>
      <c r="P44790" s="93"/>
    </row>
    <row r="44791" spans="14:16">
      <c r="N44791" s="102"/>
      <c r="O44791" s="93"/>
      <c r="P44791" s="93"/>
    </row>
    <row r="44792" spans="14:16">
      <c r="N44792" s="102"/>
      <c r="O44792" s="93"/>
      <c r="P44792" s="93"/>
    </row>
    <row r="44793" spans="14:16">
      <c r="N44793" s="102"/>
      <c r="O44793" s="93"/>
      <c r="P44793" s="93"/>
    </row>
    <row r="44794" spans="14:16">
      <c r="N44794" s="102"/>
      <c r="O44794" s="93"/>
      <c r="P44794" s="93"/>
    </row>
    <row r="44795" spans="14:16">
      <c r="N44795" s="102"/>
      <c r="O44795" s="93"/>
      <c r="P44795" s="93"/>
    </row>
    <row r="44796" spans="14:16">
      <c r="N44796" s="102"/>
      <c r="O44796" s="93"/>
      <c r="P44796" s="93"/>
    </row>
    <row r="44797" spans="14:16">
      <c r="N44797" s="102"/>
      <c r="O44797" s="93"/>
      <c r="P44797" s="93"/>
    </row>
    <row r="44798" spans="14:16">
      <c r="N44798" s="102"/>
      <c r="O44798" s="93"/>
      <c r="P44798" s="93"/>
    </row>
    <row r="44799" spans="14:16">
      <c r="N44799" s="102"/>
      <c r="O44799" s="93"/>
      <c r="P44799" s="93"/>
    </row>
    <row r="44800" spans="14:16">
      <c r="N44800" s="102"/>
      <c r="O44800" s="93"/>
      <c r="P44800" s="93"/>
    </row>
    <row r="44801" spans="14:16">
      <c r="N44801" s="102"/>
      <c r="O44801" s="93"/>
      <c r="P44801" s="93"/>
    </row>
    <row r="44802" spans="14:16">
      <c r="N44802" s="102"/>
      <c r="O44802" s="93"/>
      <c r="P44802" s="93"/>
    </row>
    <row r="44803" spans="14:16">
      <c r="N44803" s="102"/>
      <c r="O44803" s="93"/>
      <c r="P44803" s="93"/>
    </row>
    <row r="44804" spans="14:16">
      <c r="N44804" s="102"/>
      <c r="O44804" s="93"/>
      <c r="P44804" s="93"/>
    </row>
    <row r="44805" spans="14:16">
      <c r="N44805" s="102"/>
      <c r="O44805" s="93"/>
      <c r="P44805" s="93"/>
    </row>
    <row r="44806" spans="14:16">
      <c r="N44806" s="102"/>
      <c r="O44806" s="93"/>
      <c r="P44806" s="93"/>
    </row>
    <row r="44807" spans="14:16">
      <c r="N44807" s="102"/>
      <c r="O44807" s="93"/>
      <c r="P44807" s="93"/>
    </row>
    <row r="44808" spans="14:16">
      <c r="N44808" s="102"/>
      <c r="O44808" s="93"/>
      <c r="P44808" s="93"/>
    </row>
    <row r="44809" spans="14:16">
      <c r="N44809" s="102"/>
      <c r="O44809" s="93"/>
      <c r="P44809" s="93"/>
    </row>
    <row r="44810" spans="14:16">
      <c r="N44810" s="102"/>
      <c r="O44810" s="93"/>
      <c r="P44810" s="93"/>
    </row>
    <row r="44811" spans="14:16">
      <c r="N44811" s="102"/>
      <c r="O44811" s="93"/>
      <c r="P44811" s="93"/>
    </row>
    <row r="44812" spans="14:16">
      <c r="N44812" s="102"/>
      <c r="O44812" s="93"/>
      <c r="P44812" s="93"/>
    </row>
    <row r="44813" spans="14:16">
      <c r="N44813" s="102"/>
      <c r="O44813" s="93"/>
      <c r="P44813" s="93"/>
    </row>
    <row r="44814" spans="14:16">
      <c r="N44814" s="102"/>
      <c r="O44814" s="93"/>
      <c r="P44814" s="93"/>
    </row>
    <row r="44815" spans="14:16">
      <c r="N44815" s="102"/>
      <c r="O44815" s="93"/>
      <c r="P44815" s="93"/>
    </row>
    <row r="44816" spans="14:16">
      <c r="N44816" s="102"/>
      <c r="O44816" s="93"/>
      <c r="P44816" s="93"/>
    </row>
    <row r="44817" spans="14:16">
      <c r="N44817" s="102"/>
      <c r="O44817" s="93"/>
      <c r="P44817" s="93"/>
    </row>
    <row r="44818" spans="14:16">
      <c r="N44818" s="102"/>
      <c r="O44818" s="93"/>
      <c r="P44818" s="93"/>
    </row>
    <row r="44819" spans="14:16">
      <c r="N44819" s="102"/>
      <c r="O44819" s="93"/>
      <c r="P44819" s="93"/>
    </row>
    <row r="44820" spans="14:16">
      <c r="N44820" s="102"/>
      <c r="O44820" s="93"/>
      <c r="P44820" s="93"/>
    </row>
    <row r="44821" spans="14:16">
      <c r="N44821" s="102"/>
      <c r="O44821" s="93"/>
      <c r="P44821" s="93"/>
    </row>
    <row r="44822" spans="14:16">
      <c r="N44822" s="102"/>
      <c r="O44822" s="93"/>
      <c r="P44822" s="93"/>
    </row>
    <row r="44823" spans="14:16">
      <c r="N44823" s="102"/>
      <c r="O44823" s="93"/>
      <c r="P44823" s="93"/>
    </row>
    <row r="44824" spans="14:16">
      <c r="N44824" s="102"/>
      <c r="O44824" s="93"/>
      <c r="P44824" s="93"/>
    </row>
    <row r="44825" spans="14:16">
      <c r="N44825" s="102"/>
      <c r="O44825" s="93"/>
      <c r="P44825" s="93"/>
    </row>
    <row r="44826" spans="14:16">
      <c r="N44826" s="102"/>
      <c r="O44826" s="93"/>
      <c r="P44826" s="93"/>
    </row>
    <row r="44827" spans="14:16">
      <c r="N44827" s="102"/>
      <c r="O44827" s="93"/>
      <c r="P44827" s="93"/>
    </row>
    <row r="44828" spans="14:16">
      <c r="N44828" s="102"/>
      <c r="O44828" s="93"/>
      <c r="P44828" s="93"/>
    </row>
    <row r="44829" spans="14:16">
      <c r="N44829" s="102"/>
      <c r="O44829" s="93"/>
      <c r="P44829" s="93"/>
    </row>
    <row r="44830" spans="14:16">
      <c r="N44830" s="102"/>
      <c r="O44830" s="93"/>
      <c r="P44830" s="93"/>
    </row>
    <row r="44831" spans="14:16">
      <c r="N44831" s="102"/>
      <c r="O44831" s="93"/>
      <c r="P44831" s="93"/>
    </row>
    <row r="44832" spans="14:16">
      <c r="N44832" s="102"/>
      <c r="O44832" s="93"/>
      <c r="P44832" s="93"/>
    </row>
    <row r="44833" spans="14:16">
      <c r="N44833" s="102"/>
      <c r="O44833" s="93"/>
      <c r="P44833" s="93"/>
    </row>
    <row r="44834" spans="14:16">
      <c r="N44834" s="102"/>
      <c r="O44834" s="93"/>
      <c r="P44834" s="93"/>
    </row>
    <row r="44835" spans="14:16">
      <c r="N44835" s="102"/>
      <c r="O44835" s="93"/>
      <c r="P44835" s="93"/>
    </row>
    <row r="44836" spans="14:16">
      <c r="N44836" s="102"/>
      <c r="O44836" s="93"/>
      <c r="P44836" s="93"/>
    </row>
    <row r="44837" spans="14:16">
      <c r="N44837" s="102"/>
      <c r="O44837" s="93"/>
      <c r="P44837" s="93"/>
    </row>
    <row r="44838" spans="14:16">
      <c r="N44838" s="102"/>
      <c r="O44838" s="93"/>
      <c r="P44838" s="93"/>
    </row>
    <row r="44839" spans="14:16">
      <c r="N44839" s="102"/>
      <c r="O44839" s="93"/>
      <c r="P44839" s="93"/>
    </row>
    <row r="44840" spans="14:16">
      <c r="N44840" s="102"/>
      <c r="O44840" s="93"/>
      <c r="P44840" s="93"/>
    </row>
    <row r="44841" spans="14:16">
      <c r="N44841" s="102"/>
      <c r="O44841" s="93"/>
      <c r="P44841" s="93"/>
    </row>
    <row r="44842" spans="14:16">
      <c r="N44842" s="102"/>
      <c r="O44842" s="93"/>
      <c r="P44842" s="93"/>
    </row>
    <row r="44843" spans="14:16">
      <c r="N44843" s="102"/>
      <c r="O44843" s="93"/>
      <c r="P44843" s="93"/>
    </row>
    <row r="44844" spans="14:16">
      <c r="N44844" s="102"/>
      <c r="O44844" s="93"/>
      <c r="P44844" s="93"/>
    </row>
    <row r="44845" spans="14:16">
      <c r="N44845" s="102"/>
      <c r="O44845" s="93"/>
      <c r="P44845" s="93"/>
    </row>
    <row r="44846" spans="14:16">
      <c r="N44846" s="102"/>
      <c r="O44846" s="93"/>
      <c r="P44846" s="93"/>
    </row>
    <row r="44847" spans="14:16">
      <c r="N44847" s="102"/>
      <c r="O44847" s="93"/>
      <c r="P44847" s="93"/>
    </row>
    <row r="44848" spans="14:16">
      <c r="N44848" s="102"/>
      <c r="O44848" s="93"/>
      <c r="P44848" s="93"/>
    </row>
    <row r="44849" spans="14:16">
      <c r="N44849" s="102"/>
      <c r="O44849" s="93"/>
      <c r="P44849" s="93"/>
    </row>
    <row r="44850" spans="14:16">
      <c r="N44850" s="102"/>
      <c r="O44850" s="93"/>
      <c r="P44850" s="93"/>
    </row>
    <row r="44851" spans="14:16">
      <c r="N44851" s="102"/>
      <c r="O44851" s="93"/>
      <c r="P44851" s="93"/>
    </row>
    <row r="44852" spans="14:16">
      <c r="N44852" s="102"/>
      <c r="O44852" s="93"/>
      <c r="P44852" s="93"/>
    </row>
    <row r="44853" spans="14:16">
      <c r="N44853" s="102"/>
      <c r="O44853" s="93"/>
      <c r="P44853" s="93"/>
    </row>
    <row r="44854" spans="14:16">
      <c r="N44854" s="102"/>
      <c r="O44854" s="93"/>
      <c r="P44854" s="93"/>
    </row>
    <row r="44855" spans="14:16">
      <c r="N44855" s="102"/>
      <c r="O44855" s="93"/>
      <c r="P44855" s="93"/>
    </row>
    <row r="44856" spans="14:16">
      <c r="N44856" s="102"/>
      <c r="O44856" s="93"/>
      <c r="P44856" s="93"/>
    </row>
    <row r="44857" spans="14:16">
      <c r="N44857" s="102"/>
      <c r="O44857" s="93"/>
      <c r="P44857" s="93"/>
    </row>
    <row r="44858" spans="14:16">
      <c r="N44858" s="102"/>
      <c r="O44858" s="93"/>
      <c r="P44858" s="93"/>
    </row>
    <row r="44859" spans="14:16">
      <c r="N44859" s="102"/>
      <c r="O44859" s="93"/>
      <c r="P44859" s="93"/>
    </row>
    <row r="44860" spans="14:16">
      <c r="N44860" s="102"/>
      <c r="O44860" s="93"/>
      <c r="P44860" s="93"/>
    </row>
    <row r="44861" spans="14:16">
      <c r="N44861" s="102"/>
      <c r="O44861" s="93"/>
      <c r="P44861" s="93"/>
    </row>
    <row r="44862" spans="14:16">
      <c r="N44862" s="102"/>
      <c r="O44862" s="93"/>
      <c r="P44862" s="93"/>
    </row>
    <row r="44863" spans="14:16">
      <c r="N44863" s="102"/>
      <c r="O44863" s="93"/>
      <c r="P44863" s="93"/>
    </row>
    <row r="44864" spans="14:16">
      <c r="N44864" s="102"/>
      <c r="O44864" s="93"/>
      <c r="P44864" s="93"/>
    </row>
    <row r="44865" spans="14:16">
      <c r="N44865" s="102"/>
      <c r="O44865" s="93"/>
      <c r="P44865" s="93"/>
    </row>
    <row r="44866" spans="14:16">
      <c r="N44866" s="102"/>
      <c r="O44866" s="93"/>
      <c r="P44866" s="93"/>
    </row>
    <row r="44867" spans="14:16">
      <c r="N44867" s="102"/>
      <c r="O44867" s="93"/>
      <c r="P44867" s="93"/>
    </row>
    <row r="44868" spans="14:16">
      <c r="N44868" s="102"/>
      <c r="O44868" s="93"/>
      <c r="P44868" s="93"/>
    </row>
    <row r="44869" spans="14:16">
      <c r="N44869" s="102"/>
      <c r="O44869" s="93"/>
      <c r="P44869" s="93"/>
    </row>
    <row r="44870" spans="14:16">
      <c r="N44870" s="102"/>
      <c r="O44870" s="93"/>
      <c r="P44870" s="93"/>
    </row>
    <row r="44871" spans="14:16">
      <c r="N44871" s="102"/>
      <c r="O44871" s="93"/>
      <c r="P44871" s="93"/>
    </row>
    <row r="44872" spans="14:16">
      <c r="N44872" s="102"/>
      <c r="O44872" s="93"/>
      <c r="P44872" s="93"/>
    </row>
    <row r="44873" spans="14:16">
      <c r="N44873" s="102"/>
      <c r="O44873" s="93"/>
      <c r="P44873" s="93"/>
    </row>
    <row r="44874" spans="14:16">
      <c r="N44874" s="102"/>
      <c r="O44874" s="93"/>
      <c r="P44874" s="93"/>
    </row>
    <row r="44875" spans="14:16">
      <c r="N44875" s="102"/>
      <c r="O44875" s="93"/>
      <c r="P44875" s="93"/>
    </row>
    <row r="44876" spans="14:16">
      <c r="N44876" s="102"/>
      <c r="O44876" s="93"/>
      <c r="P44876" s="93"/>
    </row>
    <row r="44877" spans="14:16">
      <c r="N44877" s="102"/>
      <c r="O44877" s="93"/>
      <c r="P44877" s="93"/>
    </row>
    <row r="44878" spans="14:16">
      <c r="N44878" s="102"/>
      <c r="O44878" s="93"/>
      <c r="P44878" s="93"/>
    </row>
    <row r="44879" spans="14:16">
      <c r="N44879" s="102"/>
      <c r="O44879" s="93"/>
      <c r="P44879" s="93"/>
    </row>
    <row r="44880" spans="14:16">
      <c r="N44880" s="102"/>
      <c r="O44880" s="93"/>
      <c r="P44880" s="93"/>
    </row>
    <row r="44881" spans="14:16">
      <c r="N44881" s="102"/>
      <c r="O44881" s="93"/>
      <c r="P44881" s="93"/>
    </row>
    <row r="44882" spans="14:16">
      <c r="N44882" s="102"/>
      <c r="O44882" s="93"/>
      <c r="P44882" s="93"/>
    </row>
    <row r="44883" spans="14:16">
      <c r="N44883" s="102"/>
      <c r="O44883" s="93"/>
      <c r="P44883" s="93"/>
    </row>
    <row r="44884" spans="14:16">
      <c r="N44884" s="102"/>
      <c r="O44884" s="93"/>
      <c r="P44884" s="93"/>
    </row>
    <row r="44885" spans="14:16">
      <c r="N44885" s="102"/>
      <c r="O44885" s="93"/>
      <c r="P44885" s="93"/>
    </row>
    <row r="44886" spans="14:16">
      <c r="N44886" s="102"/>
      <c r="O44886" s="93"/>
      <c r="P44886" s="93"/>
    </row>
    <row r="44887" spans="14:16">
      <c r="N44887" s="102"/>
      <c r="O44887" s="93"/>
      <c r="P44887" s="93"/>
    </row>
    <row r="44888" spans="14:16">
      <c r="N44888" s="102"/>
      <c r="O44888" s="93"/>
      <c r="P44888" s="93"/>
    </row>
    <row r="44889" spans="14:16">
      <c r="N44889" s="102"/>
      <c r="O44889" s="93"/>
      <c r="P44889" s="93"/>
    </row>
    <row r="44890" spans="14:16">
      <c r="N44890" s="102"/>
      <c r="O44890" s="93"/>
      <c r="P44890" s="93"/>
    </row>
    <row r="44891" spans="14:16">
      <c r="N44891" s="102"/>
      <c r="O44891" s="93"/>
      <c r="P44891" s="93"/>
    </row>
    <row r="44892" spans="14:16">
      <c r="N44892" s="102"/>
      <c r="O44892" s="93"/>
      <c r="P44892" s="93"/>
    </row>
    <row r="44893" spans="14:16">
      <c r="N44893" s="102"/>
      <c r="O44893" s="93"/>
      <c r="P44893" s="93"/>
    </row>
    <row r="44894" spans="14:16">
      <c r="N44894" s="102"/>
      <c r="O44894" s="93"/>
      <c r="P44894" s="93"/>
    </row>
    <row r="44895" spans="14:16">
      <c r="N44895" s="102"/>
      <c r="O44895" s="93"/>
      <c r="P44895" s="93"/>
    </row>
    <row r="44896" spans="14:16">
      <c r="N44896" s="102"/>
      <c r="O44896" s="93"/>
      <c r="P44896" s="93"/>
    </row>
    <row r="44897" spans="14:16">
      <c r="N44897" s="102"/>
      <c r="O44897" s="93"/>
      <c r="P44897" s="93"/>
    </row>
    <row r="44898" spans="14:16">
      <c r="N44898" s="102"/>
      <c r="O44898" s="93"/>
      <c r="P44898" s="93"/>
    </row>
    <row r="44899" spans="14:16">
      <c r="N44899" s="102"/>
      <c r="O44899" s="93"/>
      <c r="P44899" s="93"/>
    </row>
    <row r="44900" spans="14:16">
      <c r="N44900" s="102"/>
      <c r="O44900" s="93"/>
      <c r="P44900" s="93"/>
    </row>
    <row r="44901" spans="14:16">
      <c r="N44901" s="102"/>
      <c r="O44901" s="93"/>
      <c r="P44901" s="93"/>
    </row>
    <row r="44902" spans="14:16">
      <c r="N44902" s="102"/>
      <c r="O44902" s="93"/>
      <c r="P44902" s="93"/>
    </row>
    <row r="44903" spans="14:16">
      <c r="N44903" s="102"/>
      <c r="O44903" s="93"/>
      <c r="P44903" s="93"/>
    </row>
    <row r="44904" spans="14:16">
      <c r="N44904" s="102"/>
      <c r="O44904" s="93"/>
      <c r="P44904" s="93"/>
    </row>
    <row r="44905" spans="14:16">
      <c r="N44905" s="102"/>
      <c r="O44905" s="93"/>
      <c r="P44905" s="93"/>
    </row>
    <row r="44906" spans="14:16">
      <c r="N44906" s="102"/>
      <c r="O44906" s="93"/>
      <c r="P44906" s="93"/>
    </row>
    <row r="44907" spans="14:16">
      <c r="N44907" s="102"/>
      <c r="O44907" s="93"/>
      <c r="P44907" s="93"/>
    </row>
    <row r="44908" spans="14:16">
      <c r="N44908" s="102"/>
      <c r="O44908" s="93"/>
      <c r="P44908" s="93"/>
    </row>
    <row r="44909" spans="14:16">
      <c r="N44909" s="102"/>
      <c r="O44909" s="93"/>
      <c r="P44909" s="93"/>
    </row>
    <row r="44910" spans="14:16">
      <c r="N44910" s="102"/>
      <c r="O44910" s="93"/>
      <c r="P44910" s="93"/>
    </row>
    <row r="44911" spans="14:16">
      <c r="N44911" s="102"/>
      <c r="O44911" s="93"/>
      <c r="P44911" s="93"/>
    </row>
    <row r="44912" spans="14:16">
      <c r="N44912" s="102"/>
      <c r="O44912" s="93"/>
      <c r="P44912" s="93"/>
    </row>
    <row r="44913" spans="14:16">
      <c r="N44913" s="102"/>
      <c r="O44913" s="93"/>
      <c r="P44913" s="93"/>
    </row>
    <row r="44914" spans="14:16">
      <c r="N44914" s="102"/>
      <c r="O44914" s="93"/>
      <c r="P44914" s="93"/>
    </row>
    <row r="44915" spans="14:16">
      <c r="N44915" s="102"/>
      <c r="O44915" s="93"/>
      <c r="P44915" s="93"/>
    </row>
    <row r="44916" spans="14:16">
      <c r="N44916" s="102"/>
      <c r="O44916" s="93"/>
      <c r="P44916" s="93"/>
    </row>
    <row r="44917" spans="14:16">
      <c r="N44917" s="102"/>
      <c r="O44917" s="93"/>
      <c r="P44917" s="93"/>
    </row>
    <row r="44918" spans="14:16">
      <c r="N44918" s="102"/>
      <c r="O44918" s="93"/>
      <c r="P44918" s="93"/>
    </row>
    <row r="44919" spans="14:16">
      <c r="N44919" s="102"/>
      <c r="O44919" s="93"/>
      <c r="P44919" s="93"/>
    </row>
    <row r="44920" spans="14:16">
      <c r="N44920" s="102"/>
      <c r="O44920" s="93"/>
      <c r="P44920" s="93"/>
    </row>
    <row r="44921" spans="14:16">
      <c r="N44921" s="102"/>
      <c r="O44921" s="93"/>
      <c r="P44921" s="93"/>
    </row>
    <row r="44922" spans="14:16">
      <c r="N44922" s="102"/>
      <c r="O44922" s="93"/>
      <c r="P44922" s="93"/>
    </row>
    <row r="44923" spans="14:16">
      <c r="N44923" s="102"/>
      <c r="O44923" s="93"/>
      <c r="P44923" s="93"/>
    </row>
    <row r="44924" spans="14:16">
      <c r="N44924" s="102"/>
      <c r="O44924" s="93"/>
      <c r="P44924" s="93"/>
    </row>
    <row r="44925" spans="14:16">
      <c r="N44925" s="102"/>
      <c r="O44925" s="93"/>
      <c r="P44925" s="93"/>
    </row>
    <row r="44926" spans="14:16">
      <c r="N44926" s="102"/>
      <c r="O44926" s="93"/>
      <c r="P44926" s="93"/>
    </row>
    <row r="44927" spans="14:16">
      <c r="N44927" s="102"/>
      <c r="O44927" s="93"/>
      <c r="P44927" s="93"/>
    </row>
    <row r="44928" spans="14:16">
      <c r="N44928" s="102"/>
      <c r="O44928" s="93"/>
      <c r="P44928" s="93"/>
    </row>
    <row r="44929" spans="14:16">
      <c r="N44929" s="102"/>
      <c r="O44929" s="93"/>
      <c r="P44929" s="93"/>
    </row>
    <row r="44930" spans="14:16">
      <c r="N44930" s="102"/>
      <c r="O44930" s="93"/>
      <c r="P44930" s="93"/>
    </row>
    <row r="44931" spans="14:16">
      <c r="N44931" s="102"/>
      <c r="O44931" s="93"/>
      <c r="P44931" s="93"/>
    </row>
    <row r="44932" spans="14:16">
      <c r="N44932" s="102"/>
      <c r="O44932" s="93"/>
      <c r="P44932" s="93"/>
    </row>
    <row r="44933" spans="14:16">
      <c r="N44933" s="102"/>
      <c r="O44933" s="93"/>
      <c r="P44933" s="93"/>
    </row>
    <row r="44934" spans="14:16">
      <c r="N44934" s="102"/>
      <c r="O44934" s="93"/>
      <c r="P44934" s="93"/>
    </row>
    <row r="44935" spans="14:16">
      <c r="N44935" s="102"/>
      <c r="O44935" s="93"/>
      <c r="P44935" s="93"/>
    </row>
    <row r="44936" spans="14:16">
      <c r="N44936" s="102"/>
      <c r="O44936" s="93"/>
      <c r="P44936" s="93"/>
    </row>
    <row r="44937" spans="14:16">
      <c r="N44937" s="102"/>
      <c r="O44937" s="93"/>
      <c r="P44937" s="93"/>
    </row>
    <row r="44938" spans="14:16">
      <c r="N44938" s="102"/>
      <c r="O44938" s="93"/>
      <c r="P44938" s="93"/>
    </row>
    <row r="44939" spans="14:16">
      <c r="N44939" s="102"/>
      <c r="O44939" s="93"/>
      <c r="P44939" s="93"/>
    </row>
    <row r="44940" spans="14:16">
      <c r="N44940" s="102"/>
      <c r="O44940" s="93"/>
      <c r="P44940" s="93"/>
    </row>
    <row r="44941" spans="14:16">
      <c r="N44941" s="102"/>
      <c r="O44941" s="93"/>
      <c r="P44941" s="93"/>
    </row>
    <row r="44942" spans="14:16">
      <c r="N44942" s="102"/>
      <c r="O44942" s="93"/>
      <c r="P44942" s="93"/>
    </row>
    <row r="44943" spans="14:16">
      <c r="N44943" s="102"/>
      <c r="O44943" s="93"/>
      <c r="P44943" s="93"/>
    </row>
    <row r="44944" spans="14:16">
      <c r="N44944" s="102"/>
      <c r="O44944" s="93"/>
      <c r="P44944" s="93"/>
    </row>
    <row r="44945" spans="14:16">
      <c r="N44945" s="102"/>
      <c r="O44945" s="93"/>
      <c r="P44945" s="93"/>
    </row>
    <row r="44946" spans="14:16">
      <c r="N44946" s="102"/>
      <c r="O44946" s="93"/>
      <c r="P44946" s="93"/>
    </row>
    <row r="44947" spans="14:16">
      <c r="N44947" s="102"/>
      <c r="O44947" s="93"/>
      <c r="P44947" s="93"/>
    </row>
    <row r="44948" spans="14:16">
      <c r="N44948" s="102"/>
      <c r="O44948" s="93"/>
      <c r="P44948" s="93"/>
    </row>
    <row r="44949" spans="14:16">
      <c r="N44949" s="102"/>
      <c r="O44949" s="93"/>
      <c r="P44949" s="93"/>
    </row>
    <row r="44950" spans="14:16">
      <c r="N44950" s="102"/>
      <c r="O44950" s="93"/>
      <c r="P44950" s="93"/>
    </row>
    <row r="44951" spans="14:16">
      <c r="N44951" s="102"/>
      <c r="O44951" s="93"/>
      <c r="P44951" s="93"/>
    </row>
    <row r="44952" spans="14:16">
      <c r="N44952" s="102"/>
      <c r="O44952" s="93"/>
      <c r="P44952" s="93"/>
    </row>
    <row r="44953" spans="14:16">
      <c r="N44953" s="102"/>
      <c r="O44953" s="93"/>
      <c r="P44953" s="93"/>
    </row>
    <row r="44954" spans="14:16">
      <c r="N44954" s="102"/>
      <c r="O44954" s="93"/>
      <c r="P44954" s="93"/>
    </row>
    <row r="44955" spans="14:16">
      <c r="N44955" s="102"/>
      <c r="O44955" s="93"/>
      <c r="P44955" s="93"/>
    </row>
    <row r="44956" spans="14:16">
      <c r="N44956" s="102"/>
      <c r="O44956" s="93"/>
      <c r="P44956" s="93"/>
    </row>
    <row r="44957" spans="14:16">
      <c r="N44957" s="102"/>
      <c r="O44957" s="93"/>
      <c r="P44957" s="93"/>
    </row>
    <row r="44958" spans="14:16">
      <c r="N44958" s="102"/>
      <c r="O44958" s="93"/>
      <c r="P44958" s="93"/>
    </row>
    <row r="44959" spans="14:16">
      <c r="N44959" s="102"/>
      <c r="O44959" s="93"/>
      <c r="P44959" s="93"/>
    </row>
    <row r="44960" spans="14:16">
      <c r="N44960" s="102"/>
      <c r="O44960" s="93"/>
      <c r="P44960" s="93"/>
    </row>
    <row r="44961" spans="14:16">
      <c r="N44961" s="102"/>
      <c r="O44961" s="93"/>
      <c r="P44961" s="93"/>
    </row>
    <row r="44962" spans="14:16">
      <c r="N44962" s="102"/>
      <c r="O44962" s="93"/>
      <c r="P44962" s="93"/>
    </row>
    <row r="44963" spans="14:16">
      <c r="N44963" s="102"/>
      <c r="O44963" s="93"/>
      <c r="P44963" s="93"/>
    </row>
    <row r="44964" spans="14:16">
      <c r="N44964" s="102"/>
      <c r="O44964" s="93"/>
      <c r="P44964" s="93"/>
    </row>
    <row r="44965" spans="14:16">
      <c r="N44965" s="102"/>
      <c r="O44965" s="93"/>
      <c r="P44965" s="93"/>
    </row>
    <row r="44966" spans="14:16">
      <c r="N44966" s="102"/>
      <c r="O44966" s="93"/>
      <c r="P44966" s="93"/>
    </row>
    <row r="44967" spans="14:16">
      <c r="N44967" s="102"/>
      <c r="O44967" s="93"/>
      <c r="P44967" s="93"/>
    </row>
    <row r="44968" spans="14:16">
      <c r="N44968" s="102"/>
      <c r="O44968" s="93"/>
      <c r="P44968" s="93"/>
    </row>
    <row r="44969" spans="14:16">
      <c r="N44969" s="102"/>
      <c r="O44969" s="93"/>
      <c r="P44969" s="93"/>
    </row>
    <row r="44970" spans="14:16">
      <c r="N44970" s="102"/>
      <c r="O44970" s="93"/>
      <c r="P44970" s="93"/>
    </row>
    <row r="44971" spans="14:16">
      <c r="N44971" s="102"/>
      <c r="O44971" s="93"/>
      <c r="P44971" s="93"/>
    </row>
    <row r="44972" spans="14:16">
      <c r="N44972" s="102"/>
      <c r="O44972" s="93"/>
      <c r="P44972" s="93"/>
    </row>
    <row r="44973" spans="14:16">
      <c r="N44973" s="102"/>
      <c r="O44973" s="93"/>
      <c r="P44973" s="93"/>
    </row>
    <row r="44974" spans="14:16">
      <c r="N44974" s="102"/>
      <c r="O44974" s="93"/>
      <c r="P44974" s="93"/>
    </row>
    <row r="44975" spans="14:16">
      <c r="N44975" s="102"/>
      <c r="O44975" s="93"/>
      <c r="P44975" s="93"/>
    </row>
    <row r="44976" spans="14:16">
      <c r="N44976" s="102"/>
      <c r="O44976" s="93"/>
      <c r="P44976" s="93"/>
    </row>
    <row r="44977" spans="14:16">
      <c r="N44977" s="102"/>
      <c r="O44977" s="93"/>
      <c r="P44977" s="93"/>
    </row>
    <row r="44978" spans="14:16">
      <c r="N44978" s="102"/>
      <c r="O44978" s="93"/>
      <c r="P44978" s="93"/>
    </row>
    <row r="44979" spans="14:16">
      <c r="N44979" s="102"/>
      <c r="O44979" s="93"/>
      <c r="P44979" s="93"/>
    </row>
    <row r="44980" spans="14:16">
      <c r="N44980" s="102"/>
      <c r="O44980" s="93"/>
      <c r="P44980" s="93"/>
    </row>
    <row r="44981" spans="14:16">
      <c r="N44981" s="102"/>
      <c r="O44981" s="93"/>
      <c r="P44981" s="93"/>
    </row>
    <row r="44982" spans="14:16">
      <c r="N44982" s="102"/>
      <c r="O44982" s="93"/>
      <c r="P44982" s="93"/>
    </row>
    <row r="44983" spans="14:16">
      <c r="N44983" s="102"/>
      <c r="O44983" s="93"/>
      <c r="P44983" s="93"/>
    </row>
    <row r="44984" spans="14:16">
      <c r="N44984" s="102"/>
      <c r="O44984" s="93"/>
      <c r="P44984" s="93"/>
    </row>
    <row r="44985" spans="14:16">
      <c r="N44985" s="102"/>
      <c r="O44985" s="93"/>
      <c r="P44985" s="93"/>
    </row>
    <row r="44986" spans="14:16">
      <c r="N44986" s="102"/>
      <c r="O44986" s="93"/>
      <c r="P44986" s="93"/>
    </row>
    <row r="44987" spans="14:16">
      <c r="N44987" s="102"/>
      <c r="O44987" s="93"/>
      <c r="P44987" s="93"/>
    </row>
    <row r="44988" spans="14:16">
      <c r="N44988" s="102"/>
      <c r="O44988" s="93"/>
      <c r="P44988" s="93"/>
    </row>
    <row r="44989" spans="14:16">
      <c r="N44989" s="102"/>
      <c r="O44989" s="93"/>
      <c r="P44989" s="93"/>
    </row>
    <row r="44990" spans="14:16">
      <c r="N44990" s="102"/>
      <c r="O44990" s="93"/>
      <c r="P44990" s="93"/>
    </row>
    <row r="44991" spans="14:16">
      <c r="N44991" s="102"/>
      <c r="O44991" s="93"/>
      <c r="P44991" s="93"/>
    </row>
    <row r="44992" spans="14:16">
      <c r="N44992" s="102"/>
      <c r="O44992" s="93"/>
      <c r="P44992" s="93"/>
    </row>
    <row r="44993" spans="14:16">
      <c r="N44993" s="102"/>
      <c r="O44993" s="93"/>
      <c r="P44993" s="93"/>
    </row>
    <row r="44994" spans="14:16">
      <c r="N44994" s="102"/>
      <c r="O44994" s="93"/>
      <c r="P44994" s="93"/>
    </row>
    <row r="44995" spans="14:16">
      <c r="N44995" s="102"/>
      <c r="O44995" s="93"/>
      <c r="P44995" s="93"/>
    </row>
    <row r="44996" spans="14:16">
      <c r="N44996" s="102"/>
      <c r="O44996" s="93"/>
      <c r="P44996" s="93"/>
    </row>
    <row r="44997" spans="14:16">
      <c r="N44997" s="102"/>
      <c r="O44997" s="93"/>
      <c r="P44997" s="93"/>
    </row>
    <row r="44998" spans="14:16">
      <c r="N44998" s="102"/>
      <c r="O44998" s="93"/>
      <c r="P44998" s="93"/>
    </row>
    <row r="44999" spans="14:16">
      <c r="N44999" s="102"/>
      <c r="O44999" s="93"/>
      <c r="P44999" s="93"/>
    </row>
    <row r="45000" spans="14:16">
      <c r="N45000" s="102"/>
      <c r="O45000" s="93"/>
      <c r="P45000" s="93"/>
    </row>
    <row r="45001" spans="14:16">
      <c r="N45001" s="102"/>
      <c r="O45001" s="93"/>
      <c r="P45001" s="93"/>
    </row>
    <row r="45002" spans="14:16">
      <c r="N45002" s="102"/>
      <c r="O45002" s="93"/>
      <c r="P45002" s="93"/>
    </row>
    <row r="45003" spans="14:16">
      <c r="N45003" s="102"/>
      <c r="O45003" s="93"/>
      <c r="P45003" s="93"/>
    </row>
    <row r="45004" spans="14:16">
      <c r="N45004" s="102"/>
      <c r="O45004" s="93"/>
      <c r="P45004" s="93"/>
    </row>
    <row r="45005" spans="14:16">
      <c r="N45005" s="102"/>
      <c r="O45005" s="93"/>
      <c r="P45005" s="93"/>
    </row>
    <row r="45006" spans="14:16">
      <c r="N45006" s="102"/>
      <c r="O45006" s="93"/>
      <c r="P45006" s="93"/>
    </row>
    <row r="45007" spans="14:16">
      <c r="N45007" s="102"/>
      <c r="O45007" s="93"/>
      <c r="P45007" s="93"/>
    </row>
    <row r="45008" spans="14:16">
      <c r="N45008" s="102"/>
      <c r="O45008" s="93"/>
      <c r="P45008" s="93"/>
    </row>
    <row r="45009" spans="14:16">
      <c r="N45009" s="102"/>
      <c r="O45009" s="93"/>
      <c r="P45009" s="93"/>
    </row>
    <row r="45010" spans="14:16">
      <c r="N45010" s="102"/>
      <c r="O45010" s="93"/>
      <c r="P45010" s="93"/>
    </row>
    <row r="45011" spans="14:16">
      <c r="N45011" s="102"/>
      <c r="O45011" s="93"/>
      <c r="P45011" s="93"/>
    </row>
    <row r="45012" spans="14:16">
      <c r="N45012" s="102"/>
      <c r="O45012" s="93"/>
      <c r="P45012" s="93"/>
    </row>
    <row r="45013" spans="14:16">
      <c r="N45013" s="102"/>
      <c r="O45013" s="93"/>
      <c r="P45013" s="93"/>
    </row>
    <row r="45014" spans="14:16">
      <c r="N45014" s="102"/>
      <c r="O45014" s="93"/>
      <c r="P45014" s="93"/>
    </row>
    <row r="45015" spans="14:16">
      <c r="N45015" s="102"/>
      <c r="O45015" s="93"/>
      <c r="P45015" s="93"/>
    </row>
    <row r="45016" spans="14:16">
      <c r="N45016" s="102"/>
      <c r="O45016" s="93"/>
      <c r="P45016" s="93"/>
    </row>
    <row r="45017" spans="14:16">
      <c r="N45017" s="102"/>
      <c r="O45017" s="93"/>
      <c r="P45017" s="93"/>
    </row>
    <row r="45018" spans="14:16">
      <c r="N45018" s="102"/>
      <c r="O45018" s="93"/>
      <c r="P45018" s="93"/>
    </row>
    <row r="45019" spans="14:16">
      <c r="N45019" s="102"/>
      <c r="O45019" s="93"/>
      <c r="P45019" s="93"/>
    </row>
    <row r="45020" spans="14:16">
      <c r="N45020" s="102"/>
      <c r="O45020" s="93"/>
      <c r="P45020" s="93"/>
    </row>
    <row r="45021" spans="14:16">
      <c r="N45021" s="102"/>
      <c r="O45021" s="93"/>
      <c r="P45021" s="93"/>
    </row>
    <row r="45022" spans="14:16">
      <c r="N45022" s="102"/>
      <c r="O45022" s="93"/>
      <c r="P45022" s="93"/>
    </row>
    <row r="45023" spans="14:16">
      <c r="N45023" s="102"/>
      <c r="O45023" s="93"/>
      <c r="P45023" s="93"/>
    </row>
    <row r="45024" spans="14:16">
      <c r="N45024" s="102"/>
      <c r="O45024" s="93"/>
      <c r="P45024" s="93"/>
    </row>
    <row r="45025" spans="14:16">
      <c r="N45025" s="102"/>
      <c r="O45025" s="93"/>
      <c r="P45025" s="93"/>
    </row>
    <row r="45026" spans="14:16">
      <c r="N45026" s="102"/>
      <c r="O45026" s="93"/>
      <c r="P45026" s="93"/>
    </row>
    <row r="45027" spans="14:16">
      <c r="N45027" s="102"/>
      <c r="O45027" s="93"/>
      <c r="P45027" s="93"/>
    </row>
    <row r="45028" spans="14:16">
      <c r="N45028" s="102"/>
      <c r="O45028" s="93"/>
      <c r="P45028" s="93"/>
    </row>
    <row r="45029" spans="14:16">
      <c r="N45029" s="102"/>
      <c r="O45029" s="93"/>
      <c r="P45029" s="93"/>
    </row>
    <row r="45030" spans="14:16">
      <c r="N45030" s="102"/>
      <c r="O45030" s="93"/>
      <c r="P45030" s="93"/>
    </row>
    <row r="45031" spans="14:16">
      <c r="N45031" s="102"/>
      <c r="O45031" s="93"/>
      <c r="P45031" s="93"/>
    </row>
    <row r="45032" spans="14:16">
      <c r="N45032" s="102"/>
      <c r="O45032" s="93"/>
      <c r="P45032" s="93"/>
    </row>
    <row r="45033" spans="14:16">
      <c r="N45033" s="102"/>
      <c r="O45033" s="93"/>
      <c r="P45033" s="93"/>
    </row>
    <row r="45034" spans="14:16">
      <c r="N45034" s="102"/>
      <c r="O45034" s="93"/>
      <c r="P45034" s="93"/>
    </row>
    <row r="45035" spans="14:16">
      <c r="N45035" s="102"/>
      <c r="O45035" s="93"/>
      <c r="P45035" s="93"/>
    </row>
    <row r="45036" spans="14:16">
      <c r="N45036" s="102"/>
      <c r="O45036" s="93"/>
      <c r="P45036" s="93"/>
    </row>
    <row r="45037" spans="14:16">
      <c r="N45037" s="102"/>
      <c r="O45037" s="93"/>
      <c r="P45037" s="93"/>
    </row>
    <row r="45038" spans="14:16">
      <c r="N45038" s="102"/>
      <c r="O45038" s="93"/>
      <c r="P45038" s="93"/>
    </row>
    <row r="45039" spans="14:16">
      <c r="N45039" s="102"/>
      <c r="O45039" s="93"/>
      <c r="P45039" s="93"/>
    </row>
    <row r="45040" spans="14:16">
      <c r="N45040" s="102"/>
      <c r="O45040" s="93"/>
      <c r="P45040" s="93"/>
    </row>
    <row r="45041" spans="14:16">
      <c r="N45041" s="102"/>
      <c r="O45041" s="93"/>
      <c r="P45041" s="93"/>
    </row>
    <row r="45042" spans="14:16">
      <c r="N45042" s="102"/>
      <c r="O45042" s="93"/>
      <c r="P45042" s="93"/>
    </row>
    <row r="45043" spans="14:16">
      <c r="N45043" s="102"/>
      <c r="O45043" s="93"/>
      <c r="P45043" s="93"/>
    </row>
    <row r="45044" spans="14:16">
      <c r="N45044" s="102"/>
      <c r="O45044" s="93"/>
      <c r="P45044" s="93"/>
    </row>
    <row r="45045" spans="14:16">
      <c r="N45045" s="102"/>
      <c r="O45045" s="93"/>
      <c r="P45045" s="93"/>
    </row>
    <row r="45046" spans="14:16">
      <c r="N45046" s="102"/>
      <c r="O45046" s="93"/>
      <c r="P45046" s="93"/>
    </row>
    <row r="45047" spans="14:16">
      <c r="N45047" s="102"/>
      <c r="O45047" s="93"/>
      <c r="P45047" s="93"/>
    </row>
    <row r="45048" spans="14:16">
      <c r="N45048" s="102"/>
      <c r="O45048" s="93"/>
      <c r="P45048" s="93"/>
    </row>
    <row r="45049" spans="14:16">
      <c r="N45049" s="102"/>
      <c r="O45049" s="93"/>
      <c r="P45049" s="93"/>
    </row>
    <row r="45050" spans="14:16">
      <c r="N45050" s="102"/>
      <c r="O45050" s="93"/>
      <c r="P45050" s="93"/>
    </row>
    <row r="45051" spans="14:16">
      <c r="N45051" s="102"/>
      <c r="O45051" s="93"/>
      <c r="P45051" s="93"/>
    </row>
    <row r="45052" spans="14:16">
      <c r="N45052" s="102"/>
      <c r="O45052" s="93"/>
      <c r="P45052" s="93"/>
    </row>
    <row r="45053" spans="14:16">
      <c r="N45053" s="102"/>
      <c r="O45053" s="93"/>
      <c r="P45053" s="93"/>
    </row>
    <row r="45054" spans="14:16">
      <c r="N45054" s="102"/>
      <c r="O45054" s="93"/>
      <c r="P45054" s="93"/>
    </row>
    <row r="45055" spans="14:16">
      <c r="N45055" s="102"/>
      <c r="O45055" s="93"/>
      <c r="P45055" s="93"/>
    </row>
    <row r="45056" spans="14:16">
      <c r="N45056" s="102"/>
      <c r="O45056" s="93"/>
      <c r="P45056" s="93"/>
    </row>
    <row r="45057" spans="14:16">
      <c r="N45057" s="102"/>
      <c r="O45057" s="93"/>
      <c r="P45057" s="93"/>
    </row>
    <row r="45058" spans="14:16">
      <c r="N45058" s="102"/>
      <c r="O45058" s="93"/>
      <c r="P45058" s="93"/>
    </row>
    <row r="45059" spans="14:16">
      <c r="N45059" s="102"/>
      <c r="O45059" s="93"/>
      <c r="P45059" s="93"/>
    </row>
    <row r="45060" spans="14:16">
      <c r="N45060" s="102"/>
      <c r="O45060" s="93"/>
      <c r="P45060" s="93"/>
    </row>
    <row r="45061" spans="14:16">
      <c r="N45061" s="102"/>
      <c r="O45061" s="93"/>
      <c r="P45061" s="93"/>
    </row>
    <row r="45062" spans="14:16">
      <c r="N45062" s="102"/>
      <c r="O45062" s="93"/>
      <c r="P45062" s="93"/>
    </row>
    <row r="45063" spans="14:16">
      <c r="N45063" s="102"/>
      <c r="O45063" s="93"/>
      <c r="P45063" s="93"/>
    </row>
    <row r="45064" spans="14:16">
      <c r="N45064" s="102"/>
      <c r="O45064" s="93"/>
      <c r="P45064" s="93"/>
    </row>
    <row r="45065" spans="14:16">
      <c r="N45065" s="102"/>
      <c r="O45065" s="93"/>
      <c r="P45065" s="93"/>
    </row>
    <row r="45066" spans="14:16">
      <c r="N45066" s="102"/>
      <c r="O45066" s="93"/>
      <c r="P45066" s="93"/>
    </row>
    <row r="45067" spans="14:16">
      <c r="N45067" s="102"/>
      <c r="O45067" s="93"/>
      <c r="P45067" s="93"/>
    </row>
    <row r="45068" spans="14:16">
      <c r="N45068" s="102"/>
      <c r="O45068" s="93"/>
      <c r="P45068" s="93"/>
    </row>
    <row r="45069" spans="14:16">
      <c r="N45069" s="102"/>
      <c r="O45069" s="93"/>
      <c r="P45069" s="93"/>
    </row>
    <row r="45070" spans="14:16">
      <c r="N45070" s="102"/>
      <c r="O45070" s="93"/>
      <c r="P45070" s="93"/>
    </row>
    <row r="45071" spans="14:16">
      <c r="N45071" s="102"/>
      <c r="O45071" s="93"/>
      <c r="P45071" s="93"/>
    </row>
    <row r="45072" spans="14:16">
      <c r="N45072" s="102"/>
      <c r="O45072" s="93"/>
      <c r="P45072" s="93"/>
    </row>
    <row r="45073" spans="14:16">
      <c r="N45073" s="102"/>
      <c r="O45073" s="93"/>
      <c r="P45073" s="93"/>
    </row>
    <row r="45074" spans="14:16">
      <c r="N45074" s="102"/>
      <c r="O45074" s="93"/>
      <c r="P45074" s="93"/>
    </row>
    <row r="45075" spans="14:16">
      <c r="N45075" s="102"/>
      <c r="O45075" s="93"/>
      <c r="P45075" s="93"/>
    </row>
    <row r="45076" spans="14:16">
      <c r="N45076" s="102"/>
      <c r="O45076" s="93"/>
      <c r="P45076" s="93"/>
    </row>
    <row r="45077" spans="14:16">
      <c r="N45077" s="102"/>
      <c r="O45077" s="93"/>
      <c r="P45077" s="93"/>
    </row>
    <row r="45078" spans="14:16">
      <c r="N45078" s="102"/>
      <c r="O45078" s="93"/>
      <c r="P45078" s="93"/>
    </row>
    <row r="45079" spans="14:16">
      <c r="N45079" s="102"/>
      <c r="O45079" s="93"/>
      <c r="P45079" s="93"/>
    </row>
    <row r="45080" spans="14:16">
      <c r="N45080" s="102"/>
      <c r="O45080" s="93"/>
      <c r="P45080" s="93"/>
    </row>
    <row r="45081" spans="14:16">
      <c r="N45081" s="102"/>
      <c r="O45081" s="93"/>
      <c r="P45081" s="93"/>
    </row>
    <row r="45082" spans="14:16">
      <c r="N45082" s="102"/>
      <c r="O45082" s="93"/>
      <c r="P45082" s="93"/>
    </row>
    <row r="45083" spans="14:16">
      <c r="N45083" s="102"/>
      <c r="O45083" s="93"/>
      <c r="P45083" s="93"/>
    </row>
    <row r="45084" spans="14:16">
      <c r="N45084" s="102"/>
      <c r="O45084" s="93"/>
      <c r="P45084" s="93"/>
    </row>
    <row r="45085" spans="14:16">
      <c r="N45085" s="102"/>
      <c r="O45085" s="93"/>
      <c r="P45085" s="93"/>
    </row>
    <row r="45086" spans="14:16">
      <c r="N45086" s="102"/>
      <c r="O45086" s="93"/>
      <c r="P45086" s="93"/>
    </row>
    <row r="45087" spans="14:16">
      <c r="N45087" s="102"/>
      <c r="O45087" s="93"/>
      <c r="P45087" s="93"/>
    </row>
    <row r="45088" spans="14:16">
      <c r="N45088" s="102"/>
      <c r="O45088" s="93"/>
      <c r="P45088" s="93"/>
    </row>
    <row r="45089" spans="14:16">
      <c r="N45089" s="102"/>
      <c r="O45089" s="93"/>
      <c r="P45089" s="93"/>
    </row>
    <row r="45090" spans="14:16">
      <c r="N45090" s="102"/>
      <c r="O45090" s="93"/>
      <c r="P45090" s="93"/>
    </row>
    <row r="45091" spans="14:16">
      <c r="N45091" s="102"/>
      <c r="O45091" s="93"/>
      <c r="P45091" s="93"/>
    </row>
    <row r="45092" spans="14:16">
      <c r="N45092" s="102"/>
      <c r="O45092" s="93"/>
      <c r="P45092" s="93"/>
    </row>
    <row r="45093" spans="14:16">
      <c r="N45093" s="102"/>
      <c r="O45093" s="93"/>
      <c r="P45093" s="93"/>
    </row>
    <row r="45094" spans="14:16">
      <c r="N45094" s="102"/>
      <c r="O45094" s="93"/>
      <c r="P45094" s="93"/>
    </row>
    <row r="45095" spans="14:16">
      <c r="N45095" s="102"/>
      <c r="O45095" s="93"/>
      <c r="P45095" s="93"/>
    </row>
    <row r="45096" spans="14:16">
      <c r="N45096" s="102"/>
      <c r="O45096" s="93"/>
      <c r="P45096" s="93"/>
    </row>
    <row r="45097" spans="14:16">
      <c r="N45097" s="102"/>
      <c r="O45097" s="93"/>
      <c r="P45097" s="93"/>
    </row>
    <row r="45098" spans="14:16">
      <c r="N45098" s="102"/>
      <c r="O45098" s="93"/>
      <c r="P45098" s="93"/>
    </row>
    <row r="45099" spans="14:16">
      <c r="N45099" s="102"/>
      <c r="O45099" s="93"/>
      <c r="P45099" s="93"/>
    </row>
    <row r="45100" spans="14:16">
      <c r="N45100" s="102"/>
      <c r="O45100" s="93"/>
      <c r="P45100" s="93"/>
    </row>
    <row r="45101" spans="14:16">
      <c r="N45101" s="102"/>
      <c r="O45101" s="93"/>
      <c r="P45101" s="93"/>
    </row>
    <row r="45102" spans="14:16">
      <c r="N45102" s="102"/>
      <c r="O45102" s="93"/>
      <c r="P45102" s="93"/>
    </row>
    <row r="45103" spans="14:16">
      <c r="N45103" s="102"/>
      <c r="O45103" s="93"/>
      <c r="P45103" s="93"/>
    </row>
    <row r="45104" spans="14:16">
      <c r="N45104" s="102"/>
      <c r="O45104" s="93"/>
      <c r="P45104" s="93"/>
    </row>
    <row r="45105" spans="14:16">
      <c r="N45105" s="102"/>
      <c r="O45105" s="93"/>
      <c r="P45105" s="93"/>
    </row>
    <row r="45106" spans="14:16">
      <c r="N45106" s="102"/>
      <c r="O45106" s="93"/>
      <c r="P45106" s="93"/>
    </row>
    <row r="45107" spans="14:16">
      <c r="N45107" s="102"/>
      <c r="O45107" s="93"/>
      <c r="P45107" s="93"/>
    </row>
    <row r="45108" spans="14:16">
      <c r="N45108" s="102"/>
      <c r="O45108" s="93"/>
      <c r="P45108" s="93"/>
    </row>
    <row r="45109" spans="14:16">
      <c r="N45109" s="102"/>
      <c r="O45109" s="93"/>
      <c r="P45109" s="93"/>
    </row>
    <row r="45110" spans="14:16">
      <c r="N45110" s="102"/>
      <c r="O45110" s="93"/>
      <c r="P45110" s="93"/>
    </row>
    <row r="45111" spans="14:16">
      <c r="N45111" s="102"/>
      <c r="O45111" s="93"/>
      <c r="P45111" s="93"/>
    </row>
    <row r="45112" spans="14:16">
      <c r="N45112" s="102"/>
      <c r="O45112" s="93"/>
      <c r="P45112" s="93"/>
    </row>
    <row r="45113" spans="14:16">
      <c r="N45113" s="102"/>
      <c r="O45113" s="93"/>
      <c r="P45113" s="93"/>
    </row>
    <row r="45114" spans="14:16">
      <c r="N45114" s="102"/>
      <c r="O45114" s="93"/>
      <c r="P45114" s="93"/>
    </row>
    <row r="45115" spans="14:16">
      <c r="N45115" s="102"/>
      <c r="O45115" s="93"/>
      <c r="P45115" s="93"/>
    </row>
    <row r="45116" spans="14:16">
      <c r="N45116" s="102"/>
      <c r="O45116" s="93"/>
      <c r="P45116" s="93"/>
    </row>
    <row r="45117" spans="14:16">
      <c r="N45117" s="102"/>
      <c r="O45117" s="93"/>
      <c r="P45117" s="93"/>
    </row>
    <row r="45118" spans="14:16">
      <c r="N45118" s="102"/>
      <c r="O45118" s="93"/>
      <c r="P45118" s="93"/>
    </row>
    <row r="45119" spans="14:16">
      <c r="N45119" s="102"/>
      <c r="O45119" s="93"/>
      <c r="P45119" s="93"/>
    </row>
    <row r="45120" spans="14:16">
      <c r="N45120" s="102"/>
      <c r="O45120" s="93"/>
      <c r="P45120" s="93"/>
    </row>
    <row r="45121" spans="14:16">
      <c r="N45121" s="102"/>
      <c r="O45121" s="93"/>
      <c r="P45121" s="93"/>
    </row>
    <row r="45122" spans="14:16">
      <c r="N45122" s="102"/>
      <c r="O45122" s="93"/>
      <c r="P45122" s="93"/>
    </row>
    <row r="45123" spans="14:16">
      <c r="N45123" s="102"/>
      <c r="O45123" s="93"/>
      <c r="P45123" s="93"/>
    </row>
    <row r="45124" spans="14:16">
      <c r="N45124" s="102"/>
      <c r="O45124" s="93"/>
      <c r="P45124" s="93"/>
    </row>
    <row r="45125" spans="14:16">
      <c r="N45125" s="102"/>
      <c r="O45125" s="93"/>
      <c r="P45125" s="93"/>
    </row>
    <row r="45126" spans="14:16">
      <c r="N45126" s="102"/>
      <c r="O45126" s="93"/>
      <c r="P45126" s="93"/>
    </row>
    <row r="45127" spans="14:16">
      <c r="N45127" s="102"/>
      <c r="O45127" s="93"/>
      <c r="P45127" s="93"/>
    </row>
    <row r="45128" spans="14:16">
      <c r="N45128" s="102"/>
      <c r="O45128" s="93"/>
      <c r="P45128" s="93"/>
    </row>
    <row r="45129" spans="14:16">
      <c r="N45129" s="102"/>
      <c r="O45129" s="93"/>
      <c r="P45129" s="93"/>
    </row>
    <row r="45130" spans="14:16">
      <c r="N45130" s="102"/>
      <c r="O45130" s="93"/>
      <c r="P45130" s="93"/>
    </row>
    <row r="45131" spans="14:16">
      <c r="N45131" s="102"/>
      <c r="O45131" s="93"/>
      <c r="P45131" s="93"/>
    </row>
    <row r="45132" spans="14:16">
      <c r="N45132" s="102"/>
      <c r="O45132" s="93"/>
      <c r="P45132" s="93"/>
    </row>
    <row r="45133" spans="14:16">
      <c r="N45133" s="102"/>
      <c r="O45133" s="93"/>
      <c r="P45133" s="93"/>
    </row>
    <row r="45134" spans="14:16">
      <c r="N45134" s="102"/>
      <c r="O45134" s="93"/>
      <c r="P45134" s="93"/>
    </row>
    <row r="45135" spans="14:16">
      <c r="N45135" s="102"/>
      <c r="O45135" s="93"/>
      <c r="P45135" s="93"/>
    </row>
    <row r="45136" spans="14:16">
      <c r="N45136" s="102"/>
      <c r="O45136" s="93"/>
      <c r="P45136" s="93"/>
    </row>
    <row r="45137" spans="14:16">
      <c r="N45137" s="102"/>
      <c r="O45137" s="93"/>
      <c r="P45137" s="93"/>
    </row>
    <row r="45138" spans="14:16">
      <c r="N45138" s="102"/>
      <c r="O45138" s="93"/>
      <c r="P45138" s="93"/>
    </row>
    <row r="45139" spans="14:16">
      <c r="N45139" s="102"/>
      <c r="O45139" s="93"/>
      <c r="P45139" s="93"/>
    </row>
    <row r="45140" spans="14:16">
      <c r="N45140" s="102"/>
      <c r="O45140" s="93"/>
      <c r="P45140" s="93"/>
    </row>
    <row r="45141" spans="14:16">
      <c r="N45141" s="102"/>
      <c r="O45141" s="93"/>
      <c r="P45141" s="93"/>
    </row>
    <row r="45142" spans="14:16">
      <c r="N45142" s="102"/>
      <c r="O45142" s="93"/>
      <c r="P45142" s="93"/>
    </row>
    <row r="45143" spans="14:16">
      <c r="N45143" s="102"/>
      <c r="O45143" s="93"/>
      <c r="P45143" s="93"/>
    </row>
    <row r="45144" spans="14:16">
      <c r="N45144" s="102"/>
      <c r="O45144" s="93"/>
      <c r="P45144" s="93"/>
    </row>
    <row r="45145" spans="14:16">
      <c r="N45145" s="102"/>
      <c r="O45145" s="93"/>
      <c r="P45145" s="93"/>
    </row>
    <row r="45146" spans="14:16">
      <c r="N45146" s="102"/>
      <c r="O45146" s="93"/>
      <c r="P45146" s="93"/>
    </row>
    <row r="45147" spans="14:16">
      <c r="N45147" s="102"/>
      <c r="O45147" s="93"/>
      <c r="P45147" s="93"/>
    </row>
    <row r="45148" spans="14:16">
      <c r="N45148" s="102"/>
      <c r="O45148" s="93"/>
      <c r="P45148" s="93"/>
    </row>
    <row r="45149" spans="14:16">
      <c r="N45149" s="102"/>
      <c r="O45149" s="93"/>
      <c r="P45149" s="93"/>
    </row>
    <row r="45150" spans="14:16">
      <c r="N45150" s="102"/>
      <c r="O45150" s="93"/>
      <c r="P45150" s="93"/>
    </row>
    <row r="45151" spans="14:16">
      <c r="N45151" s="102"/>
      <c r="O45151" s="93"/>
      <c r="P45151" s="93"/>
    </row>
    <row r="45152" spans="14:16">
      <c r="N45152" s="102"/>
      <c r="O45152" s="93"/>
      <c r="P45152" s="93"/>
    </row>
    <row r="45153" spans="14:16">
      <c r="N45153" s="102"/>
      <c r="O45153" s="93"/>
      <c r="P45153" s="93"/>
    </row>
    <row r="45154" spans="14:16">
      <c r="N45154" s="102"/>
      <c r="O45154" s="93"/>
      <c r="P45154" s="93"/>
    </row>
    <row r="45155" spans="14:16">
      <c r="N45155" s="102"/>
      <c r="O45155" s="93"/>
      <c r="P45155" s="93"/>
    </row>
    <row r="45156" spans="14:16">
      <c r="N45156" s="102"/>
      <c r="O45156" s="93"/>
      <c r="P45156" s="93"/>
    </row>
    <row r="45157" spans="14:16">
      <c r="N45157" s="102"/>
      <c r="O45157" s="93"/>
      <c r="P45157" s="93"/>
    </row>
    <row r="45158" spans="14:16">
      <c r="N45158" s="102"/>
      <c r="O45158" s="93"/>
      <c r="P45158" s="93"/>
    </row>
    <row r="45159" spans="14:16">
      <c r="N45159" s="102"/>
      <c r="O45159" s="93"/>
      <c r="P45159" s="93"/>
    </row>
    <row r="45160" spans="14:16">
      <c r="N45160" s="102"/>
      <c r="O45160" s="93"/>
      <c r="P45160" s="93"/>
    </row>
    <row r="45161" spans="14:16">
      <c r="N45161" s="102"/>
      <c r="O45161" s="93"/>
      <c r="P45161" s="93"/>
    </row>
    <row r="45162" spans="14:16">
      <c r="N45162" s="102"/>
      <c r="O45162" s="93"/>
      <c r="P45162" s="93"/>
    </row>
    <row r="45163" spans="14:16">
      <c r="N45163" s="102"/>
      <c r="O45163" s="93"/>
      <c r="P45163" s="93"/>
    </row>
    <row r="45164" spans="14:16">
      <c r="N45164" s="102"/>
      <c r="O45164" s="93"/>
      <c r="P45164" s="93"/>
    </row>
    <row r="45165" spans="14:16">
      <c r="N45165" s="102"/>
      <c r="O45165" s="93"/>
      <c r="P45165" s="93"/>
    </row>
    <row r="45166" spans="14:16">
      <c r="N45166" s="102"/>
      <c r="O45166" s="93"/>
      <c r="P45166" s="93"/>
    </row>
    <row r="45167" spans="14:16">
      <c r="N45167" s="102"/>
      <c r="O45167" s="93"/>
      <c r="P45167" s="93"/>
    </row>
    <row r="45168" spans="14:16">
      <c r="N45168" s="102"/>
      <c r="O45168" s="93"/>
      <c r="P45168" s="93"/>
    </row>
    <row r="45169" spans="14:16">
      <c r="N45169" s="102"/>
      <c r="O45169" s="93"/>
      <c r="P45169" s="93"/>
    </row>
    <row r="45170" spans="14:16">
      <c r="N45170" s="102"/>
      <c r="O45170" s="93"/>
      <c r="P45170" s="93"/>
    </row>
    <row r="45171" spans="14:16">
      <c r="N45171" s="102"/>
      <c r="O45171" s="93"/>
      <c r="P45171" s="93"/>
    </row>
    <row r="45172" spans="14:16">
      <c r="N45172" s="102"/>
      <c r="O45172" s="93"/>
      <c r="P45172" s="93"/>
    </row>
    <row r="45173" spans="14:16">
      <c r="N45173" s="102"/>
      <c r="O45173" s="93"/>
      <c r="P45173" s="93"/>
    </row>
    <row r="45174" spans="14:16">
      <c r="N45174" s="102"/>
      <c r="O45174" s="93"/>
      <c r="P45174" s="93"/>
    </row>
    <row r="45175" spans="14:16">
      <c r="N45175" s="102"/>
      <c r="O45175" s="93"/>
      <c r="P45175" s="93"/>
    </row>
    <row r="45176" spans="14:16">
      <c r="N45176" s="102"/>
      <c r="O45176" s="93"/>
      <c r="P45176" s="93"/>
    </row>
    <row r="45177" spans="14:16">
      <c r="N45177" s="102"/>
      <c r="O45177" s="93"/>
      <c r="P45177" s="93"/>
    </row>
    <row r="45178" spans="14:16">
      <c r="N45178" s="102"/>
      <c r="O45178" s="93"/>
      <c r="P45178" s="93"/>
    </row>
    <row r="45179" spans="14:16">
      <c r="N45179" s="102"/>
      <c r="O45179" s="93"/>
      <c r="P45179" s="93"/>
    </row>
    <row r="45180" spans="14:16">
      <c r="N45180" s="102"/>
      <c r="O45180" s="93"/>
      <c r="P45180" s="93"/>
    </row>
    <row r="45181" spans="14:16">
      <c r="N45181" s="102"/>
      <c r="O45181" s="93"/>
      <c r="P45181" s="93"/>
    </row>
    <row r="45182" spans="14:16">
      <c r="N45182" s="102"/>
      <c r="O45182" s="93"/>
      <c r="P45182" s="93"/>
    </row>
    <row r="45183" spans="14:16">
      <c r="N45183" s="102"/>
      <c r="O45183" s="93"/>
      <c r="P45183" s="93"/>
    </row>
    <row r="45184" spans="14:16">
      <c r="N45184" s="102"/>
      <c r="O45184" s="93"/>
      <c r="P45184" s="93"/>
    </row>
    <row r="45185" spans="14:16">
      <c r="N45185" s="102"/>
      <c r="O45185" s="93"/>
      <c r="P45185" s="93"/>
    </row>
    <row r="45186" spans="14:16">
      <c r="N45186" s="102"/>
      <c r="O45186" s="93"/>
      <c r="P45186" s="93"/>
    </row>
    <row r="45187" spans="14:16">
      <c r="N45187" s="102"/>
      <c r="O45187" s="93"/>
      <c r="P45187" s="93"/>
    </row>
    <row r="45188" spans="14:16">
      <c r="N45188" s="102"/>
      <c r="O45188" s="93"/>
      <c r="P45188" s="93"/>
    </row>
    <row r="45189" spans="14:16">
      <c r="N45189" s="102"/>
      <c r="O45189" s="93"/>
      <c r="P45189" s="93"/>
    </row>
    <row r="45190" spans="14:16">
      <c r="N45190" s="102"/>
      <c r="O45190" s="93"/>
      <c r="P45190" s="93"/>
    </row>
    <row r="45191" spans="14:16">
      <c r="N45191" s="102"/>
      <c r="O45191" s="93"/>
      <c r="P45191" s="93"/>
    </row>
    <row r="45192" spans="14:16">
      <c r="N45192" s="102"/>
      <c r="O45192" s="93"/>
      <c r="P45192" s="93"/>
    </row>
    <row r="45193" spans="14:16">
      <c r="N45193" s="102"/>
      <c r="O45193" s="93"/>
      <c r="P45193" s="93"/>
    </row>
    <row r="45194" spans="14:16">
      <c r="N45194" s="102"/>
      <c r="O45194" s="93"/>
      <c r="P45194" s="93"/>
    </row>
    <row r="45195" spans="14:16">
      <c r="N45195" s="102"/>
      <c r="O45195" s="93"/>
      <c r="P45195" s="93"/>
    </row>
    <row r="45196" spans="14:16">
      <c r="N45196" s="102"/>
      <c r="O45196" s="93"/>
      <c r="P45196" s="93"/>
    </row>
    <row r="45197" spans="14:16">
      <c r="N45197" s="102"/>
      <c r="O45197" s="93"/>
      <c r="P45197" s="93"/>
    </row>
    <row r="45198" spans="14:16">
      <c r="N45198" s="102"/>
      <c r="O45198" s="93"/>
      <c r="P45198" s="93"/>
    </row>
    <row r="45199" spans="14:16">
      <c r="N45199" s="102"/>
      <c r="O45199" s="93"/>
      <c r="P45199" s="93"/>
    </row>
    <row r="45200" spans="14:16">
      <c r="N45200" s="102"/>
      <c r="O45200" s="93"/>
      <c r="P45200" s="93"/>
    </row>
    <row r="45201" spans="14:16">
      <c r="N45201" s="102"/>
      <c r="O45201" s="93"/>
      <c r="P45201" s="93"/>
    </row>
    <row r="45202" spans="14:16">
      <c r="N45202" s="102"/>
      <c r="O45202" s="93"/>
      <c r="P45202" s="93"/>
    </row>
    <row r="45203" spans="14:16">
      <c r="N45203" s="102"/>
      <c r="O45203" s="93"/>
      <c r="P45203" s="93"/>
    </row>
    <row r="45204" spans="14:16">
      <c r="N45204" s="102"/>
      <c r="O45204" s="93"/>
      <c r="P45204" s="93"/>
    </row>
    <row r="45205" spans="14:16">
      <c r="N45205" s="102"/>
      <c r="O45205" s="93"/>
      <c r="P45205" s="93"/>
    </row>
    <row r="45206" spans="14:16">
      <c r="N45206" s="102"/>
      <c r="O45206" s="93"/>
      <c r="P45206" s="93"/>
    </row>
    <row r="45207" spans="14:16">
      <c r="N45207" s="102"/>
      <c r="O45207" s="93"/>
      <c r="P45207" s="93"/>
    </row>
    <row r="45208" spans="14:16">
      <c r="N45208" s="102"/>
      <c r="O45208" s="93"/>
      <c r="P45208" s="93"/>
    </row>
    <row r="45209" spans="14:16">
      <c r="N45209" s="102"/>
      <c r="O45209" s="93"/>
      <c r="P45209" s="93"/>
    </row>
    <row r="45210" spans="14:16">
      <c r="N45210" s="102"/>
      <c r="O45210" s="93"/>
      <c r="P45210" s="93"/>
    </row>
    <row r="45211" spans="14:16">
      <c r="N45211" s="102"/>
      <c r="O45211" s="93"/>
      <c r="P45211" s="93"/>
    </row>
    <row r="45212" spans="14:16">
      <c r="N45212" s="102"/>
      <c r="O45212" s="93"/>
      <c r="P45212" s="93"/>
    </row>
    <row r="45213" spans="14:16">
      <c r="N45213" s="102"/>
      <c r="O45213" s="93"/>
      <c r="P45213" s="93"/>
    </row>
    <row r="45214" spans="14:16">
      <c r="N45214" s="102"/>
      <c r="O45214" s="93"/>
      <c r="P45214" s="93"/>
    </row>
    <row r="45215" spans="14:16">
      <c r="N45215" s="102"/>
      <c r="O45215" s="93"/>
      <c r="P45215" s="93"/>
    </row>
    <row r="45216" spans="14:16">
      <c r="N45216" s="102"/>
      <c r="O45216" s="93"/>
      <c r="P45216" s="93"/>
    </row>
    <row r="45217" spans="14:16">
      <c r="N45217" s="102"/>
      <c r="O45217" s="93"/>
      <c r="P45217" s="93"/>
    </row>
    <row r="45218" spans="14:16">
      <c r="N45218" s="102"/>
      <c r="O45218" s="93"/>
      <c r="P45218" s="93"/>
    </row>
    <row r="45219" spans="14:16">
      <c r="N45219" s="102"/>
      <c r="O45219" s="93"/>
      <c r="P45219" s="93"/>
    </row>
    <row r="45220" spans="14:16">
      <c r="N45220" s="102"/>
      <c r="O45220" s="93"/>
      <c r="P45220" s="93"/>
    </row>
    <row r="45221" spans="14:16">
      <c r="N45221" s="102"/>
      <c r="O45221" s="93"/>
      <c r="P45221" s="93"/>
    </row>
    <row r="45222" spans="14:16">
      <c r="N45222" s="102"/>
      <c r="O45222" s="93"/>
      <c r="P45222" s="93"/>
    </row>
    <row r="45223" spans="14:16">
      <c r="N45223" s="102"/>
      <c r="O45223" s="93"/>
      <c r="P45223" s="93"/>
    </row>
    <row r="45224" spans="14:16">
      <c r="N45224" s="102"/>
      <c r="O45224" s="93"/>
      <c r="P45224" s="93"/>
    </row>
    <row r="45225" spans="14:16">
      <c r="N45225" s="102"/>
      <c r="O45225" s="93"/>
      <c r="P45225" s="93"/>
    </row>
    <row r="45226" spans="14:16">
      <c r="N45226" s="102"/>
      <c r="O45226" s="93"/>
      <c r="P45226" s="93"/>
    </row>
    <row r="45227" spans="14:16">
      <c r="N45227" s="102"/>
      <c r="O45227" s="93"/>
      <c r="P45227" s="93"/>
    </row>
    <row r="45228" spans="14:16">
      <c r="N45228" s="102"/>
      <c r="O45228" s="93"/>
      <c r="P45228" s="93"/>
    </row>
    <row r="45229" spans="14:16">
      <c r="N45229" s="102"/>
      <c r="O45229" s="93"/>
      <c r="P45229" s="93"/>
    </row>
    <row r="45230" spans="14:16">
      <c r="N45230" s="102"/>
      <c r="O45230" s="93"/>
      <c r="P45230" s="93"/>
    </row>
    <row r="45231" spans="14:16">
      <c r="N45231" s="102"/>
      <c r="O45231" s="93"/>
      <c r="P45231" s="93"/>
    </row>
    <row r="45232" spans="14:16">
      <c r="N45232" s="102"/>
      <c r="O45232" s="93"/>
      <c r="P45232" s="93"/>
    </row>
    <row r="45233" spans="14:16">
      <c r="N45233" s="102"/>
      <c r="O45233" s="93"/>
      <c r="P45233" s="93"/>
    </row>
    <row r="45234" spans="14:16">
      <c r="N45234" s="102"/>
      <c r="O45234" s="93"/>
      <c r="P45234" s="93"/>
    </row>
    <row r="45235" spans="14:16">
      <c r="N45235" s="102"/>
      <c r="O45235" s="93"/>
      <c r="P45235" s="93"/>
    </row>
    <row r="45236" spans="14:16">
      <c r="N45236" s="102"/>
      <c r="O45236" s="93"/>
      <c r="P45236" s="93"/>
    </row>
    <row r="45237" spans="14:16">
      <c r="N45237" s="102"/>
      <c r="O45237" s="93"/>
      <c r="P45237" s="93"/>
    </row>
    <row r="45238" spans="14:16">
      <c r="N45238" s="102"/>
      <c r="O45238" s="93"/>
      <c r="P45238" s="93"/>
    </row>
    <row r="45239" spans="14:16">
      <c r="N45239" s="102"/>
      <c r="O45239" s="93"/>
      <c r="P45239" s="93"/>
    </row>
    <row r="45240" spans="14:16">
      <c r="N45240" s="102"/>
      <c r="O45240" s="93"/>
      <c r="P45240" s="93"/>
    </row>
    <row r="45241" spans="14:16">
      <c r="N45241" s="102"/>
      <c r="O45241" s="93"/>
      <c r="P45241" s="93"/>
    </row>
    <row r="45242" spans="14:16">
      <c r="N45242" s="102"/>
      <c r="O45242" s="93"/>
      <c r="P45242" s="93"/>
    </row>
    <row r="45243" spans="14:16">
      <c r="N45243" s="102"/>
      <c r="O45243" s="93"/>
      <c r="P45243" s="93"/>
    </row>
    <row r="45244" spans="14:16">
      <c r="N45244" s="102"/>
      <c r="O45244" s="93"/>
      <c r="P45244" s="93"/>
    </row>
    <row r="45245" spans="14:16">
      <c r="N45245" s="102"/>
      <c r="O45245" s="93"/>
      <c r="P45245" s="93"/>
    </row>
    <row r="45246" spans="14:16">
      <c r="N45246" s="102"/>
      <c r="O45246" s="93"/>
      <c r="P45246" s="93"/>
    </row>
    <row r="45247" spans="14:16">
      <c r="N45247" s="102"/>
      <c r="O45247" s="93"/>
      <c r="P45247" s="93"/>
    </row>
    <row r="45248" spans="14:16">
      <c r="N45248" s="102"/>
      <c r="O45248" s="93"/>
      <c r="P45248" s="93"/>
    </row>
    <row r="45249" spans="14:16">
      <c r="N45249" s="102"/>
      <c r="O45249" s="93"/>
      <c r="P45249" s="93"/>
    </row>
    <row r="45250" spans="14:16">
      <c r="N45250" s="102"/>
      <c r="O45250" s="93"/>
      <c r="P45250" s="93"/>
    </row>
    <row r="45251" spans="14:16">
      <c r="N45251" s="102"/>
      <c r="O45251" s="93"/>
      <c r="P45251" s="93"/>
    </row>
    <row r="45252" spans="14:16">
      <c r="N45252" s="102"/>
      <c r="O45252" s="93"/>
      <c r="P45252" s="93"/>
    </row>
    <row r="45253" spans="14:16">
      <c r="N45253" s="102"/>
      <c r="O45253" s="93"/>
      <c r="P45253" s="93"/>
    </row>
    <row r="45254" spans="14:16">
      <c r="N45254" s="102"/>
      <c r="O45254" s="93"/>
      <c r="P45254" s="93"/>
    </row>
    <row r="45255" spans="14:16">
      <c r="N45255" s="102"/>
      <c r="O45255" s="93"/>
      <c r="P45255" s="93"/>
    </row>
    <row r="45256" spans="14:16">
      <c r="N45256" s="102"/>
      <c r="O45256" s="93"/>
      <c r="P45256" s="93"/>
    </row>
    <row r="45257" spans="14:16">
      <c r="N45257" s="102"/>
      <c r="O45257" s="93"/>
      <c r="P45257" s="93"/>
    </row>
    <row r="45258" spans="14:16">
      <c r="N45258" s="102"/>
      <c r="O45258" s="93"/>
      <c r="P45258" s="93"/>
    </row>
    <row r="45259" spans="14:16">
      <c r="N45259" s="102"/>
      <c r="O45259" s="93"/>
      <c r="P45259" s="93"/>
    </row>
    <row r="45260" spans="14:16">
      <c r="N45260" s="102"/>
      <c r="O45260" s="93"/>
      <c r="P45260" s="93"/>
    </row>
    <row r="45261" spans="14:16">
      <c r="N45261" s="102"/>
      <c r="O45261" s="93"/>
      <c r="P45261" s="93"/>
    </row>
    <row r="45262" spans="14:16">
      <c r="N45262" s="102"/>
      <c r="O45262" s="93"/>
      <c r="P45262" s="93"/>
    </row>
    <row r="45263" spans="14:16">
      <c r="N45263" s="102"/>
      <c r="O45263" s="93"/>
      <c r="P45263" s="93"/>
    </row>
    <row r="45264" spans="14:16">
      <c r="N45264" s="102"/>
      <c r="O45264" s="93"/>
      <c r="P45264" s="93"/>
    </row>
    <row r="45265" spans="14:16">
      <c r="N45265" s="102"/>
      <c r="O45265" s="93"/>
      <c r="P45265" s="93"/>
    </row>
    <row r="45266" spans="14:16">
      <c r="N45266" s="102"/>
      <c r="O45266" s="93"/>
      <c r="P45266" s="93"/>
    </row>
    <row r="45267" spans="14:16">
      <c r="N45267" s="102"/>
      <c r="O45267" s="93"/>
      <c r="P45267" s="93"/>
    </row>
    <row r="45268" spans="14:16">
      <c r="N45268" s="102"/>
      <c r="O45268" s="93"/>
      <c r="P45268" s="93"/>
    </row>
    <row r="45269" spans="14:16">
      <c r="N45269" s="102"/>
      <c r="O45269" s="93"/>
      <c r="P45269" s="93"/>
    </row>
    <row r="45270" spans="14:16">
      <c r="N45270" s="102"/>
      <c r="O45270" s="93"/>
      <c r="P45270" s="93"/>
    </row>
    <row r="45271" spans="14:16">
      <c r="N45271" s="102"/>
      <c r="O45271" s="93"/>
      <c r="P45271" s="93"/>
    </row>
    <row r="45272" spans="14:16">
      <c r="N45272" s="102"/>
      <c r="O45272" s="93"/>
      <c r="P45272" s="93"/>
    </row>
    <row r="45273" spans="14:16">
      <c r="N45273" s="102"/>
      <c r="O45273" s="93"/>
      <c r="P45273" s="93"/>
    </row>
    <row r="45274" spans="14:16">
      <c r="N45274" s="102"/>
      <c r="O45274" s="93"/>
      <c r="P45274" s="93"/>
    </row>
    <row r="45275" spans="14:16">
      <c r="N45275" s="102"/>
      <c r="O45275" s="93"/>
      <c r="P45275" s="93"/>
    </row>
    <row r="45276" spans="14:16">
      <c r="N45276" s="102"/>
      <c r="O45276" s="93"/>
      <c r="P45276" s="93"/>
    </row>
    <row r="45277" spans="14:16">
      <c r="N45277" s="102"/>
      <c r="O45277" s="93"/>
      <c r="P45277" s="93"/>
    </row>
    <row r="45278" spans="14:16">
      <c r="N45278" s="102"/>
      <c r="O45278" s="93"/>
      <c r="P45278" s="93"/>
    </row>
    <row r="45279" spans="14:16">
      <c r="N45279" s="102"/>
      <c r="O45279" s="93"/>
      <c r="P45279" s="93"/>
    </row>
    <row r="45280" spans="14:16">
      <c r="N45280" s="102"/>
      <c r="O45280" s="93"/>
      <c r="P45280" s="93"/>
    </row>
    <row r="45281" spans="14:16">
      <c r="N45281" s="102"/>
      <c r="O45281" s="93"/>
      <c r="P45281" s="93"/>
    </row>
    <row r="45282" spans="14:16">
      <c r="N45282" s="102"/>
      <c r="O45282" s="93"/>
      <c r="P45282" s="93"/>
    </row>
    <row r="45283" spans="14:16">
      <c r="N45283" s="102"/>
      <c r="O45283" s="93"/>
      <c r="P45283" s="93"/>
    </row>
    <row r="45284" spans="14:16">
      <c r="N45284" s="102"/>
      <c r="O45284" s="93"/>
      <c r="P45284" s="93"/>
    </row>
    <row r="45285" spans="14:16">
      <c r="N45285" s="102"/>
      <c r="O45285" s="93"/>
      <c r="P45285" s="93"/>
    </row>
    <row r="45286" spans="14:16">
      <c r="N45286" s="102"/>
      <c r="O45286" s="93"/>
      <c r="P45286" s="93"/>
    </row>
    <row r="45287" spans="14:16">
      <c r="N45287" s="102"/>
      <c r="O45287" s="93"/>
      <c r="P45287" s="93"/>
    </row>
    <row r="45288" spans="14:16">
      <c r="N45288" s="102"/>
      <c r="O45288" s="93"/>
      <c r="P45288" s="93"/>
    </row>
    <row r="45289" spans="14:16">
      <c r="N45289" s="102"/>
      <c r="O45289" s="93"/>
      <c r="P45289" s="93"/>
    </row>
    <row r="45290" spans="14:16">
      <c r="N45290" s="102"/>
      <c r="O45290" s="93"/>
      <c r="P45290" s="93"/>
    </row>
    <row r="45291" spans="14:16">
      <c r="N45291" s="102"/>
      <c r="O45291" s="93"/>
      <c r="P45291" s="93"/>
    </row>
    <row r="45292" spans="14:16">
      <c r="N45292" s="102"/>
      <c r="O45292" s="93"/>
      <c r="P45292" s="93"/>
    </row>
    <row r="45293" spans="14:16">
      <c r="N45293" s="102"/>
      <c r="O45293" s="93"/>
      <c r="P45293" s="93"/>
    </row>
    <row r="45294" spans="14:16">
      <c r="N45294" s="102"/>
      <c r="O45294" s="93"/>
      <c r="P45294" s="93"/>
    </row>
    <row r="45295" spans="14:16">
      <c r="N45295" s="102"/>
      <c r="O45295" s="93"/>
      <c r="P45295" s="93"/>
    </row>
    <row r="45296" spans="14:16">
      <c r="N45296" s="102"/>
      <c r="O45296" s="93"/>
      <c r="P45296" s="93"/>
    </row>
    <row r="45297" spans="14:16">
      <c r="N45297" s="102"/>
      <c r="O45297" s="93"/>
      <c r="P45297" s="93"/>
    </row>
    <row r="45298" spans="14:16">
      <c r="N45298" s="102"/>
      <c r="O45298" s="93"/>
      <c r="P45298" s="93"/>
    </row>
    <row r="45299" spans="14:16">
      <c r="N45299" s="102"/>
      <c r="O45299" s="93"/>
      <c r="P45299" s="93"/>
    </row>
    <row r="45300" spans="14:16">
      <c r="N45300" s="102"/>
      <c r="O45300" s="93"/>
      <c r="P45300" s="93"/>
    </row>
    <row r="45301" spans="14:16">
      <c r="N45301" s="102"/>
      <c r="O45301" s="93"/>
      <c r="P45301" s="93"/>
    </row>
    <row r="45302" spans="14:16">
      <c r="N45302" s="102"/>
      <c r="O45302" s="93"/>
      <c r="P45302" s="93"/>
    </row>
    <row r="45303" spans="14:16">
      <c r="N45303" s="102"/>
      <c r="O45303" s="93"/>
      <c r="P45303" s="93"/>
    </row>
    <row r="45304" spans="14:16">
      <c r="N45304" s="102"/>
      <c r="O45304" s="93"/>
      <c r="P45304" s="93"/>
    </row>
    <row r="45305" spans="14:16">
      <c r="N45305" s="102"/>
      <c r="O45305" s="93"/>
      <c r="P45305" s="93"/>
    </row>
    <row r="45306" spans="14:16">
      <c r="N45306" s="102"/>
      <c r="O45306" s="93"/>
      <c r="P45306" s="93"/>
    </row>
    <row r="45307" spans="14:16">
      <c r="N45307" s="102"/>
      <c r="O45307" s="93"/>
      <c r="P45307" s="93"/>
    </row>
    <row r="45308" spans="14:16">
      <c r="N45308" s="102"/>
      <c r="O45308" s="93"/>
      <c r="P45308" s="93"/>
    </row>
    <row r="45309" spans="14:16">
      <c r="N45309" s="102"/>
      <c r="O45309" s="93"/>
      <c r="P45309" s="93"/>
    </row>
    <row r="45310" spans="14:16">
      <c r="N45310" s="102"/>
      <c r="O45310" s="93"/>
      <c r="P45310" s="93"/>
    </row>
    <row r="45311" spans="14:16">
      <c r="N45311" s="102"/>
      <c r="O45311" s="93"/>
      <c r="P45311" s="93"/>
    </row>
    <row r="45312" spans="14:16">
      <c r="N45312" s="102"/>
      <c r="O45312" s="93"/>
      <c r="P45312" s="93"/>
    </row>
    <row r="45313" spans="14:16">
      <c r="N45313" s="102"/>
      <c r="O45313" s="93"/>
      <c r="P45313" s="93"/>
    </row>
    <row r="45314" spans="14:16">
      <c r="N45314" s="102"/>
      <c r="O45314" s="93"/>
      <c r="P45314" s="93"/>
    </row>
    <row r="45315" spans="14:16">
      <c r="N45315" s="102"/>
      <c r="O45315" s="93"/>
      <c r="P45315" s="93"/>
    </row>
    <row r="45316" spans="14:16">
      <c r="N45316" s="102"/>
      <c r="O45316" s="93"/>
      <c r="P45316" s="93"/>
    </row>
    <row r="45317" spans="14:16">
      <c r="N45317" s="102"/>
      <c r="O45317" s="93"/>
      <c r="P45317" s="93"/>
    </row>
    <row r="45318" spans="14:16">
      <c r="N45318" s="102"/>
      <c r="O45318" s="93"/>
      <c r="P45318" s="93"/>
    </row>
    <row r="45319" spans="14:16">
      <c r="N45319" s="102"/>
      <c r="O45319" s="93"/>
      <c r="P45319" s="93"/>
    </row>
    <row r="45320" spans="14:16">
      <c r="N45320" s="102"/>
      <c r="O45320" s="93"/>
      <c r="P45320" s="93"/>
    </row>
    <row r="45321" spans="14:16">
      <c r="N45321" s="102"/>
      <c r="O45321" s="93"/>
      <c r="P45321" s="93"/>
    </row>
    <row r="45322" spans="14:16">
      <c r="N45322" s="102"/>
      <c r="O45322" s="93"/>
      <c r="P45322" s="93"/>
    </row>
    <row r="45323" spans="14:16">
      <c r="N45323" s="102"/>
      <c r="O45323" s="93"/>
      <c r="P45323" s="93"/>
    </row>
    <row r="45324" spans="14:16">
      <c r="N45324" s="102"/>
      <c r="O45324" s="93"/>
      <c r="P45324" s="93"/>
    </row>
    <row r="45325" spans="14:16">
      <c r="N45325" s="102"/>
      <c r="O45325" s="93"/>
      <c r="P45325" s="93"/>
    </row>
    <row r="45326" spans="14:16">
      <c r="N45326" s="102"/>
      <c r="O45326" s="93"/>
      <c r="P45326" s="93"/>
    </row>
    <row r="45327" spans="14:16">
      <c r="N45327" s="102"/>
      <c r="O45327" s="93"/>
      <c r="P45327" s="93"/>
    </row>
    <row r="45328" spans="14:16">
      <c r="N45328" s="102"/>
      <c r="O45328" s="93"/>
      <c r="P45328" s="93"/>
    </row>
    <row r="45329" spans="14:16">
      <c r="N45329" s="102"/>
      <c r="O45329" s="93"/>
      <c r="P45329" s="93"/>
    </row>
    <row r="45330" spans="14:16">
      <c r="N45330" s="102"/>
      <c r="O45330" s="93"/>
      <c r="P45330" s="93"/>
    </row>
    <row r="45331" spans="14:16">
      <c r="N45331" s="102"/>
      <c r="O45331" s="93"/>
      <c r="P45331" s="93"/>
    </row>
    <row r="45332" spans="14:16">
      <c r="N45332" s="102"/>
      <c r="O45332" s="93"/>
      <c r="P45332" s="93"/>
    </row>
    <row r="45333" spans="14:16">
      <c r="N45333" s="102"/>
      <c r="O45333" s="93"/>
      <c r="P45333" s="93"/>
    </row>
    <row r="45334" spans="14:16">
      <c r="N45334" s="102"/>
      <c r="O45334" s="93"/>
      <c r="P45334" s="93"/>
    </row>
    <row r="45335" spans="14:16">
      <c r="N45335" s="102"/>
      <c r="O45335" s="93"/>
      <c r="P45335" s="93"/>
    </row>
    <row r="45336" spans="14:16">
      <c r="N45336" s="102"/>
      <c r="O45336" s="93"/>
      <c r="P45336" s="93"/>
    </row>
    <row r="45337" spans="14:16">
      <c r="N45337" s="102"/>
      <c r="O45337" s="93"/>
      <c r="P45337" s="93"/>
    </row>
    <row r="45338" spans="14:16">
      <c r="N45338" s="102"/>
      <c r="O45338" s="93"/>
      <c r="P45338" s="93"/>
    </row>
    <row r="45339" spans="14:16">
      <c r="N45339" s="102"/>
      <c r="O45339" s="93"/>
      <c r="P45339" s="93"/>
    </row>
    <row r="45340" spans="14:16">
      <c r="N45340" s="102"/>
      <c r="O45340" s="93"/>
      <c r="P45340" s="93"/>
    </row>
    <row r="45341" spans="14:16">
      <c r="N45341" s="102"/>
      <c r="O45341" s="93"/>
      <c r="P45341" s="93"/>
    </row>
    <row r="45342" spans="14:16">
      <c r="N45342" s="102"/>
      <c r="O45342" s="93"/>
      <c r="P45342" s="93"/>
    </row>
    <row r="45343" spans="14:16">
      <c r="N45343" s="102"/>
      <c r="O45343" s="93"/>
      <c r="P45343" s="93"/>
    </row>
    <row r="45344" spans="14:16">
      <c r="N45344" s="102"/>
      <c r="O45344" s="93"/>
      <c r="P45344" s="93"/>
    </row>
    <row r="45345" spans="14:16">
      <c r="N45345" s="102"/>
      <c r="O45345" s="93"/>
      <c r="P45345" s="93"/>
    </row>
    <row r="45346" spans="14:16">
      <c r="N45346" s="102"/>
      <c r="O45346" s="93"/>
      <c r="P45346" s="93"/>
    </row>
    <row r="45347" spans="14:16">
      <c r="N45347" s="102"/>
      <c r="O45347" s="93"/>
      <c r="P45347" s="93"/>
    </row>
    <row r="45348" spans="14:16">
      <c r="N45348" s="102"/>
      <c r="O45348" s="93"/>
      <c r="P45348" s="93"/>
    </row>
    <row r="45349" spans="14:16">
      <c r="N45349" s="102"/>
      <c r="O45349" s="93"/>
      <c r="P45349" s="93"/>
    </row>
    <row r="45350" spans="14:16">
      <c r="N45350" s="102"/>
      <c r="O45350" s="93"/>
      <c r="P45350" s="93"/>
    </row>
    <row r="45351" spans="14:16">
      <c r="N45351" s="102"/>
      <c r="O45351" s="93"/>
      <c r="P45351" s="93"/>
    </row>
    <row r="45352" spans="14:16">
      <c r="N45352" s="102"/>
      <c r="O45352" s="93"/>
      <c r="P45352" s="93"/>
    </row>
    <row r="45353" spans="14:16">
      <c r="N45353" s="102"/>
      <c r="O45353" s="93"/>
      <c r="P45353" s="93"/>
    </row>
    <row r="45354" spans="14:16">
      <c r="N45354" s="102"/>
      <c r="O45354" s="93"/>
      <c r="P45354" s="93"/>
    </row>
    <row r="45355" spans="14:16">
      <c r="N45355" s="102"/>
      <c r="O45355" s="93"/>
      <c r="P45355" s="93"/>
    </row>
    <row r="45356" spans="14:16">
      <c r="N45356" s="102"/>
      <c r="O45356" s="93"/>
      <c r="P45356" s="93"/>
    </row>
    <row r="45357" spans="14:16">
      <c r="N45357" s="102"/>
      <c r="O45357" s="93"/>
      <c r="P45357" s="93"/>
    </row>
    <row r="45358" spans="14:16">
      <c r="N45358" s="102"/>
      <c r="O45358" s="93"/>
      <c r="P45358" s="93"/>
    </row>
    <row r="45359" spans="14:16">
      <c r="N45359" s="102"/>
      <c r="O45359" s="93"/>
      <c r="P45359" s="93"/>
    </row>
    <row r="45360" spans="14:16">
      <c r="N45360" s="102"/>
      <c r="O45360" s="93"/>
      <c r="P45360" s="93"/>
    </row>
    <row r="45361" spans="14:16">
      <c r="N45361" s="102"/>
      <c r="O45361" s="93"/>
      <c r="P45361" s="93"/>
    </row>
    <row r="45362" spans="14:16">
      <c r="N45362" s="102"/>
      <c r="O45362" s="93"/>
      <c r="P45362" s="93"/>
    </row>
    <row r="45363" spans="14:16">
      <c r="N45363" s="102"/>
      <c r="O45363" s="93"/>
      <c r="P45363" s="93"/>
    </row>
    <row r="45364" spans="14:16">
      <c r="N45364" s="102"/>
      <c r="O45364" s="93"/>
      <c r="P45364" s="93"/>
    </row>
    <row r="45365" spans="14:16">
      <c r="N45365" s="102"/>
      <c r="O45365" s="93"/>
      <c r="P45365" s="93"/>
    </row>
    <row r="45366" spans="14:16">
      <c r="N45366" s="102"/>
      <c r="O45366" s="93"/>
      <c r="P45366" s="93"/>
    </row>
    <row r="45367" spans="14:16">
      <c r="N45367" s="102"/>
      <c r="O45367" s="93"/>
      <c r="P45367" s="93"/>
    </row>
    <row r="45368" spans="14:16">
      <c r="N45368" s="102"/>
      <c r="O45368" s="93"/>
      <c r="P45368" s="93"/>
    </row>
    <row r="45369" spans="14:16">
      <c r="N45369" s="102"/>
      <c r="O45369" s="93"/>
      <c r="P45369" s="93"/>
    </row>
    <row r="45370" spans="14:16">
      <c r="N45370" s="102"/>
      <c r="O45370" s="93"/>
      <c r="P45370" s="93"/>
    </row>
    <row r="45371" spans="14:16">
      <c r="N45371" s="102"/>
      <c r="O45371" s="93"/>
      <c r="P45371" s="93"/>
    </row>
    <row r="45372" spans="14:16">
      <c r="N45372" s="102"/>
      <c r="O45372" s="93"/>
      <c r="P45372" s="93"/>
    </row>
    <row r="45373" spans="14:16">
      <c r="N45373" s="102"/>
      <c r="O45373" s="93"/>
      <c r="P45373" s="93"/>
    </row>
    <row r="45374" spans="14:16">
      <c r="N45374" s="102"/>
      <c r="O45374" s="93"/>
      <c r="P45374" s="93"/>
    </row>
    <row r="45375" spans="14:16">
      <c r="N45375" s="102"/>
      <c r="O45375" s="93"/>
      <c r="P45375" s="93"/>
    </row>
    <row r="45376" spans="14:16">
      <c r="N45376" s="102"/>
      <c r="O45376" s="93"/>
      <c r="P45376" s="93"/>
    </row>
    <row r="45377" spans="14:16">
      <c r="N45377" s="102"/>
      <c r="O45377" s="93"/>
      <c r="P45377" s="93"/>
    </row>
    <row r="45378" spans="14:16">
      <c r="N45378" s="102"/>
      <c r="O45378" s="93"/>
      <c r="P45378" s="93"/>
    </row>
    <row r="45379" spans="14:16">
      <c r="N45379" s="102"/>
      <c r="O45379" s="93"/>
      <c r="P45379" s="93"/>
    </row>
    <row r="45380" spans="14:16">
      <c r="N45380" s="102"/>
      <c r="O45380" s="93"/>
      <c r="P45380" s="93"/>
    </row>
    <row r="45381" spans="14:16">
      <c r="N45381" s="102"/>
      <c r="O45381" s="93"/>
      <c r="P45381" s="93"/>
    </row>
    <row r="45382" spans="14:16">
      <c r="N45382" s="102"/>
      <c r="O45382" s="93"/>
      <c r="P45382" s="93"/>
    </row>
    <row r="45383" spans="14:16">
      <c r="N45383" s="102"/>
      <c r="O45383" s="93"/>
      <c r="P45383" s="93"/>
    </row>
    <row r="45384" spans="14:16">
      <c r="N45384" s="102"/>
      <c r="O45384" s="93"/>
      <c r="P45384" s="93"/>
    </row>
    <row r="45385" spans="14:16">
      <c r="N45385" s="102"/>
      <c r="O45385" s="93"/>
      <c r="P45385" s="93"/>
    </row>
    <row r="45386" spans="14:16">
      <c r="N45386" s="102"/>
      <c r="O45386" s="93"/>
      <c r="P45386" s="93"/>
    </row>
    <row r="45387" spans="14:16">
      <c r="N45387" s="102"/>
      <c r="O45387" s="93"/>
      <c r="P45387" s="93"/>
    </row>
    <row r="45388" spans="14:16">
      <c r="N45388" s="102"/>
      <c r="O45388" s="93"/>
      <c r="P45388" s="93"/>
    </row>
    <row r="45389" spans="14:16">
      <c r="N45389" s="102"/>
      <c r="O45389" s="93"/>
      <c r="P45389" s="93"/>
    </row>
    <row r="45390" spans="14:16">
      <c r="N45390" s="102"/>
      <c r="O45390" s="93"/>
      <c r="P45390" s="93"/>
    </row>
    <row r="45391" spans="14:16">
      <c r="N45391" s="102"/>
      <c r="O45391" s="93"/>
      <c r="P45391" s="93"/>
    </row>
    <row r="45392" spans="14:16">
      <c r="N45392" s="102"/>
      <c r="O45392" s="93"/>
      <c r="P45392" s="93"/>
    </row>
    <row r="45393" spans="14:16">
      <c r="N45393" s="102"/>
      <c r="O45393" s="93"/>
      <c r="P45393" s="93"/>
    </row>
    <row r="45394" spans="14:16">
      <c r="N45394" s="102"/>
      <c r="O45394" s="93"/>
      <c r="P45394" s="93"/>
    </row>
    <row r="45395" spans="14:16">
      <c r="N45395" s="102"/>
      <c r="O45395" s="93"/>
      <c r="P45395" s="93"/>
    </row>
    <row r="45396" spans="14:16">
      <c r="N45396" s="102"/>
      <c r="O45396" s="93"/>
      <c r="P45396" s="93"/>
    </row>
    <row r="45397" spans="14:16">
      <c r="N45397" s="102"/>
      <c r="O45397" s="93"/>
      <c r="P45397" s="93"/>
    </row>
    <row r="45398" spans="14:16">
      <c r="N45398" s="102"/>
      <c r="O45398" s="93"/>
      <c r="P45398" s="93"/>
    </row>
    <row r="45399" spans="14:16">
      <c r="N45399" s="102"/>
      <c r="O45399" s="93"/>
      <c r="P45399" s="93"/>
    </row>
    <row r="45400" spans="14:16">
      <c r="N45400" s="102"/>
      <c r="O45400" s="93"/>
      <c r="P45400" s="93"/>
    </row>
    <row r="45401" spans="14:16">
      <c r="N45401" s="102"/>
      <c r="O45401" s="93"/>
      <c r="P45401" s="93"/>
    </row>
    <row r="45402" spans="14:16">
      <c r="N45402" s="102"/>
      <c r="O45402" s="93"/>
      <c r="P45402" s="93"/>
    </row>
    <row r="45403" spans="14:16">
      <c r="N45403" s="102"/>
      <c r="O45403" s="93"/>
      <c r="P45403" s="93"/>
    </row>
    <row r="45404" spans="14:16">
      <c r="N45404" s="102"/>
      <c r="O45404" s="93"/>
      <c r="P45404" s="93"/>
    </row>
    <row r="45405" spans="14:16">
      <c r="N45405" s="102"/>
      <c r="O45405" s="93"/>
      <c r="P45405" s="93"/>
    </row>
    <row r="45406" spans="14:16">
      <c r="N45406" s="102"/>
      <c r="O45406" s="93"/>
      <c r="P45406" s="93"/>
    </row>
    <row r="45407" spans="14:16">
      <c r="N45407" s="102"/>
      <c r="O45407" s="93"/>
      <c r="P45407" s="93"/>
    </row>
    <row r="45408" spans="14:16">
      <c r="N45408" s="102"/>
      <c r="O45408" s="93"/>
      <c r="P45408" s="93"/>
    </row>
    <row r="45409" spans="14:16">
      <c r="N45409" s="102"/>
      <c r="O45409" s="93"/>
      <c r="P45409" s="93"/>
    </row>
    <row r="45410" spans="14:16">
      <c r="N45410" s="102"/>
      <c r="O45410" s="93"/>
      <c r="P45410" s="93"/>
    </row>
    <row r="45411" spans="14:16">
      <c r="N45411" s="102"/>
      <c r="O45411" s="93"/>
      <c r="P45411" s="93"/>
    </row>
    <row r="45412" spans="14:16">
      <c r="N45412" s="102"/>
      <c r="O45412" s="93"/>
      <c r="P45412" s="93"/>
    </row>
    <row r="45413" spans="14:16">
      <c r="N45413" s="102"/>
      <c r="O45413" s="93"/>
      <c r="P45413" s="93"/>
    </row>
    <row r="45414" spans="14:16">
      <c r="N45414" s="102"/>
      <c r="O45414" s="93"/>
      <c r="P45414" s="93"/>
    </row>
    <row r="45415" spans="14:16">
      <c r="N45415" s="102"/>
      <c r="O45415" s="93"/>
      <c r="P45415" s="93"/>
    </row>
    <row r="45416" spans="14:16">
      <c r="N45416" s="102"/>
      <c r="O45416" s="93"/>
      <c r="P45416" s="93"/>
    </row>
    <row r="45417" spans="14:16">
      <c r="N45417" s="102"/>
      <c r="O45417" s="93"/>
      <c r="P45417" s="93"/>
    </row>
    <row r="45418" spans="14:16">
      <c r="N45418" s="102"/>
      <c r="O45418" s="93"/>
      <c r="P45418" s="93"/>
    </row>
    <row r="45419" spans="14:16">
      <c r="N45419" s="102"/>
      <c r="O45419" s="93"/>
      <c r="P45419" s="93"/>
    </row>
    <row r="45420" spans="14:16">
      <c r="N45420" s="102"/>
      <c r="O45420" s="93"/>
      <c r="P45420" s="93"/>
    </row>
    <row r="45421" spans="14:16">
      <c r="N45421" s="102"/>
      <c r="O45421" s="93"/>
      <c r="P45421" s="93"/>
    </row>
    <row r="45422" spans="14:16">
      <c r="N45422" s="102"/>
      <c r="O45422" s="93"/>
      <c r="P45422" s="93"/>
    </row>
    <row r="45423" spans="14:16">
      <c r="N45423" s="102"/>
      <c r="O45423" s="93"/>
      <c r="P45423" s="93"/>
    </row>
    <row r="45424" spans="14:16">
      <c r="N45424" s="102"/>
      <c r="O45424" s="93"/>
      <c r="P45424" s="93"/>
    </row>
    <row r="45425" spans="14:16">
      <c r="N45425" s="102"/>
      <c r="O45425" s="93"/>
      <c r="P45425" s="93"/>
    </row>
    <row r="45426" spans="14:16">
      <c r="N45426" s="102"/>
      <c r="O45426" s="93"/>
      <c r="P45426" s="93"/>
    </row>
    <row r="45427" spans="14:16">
      <c r="N45427" s="102"/>
      <c r="O45427" s="93"/>
      <c r="P45427" s="93"/>
    </row>
    <row r="45428" spans="14:16">
      <c r="N45428" s="102"/>
      <c r="O45428" s="93"/>
      <c r="P45428" s="93"/>
    </row>
    <row r="45429" spans="14:16">
      <c r="N45429" s="102"/>
      <c r="O45429" s="93"/>
      <c r="P45429" s="93"/>
    </row>
    <row r="45430" spans="14:16">
      <c r="N45430" s="102"/>
      <c r="O45430" s="93"/>
      <c r="P45430" s="93"/>
    </row>
    <row r="45431" spans="14:16">
      <c r="N45431" s="102"/>
      <c r="O45431" s="93"/>
      <c r="P45431" s="93"/>
    </row>
    <row r="45432" spans="14:16">
      <c r="N45432" s="102"/>
      <c r="O45432" s="93"/>
      <c r="P45432" s="93"/>
    </row>
    <row r="45433" spans="14:16">
      <c r="N45433" s="102"/>
      <c r="O45433" s="93"/>
      <c r="P45433" s="93"/>
    </row>
    <row r="45434" spans="14:16">
      <c r="N45434" s="102"/>
      <c r="O45434" s="93"/>
      <c r="P45434" s="93"/>
    </row>
    <row r="45435" spans="14:16">
      <c r="N45435" s="102"/>
      <c r="O45435" s="93"/>
      <c r="P45435" s="93"/>
    </row>
    <row r="45436" spans="14:16">
      <c r="N45436" s="102"/>
      <c r="O45436" s="93"/>
      <c r="P45436" s="93"/>
    </row>
    <row r="45437" spans="14:16">
      <c r="N45437" s="102"/>
      <c r="O45437" s="93"/>
      <c r="P45437" s="93"/>
    </row>
    <row r="45438" spans="14:16">
      <c r="N45438" s="102"/>
      <c r="O45438" s="93"/>
      <c r="P45438" s="93"/>
    </row>
    <row r="45439" spans="14:16">
      <c r="N45439" s="102"/>
      <c r="O45439" s="93"/>
      <c r="P45439" s="93"/>
    </row>
    <row r="45440" spans="14:16">
      <c r="N45440" s="102"/>
      <c r="O45440" s="93"/>
      <c r="P45440" s="93"/>
    </row>
    <row r="45441" spans="14:16">
      <c r="N45441" s="102"/>
      <c r="O45441" s="93"/>
      <c r="P45441" s="93"/>
    </row>
    <row r="45442" spans="14:16">
      <c r="N45442" s="102"/>
      <c r="O45442" s="93"/>
      <c r="P45442" s="93"/>
    </row>
    <row r="45443" spans="14:16">
      <c r="N45443" s="102"/>
      <c r="O45443" s="93"/>
      <c r="P45443" s="93"/>
    </row>
    <row r="45444" spans="14:16">
      <c r="N45444" s="102"/>
      <c r="O45444" s="93"/>
      <c r="P45444" s="93"/>
    </row>
    <row r="45445" spans="14:16">
      <c r="N45445" s="102"/>
      <c r="O45445" s="93"/>
      <c r="P45445" s="93"/>
    </row>
    <row r="45446" spans="14:16">
      <c r="N45446" s="102"/>
      <c r="O45446" s="93"/>
      <c r="P45446" s="93"/>
    </row>
    <row r="45447" spans="14:16">
      <c r="N45447" s="102"/>
      <c r="O45447" s="93"/>
      <c r="P45447" s="93"/>
    </row>
    <row r="45448" spans="14:16">
      <c r="N45448" s="102"/>
      <c r="O45448" s="93"/>
      <c r="P45448" s="93"/>
    </row>
    <row r="45449" spans="14:16">
      <c r="N45449" s="102"/>
      <c r="O45449" s="93"/>
      <c r="P45449" s="93"/>
    </row>
    <row r="45450" spans="14:16">
      <c r="N45450" s="102"/>
      <c r="O45450" s="93"/>
      <c r="P45450" s="93"/>
    </row>
    <row r="45451" spans="14:16">
      <c r="N45451" s="102"/>
      <c r="O45451" s="93"/>
      <c r="P45451" s="93"/>
    </row>
    <row r="45452" spans="14:16">
      <c r="N45452" s="102"/>
      <c r="O45452" s="93"/>
      <c r="P45452" s="93"/>
    </row>
    <row r="45453" spans="14:16">
      <c r="N45453" s="102"/>
      <c r="O45453" s="93"/>
      <c r="P45453" s="93"/>
    </row>
    <row r="45454" spans="14:16">
      <c r="N45454" s="102"/>
      <c r="O45454" s="93"/>
      <c r="P45454" s="93"/>
    </row>
    <row r="45455" spans="14:16">
      <c r="N45455" s="102"/>
      <c r="O45455" s="93"/>
      <c r="P45455" s="93"/>
    </row>
    <row r="45456" spans="14:16">
      <c r="N45456" s="102"/>
      <c r="O45456" s="93"/>
      <c r="P45456" s="93"/>
    </row>
    <row r="45457" spans="14:16">
      <c r="N45457" s="102"/>
      <c r="O45457" s="93"/>
      <c r="P45457" s="93"/>
    </row>
    <row r="45458" spans="14:16">
      <c r="N45458" s="102"/>
      <c r="O45458" s="93"/>
      <c r="P45458" s="93"/>
    </row>
    <row r="45459" spans="14:16">
      <c r="N45459" s="102"/>
      <c r="O45459" s="93"/>
      <c r="P45459" s="93"/>
    </row>
    <row r="45460" spans="14:16">
      <c r="N45460" s="102"/>
      <c r="O45460" s="93"/>
      <c r="P45460" s="93"/>
    </row>
    <row r="45461" spans="14:16">
      <c r="N45461" s="102"/>
      <c r="O45461" s="93"/>
      <c r="P45461" s="93"/>
    </row>
    <row r="45462" spans="14:16">
      <c r="N45462" s="102"/>
      <c r="O45462" s="93"/>
      <c r="P45462" s="93"/>
    </row>
    <row r="45463" spans="14:16">
      <c r="N45463" s="102"/>
      <c r="O45463" s="93"/>
      <c r="P45463" s="93"/>
    </row>
    <row r="45464" spans="14:16">
      <c r="N45464" s="102"/>
      <c r="O45464" s="93"/>
      <c r="P45464" s="93"/>
    </row>
    <row r="45465" spans="14:16">
      <c r="N45465" s="102"/>
      <c r="O45465" s="93"/>
      <c r="P45465" s="93"/>
    </row>
    <row r="45466" spans="14:16">
      <c r="N45466" s="102"/>
      <c r="O45466" s="93"/>
      <c r="P45466" s="93"/>
    </row>
    <row r="45467" spans="14:16">
      <c r="N45467" s="102"/>
      <c r="O45467" s="93"/>
      <c r="P45467" s="93"/>
    </row>
    <row r="45468" spans="14:16">
      <c r="N45468" s="102"/>
      <c r="O45468" s="93"/>
      <c r="P45468" s="93"/>
    </row>
    <row r="45469" spans="14:16">
      <c r="N45469" s="102"/>
      <c r="O45469" s="93"/>
      <c r="P45469" s="93"/>
    </row>
    <row r="45470" spans="14:16">
      <c r="N45470" s="102"/>
      <c r="O45470" s="93"/>
      <c r="P45470" s="93"/>
    </row>
    <row r="45471" spans="14:16">
      <c r="N45471" s="102"/>
      <c r="O45471" s="93"/>
      <c r="P45471" s="93"/>
    </row>
    <row r="45472" spans="14:16">
      <c r="N45472" s="102"/>
      <c r="O45472" s="93"/>
      <c r="P45472" s="93"/>
    </row>
    <row r="45473" spans="14:16">
      <c r="N45473" s="102"/>
      <c r="O45473" s="93"/>
      <c r="P45473" s="93"/>
    </row>
    <row r="45474" spans="14:16">
      <c r="N45474" s="102"/>
      <c r="O45474" s="93"/>
      <c r="P45474" s="93"/>
    </row>
    <row r="45475" spans="14:16">
      <c r="N45475" s="102"/>
      <c r="O45475" s="93"/>
      <c r="P45475" s="93"/>
    </row>
    <row r="45476" spans="14:16">
      <c r="N45476" s="102"/>
      <c r="O45476" s="93"/>
      <c r="P45476" s="93"/>
    </row>
    <row r="45477" spans="14:16">
      <c r="N45477" s="102"/>
      <c r="O45477" s="93"/>
      <c r="P45477" s="93"/>
    </row>
    <row r="45478" spans="14:16">
      <c r="N45478" s="102"/>
      <c r="O45478" s="93"/>
      <c r="P45478" s="93"/>
    </row>
    <row r="45479" spans="14:16">
      <c r="N45479" s="102"/>
      <c r="O45479" s="93"/>
      <c r="P45479" s="93"/>
    </row>
    <row r="45480" spans="14:16">
      <c r="N45480" s="102"/>
      <c r="O45480" s="93"/>
      <c r="P45480" s="93"/>
    </row>
    <row r="45481" spans="14:16">
      <c r="N45481" s="102"/>
      <c r="O45481" s="93"/>
      <c r="P45481" s="93"/>
    </row>
    <row r="45482" spans="14:16">
      <c r="N45482" s="102"/>
      <c r="O45482" s="93"/>
      <c r="P45482" s="93"/>
    </row>
    <row r="45483" spans="14:16">
      <c r="N45483" s="102"/>
      <c r="O45483" s="93"/>
      <c r="P45483" s="93"/>
    </row>
    <row r="45484" spans="14:16">
      <c r="N45484" s="102"/>
      <c r="O45484" s="93"/>
      <c r="P45484" s="93"/>
    </row>
    <row r="45485" spans="14:16">
      <c r="N45485" s="102"/>
      <c r="O45485" s="93"/>
      <c r="P45485" s="93"/>
    </row>
    <row r="45486" spans="14:16">
      <c r="N45486" s="102"/>
      <c r="O45486" s="93"/>
      <c r="P45486" s="93"/>
    </row>
    <row r="45487" spans="14:16">
      <c r="N45487" s="102"/>
      <c r="O45487" s="93"/>
      <c r="P45487" s="93"/>
    </row>
    <row r="45488" spans="14:16">
      <c r="N45488" s="102"/>
      <c r="O45488" s="93"/>
      <c r="P45488" s="93"/>
    </row>
    <row r="45489" spans="14:16">
      <c r="N45489" s="102"/>
      <c r="O45489" s="93"/>
      <c r="P45489" s="93"/>
    </row>
    <row r="45490" spans="14:16">
      <c r="N45490" s="102"/>
      <c r="O45490" s="93"/>
      <c r="P45490" s="93"/>
    </row>
    <row r="45491" spans="14:16">
      <c r="N45491" s="102"/>
      <c r="O45491" s="93"/>
      <c r="P45491" s="93"/>
    </row>
    <row r="45492" spans="14:16">
      <c r="N45492" s="102"/>
      <c r="O45492" s="93"/>
      <c r="P45492" s="93"/>
    </row>
    <row r="45493" spans="14:16">
      <c r="N45493" s="102"/>
      <c r="O45493" s="93"/>
      <c r="P45493" s="93"/>
    </row>
    <row r="45494" spans="14:16">
      <c r="N45494" s="102"/>
      <c r="O45494" s="93"/>
      <c r="P45494" s="93"/>
    </row>
    <row r="45495" spans="14:16">
      <c r="N45495" s="102"/>
      <c r="O45495" s="93"/>
      <c r="P45495" s="93"/>
    </row>
    <row r="45496" spans="14:16">
      <c r="N45496" s="102"/>
      <c r="O45496" s="93"/>
      <c r="P45496" s="93"/>
    </row>
    <row r="45497" spans="14:16">
      <c r="N45497" s="102"/>
      <c r="O45497" s="93"/>
      <c r="P45497" s="93"/>
    </row>
    <row r="45498" spans="14:16">
      <c r="N45498" s="102"/>
      <c r="O45498" s="93"/>
      <c r="P45498" s="93"/>
    </row>
    <row r="45499" spans="14:16">
      <c r="N45499" s="102"/>
      <c r="O45499" s="93"/>
      <c r="P45499" s="93"/>
    </row>
    <row r="45500" spans="14:16">
      <c r="N45500" s="102"/>
      <c r="O45500" s="93"/>
      <c r="P45500" s="93"/>
    </row>
    <row r="45501" spans="14:16">
      <c r="N45501" s="102"/>
      <c r="O45501" s="93"/>
      <c r="P45501" s="93"/>
    </row>
    <row r="45502" spans="14:16">
      <c r="N45502" s="102"/>
      <c r="O45502" s="93"/>
      <c r="P45502" s="93"/>
    </row>
    <row r="45503" spans="14:16">
      <c r="N45503" s="102"/>
      <c r="O45503" s="93"/>
      <c r="P45503" s="93"/>
    </row>
    <row r="45504" spans="14:16">
      <c r="N45504" s="102"/>
      <c r="O45504" s="93"/>
      <c r="P45504" s="93"/>
    </row>
    <row r="45505" spans="14:16">
      <c r="N45505" s="102"/>
      <c r="O45505" s="93"/>
      <c r="P45505" s="93"/>
    </row>
    <row r="45506" spans="14:16">
      <c r="N45506" s="102"/>
      <c r="O45506" s="93"/>
      <c r="P45506" s="93"/>
    </row>
    <row r="45507" spans="14:16">
      <c r="N45507" s="102"/>
      <c r="O45507" s="93"/>
      <c r="P45507" s="93"/>
    </row>
    <row r="45508" spans="14:16">
      <c r="N45508" s="102"/>
      <c r="O45508" s="93"/>
      <c r="P45508" s="93"/>
    </row>
    <row r="45509" spans="14:16">
      <c r="N45509" s="102"/>
      <c r="O45509" s="93"/>
      <c r="P45509" s="93"/>
    </row>
    <row r="45510" spans="14:16">
      <c r="N45510" s="102"/>
      <c r="O45510" s="93"/>
      <c r="P45510" s="93"/>
    </row>
    <row r="45511" spans="14:16">
      <c r="N45511" s="102"/>
      <c r="O45511" s="93"/>
      <c r="P45511" s="93"/>
    </row>
    <row r="45512" spans="14:16">
      <c r="N45512" s="102"/>
      <c r="O45512" s="93"/>
      <c r="P45512" s="93"/>
    </row>
    <row r="45513" spans="14:16">
      <c r="N45513" s="102"/>
      <c r="O45513" s="93"/>
      <c r="P45513" s="93"/>
    </row>
    <row r="45514" spans="14:16">
      <c r="N45514" s="102"/>
      <c r="O45514" s="93"/>
      <c r="P45514" s="93"/>
    </row>
    <row r="45515" spans="14:16">
      <c r="N45515" s="102"/>
      <c r="O45515" s="93"/>
      <c r="P45515" s="93"/>
    </row>
    <row r="45516" spans="14:16">
      <c r="N45516" s="102"/>
      <c r="O45516" s="93"/>
      <c r="P45516" s="93"/>
    </row>
    <row r="45517" spans="14:16">
      <c r="N45517" s="102"/>
      <c r="O45517" s="93"/>
      <c r="P45517" s="93"/>
    </row>
    <row r="45518" spans="14:16">
      <c r="N45518" s="102"/>
      <c r="O45518" s="93"/>
      <c r="P45518" s="93"/>
    </row>
    <row r="45519" spans="14:16">
      <c r="N45519" s="102"/>
      <c r="O45519" s="93"/>
      <c r="P45519" s="93"/>
    </row>
    <row r="45520" spans="14:16">
      <c r="N45520" s="102"/>
      <c r="O45520" s="93"/>
      <c r="P45520" s="93"/>
    </row>
    <row r="45521" spans="14:16">
      <c r="N45521" s="102"/>
      <c r="O45521" s="93"/>
      <c r="P45521" s="93"/>
    </row>
    <row r="45522" spans="14:16">
      <c r="N45522" s="102"/>
      <c r="O45522" s="93"/>
      <c r="P45522" s="93"/>
    </row>
    <row r="45523" spans="14:16">
      <c r="N45523" s="102"/>
      <c r="O45523" s="93"/>
      <c r="P45523" s="93"/>
    </row>
    <row r="45524" spans="14:16">
      <c r="N45524" s="102"/>
      <c r="O45524" s="93"/>
      <c r="P45524" s="93"/>
    </row>
    <row r="45525" spans="14:16">
      <c r="N45525" s="102"/>
      <c r="O45525" s="93"/>
      <c r="P45525" s="93"/>
    </row>
    <row r="45526" spans="14:16">
      <c r="N45526" s="102"/>
      <c r="O45526" s="93"/>
      <c r="P45526" s="93"/>
    </row>
    <row r="45527" spans="14:16">
      <c r="N45527" s="102"/>
      <c r="O45527" s="93"/>
      <c r="P45527" s="93"/>
    </row>
    <row r="45528" spans="14:16">
      <c r="N45528" s="102"/>
      <c r="O45528" s="93"/>
      <c r="P45528" s="93"/>
    </row>
    <row r="45529" spans="14:16">
      <c r="N45529" s="102"/>
      <c r="O45529" s="93"/>
      <c r="P45529" s="93"/>
    </row>
    <row r="45530" spans="14:16">
      <c r="N45530" s="102"/>
      <c r="O45530" s="93"/>
      <c r="P45530" s="93"/>
    </row>
    <row r="45531" spans="14:16">
      <c r="N45531" s="102"/>
      <c r="O45531" s="93"/>
      <c r="P45531" s="93"/>
    </row>
    <row r="45532" spans="14:16">
      <c r="N45532" s="102"/>
      <c r="O45532" s="93"/>
      <c r="P45532" s="93"/>
    </row>
    <row r="45533" spans="14:16">
      <c r="N45533" s="102"/>
      <c r="O45533" s="93"/>
      <c r="P45533" s="93"/>
    </row>
    <row r="45534" spans="14:16">
      <c r="N45534" s="102"/>
      <c r="O45534" s="93"/>
      <c r="P45534" s="93"/>
    </row>
    <row r="45535" spans="14:16">
      <c r="N45535" s="102"/>
      <c r="O45535" s="93"/>
      <c r="P45535" s="93"/>
    </row>
    <row r="45536" spans="14:16">
      <c r="N45536" s="102"/>
      <c r="O45536" s="93"/>
      <c r="P45536" s="93"/>
    </row>
    <row r="45537" spans="14:16">
      <c r="N45537" s="102"/>
      <c r="O45537" s="93"/>
      <c r="P45537" s="93"/>
    </row>
    <row r="45538" spans="14:16">
      <c r="N45538" s="102"/>
      <c r="O45538" s="93"/>
      <c r="P45538" s="93"/>
    </row>
    <row r="45539" spans="14:16">
      <c r="N45539" s="102"/>
      <c r="O45539" s="93"/>
      <c r="P45539" s="93"/>
    </row>
    <row r="45540" spans="14:16">
      <c r="N45540" s="102"/>
      <c r="O45540" s="93"/>
      <c r="P45540" s="93"/>
    </row>
    <row r="45541" spans="14:16">
      <c r="N45541" s="102"/>
      <c r="O45541" s="93"/>
      <c r="P45541" s="93"/>
    </row>
    <row r="45542" spans="14:16">
      <c r="N45542" s="102"/>
      <c r="O45542" s="93"/>
      <c r="P45542" s="93"/>
    </row>
    <row r="45543" spans="14:16">
      <c r="N45543" s="102"/>
      <c r="O45543" s="93"/>
      <c r="P45543" s="93"/>
    </row>
    <row r="45544" spans="14:16">
      <c r="N45544" s="102"/>
      <c r="O45544" s="93"/>
      <c r="P45544" s="93"/>
    </row>
    <row r="45545" spans="14:16">
      <c r="N45545" s="102"/>
      <c r="O45545" s="93"/>
      <c r="P45545" s="93"/>
    </row>
    <row r="45546" spans="14:16">
      <c r="N45546" s="102"/>
      <c r="O45546" s="93"/>
      <c r="P45546" s="93"/>
    </row>
    <row r="45547" spans="14:16">
      <c r="N45547" s="102"/>
      <c r="O45547" s="93"/>
      <c r="P45547" s="93"/>
    </row>
    <row r="45548" spans="14:16">
      <c r="N45548" s="102"/>
      <c r="O45548" s="93"/>
      <c r="P45548" s="93"/>
    </row>
    <row r="45549" spans="14:16">
      <c r="N45549" s="102"/>
      <c r="O45549" s="93"/>
      <c r="P45549" s="93"/>
    </row>
    <row r="45550" spans="14:16">
      <c r="N45550" s="102"/>
      <c r="O45550" s="93"/>
      <c r="P45550" s="93"/>
    </row>
    <row r="45551" spans="14:16">
      <c r="N45551" s="102"/>
      <c r="O45551" s="93"/>
      <c r="P45551" s="93"/>
    </row>
    <row r="45552" spans="14:16">
      <c r="N45552" s="102"/>
      <c r="O45552" s="93"/>
      <c r="P45552" s="93"/>
    </row>
    <row r="45553" spans="14:16">
      <c r="N45553" s="102"/>
      <c r="O45553" s="93"/>
      <c r="P45553" s="93"/>
    </row>
    <row r="45554" spans="14:16">
      <c r="N45554" s="102"/>
      <c r="O45554" s="93"/>
      <c r="P45554" s="93"/>
    </row>
    <row r="45555" spans="14:16">
      <c r="N45555" s="102"/>
      <c r="O45555" s="93"/>
      <c r="P45555" s="93"/>
    </row>
    <row r="45556" spans="14:16">
      <c r="N45556" s="102"/>
      <c r="O45556" s="93"/>
      <c r="P45556" s="93"/>
    </row>
    <row r="45557" spans="14:16">
      <c r="N45557" s="102"/>
      <c r="O45557" s="93"/>
      <c r="P45557" s="93"/>
    </row>
    <row r="45558" spans="14:16">
      <c r="N45558" s="102"/>
      <c r="O45558" s="93"/>
      <c r="P45558" s="93"/>
    </row>
    <row r="45559" spans="14:16">
      <c r="N45559" s="102"/>
      <c r="O45559" s="93"/>
      <c r="P45559" s="93"/>
    </row>
    <row r="45560" spans="14:16">
      <c r="N45560" s="102"/>
      <c r="O45560" s="93"/>
      <c r="P45560" s="93"/>
    </row>
    <row r="45561" spans="14:16">
      <c r="N45561" s="102"/>
      <c r="O45561" s="93"/>
      <c r="P45561" s="93"/>
    </row>
    <row r="45562" spans="14:16">
      <c r="N45562" s="102"/>
      <c r="O45562" s="93"/>
      <c r="P45562" s="93"/>
    </row>
    <row r="45563" spans="14:16">
      <c r="N45563" s="102"/>
      <c r="O45563" s="93"/>
      <c r="P45563" s="93"/>
    </row>
    <row r="45564" spans="14:16">
      <c r="N45564" s="102"/>
      <c r="O45564" s="93"/>
      <c r="P45564" s="93"/>
    </row>
    <row r="45565" spans="14:16">
      <c r="N45565" s="102"/>
      <c r="O45565" s="93"/>
      <c r="P45565" s="93"/>
    </row>
    <row r="45566" spans="14:16">
      <c r="N45566" s="102"/>
      <c r="O45566" s="93"/>
      <c r="P45566" s="93"/>
    </row>
    <row r="45567" spans="14:16">
      <c r="N45567" s="102"/>
      <c r="O45567" s="93"/>
      <c r="P45567" s="93"/>
    </row>
    <row r="45568" spans="14:16">
      <c r="N45568" s="102"/>
      <c r="O45568" s="93"/>
      <c r="P45568" s="93"/>
    </row>
    <row r="45569" spans="14:16">
      <c r="N45569" s="102"/>
      <c r="O45569" s="93"/>
      <c r="P45569" s="93"/>
    </row>
    <row r="45570" spans="14:16">
      <c r="N45570" s="102"/>
      <c r="O45570" s="93"/>
      <c r="P45570" s="93"/>
    </row>
    <row r="45571" spans="14:16">
      <c r="N45571" s="102"/>
      <c r="O45571" s="93"/>
      <c r="P45571" s="93"/>
    </row>
    <row r="45572" spans="14:16">
      <c r="N45572" s="102"/>
      <c r="O45572" s="93"/>
      <c r="P45572" s="93"/>
    </row>
    <row r="45573" spans="14:16">
      <c r="N45573" s="102"/>
      <c r="O45573" s="93"/>
      <c r="P45573" s="93"/>
    </row>
    <row r="45574" spans="14:16">
      <c r="N45574" s="102"/>
      <c r="O45574" s="93"/>
      <c r="P45574" s="93"/>
    </row>
    <row r="45575" spans="14:16">
      <c r="N45575" s="102"/>
      <c r="O45575" s="93"/>
      <c r="P45575" s="93"/>
    </row>
    <row r="45576" spans="14:16">
      <c r="N45576" s="102"/>
      <c r="O45576" s="93"/>
      <c r="P45576" s="93"/>
    </row>
    <row r="45577" spans="14:16">
      <c r="N45577" s="102"/>
      <c r="O45577" s="93"/>
      <c r="P45577" s="93"/>
    </row>
    <row r="45578" spans="14:16">
      <c r="N45578" s="102"/>
      <c r="O45578" s="93"/>
      <c r="P45578" s="93"/>
    </row>
    <row r="45579" spans="14:16">
      <c r="N45579" s="102"/>
      <c r="O45579" s="93"/>
      <c r="P45579" s="93"/>
    </row>
    <row r="45580" spans="14:16">
      <c r="N45580" s="102"/>
      <c r="O45580" s="93"/>
      <c r="P45580" s="93"/>
    </row>
    <row r="45581" spans="14:16">
      <c r="N45581" s="102"/>
      <c r="O45581" s="93"/>
      <c r="P45581" s="93"/>
    </row>
    <row r="45582" spans="14:16">
      <c r="N45582" s="102"/>
      <c r="O45582" s="93"/>
      <c r="P45582" s="93"/>
    </row>
    <row r="45583" spans="14:16">
      <c r="N45583" s="102"/>
      <c r="O45583" s="93"/>
      <c r="P45583" s="93"/>
    </row>
    <row r="45584" spans="14:16">
      <c r="N45584" s="102"/>
      <c r="O45584" s="93"/>
      <c r="P45584" s="93"/>
    </row>
    <row r="45585" spans="14:16">
      <c r="N45585" s="102"/>
      <c r="O45585" s="93"/>
      <c r="P45585" s="93"/>
    </row>
    <row r="45586" spans="14:16">
      <c r="N45586" s="102"/>
      <c r="O45586" s="93"/>
      <c r="P45586" s="93"/>
    </row>
    <row r="45587" spans="14:16">
      <c r="N45587" s="102"/>
      <c r="O45587" s="93"/>
      <c r="P45587" s="93"/>
    </row>
    <row r="45588" spans="14:16">
      <c r="N45588" s="102"/>
      <c r="O45588" s="93"/>
      <c r="P45588" s="93"/>
    </row>
    <row r="45589" spans="14:16">
      <c r="N45589" s="102"/>
      <c r="O45589" s="93"/>
      <c r="P45589" s="93"/>
    </row>
    <row r="45590" spans="14:16">
      <c r="N45590" s="102"/>
      <c r="O45590" s="93"/>
      <c r="P45590" s="93"/>
    </row>
    <row r="45591" spans="14:16">
      <c r="N45591" s="102"/>
      <c r="O45591" s="93"/>
      <c r="P45591" s="93"/>
    </row>
    <row r="45592" spans="14:16">
      <c r="N45592" s="102"/>
      <c r="O45592" s="93"/>
      <c r="P45592" s="93"/>
    </row>
    <row r="45593" spans="14:16">
      <c r="N45593" s="102"/>
      <c r="O45593" s="93"/>
      <c r="P45593" s="93"/>
    </row>
    <row r="45594" spans="14:16">
      <c r="N45594" s="102"/>
      <c r="O45594" s="93"/>
      <c r="P45594" s="93"/>
    </row>
    <row r="45595" spans="14:16">
      <c r="N45595" s="102"/>
      <c r="O45595" s="93"/>
      <c r="P45595" s="93"/>
    </row>
    <row r="45596" spans="14:16">
      <c r="N45596" s="102"/>
      <c r="O45596" s="93"/>
      <c r="P45596" s="93"/>
    </row>
    <row r="45597" spans="14:16">
      <c r="N45597" s="102"/>
      <c r="O45597" s="93"/>
      <c r="P45597" s="93"/>
    </row>
    <row r="45598" spans="14:16">
      <c r="N45598" s="102"/>
      <c r="O45598" s="93"/>
      <c r="P45598" s="93"/>
    </row>
    <row r="45599" spans="14:16">
      <c r="N45599" s="102"/>
      <c r="O45599" s="93"/>
      <c r="P45599" s="93"/>
    </row>
    <row r="45600" spans="14:16">
      <c r="N45600" s="102"/>
      <c r="O45600" s="93"/>
      <c r="P45600" s="93"/>
    </row>
    <row r="45601" spans="14:16">
      <c r="N45601" s="102"/>
      <c r="O45601" s="93"/>
      <c r="P45601" s="93"/>
    </row>
    <row r="45602" spans="14:16">
      <c r="N45602" s="102"/>
      <c r="O45602" s="93"/>
      <c r="P45602" s="93"/>
    </row>
    <row r="45603" spans="14:16">
      <c r="N45603" s="102"/>
      <c r="O45603" s="93"/>
      <c r="P45603" s="93"/>
    </row>
    <row r="45604" spans="14:16">
      <c r="N45604" s="102"/>
      <c r="O45604" s="93"/>
      <c r="P45604" s="93"/>
    </row>
    <row r="45605" spans="14:16">
      <c r="N45605" s="102"/>
      <c r="O45605" s="93"/>
      <c r="P45605" s="93"/>
    </row>
    <row r="45606" spans="14:16">
      <c r="N45606" s="102"/>
      <c r="O45606" s="93"/>
      <c r="P45606" s="93"/>
    </row>
    <row r="45607" spans="14:16">
      <c r="N45607" s="102"/>
      <c r="O45607" s="93"/>
      <c r="P45607" s="93"/>
    </row>
    <row r="45608" spans="14:16">
      <c r="N45608" s="102"/>
      <c r="O45608" s="93"/>
      <c r="P45608" s="93"/>
    </row>
    <row r="45609" spans="14:16">
      <c r="N45609" s="102"/>
      <c r="O45609" s="93"/>
      <c r="P45609" s="93"/>
    </row>
    <row r="45610" spans="14:16">
      <c r="N45610" s="102"/>
      <c r="O45610" s="93"/>
      <c r="P45610" s="93"/>
    </row>
    <row r="45611" spans="14:16">
      <c r="N45611" s="102"/>
      <c r="O45611" s="93"/>
      <c r="P45611" s="93"/>
    </row>
    <row r="45612" spans="14:16">
      <c r="N45612" s="102"/>
      <c r="O45612" s="93"/>
      <c r="P45612" s="93"/>
    </row>
    <row r="45613" spans="14:16">
      <c r="N45613" s="102"/>
      <c r="O45613" s="93"/>
      <c r="P45613" s="93"/>
    </row>
    <row r="45614" spans="14:16">
      <c r="N45614" s="102"/>
      <c r="O45614" s="93"/>
      <c r="P45614" s="93"/>
    </row>
    <row r="45615" spans="14:16">
      <c r="N45615" s="102"/>
      <c r="O45615" s="93"/>
      <c r="P45615" s="93"/>
    </row>
    <row r="45616" spans="14:16">
      <c r="N45616" s="102"/>
      <c r="O45616" s="93"/>
      <c r="P45616" s="93"/>
    </row>
    <row r="45617" spans="14:16">
      <c r="N45617" s="102"/>
      <c r="O45617" s="93"/>
      <c r="P45617" s="93"/>
    </row>
    <row r="45618" spans="14:16">
      <c r="N45618" s="102"/>
      <c r="O45618" s="93"/>
      <c r="P45618" s="93"/>
    </row>
    <row r="45619" spans="14:16">
      <c r="N45619" s="102"/>
      <c r="O45619" s="93"/>
      <c r="P45619" s="93"/>
    </row>
    <row r="45620" spans="14:16">
      <c r="N45620" s="102"/>
      <c r="O45620" s="93"/>
      <c r="P45620" s="93"/>
    </row>
    <row r="45621" spans="14:16">
      <c r="N45621" s="102"/>
      <c r="O45621" s="93"/>
      <c r="P45621" s="93"/>
    </row>
    <row r="45622" spans="14:16">
      <c r="N45622" s="102"/>
      <c r="O45622" s="93"/>
      <c r="P45622" s="93"/>
    </row>
    <row r="45623" spans="14:16">
      <c r="N45623" s="102"/>
      <c r="O45623" s="93"/>
      <c r="P45623" s="93"/>
    </row>
    <row r="45624" spans="14:16">
      <c r="N45624" s="102"/>
      <c r="O45624" s="93"/>
      <c r="P45624" s="93"/>
    </row>
    <row r="45625" spans="14:16">
      <c r="N45625" s="102"/>
      <c r="O45625" s="93"/>
      <c r="P45625" s="93"/>
    </row>
    <row r="45626" spans="14:16">
      <c r="N45626" s="102"/>
      <c r="O45626" s="93"/>
      <c r="P45626" s="93"/>
    </row>
    <row r="45627" spans="14:16">
      <c r="N45627" s="102"/>
      <c r="O45627" s="93"/>
      <c r="P45627" s="93"/>
    </row>
    <row r="45628" spans="14:16">
      <c r="N45628" s="102"/>
      <c r="O45628" s="93"/>
      <c r="P45628" s="93"/>
    </row>
    <row r="45629" spans="14:16">
      <c r="N45629" s="102"/>
      <c r="O45629" s="93"/>
      <c r="P45629" s="93"/>
    </row>
    <row r="45630" spans="14:16">
      <c r="N45630" s="102"/>
      <c r="O45630" s="93"/>
      <c r="P45630" s="93"/>
    </row>
    <row r="45631" spans="14:16">
      <c r="N45631" s="102"/>
      <c r="O45631" s="93"/>
      <c r="P45631" s="93"/>
    </row>
    <row r="45632" spans="14:16">
      <c r="N45632" s="102"/>
      <c r="O45632" s="93"/>
      <c r="P45632" s="93"/>
    </row>
    <row r="45633" spans="14:16">
      <c r="N45633" s="102"/>
      <c r="O45633" s="93"/>
      <c r="P45633" s="93"/>
    </row>
    <row r="45634" spans="14:16">
      <c r="N45634" s="102"/>
      <c r="O45634" s="93"/>
      <c r="P45634" s="93"/>
    </row>
    <row r="45635" spans="14:16">
      <c r="N45635" s="102"/>
      <c r="O45635" s="93"/>
      <c r="P45635" s="93"/>
    </row>
    <row r="45636" spans="14:16">
      <c r="N45636" s="102"/>
      <c r="O45636" s="93"/>
      <c r="P45636" s="93"/>
    </row>
    <row r="45637" spans="14:16">
      <c r="N45637" s="102"/>
      <c r="O45637" s="93"/>
      <c r="P45637" s="93"/>
    </row>
    <row r="45638" spans="14:16">
      <c r="N45638" s="102"/>
      <c r="O45638" s="93"/>
      <c r="P45638" s="93"/>
    </row>
    <row r="45639" spans="14:16">
      <c r="N45639" s="102"/>
      <c r="O45639" s="93"/>
      <c r="P45639" s="93"/>
    </row>
    <row r="45640" spans="14:16">
      <c r="N45640" s="102"/>
      <c r="O45640" s="93"/>
      <c r="P45640" s="93"/>
    </row>
    <row r="45641" spans="14:16">
      <c r="N45641" s="102"/>
      <c r="O45641" s="93"/>
      <c r="P45641" s="93"/>
    </row>
    <row r="45642" spans="14:16">
      <c r="N45642" s="102"/>
      <c r="O45642" s="93"/>
      <c r="P45642" s="93"/>
    </row>
    <row r="45643" spans="14:16">
      <c r="N45643" s="102"/>
      <c r="O45643" s="93"/>
      <c r="P45643" s="93"/>
    </row>
    <row r="45644" spans="14:16">
      <c r="N45644" s="102"/>
      <c r="O45644" s="93"/>
      <c r="P45644" s="93"/>
    </row>
    <row r="45645" spans="14:16">
      <c r="N45645" s="102"/>
      <c r="O45645" s="93"/>
      <c r="P45645" s="93"/>
    </row>
    <row r="45646" spans="14:16">
      <c r="N45646" s="102"/>
      <c r="O45646" s="93"/>
      <c r="P45646" s="93"/>
    </row>
    <row r="45647" spans="14:16">
      <c r="N45647" s="102"/>
      <c r="O45647" s="93"/>
      <c r="P45647" s="93"/>
    </row>
    <row r="45648" spans="14:16">
      <c r="N45648" s="102"/>
      <c r="O45648" s="93"/>
      <c r="P45648" s="93"/>
    </row>
    <row r="45649" spans="14:16">
      <c r="N45649" s="102"/>
      <c r="O45649" s="93"/>
      <c r="P45649" s="93"/>
    </row>
    <row r="45650" spans="14:16">
      <c r="N45650" s="102"/>
      <c r="O45650" s="93"/>
      <c r="P45650" s="93"/>
    </row>
    <row r="45651" spans="14:16">
      <c r="N45651" s="102"/>
      <c r="O45651" s="93"/>
      <c r="P45651" s="93"/>
    </row>
    <row r="45652" spans="14:16">
      <c r="N45652" s="102"/>
      <c r="O45652" s="93"/>
      <c r="P45652" s="93"/>
    </row>
    <row r="45653" spans="14:16">
      <c r="N45653" s="102"/>
      <c r="O45653" s="93"/>
      <c r="P45653" s="93"/>
    </row>
    <row r="45654" spans="14:16">
      <c r="N45654" s="102"/>
      <c r="O45654" s="93"/>
      <c r="P45654" s="93"/>
    </row>
    <row r="45655" spans="14:16">
      <c r="N45655" s="102"/>
      <c r="O45655" s="93"/>
      <c r="P45655" s="93"/>
    </row>
    <row r="45656" spans="14:16">
      <c r="N45656" s="102"/>
      <c r="O45656" s="93"/>
      <c r="P45656" s="93"/>
    </row>
    <row r="45657" spans="14:16">
      <c r="N45657" s="102"/>
      <c r="O45657" s="93"/>
      <c r="P45657" s="93"/>
    </row>
    <row r="45658" spans="14:16">
      <c r="N45658" s="102"/>
      <c r="O45658" s="93"/>
      <c r="P45658" s="93"/>
    </row>
    <row r="45659" spans="14:16">
      <c r="N45659" s="102"/>
      <c r="O45659" s="93"/>
      <c r="P45659" s="93"/>
    </row>
    <row r="45660" spans="14:16">
      <c r="N45660" s="102"/>
      <c r="O45660" s="93"/>
      <c r="P45660" s="93"/>
    </row>
    <row r="45661" spans="14:16">
      <c r="N45661" s="102"/>
      <c r="O45661" s="93"/>
      <c r="P45661" s="93"/>
    </row>
    <row r="45662" spans="14:16">
      <c r="N45662" s="102"/>
      <c r="O45662" s="93"/>
      <c r="P45662" s="93"/>
    </row>
    <row r="45663" spans="14:16">
      <c r="N45663" s="102"/>
      <c r="O45663" s="93"/>
      <c r="P45663" s="93"/>
    </row>
    <row r="45664" spans="14:16">
      <c r="N45664" s="102"/>
      <c r="O45664" s="93"/>
      <c r="P45664" s="93"/>
    </row>
    <row r="45665" spans="14:16">
      <c r="N45665" s="102"/>
      <c r="O45665" s="93"/>
      <c r="P45665" s="93"/>
    </row>
    <row r="45666" spans="14:16">
      <c r="N45666" s="102"/>
      <c r="O45666" s="93"/>
      <c r="P45666" s="93"/>
    </row>
    <row r="45667" spans="14:16">
      <c r="N45667" s="102"/>
      <c r="O45667" s="93"/>
      <c r="P45667" s="93"/>
    </row>
    <row r="45668" spans="14:16">
      <c r="N45668" s="102"/>
      <c r="O45668" s="93"/>
      <c r="P45668" s="93"/>
    </row>
    <row r="45669" spans="14:16">
      <c r="N45669" s="102"/>
      <c r="O45669" s="93"/>
      <c r="P45669" s="93"/>
    </row>
    <row r="45670" spans="14:16">
      <c r="N45670" s="102"/>
      <c r="O45670" s="93"/>
      <c r="P45670" s="93"/>
    </row>
    <row r="45671" spans="14:16">
      <c r="N45671" s="102"/>
      <c r="O45671" s="93"/>
      <c r="P45671" s="93"/>
    </row>
    <row r="45672" spans="14:16">
      <c r="N45672" s="102"/>
      <c r="O45672" s="93"/>
      <c r="P45672" s="93"/>
    </row>
    <row r="45673" spans="14:16">
      <c r="N45673" s="102"/>
      <c r="O45673" s="93"/>
      <c r="P45673" s="93"/>
    </row>
    <row r="45674" spans="14:16">
      <c r="N45674" s="102"/>
      <c r="O45674" s="93"/>
      <c r="P45674" s="93"/>
    </row>
    <row r="45675" spans="14:16">
      <c r="N45675" s="102"/>
      <c r="O45675" s="93"/>
      <c r="P45675" s="93"/>
    </row>
    <row r="45676" spans="14:16">
      <c r="N45676" s="102"/>
      <c r="O45676" s="93"/>
      <c r="P45676" s="93"/>
    </row>
    <row r="45677" spans="14:16">
      <c r="N45677" s="102"/>
      <c r="O45677" s="93"/>
      <c r="P45677" s="93"/>
    </row>
    <row r="45678" spans="14:16">
      <c r="N45678" s="102"/>
      <c r="O45678" s="93"/>
      <c r="P45678" s="93"/>
    </row>
    <row r="45679" spans="14:16">
      <c r="N45679" s="102"/>
      <c r="O45679" s="93"/>
      <c r="P45679" s="93"/>
    </row>
    <row r="45680" spans="14:16">
      <c r="N45680" s="102"/>
      <c r="O45680" s="93"/>
      <c r="P45680" s="93"/>
    </row>
    <row r="45681" spans="14:16">
      <c r="N45681" s="102"/>
      <c r="O45681" s="93"/>
      <c r="P45681" s="93"/>
    </row>
    <row r="45682" spans="14:16">
      <c r="N45682" s="102"/>
      <c r="O45682" s="93"/>
      <c r="P45682" s="93"/>
    </row>
    <row r="45683" spans="14:16">
      <c r="N45683" s="102"/>
      <c r="O45683" s="93"/>
      <c r="P45683" s="93"/>
    </row>
    <row r="45684" spans="14:16">
      <c r="N45684" s="102"/>
      <c r="O45684" s="93"/>
      <c r="P45684" s="93"/>
    </row>
    <row r="45685" spans="14:16">
      <c r="N45685" s="102"/>
      <c r="O45685" s="93"/>
      <c r="P45685" s="93"/>
    </row>
    <row r="45686" spans="14:16">
      <c r="N45686" s="102"/>
      <c r="O45686" s="93"/>
      <c r="P45686" s="93"/>
    </row>
    <row r="45687" spans="14:16">
      <c r="N45687" s="102"/>
      <c r="O45687" s="93"/>
      <c r="P45687" s="93"/>
    </row>
    <row r="45688" spans="14:16">
      <c r="N45688" s="102"/>
      <c r="O45688" s="93"/>
      <c r="P45688" s="93"/>
    </row>
    <row r="45689" spans="14:16">
      <c r="N45689" s="102"/>
      <c r="O45689" s="93"/>
      <c r="P45689" s="93"/>
    </row>
    <row r="45690" spans="14:16">
      <c r="N45690" s="102"/>
      <c r="O45690" s="93"/>
      <c r="P45690" s="93"/>
    </row>
    <row r="45691" spans="14:16">
      <c r="N45691" s="102"/>
      <c r="O45691" s="93"/>
      <c r="P45691" s="93"/>
    </row>
    <row r="45692" spans="14:16">
      <c r="N45692" s="102"/>
      <c r="O45692" s="93"/>
      <c r="P45692" s="93"/>
    </row>
    <row r="45693" spans="14:16">
      <c r="N45693" s="102"/>
      <c r="O45693" s="93"/>
      <c r="P45693" s="93"/>
    </row>
    <row r="45694" spans="14:16">
      <c r="N45694" s="102"/>
      <c r="O45694" s="93"/>
      <c r="P45694" s="93"/>
    </row>
    <row r="45695" spans="14:16">
      <c r="N45695" s="102"/>
      <c r="O45695" s="93"/>
      <c r="P45695" s="93"/>
    </row>
    <row r="45696" spans="14:16">
      <c r="N45696" s="102"/>
      <c r="O45696" s="93"/>
      <c r="P45696" s="93"/>
    </row>
    <row r="45697" spans="14:16">
      <c r="N45697" s="102"/>
      <c r="O45697" s="93"/>
      <c r="P45697" s="93"/>
    </row>
    <row r="45698" spans="14:16">
      <c r="N45698" s="102"/>
      <c r="O45698" s="93"/>
      <c r="P45698" s="93"/>
    </row>
    <row r="45699" spans="14:16">
      <c r="N45699" s="102"/>
      <c r="O45699" s="93"/>
      <c r="P45699" s="93"/>
    </row>
    <row r="45700" spans="14:16">
      <c r="N45700" s="102"/>
      <c r="O45700" s="93"/>
      <c r="P45700" s="93"/>
    </row>
    <row r="45701" spans="14:16">
      <c r="N45701" s="102"/>
      <c r="O45701" s="93"/>
      <c r="P45701" s="93"/>
    </row>
    <row r="45702" spans="14:16">
      <c r="N45702" s="102"/>
      <c r="O45702" s="93"/>
      <c r="P45702" s="93"/>
    </row>
    <row r="45703" spans="14:16">
      <c r="N45703" s="102"/>
      <c r="O45703" s="93"/>
      <c r="P45703" s="93"/>
    </row>
    <row r="45704" spans="14:16">
      <c r="N45704" s="102"/>
      <c r="O45704" s="93"/>
      <c r="P45704" s="93"/>
    </row>
    <row r="45705" spans="14:16">
      <c r="N45705" s="102"/>
      <c r="O45705" s="93"/>
      <c r="P45705" s="93"/>
    </row>
    <row r="45706" spans="14:16">
      <c r="N45706" s="102"/>
      <c r="O45706" s="93"/>
      <c r="P45706" s="93"/>
    </row>
    <row r="45707" spans="14:16">
      <c r="N45707" s="102"/>
      <c r="O45707" s="93"/>
      <c r="P45707" s="93"/>
    </row>
    <row r="45708" spans="14:16">
      <c r="N45708" s="102"/>
      <c r="O45708" s="93"/>
      <c r="P45708" s="93"/>
    </row>
    <row r="45709" spans="14:16">
      <c r="N45709" s="102"/>
      <c r="O45709" s="93"/>
      <c r="P45709" s="93"/>
    </row>
    <row r="45710" spans="14:16">
      <c r="N45710" s="102"/>
      <c r="O45710" s="93"/>
      <c r="P45710" s="93"/>
    </row>
    <row r="45711" spans="14:16">
      <c r="N45711" s="102"/>
      <c r="O45711" s="93"/>
      <c r="P45711" s="93"/>
    </row>
    <row r="45712" spans="14:16">
      <c r="N45712" s="102"/>
      <c r="O45712" s="93"/>
      <c r="P45712" s="93"/>
    </row>
    <row r="45713" spans="14:16">
      <c r="N45713" s="102"/>
      <c r="O45713" s="93"/>
      <c r="P45713" s="93"/>
    </row>
    <row r="45714" spans="14:16">
      <c r="N45714" s="102"/>
      <c r="O45714" s="93"/>
      <c r="P45714" s="93"/>
    </row>
    <row r="45715" spans="14:16">
      <c r="N45715" s="102"/>
      <c r="O45715" s="93"/>
      <c r="P45715" s="93"/>
    </row>
    <row r="45716" spans="14:16">
      <c r="N45716" s="102"/>
      <c r="O45716" s="93"/>
      <c r="P45716" s="93"/>
    </row>
    <row r="45717" spans="14:16">
      <c r="N45717" s="102"/>
      <c r="O45717" s="93"/>
      <c r="P45717" s="93"/>
    </row>
    <row r="45718" spans="14:16">
      <c r="N45718" s="102"/>
      <c r="O45718" s="93"/>
      <c r="P45718" s="93"/>
    </row>
    <row r="45719" spans="14:16">
      <c r="N45719" s="102"/>
      <c r="O45719" s="93"/>
      <c r="P45719" s="93"/>
    </row>
    <row r="45720" spans="14:16">
      <c r="N45720" s="102"/>
      <c r="O45720" s="93"/>
      <c r="P45720" s="93"/>
    </row>
    <row r="45721" spans="14:16">
      <c r="N45721" s="102"/>
      <c r="O45721" s="93"/>
      <c r="P45721" s="93"/>
    </row>
    <row r="45722" spans="14:16">
      <c r="N45722" s="102"/>
      <c r="O45722" s="93"/>
      <c r="P45722" s="93"/>
    </row>
    <row r="45723" spans="14:16">
      <c r="N45723" s="102"/>
      <c r="O45723" s="93"/>
      <c r="P45723" s="93"/>
    </row>
    <row r="45724" spans="14:16">
      <c r="N45724" s="102"/>
      <c r="O45724" s="93"/>
      <c r="P45724" s="93"/>
    </row>
    <row r="45725" spans="14:16">
      <c r="N45725" s="102"/>
      <c r="O45725" s="93"/>
      <c r="P45725" s="93"/>
    </row>
    <row r="45726" spans="14:16">
      <c r="N45726" s="102"/>
      <c r="O45726" s="93"/>
      <c r="P45726" s="93"/>
    </row>
    <row r="45727" spans="14:16">
      <c r="N45727" s="102"/>
      <c r="O45727" s="93"/>
      <c r="P45727" s="93"/>
    </row>
    <row r="45728" spans="14:16">
      <c r="N45728" s="102"/>
      <c r="O45728" s="93"/>
      <c r="P45728" s="93"/>
    </row>
    <row r="45729" spans="14:16">
      <c r="N45729" s="102"/>
      <c r="O45729" s="93"/>
      <c r="P45729" s="93"/>
    </row>
    <row r="45730" spans="14:16">
      <c r="N45730" s="102"/>
      <c r="O45730" s="93"/>
      <c r="P45730" s="93"/>
    </row>
    <row r="45731" spans="14:16">
      <c r="N45731" s="102"/>
      <c r="O45731" s="93"/>
      <c r="P45731" s="93"/>
    </row>
    <row r="45732" spans="14:16">
      <c r="N45732" s="102"/>
      <c r="O45732" s="93"/>
      <c r="P45732" s="93"/>
    </row>
    <row r="45733" spans="14:16">
      <c r="N45733" s="102"/>
      <c r="O45733" s="93"/>
      <c r="P45733" s="93"/>
    </row>
    <row r="45734" spans="14:16">
      <c r="N45734" s="102"/>
      <c r="O45734" s="93"/>
      <c r="P45734" s="93"/>
    </row>
    <row r="45735" spans="14:16">
      <c r="N45735" s="102"/>
      <c r="O45735" s="93"/>
      <c r="P45735" s="93"/>
    </row>
    <row r="45736" spans="14:16">
      <c r="N45736" s="102"/>
      <c r="O45736" s="93"/>
      <c r="P45736" s="93"/>
    </row>
    <row r="45737" spans="14:16">
      <c r="N45737" s="102"/>
      <c r="O45737" s="93"/>
      <c r="P45737" s="93"/>
    </row>
    <row r="45738" spans="14:16">
      <c r="N45738" s="102"/>
      <c r="O45738" s="93"/>
      <c r="P45738" s="93"/>
    </row>
    <row r="45739" spans="14:16">
      <c r="N45739" s="102"/>
      <c r="O45739" s="93"/>
      <c r="P45739" s="93"/>
    </row>
    <row r="45740" spans="14:16">
      <c r="N45740" s="102"/>
      <c r="O45740" s="93"/>
      <c r="P45740" s="93"/>
    </row>
    <row r="45741" spans="14:16">
      <c r="N45741" s="102"/>
      <c r="O45741" s="93"/>
      <c r="P45741" s="93"/>
    </row>
    <row r="45742" spans="14:16">
      <c r="N45742" s="102"/>
      <c r="O45742" s="93"/>
      <c r="P45742" s="93"/>
    </row>
    <row r="45743" spans="14:16">
      <c r="N45743" s="102"/>
      <c r="O45743" s="93"/>
      <c r="P45743" s="93"/>
    </row>
    <row r="45744" spans="14:16">
      <c r="N45744" s="102"/>
      <c r="O45744" s="93"/>
      <c r="P45744" s="93"/>
    </row>
    <row r="45745" spans="14:16">
      <c r="N45745" s="102"/>
      <c r="O45745" s="93"/>
      <c r="P45745" s="93"/>
    </row>
    <row r="45746" spans="14:16">
      <c r="N45746" s="102"/>
      <c r="O45746" s="93"/>
      <c r="P45746" s="93"/>
    </row>
    <row r="45747" spans="14:16">
      <c r="N45747" s="102"/>
      <c r="O45747" s="93"/>
      <c r="P45747" s="93"/>
    </row>
    <row r="45748" spans="14:16">
      <c r="N45748" s="102"/>
      <c r="O45748" s="93"/>
      <c r="P45748" s="93"/>
    </row>
    <row r="45749" spans="14:16">
      <c r="N45749" s="102"/>
      <c r="O45749" s="93"/>
      <c r="P45749" s="93"/>
    </row>
    <row r="45750" spans="14:16">
      <c r="N45750" s="102"/>
      <c r="O45750" s="93"/>
      <c r="P45750" s="93"/>
    </row>
    <row r="45751" spans="14:16">
      <c r="N45751" s="102"/>
      <c r="O45751" s="93"/>
      <c r="P45751" s="93"/>
    </row>
    <row r="45752" spans="14:16">
      <c r="N45752" s="102"/>
      <c r="O45752" s="93"/>
      <c r="P45752" s="93"/>
    </row>
    <row r="45753" spans="14:16">
      <c r="N45753" s="102"/>
      <c r="O45753" s="93"/>
      <c r="P45753" s="93"/>
    </row>
    <row r="45754" spans="14:16">
      <c r="N45754" s="102"/>
      <c r="O45754" s="93"/>
      <c r="P45754" s="93"/>
    </row>
    <row r="45755" spans="14:16">
      <c r="N45755" s="102"/>
      <c r="O45755" s="93"/>
      <c r="P45755" s="93"/>
    </row>
    <row r="45756" spans="14:16">
      <c r="N45756" s="102"/>
      <c r="O45756" s="93"/>
      <c r="P45756" s="93"/>
    </row>
    <row r="45757" spans="14:16">
      <c r="N45757" s="102"/>
      <c r="O45757" s="93"/>
      <c r="P45757" s="93"/>
    </row>
    <row r="45758" spans="14:16">
      <c r="N45758" s="102"/>
      <c r="O45758" s="93"/>
      <c r="P45758" s="93"/>
    </row>
    <row r="45759" spans="14:16">
      <c r="N45759" s="102"/>
      <c r="O45759" s="93"/>
      <c r="P45759" s="93"/>
    </row>
    <row r="45760" spans="14:16">
      <c r="N45760" s="102"/>
      <c r="O45760" s="93"/>
      <c r="P45760" s="93"/>
    </row>
    <row r="45761" spans="14:16">
      <c r="N45761" s="102"/>
      <c r="O45761" s="93"/>
      <c r="P45761" s="93"/>
    </row>
    <row r="45762" spans="14:16">
      <c r="N45762" s="102"/>
      <c r="O45762" s="93"/>
      <c r="P45762" s="93"/>
    </row>
    <row r="45763" spans="14:16">
      <c r="N45763" s="102"/>
      <c r="O45763" s="93"/>
      <c r="P45763" s="93"/>
    </row>
    <row r="45764" spans="14:16">
      <c r="N45764" s="102"/>
      <c r="O45764" s="93"/>
      <c r="P45764" s="93"/>
    </row>
    <row r="45765" spans="14:16">
      <c r="N45765" s="102"/>
      <c r="O45765" s="93"/>
      <c r="P45765" s="93"/>
    </row>
    <row r="45766" spans="14:16">
      <c r="N45766" s="102"/>
      <c r="O45766" s="93"/>
      <c r="P45766" s="93"/>
    </row>
    <row r="45767" spans="14:16">
      <c r="N45767" s="102"/>
      <c r="O45767" s="93"/>
      <c r="P45767" s="93"/>
    </row>
    <row r="45768" spans="14:16">
      <c r="N45768" s="102"/>
      <c r="O45768" s="93"/>
      <c r="P45768" s="93"/>
    </row>
    <row r="45769" spans="14:16">
      <c r="N45769" s="102"/>
      <c r="O45769" s="93"/>
      <c r="P45769" s="93"/>
    </row>
    <row r="45770" spans="14:16">
      <c r="N45770" s="102"/>
      <c r="O45770" s="93"/>
      <c r="P45770" s="93"/>
    </row>
    <row r="45771" spans="14:16">
      <c r="N45771" s="102"/>
      <c r="O45771" s="93"/>
      <c r="P45771" s="93"/>
    </row>
    <row r="45772" spans="14:16">
      <c r="N45772" s="102"/>
      <c r="O45772" s="93"/>
      <c r="P45772" s="93"/>
    </row>
    <row r="45773" spans="14:16">
      <c r="N45773" s="102"/>
      <c r="O45773" s="93"/>
      <c r="P45773" s="93"/>
    </row>
    <row r="45774" spans="14:16">
      <c r="N45774" s="102"/>
      <c r="O45774" s="93"/>
      <c r="P45774" s="93"/>
    </row>
    <row r="45775" spans="14:16">
      <c r="N45775" s="102"/>
      <c r="O45775" s="93"/>
      <c r="P45775" s="93"/>
    </row>
    <row r="45776" spans="14:16">
      <c r="N45776" s="102"/>
      <c r="O45776" s="93"/>
      <c r="P45776" s="93"/>
    </row>
    <row r="45777" spans="14:16">
      <c r="N45777" s="102"/>
      <c r="O45777" s="93"/>
      <c r="P45777" s="93"/>
    </row>
    <row r="45778" spans="14:16">
      <c r="N45778" s="102"/>
      <c r="O45778" s="93"/>
      <c r="P45778" s="93"/>
    </row>
    <row r="45779" spans="14:16">
      <c r="N45779" s="102"/>
      <c r="O45779" s="93"/>
      <c r="P45779" s="93"/>
    </row>
    <row r="45780" spans="14:16">
      <c r="N45780" s="102"/>
      <c r="O45780" s="93"/>
      <c r="P45780" s="93"/>
    </row>
    <row r="45781" spans="14:16">
      <c r="N45781" s="102"/>
      <c r="O45781" s="93"/>
      <c r="P45781" s="93"/>
    </row>
    <row r="45782" spans="14:16">
      <c r="N45782" s="102"/>
      <c r="O45782" s="93"/>
      <c r="P45782" s="93"/>
    </row>
    <row r="45783" spans="14:16">
      <c r="N45783" s="102"/>
      <c r="O45783" s="93"/>
      <c r="P45783" s="93"/>
    </row>
    <row r="45784" spans="14:16">
      <c r="N45784" s="102"/>
      <c r="O45784" s="93"/>
      <c r="P45784" s="93"/>
    </row>
    <row r="45785" spans="14:16">
      <c r="N45785" s="102"/>
      <c r="O45785" s="93"/>
      <c r="P45785" s="93"/>
    </row>
    <row r="45786" spans="14:16">
      <c r="N45786" s="102"/>
      <c r="O45786" s="93"/>
      <c r="P45786" s="93"/>
    </row>
    <row r="45787" spans="14:16">
      <c r="N45787" s="102"/>
      <c r="O45787" s="93"/>
      <c r="P45787" s="93"/>
    </row>
    <row r="45788" spans="14:16">
      <c r="N45788" s="102"/>
      <c r="O45788" s="93"/>
      <c r="P45788" s="93"/>
    </row>
    <row r="45789" spans="14:16">
      <c r="N45789" s="102"/>
      <c r="O45789" s="93"/>
      <c r="P45789" s="93"/>
    </row>
    <row r="45790" spans="14:16">
      <c r="N45790" s="102"/>
      <c r="O45790" s="93"/>
      <c r="P45790" s="93"/>
    </row>
    <row r="45791" spans="14:16">
      <c r="N45791" s="102"/>
      <c r="O45791" s="93"/>
      <c r="P45791" s="93"/>
    </row>
    <row r="45792" spans="14:16">
      <c r="N45792" s="102"/>
      <c r="O45792" s="93"/>
      <c r="P45792" s="93"/>
    </row>
    <row r="45793" spans="14:16">
      <c r="N45793" s="102"/>
      <c r="O45793" s="93"/>
      <c r="P45793" s="93"/>
    </row>
    <row r="45794" spans="14:16">
      <c r="N45794" s="102"/>
      <c r="O45794" s="93"/>
      <c r="P45794" s="93"/>
    </row>
    <row r="45795" spans="14:16">
      <c r="N45795" s="102"/>
      <c r="O45795" s="93"/>
      <c r="P45795" s="93"/>
    </row>
    <row r="45796" spans="14:16">
      <c r="N45796" s="102"/>
      <c r="O45796" s="93"/>
      <c r="P45796" s="93"/>
    </row>
    <row r="45797" spans="14:16">
      <c r="N45797" s="102"/>
      <c r="O45797" s="93"/>
      <c r="P45797" s="93"/>
    </row>
    <row r="45798" spans="14:16">
      <c r="N45798" s="102"/>
      <c r="O45798" s="93"/>
      <c r="P45798" s="93"/>
    </row>
    <row r="45799" spans="14:16">
      <c r="N45799" s="102"/>
      <c r="O45799" s="93"/>
      <c r="P45799" s="93"/>
    </row>
    <row r="45800" spans="14:16">
      <c r="N45800" s="102"/>
      <c r="O45800" s="93"/>
      <c r="P45800" s="93"/>
    </row>
    <row r="45801" spans="14:16">
      <c r="N45801" s="102"/>
      <c r="O45801" s="93"/>
      <c r="P45801" s="93"/>
    </row>
    <row r="45802" spans="14:16">
      <c r="N45802" s="102"/>
      <c r="O45802" s="93"/>
      <c r="P45802" s="93"/>
    </row>
    <row r="45803" spans="14:16">
      <c r="N45803" s="102"/>
      <c r="O45803" s="93"/>
      <c r="P45803" s="93"/>
    </row>
    <row r="45804" spans="14:16">
      <c r="N45804" s="102"/>
      <c r="O45804" s="93"/>
      <c r="P45804" s="93"/>
    </row>
    <row r="45805" spans="14:16">
      <c r="N45805" s="102"/>
      <c r="O45805" s="93"/>
      <c r="P45805" s="93"/>
    </row>
    <row r="45806" spans="14:16">
      <c r="N45806" s="102"/>
      <c r="O45806" s="93"/>
      <c r="P45806" s="93"/>
    </row>
    <row r="45807" spans="14:16">
      <c r="N45807" s="102"/>
      <c r="O45807" s="93"/>
      <c r="P45807" s="93"/>
    </row>
    <row r="45808" spans="14:16">
      <c r="N45808" s="102"/>
      <c r="O45808" s="93"/>
      <c r="P45808" s="93"/>
    </row>
    <row r="45809" spans="14:16">
      <c r="N45809" s="102"/>
      <c r="O45809" s="93"/>
      <c r="P45809" s="93"/>
    </row>
    <row r="45810" spans="14:16">
      <c r="N45810" s="102"/>
      <c r="O45810" s="93"/>
      <c r="P45810" s="93"/>
    </row>
    <row r="45811" spans="14:16">
      <c r="N45811" s="102"/>
      <c r="O45811" s="93"/>
      <c r="P45811" s="93"/>
    </row>
    <row r="45812" spans="14:16">
      <c r="N45812" s="102"/>
      <c r="O45812" s="93"/>
      <c r="P45812" s="93"/>
    </row>
    <row r="45813" spans="14:16">
      <c r="N45813" s="102"/>
      <c r="O45813" s="93"/>
      <c r="P45813" s="93"/>
    </row>
    <row r="45814" spans="14:16">
      <c r="N45814" s="102"/>
      <c r="O45814" s="93"/>
      <c r="P45814" s="93"/>
    </row>
    <row r="45815" spans="14:16">
      <c r="N45815" s="102"/>
      <c r="O45815" s="93"/>
      <c r="P45815" s="93"/>
    </row>
    <row r="45816" spans="14:16">
      <c r="N45816" s="102"/>
      <c r="O45816" s="93"/>
      <c r="P45816" s="93"/>
    </row>
    <row r="45817" spans="14:16">
      <c r="N45817" s="102"/>
      <c r="O45817" s="93"/>
      <c r="P45817" s="93"/>
    </row>
    <row r="45818" spans="14:16">
      <c r="N45818" s="102"/>
      <c r="O45818" s="93"/>
      <c r="P45818" s="93"/>
    </row>
    <row r="45819" spans="14:16">
      <c r="N45819" s="102"/>
      <c r="O45819" s="93"/>
      <c r="P45819" s="93"/>
    </row>
    <row r="45820" spans="14:16">
      <c r="N45820" s="102"/>
      <c r="O45820" s="93"/>
      <c r="P45820" s="93"/>
    </row>
    <row r="45821" spans="14:16">
      <c r="N45821" s="102"/>
      <c r="O45821" s="93"/>
      <c r="P45821" s="93"/>
    </row>
    <row r="45822" spans="14:16">
      <c r="N45822" s="102"/>
      <c r="O45822" s="93"/>
      <c r="P45822" s="93"/>
    </row>
    <row r="45823" spans="14:16">
      <c r="N45823" s="102"/>
      <c r="O45823" s="93"/>
      <c r="P45823" s="93"/>
    </row>
    <row r="45824" spans="14:16">
      <c r="N45824" s="102"/>
      <c r="O45824" s="93"/>
      <c r="P45824" s="93"/>
    </row>
    <row r="45825" spans="14:16">
      <c r="N45825" s="102"/>
      <c r="O45825" s="93"/>
      <c r="P45825" s="93"/>
    </row>
    <row r="45826" spans="14:16">
      <c r="N45826" s="102"/>
      <c r="O45826" s="93"/>
      <c r="P45826" s="93"/>
    </row>
    <row r="45827" spans="14:16">
      <c r="N45827" s="102"/>
      <c r="O45827" s="93"/>
      <c r="P45827" s="93"/>
    </row>
    <row r="45828" spans="14:16">
      <c r="N45828" s="102"/>
      <c r="O45828" s="93"/>
      <c r="P45828" s="93"/>
    </row>
    <row r="45829" spans="14:16">
      <c r="N45829" s="102"/>
      <c r="O45829" s="93"/>
      <c r="P45829" s="93"/>
    </row>
    <row r="45830" spans="14:16">
      <c r="N45830" s="102"/>
      <c r="O45830" s="93"/>
      <c r="P45830" s="93"/>
    </row>
    <row r="45831" spans="14:16">
      <c r="N45831" s="102"/>
      <c r="O45831" s="93"/>
      <c r="P45831" s="93"/>
    </row>
    <row r="45832" spans="14:16">
      <c r="N45832" s="102"/>
      <c r="O45832" s="93"/>
      <c r="P45832" s="93"/>
    </row>
    <row r="45833" spans="14:16">
      <c r="N45833" s="102"/>
      <c r="O45833" s="93"/>
      <c r="P45833" s="93"/>
    </row>
    <row r="45834" spans="14:16">
      <c r="N45834" s="102"/>
      <c r="O45834" s="93"/>
      <c r="P45834" s="93"/>
    </row>
    <row r="45835" spans="14:16">
      <c r="N45835" s="102"/>
      <c r="O45835" s="93"/>
      <c r="P45835" s="93"/>
    </row>
    <row r="45836" spans="14:16">
      <c r="N45836" s="102"/>
      <c r="O45836" s="93"/>
      <c r="P45836" s="93"/>
    </row>
    <row r="45837" spans="14:16">
      <c r="N45837" s="102"/>
      <c r="O45837" s="93"/>
      <c r="P45837" s="93"/>
    </row>
    <row r="45838" spans="14:16">
      <c r="N45838" s="102"/>
      <c r="O45838" s="93"/>
      <c r="P45838" s="93"/>
    </row>
    <row r="45839" spans="14:16">
      <c r="N45839" s="102"/>
      <c r="O45839" s="93"/>
      <c r="P45839" s="93"/>
    </row>
    <row r="45840" spans="14:16">
      <c r="N45840" s="102"/>
      <c r="O45840" s="93"/>
      <c r="P45840" s="93"/>
    </row>
    <row r="45841" spans="14:16">
      <c r="N45841" s="102"/>
      <c r="O45841" s="93"/>
      <c r="P45841" s="93"/>
    </row>
    <row r="45842" spans="14:16">
      <c r="N45842" s="102"/>
      <c r="O45842" s="93"/>
      <c r="P45842" s="93"/>
    </row>
    <row r="45843" spans="14:16">
      <c r="N45843" s="102"/>
      <c r="O45843" s="93"/>
      <c r="P45843" s="93"/>
    </row>
    <row r="45844" spans="14:16">
      <c r="N45844" s="102"/>
      <c r="O45844" s="93"/>
      <c r="P45844" s="93"/>
    </row>
    <row r="45845" spans="14:16">
      <c r="N45845" s="102"/>
      <c r="O45845" s="93"/>
      <c r="P45845" s="93"/>
    </row>
    <row r="45846" spans="14:16">
      <c r="N45846" s="102"/>
      <c r="O45846" s="93"/>
      <c r="P45846" s="93"/>
    </row>
    <row r="45847" spans="14:16">
      <c r="N45847" s="102"/>
      <c r="O45847" s="93"/>
      <c r="P45847" s="93"/>
    </row>
    <row r="45848" spans="14:16">
      <c r="N45848" s="102"/>
      <c r="O45848" s="93"/>
      <c r="P45848" s="93"/>
    </row>
    <row r="45849" spans="14:16">
      <c r="N45849" s="102"/>
      <c r="O45849" s="93"/>
      <c r="P45849" s="93"/>
    </row>
    <row r="45850" spans="14:16">
      <c r="N45850" s="102"/>
      <c r="O45850" s="93"/>
      <c r="P45850" s="93"/>
    </row>
    <row r="45851" spans="14:16">
      <c r="N45851" s="102"/>
      <c r="O45851" s="93"/>
      <c r="P45851" s="93"/>
    </row>
    <row r="45852" spans="14:16">
      <c r="N45852" s="102"/>
      <c r="O45852" s="93"/>
      <c r="P45852" s="93"/>
    </row>
    <row r="45853" spans="14:16">
      <c r="N45853" s="102"/>
      <c r="O45853" s="93"/>
      <c r="P45853" s="93"/>
    </row>
    <row r="45854" spans="14:16">
      <c r="N45854" s="102"/>
      <c r="O45854" s="93"/>
      <c r="P45854" s="93"/>
    </row>
    <row r="45855" spans="14:16">
      <c r="N45855" s="102"/>
      <c r="O45855" s="93"/>
      <c r="P45855" s="93"/>
    </row>
    <row r="45856" spans="14:16">
      <c r="N45856" s="102"/>
      <c r="O45856" s="93"/>
      <c r="P45856" s="93"/>
    </row>
    <row r="45857" spans="14:16">
      <c r="N45857" s="102"/>
      <c r="O45857" s="93"/>
      <c r="P45857" s="93"/>
    </row>
    <row r="45858" spans="14:16">
      <c r="N45858" s="102"/>
      <c r="O45858" s="93"/>
      <c r="P45858" s="93"/>
    </row>
    <row r="45859" spans="14:16">
      <c r="N45859" s="102"/>
      <c r="O45859" s="93"/>
      <c r="P45859" s="93"/>
    </row>
    <row r="45860" spans="14:16">
      <c r="N45860" s="102"/>
      <c r="O45860" s="93"/>
      <c r="P45860" s="93"/>
    </row>
    <row r="45861" spans="14:16">
      <c r="N45861" s="102"/>
      <c r="O45861" s="93"/>
      <c r="P45861" s="93"/>
    </row>
    <row r="45862" spans="14:16">
      <c r="N45862" s="102"/>
      <c r="O45862" s="93"/>
      <c r="P45862" s="93"/>
    </row>
    <row r="45863" spans="14:16">
      <c r="N45863" s="102"/>
      <c r="O45863" s="93"/>
      <c r="P45863" s="93"/>
    </row>
    <row r="45864" spans="14:16">
      <c r="N45864" s="102"/>
      <c r="O45864" s="93"/>
      <c r="P45864" s="93"/>
    </row>
    <row r="45865" spans="14:16">
      <c r="N45865" s="102"/>
      <c r="O45865" s="93"/>
      <c r="P45865" s="93"/>
    </row>
    <row r="45866" spans="14:16">
      <c r="N45866" s="102"/>
      <c r="O45866" s="93"/>
      <c r="P45866" s="93"/>
    </row>
    <row r="45867" spans="14:16">
      <c r="N45867" s="102"/>
      <c r="O45867" s="93"/>
      <c r="P45867" s="93"/>
    </row>
    <row r="45868" spans="14:16">
      <c r="N45868" s="102"/>
      <c r="O45868" s="93"/>
      <c r="P45868" s="93"/>
    </row>
    <row r="45869" spans="14:16">
      <c r="N45869" s="102"/>
      <c r="O45869" s="93"/>
      <c r="P45869" s="93"/>
    </row>
    <row r="45870" spans="14:16">
      <c r="N45870" s="102"/>
      <c r="O45870" s="93"/>
      <c r="P45870" s="93"/>
    </row>
    <row r="45871" spans="14:16">
      <c r="N45871" s="102"/>
      <c r="O45871" s="93"/>
      <c r="P45871" s="93"/>
    </row>
    <row r="45872" spans="14:16">
      <c r="N45872" s="102"/>
      <c r="O45872" s="93"/>
      <c r="P45872" s="93"/>
    </row>
    <row r="45873" spans="14:16">
      <c r="N45873" s="102"/>
      <c r="O45873" s="93"/>
      <c r="P45873" s="93"/>
    </row>
    <row r="45874" spans="14:16">
      <c r="N45874" s="102"/>
      <c r="O45874" s="93"/>
      <c r="P45874" s="93"/>
    </row>
    <row r="45875" spans="14:16">
      <c r="N45875" s="102"/>
      <c r="O45875" s="93"/>
      <c r="P45875" s="93"/>
    </row>
    <row r="45876" spans="14:16">
      <c r="N45876" s="102"/>
      <c r="O45876" s="93"/>
      <c r="P45876" s="93"/>
    </row>
    <row r="45877" spans="14:16">
      <c r="N45877" s="102"/>
      <c r="O45877" s="93"/>
      <c r="P45877" s="93"/>
    </row>
    <row r="45878" spans="14:16">
      <c r="N45878" s="102"/>
      <c r="O45878" s="93"/>
      <c r="P45878" s="93"/>
    </row>
    <row r="45879" spans="14:16">
      <c r="N45879" s="102"/>
      <c r="O45879" s="93"/>
      <c r="P45879" s="93"/>
    </row>
    <row r="45880" spans="14:16">
      <c r="N45880" s="102"/>
      <c r="O45880" s="93"/>
      <c r="P45880" s="93"/>
    </row>
    <row r="45881" spans="14:16">
      <c r="N45881" s="102"/>
      <c r="O45881" s="93"/>
      <c r="P45881" s="93"/>
    </row>
    <row r="45882" spans="14:16">
      <c r="N45882" s="102"/>
      <c r="O45882" s="93"/>
      <c r="P45882" s="93"/>
    </row>
    <row r="45883" spans="14:16">
      <c r="N45883" s="102"/>
      <c r="O45883" s="93"/>
      <c r="P45883" s="93"/>
    </row>
    <row r="45884" spans="14:16">
      <c r="N45884" s="102"/>
      <c r="O45884" s="93"/>
      <c r="P45884" s="93"/>
    </row>
    <row r="45885" spans="14:16">
      <c r="N45885" s="102"/>
      <c r="O45885" s="93"/>
      <c r="P45885" s="93"/>
    </row>
    <row r="45886" spans="14:16">
      <c r="N45886" s="102"/>
      <c r="O45886" s="93"/>
      <c r="P45886" s="93"/>
    </row>
    <row r="45887" spans="14:16">
      <c r="N45887" s="102"/>
      <c r="O45887" s="93"/>
      <c r="P45887" s="93"/>
    </row>
    <row r="45888" spans="14:16">
      <c r="N45888" s="102"/>
      <c r="O45888" s="93"/>
      <c r="P45888" s="93"/>
    </row>
    <row r="45889" spans="14:16">
      <c r="N45889" s="102"/>
      <c r="O45889" s="93"/>
      <c r="P45889" s="93"/>
    </row>
    <row r="45890" spans="14:16">
      <c r="N45890" s="102"/>
      <c r="O45890" s="93"/>
      <c r="P45890" s="93"/>
    </row>
    <row r="45891" spans="14:16">
      <c r="N45891" s="102"/>
      <c r="O45891" s="93"/>
      <c r="P45891" s="93"/>
    </row>
    <row r="45892" spans="14:16">
      <c r="N45892" s="102"/>
      <c r="O45892" s="93"/>
      <c r="P45892" s="93"/>
    </row>
    <row r="45893" spans="14:16">
      <c r="N45893" s="102"/>
      <c r="O45893" s="93"/>
      <c r="P45893" s="93"/>
    </row>
    <row r="45894" spans="14:16">
      <c r="N45894" s="102"/>
      <c r="O45894" s="93"/>
      <c r="P45894" s="93"/>
    </row>
    <row r="45895" spans="14:16">
      <c r="N45895" s="102"/>
      <c r="O45895" s="93"/>
      <c r="P45895" s="93"/>
    </row>
    <row r="45896" spans="14:16">
      <c r="N45896" s="102"/>
      <c r="O45896" s="93"/>
      <c r="P45896" s="93"/>
    </row>
    <row r="45897" spans="14:16">
      <c r="N45897" s="102"/>
      <c r="O45897" s="93"/>
      <c r="P45897" s="93"/>
    </row>
    <row r="45898" spans="14:16">
      <c r="N45898" s="102"/>
      <c r="O45898" s="93"/>
      <c r="P45898" s="93"/>
    </row>
    <row r="45899" spans="14:16">
      <c r="N45899" s="102"/>
      <c r="O45899" s="93"/>
      <c r="P45899" s="93"/>
    </row>
    <row r="45900" spans="14:16">
      <c r="N45900" s="102"/>
      <c r="O45900" s="93"/>
      <c r="P45900" s="93"/>
    </row>
    <row r="45901" spans="14:16">
      <c r="N45901" s="102"/>
      <c r="O45901" s="93"/>
      <c r="P45901" s="93"/>
    </row>
    <row r="45902" spans="14:16">
      <c r="N45902" s="102"/>
      <c r="O45902" s="93"/>
      <c r="P45902" s="93"/>
    </row>
    <row r="45903" spans="14:16">
      <c r="N45903" s="102"/>
      <c r="O45903" s="93"/>
      <c r="P45903" s="93"/>
    </row>
    <row r="45904" spans="14:16">
      <c r="N45904" s="102"/>
      <c r="O45904" s="93"/>
      <c r="P45904" s="93"/>
    </row>
    <row r="45905" spans="14:16">
      <c r="N45905" s="102"/>
      <c r="O45905" s="93"/>
      <c r="P45905" s="93"/>
    </row>
    <row r="45906" spans="14:16">
      <c r="N45906" s="102"/>
      <c r="O45906" s="93"/>
      <c r="P45906" s="93"/>
    </row>
    <row r="45907" spans="14:16">
      <c r="N45907" s="102"/>
      <c r="O45907" s="93"/>
      <c r="P45907" s="93"/>
    </row>
    <row r="45908" spans="14:16">
      <c r="N45908" s="102"/>
      <c r="O45908" s="93"/>
      <c r="P45908" s="93"/>
    </row>
    <row r="45909" spans="14:16">
      <c r="N45909" s="102"/>
      <c r="O45909" s="93"/>
      <c r="P45909" s="93"/>
    </row>
    <row r="45910" spans="14:16">
      <c r="N45910" s="102"/>
      <c r="O45910" s="93"/>
      <c r="P45910" s="93"/>
    </row>
    <row r="45911" spans="14:16">
      <c r="N45911" s="102"/>
      <c r="O45911" s="93"/>
      <c r="P45911" s="93"/>
    </row>
    <row r="45912" spans="14:16">
      <c r="N45912" s="102"/>
      <c r="O45912" s="93"/>
      <c r="P45912" s="93"/>
    </row>
    <row r="45913" spans="14:16">
      <c r="N45913" s="102"/>
      <c r="O45913" s="93"/>
      <c r="P45913" s="93"/>
    </row>
    <row r="45914" spans="14:16">
      <c r="N45914" s="102"/>
      <c r="O45914" s="93"/>
      <c r="P45914" s="93"/>
    </row>
    <row r="45915" spans="14:16">
      <c r="N45915" s="102"/>
      <c r="O45915" s="93"/>
      <c r="P45915" s="93"/>
    </row>
    <row r="45916" spans="14:16">
      <c r="N45916" s="102"/>
      <c r="O45916" s="93"/>
      <c r="P45916" s="93"/>
    </row>
    <row r="45917" spans="14:16">
      <c r="N45917" s="102"/>
      <c r="O45917" s="93"/>
      <c r="P45917" s="93"/>
    </row>
    <row r="45918" spans="14:16">
      <c r="N45918" s="102"/>
      <c r="O45918" s="93"/>
      <c r="P45918" s="93"/>
    </row>
    <row r="45919" spans="14:16">
      <c r="N45919" s="102"/>
      <c r="O45919" s="93"/>
      <c r="P45919" s="93"/>
    </row>
    <row r="45920" spans="14:16">
      <c r="N45920" s="102"/>
      <c r="O45920" s="93"/>
      <c r="P45920" s="93"/>
    </row>
    <row r="45921" spans="14:16">
      <c r="N45921" s="102"/>
      <c r="O45921" s="93"/>
      <c r="P45921" s="93"/>
    </row>
    <row r="45922" spans="14:16">
      <c r="N45922" s="102"/>
      <c r="O45922" s="93"/>
      <c r="P45922" s="93"/>
    </row>
    <row r="45923" spans="14:16">
      <c r="N45923" s="102"/>
      <c r="O45923" s="93"/>
      <c r="P45923" s="93"/>
    </row>
    <row r="45924" spans="14:16">
      <c r="N45924" s="102"/>
      <c r="O45924" s="93"/>
      <c r="P45924" s="93"/>
    </row>
    <row r="45925" spans="14:16">
      <c r="N45925" s="102"/>
      <c r="O45925" s="93"/>
      <c r="P45925" s="93"/>
    </row>
    <row r="45926" spans="14:16">
      <c r="N45926" s="102"/>
      <c r="O45926" s="93"/>
      <c r="P45926" s="93"/>
    </row>
    <row r="45927" spans="14:16">
      <c r="N45927" s="102"/>
      <c r="O45927" s="93"/>
      <c r="P45927" s="93"/>
    </row>
    <row r="45928" spans="14:16">
      <c r="N45928" s="102"/>
      <c r="O45928" s="93"/>
      <c r="P45928" s="93"/>
    </row>
    <row r="45929" spans="14:16">
      <c r="N45929" s="102"/>
      <c r="O45929" s="93"/>
      <c r="P45929" s="93"/>
    </row>
    <row r="45930" spans="14:16">
      <c r="N45930" s="102"/>
      <c r="O45930" s="93"/>
      <c r="P45930" s="93"/>
    </row>
    <row r="45931" spans="14:16">
      <c r="N45931" s="102"/>
      <c r="O45931" s="93"/>
      <c r="P45931" s="93"/>
    </row>
    <row r="45932" spans="14:16">
      <c r="N45932" s="102"/>
      <c r="O45932" s="93"/>
      <c r="P45932" s="93"/>
    </row>
    <row r="45933" spans="14:16">
      <c r="N45933" s="102"/>
      <c r="O45933" s="93"/>
      <c r="P45933" s="93"/>
    </row>
    <row r="45934" spans="14:16">
      <c r="N45934" s="102"/>
      <c r="O45934" s="93"/>
      <c r="P45934" s="93"/>
    </row>
    <row r="45935" spans="14:16">
      <c r="N45935" s="102"/>
      <c r="O45935" s="93"/>
      <c r="P45935" s="93"/>
    </row>
    <row r="45936" spans="14:16">
      <c r="N45936" s="102"/>
      <c r="O45936" s="93"/>
      <c r="P45936" s="93"/>
    </row>
    <row r="45937" spans="14:16">
      <c r="N45937" s="102"/>
      <c r="O45937" s="93"/>
      <c r="P45937" s="93"/>
    </row>
    <row r="45938" spans="14:16">
      <c r="N45938" s="102"/>
      <c r="O45938" s="93"/>
      <c r="P45938" s="93"/>
    </row>
    <row r="45939" spans="14:16">
      <c r="N45939" s="102"/>
      <c r="O45939" s="93"/>
      <c r="P45939" s="93"/>
    </row>
    <row r="45940" spans="14:16">
      <c r="N45940" s="102"/>
      <c r="O45940" s="93"/>
      <c r="P45940" s="93"/>
    </row>
    <row r="45941" spans="14:16">
      <c r="N45941" s="102"/>
      <c r="O45941" s="93"/>
      <c r="P45941" s="93"/>
    </row>
    <row r="45942" spans="14:16">
      <c r="N45942" s="102"/>
      <c r="O45942" s="93"/>
      <c r="P45942" s="93"/>
    </row>
    <row r="45943" spans="14:16">
      <c r="N45943" s="102"/>
      <c r="O45943" s="93"/>
      <c r="P45943" s="93"/>
    </row>
    <row r="45944" spans="14:16">
      <c r="N45944" s="102"/>
      <c r="O45944" s="93"/>
      <c r="P45944" s="93"/>
    </row>
    <row r="45945" spans="14:16">
      <c r="N45945" s="102"/>
      <c r="O45945" s="93"/>
      <c r="P45945" s="93"/>
    </row>
    <row r="45946" spans="14:16">
      <c r="N45946" s="102"/>
      <c r="O45946" s="93"/>
      <c r="P45946" s="93"/>
    </row>
    <row r="45947" spans="14:16">
      <c r="N45947" s="102"/>
      <c r="O45947" s="93"/>
      <c r="P45947" s="93"/>
    </row>
    <row r="45948" spans="14:16">
      <c r="N45948" s="102"/>
      <c r="O45948" s="93"/>
      <c r="P45948" s="93"/>
    </row>
    <row r="45949" spans="14:16">
      <c r="N45949" s="102"/>
      <c r="O45949" s="93"/>
      <c r="P45949" s="93"/>
    </row>
    <row r="45950" spans="14:16">
      <c r="N45950" s="102"/>
      <c r="O45950" s="93"/>
      <c r="P45950" s="93"/>
    </row>
    <row r="45951" spans="14:16">
      <c r="N45951" s="102"/>
      <c r="O45951" s="93"/>
      <c r="P45951" s="93"/>
    </row>
    <row r="45952" spans="14:16">
      <c r="N45952" s="102"/>
      <c r="O45952" s="93"/>
      <c r="P45952" s="93"/>
    </row>
    <row r="45953" spans="14:16">
      <c r="N45953" s="102"/>
      <c r="O45953" s="93"/>
      <c r="P45953" s="93"/>
    </row>
    <row r="45954" spans="14:16">
      <c r="N45954" s="102"/>
      <c r="O45954" s="93"/>
      <c r="P45954" s="93"/>
    </row>
    <row r="45955" spans="14:16">
      <c r="N45955" s="102"/>
      <c r="O45955" s="93"/>
      <c r="P45955" s="93"/>
    </row>
    <row r="45956" spans="14:16">
      <c r="N45956" s="102"/>
      <c r="O45956" s="93"/>
      <c r="P45956" s="93"/>
    </row>
    <row r="45957" spans="14:16">
      <c r="N45957" s="102"/>
      <c r="O45957" s="93"/>
      <c r="P45957" s="93"/>
    </row>
    <row r="45958" spans="14:16">
      <c r="N45958" s="102"/>
      <c r="O45958" s="93"/>
      <c r="P45958" s="93"/>
    </row>
    <row r="45959" spans="14:16">
      <c r="N45959" s="102"/>
      <c r="O45959" s="93"/>
      <c r="P45959" s="93"/>
    </row>
    <row r="45960" spans="14:16">
      <c r="N45960" s="102"/>
      <c r="O45960" s="93"/>
      <c r="P45960" s="93"/>
    </row>
    <row r="45961" spans="14:16">
      <c r="N45961" s="102"/>
      <c r="O45961" s="93"/>
      <c r="P45961" s="93"/>
    </row>
    <row r="45962" spans="14:16">
      <c r="N45962" s="102"/>
      <c r="O45962" s="93"/>
      <c r="P45962" s="93"/>
    </row>
    <row r="45963" spans="14:16">
      <c r="N45963" s="102"/>
      <c r="O45963" s="93"/>
      <c r="P45963" s="93"/>
    </row>
    <row r="45964" spans="14:16">
      <c r="N45964" s="102"/>
      <c r="O45964" s="93"/>
      <c r="P45964" s="93"/>
    </row>
    <row r="45965" spans="14:16">
      <c r="N45965" s="102"/>
      <c r="O45965" s="93"/>
      <c r="P45965" s="93"/>
    </row>
    <row r="45966" spans="14:16">
      <c r="N45966" s="102"/>
      <c r="O45966" s="93"/>
      <c r="P45966" s="93"/>
    </row>
    <row r="45967" spans="14:16">
      <c r="N45967" s="102"/>
      <c r="O45967" s="93"/>
      <c r="P45967" s="93"/>
    </row>
    <row r="45968" spans="14:16">
      <c r="N45968" s="102"/>
      <c r="O45968" s="93"/>
      <c r="P45968" s="93"/>
    </row>
    <row r="45969" spans="14:16">
      <c r="N45969" s="102"/>
      <c r="O45969" s="93"/>
      <c r="P45969" s="93"/>
    </row>
    <row r="45970" spans="14:16">
      <c r="N45970" s="102"/>
      <c r="O45970" s="93"/>
      <c r="P45970" s="93"/>
    </row>
    <row r="45971" spans="14:16">
      <c r="N45971" s="102"/>
      <c r="O45971" s="93"/>
      <c r="P45971" s="93"/>
    </row>
    <row r="45972" spans="14:16">
      <c r="N45972" s="102"/>
      <c r="O45972" s="93"/>
      <c r="P45972" s="93"/>
    </row>
    <row r="45973" spans="14:16">
      <c r="N45973" s="102"/>
      <c r="O45973" s="93"/>
      <c r="P45973" s="93"/>
    </row>
    <row r="45974" spans="14:16">
      <c r="N45974" s="102"/>
      <c r="O45974" s="93"/>
      <c r="P45974" s="93"/>
    </row>
    <row r="45975" spans="14:16">
      <c r="N45975" s="102"/>
      <c r="O45975" s="93"/>
      <c r="P45975" s="93"/>
    </row>
    <row r="45976" spans="14:16">
      <c r="N45976" s="102"/>
      <c r="O45976" s="93"/>
      <c r="P45976" s="93"/>
    </row>
    <row r="45977" spans="14:16">
      <c r="N45977" s="102"/>
      <c r="O45977" s="93"/>
      <c r="P45977" s="93"/>
    </row>
    <row r="45978" spans="14:16">
      <c r="N45978" s="102"/>
      <c r="O45978" s="93"/>
      <c r="P45978" s="93"/>
    </row>
    <row r="45979" spans="14:16">
      <c r="N45979" s="102"/>
      <c r="O45979" s="93"/>
      <c r="P45979" s="93"/>
    </row>
    <row r="45980" spans="14:16">
      <c r="N45980" s="102"/>
      <c r="O45980" s="93"/>
      <c r="P45980" s="93"/>
    </row>
    <row r="45981" spans="14:16">
      <c r="N45981" s="102"/>
      <c r="O45981" s="93"/>
      <c r="P45981" s="93"/>
    </row>
    <row r="45982" spans="14:16">
      <c r="N45982" s="102"/>
      <c r="O45982" s="93"/>
      <c r="P45982" s="93"/>
    </row>
    <row r="45983" spans="14:16">
      <c r="N45983" s="102"/>
      <c r="O45983" s="93"/>
      <c r="P45983" s="93"/>
    </row>
    <row r="45984" spans="14:16">
      <c r="N45984" s="102"/>
      <c r="O45984" s="93"/>
      <c r="P45984" s="93"/>
    </row>
    <row r="45985" spans="14:16">
      <c r="N45985" s="102"/>
      <c r="O45985" s="93"/>
      <c r="P45985" s="93"/>
    </row>
    <row r="45986" spans="14:16">
      <c r="N45986" s="102"/>
      <c r="O45986" s="93"/>
      <c r="P45986" s="93"/>
    </row>
    <row r="45987" spans="14:16">
      <c r="N45987" s="102"/>
      <c r="O45987" s="93"/>
      <c r="P45987" s="93"/>
    </row>
    <row r="45988" spans="14:16">
      <c r="N45988" s="102"/>
      <c r="O45988" s="93"/>
      <c r="P45988" s="93"/>
    </row>
    <row r="45989" spans="14:16">
      <c r="N45989" s="102"/>
      <c r="O45989" s="93"/>
      <c r="P45989" s="93"/>
    </row>
    <row r="45990" spans="14:16">
      <c r="N45990" s="102"/>
      <c r="O45990" s="93"/>
      <c r="P45990" s="93"/>
    </row>
    <row r="45991" spans="14:16">
      <c r="N45991" s="102"/>
      <c r="O45991" s="93"/>
      <c r="P45991" s="93"/>
    </row>
    <row r="45992" spans="14:16">
      <c r="N45992" s="102"/>
      <c r="O45992" s="93"/>
      <c r="P45992" s="93"/>
    </row>
    <row r="45993" spans="14:16">
      <c r="N45993" s="102"/>
      <c r="O45993" s="93"/>
      <c r="P45993" s="93"/>
    </row>
    <row r="45994" spans="14:16">
      <c r="N45994" s="102"/>
      <c r="O45994" s="93"/>
      <c r="P45994" s="93"/>
    </row>
    <row r="45995" spans="14:16">
      <c r="N45995" s="102"/>
      <c r="O45995" s="93"/>
      <c r="P45995" s="93"/>
    </row>
    <row r="45996" spans="14:16">
      <c r="N45996" s="102"/>
      <c r="O45996" s="93"/>
      <c r="P45996" s="93"/>
    </row>
    <row r="45997" spans="14:16">
      <c r="N45997" s="102"/>
      <c r="O45997" s="93"/>
      <c r="P45997" s="93"/>
    </row>
    <row r="45998" spans="14:16">
      <c r="N45998" s="102"/>
      <c r="O45998" s="93"/>
      <c r="P45998" s="93"/>
    </row>
    <row r="45999" spans="14:16">
      <c r="N45999" s="102"/>
      <c r="O45999" s="93"/>
      <c r="P45999" s="93"/>
    </row>
    <row r="46000" spans="14:16">
      <c r="N46000" s="102"/>
      <c r="O46000" s="93"/>
      <c r="P46000" s="93"/>
    </row>
    <row r="46001" spans="14:16">
      <c r="N46001" s="102"/>
      <c r="O46001" s="93"/>
      <c r="P46001" s="93"/>
    </row>
    <row r="46002" spans="14:16">
      <c r="N46002" s="102"/>
      <c r="O46002" s="93"/>
      <c r="P46002" s="93"/>
    </row>
    <row r="46003" spans="14:16">
      <c r="N46003" s="102"/>
      <c r="O46003" s="93"/>
      <c r="P46003" s="93"/>
    </row>
    <row r="46004" spans="14:16">
      <c r="N46004" s="102"/>
      <c r="O46004" s="93"/>
      <c r="P46004" s="93"/>
    </row>
    <row r="46005" spans="14:16">
      <c r="N46005" s="102"/>
      <c r="O46005" s="93"/>
      <c r="P46005" s="93"/>
    </row>
    <row r="46006" spans="14:16">
      <c r="N46006" s="102"/>
      <c r="O46006" s="93"/>
      <c r="P46006" s="93"/>
    </row>
    <row r="46007" spans="14:16">
      <c r="N46007" s="102"/>
      <c r="O46007" s="93"/>
      <c r="P46007" s="93"/>
    </row>
    <row r="46008" spans="14:16">
      <c r="N46008" s="102"/>
      <c r="O46008" s="93"/>
      <c r="P46008" s="93"/>
    </row>
    <row r="46009" spans="14:16">
      <c r="N46009" s="102"/>
      <c r="O46009" s="93"/>
      <c r="P46009" s="93"/>
    </row>
    <row r="46010" spans="14:16">
      <c r="N46010" s="102"/>
      <c r="O46010" s="93"/>
      <c r="P46010" s="93"/>
    </row>
    <row r="46011" spans="14:16">
      <c r="N46011" s="102"/>
      <c r="O46011" s="93"/>
      <c r="P46011" s="93"/>
    </row>
    <row r="46012" spans="14:16">
      <c r="N46012" s="102"/>
      <c r="O46012" s="93"/>
      <c r="P46012" s="93"/>
    </row>
    <row r="46013" spans="14:16">
      <c r="N46013" s="102"/>
      <c r="O46013" s="93"/>
      <c r="P46013" s="93"/>
    </row>
    <row r="46014" spans="14:16">
      <c r="N46014" s="102"/>
      <c r="O46014" s="93"/>
      <c r="P46014" s="93"/>
    </row>
    <row r="46015" spans="14:16">
      <c r="N46015" s="102"/>
      <c r="O46015" s="93"/>
      <c r="P46015" s="93"/>
    </row>
    <row r="46016" spans="14:16">
      <c r="N46016" s="102"/>
      <c r="O46016" s="93"/>
      <c r="P46016" s="93"/>
    </row>
    <row r="46017" spans="14:16">
      <c r="N46017" s="102"/>
      <c r="O46017" s="93"/>
      <c r="P46017" s="93"/>
    </row>
    <row r="46018" spans="14:16">
      <c r="N46018" s="102"/>
      <c r="O46018" s="93"/>
      <c r="P46018" s="93"/>
    </row>
    <row r="46019" spans="14:16">
      <c r="N46019" s="102"/>
      <c r="O46019" s="93"/>
      <c r="P46019" s="93"/>
    </row>
    <row r="46020" spans="14:16">
      <c r="N46020" s="102"/>
      <c r="O46020" s="93"/>
      <c r="P46020" s="93"/>
    </row>
    <row r="46021" spans="14:16">
      <c r="N46021" s="102"/>
      <c r="O46021" s="93"/>
      <c r="P46021" s="93"/>
    </row>
    <row r="46022" spans="14:16">
      <c r="N46022" s="102"/>
      <c r="O46022" s="93"/>
      <c r="P46022" s="93"/>
    </row>
    <row r="46023" spans="14:16">
      <c r="N46023" s="102"/>
      <c r="O46023" s="93"/>
      <c r="P46023" s="93"/>
    </row>
    <row r="46024" spans="14:16">
      <c r="N46024" s="102"/>
      <c r="O46024" s="93"/>
      <c r="P46024" s="93"/>
    </row>
    <row r="46025" spans="14:16">
      <c r="N46025" s="102"/>
      <c r="O46025" s="93"/>
      <c r="P46025" s="93"/>
    </row>
    <row r="46026" spans="14:16">
      <c r="N46026" s="102"/>
      <c r="O46026" s="93"/>
      <c r="P46026" s="93"/>
    </row>
    <row r="46027" spans="14:16">
      <c r="N46027" s="102"/>
      <c r="O46027" s="93"/>
      <c r="P46027" s="93"/>
    </row>
    <row r="46028" spans="14:16">
      <c r="N46028" s="102"/>
      <c r="O46028" s="93"/>
      <c r="P46028" s="93"/>
    </row>
    <row r="46029" spans="14:16">
      <c r="N46029" s="102"/>
      <c r="O46029" s="93"/>
      <c r="P46029" s="93"/>
    </row>
    <row r="46030" spans="14:16">
      <c r="N46030" s="102"/>
      <c r="O46030" s="93"/>
      <c r="P46030" s="93"/>
    </row>
    <row r="46031" spans="14:16">
      <c r="N46031" s="102"/>
      <c r="O46031" s="93"/>
      <c r="P46031" s="93"/>
    </row>
    <row r="46032" spans="14:16">
      <c r="N46032" s="102"/>
      <c r="O46032" s="93"/>
      <c r="P46032" s="93"/>
    </row>
    <row r="46033" spans="14:16">
      <c r="N46033" s="102"/>
      <c r="O46033" s="93"/>
      <c r="P46033" s="93"/>
    </row>
    <row r="46034" spans="14:16">
      <c r="N46034" s="102"/>
      <c r="O46034" s="93"/>
      <c r="P46034" s="93"/>
    </row>
    <row r="46035" spans="14:16">
      <c r="N46035" s="102"/>
      <c r="O46035" s="93"/>
      <c r="P46035" s="93"/>
    </row>
    <row r="46036" spans="14:16">
      <c r="N46036" s="102"/>
      <c r="O46036" s="93"/>
      <c r="P46036" s="93"/>
    </row>
    <row r="46037" spans="14:16">
      <c r="N46037" s="102"/>
      <c r="O46037" s="93"/>
      <c r="P46037" s="93"/>
    </row>
    <row r="46038" spans="14:16">
      <c r="N46038" s="102"/>
      <c r="O46038" s="93"/>
      <c r="P46038" s="93"/>
    </row>
    <row r="46039" spans="14:16">
      <c r="N46039" s="102"/>
      <c r="O46039" s="93"/>
      <c r="P46039" s="93"/>
    </row>
    <row r="46040" spans="14:16">
      <c r="N46040" s="102"/>
      <c r="O46040" s="93"/>
      <c r="P46040" s="93"/>
    </row>
    <row r="46041" spans="14:16">
      <c r="N46041" s="102"/>
      <c r="O46041" s="93"/>
      <c r="P46041" s="93"/>
    </row>
    <row r="46042" spans="14:16">
      <c r="N46042" s="102"/>
      <c r="O46042" s="93"/>
      <c r="P46042" s="93"/>
    </row>
    <row r="46043" spans="14:16">
      <c r="N46043" s="102"/>
      <c r="O46043" s="93"/>
      <c r="P46043" s="93"/>
    </row>
    <row r="46044" spans="14:16">
      <c r="N46044" s="102"/>
      <c r="O46044" s="93"/>
      <c r="P46044" s="93"/>
    </row>
    <row r="46045" spans="14:16">
      <c r="N46045" s="102"/>
      <c r="O46045" s="93"/>
      <c r="P46045" s="93"/>
    </row>
    <row r="46046" spans="14:16">
      <c r="N46046" s="102"/>
      <c r="O46046" s="93"/>
      <c r="P46046" s="93"/>
    </row>
    <row r="46047" spans="14:16">
      <c r="N46047" s="102"/>
      <c r="O46047" s="93"/>
      <c r="P46047" s="93"/>
    </row>
    <row r="46048" spans="14:16">
      <c r="N46048" s="102"/>
      <c r="O46048" s="93"/>
      <c r="P46048" s="93"/>
    </row>
    <row r="46049" spans="14:16">
      <c r="N46049" s="102"/>
      <c r="O46049" s="93"/>
      <c r="P46049" s="93"/>
    </row>
    <row r="46050" spans="14:16">
      <c r="N46050" s="102"/>
      <c r="O46050" s="93"/>
      <c r="P46050" s="93"/>
    </row>
    <row r="46051" spans="14:16">
      <c r="N46051" s="102"/>
      <c r="O46051" s="93"/>
      <c r="P46051" s="93"/>
    </row>
    <row r="46052" spans="14:16">
      <c r="N46052" s="102"/>
      <c r="O46052" s="93"/>
      <c r="P46052" s="93"/>
    </row>
    <row r="46053" spans="14:16">
      <c r="N46053" s="102"/>
      <c r="O46053" s="93"/>
      <c r="P46053" s="93"/>
    </row>
    <row r="46054" spans="14:16">
      <c r="N46054" s="102"/>
      <c r="O46054" s="93"/>
      <c r="P46054" s="93"/>
    </row>
    <row r="46055" spans="14:16">
      <c r="N46055" s="102"/>
      <c r="O46055" s="93"/>
      <c r="P46055" s="93"/>
    </row>
    <row r="46056" spans="14:16">
      <c r="N46056" s="102"/>
      <c r="O46056" s="93"/>
      <c r="P46056" s="93"/>
    </row>
    <row r="46057" spans="14:16">
      <c r="N46057" s="102"/>
      <c r="O46057" s="93"/>
      <c r="P46057" s="93"/>
    </row>
    <row r="46058" spans="14:16">
      <c r="N46058" s="102"/>
      <c r="O46058" s="93"/>
      <c r="P46058" s="93"/>
    </row>
    <row r="46059" spans="14:16">
      <c r="N46059" s="102"/>
      <c r="O46059" s="93"/>
      <c r="P46059" s="93"/>
    </row>
    <row r="46060" spans="14:16">
      <c r="N46060" s="102"/>
      <c r="O46060" s="93"/>
      <c r="P46060" s="93"/>
    </row>
    <row r="46061" spans="14:16">
      <c r="N46061" s="102"/>
      <c r="O46061" s="93"/>
      <c r="P46061" s="93"/>
    </row>
    <row r="46062" spans="14:16">
      <c r="N46062" s="102"/>
      <c r="O46062" s="93"/>
      <c r="P46062" s="93"/>
    </row>
    <row r="46063" spans="14:16">
      <c r="N46063" s="102"/>
      <c r="O46063" s="93"/>
      <c r="P46063" s="93"/>
    </row>
    <row r="46064" spans="14:16">
      <c r="N46064" s="102"/>
      <c r="O46064" s="93"/>
      <c r="P46064" s="93"/>
    </row>
    <row r="46065" spans="14:16">
      <c r="N46065" s="102"/>
      <c r="O46065" s="93"/>
      <c r="P46065" s="93"/>
    </row>
    <row r="46066" spans="14:16">
      <c r="N46066" s="102"/>
      <c r="O46066" s="93"/>
      <c r="P46066" s="93"/>
    </row>
    <row r="46067" spans="14:16">
      <c r="N46067" s="102"/>
      <c r="O46067" s="93"/>
      <c r="P46067" s="93"/>
    </row>
    <row r="46068" spans="14:16">
      <c r="N46068" s="102"/>
      <c r="O46068" s="93"/>
      <c r="P46068" s="93"/>
    </row>
    <row r="46069" spans="14:16">
      <c r="N46069" s="102"/>
      <c r="O46069" s="93"/>
      <c r="P46069" s="93"/>
    </row>
    <row r="46070" spans="14:16">
      <c r="N46070" s="102"/>
      <c r="O46070" s="93"/>
      <c r="P46070" s="93"/>
    </row>
    <row r="46071" spans="14:16">
      <c r="N46071" s="102"/>
      <c r="O46071" s="93"/>
      <c r="P46071" s="93"/>
    </row>
    <row r="46072" spans="14:16">
      <c r="N46072" s="102"/>
      <c r="O46072" s="93"/>
      <c r="P46072" s="93"/>
    </row>
    <row r="46073" spans="14:16">
      <c r="N46073" s="102"/>
      <c r="O46073" s="93"/>
      <c r="P46073" s="93"/>
    </row>
    <row r="46074" spans="14:16">
      <c r="N46074" s="102"/>
      <c r="O46074" s="93"/>
      <c r="P46074" s="93"/>
    </row>
    <row r="46075" spans="14:16">
      <c r="N46075" s="102"/>
      <c r="O46075" s="93"/>
      <c r="P46075" s="93"/>
    </row>
    <row r="46076" spans="14:16">
      <c r="N46076" s="102"/>
      <c r="O46076" s="93"/>
      <c r="P46076" s="93"/>
    </row>
    <row r="46077" spans="14:16">
      <c r="N46077" s="102"/>
      <c r="O46077" s="93"/>
      <c r="P46077" s="93"/>
    </row>
    <row r="46078" spans="14:16">
      <c r="N46078" s="102"/>
      <c r="O46078" s="93"/>
      <c r="P46078" s="93"/>
    </row>
    <row r="46079" spans="14:16">
      <c r="N46079" s="102"/>
      <c r="O46079" s="93"/>
      <c r="P46079" s="93"/>
    </row>
    <row r="46080" spans="14:16">
      <c r="N46080" s="102"/>
      <c r="O46080" s="93"/>
      <c r="P46080" s="93"/>
    </row>
    <row r="46081" spans="14:16">
      <c r="N46081" s="102"/>
      <c r="O46081" s="93"/>
      <c r="P46081" s="93"/>
    </row>
    <row r="46082" spans="14:16">
      <c r="N46082" s="102"/>
      <c r="O46082" s="93"/>
      <c r="P46082" s="93"/>
    </row>
    <row r="46083" spans="14:16">
      <c r="N46083" s="102"/>
      <c r="O46083" s="93"/>
      <c r="P46083" s="93"/>
    </row>
    <row r="46084" spans="14:16">
      <c r="N46084" s="102"/>
      <c r="O46084" s="93"/>
      <c r="P46084" s="93"/>
    </row>
    <row r="46085" spans="14:16">
      <c r="N46085" s="102"/>
      <c r="O46085" s="93"/>
      <c r="P46085" s="93"/>
    </row>
    <row r="46086" spans="14:16">
      <c r="N46086" s="102"/>
      <c r="O46086" s="93"/>
      <c r="P46086" s="93"/>
    </row>
    <row r="46087" spans="14:16">
      <c r="N46087" s="102"/>
      <c r="O46087" s="93"/>
      <c r="P46087" s="93"/>
    </row>
    <row r="46088" spans="14:16">
      <c r="N46088" s="102"/>
      <c r="O46088" s="93"/>
      <c r="P46088" s="93"/>
    </row>
    <row r="46089" spans="14:16">
      <c r="N46089" s="102"/>
      <c r="O46089" s="93"/>
      <c r="P46089" s="93"/>
    </row>
    <row r="46090" spans="14:16">
      <c r="N46090" s="102"/>
      <c r="O46090" s="93"/>
      <c r="P46090" s="93"/>
    </row>
    <row r="46091" spans="14:16">
      <c r="N46091" s="102"/>
      <c r="O46091" s="93"/>
      <c r="P46091" s="93"/>
    </row>
    <row r="46092" spans="14:16">
      <c r="N46092" s="102"/>
      <c r="O46092" s="93"/>
      <c r="P46092" s="93"/>
    </row>
    <row r="46093" spans="14:16">
      <c r="N46093" s="102"/>
      <c r="O46093" s="93"/>
      <c r="P46093" s="93"/>
    </row>
    <row r="46094" spans="14:16">
      <c r="N46094" s="102"/>
      <c r="O46094" s="93"/>
      <c r="P46094" s="93"/>
    </row>
    <row r="46095" spans="14:16">
      <c r="N46095" s="102"/>
      <c r="O46095" s="93"/>
      <c r="P46095" s="93"/>
    </row>
    <row r="46096" spans="14:16">
      <c r="N46096" s="102"/>
      <c r="O46096" s="93"/>
      <c r="P46096" s="93"/>
    </row>
    <row r="46097" spans="14:16">
      <c r="N46097" s="102"/>
      <c r="O46097" s="93"/>
      <c r="P46097" s="93"/>
    </row>
    <row r="46098" spans="14:16">
      <c r="N46098" s="102"/>
      <c r="O46098" s="93"/>
      <c r="P46098" s="93"/>
    </row>
    <row r="46099" spans="14:16">
      <c r="N46099" s="102"/>
      <c r="O46099" s="93"/>
      <c r="P46099" s="93"/>
    </row>
    <row r="46100" spans="14:16">
      <c r="N46100" s="102"/>
      <c r="O46100" s="93"/>
      <c r="P46100" s="93"/>
    </row>
    <row r="46101" spans="14:16">
      <c r="N46101" s="102"/>
      <c r="O46101" s="93"/>
      <c r="P46101" s="93"/>
    </row>
    <row r="46102" spans="14:16">
      <c r="N46102" s="102"/>
      <c r="O46102" s="93"/>
      <c r="P46102" s="93"/>
    </row>
    <row r="46103" spans="14:16">
      <c r="N46103" s="102"/>
      <c r="O46103" s="93"/>
      <c r="P46103" s="93"/>
    </row>
    <row r="46104" spans="14:16">
      <c r="N46104" s="102"/>
      <c r="O46104" s="93"/>
      <c r="P46104" s="93"/>
    </row>
    <row r="46105" spans="14:16">
      <c r="N46105" s="102"/>
      <c r="O46105" s="93"/>
      <c r="P46105" s="93"/>
    </row>
    <row r="46106" spans="14:16">
      <c r="N46106" s="102"/>
      <c r="O46106" s="93"/>
      <c r="P46106" s="93"/>
    </row>
    <row r="46107" spans="14:16">
      <c r="N46107" s="102"/>
      <c r="O46107" s="93"/>
      <c r="P46107" s="93"/>
    </row>
    <row r="46108" spans="14:16">
      <c r="N46108" s="102"/>
      <c r="O46108" s="93"/>
      <c r="P46108" s="93"/>
    </row>
    <row r="46109" spans="14:16">
      <c r="N46109" s="102"/>
      <c r="O46109" s="93"/>
      <c r="P46109" s="93"/>
    </row>
    <row r="46110" spans="14:16">
      <c r="N46110" s="102"/>
      <c r="O46110" s="93"/>
      <c r="P46110" s="93"/>
    </row>
    <row r="46111" spans="14:16">
      <c r="N46111" s="102"/>
      <c r="O46111" s="93"/>
      <c r="P46111" s="93"/>
    </row>
    <row r="46112" spans="14:16">
      <c r="N46112" s="102"/>
      <c r="O46112" s="93"/>
      <c r="P46112" s="93"/>
    </row>
    <row r="46113" spans="14:16">
      <c r="N46113" s="102"/>
      <c r="O46113" s="93"/>
      <c r="P46113" s="93"/>
    </row>
    <row r="46114" spans="14:16">
      <c r="N46114" s="102"/>
      <c r="O46114" s="93"/>
      <c r="P46114" s="93"/>
    </row>
    <row r="46115" spans="14:16">
      <c r="N46115" s="102"/>
      <c r="O46115" s="93"/>
      <c r="P46115" s="93"/>
    </row>
    <row r="46116" spans="14:16">
      <c r="N46116" s="102"/>
      <c r="O46116" s="93"/>
      <c r="P46116" s="93"/>
    </row>
    <row r="46117" spans="14:16">
      <c r="N46117" s="102"/>
      <c r="O46117" s="93"/>
      <c r="P46117" s="93"/>
    </row>
    <row r="46118" spans="14:16">
      <c r="N46118" s="102"/>
      <c r="O46118" s="93"/>
      <c r="P46118" s="93"/>
    </row>
    <row r="46119" spans="14:16">
      <c r="N46119" s="102"/>
      <c r="O46119" s="93"/>
      <c r="P46119" s="93"/>
    </row>
    <row r="46120" spans="14:16">
      <c r="N46120" s="102"/>
      <c r="O46120" s="93"/>
      <c r="P46120" s="93"/>
    </row>
    <row r="46121" spans="14:16">
      <c r="N46121" s="102"/>
      <c r="O46121" s="93"/>
      <c r="P46121" s="93"/>
    </row>
    <row r="46122" spans="14:16">
      <c r="N46122" s="102"/>
      <c r="O46122" s="93"/>
      <c r="P46122" s="93"/>
    </row>
    <row r="46123" spans="14:16">
      <c r="N46123" s="102"/>
      <c r="O46123" s="93"/>
      <c r="P46123" s="93"/>
    </row>
    <row r="46124" spans="14:16">
      <c r="N46124" s="102"/>
      <c r="O46124" s="93"/>
      <c r="P46124" s="93"/>
    </row>
    <row r="46125" spans="14:16">
      <c r="N46125" s="102"/>
      <c r="O46125" s="93"/>
      <c r="P46125" s="93"/>
    </row>
    <row r="46126" spans="14:16">
      <c r="N46126" s="102"/>
      <c r="O46126" s="93"/>
      <c r="P46126" s="93"/>
    </row>
    <row r="46127" spans="14:16">
      <c r="N46127" s="102"/>
      <c r="O46127" s="93"/>
      <c r="P46127" s="93"/>
    </row>
    <row r="46128" spans="14:16">
      <c r="N46128" s="102"/>
      <c r="O46128" s="93"/>
      <c r="P46128" s="93"/>
    </row>
    <row r="46129" spans="14:16">
      <c r="N46129" s="102"/>
      <c r="O46129" s="93"/>
      <c r="P46129" s="93"/>
    </row>
    <row r="46130" spans="14:16">
      <c r="N46130" s="102"/>
      <c r="O46130" s="93"/>
      <c r="P46130" s="93"/>
    </row>
    <row r="46131" spans="14:16">
      <c r="N46131" s="102"/>
      <c r="O46131" s="93"/>
      <c r="P46131" s="93"/>
    </row>
    <row r="46132" spans="14:16">
      <c r="N46132" s="102"/>
      <c r="O46132" s="93"/>
      <c r="P46132" s="93"/>
    </row>
    <row r="46133" spans="14:16">
      <c r="N46133" s="102"/>
      <c r="O46133" s="93"/>
      <c r="P46133" s="93"/>
    </row>
    <row r="46134" spans="14:16">
      <c r="N46134" s="102"/>
      <c r="O46134" s="93"/>
      <c r="P46134" s="93"/>
    </row>
    <row r="46135" spans="14:16">
      <c r="N46135" s="102"/>
      <c r="O46135" s="93"/>
      <c r="P46135" s="93"/>
    </row>
    <row r="46136" spans="14:16">
      <c r="N46136" s="102"/>
      <c r="O46136" s="93"/>
      <c r="P46136" s="93"/>
    </row>
    <row r="46137" spans="14:16">
      <c r="N46137" s="102"/>
      <c r="O46137" s="93"/>
      <c r="P46137" s="93"/>
    </row>
    <row r="46138" spans="14:16">
      <c r="N46138" s="102"/>
      <c r="O46138" s="93"/>
      <c r="P46138" s="93"/>
    </row>
    <row r="46139" spans="14:16">
      <c r="N46139" s="102"/>
      <c r="O46139" s="93"/>
      <c r="P46139" s="93"/>
    </row>
    <row r="46140" spans="14:16">
      <c r="N46140" s="102"/>
      <c r="O46140" s="93"/>
      <c r="P46140" s="93"/>
    </row>
    <row r="46141" spans="14:16">
      <c r="N46141" s="102"/>
      <c r="O46141" s="93"/>
      <c r="P46141" s="93"/>
    </row>
    <row r="46142" spans="14:16">
      <c r="N46142" s="102"/>
      <c r="O46142" s="93"/>
      <c r="P46142" s="93"/>
    </row>
    <row r="46143" spans="14:16">
      <c r="N46143" s="102"/>
      <c r="O46143" s="93"/>
      <c r="P46143" s="93"/>
    </row>
    <row r="46144" spans="14:16">
      <c r="N46144" s="102"/>
      <c r="O46144" s="93"/>
      <c r="P46144" s="93"/>
    </row>
    <row r="46145" spans="14:16">
      <c r="N46145" s="102"/>
      <c r="O46145" s="93"/>
      <c r="P46145" s="93"/>
    </row>
    <row r="46146" spans="14:16">
      <c r="N46146" s="102"/>
      <c r="O46146" s="93"/>
      <c r="P46146" s="93"/>
    </row>
    <row r="46147" spans="14:16">
      <c r="N46147" s="102"/>
      <c r="O46147" s="93"/>
      <c r="P46147" s="93"/>
    </row>
    <row r="46148" spans="14:16">
      <c r="N46148" s="102"/>
      <c r="O46148" s="93"/>
      <c r="P46148" s="93"/>
    </row>
    <row r="46149" spans="14:16">
      <c r="N46149" s="102"/>
      <c r="O46149" s="93"/>
      <c r="P46149" s="93"/>
    </row>
    <row r="46150" spans="14:16">
      <c r="N46150" s="102"/>
      <c r="O46150" s="93"/>
      <c r="P46150" s="93"/>
    </row>
    <row r="46151" spans="14:16">
      <c r="N46151" s="102"/>
      <c r="O46151" s="93"/>
      <c r="P46151" s="93"/>
    </row>
    <row r="46152" spans="14:16">
      <c r="N46152" s="102"/>
      <c r="O46152" s="93"/>
      <c r="P46152" s="93"/>
    </row>
    <row r="46153" spans="14:16">
      <c r="N46153" s="102"/>
      <c r="O46153" s="93"/>
      <c r="P46153" s="93"/>
    </row>
    <row r="46154" spans="14:16">
      <c r="N46154" s="102"/>
      <c r="O46154" s="93"/>
      <c r="P46154" s="93"/>
    </row>
    <row r="46155" spans="14:16">
      <c r="N46155" s="102"/>
      <c r="O46155" s="93"/>
      <c r="P46155" s="93"/>
    </row>
    <row r="46156" spans="14:16">
      <c r="N46156" s="102"/>
      <c r="O46156" s="93"/>
      <c r="P46156" s="93"/>
    </row>
    <row r="46157" spans="14:16">
      <c r="N46157" s="102"/>
      <c r="O46157" s="93"/>
      <c r="P46157" s="93"/>
    </row>
    <row r="46158" spans="14:16">
      <c r="N46158" s="102"/>
      <c r="O46158" s="93"/>
      <c r="P46158" s="93"/>
    </row>
    <row r="46159" spans="14:16">
      <c r="N46159" s="102"/>
      <c r="O46159" s="93"/>
      <c r="P46159" s="93"/>
    </row>
    <row r="46160" spans="14:16">
      <c r="N46160" s="102"/>
      <c r="O46160" s="93"/>
      <c r="P46160" s="93"/>
    </row>
    <row r="46161" spans="14:16">
      <c r="N46161" s="102"/>
      <c r="O46161" s="93"/>
      <c r="P46161" s="93"/>
    </row>
    <row r="46162" spans="14:16">
      <c r="N46162" s="102"/>
      <c r="O46162" s="93"/>
      <c r="P46162" s="93"/>
    </row>
    <row r="46163" spans="14:16">
      <c r="N46163" s="102"/>
      <c r="O46163" s="93"/>
      <c r="P46163" s="93"/>
    </row>
    <row r="46164" spans="14:16">
      <c r="N46164" s="102"/>
      <c r="O46164" s="93"/>
      <c r="P46164" s="93"/>
    </row>
    <row r="46165" spans="14:16">
      <c r="N46165" s="102"/>
      <c r="O46165" s="93"/>
      <c r="P46165" s="93"/>
    </row>
    <row r="46166" spans="14:16">
      <c r="N46166" s="102"/>
      <c r="O46166" s="93"/>
      <c r="P46166" s="93"/>
    </row>
    <row r="46167" spans="14:16">
      <c r="N46167" s="102"/>
      <c r="O46167" s="93"/>
      <c r="P46167" s="93"/>
    </row>
    <row r="46168" spans="14:16">
      <c r="N46168" s="102"/>
      <c r="O46168" s="93"/>
      <c r="P46168" s="93"/>
    </row>
    <row r="46169" spans="14:16">
      <c r="N46169" s="102"/>
      <c r="O46169" s="93"/>
      <c r="P46169" s="93"/>
    </row>
    <row r="46170" spans="14:16">
      <c r="N46170" s="102"/>
      <c r="O46170" s="93"/>
      <c r="P46170" s="93"/>
    </row>
    <row r="46171" spans="14:16">
      <c r="N46171" s="102"/>
      <c r="O46171" s="93"/>
      <c r="P46171" s="93"/>
    </row>
    <row r="46172" spans="14:16">
      <c r="N46172" s="102"/>
      <c r="O46172" s="93"/>
      <c r="P46172" s="93"/>
    </row>
    <row r="46173" spans="14:16">
      <c r="N46173" s="102"/>
      <c r="O46173" s="93"/>
      <c r="P46173" s="93"/>
    </row>
    <row r="46174" spans="14:16">
      <c r="N46174" s="102"/>
      <c r="O46174" s="93"/>
      <c r="P46174" s="93"/>
    </row>
    <row r="46175" spans="14:16">
      <c r="N46175" s="102"/>
      <c r="O46175" s="93"/>
      <c r="P46175" s="93"/>
    </row>
    <row r="46176" spans="14:16">
      <c r="N46176" s="102"/>
      <c r="O46176" s="93"/>
      <c r="P46176" s="93"/>
    </row>
    <row r="46177" spans="14:16">
      <c r="N46177" s="102"/>
      <c r="O46177" s="93"/>
      <c r="P46177" s="93"/>
    </row>
    <row r="46178" spans="14:16">
      <c r="N46178" s="102"/>
      <c r="O46178" s="93"/>
      <c r="P46178" s="93"/>
    </row>
    <row r="46179" spans="14:16">
      <c r="N46179" s="102"/>
      <c r="O46179" s="93"/>
      <c r="P46179" s="93"/>
    </row>
    <row r="46180" spans="14:16">
      <c r="N46180" s="102"/>
      <c r="O46180" s="93"/>
      <c r="P46180" s="93"/>
    </row>
    <row r="46181" spans="14:16">
      <c r="N46181" s="102"/>
      <c r="O46181" s="93"/>
      <c r="P46181" s="93"/>
    </row>
    <row r="46182" spans="14:16">
      <c r="N46182" s="102"/>
      <c r="O46182" s="93"/>
      <c r="P46182" s="93"/>
    </row>
    <row r="46183" spans="14:16">
      <c r="N46183" s="102"/>
      <c r="O46183" s="93"/>
      <c r="P46183" s="93"/>
    </row>
    <row r="46184" spans="14:16">
      <c r="N46184" s="102"/>
      <c r="O46184" s="93"/>
      <c r="P46184" s="93"/>
    </row>
    <row r="46185" spans="14:16">
      <c r="N46185" s="102"/>
      <c r="O46185" s="93"/>
      <c r="P46185" s="93"/>
    </row>
    <row r="46186" spans="14:16">
      <c r="N46186" s="102"/>
      <c r="O46186" s="93"/>
      <c r="P46186" s="93"/>
    </row>
    <row r="46187" spans="14:16">
      <c r="N46187" s="102"/>
      <c r="O46187" s="93"/>
      <c r="P46187" s="93"/>
    </row>
    <row r="46188" spans="14:16">
      <c r="N46188" s="102"/>
      <c r="O46188" s="93"/>
      <c r="P46188" s="93"/>
    </row>
    <row r="46189" spans="14:16">
      <c r="N46189" s="102"/>
      <c r="O46189" s="93"/>
      <c r="P46189" s="93"/>
    </row>
    <row r="46190" spans="14:16">
      <c r="N46190" s="102"/>
      <c r="O46190" s="93"/>
      <c r="P46190" s="93"/>
    </row>
    <row r="46191" spans="14:16">
      <c r="N46191" s="102"/>
      <c r="O46191" s="93"/>
      <c r="P46191" s="93"/>
    </row>
    <row r="46192" spans="14:16">
      <c r="N46192" s="102"/>
      <c r="O46192" s="93"/>
      <c r="P46192" s="93"/>
    </row>
    <row r="46193" spans="14:16">
      <c r="N46193" s="102"/>
      <c r="O46193" s="93"/>
      <c r="P46193" s="93"/>
    </row>
    <row r="46194" spans="14:16">
      <c r="N46194" s="102"/>
      <c r="O46194" s="93"/>
      <c r="P46194" s="93"/>
    </row>
    <row r="46195" spans="14:16">
      <c r="N46195" s="102"/>
      <c r="O46195" s="93"/>
      <c r="P46195" s="93"/>
    </row>
    <row r="46196" spans="14:16">
      <c r="N46196" s="102"/>
      <c r="O46196" s="93"/>
      <c r="P46196" s="93"/>
    </row>
    <row r="46197" spans="14:16">
      <c r="N46197" s="102"/>
      <c r="O46197" s="93"/>
      <c r="P46197" s="93"/>
    </row>
    <row r="46198" spans="14:16">
      <c r="N46198" s="102"/>
      <c r="O46198" s="93"/>
      <c r="P46198" s="93"/>
    </row>
    <row r="46199" spans="14:16">
      <c r="N46199" s="102"/>
      <c r="O46199" s="93"/>
      <c r="P46199" s="93"/>
    </row>
    <row r="46200" spans="14:16">
      <c r="N46200" s="102"/>
      <c r="O46200" s="93"/>
      <c r="P46200" s="93"/>
    </row>
    <row r="46201" spans="14:16">
      <c r="N46201" s="102"/>
      <c r="O46201" s="93"/>
      <c r="P46201" s="93"/>
    </row>
    <row r="46202" spans="14:16">
      <c r="N46202" s="102"/>
      <c r="O46202" s="93"/>
      <c r="P46202" s="93"/>
    </row>
    <row r="46203" spans="14:16">
      <c r="N46203" s="102"/>
      <c r="O46203" s="93"/>
      <c r="P46203" s="93"/>
    </row>
    <row r="46204" spans="14:16">
      <c r="N46204" s="102"/>
      <c r="O46204" s="93"/>
      <c r="P46204" s="93"/>
    </row>
    <row r="46205" spans="14:16">
      <c r="N46205" s="102"/>
      <c r="O46205" s="93"/>
      <c r="P46205" s="93"/>
    </row>
    <row r="46206" spans="14:16">
      <c r="N46206" s="102"/>
      <c r="O46206" s="93"/>
      <c r="P46206" s="93"/>
    </row>
    <row r="46207" spans="14:16">
      <c r="N46207" s="102"/>
      <c r="O46207" s="93"/>
      <c r="P46207" s="93"/>
    </row>
    <row r="46208" spans="14:16">
      <c r="N46208" s="102"/>
      <c r="O46208" s="93"/>
      <c r="P46208" s="93"/>
    </row>
    <row r="46209" spans="14:16">
      <c r="N46209" s="102"/>
      <c r="O46209" s="93"/>
      <c r="P46209" s="93"/>
    </row>
    <row r="46210" spans="14:16">
      <c r="N46210" s="102"/>
      <c r="O46210" s="93"/>
      <c r="P46210" s="93"/>
    </row>
    <row r="46211" spans="14:16">
      <c r="N46211" s="102"/>
      <c r="O46211" s="93"/>
      <c r="P46211" s="93"/>
    </row>
    <row r="46212" spans="14:16">
      <c r="N46212" s="102"/>
      <c r="O46212" s="93"/>
      <c r="P46212" s="93"/>
    </row>
    <row r="46213" spans="14:16">
      <c r="N46213" s="102"/>
      <c r="O46213" s="93"/>
      <c r="P46213" s="93"/>
    </row>
    <row r="46214" spans="14:16">
      <c r="N46214" s="102"/>
      <c r="O46214" s="93"/>
      <c r="P46214" s="93"/>
    </row>
    <row r="46215" spans="14:16">
      <c r="N46215" s="102"/>
      <c r="O46215" s="93"/>
      <c r="P46215" s="93"/>
    </row>
    <row r="46216" spans="14:16">
      <c r="N46216" s="102"/>
      <c r="O46216" s="93"/>
      <c r="P46216" s="93"/>
    </row>
    <row r="46217" spans="14:16">
      <c r="N46217" s="102"/>
      <c r="O46217" s="93"/>
      <c r="P46217" s="93"/>
    </row>
    <row r="46218" spans="14:16">
      <c r="N46218" s="102"/>
      <c r="O46218" s="93"/>
      <c r="P46218" s="93"/>
    </row>
    <row r="46219" spans="14:16">
      <c r="N46219" s="102"/>
      <c r="O46219" s="93"/>
      <c r="P46219" s="93"/>
    </row>
    <row r="46220" spans="14:16">
      <c r="N46220" s="102"/>
      <c r="O46220" s="93"/>
      <c r="P46220" s="93"/>
    </row>
    <row r="46221" spans="14:16">
      <c r="N46221" s="102"/>
      <c r="O46221" s="93"/>
      <c r="P46221" s="93"/>
    </row>
    <row r="46222" spans="14:16">
      <c r="N46222" s="102"/>
      <c r="O46222" s="93"/>
      <c r="P46222" s="93"/>
    </row>
    <row r="46223" spans="14:16">
      <c r="N46223" s="102"/>
      <c r="O46223" s="93"/>
      <c r="P46223" s="93"/>
    </row>
    <row r="46224" spans="14:16">
      <c r="N46224" s="102"/>
      <c r="O46224" s="93"/>
      <c r="P46224" s="93"/>
    </row>
    <row r="46225" spans="14:16">
      <c r="N46225" s="102"/>
      <c r="O46225" s="93"/>
      <c r="P46225" s="93"/>
    </row>
    <row r="46226" spans="14:16">
      <c r="N46226" s="102"/>
      <c r="O46226" s="93"/>
      <c r="P46226" s="93"/>
    </row>
    <row r="46227" spans="14:16">
      <c r="N46227" s="102"/>
      <c r="O46227" s="93"/>
      <c r="P46227" s="93"/>
    </row>
    <row r="46228" spans="14:16">
      <c r="N46228" s="102"/>
      <c r="O46228" s="93"/>
      <c r="P46228" s="93"/>
    </row>
    <row r="46229" spans="14:16">
      <c r="N46229" s="102"/>
      <c r="O46229" s="93"/>
      <c r="P46229" s="93"/>
    </row>
    <row r="46230" spans="14:16">
      <c r="N46230" s="102"/>
      <c r="O46230" s="93"/>
      <c r="P46230" s="93"/>
    </row>
    <row r="46231" spans="14:16">
      <c r="N46231" s="102"/>
      <c r="O46231" s="93"/>
      <c r="P46231" s="93"/>
    </row>
    <row r="46232" spans="14:16">
      <c r="N46232" s="102"/>
      <c r="O46232" s="93"/>
      <c r="P46232" s="93"/>
    </row>
    <row r="46233" spans="14:16">
      <c r="N46233" s="102"/>
      <c r="O46233" s="93"/>
      <c r="P46233" s="93"/>
    </row>
    <row r="46234" spans="14:16">
      <c r="N46234" s="102"/>
      <c r="O46234" s="93"/>
      <c r="P46234" s="93"/>
    </row>
    <row r="46235" spans="14:16">
      <c r="N46235" s="102"/>
      <c r="O46235" s="93"/>
      <c r="P46235" s="93"/>
    </row>
    <row r="46236" spans="14:16">
      <c r="N46236" s="102"/>
      <c r="O46236" s="93"/>
      <c r="P46236" s="93"/>
    </row>
    <row r="46237" spans="14:16">
      <c r="N46237" s="102"/>
      <c r="O46237" s="93"/>
      <c r="P46237" s="93"/>
    </row>
    <row r="46238" spans="14:16">
      <c r="N46238" s="102"/>
      <c r="O46238" s="93"/>
      <c r="P46238" s="93"/>
    </row>
    <row r="46239" spans="14:16">
      <c r="N46239" s="102"/>
      <c r="O46239" s="93"/>
      <c r="P46239" s="93"/>
    </row>
    <row r="46240" spans="14:16">
      <c r="N46240" s="102"/>
      <c r="O46240" s="93"/>
      <c r="P46240" s="93"/>
    </row>
    <row r="46241" spans="14:16">
      <c r="N46241" s="102"/>
      <c r="O46241" s="93"/>
      <c r="P46241" s="93"/>
    </row>
    <row r="46242" spans="14:16">
      <c r="N46242" s="102"/>
      <c r="O46242" s="93"/>
      <c r="P46242" s="93"/>
    </row>
    <row r="46243" spans="14:16">
      <c r="N46243" s="102"/>
      <c r="O46243" s="93"/>
      <c r="P46243" s="93"/>
    </row>
    <row r="46244" spans="14:16">
      <c r="N46244" s="102"/>
      <c r="O46244" s="93"/>
      <c r="P46244" s="93"/>
    </row>
    <row r="46245" spans="14:16">
      <c r="N46245" s="102"/>
      <c r="O46245" s="93"/>
      <c r="P46245" s="93"/>
    </row>
    <row r="46246" spans="14:16">
      <c r="N46246" s="102"/>
      <c r="O46246" s="93"/>
      <c r="P46246" s="93"/>
    </row>
    <row r="46247" spans="14:16">
      <c r="N46247" s="102"/>
      <c r="O46247" s="93"/>
      <c r="P46247" s="93"/>
    </row>
    <row r="46248" spans="14:16">
      <c r="N46248" s="102"/>
      <c r="O46248" s="93"/>
      <c r="P46248" s="93"/>
    </row>
    <row r="46249" spans="14:16">
      <c r="N46249" s="102"/>
      <c r="O46249" s="93"/>
      <c r="P46249" s="93"/>
    </row>
    <row r="46250" spans="14:16">
      <c r="N46250" s="102"/>
      <c r="O46250" s="93"/>
      <c r="P46250" s="93"/>
    </row>
    <row r="46251" spans="14:16">
      <c r="N46251" s="102"/>
      <c r="O46251" s="93"/>
      <c r="P46251" s="93"/>
    </row>
    <row r="46252" spans="14:16">
      <c r="N46252" s="102"/>
      <c r="O46252" s="93"/>
      <c r="P46252" s="93"/>
    </row>
    <row r="46253" spans="14:16">
      <c r="N46253" s="102"/>
      <c r="O46253" s="93"/>
      <c r="P46253" s="93"/>
    </row>
    <row r="46254" spans="14:16">
      <c r="N46254" s="102"/>
      <c r="O46254" s="93"/>
      <c r="P46254" s="93"/>
    </row>
    <row r="46255" spans="14:16">
      <c r="N46255" s="102"/>
      <c r="O46255" s="93"/>
      <c r="P46255" s="93"/>
    </row>
    <row r="46256" spans="14:16">
      <c r="N46256" s="102"/>
      <c r="O46256" s="93"/>
      <c r="P46256" s="93"/>
    </row>
    <row r="46257" spans="14:16">
      <c r="N46257" s="102"/>
      <c r="O46257" s="93"/>
      <c r="P46257" s="93"/>
    </row>
    <row r="46258" spans="14:16">
      <c r="N46258" s="102"/>
      <c r="O46258" s="93"/>
      <c r="P46258" s="93"/>
    </row>
    <row r="46259" spans="14:16">
      <c r="N46259" s="102"/>
      <c r="O46259" s="93"/>
      <c r="P46259" s="93"/>
    </row>
    <row r="46260" spans="14:16">
      <c r="N46260" s="102"/>
      <c r="O46260" s="93"/>
      <c r="P46260" s="93"/>
    </row>
    <row r="46261" spans="14:16">
      <c r="N46261" s="102"/>
      <c r="O46261" s="93"/>
      <c r="P46261" s="93"/>
    </row>
    <row r="46262" spans="14:16">
      <c r="N46262" s="102"/>
      <c r="O46262" s="93"/>
      <c r="P46262" s="93"/>
    </row>
    <row r="46263" spans="14:16">
      <c r="N46263" s="102"/>
      <c r="O46263" s="93"/>
      <c r="P46263" s="93"/>
    </row>
    <row r="46264" spans="14:16">
      <c r="N46264" s="102"/>
      <c r="O46264" s="93"/>
      <c r="P46264" s="93"/>
    </row>
    <row r="46265" spans="14:16">
      <c r="N46265" s="102"/>
      <c r="O46265" s="93"/>
      <c r="P46265" s="93"/>
    </row>
    <row r="46266" spans="14:16">
      <c r="N46266" s="102"/>
      <c r="O46266" s="93"/>
      <c r="P46266" s="93"/>
    </row>
    <row r="46267" spans="14:16">
      <c r="N46267" s="102"/>
      <c r="O46267" s="93"/>
      <c r="P46267" s="93"/>
    </row>
    <row r="46268" spans="14:16">
      <c r="N46268" s="102"/>
      <c r="O46268" s="93"/>
      <c r="P46268" s="93"/>
    </row>
    <row r="46269" spans="14:16">
      <c r="N46269" s="102"/>
      <c r="O46269" s="93"/>
      <c r="P46269" s="93"/>
    </row>
    <row r="46270" spans="14:16">
      <c r="N46270" s="102"/>
      <c r="O46270" s="93"/>
      <c r="P46270" s="93"/>
    </row>
    <row r="46271" spans="14:16">
      <c r="N46271" s="102"/>
      <c r="O46271" s="93"/>
      <c r="P46271" s="93"/>
    </row>
    <row r="46272" spans="14:16">
      <c r="N46272" s="102"/>
      <c r="O46272" s="93"/>
      <c r="P46272" s="93"/>
    </row>
    <row r="46273" spans="14:16">
      <c r="N46273" s="102"/>
      <c r="O46273" s="93"/>
      <c r="P46273" s="93"/>
    </row>
    <row r="46274" spans="14:16">
      <c r="N46274" s="102"/>
      <c r="O46274" s="93"/>
      <c r="P46274" s="93"/>
    </row>
    <row r="46275" spans="14:16">
      <c r="N46275" s="102"/>
      <c r="O46275" s="93"/>
      <c r="P46275" s="93"/>
    </row>
    <row r="46276" spans="14:16">
      <c r="N46276" s="102"/>
      <c r="O46276" s="93"/>
      <c r="P46276" s="93"/>
    </row>
    <row r="46277" spans="14:16">
      <c r="N46277" s="102"/>
      <c r="O46277" s="93"/>
      <c r="P46277" s="93"/>
    </row>
    <row r="46278" spans="14:16">
      <c r="N46278" s="102"/>
      <c r="O46278" s="93"/>
      <c r="P46278" s="93"/>
    </row>
    <row r="46279" spans="14:16">
      <c r="N46279" s="102"/>
      <c r="O46279" s="93"/>
      <c r="P46279" s="93"/>
    </row>
    <row r="46280" spans="14:16">
      <c r="N46280" s="102"/>
      <c r="O46280" s="93"/>
      <c r="P46280" s="93"/>
    </row>
    <row r="46281" spans="14:16">
      <c r="N46281" s="102"/>
      <c r="O46281" s="93"/>
      <c r="P46281" s="93"/>
    </row>
    <row r="46282" spans="14:16">
      <c r="N46282" s="102"/>
      <c r="O46282" s="93"/>
      <c r="P46282" s="93"/>
    </row>
    <row r="46283" spans="14:16">
      <c r="N46283" s="102"/>
      <c r="O46283" s="93"/>
      <c r="P46283" s="93"/>
    </row>
    <row r="46284" spans="14:16">
      <c r="N46284" s="102"/>
      <c r="O46284" s="93"/>
      <c r="P46284" s="93"/>
    </row>
    <row r="46285" spans="14:16">
      <c r="N46285" s="102"/>
      <c r="O46285" s="93"/>
      <c r="P46285" s="93"/>
    </row>
    <row r="46286" spans="14:16">
      <c r="N46286" s="102"/>
      <c r="O46286" s="93"/>
      <c r="P46286" s="93"/>
    </row>
    <row r="46287" spans="14:16">
      <c r="N46287" s="102"/>
      <c r="O46287" s="93"/>
      <c r="P46287" s="93"/>
    </row>
    <row r="46288" spans="14:16">
      <c r="N46288" s="102"/>
      <c r="O46288" s="93"/>
      <c r="P46288" s="93"/>
    </row>
    <row r="46289" spans="14:16">
      <c r="N46289" s="102"/>
      <c r="O46289" s="93"/>
      <c r="P46289" s="93"/>
    </row>
    <row r="46290" spans="14:16">
      <c r="N46290" s="102"/>
      <c r="O46290" s="93"/>
      <c r="P46290" s="93"/>
    </row>
    <row r="46291" spans="14:16">
      <c r="N46291" s="102"/>
      <c r="O46291" s="93"/>
      <c r="P46291" s="93"/>
    </row>
    <row r="46292" spans="14:16">
      <c r="N46292" s="102"/>
      <c r="O46292" s="93"/>
      <c r="P46292" s="93"/>
    </row>
    <row r="46293" spans="14:16">
      <c r="N46293" s="102"/>
      <c r="O46293" s="93"/>
      <c r="P46293" s="93"/>
    </row>
    <row r="46294" spans="14:16">
      <c r="N46294" s="102"/>
      <c r="O46294" s="93"/>
      <c r="P46294" s="93"/>
    </row>
    <row r="46295" spans="14:16">
      <c r="N46295" s="102"/>
      <c r="O46295" s="93"/>
      <c r="P46295" s="93"/>
    </row>
    <row r="46296" spans="14:16">
      <c r="N46296" s="102"/>
      <c r="O46296" s="93"/>
      <c r="P46296" s="93"/>
    </row>
    <row r="46297" spans="14:16">
      <c r="N46297" s="102"/>
      <c r="O46297" s="93"/>
      <c r="P46297" s="93"/>
    </row>
    <row r="46298" spans="14:16">
      <c r="N46298" s="102"/>
      <c r="O46298" s="93"/>
      <c r="P46298" s="93"/>
    </row>
    <row r="46299" spans="14:16">
      <c r="N46299" s="102"/>
      <c r="O46299" s="93"/>
      <c r="P46299" s="93"/>
    </row>
    <row r="46300" spans="14:16">
      <c r="N46300" s="102"/>
      <c r="O46300" s="93"/>
      <c r="P46300" s="93"/>
    </row>
    <row r="46301" spans="14:16">
      <c r="N46301" s="102"/>
      <c r="O46301" s="93"/>
      <c r="P46301" s="93"/>
    </row>
    <row r="46302" spans="14:16">
      <c r="N46302" s="102"/>
      <c r="O46302" s="93"/>
      <c r="P46302" s="93"/>
    </row>
    <row r="46303" spans="14:16">
      <c r="N46303" s="102"/>
      <c r="O46303" s="93"/>
      <c r="P46303" s="93"/>
    </row>
    <row r="46304" spans="14:16">
      <c r="N46304" s="102"/>
      <c r="O46304" s="93"/>
      <c r="P46304" s="93"/>
    </row>
    <row r="46305" spans="14:16">
      <c r="N46305" s="102"/>
      <c r="O46305" s="93"/>
      <c r="P46305" s="93"/>
    </row>
    <row r="46306" spans="14:16">
      <c r="N46306" s="102"/>
      <c r="O46306" s="93"/>
      <c r="P46306" s="93"/>
    </row>
    <row r="46307" spans="14:16">
      <c r="N46307" s="102"/>
      <c r="O46307" s="93"/>
      <c r="P46307" s="93"/>
    </row>
    <row r="46308" spans="14:16">
      <c r="N46308" s="102"/>
      <c r="O46308" s="93"/>
      <c r="P46308" s="93"/>
    </row>
    <row r="46309" spans="14:16">
      <c r="N46309" s="102"/>
      <c r="O46309" s="93"/>
      <c r="P46309" s="93"/>
    </row>
    <row r="46310" spans="14:16">
      <c r="N46310" s="102"/>
      <c r="O46310" s="93"/>
      <c r="P46310" s="93"/>
    </row>
    <row r="46311" spans="14:16">
      <c r="N46311" s="102"/>
      <c r="O46311" s="93"/>
      <c r="P46311" s="93"/>
    </row>
    <row r="46312" spans="14:16">
      <c r="N46312" s="102"/>
      <c r="O46312" s="93"/>
      <c r="P46312" s="93"/>
    </row>
    <row r="46313" spans="14:16">
      <c r="N46313" s="102"/>
      <c r="O46313" s="93"/>
      <c r="P46313" s="93"/>
    </row>
    <row r="46314" spans="14:16">
      <c r="N46314" s="102"/>
      <c r="O46314" s="93"/>
      <c r="P46314" s="93"/>
    </row>
    <row r="46315" spans="14:16">
      <c r="N46315" s="102"/>
      <c r="O46315" s="93"/>
      <c r="P46315" s="93"/>
    </row>
    <row r="46316" spans="14:16">
      <c r="N46316" s="102"/>
      <c r="O46316" s="93"/>
      <c r="P46316" s="93"/>
    </row>
    <row r="46317" spans="14:16">
      <c r="N46317" s="102"/>
      <c r="O46317" s="93"/>
      <c r="P46317" s="93"/>
    </row>
    <row r="46318" spans="14:16">
      <c r="N46318" s="102"/>
      <c r="O46318" s="93"/>
      <c r="P46318" s="93"/>
    </row>
    <row r="46319" spans="14:16">
      <c r="N46319" s="102"/>
      <c r="O46319" s="93"/>
      <c r="P46319" s="93"/>
    </row>
    <row r="46320" spans="14:16">
      <c r="N46320" s="102"/>
      <c r="O46320" s="93"/>
      <c r="P46320" s="93"/>
    </row>
    <row r="46321" spans="14:16">
      <c r="N46321" s="102"/>
      <c r="O46321" s="93"/>
      <c r="P46321" s="93"/>
    </row>
    <row r="46322" spans="14:16">
      <c r="N46322" s="102"/>
      <c r="O46322" s="93"/>
      <c r="P46322" s="93"/>
    </row>
    <row r="46323" spans="14:16">
      <c r="N46323" s="102"/>
      <c r="O46323" s="93"/>
      <c r="P46323" s="93"/>
    </row>
    <row r="46324" spans="14:16">
      <c r="N46324" s="102"/>
      <c r="O46324" s="93"/>
      <c r="P46324" s="93"/>
    </row>
    <row r="46325" spans="14:16">
      <c r="N46325" s="102"/>
      <c r="O46325" s="93"/>
      <c r="P46325" s="93"/>
    </row>
    <row r="46326" spans="14:16">
      <c r="N46326" s="102"/>
      <c r="O46326" s="93"/>
      <c r="P46326" s="93"/>
    </row>
    <row r="46327" spans="14:16">
      <c r="N46327" s="102"/>
      <c r="O46327" s="93"/>
      <c r="P46327" s="93"/>
    </row>
    <row r="46328" spans="14:16">
      <c r="N46328" s="102"/>
      <c r="O46328" s="93"/>
      <c r="P46328" s="93"/>
    </row>
    <row r="46329" spans="14:16">
      <c r="N46329" s="102"/>
      <c r="O46329" s="93"/>
      <c r="P46329" s="93"/>
    </row>
    <row r="46330" spans="14:16">
      <c r="N46330" s="102"/>
      <c r="O46330" s="93"/>
      <c r="P46330" s="93"/>
    </row>
    <row r="46331" spans="14:16">
      <c r="N46331" s="102"/>
      <c r="O46331" s="93"/>
      <c r="P46331" s="93"/>
    </row>
    <row r="46332" spans="14:16">
      <c r="N46332" s="102"/>
      <c r="O46332" s="93"/>
      <c r="P46332" s="93"/>
    </row>
    <row r="46333" spans="14:16">
      <c r="N46333" s="102"/>
      <c r="O46333" s="93"/>
      <c r="P46333" s="93"/>
    </row>
    <row r="46334" spans="14:16">
      <c r="N46334" s="102"/>
      <c r="O46334" s="93"/>
      <c r="P46334" s="93"/>
    </row>
    <row r="46335" spans="14:16">
      <c r="N46335" s="102"/>
      <c r="O46335" s="93"/>
      <c r="P46335" s="93"/>
    </row>
    <row r="46336" spans="14:16">
      <c r="N46336" s="102"/>
      <c r="O46336" s="93"/>
      <c r="P46336" s="93"/>
    </row>
    <row r="46337" spans="14:16">
      <c r="N46337" s="102"/>
      <c r="O46337" s="93"/>
      <c r="P46337" s="93"/>
    </row>
    <row r="46338" spans="14:16">
      <c r="N46338" s="102"/>
      <c r="O46338" s="93"/>
      <c r="P46338" s="93"/>
    </row>
    <row r="46339" spans="14:16">
      <c r="N46339" s="102"/>
      <c r="O46339" s="93"/>
      <c r="P46339" s="93"/>
    </row>
    <row r="46340" spans="14:16">
      <c r="N46340" s="102"/>
      <c r="O46340" s="93"/>
      <c r="P46340" s="93"/>
    </row>
    <row r="46341" spans="14:16">
      <c r="N46341" s="102"/>
      <c r="O46341" s="93"/>
      <c r="P46341" s="93"/>
    </row>
    <row r="46342" spans="14:16">
      <c r="N46342" s="102"/>
      <c r="O46342" s="93"/>
      <c r="P46342" s="93"/>
    </row>
    <row r="46343" spans="14:16">
      <c r="N46343" s="102"/>
      <c r="O46343" s="93"/>
      <c r="P46343" s="93"/>
    </row>
    <row r="46344" spans="14:16">
      <c r="N46344" s="102"/>
      <c r="O46344" s="93"/>
      <c r="P46344" s="93"/>
    </row>
    <row r="46345" spans="14:16">
      <c r="N46345" s="102"/>
      <c r="O46345" s="93"/>
      <c r="P46345" s="93"/>
    </row>
    <row r="46346" spans="14:16">
      <c r="N46346" s="102"/>
      <c r="O46346" s="93"/>
      <c r="P46346" s="93"/>
    </row>
    <row r="46347" spans="14:16">
      <c r="N46347" s="102"/>
      <c r="O46347" s="93"/>
      <c r="P46347" s="93"/>
    </row>
    <row r="46348" spans="14:16">
      <c r="N46348" s="102"/>
      <c r="O46348" s="93"/>
      <c r="P46348" s="93"/>
    </row>
    <row r="46349" spans="14:16">
      <c r="N46349" s="102"/>
      <c r="O46349" s="93"/>
      <c r="P46349" s="93"/>
    </row>
    <row r="46350" spans="14:16">
      <c r="N46350" s="102"/>
      <c r="O46350" s="93"/>
      <c r="P46350" s="93"/>
    </row>
    <row r="46351" spans="14:16">
      <c r="N46351" s="102"/>
      <c r="O46351" s="93"/>
      <c r="P46351" s="93"/>
    </row>
    <row r="46352" spans="14:16">
      <c r="N46352" s="102"/>
      <c r="O46352" s="93"/>
      <c r="P46352" s="93"/>
    </row>
    <row r="46353" spans="14:16">
      <c r="N46353" s="102"/>
      <c r="O46353" s="93"/>
      <c r="P46353" s="93"/>
    </row>
    <row r="46354" spans="14:16">
      <c r="N46354" s="102"/>
      <c r="O46354" s="93"/>
      <c r="P46354" s="93"/>
    </row>
    <row r="46355" spans="14:16">
      <c r="N46355" s="102"/>
      <c r="O46355" s="93"/>
      <c r="P46355" s="93"/>
    </row>
    <row r="46356" spans="14:16">
      <c r="N46356" s="102"/>
      <c r="O46356" s="93"/>
      <c r="P46356" s="93"/>
    </row>
    <row r="46357" spans="14:16">
      <c r="N46357" s="102"/>
      <c r="O46357" s="93"/>
      <c r="P46357" s="93"/>
    </row>
    <row r="46358" spans="14:16">
      <c r="N46358" s="102"/>
      <c r="O46358" s="93"/>
      <c r="P46358" s="93"/>
    </row>
    <row r="46359" spans="14:16">
      <c r="N46359" s="102"/>
      <c r="O46359" s="93"/>
      <c r="P46359" s="93"/>
    </row>
    <row r="46360" spans="14:16">
      <c r="N46360" s="102"/>
      <c r="O46360" s="93"/>
      <c r="P46360" s="93"/>
    </row>
    <row r="46361" spans="14:16">
      <c r="N46361" s="102"/>
      <c r="O46361" s="93"/>
      <c r="P46361" s="93"/>
    </row>
    <row r="46362" spans="14:16">
      <c r="N46362" s="102"/>
      <c r="O46362" s="93"/>
      <c r="P46362" s="93"/>
    </row>
    <row r="46363" spans="14:16">
      <c r="N46363" s="102"/>
      <c r="O46363" s="93"/>
      <c r="P46363" s="93"/>
    </row>
    <row r="46364" spans="14:16">
      <c r="N46364" s="102"/>
      <c r="O46364" s="93"/>
      <c r="P46364" s="93"/>
    </row>
    <row r="46365" spans="14:16">
      <c r="N46365" s="102"/>
      <c r="O46365" s="93"/>
      <c r="P46365" s="93"/>
    </row>
    <row r="46366" spans="14:16">
      <c r="N46366" s="102"/>
      <c r="O46366" s="93"/>
      <c r="P46366" s="93"/>
    </row>
    <row r="46367" spans="14:16">
      <c r="N46367" s="102"/>
      <c r="O46367" s="93"/>
      <c r="P46367" s="93"/>
    </row>
    <row r="46368" spans="14:16">
      <c r="N46368" s="102"/>
      <c r="O46368" s="93"/>
      <c r="P46368" s="93"/>
    </row>
    <row r="46369" spans="14:16">
      <c r="N46369" s="102"/>
      <c r="O46369" s="93"/>
      <c r="P46369" s="93"/>
    </row>
    <row r="46370" spans="14:16">
      <c r="N46370" s="102"/>
      <c r="O46370" s="93"/>
      <c r="P46370" s="93"/>
    </row>
    <row r="46371" spans="14:16">
      <c r="N46371" s="102"/>
      <c r="O46371" s="93"/>
      <c r="P46371" s="93"/>
    </row>
    <row r="46372" spans="14:16">
      <c r="N46372" s="102"/>
      <c r="O46372" s="93"/>
      <c r="P46372" s="93"/>
    </row>
    <row r="46373" spans="14:16">
      <c r="N46373" s="102"/>
      <c r="O46373" s="93"/>
      <c r="P46373" s="93"/>
    </row>
    <row r="46374" spans="14:16">
      <c r="N46374" s="102"/>
      <c r="O46374" s="93"/>
      <c r="P46374" s="93"/>
    </row>
    <row r="46375" spans="14:16">
      <c r="N46375" s="102"/>
      <c r="O46375" s="93"/>
      <c r="P46375" s="93"/>
    </row>
    <row r="46376" spans="14:16">
      <c r="N46376" s="102"/>
      <c r="O46376" s="93"/>
      <c r="P46376" s="93"/>
    </row>
    <row r="46377" spans="14:16">
      <c r="N46377" s="102"/>
      <c r="O46377" s="93"/>
      <c r="P46377" s="93"/>
    </row>
    <row r="46378" spans="14:16">
      <c r="N46378" s="102"/>
      <c r="O46378" s="93"/>
      <c r="P46378" s="93"/>
    </row>
    <row r="46379" spans="14:16">
      <c r="N46379" s="102"/>
      <c r="O46379" s="93"/>
      <c r="P46379" s="93"/>
    </row>
    <row r="46380" spans="14:16">
      <c r="N46380" s="102"/>
      <c r="O46380" s="93"/>
      <c r="P46380" s="93"/>
    </row>
    <row r="46381" spans="14:16">
      <c r="N46381" s="102"/>
      <c r="O46381" s="93"/>
      <c r="P46381" s="93"/>
    </row>
    <row r="46382" spans="14:16">
      <c r="N46382" s="102"/>
      <c r="O46382" s="93"/>
      <c r="P46382" s="93"/>
    </row>
    <row r="46383" spans="14:16">
      <c r="N46383" s="102"/>
      <c r="O46383" s="93"/>
      <c r="P46383" s="93"/>
    </row>
    <row r="46384" spans="14:16">
      <c r="N46384" s="102"/>
      <c r="O46384" s="93"/>
      <c r="P46384" s="93"/>
    </row>
    <row r="46385" spans="14:16">
      <c r="N46385" s="102"/>
      <c r="O46385" s="93"/>
      <c r="P46385" s="93"/>
    </row>
    <row r="46386" spans="14:16">
      <c r="N46386" s="102"/>
      <c r="O46386" s="93"/>
      <c r="P46386" s="93"/>
    </row>
    <row r="46387" spans="14:16">
      <c r="N46387" s="102"/>
      <c r="O46387" s="93"/>
      <c r="P46387" s="93"/>
    </row>
    <row r="46388" spans="14:16">
      <c r="N46388" s="102"/>
      <c r="O46388" s="93"/>
      <c r="P46388" s="93"/>
    </row>
    <row r="46389" spans="14:16">
      <c r="N46389" s="102"/>
      <c r="O46389" s="93"/>
      <c r="P46389" s="93"/>
    </row>
    <row r="46390" spans="14:16">
      <c r="N46390" s="102"/>
      <c r="O46390" s="93"/>
      <c r="P46390" s="93"/>
    </row>
    <row r="46391" spans="14:16">
      <c r="N46391" s="102"/>
      <c r="O46391" s="93"/>
      <c r="P46391" s="93"/>
    </row>
    <row r="46392" spans="14:16">
      <c r="N46392" s="102"/>
      <c r="O46392" s="93"/>
      <c r="P46392" s="93"/>
    </row>
    <row r="46393" spans="14:16">
      <c r="N46393" s="102"/>
      <c r="O46393" s="93"/>
      <c r="P46393" s="93"/>
    </row>
    <row r="46394" spans="14:16">
      <c r="N46394" s="102"/>
      <c r="O46394" s="93"/>
      <c r="P46394" s="93"/>
    </row>
    <row r="46395" spans="14:16">
      <c r="N46395" s="102"/>
      <c r="O46395" s="93"/>
      <c r="P46395" s="93"/>
    </row>
    <row r="46396" spans="14:16">
      <c r="N46396" s="102"/>
      <c r="O46396" s="93"/>
      <c r="P46396" s="93"/>
    </row>
    <row r="46397" spans="14:16">
      <c r="N46397" s="102"/>
      <c r="O46397" s="93"/>
      <c r="P46397" s="93"/>
    </row>
    <row r="46398" spans="14:16">
      <c r="N46398" s="102"/>
      <c r="O46398" s="93"/>
      <c r="P46398" s="93"/>
    </row>
    <row r="46399" spans="14:16">
      <c r="N46399" s="102"/>
      <c r="O46399" s="93"/>
      <c r="P46399" s="93"/>
    </row>
    <row r="46400" spans="14:16">
      <c r="N46400" s="102"/>
      <c r="O46400" s="93"/>
      <c r="P46400" s="93"/>
    </row>
    <row r="46401" spans="14:16">
      <c r="N46401" s="102"/>
      <c r="O46401" s="93"/>
      <c r="P46401" s="93"/>
    </row>
    <row r="46402" spans="14:16">
      <c r="N46402" s="102"/>
      <c r="O46402" s="93"/>
      <c r="P46402" s="93"/>
    </row>
    <row r="46403" spans="14:16">
      <c r="N46403" s="102"/>
      <c r="O46403" s="93"/>
      <c r="P46403" s="93"/>
    </row>
    <row r="46404" spans="14:16">
      <c r="N46404" s="102"/>
      <c r="O46404" s="93"/>
      <c r="P46404" s="93"/>
    </row>
    <row r="46405" spans="14:16">
      <c r="N46405" s="102"/>
      <c r="O46405" s="93"/>
      <c r="P46405" s="93"/>
    </row>
    <row r="46406" spans="14:16">
      <c r="N46406" s="102"/>
      <c r="O46406" s="93"/>
      <c r="P46406" s="93"/>
    </row>
    <row r="46407" spans="14:16">
      <c r="N46407" s="102"/>
      <c r="O46407" s="93"/>
      <c r="P46407" s="93"/>
    </row>
    <row r="46408" spans="14:16">
      <c r="N46408" s="102"/>
      <c r="O46408" s="93"/>
      <c r="P46408" s="93"/>
    </row>
    <row r="46409" spans="14:16">
      <c r="N46409" s="102"/>
      <c r="O46409" s="93"/>
      <c r="P46409" s="93"/>
    </row>
    <row r="46410" spans="14:16">
      <c r="N46410" s="102"/>
      <c r="O46410" s="93"/>
      <c r="P46410" s="93"/>
    </row>
    <row r="46411" spans="14:16">
      <c r="N46411" s="102"/>
      <c r="O46411" s="93"/>
      <c r="P46411" s="93"/>
    </row>
    <row r="46412" spans="14:16">
      <c r="N46412" s="102"/>
      <c r="O46412" s="93"/>
      <c r="P46412" s="93"/>
    </row>
    <row r="46413" spans="14:16">
      <c r="N46413" s="102"/>
      <c r="O46413" s="93"/>
      <c r="P46413" s="93"/>
    </row>
    <row r="46414" spans="14:16">
      <c r="N46414" s="102"/>
      <c r="O46414" s="93"/>
      <c r="P46414" s="93"/>
    </row>
    <row r="46415" spans="14:16">
      <c r="N46415" s="102"/>
      <c r="O46415" s="93"/>
      <c r="P46415" s="93"/>
    </row>
    <row r="46416" spans="14:16">
      <c r="N46416" s="102"/>
      <c r="O46416" s="93"/>
      <c r="P46416" s="93"/>
    </row>
    <row r="46417" spans="14:16">
      <c r="N46417" s="102"/>
      <c r="O46417" s="93"/>
      <c r="P46417" s="93"/>
    </row>
    <row r="46418" spans="14:16">
      <c r="N46418" s="102"/>
      <c r="O46418" s="93"/>
      <c r="P46418" s="93"/>
    </row>
    <row r="46419" spans="14:16">
      <c r="N46419" s="102"/>
      <c r="O46419" s="93"/>
      <c r="P46419" s="93"/>
    </row>
    <row r="46420" spans="14:16">
      <c r="N46420" s="102"/>
      <c r="O46420" s="93"/>
      <c r="P46420" s="93"/>
    </row>
    <row r="46421" spans="14:16">
      <c r="N46421" s="102"/>
      <c r="O46421" s="93"/>
      <c r="P46421" s="93"/>
    </row>
    <row r="46422" spans="14:16">
      <c r="N46422" s="102"/>
      <c r="O46422" s="93"/>
      <c r="P46422" s="93"/>
    </row>
    <row r="46423" spans="14:16">
      <c r="N46423" s="102"/>
      <c r="O46423" s="93"/>
      <c r="P46423" s="93"/>
    </row>
    <row r="46424" spans="14:16">
      <c r="N46424" s="102"/>
      <c r="O46424" s="93"/>
      <c r="P46424" s="93"/>
    </row>
    <row r="46425" spans="14:16">
      <c r="N46425" s="102"/>
      <c r="O46425" s="93"/>
      <c r="P46425" s="93"/>
    </row>
    <row r="46426" spans="14:16">
      <c r="N46426" s="102"/>
      <c r="O46426" s="93"/>
      <c r="P46426" s="93"/>
    </row>
    <row r="46427" spans="14:16">
      <c r="N46427" s="102"/>
      <c r="O46427" s="93"/>
      <c r="P46427" s="93"/>
    </row>
    <row r="46428" spans="14:16">
      <c r="N46428" s="102"/>
      <c r="O46428" s="93"/>
      <c r="P46428" s="93"/>
    </row>
    <row r="46429" spans="14:16">
      <c r="N46429" s="102"/>
      <c r="O46429" s="93"/>
      <c r="P46429" s="93"/>
    </row>
    <row r="46430" spans="14:16">
      <c r="N46430" s="102"/>
      <c r="O46430" s="93"/>
      <c r="P46430" s="93"/>
    </row>
    <row r="46431" spans="14:16">
      <c r="N46431" s="102"/>
      <c r="O46431" s="93"/>
      <c r="P46431" s="93"/>
    </row>
    <row r="46432" spans="14:16">
      <c r="N46432" s="102"/>
      <c r="O46432" s="93"/>
      <c r="P46432" s="93"/>
    </row>
    <row r="46433" spans="14:16">
      <c r="N46433" s="102"/>
      <c r="O46433" s="93"/>
      <c r="P46433" s="93"/>
    </row>
    <row r="46434" spans="14:16">
      <c r="N46434" s="102"/>
      <c r="O46434" s="93"/>
      <c r="P46434" s="93"/>
    </row>
    <row r="46435" spans="14:16">
      <c r="N46435" s="102"/>
      <c r="O46435" s="93"/>
      <c r="P46435" s="93"/>
    </row>
    <row r="46436" spans="14:16">
      <c r="N46436" s="102"/>
      <c r="O46436" s="93"/>
      <c r="P46436" s="93"/>
    </row>
    <row r="46437" spans="14:16">
      <c r="N46437" s="102"/>
      <c r="O46437" s="93"/>
      <c r="P46437" s="93"/>
    </row>
    <row r="46438" spans="14:16">
      <c r="N46438" s="102"/>
      <c r="O46438" s="93"/>
      <c r="P46438" s="93"/>
    </row>
    <row r="46439" spans="14:16">
      <c r="N46439" s="102"/>
      <c r="O46439" s="93"/>
      <c r="P46439" s="93"/>
    </row>
    <row r="46440" spans="14:16">
      <c r="N46440" s="102"/>
      <c r="O46440" s="93"/>
      <c r="P46440" s="93"/>
    </row>
    <row r="46441" spans="14:16">
      <c r="N46441" s="102"/>
      <c r="O46441" s="93"/>
      <c r="P46441" s="93"/>
    </row>
    <row r="46442" spans="14:16">
      <c r="N46442" s="102"/>
      <c r="O46442" s="93"/>
      <c r="P46442" s="93"/>
    </row>
    <row r="46443" spans="14:16">
      <c r="N46443" s="102"/>
      <c r="O46443" s="93"/>
      <c r="P46443" s="93"/>
    </row>
    <row r="46444" spans="14:16">
      <c r="N46444" s="102"/>
      <c r="O46444" s="93"/>
      <c r="P46444" s="93"/>
    </row>
    <row r="46445" spans="14:16">
      <c r="N46445" s="102"/>
      <c r="O46445" s="93"/>
      <c r="P46445" s="93"/>
    </row>
    <row r="46446" spans="14:16">
      <c r="N46446" s="102"/>
      <c r="O46446" s="93"/>
      <c r="P46446" s="93"/>
    </row>
    <row r="46447" spans="14:16">
      <c r="N46447" s="102"/>
      <c r="O46447" s="93"/>
      <c r="P46447" s="93"/>
    </row>
    <row r="46448" spans="14:16">
      <c r="N46448" s="102"/>
      <c r="O46448" s="93"/>
      <c r="P46448" s="93"/>
    </row>
    <row r="46449" spans="14:16">
      <c r="N46449" s="102"/>
      <c r="O46449" s="93"/>
      <c r="P46449" s="93"/>
    </row>
    <row r="46450" spans="14:16">
      <c r="N46450" s="102"/>
      <c r="O46450" s="93"/>
      <c r="P46450" s="93"/>
    </row>
    <row r="46451" spans="14:16">
      <c r="N46451" s="102"/>
      <c r="O46451" s="93"/>
      <c r="P46451" s="93"/>
    </row>
    <row r="46452" spans="14:16">
      <c r="N46452" s="102"/>
      <c r="O46452" s="93"/>
      <c r="P46452" s="93"/>
    </row>
    <row r="46453" spans="14:16">
      <c r="N46453" s="102"/>
      <c r="O46453" s="93"/>
      <c r="P46453" s="93"/>
    </row>
    <row r="46454" spans="14:16">
      <c r="N46454" s="102"/>
      <c r="O46454" s="93"/>
      <c r="P46454" s="93"/>
    </row>
    <row r="46455" spans="14:16">
      <c r="N46455" s="102"/>
      <c r="O46455" s="93"/>
      <c r="P46455" s="93"/>
    </row>
    <row r="46456" spans="14:16">
      <c r="N46456" s="102"/>
      <c r="O46456" s="93"/>
      <c r="P46456" s="93"/>
    </row>
    <row r="46457" spans="14:16">
      <c r="N46457" s="102"/>
      <c r="O46457" s="93"/>
      <c r="P46457" s="93"/>
    </row>
    <row r="46458" spans="14:16">
      <c r="N46458" s="102"/>
      <c r="O46458" s="93"/>
      <c r="P46458" s="93"/>
    </row>
    <row r="46459" spans="14:16">
      <c r="N46459" s="102"/>
      <c r="O46459" s="93"/>
      <c r="P46459" s="93"/>
    </row>
    <row r="46460" spans="14:16">
      <c r="N46460" s="102"/>
      <c r="O46460" s="93"/>
      <c r="P46460" s="93"/>
    </row>
    <row r="46461" spans="14:16">
      <c r="N46461" s="102"/>
      <c r="O46461" s="93"/>
      <c r="P46461" s="93"/>
    </row>
    <row r="46462" spans="14:16">
      <c r="N46462" s="102"/>
      <c r="O46462" s="93"/>
      <c r="P46462" s="93"/>
    </row>
    <row r="46463" spans="14:16">
      <c r="N46463" s="102"/>
      <c r="O46463" s="93"/>
      <c r="P46463" s="93"/>
    </row>
    <row r="46464" spans="14:16">
      <c r="N46464" s="102"/>
      <c r="O46464" s="93"/>
      <c r="P46464" s="93"/>
    </row>
    <row r="46465" spans="14:16">
      <c r="N46465" s="102"/>
      <c r="O46465" s="93"/>
      <c r="P46465" s="93"/>
    </row>
    <row r="46466" spans="14:16">
      <c r="N46466" s="102"/>
      <c r="O46466" s="93"/>
      <c r="P46466" s="93"/>
    </row>
    <row r="46467" spans="14:16">
      <c r="N46467" s="102"/>
      <c r="O46467" s="93"/>
      <c r="P46467" s="93"/>
    </row>
    <row r="46468" spans="14:16">
      <c r="N46468" s="102"/>
      <c r="O46468" s="93"/>
      <c r="P46468" s="93"/>
    </row>
    <row r="46469" spans="14:16">
      <c r="N46469" s="102"/>
      <c r="O46469" s="93"/>
      <c r="P46469" s="93"/>
    </row>
    <row r="46470" spans="14:16">
      <c r="N46470" s="102"/>
      <c r="O46470" s="93"/>
      <c r="P46470" s="93"/>
    </row>
    <row r="46471" spans="14:16">
      <c r="N46471" s="102"/>
      <c r="O46471" s="93"/>
      <c r="P46471" s="93"/>
    </row>
    <row r="46472" spans="14:16">
      <c r="N46472" s="102"/>
      <c r="O46472" s="93"/>
      <c r="P46472" s="93"/>
    </row>
    <row r="46473" spans="14:16">
      <c r="N46473" s="102"/>
      <c r="O46473" s="93"/>
      <c r="P46473" s="93"/>
    </row>
    <row r="46474" spans="14:16">
      <c r="N46474" s="102"/>
      <c r="O46474" s="93"/>
      <c r="P46474" s="93"/>
    </row>
    <row r="46475" spans="14:16">
      <c r="N46475" s="102"/>
      <c r="O46475" s="93"/>
      <c r="P46475" s="93"/>
    </row>
    <row r="46476" spans="14:16">
      <c r="N46476" s="102"/>
      <c r="O46476" s="93"/>
      <c r="P46476" s="93"/>
    </row>
    <row r="46477" spans="14:16">
      <c r="N46477" s="102"/>
      <c r="O46477" s="93"/>
      <c r="P46477" s="93"/>
    </row>
    <row r="46478" spans="14:16">
      <c r="N46478" s="102"/>
      <c r="O46478" s="93"/>
      <c r="P46478" s="93"/>
    </row>
    <row r="46479" spans="14:16">
      <c r="N46479" s="102"/>
      <c r="O46479" s="93"/>
      <c r="P46479" s="93"/>
    </row>
    <row r="46480" spans="14:16">
      <c r="N46480" s="102"/>
      <c r="O46480" s="93"/>
      <c r="P46480" s="93"/>
    </row>
    <row r="46481" spans="14:16">
      <c r="N46481" s="102"/>
      <c r="O46481" s="93"/>
      <c r="P46481" s="93"/>
    </row>
    <row r="46482" spans="14:16">
      <c r="N46482" s="102"/>
      <c r="O46482" s="93"/>
      <c r="P46482" s="93"/>
    </row>
    <row r="46483" spans="14:16">
      <c r="N46483" s="102"/>
      <c r="O46483" s="93"/>
      <c r="P46483" s="93"/>
    </row>
    <row r="46484" spans="14:16">
      <c r="N46484" s="102"/>
      <c r="O46484" s="93"/>
      <c r="P46484" s="93"/>
    </row>
    <row r="46485" spans="14:16">
      <c r="N46485" s="102"/>
      <c r="O46485" s="93"/>
      <c r="P46485" s="93"/>
    </row>
    <row r="46486" spans="14:16">
      <c r="N46486" s="102"/>
      <c r="O46486" s="93"/>
      <c r="P46486" s="93"/>
    </row>
    <row r="46487" spans="14:16">
      <c r="N46487" s="102"/>
      <c r="O46487" s="93"/>
      <c r="P46487" s="93"/>
    </row>
    <row r="46488" spans="14:16">
      <c r="N46488" s="102"/>
      <c r="O46488" s="93"/>
      <c r="P46488" s="93"/>
    </row>
    <row r="46489" spans="14:16">
      <c r="N46489" s="102"/>
      <c r="O46489" s="93"/>
      <c r="P46489" s="93"/>
    </row>
    <row r="46490" spans="14:16">
      <c r="N46490" s="102"/>
      <c r="O46490" s="93"/>
      <c r="P46490" s="93"/>
    </row>
    <row r="46491" spans="14:16">
      <c r="N46491" s="102"/>
      <c r="O46491" s="93"/>
      <c r="P46491" s="93"/>
    </row>
    <row r="46492" spans="14:16">
      <c r="N46492" s="102"/>
      <c r="O46492" s="93"/>
      <c r="P46492" s="93"/>
    </row>
    <row r="46493" spans="14:16">
      <c r="N46493" s="102"/>
      <c r="O46493" s="93"/>
      <c r="P46493" s="93"/>
    </row>
    <row r="46494" spans="14:16">
      <c r="N46494" s="102"/>
      <c r="O46494" s="93"/>
      <c r="P46494" s="93"/>
    </row>
    <row r="46495" spans="14:16">
      <c r="N46495" s="102"/>
      <c r="O46495" s="93"/>
      <c r="P46495" s="93"/>
    </row>
    <row r="46496" spans="14:16">
      <c r="N46496" s="102"/>
      <c r="O46496" s="93"/>
      <c r="P46496" s="93"/>
    </row>
    <row r="46497" spans="14:16">
      <c r="N46497" s="102"/>
      <c r="O46497" s="93"/>
      <c r="P46497" s="93"/>
    </row>
    <row r="46498" spans="14:16">
      <c r="N46498" s="102"/>
      <c r="O46498" s="93"/>
      <c r="P46498" s="93"/>
    </row>
    <row r="46499" spans="14:16">
      <c r="N46499" s="102"/>
      <c r="O46499" s="93"/>
      <c r="P46499" s="93"/>
    </row>
    <row r="46500" spans="14:16">
      <c r="N46500" s="102"/>
      <c r="O46500" s="93"/>
      <c r="P46500" s="93"/>
    </row>
    <row r="46501" spans="14:16">
      <c r="N46501" s="102"/>
      <c r="O46501" s="93"/>
      <c r="P46501" s="93"/>
    </row>
    <row r="46502" spans="14:16">
      <c r="N46502" s="102"/>
      <c r="O46502" s="93"/>
      <c r="P46502" s="93"/>
    </row>
    <row r="46503" spans="14:16">
      <c r="N46503" s="102"/>
      <c r="O46503" s="93"/>
      <c r="P46503" s="93"/>
    </row>
    <row r="46504" spans="14:16">
      <c r="N46504" s="102"/>
      <c r="O46504" s="93"/>
      <c r="P46504" s="93"/>
    </row>
    <row r="46505" spans="14:16">
      <c r="N46505" s="102"/>
      <c r="O46505" s="93"/>
      <c r="P46505" s="93"/>
    </row>
    <row r="46506" spans="14:16">
      <c r="N46506" s="102"/>
      <c r="O46506" s="93"/>
      <c r="P46506" s="93"/>
    </row>
    <row r="46507" spans="14:16">
      <c r="N46507" s="102"/>
      <c r="O46507" s="93"/>
      <c r="P46507" s="93"/>
    </row>
    <row r="46508" spans="14:16">
      <c r="N46508" s="102"/>
      <c r="O46508" s="93"/>
      <c r="P46508" s="93"/>
    </row>
    <row r="46509" spans="14:16">
      <c r="N46509" s="102"/>
      <c r="O46509" s="93"/>
      <c r="P46509" s="93"/>
    </row>
    <row r="46510" spans="14:16">
      <c r="N46510" s="102"/>
      <c r="O46510" s="93"/>
      <c r="P46510" s="93"/>
    </row>
    <row r="46511" spans="14:16">
      <c r="N46511" s="102"/>
      <c r="O46511" s="93"/>
      <c r="P46511" s="93"/>
    </row>
    <row r="46512" spans="14:16">
      <c r="N46512" s="102"/>
      <c r="O46512" s="93"/>
      <c r="P46512" s="93"/>
    </row>
    <row r="46513" spans="14:16">
      <c r="N46513" s="102"/>
      <c r="O46513" s="93"/>
      <c r="P46513" s="93"/>
    </row>
    <row r="46514" spans="14:16">
      <c r="N46514" s="102"/>
      <c r="O46514" s="93"/>
      <c r="P46514" s="93"/>
    </row>
    <row r="46515" spans="14:16">
      <c r="N46515" s="102"/>
      <c r="O46515" s="93"/>
      <c r="P46515" s="93"/>
    </row>
    <row r="46516" spans="14:16">
      <c r="N46516" s="102"/>
      <c r="O46516" s="93"/>
      <c r="P46516" s="93"/>
    </row>
    <row r="46517" spans="14:16">
      <c r="N46517" s="102"/>
      <c r="O46517" s="93"/>
      <c r="P46517" s="93"/>
    </row>
    <row r="46518" spans="14:16">
      <c r="N46518" s="102"/>
      <c r="O46518" s="93"/>
      <c r="P46518" s="93"/>
    </row>
    <row r="46519" spans="14:16">
      <c r="N46519" s="102"/>
      <c r="O46519" s="93"/>
      <c r="P46519" s="93"/>
    </row>
    <row r="46520" spans="14:16">
      <c r="N46520" s="102"/>
      <c r="O46520" s="93"/>
      <c r="P46520" s="93"/>
    </row>
    <row r="46521" spans="14:16">
      <c r="N46521" s="102"/>
      <c r="O46521" s="93"/>
      <c r="P46521" s="93"/>
    </row>
    <row r="46522" spans="14:16">
      <c r="N46522" s="102"/>
      <c r="O46522" s="93"/>
      <c r="P46522" s="93"/>
    </row>
    <row r="46523" spans="14:16">
      <c r="N46523" s="102"/>
      <c r="O46523" s="93"/>
      <c r="P46523" s="93"/>
    </row>
    <row r="46524" spans="14:16">
      <c r="N46524" s="102"/>
      <c r="O46524" s="93"/>
      <c r="P46524" s="93"/>
    </row>
    <row r="46525" spans="14:16">
      <c r="N46525" s="102"/>
      <c r="O46525" s="93"/>
      <c r="P46525" s="93"/>
    </row>
    <row r="46526" spans="14:16">
      <c r="N46526" s="102"/>
      <c r="O46526" s="93"/>
      <c r="P46526" s="93"/>
    </row>
    <row r="46527" spans="14:16">
      <c r="N46527" s="102"/>
      <c r="O46527" s="93"/>
      <c r="P46527" s="93"/>
    </row>
    <row r="46528" spans="14:16">
      <c r="N46528" s="102"/>
      <c r="O46528" s="93"/>
      <c r="P46528" s="93"/>
    </row>
    <row r="46529" spans="14:16">
      <c r="N46529" s="102"/>
      <c r="O46529" s="93"/>
      <c r="P46529" s="93"/>
    </row>
    <row r="46530" spans="14:16">
      <c r="N46530" s="102"/>
      <c r="O46530" s="93"/>
      <c r="P46530" s="93"/>
    </row>
    <row r="46531" spans="14:16">
      <c r="N46531" s="102"/>
      <c r="O46531" s="93"/>
      <c r="P46531" s="93"/>
    </row>
    <row r="46532" spans="14:16">
      <c r="N46532" s="102"/>
      <c r="O46532" s="93"/>
      <c r="P46532" s="93"/>
    </row>
    <row r="46533" spans="14:16">
      <c r="N46533" s="102"/>
      <c r="O46533" s="93"/>
      <c r="P46533" s="93"/>
    </row>
    <row r="46534" spans="14:16">
      <c r="N46534" s="102"/>
      <c r="O46534" s="93"/>
      <c r="P46534" s="93"/>
    </row>
    <row r="46535" spans="14:16">
      <c r="N46535" s="102"/>
      <c r="O46535" s="93"/>
      <c r="P46535" s="93"/>
    </row>
    <row r="46536" spans="14:16">
      <c r="N46536" s="102"/>
      <c r="O46536" s="93"/>
      <c r="P46536" s="93"/>
    </row>
    <row r="46537" spans="14:16">
      <c r="N46537" s="102"/>
      <c r="O46537" s="93"/>
      <c r="P46537" s="93"/>
    </row>
    <row r="46538" spans="14:16">
      <c r="N46538" s="102"/>
      <c r="O46538" s="93"/>
      <c r="P46538" s="93"/>
    </row>
    <row r="46539" spans="14:16">
      <c r="N46539" s="102"/>
      <c r="O46539" s="93"/>
      <c r="P46539" s="93"/>
    </row>
    <row r="46540" spans="14:16">
      <c r="N46540" s="102"/>
      <c r="O46540" s="93"/>
      <c r="P46540" s="93"/>
    </row>
    <row r="46541" spans="14:16">
      <c r="N46541" s="102"/>
      <c r="O46541" s="93"/>
      <c r="P46541" s="93"/>
    </row>
    <row r="46542" spans="14:16">
      <c r="N46542" s="102"/>
      <c r="O46542" s="93"/>
      <c r="P46542" s="93"/>
    </row>
    <row r="46543" spans="14:16">
      <c r="N46543" s="102"/>
      <c r="O46543" s="93"/>
      <c r="P46543" s="93"/>
    </row>
    <row r="46544" spans="14:16">
      <c r="N46544" s="102"/>
      <c r="O46544" s="93"/>
      <c r="P46544" s="93"/>
    </row>
    <row r="46545" spans="14:16">
      <c r="N46545" s="102"/>
      <c r="O46545" s="93"/>
      <c r="P46545" s="93"/>
    </row>
    <row r="46546" spans="14:16">
      <c r="N46546" s="102"/>
      <c r="O46546" s="93"/>
      <c r="P46546" s="93"/>
    </row>
    <row r="46547" spans="14:16">
      <c r="N46547" s="102"/>
      <c r="O46547" s="93"/>
      <c r="P46547" s="93"/>
    </row>
    <row r="46548" spans="14:16">
      <c r="N46548" s="102"/>
      <c r="O46548" s="93"/>
      <c r="P46548" s="93"/>
    </row>
    <row r="46549" spans="14:16">
      <c r="N46549" s="102"/>
      <c r="O46549" s="93"/>
      <c r="P46549" s="93"/>
    </row>
    <row r="46550" spans="14:16">
      <c r="N46550" s="102"/>
      <c r="O46550" s="93"/>
      <c r="P46550" s="93"/>
    </row>
    <row r="46551" spans="14:16">
      <c r="N46551" s="102"/>
      <c r="O46551" s="93"/>
      <c r="P46551" s="93"/>
    </row>
    <row r="46552" spans="14:16">
      <c r="N46552" s="102"/>
      <c r="O46552" s="93"/>
      <c r="P46552" s="93"/>
    </row>
    <row r="46553" spans="14:16">
      <c r="N46553" s="102"/>
      <c r="O46553" s="93"/>
      <c r="P46553" s="93"/>
    </row>
    <row r="46554" spans="14:16">
      <c r="N46554" s="102"/>
      <c r="O46554" s="93"/>
      <c r="P46554" s="93"/>
    </row>
    <row r="46555" spans="14:16">
      <c r="N46555" s="102"/>
      <c r="O46555" s="93"/>
      <c r="P46555" s="93"/>
    </row>
    <row r="46556" spans="14:16">
      <c r="N46556" s="102"/>
      <c r="O46556" s="93"/>
      <c r="P46556" s="93"/>
    </row>
    <row r="46557" spans="14:16">
      <c r="N46557" s="102"/>
      <c r="O46557" s="93"/>
      <c r="P46557" s="93"/>
    </row>
    <row r="46558" spans="14:16">
      <c r="N46558" s="102"/>
      <c r="O46558" s="93"/>
      <c r="P46558" s="93"/>
    </row>
    <row r="46559" spans="14:16">
      <c r="N46559" s="102"/>
      <c r="O46559" s="93"/>
      <c r="P46559" s="93"/>
    </row>
    <row r="46560" spans="14:16">
      <c r="N46560" s="102"/>
      <c r="O46560" s="93"/>
      <c r="P46560" s="93"/>
    </row>
    <row r="46561" spans="14:16">
      <c r="N46561" s="102"/>
      <c r="O46561" s="93"/>
      <c r="P46561" s="93"/>
    </row>
    <row r="46562" spans="14:16">
      <c r="N46562" s="102"/>
      <c r="O46562" s="93"/>
      <c r="P46562" s="93"/>
    </row>
    <row r="46563" spans="14:16">
      <c r="N46563" s="102"/>
      <c r="O46563" s="93"/>
      <c r="P46563" s="93"/>
    </row>
    <row r="46564" spans="14:16">
      <c r="N46564" s="102"/>
      <c r="O46564" s="93"/>
      <c r="P46564" s="93"/>
    </row>
    <row r="46565" spans="14:16">
      <c r="N46565" s="102"/>
      <c r="O46565" s="93"/>
      <c r="P46565" s="93"/>
    </row>
    <row r="46566" spans="14:16">
      <c r="N46566" s="102"/>
      <c r="O46566" s="93"/>
      <c r="P46566" s="93"/>
    </row>
    <row r="46567" spans="14:16">
      <c r="N46567" s="102"/>
      <c r="O46567" s="93"/>
      <c r="P46567" s="93"/>
    </row>
    <row r="46568" spans="14:16">
      <c r="N46568" s="102"/>
      <c r="O46568" s="93"/>
      <c r="P46568" s="93"/>
    </row>
    <row r="46569" spans="14:16">
      <c r="N46569" s="102"/>
      <c r="O46569" s="93"/>
      <c r="P46569" s="93"/>
    </row>
    <row r="46570" spans="14:16">
      <c r="N46570" s="102"/>
      <c r="O46570" s="93"/>
      <c r="P46570" s="93"/>
    </row>
    <row r="46571" spans="14:16">
      <c r="N46571" s="102"/>
      <c r="O46571" s="93"/>
      <c r="P46571" s="93"/>
    </row>
    <row r="46572" spans="14:16">
      <c r="N46572" s="102"/>
      <c r="O46572" s="93"/>
      <c r="P46572" s="93"/>
    </row>
    <row r="46573" spans="14:16">
      <c r="N46573" s="102"/>
      <c r="O46573" s="93"/>
      <c r="P46573" s="93"/>
    </row>
    <row r="46574" spans="14:16">
      <c r="N46574" s="102"/>
      <c r="O46574" s="93"/>
      <c r="P46574" s="93"/>
    </row>
    <row r="46575" spans="14:16">
      <c r="N46575" s="102"/>
      <c r="O46575" s="93"/>
      <c r="P46575" s="93"/>
    </row>
    <row r="46576" spans="14:16">
      <c r="N46576" s="102"/>
      <c r="O46576" s="93"/>
      <c r="P46576" s="93"/>
    </row>
    <row r="46577" spans="14:16">
      <c r="N46577" s="102"/>
      <c r="O46577" s="93"/>
      <c r="P46577" s="93"/>
    </row>
    <row r="46578" spans="14:16">
      <c r="N46578" s="102"/>
      <c r="O46578" s="93"/>
      <c r="P46578" s="93"/>
    </row>
    <row r="46579" spans="14:16">
      <c r="N46579" s="102"/>
      <c r="O46579" s="93"/>
      <c r="P46579" s="93"/>
    </row>
    <row r="46580" spans="14:16">
      <c r="N46580" s="102"/>
      <c r="O46580" s="93"/>
      <c r="P46580" s="93"/>
    </row>
    <row r="46581" spans="14:16">
      <c r="N46581" s="102"/>
      <c r="O46581" s="93"/>
      <c r="P46581" s="93"/>
    </row>
    <row r="46582" spans="14:16">
      <c r="N46582" s="102"/>
      <c r="O46582" s="93"/>
      <c r="P46582" s="93"/>
    </row>
    <row r="46583" spans="14:16">
      <c r="N46583" s="102"/>
      <c r="O46583" s="93"/>
      <c r="P46583" s="93"/>
    </row>
    <row r="46584" spans="14:16">
      <c r="N46584" s="102"/>
      <c r="O46584" s="93"/>
      <c r="P46584" s="93"/>
    </row>
    <row r="46585" spans="14:16">
      <c r="N46585" s="102"/>
      <c r="O46585" s="93"/>
      <c r="P46585" s="93"/>
    </row>
    <row r="46586" spans="14:16">
      <c r="N46586" s="102"/>
      <c r="O46586" s="93"/>
      <c r="P46586" s="93"/>
    </row>
    <row r="46587" spans="14:16">
      <c r="N46587" s="102"/>
      <c r="O46587" s="93"/>
      <c r="P46587" s="93"/>
    </row>
    <row r="46588" spans="14:16">
      <c r="N46588" s="102"/>
      <c r="O46588" s="93"/>
      <c r="P46588" s="93"/>
    </row>
    <row r="46589" spans="14:16">
      <c r="N46589" s="102"/>
      <c r="O46589" s="93"/>
      <c r="P46589" s="93"/>
    </row>
    <row r="46590" spans="14:16">
      <c r="N46590" s="102"/>
      <c r="O46590" s="93"/>
      <c r="P46590" s="93"/>
    </row>
    <row r="46591" spans="14:16">
      <c r="N46591" s="102"/>
      <c r="O46591" s="93"/>
      <c r="P46591" s="93"/>
    </row>
    <row r="46592" spans="14:16">
      <c r="N46592" s="102"/>
      <c r="O46592" s="93"/>
      <c r="P46592" s="93"/>
    </row>
    <row r="46593" spans="14:16">
      <c r="N46593" s="102"/>
      <c r="O46593" s="93"/>
      <c r="P46593" s="93"/>
    </row>
    <row r="46594" spans="14:16">
      <c r="N46594" s="102"/>
      <c r="O46594" s="93"/>
      <c r="P46594" s="93"/>
    </row>
    <row r="46595" spans="14:16">
      <c r="N46595" s="102"/>
      <c r="O46595" s="93"/>
      <c r="P46595" s="93"/>
    </row>
    <row r="46596" spans="14:16">
      <c r="N46596" s="102"/>
      <c r="O46596" s="93"/>
      <c r="P46596" s="93"/>
    </row>
    <row r="46597" spans="14:16">
      <c r="N46597" s="102"/>
      <c r="O46597" s="93"/>
      <c r="P46597" s="93"/>
    </row>
    <row r="46598" spans="14:16">
      <c r="N46598" s="102"/>
      <c r="O46598" s="93"/>
      <c r="P46598" s="93"/>
    </row>
    <row r="46599" spans="14:16">
      <c r="N46599" s="102"/>
      <c r="O46599" s="93"/>
      <c r="P46599" s="93"/>
    </row>
    <row r="46600" spans="14:16">
      <c r="N46600" s="102"/>
      <c r="O46600" s="93"/>
      <c r="P46600" s="93"/>
    </row>
    <row r="46601" spans="14:16">
      <c r="N46601" s="102"/>
      <c r="O46601" s="93"/>
      <c r="P46601" s="93"/>
    </row>
    <row r="46602" spans="14:16">
      <c r="N46602" s="102"/>
      <c r="O46602" s="93"/>
      <c r="P46602" s="93"/>
    </row>
    <row r="46603" spans="14:16">
      <c r="N46603" s="102"/>
      <c r="O46603" s="93"/>
      <c r="P46603" s="93"/>
    </row>
    <row r="46604" spans="14:16">
      <c r="N46604" s="102"/>
      <c r="O46604" s="93"/>
      <c r="P46604" s="93"/>
    </row>
    <row r="46605" spans="14:16">
      <c r="N46605" s="102"/>
      <c r="O46605" s="93"/>
      <c r="P46605" s="93"/>
    </row>
    <row r="46606" spans="14:16">
      <c r="N46606" s="102"/>
      <c r="O46606" s="93"/>
      <c r="P46606" s="93"/>
    </row>
    <row r="46607" spans="14:16">
      <c r="N46607" s="102"/>
      <c r="O46607" s="93"/>
      <c r="P46607" s="93"/>
    </row>
    <row r="46608" spans="14:16">
      <c r="N46608" s="102"/>
      <c r="O46608" s="93"/>
      <c r="P46608" s="93"/>
    </row>
    <row r="46609" spans="14:16">
      <c r="N46609" s="102"/>
      <c r="O46609" s="93"/>
      <c r="P46609" s="93"/>
    </row>
    <row r="46610" spans="14:16">
      <c r="N46610" s="102"/>
      <c r="O46610" s="93"/>
      <c r="P46610" s="93"/>
    </row>
    <row r="46611" spans="14:16">
      <c r="N46611" s="102"/>
      <c r="O46611" s="93"/>
      <c r="P46611" s="93"/>
    </row>
    <row r="46612" spans="14:16">
      <c r="N46612" s="102"/>
      <c r="O46612" s="93"/>
      <c r="P46612" s="93"/>
    </row>
    <row r="46613" spans="14:16">
      <c r="N46613" s="102"/>
      <c r="O46613" s="93"/>
      <c r="P46613" s="93"/>
    </row>
    <row r="46614" spans="14:16">
      <c r="N46614" s="102"/>
      <c r="O46614" s="93"/>
      <c r="P46614" s="93"/>
    </row>
    <row r="46615" spans="14:16">
      <c r="N46615" s="102"/>
      <c r="O46615" s="93"/>
      <c r="P46615" s="93"/>
    </row>
    <row r="46616" spans="14:16">
      <c r="N46616" s="102"/>
      <c r="O46616" s="93"/>
      <c r="P46616" s="93"/>
    </row>
    <row r="46617" spans="14:16">
      <c r="N46617" s="102"/>
      <c r="O46617" s="93"/>
      <c r="P46617" s="93"/>
    </row>
    <row r="46618" spans="14:16">
      <c r="N46618" s="102"/>
      <c r="O46618" s="93"/>
      <c r="P46618" s="93"/>
    </row>
    <row r="46619" spans="14:16">
      <c r="N46619" s="102"/>
      <c r="O46619" s="93"/>
      <c r="P46619" s="93"/>
    </row>
    <row r="46620" spans="14:16">
      <c r="N46620" s="102"/>
      <c r="O46620" s="93"/>
      <c r="P46620" s="93"/>
    </row>
    <row r="46621" spans="14:16">
      <c r="N46621" s="102"/>
      <c r="O46621" s="93"/>
      <c r="P46621" s="93"/>
    </row>
    <row r="46622" spans="14:16">
      <c r="N46622" s="102"/>
      <c r="O46622" s="93"/>
      <c r="P46622" s="93"/>
    </row>
    <row r="46623" spans="14:16">
      <c r="N46623" s="102"/>
      <c r="O46623" s="93"/>
      <c r="P46623" s="93"/>
    </row>
    <row r="46624" spans="14:16">
      <c r="N46624" s="102"/>
      <c r="O46624" s="93"/>
      <c r="P46624" s="93"/>
    </row>
    <row r="46625" spans="14:16">
      <c r="N46625" s="102"/>
      <c r="O46625" s="93"/>
      <c r="P46625" s="93"/>
    </row>
    <row r="46626" spans="14:16">
      <c r="N46626" s="102"/>
      <c r="O46626" s="93"/>
      <c r="P46626" s="93"/>
    </row>
    <row r="46627" spans="14:16">
      <c r="N46627" s="102"/>
      <c r="O46627" s="93"/>
      <c r="P46627" s="93"/>
    </row>
    <row r="46628" spans="14:16">
      <c r="N46628" s="102"/>
      <c r="O46628" s="93"/>
      <c r="P46628" s="93"/>
    </row>
    <row r="46629" spans="14:16">
      <c r="N46629" s="102"/>
      <c r="O46629" s="93"/>
      <c r="P46629" s="93"/>
    </row>
    <row r="46630" spans="14:16">
      <c r="N46630" s="102"/>
      <c r="O46630" s="93"/>
      <c r="P46630" s="93"/>
    </row>
    <row r="46631" spans="14:16">
      <c r="N46631" s="102"/>
      <c r="O46631" s="93"/>
      <c r="P46631" s="93"/>
    </row>
    <row r="46632" spans="14:16">
      <c r="N46632" s="102"/>
      <c r="O46632" s="93"/>
      <c r="P46632" s="93"/>
    </row>
    <row r="46633" spans="14:16">
      <c r="N46633" s="102"/>
      <c r="O46633" s="93"/>
      <c r="P46633" s="93"/>
    </row>
    <row r="46634" spans="14:16">
      <c r="N46634" s="102"/>
      <c r="O46634" s="93"/>
      <c r="P46634" s="93"/>
    </row>
    <row r="46635" spans="14:16">
      <c r="N46635" s="102"/>
      <c r="O46635" s="93"/>
      <c r="P46635" s="93"/>
    </row>
    <row r="46636" spans="14:16">
      <c r="N46636" s="102"/>
      <c r="O46636" s="93"/>
      <c r="P46636" s="93"/>
    </row>
    <row r="46637" spans="14:16">
      <c r="N46637" s="102"/>
      <c r="O46637" s="93"/>
      <c r="P46637" s="93"/>
    </row>
    <row r="46638" spans="14:16">
      <c r="N46638" s="102"/>
      <c r="O46638" s="93"/>
      <c r="P46638" s="93"/>
    </row>
    <row r="46639" spans="14:16">
      <c r="N46639" s="102"/>
      <c r="O46639" s="93"/>
      <c r="P46639" s="93"/>
    </row>
    <row r="46640" spans="14:16">
      <c r="N46640" s="102"/>
      <c r="O46640" s="93"/>
      <c r="P46640" s="93"/>
    </row>
    <row r="46641" spans="14:16">
      <c r="N46641" s="102"/>
      <c r="O46641" s="93"/>
      <c r="P46641" s="93"/>
    </row>
    <row r="46642" spans="14:16">
      <c r="N46642" s="102"/>
      <c r="O46642" s="93"/>
      <c r="P46642" s="93"/>
    </row>
    <row r="46643" spans="14:16">
      <c r="N46643" s="102"/>
      <c r="O46643" s="93"/>
      <c r="P46643" s="93"/>
    </row>
    <row r="46644" spans="14:16">
      <c r="N46644" s="102"/>
      <c r="O46644" s="93"/>
      <c r="P46644" s="93"/>
    </row>
    <row r="46645" spans="14:16">
      <c r="N46645" s="102"/>
      <c r="O46645" s="93"/>
      <c r="P46645" s="93"/>
    </row>
    <row r="46646" spans="14:16">
      <c r="N46646" s="102"/>
      <c r="O46646" s="93"/>
      <c r="P46646" s="93"/>
    </row>
    <row r="46647" spans="14:16">
      <c r="N46647" s="102"/>
      <c r="O46647" s="93"/>
      <c r="P46647" s="93"/>
    </row>
    <row r="46648" spans="14:16">
      <c r="N46648" s="102"/>
      <c r="O46648" s="93"/>
      <c r="P46648" s="93"/>
    </row>
    <row r="46649" spans="14:16">
      <c r="N46649" s="102"/>
      <c r="O46649" s="93"/>
      <c r="P46649" s="93"/>
    </row>
    <row r="46650" spans="14:16">
      <c r="N46650" s="102"/>
      <c r="O46650" s="93"/>
      <c r="P46650" s="93"/>
    </row>
    <row r="46651" spans="14:16">
      <c r="N46651" s="102"/>
      <c r="O46651" s="93"/>
      <c r="P46651" s="93"/>
    </row>
    <row r="46652" spans="14:16">
      <c r="N46652" s="102"/>
      <c r="O46652" s="93"/>
      <c r="P46652" s="93"/>
    </row>
    <row r="46653" spans="14:16">
      <c r="N46653" s="102"/>
      <c r="O46653" s="93"/>
      <c r="P46653" s="93"/>
    </row>
    <row r="46654" spans="14:16">
      <c r="N46654" s="102"/>
      <c r="O46654" s="93"/>
      <c r="P46654" s="93"/>
    </row>
    <row r="46655" spans="14:16">
      <c r="N46655" s="102"/>
      <c r="O46655" s="93"/>
      <c r="P46655" s="93"/>
    </row>
    <row r="46656" spans="14:16">
      <c r="N46656" s="102"/>
      <c r="O46656" s="93"/>
      <c r="P46656" s="93"/>
    </row>
    <row r="46657" spans="14:16">
      <c r="N46657" s="102"/>
      <c r="O46657" s="93"/>
      <c r="P46657" s="93"/>
    </row>
    <row r="46658" spans="14:16">
      <c r="N46658" s="102"/>
      <c r="O46658" s="93"/>
      <c r="P46658" s="93"/>
    </row>
    <row r="46659" spans="14:16">
      <c r="N46659" s="102"/>
      <c r="O46659" s="93"/>
      <c r="P46659" s="93"/>
    </row>
    <row r="46660" spans="14:16">
      <c r="N46660" s="102"/>
      <c r="O46660" s="93"/>
      <c r="P46660" s="93"/>
    </row>
    <row r="46661" spans="14:16">
      <c r="N46661" s="102"/>
      <c r="O46661" s="93"/>
      <c r="P46661" s="93"/>
    </row>
    <row r="46662" spans="14:16">
      <c r="N46662" s="102"/>
      <c r="O46662" s="93"/>
      <c r="P46662" s="93"/>
    </row>
    <row r="46663" spans="14:16">
      <c r="N46663" s="102"/>
      <c r="O46663" s="93"/>
      <c r="P46663" s="93"/>
    </row>
    <row r="46664" spans="14:16">
      <c r="N46664" s="102"/>
      <c r="O46664" s="93"/>
      <c r="P46664" s="93"/>
    </row>
    <row r="46665" spans="14:16">
      <c r="N46665" s="102"/>
      <c r="O46665" s="93"/>
      <c r="P46665" s="93"/>
    </row>
    <row r="46666" spans="14:16">
      <c r="N46666" s="102"/>
      <c r="O46666" s="93"/>
      <c r="P46666" s="93"/>
    </row>
    <row r="46667" spans="14:16">
      <c r="N46667" s="102"/>
      <c r="O46667" s="93"/>
      <c r="P46667" s="93"/>
    </row>
    <row r="46668" spans="14:16">
      <c r="N46668" s="102"/>
      <c r="O46668" s="93"/>
      <c r="P46668" s="93"/>
    </row>
    <row r="46669" spans="14:16">
      <c r="N46669" s="102"/>
      <c r="O46669" s="93"/>
      <c r="P46669" s="93"/>
    </row>
    <row r="46670" spans="14:16">
      <c r="N46670" s="102"/>
      <c r="O46670" s="93"/>
      <c r="P46670" s="93"/>
    </row>
    <row r="46671" spans="14:16">
      <c r="N46671" s="102"/>
      <c r="O46671" s="93"/>
      <c r="P46671" s="93"/>
    </row>
    <row r="46672" spans="14:16">
      <c r="N46672" s="102"/>
      <c r="O46672" s="93"/>
      <c r="P46672" s="93"/>
    </row>
    <row r="46673" spans="14:16">
      <c r="N46673" s="102"/>
      <c r="O46673" s="93"/>
      <c r="P46673" s="93"/>
    </row>
    <row r="46674" spans="14:16">
      <c r="N46674" s="102"/>
      <c r="O46674" s="93"/>
      <c r="P46674" s="93"/>
    </row>
    <row r="46675" spans="14:16">
      <c r="N46675" s="102"/>
      <c r="O46675" s="93"/>
      <c r="P46675" s="93"/>
    </row>
    <row r="46676" spans="14:16">
      <c r="N46676" s="102"/>
      <c r="O46676" s="93"/>
      <c r="P46676" s="93"/>
    </row>
    <row r="46677" spans="14:16">
      <c r="N46677" s="102"/>
      <c r="O46677" s="93"/>
      <c r="P46677" s="93"/>
    </row>
    <row r="46678" spans="14:16">
      <c r="N46678" s="102"/>
      <c r="O46678" s="93"/>
      <c r="P46678" s="93"/>
    </row>
    <row r="46679" spans="14:16">
      <c r="N46679" s="102"/>
      <c r="O46679" s="93"/>
      <c r="P46679" s="93"/>
    </row>
    <row r="46680" spans="14:16">
      <c r="N46680" s="102"/>
      <c r="O46680" s="93"/>
      <c r="P46680" s="93"/>
    </row>
    <row r="46681" spans="14:16">
      <c r="N46681" s="102"/>
      <c r="O46681" s="93"/>
      <c r="P46681" s="93"/>
    </row>
    <row r="46682" spans="14:16">
      <c r="N46682" s="102"/>
      <c r="O46682" s="93"/>
      <c r="P46682" s="93"/>
    </row>
    <row r="46683" spans="14:16">
      <c r="N46683" s="102"/>
      <c r="O46683" s="93"/>
      <c r="P46683" s="93"/>
    </row>
    <row r="46684" spans="14:16">
      <c r="N46684" s="102"/>
      <c r="O46684" s="93"/>
      <c r="P46684" s="93"/>
    </row>
    <row r="46685" spans="14:16">
      <c r="N46685" s="102"/>
      <c r="O46685" s="93"/>
      <c r="P46685" s="93"/>
    </row>
    <row r="46686" spans="14:16">
      <c r="N46686" s="102"/>
      <c r="O46686" s="93"/>
      <c r="P46686" s="93"/>
    </row>
    <row r="46687" spans="14:16">
      <c r="N46687" s="102"/>
      <c r="O46687" s="93"/>
      <c r="P46687" s="93"/>
    </row>
    <row r="46688" spans="14:16">
      <c r="N46688" s="102"/>
      <c r="O46688" s="93"/>
      <c r="P46688" s="93"/>
    </row>
    <row r="46689" spans="14:16">
      <c r="N46689" s="102"/>
      <c r="O46689" s="93"/>
      <c r="P46689" s="93"/>
    </row>
    <row r="46690" spans="14:16">
      <c r="N46690" s="102"/>
      <c r="O46690" s="93"/>
      <c r="P46690" s="93"/>
    </row>
    <row r="46691" spans="14:16">
      <c r="N46691" s="102"/>
      <c r="O46691" s="93"/>
      <c r="P46691" s="93"/>
    </row>
    <row r="46692" spans="14:16">
      <c r="N46692" s="102"/>
      <c r="O46692" s="93"/>
      <c r="P46692" s="93"/>
    </row>
    <row r="46693" spans="14:16">
      <c r="N46693" s="102"/>
      <c r="O46693" s="93"/>
      <c r="P46693" s="93"/>
    </row>
    <row r="46694" spans="14:16">
      <c r="N46694" s="102"/>
      <c r="O46694" s="93"/>
      <c r="P46694" s="93"/>
    </row>
    <row r="46695" spans="14:16">
      <c r="N46695" s="102"/>
      <c r="O46695" s="93"/>
      <c r="P46695" s="93"/>
    </row>
    <row r="46696" spans="14:16">
      <c r="N46696" s="102"/>
      <c r="O46696" s="93"/>
      <c r="P46696" s="93"/>
    </row>
    <row r="46697" spans="14:16">
      <c r="N46697" s="102"/>
      <c r="O46697" s="93"/>
      <c r="P46697" s="93"/>
    </row>
    <row r="46698" spans="14:16">
      <c r="N46698" s="102"/>
      <c r="O46698" s="93"/>
      <c r="P46698" s="93"/>
    </row>
    <row r="46699" spans="14:16">
      <c r="N46699" s="102"/>
      <c r="O46699" s="93"/>
      <c r="P46699" s="93"/>
    </row>
    <row r="46700" spans="14:16">
      <c r="N46700" s="102"/>
      <c r="O46700" s="93"/>
      <c r="P46700" s="93"/>
    </row>
    <row r="46701" spans="14:16">
      <c r="N46701" s="102"/>
      <c r="O46701" s="93"/>
      <c r="P46701" s="93"/>
    </row>
    <row r="46702" spans="14:16">
      <c r="N46702" s="102"/>
      <c r="O46702" s="93"/>
      <c r="P46702" s="93"/>
    </row>
    <row r="46703" spans="14:16">
      <c r="N46703" s="102"/>
      <c r="O46703" s="93"/>
      <c r="P46703" s="93"/>
    </row>
    <row r="46704" spans="14:16">
      <c r="N46704" s="102"/>
      <c r="O46704" s="93"/>
      <c r="P46704" s="93"/>
    </row>
    <row r="46705" spans="14:16">
      <c r="N46705" s="102"/>
      <c r="O46705" s="93"/>
      <c r="P46705" s="93"/>
    </row>
    <row r="46706" spans="14:16">
      <c r="N46706" s="102"/>
      <c r="O46706" s="93"/>
      <c r="P46706" s="93"/>
    </row>
    <row r="46707" spans="14:16">
      <c r="N46707" s="102"/>
      <c r="O46707" s="93"/>
      <c r="P46707" s="93"/>
    </row>
    <row r="46708" spans="14:16">
      <c r="N46708" s="102"/>
      <c r="O46708" s="93"/>
      <c r="P46708" s="93"/>
    </row>
    <row r="46709" spans="14:16">
      <c r="N46709" s="102"/>
      <c r="O46709" s="93"/>
      <c r="P46709" s="93"/>
    </row>
    <row r="46710" spans="14:16">
      <c r="N46710" s="102"/>
      <c r="O46710" s="93"/>
      <c r="P46710" s="93"/>
    </row>
    <row r="46711" spans="14:16">
      <c r="N46711" s="102"/>
      <c r="O46711" s="93"/>
      <c r="P46711" s="93"/>
    </row>
    <row r="46712" spans="14:16">
      <c r="N46712" s="102"/>
      <c r="O46712" s="93"/>
      <c r="P46712" s="93"/>
    </row>
    <row r="46713" spans="14:16">
      <c r="N46713" s="102"/>
      <c r="O46713" s="93"/>
      <c r="P46713" s="93"/>
    </row>
    <row r="46714" spans="14:16">
      <c r="N46714" s="102"/>
      <c r="O46714" s="93"/>
      <c r="P46714" s="93"/>
    </row>
    <row r="46715" spans="14:16">
      <c r="N46715" s="102"/>
      <c r="O46715" s="93"/>
      <c r="P46715" s="93"/>
    </row>
    <row r="46716" spans="14:16">
      <c r="N46716" s="102"/>
      <c r="O46716" s="93"/>
      <c r="P46716" s="93"/>
    </row>
    <row r="46717" spans="14:16">
      <c r="N46717" s="102"/>
      <c r="O46717" s="93"/>
      <c r="P46717" s="93"/>
    </row>
    <row r="46718" spans="14:16">
      <c r="N46718" s="102"/>
      <c r="O46718" s="93"/>
      <c r="P46718" s="93"/>
    </row>
    <row r="46719" spans="14:16">
      <c r="N46719" s="102"/>
      <c r="O46719" s="93"/>
      <c r="P46719" s="93"/>
    </row>
    <row r="46720" spans="14:16">
      <c r="N46720" s="102"/>
      <c r="O46720" s="93"/>
      <c r="P46720" s="93"/>
    </row>
    <row r="46721" spans="14:16">
      <c r="N46721" s="102"/>
      <c r="O46721" s="93"/>
      <c r="P46721" s="93"/>
    </row>
    <row r="46722" spans="14:16">
      <c r="N46722" s="102"/>
      <c r="O46722" s="93"/>
      <c r="P46722" s="93"/>
    </row>
    <row r="46723" spans="14:16">
      <c r="N46723" s="102"/>
      <c r="O46723" s="93"/>
      <c r="P46723" s="93"/>
    </row>
    <row r="46724" spans="14:16">
      <c r="N46724" s="102"/>
      <c r="O46724" s="93"/>
      <c r="P46724" s="93"/>
    </row>
    <row r="46725" spans="14:16">
      <c r="N46725" s="102"/>
      <c r="O46725" s="93"/>
      <c r="P46725" s="93"/>
    </row>
    <row r="46726" spans="14:16">
      <c r="N46726" s="102"/>
      <c r="O46726" s="93"/>
      <c r="P46726" s="93"/>
    </row>
    <row r="46727" spans="14:16">
      <c r="N46727" s="102"/>
      <c r="O46727" s="93"/>
      <c r="P46727" s="93"/>
    </row>
    <row r="46728" spans="14:16">
      <c r="N46728" s="102"/>
      <c r="O46728" s="93"/>
      <c r="P46728" s="93"/>
    </row>
    <row r="46729" spans="14:16">
      <c r="N46729" s="102"/>
      <c r="O46729" s="93"/>
      <c r="P46729" s="93"/>
    </row>
    <row r="46730" spans="14:16">
      <c r="N46730" s="102"/>
      <c r="O46730" s="93"/>
      <c r="P46730" s="93"/>
    </row>
    <row r="46731" spans="14:16">
      <c r="N46731" s="102"/>
      <c r="O46731" s="93"/>
      <c r="P46731" s="93"/>
    </row>
    <row r="46732" spans="14:16">
      <c r="N46732" s="102"/>
      <c r="O46732" s="93"/>
      <c r="P46732" s="93"/>
    </row>
    <row r="46733" spans="14:16">
      <c r="N46733" s="102"/>
      <c r="O46733" s="93"/>
      <c r="P46733" s="93"/>
    </row>
    <row r="46734" spans="14:16">
      <c r="N46734" s="102"/>
      <c r="O46734" s="93"/>
      <c r="P46734" s="93"/>
    </row>
    <row r="46735" spans="14:16">
      <c r="N46735" s="102"/>
      <c r="O46735" s="93"/>
      <c r="P46735" s="93"/>
    </row>
    <row r="46736" spans="14:16">
      <c r="N46736" s="102"/>
      <c r="O46736" s="93"/>
      <c r="P46736" s="93"/>
    </row>
    <row r="46737" spans="14:16">
      <c r="N46737" s="102"/>
      <c r="O46737" s="93"/>
      <c r="P46737" s="93"/>
    </row>
    <row r="46738" spans="14:16">
      <c r="N46738" s="102"/>
      <c r="O46738" s="93"/>
      <c r="P46738" s="93"/>
    </row>
    <row r="46739" spans="14:16">
      <c r="N46739" s="102"/>
      <c r="O46739" s="93"/>
      <c r="P46739" s="93"/>
    </row>
    <row r="46740" spans="14:16">
      <c r="N46740" s="102"/>
      <c r="O46740" s="93"/>
      <c r="P46740" s="93"/>
    </row>
    <row r="46741" spans="14:16">
      <c r="N46741" s="102"/>
      <c r="O46741" s="93"/>
      <c r="P46741" s="93"/>
    </row>
    <row r="46742" spans="14:16">
      <c r="N46742" s="102"/>
      <c r="O46742" s="93"/>
      <c r="P46742" s="93"/>
    </row>
    <row r="46743" spans="14:16">
      <c r="N46743" s="102"/>
      <c r="O46743" s="93"/>
      <c r="P46743" s="93"/>
    </row>
    <row r="46744" spans="14:16">
      <c r="N46744" s="102"/>
      <c r="O46744" s="93"/>
      <c r="P46744" s="93"/>
    </row>
    <row r="46745" spans="14:16">
      <c r="N46745" s="102"/>
      <c r="O46745" s="93"/>
      <c r="P46745" s="93"/>
    </row>
    <row r="46746" spans="14:16">
      <c r="N46746" s="102"/>
      <c r="O46746" s="93"/>
      <c r="P46746" s="93"/>
    </row>
    <row r="46747" spans="14:16">
      <c r="N46747" s="102"/>
      <c r="O46747" s="93"/>
      <c r="P46747" s="93"/>
    </row>
    <row r="46748" spans="14:16">
      <c r="N46748" s="102"/>
      <c r="O46748" s="93"/>
      <c r="P46748" s="93"/>
    </row>
    <row r="46749" spans="14:16">
      <c r="N46749" s="102"/>
      <c r="O46749" s="93"/>
      <c r="P46749" s="93"/>
    </row>
    <row r="46750" spans="14:16">
      <c r="N46750" s="102"/>
      <c r="O46750" s="93"/>
      <c r="P46750" s="93"/>
    </row>
    <row r="46751" spans="14:16">
      <c r="N46751" s="102"/>
      <c r="O46751" s="93"/>
      <c r="P46751" s="93"/>
    </row>
    <row r="46752" spans="14:16">
      <c r="N46752" s="102"/>
      <c r="O46752" s="93"/>
      <c r="P46752" s="93"/>
    </row>
    <row r="46753" spans="14:16">
      <c r="N46753" s="102"/>
      <c r="O46753" s="93"/>
      <c r="P46753" s="93"/>
    </row>
    <row r="46754" spans="14:16">
      <c r="N46754" s="102"/>
      <c r="O46754" s="93"/>
      <c r="P46754" s="93"/>
    </row>
    <row r="46755" spans="14:16">
      <c r="N46755" s="102"/>
      <c r="O46755" s="93"/>
      <c r="P46755" s="93"/>
    </row>
    <row r="46756" spans="14:16">
      <c r="N46756" s="102"/>
      <c r="O46756" s="93"/>
      <c r="P46756" s="93"/>
    </row>
    <row r="46757" spans="14:16">
      <c r="N46757" s="102"/>
      <c r="O46757" s="93"/>
      <c r="P46757" s="93"/>
    </row>
    <row r="46758" spans="14:16">
      <c r="N46758" s="102"/>
      <c r="O46758" s="93"/>
      <c r="P46758" s="93"/>
    </row>
    <row r="46759" spans="14:16">
      <c r="N46759" s="102"/>
      <c r="O46759" s="93"/>
      <c r="P46759" s="93"/>
    </row>
    <row r="46760" spans="14:16">
      <c r="N46760" s="102"/>
      <c r="O46760" s="93"/>
      <c r="P46760" s="93"/>
    </row>
    <row r="46761" spans="14:16">
      <c r="N46761" s="102"/>
      <c r="O46761" s="93"/>
      <c r="P46761" s="93"/>
    </row>
    <row r="46762" spans="14:16">
      <c r="N46762" s="102"/>
      <c r="O46762" s="93"/>
      <c r="P46762" s="93"/>
    </row>
    <row r="46763" spans="14:16">
      <c r="N46763" s="102"/>
      <c r="O46763" s="93"/>
      <c r="P46763" s="93"/>
    </row>
    <row r="46764" spans="14:16">
      <c r="N46764" s="102"/>
      <c r="O46764" s="93"/>
      <c r="P46764" s="93"/>
    </row>
    <row r="46765" spans="14:16">
      <c r="N46765" s="102"/>
      <c r="O46765" s="93"/>
      <c r="P46765" s="93"/>
    </row>
    <row r="46766" spans="14:16">
      <c r="N46766" s="102"/>
      <c r="O46766" s="93"/>
      <c r="P46766" s="93"/>
    </row>
    <row r="46767" spans="14:16">
      <c r="N46767" s="102"/>
      <c r="O46767" s="93"/>
      <c r="P46767" s="93"/>
    </row>
    <row r="46768" spans="14:16">
      <c r="N46768" s="102"/>
      <c r="O46768" s="93"/>
      <c r="P46768" s="93"/>
    </row>
    <row r="46769" spans="14:16">
      <c r="N46769" s="102"/>
      <c r="O46769" s="93"/>
      <c r="P46769" s="93"/>
    </row>
    <row r="46770" spans="14:16">
      <c r="N46770" s="102"/>
      <c r="O46770" s="93"/>
      <c r="P46770" s="93"/>
    </row>
    <row r="46771" spans="14:16">
      <c r="N46771" s="102"/>
      <c r="O46771" s="93"/>
      <c r="P46771" s="93"/>
    </row>
    <row r="46772" spans="14:16">
      <c r="N46772" s="102"/>
      <c r="O46772" s="93"/>
      <c r="P46772" s="93"/>
    </row>
    <row r="46773" spans="14:16">
      <c r="N46773" s="102"/>
      <c r="O46773" s="93"/>
      <c r="P46773" s="93"/>
    </row>
    <row r="46774" spans="14:16">
      <c r="N46774" s="102"/>
      <c r="O46774" s="93"/>
      <c r="P46774" s="93"/>
    </row>
    <row r="46775" spans="14:16">
      <c r="N46775" s="102"/>
      <c r="O46775" s="93"/>
      <c r="P46775" s="93"/>
    </row>
    <row r="46776" spans="14:16">
      <c r="N46776" s="102"/>
      <c r="O46776" s="93"/>
      <c r="P46776" s="93"/>
    </row>
    <row r="46777" spans="14:16">
      <c r="N46777" s="102"/>
      <c r="O46777" s="93"/>
      <c r="P46777" s="93"/>
    </row>
    <row r="46778" spans="14:16">
      <c r="N46778" s="102"/>
      <c r="O46778" s="93"/>
      <c r="P46778" s="93"/>
    </row>
    <row r="46779" spans="14:16">
      <c r="N46779" s="102"/>
      <c r="O46779" s="93"/>
      <c r="P46779" s="93"/>
    </row>
    <row r="46780" spans="14:16">
      <c r="N46780" s="102"/>
      <c r="O46780" s="93"/>
      <c r="P46780" s="93"/>
    </row>
    <row r="46781" spans="14:16">
      <c r="N46781" s="102"/>
      <c r="O46781" s="93"/>
      <c r="P46781" s="93"/>
    </row>
    <row r="46782" spans="14:16">
      <c r="N46782" s="102"/>
      <c r="O46782" s="93"/>
      <c r="P46782" s="93"/>
    </row>
    <row r="46783" spans="14:16">
      <c r="N46783" s="102"/>
      <c r="O46783" s="93"/>
      <c r="P46783" s="93"/>
    </row>
    <row r="46784" spans="14:16">
      <c r="N46784" s="102"/>
      <c r="O46784" s="93"/>
      <c r="P46784" s="93"/>
    </row>
    <row r="46785" spans="14:16">
      <c r="N46785" s="102"/>
      <c r="O46785" s="93"/>
      <c r="P46785" s="93"/>
    </row>
    <row r="46786" spans="14:16">
      <c r="N46786" s="102"/>
      <c r="O46786" s="93"/>
      <c r="P46786" s="93"/>
    </row>
    <row r="46787" spans="14:16">
      <c r="N46787" s="102"/>
      <c r="O46787" s="93"/>
      <c r="P46787" s="93"/>
    </row>
    <row r="46788" spans="14:16">
      <c r="N46788" s="102"/>
      <c r="O46788" s="93"/>
      <c r="P46788" s="93"/>
    </row>
    <row r="46789" spans="14:16">
      <c r="N46789" s="102"/>
      <c r="O46789" s="93"/>
      <c r="P46789" s="93"/>
    </row>
    <row r="46790" spans="14:16">
      <c r="N46790" s="102"/>
      <c r="O46790" s="93"/>
      <c r="P46790" s="93"/>
    </row>
    <row r="46791" spans="14:16">
      <c r="N46791" s="102"/>
      <c r="O46791" s="93"/>
      <c r="P46791" s="93"/>
    </row>
    <row r="46792" spans="14:16">
      <c r="N46792" s="102"/>
      <c r="O46792" s="93"/>
      <c r="P46792" s="93"/>
    </row>
    <row r="46793" spans="14:16">
      <c r="N46793" s="102"/>
      <c r="O46793" s="93"/>
      <c r="P46793" s="93"/>
    </row>
    <row r="46794" spans="14:16">
      <c r="N46794" s="102"/>
      <c r="O46794" s="93"/>
      <c r="P46794" s="93"/>
    </row>
    <row r="46795" spans="14:16">
      <c r="N46795" s="102"/>
      <c r="O46795" s="93"/>
      <c r="P46795" s="93"/>
    </row>
    <row r="46796" spans="14:16">
      <c r="N46796" s="102"/>
      <c r="O46796" s="93"/>
      <c r="P46796" s="93"/>
    </row>
    <row r="46797" spans="14:16">
      <c r="N46797" s="102"/>
      <c r="O46797" s="93"/>
      <c r="P46797" s="93"/>
    </row>
    <row r="46798" spans="14:16">
      <c r="N46798" s="102"/>
      <c r="O46798" s="93"/>
      <c r="P46798" s="93"/>
    </row>
    <row r="46799" spans="14:16">
      <c r="N46799" s="102"/>
      <c r="O46799" s="93"/>
      <c r="P46799" s="93"/>
    </row>
    <row r="46800" spans="14:16">
      <c r="N46800" s="102"/>
      <c r="O46800" s="93"/>
      <c r="P46800" s="93"/>
    </row>
    <row r="46801" spans="14:16">
      <c r="N46801" s="102"/>
      <c r="O46801" s="93"/>
      <c r="P46801" s="93"/>
    </row>
    <row r="46802" spans="14:16">
      <c r="N46802" s="102"/>
      <c r="O46802" s="93"/>
      <c r="P46802" s="93"/>
    </row>
    <row r="46803" spans="14:16">
      <c r="N46803" s="102"/>
      <c r="O46803" s="93"/>
      <c r="P46803" s="93"/>
    </row>
    <row r="46804" spans="14:16">
      <c r="N46804" s="102"/>
      <c r="O46804" s="93"/>
      <c r="P46804" s="93"/>
    </row>
    <row r="46805" spans="14:16">
      <c r="N46805" s="102"/>
      <c r="O46805" s="93"/>
      <c r="P46805" s="93"/>
    </row>
    <row r="46806" spans="14:16">
      <c r="N46806" s="102"/>
      <c r="O46806" s="93"/>
      <c r="P46806" s="93"/>
    </row>
    <row r="46807" spans="14:16">
      <c r="N46807" s="102"/>
      <c r="O46807" s="93"/>
      <c r="P46807" s="93"/>
    </row>
    <row r="46808" spans="14:16">
      <c r="N46808" s="102"/>
      <c r="O46808" s="93"/>
      <c r="P46808" s="93"/>
    </row>
    <row r="46809" spans="14:16">
      <c r="N46809" s="102"/>
      <c r="O46809" s="93"/>
      <c r="P46809" s="93"/>
    </row>
    <row r="46810" spans="14:16">
      <c r="N46810" s="102"/>
      <c r="O46810" s="93"/>
      <c r="P46810" s="93"/>
    </row>
    <row r="46811" spans="14:16">
      <c r="N46811" s="102"/>
      <c r="O46811" s="93"/>
      <c r="P46811" s="93"/>
    </row>
    <row r="46812" spans="14:16">
      <c r="N46812" s="102"/>
      <c r="O46812" s="93"/>
      <c r="P46812" s="93"/>
    </row>
    <row r="46813" spans="14:16">
      <c r="N46813" s="102"/>
      <c r="O46813" s="93"/>
      <c r="P46813" s="93"/>
    </row>
    <row r="46814" spans="14:16">
      <c r="N46814" s="102"/>
      <c r="O46814" s="93"/>
      <c r="P46814" s="93"/>
    </row>
    <row r="46815" spans="14:16">
      <c r="N46815" s="102"/>
      <c r="O46815" s="93"/>
      <c r="P46815" s="93"/>
    </row>
    <row r="46816" spans="14:16">
      <c r="N46816" s="102"/>
      <c r="O46816" s="93"/>
      <c r="P46816" s="93"/>
    </row>
    <row r="46817" spans="14:16">
      <c r="N46817" s="102"/>
      <c r="O46817" s="93"/>
      <c r="P46817" s="93"/>
    </row>
    <row r="46818" spans="14:16">
      <c r="N46818" s="102"/>
      <c r="O46818" s="93"/>
      <c r="P46818" s="93"/>
    </row>
    <row r="46819" spans="14:16">
      <c r="N46819" s="102"/>
      <c r="O46819" s="93"/>
      <c r="P46819" s="93"/>
    </row>
    <row r="46820" spans="14:16">
      <c r="N46820" s="102"/>
      <c r="O46820" s="93"/>
      <c r="P46820" s="93"/>
    </row>
    <row r="46821" spans="14:16">
      <c r="N46821" s="102"/>
      <c r="O46821" s="93"/>
      <c r="P46821" s="93"/>
    </row>
    <row r="46822" spans="14:16">
      <c r="N46822" s="102"/>
      <c r="O46822" s="93"/>
      <c r="P46822" s="93"/>
    </row>
    <row r="46823" spans="14:16">
      <c r="N46823" s="102"/>
      <c r="O46823" s="93"/>
      <c r="P46823" s="93"/>
    </row>
    <row r="46824" spans="14:16">
      <c r="N46824" s="102"/>
      <c r="O46824" s="93"/>
      <c r="P46824" s="93"/>
    </row>
    <row r="46825" spans="14:16">
      <c r="N46825" s="102"/>
      <c r="O46825" s="93"/>
      <c r="P46825" s="93"/>
    </row>
    <row r="46826" spans="14:16">
      <c r="N46826" s="102"/>
      <c r="O46826" s="93"/>
      <c r="P46826" s="93"/>
    </row>
    <row r="46827" spans="14:16">
      <c r="N46827" s="102"/>
      <c r="O46827" s="93"/>
      <c r="P46827" s="93"/>
    </row>
    <row r="46828" spans="14:16">
      <c r="N46828" s="102"/>
      <c r="O46828" s="93"/>
      <c r="P46828" s="93"/>
    </row>
    <row r="46829" spans="14:16">
      <c r="N46829" s="102"/>
      <c r="O46829" s="93"/>
      <c r="P46829" s="93"/>
    </row>
    <row r="46830" spans="14:16">
      <c r="N46830" s="102"/>
      <c r="O46830" s="93"/>
      <c r="P46830" s="93"/>
    </row>
    <row r="46831" spans="14:16">
      <c r="N46831" s="102"/>
      <c r="O46831" s="93"/>
      <c r="P46831" s="93"/>
    </row>
    <row r="46832" spans="14:16">
      <c r="N46832" s="102"/>
      <c r="O46832" s="93"/>
      <c r="P46832" s="93"/>
    </row>
    <row r="46833" spans="14:16">
      <c r="N46833" s="102"/>
      <c r="O46833" s="93"/>
      <c r="P46833" s="93"/>
    </row>
    <row r="46834" spans="14:16">
      <c r="N46834" s="102"/>
      <c r="O46834" s="93"/>
      <c r="P46834" s="93"/>
    </row>
    <row r="46835" spans="14:16">
      <c r="N46835" s="102"/>
      <c r="O46835" s="93"/>
      <c r="P46835" s="93"/>
    </row>
    <row r="46836" spans="14:16">
      <c r="N46836" s="102"/>
      <c r="O46836" s="93"/>
      <c r="P46836" s="93"/>
    </row>
    <row r="46837" spans="14:16">
      <c r="N46837" s="102"/>
      <c r="O46837" s="93"/>
      <c r="P46837" s="93"/>
    </row>
    <row r="46838" spans="14:16">
      <c r="N46838" s="102"/>
      <c r="O46838" s="93"/>
      <c r="P46838" s="93"/>
    </row>
    <row r="46839" spans="14:16">
      <c r="N46839" s="102"/>
      <c r="O46839" s="93"/>
      <c r="P46839" s="93"/>
    </row>
    <row r="46840" spans="14:16">
      <c r="N46840" s="102"/>
      <c r="O46840" s="93"/>
      <c r="P46840" s="93"/>
    </row>
    <row r="46841" spans="14:16">
      <c r="N46841" s="102"/>
      <c r="O46841" s="93"/>
      <c r="P46841" s="93"/>
    </row>
    <row r="46842" spans="14:16">
      <c r="N46842" s="102"/>
      <c r="O46842" s="93"/>
      <c r="P46842" s="93"/>
    </row>
    <row r="46843" spans="14:16">
      <c r="N46843" s="102"/>
      <c r="O46843" s="93"/>
      <c r="P46843" s="93"/>
    </row>
    <row r="46844" spans="14:16">
      <c r="N46844" s="102"/>
      <c r="O46844" s="93"/>
      <c r="P46844" s="93"/>
    </row>
    <row r="46845" spans="14:16">
      <c r="N46845" s="102"/>
      <c r="O46845" s="93"/>
      <c r="P46845" s="93"/>
    </row>
    <row r="46846" spans="14:16">
      <c r="N46846" s="102"/>
      <c r="O46846" s="93"/>
      <c r="P46846" s="93"/>
    </row>
    <row r="46847" spans="14:16">
      <c r="N46847" s="102"/>
      <c r="O46847" s="93"/>
      <c r="P46847" s="93"/>
    </row>
    <row r="46848" spans="14:16">
      <c r="N46848" s="102"/>
      <c r="O46848" s="93"/>
      <c r="P46848" s="93"/>
    </row>
    <row r="46849" spans="14:16">
      <c r="N46849" s="102"/>
      <c r="O46849" s="93"/>
      <c r="P46849" s="93"/>
    </row>
    <row r="46850" spans="14:16">
      <c r="N46850" s="102"/>
      <c r="O46850" s="93"/>
      <c r="P46850" s="93"/>
    </row>
    <row r="46851" spans="14:16">
      <c r="N46851" s="102"/>
      <c r="O46851" s="93"/>
      <c r="P46851" s="93"/>
    </row>
    <row r="46852" spans="14:16">
      <c r="N46852" s="102"/>
      <c r="O46852" s="93"/>
      <c r="P46852" s="93"/>
    </row>
    <row r="46853" spans="14:16">
      <c r="N46853" s="102"/>
      <c r="O46853" s="93"/>
      <c r="P46853" s="93"/>
    </row>
    <row r="46854" spans="14:16">
      <c r="N46854" s="102"/>
      <c r="O46854" s="93"/>
      <c r="P46854" s="93"/>
    </row>
    <row r="46855" spans="14:16">
      <c r="N46855" s="102"/>
      <c r="O46855" s="93"/>
      <c r="P46855" s="93"/>
    </row>
    <row r="46856" spans="14:16">
      <c r="N46856" s="102"/>
      <c r="O46856" s="93"/>
      <c r="P46856" s="93"/>
    </row>
    <row r="46857" spans="14:16">
      <c r="N46857" s="102"/>
      <c r="O46857" s="93"/>
      <c r="P46857" s="93"/>
    </row>
    <row r="46858" spans="14:16">
      <c r="N46858" s="102"/>
      <c r="O46858" s="93"/>
      <c r="P46858" s="93"/>
    </row>
    <row r="46859" spans="14:16">
      <c r="N46859" s="102"/>
      <c r="O46859" s="93"/>
      <c r="P46859" s="93"/>
    </row>
    <row r="46860" spans="14:16">
      <c r="N46860" s="102"/>
      <c r="O46860" s="93"/>
      <c r="P46860" s="93"/>
    </row>
    <row r="46861" spans="14:16">
      <c r="N46861" s="102"/>
      <c r="O46861" s="93"/>
      <c r="P46861" s="93"/>
    </row>
    <row r="46862" spans="14:16">
      <c r="N46862" s="102"/>
      <c r="O46862" s="93"/>
      <c r="P46862" s="93"/>
    </row>
    <row r="46863" spans="14:16">
      <c r="N46863" s="102"/>
      <c r="O46863" s="93"/>
      <c r="P46863" s="93"/>
    </row>
    <row r="46864" spans="14:16">
      <c r="N46864" s="102"/>
      <c r="O46864" s="93"/>
      <c r="P46864" s="93"/>
    </row>
    <row r="46865" spans="14:16">
      <c r="N46865" s="102"/>
      <c r="O46865" s="93"/>
      <c r="P46865" s="93"/>
    </row>
    <row r="46866" spans="14:16">
      <c r="N46866" s="102"/>
      <c r="O46866" s="93"/>
      <c r="P46866" s="93"/>
    </row>
    <row r="46867" spans="14:16">
      <c r="N46867" s="102"/>
      <c r="O46867" s="93"/>
      <c r="P46867" s="93"/>
    </row>
    <row r="46868" spans="14:16">
      <c r="N46868" s="102"/>
      <c r="O46868" s="93"/>
      <c r="P46868" s="93"/>
    </row>
    <row r="46869" spans="14:16">
      <c r="N46869" s="102"/>
      <c r="O46869" s="93"/>
      <c r="P46869" s="93"/>
    </row>
    <row r="46870" spans="14:16">
      <c r="N46870" s="102"/>
      <c r="O46870" s="93"/>
      <c r="P46870" s="93"/>
    </row>
    <row r="46871" spans="14:16">
      <c r="N46871" s="102"/>
      <c r="O46871" s="93"/>
      <c r="P46871" s="93"/>
    </row>
    <row r="46872" spans="14:16">
      <c r="N46872" s="102"/>
      <c r="O46872" s="93"/>
      <c r="P46872" s="93"/>
    </row>
    <row r="46873" spans="14:16">
      <c r="N46873" s="102"/>
      <c r="O46873" s="93"/>
      <c r="P46873" s="93"/>
    </row>
    <row r="46874" spans="14:16">
      <c r="N46874" s="102"/>
      <c r="O46874" s="93"/>
      <c r="P46874" s="93"/>
    </row>
    <row r="46875" spans="14:16">
      <c r="N46875" s="102"/>
      <c r="O46875" s="93"/>
      <c r="P46875" s="93"/>
    </row>
    <row r="46876" spans="14:16">
      <c r="N46876" s="102"/>
      <c r="O46876" s="93"/>
      <c r="P46876" s="93"/>
    </row>
    <row r="46877" spans="14:16">
      <c r="N46877" s="102"/>
      <c r="O46877" s="93"/>
      <c r="P46877" s="93"/>
    </row>
    <row r="46878" spans="14:16">
      <c r="N46878" s="102"/>
      <c r="O46878" s="93"/>
      <c r="P46878" s="93"/>
    </row>
    <row r="46879" spans="14:16">
      <c r="N46879" s="102"/>
      <c r="O46879" s="93"/>
      <c r="P46879" s="93"/>
    </row>
    <row r="46880" spans="14:16">
      <c r="N46880" s="102"/>
      <c r="O46880" s="93"/>
      <c r="P46880" s="93"/>
    </row>
    <row r="46881" spans="14:16">
      <c r="N46881" s="102"/>
      <c r="O46881" s="93"/>
      <c r="P46881" s="93"/>
    </row>
    <row r="46882" spans="14:16">
      <c r="N46882" s="102"/>
      <c r="O46882" s="93"/>
      <c r="P46882" s="93"/>
    </row>
    <row r="46883" spans="14:16">
      <c r="N46883" s="102"/>
      <c r="O46883" s="93"/>
      <c r="P46883" s="93"/>
    </row>
    <row r="46884" spans="14:16">
      <c r="N46884" s="102"/>
      <c r="O46884" s="93"/>
      <c r="P46884" s="93"/>
    </row>
    <row r="46885" spans="14:16">
      <c r="N46885" s="102"/>
      <c r="O46885" s="93"/>
      <c r="P46885" s="93"/>
    </row>
    <row r="46886" spans="14:16">
      <c r="N46886" s="102"/>
      <c r="O46886" s="93"/>
      <c r="P46886" s="93"/>
    </row>
    <row r="46887" spans="14:16">
      <c r="N46887" s="102"/>
      <c r="O46887" s="93"/>
      <c r="P46887" s="93"/>
    </row>
    <row r="46888" spans="14:16">
      <c r="N46888" s="102"/>
      <c r="O46888" s="93"/>
      <c r="P46888" s="93"/>
    </row>
    <row r="46889" spans="14:16">
      <c r="N46889" s="102"/>
      <c r="O46889" s="93"/>
      <c r="P46889" s="93"/>
    </row>
    <row r="46890" spans="14:16">
      <c r="N46890" s="102"/>
      <c r="O46890" s="93"/>
      <c r="P46890" s="93"/>
    </row>
    <row r="46891" spans="14:16">
      <c r="N46891" s="102"/>
      <c r="O46891" s="93"/>
      <c r="P46891" s="93"/>
    </row>
    <row r="46892" spans="14:16">
      <c r="N46892" s="102"/>
      <c r="O46892" s="93"/>
      <c r="P46892" s="93"/>
    </row>
    <row r="46893" spans="14:16">
      <c r="N46893" s="102"/>
      <c r="O46893" s="93"/>
      <c r="P46893" s="93"/>
    </row>
    <row r="46894" spans="14:16">
      <c r="N46894" s="102"/>
      <c r="O46894" s="93"/>
      <c r="P46894" s="93"/>
    </row>
    <row r="46895" spans="14:16">
      <c r="N46895" s="102"/>
      <c r="O46895" s="93"/>
      <c r="P46895" s="93"/>
    </row>
    <row r="46896" spans="14:16">
      <c r="N46896" s="102"/>
      <c r="O46896" s="93"/>
      <c r="P46896" s="93"/>
    </row>
    <row r="46897" spans="14:16">
      <c r="N46897" s="102"/>
      <c r="O46897" s="93"/>
      <c r="P46897" s="93"/>
    </row>
    <row r="46898" spans="14:16">
      <c r="N46898" s="102"/>
      <c r="O46898" s="93"/>
      <c r="P46898" s="93"/>
    </row>
    <row r="46899" spans="14:16">
      <c r="N46899" s="102"/>
      <c r="O46899" s="93"/>
      <c r="P46899" s="93"/>
    </row>
    <row r="46900" spans="14:16">
      <c r="N46900" s="102"/>
      <c r="O46900" s="93"/>
      <c r="P46900" s="93"/>
    </row>
    <row r="46901" spans="14:16">
      <c r="N46901" s="102"/>
      <c r="O46901" s="93"/>
      <c r="P46901" s="93"/>
    </row>
    <row r="46902" spans="14:16">
      <c r="N46902" s="102"/>
      <c r="O46902" s="93"/>
      <c r="P46902" s="93"/>
    </row>
    <row r="46903" spans="14:16">
      <c r="N46903" s="102"/>
      <c r="O46903" s="93"/>
      <c r="P46903" s="93"/>
    </row>
    <row r="46904" spans="14:16">
      <c r="N46904" s="102"/>
      <c r="O46904" s="93"/>
      <c r="P46904" s="93"/>
    </row>
    <row r="46905" spans="14:16">
      <c r="N46905" s="102"/>
      <c r="O46905" s="93"/>
      <c r="P46905" s="93"/>
    </row>
    <row r="46906" spans="14:16">
      <c r="N46906" s="102"/>
      <c r="O46906" s="93"/>
      <c r="P46906" s="93"/>
    </row>
    <row r="46907" spans="14:16">
      <c r="N46907" s="102"/>
      <c r="O46907" s="93"/>
      <c r="P46907" s="93"/>
    </row>
    <row r="46908" spans="14:16">
      <c r="N46908" s="102"/>
      <c r="O46908" s="93"/>
      <c r="P46908" s="93"/>
    </row>
    <row r="46909" spans="14:16">
      <c r="N46909" s="102"/>
      <c r="O46909" s="93"/>
      <c r="P46909" s="93"/>
    </row>
    <row r="46910" spans="14:16">
      <c r="N46910" s="102"/>
      <c r="O46910" s="93"/>
      <c r="P46910" s="93"/>
    </row>
    <row r="46911" spans="14:16">
      <c r="N46911" s="102"/>
      <c r="O46911" s="93"/>
      <c r="P46911" s="93"/>
    </row>
    <row r="46912" spans="14:16">
      <c r="N46912" s="102"/>
      <c r="O46912" s="93"/>
      <c r="P46912" s="93"/>
    </row>
    <row r="46913" spans="14:16">
      <c r="N46913" s="102"/>
      <c r="O46913" s="93"/>
      <c r="P46913" s="93"/>
    </row>
    <row r="46914" spans="14:16">
      <c r="N46914" s="102"/>
      <c r="O46914" s="93"/>
      <c r="P46914" s="93"/>
    </row>
    <row r="46915" spans="14:16">
      <c r="N46915" s="102"/>
      <c r="O46915" s="93"/>
      <c r="P46915" s="93"/>
    </row>
    <row r="46916" spans="14:16">
      <c r="N46916" s="102"/>
      <c r="O46916" s="93"/>
      <c r="P46916" s="93"/>
    </row>
    <row r="46917" spans="14:16">
      <c r="N46917" s="102"/>
      <c r="O46917" s="93"/>
      <c r="P46917" s="93"/>
    </row>
    <row r="46918" spans="14:16">
      <c r="N46918" s="102"/>
      <c r="O46918" s="93"/>
      <c r="P46918" s="93"/>
    </row>
    <row r="46919" spans="14:16">
      <c r="N46919" s="102"/>
      <c r="O46919" s="93"/>
      <c r="P46919" s="93"/>
    </row>
    <row r="46920" spans="14:16">
      <c r="N46920" s="102"/>
      <c r="O46920" s="93"/>
      <c r="P46920" s="93"/>
    </row>
    <row r="46921" spans="14:16">
      <c r="N46921" s="102"/>
      <c r="O46921" s="93"/>
      <c r="P46921" s="93"/>
    </row>
    <row r="46922" spans="14:16">
      <c r="N46922" s="102"/>
      <c r="O46922" s="93"/>
      <c r="P46922" s="93"/>
    </row>
    <row r="46923" spans="14:16">
      <c r="N46923" s="102"/>
      <c r="O46923" s="93"/>
      <c r="P46923" s="93"/>
    </row>
    <row r="46924" spans="14:16">
      <c r="N46924" s="102"/>
      <c r="O46924" s="93"/>
      <c r="P46924" s="93"/>
    </row>
    <row r="46925" spans="14:16">
      <c r="N46925" s="102"/>
      <c r="O46925" s="93"/>
      <c r="P46925" s="93"/>
    </row>
    <row r="46926" spans="14:16">
      <c r="N46926" s="102"/>
      <c r="O46926" s="93"/>
      <c r="P46926" s="93"/>
    </row>
    <row r="46927" spans="14:16">
      <c r="N46927" s="102"/>
      <c r="O46927" s="93"/>
      <c r="P46927" s="93"/>
    </row>
    <row r="46928" spans="14:16">
      <c r="N46928" s="102"/>
      <c r="O46928" s="93"/>
      <c r="P46928" s="93"/>
    </row>
    <row r="46929" spans="14:16">
      <c r="N46929" s="102"/>
      <c r="O46929" s="93"/>
      <c r="P46929" s="93"/>
    </row>
    <row r="46930" spans="14:16">
      <c r="N46930" s="102"/>
      <c r="O46930" s="93"/>
      <c r="P46930" s="93"/>
    </row>
    <row r="46931" spans="14:16">
      <c r="N46931" s="102"/>
      <c r="O46931" s="93"/>
      <c r="P46931" s="93"/>
    </row>
    <row r="46932" spans="14:16">
      <c r="N46932" s="102"/>
      <c r="O46932" s="93"/>
      <c r="P46932" s="93"/>
    </row>
    <row r="46933" spans="14:16">
      <c r="N46933" s="102"/>
      <c r="O46933" s="93"/>
      <c r="P46933" s="93"/>
    </row>
    <row r="46934" spans="14:16">
      <c r="N46934" s="102"/>
      <c r="O46934" s="93"/>
      <c r="P46934" s="93"/>
    </row>
    <row r="46935" spans="14:16">
      <c r="N46935" s="102"/>
      <c r="O46935" s="93"/>
      <c r="P46935" s="93"/>
    </row>
    <row r="46936" spans="14:16">
      <c r="N46936" s="102"/>
      <c r="O46936" s="93"/>
      <c r="P46936" s="93"/>
    </row>
    <row r="46937" spans="14:16">
      <c r="N46937" s="102"/>
      <c r="O46937" s="93"/>
      <c r="P46937" s="93"/>
    </row>
    <row r="46938" spans="14:16">
      <c r="N46938" s="102"/>
      <c r="O46938" s="93"/>
      <c r="P46938" s="93"/>
    </row>
    <row r="46939" spans="14:16">
      <c r="N46939" s="102"/>
      <c r="O46939" s="93"/>
      <c r="P46939" s="93"/>
    </row>
    <row r="46940" spans="14:16">
      <c r="N46940" s="102"/>
      <c r="O46940" s="93"/>
      <c r="P46940" s="93"/>
    </row>
    <row r="46941" spans="14:16">
      <c r="N46941" s="102"/>
      <c r="O46941" s="93"/>
      <c r="P46941" s="93"/>
    </row>
    <row r="46942" spans="14:16">
      <c r="N46942" s="102"/>
      <c r="O46942" s="93"/>
      <c r="P46942" s="93"/>
    </row>
    <row r="46943" spans="14:16">
      <c r="N46943" s="102"/>
      <c r="O46943" s="93"/>
      <c r="P46943" s="93"/>
    </row>
    <row r="46944" spans="14:16">
      <c r="N46944" s="102"/>
      <c r="O46944" s="93"/>
      <c r="P46944" s="93"/>
    </row>
    <row r="46945" spans="14:16">
      <c r="N46945" s="102"/>
      <c r="O46945" s="93"/>
      <c r="P46945" s="93"/>
    </row>
    <row r="46946" spans="14:16">
      <c r="N46946" s="102"/>
      <c r="O46946" s="93"/>
      <c r="P46946" s="93"/>
    </row>
    <row r="46947" spans="14:16">
      <c r="N46947" s="102"/>
      <c r="O46947" s="93"/>
      <c r="P46947" s="93"/>
    </row>
    <row r="46948" spans="14:16">
      <c r="N46948" s="102"/>
      <c r="O46948" s="93"/>
      <c r="P46948" s="93"/>
    </row>
    <row r="46949" spans="14:16">
      <c r="N46949" s="102"/>
      <c r="O46949" s="93"/>
      <c r="P46949" s="93"/>
    </row>
    <row r="46950" spans="14:16">
      <c r="N46950" s="102"/>
      <c r="O46950" s="93"/>
      <c r="P46950" s="93"/>
    </row>
    <row r="46951" spans="14:16">
      <c r="N46951" s="102"/>
      <c r="O46951" s="93"/>
      <c r="P46951" s="93"/>
    </row>
    <row r="46952" spans="14:16">
      <c r="N46952" s="102"/>
      <c r="O46952" s="93"/>
      <c r="P46952" s="93"/>
    </row>
    <row r="46953" spans="14:16">
      <c r="N46953" s="102"/>
      <c r="O46953" s="93"/>
      <c r="P46953" s="93"/>
    </row>
    <row r="46954" spans="14:16">
      <c r="N46954" s="102"/>
      <c r="O46954" s="93"/>
      <c r="P46954" s="93"/>
    </row>
    <row r="46955" spans="14:16">
      <c r="N46955" s="102"/>
      <c r="O46955" s="93"/>
      <c r="P46955" s="93"/>
    </row>
    <row r="46956" spans="14:16">
      <c r="N46956" s="102"/>
      <c r="O46956" s="93"/>
      <c r="P46956" s="93"/>
    </row>
    <row r="46957" spans="14:16">
      <c r="N46957" s="102"/>
      <c r="O46957" s="93"/>
      <c r="P46957" s="93"/>
    </row>
    <row r="46958" spans="14:16">
      <c r="N46958" s="102"/>
      <c r="O46958" s="93"/>
      <c r="P46958" s="93"/>
    </row>
    <row r="46959" spans="14:16">
      <c r="N46959" s="102"/>
      <c r="O46959" s="93"/>
      <c r="P46959" s="93"/>
    </row>
    <row r="46960" spans="14:16">
      <c r="N46960" s="102"/>
      <c r="O46960" s="93"/>
      <c r="P46960" s="93"/>
    </row>
    <row r="46961" spans="14:16">
      <c r="N46961" s="102"/>
      <c r="O46961" s="93"/>
      <c r="P46961" s="93"/>
    </row>
    <row r="46962" spans="14:16">
      <c r="N46962" s="102"/>
      <c r="O46962" s="93"/>
      <c r="P46962" s="93"/>
    </row>
    <row r="46963" spans="14:16">
      <c r="N46963" s="102"/>
      <c r="O46963" s="93"/>
      <c r="P46963" s="93"/>
    </row>
    <row r="46964" spans="14:16">
      <c r="N46964" s="102"/>
      <c r="O46964" s="93"/>
      <c r="P46964" s="93"/>
    </row>
    <row r="46965" spans="14:16">
      <c r="N46965" s="102"/>
      <c r="O46965" s="93"/>
      <c r="P46965" s="93"/>
    </row>
    <row r="46966" spans="14:16">
      <c r="N46966" s="102"/>
      <c r="O46966" s="93"/>
      <c r="P46966" s="93"/>
    </row>
    <row r="46967" spans="14:16">
      <c r="N46967" s="102"/>
      <c r="O46967" s="93"/>
      <c r="P46967" s="93"/>
    </row>
    <row r="46968" spans="14:16">
      <c r="N46968" s="102"/>
      <c r="O46968" s="93"/>
      <c r="P46968" s="93"/>
    </row>
    <row r="46969" spans="14:16">
      <c r="N46969" s="102"/>
      <c r="O46969" s="93"/>
      <c r="P46969" s="93"/>
    </row>
    <row r="46970" spans="14:16">
      <c r="N46970" s="102"/>
      <c r="O46970" s="93"/>
      <c r="P46970" s="93"/>
    </row>
    <row r="46971" spans="14:16">
      <c r="N46971" s="102"/>
      <c r="O46971" s="93"/>
      <c r="P46971" s="93"/>
    </row>
    <row r="46972" spans="14:16">
      <c r="N46972" s="102"/>
      <c r="O46972" s="93"/>
      <c r="P46972" s="93"/>
    </row>
    <row r="46973" spans="14:16">
      <c r="N46973" s="102"/>
      <c r="O46973" s="93"/>
      <c r="P46973" s="93"/>
    </row>
    <row r="46974" spans="14:16">
      <c r="N46974" s="102"/>
      <c r="O46974" s="93"/>
      <c r="P46974" s="93"/>
    </row>
    <row r="46975" spans="14:16">
      <c r="N46975" s="102"/>
      <c r="O46975" s="93"/>
      <c r="P46975" s="93"/>
    </row>
    <row r="46976" spans="14:16">
      <c r="N46976" s="102"/>
      <c r="O46976" s="93"/>
      <c r="P46976" s="93"/>
    </row>
    <row r="46977" spans="14:16">
      <c r="N46977" s="102"/>
      <c r="O46977" s="93"/>
      <c r="P46977" s="93"/>
    </row>
    <row r="46978" spans="14:16">
      <c r="N46978" s="102"/>
      <c r="O46978" s="93"/>
      <c r="P46978" s="93"/>
    </row>
    <row r="46979" spans="14:16">
      <c r="N46979" s="102"/>
      <c r="O46979" s="93"/>
      <c r="P46979" s="93"/>
    </row>
    <row r="46980" spans="14:16">
      <c r="N46980" s="102"/>
      <c r="O46980" s="93"/>
      <c r="P46980" s="93"/>
    </row>
    <row r="46981" spans="14:16">
      <c r="N46981" s="102"/>
      <c r="O46981" s="93"/>
      <c r="P46981" s="93"/>
    </row>
    <row r="46982" spans="14:16">
      <c r="N46982" s="102"/>
      <c r="O46982" s="93"/>
      <c r="P46982" s="93"/>
    </row>
    <row r="46983" spans="14:16">
      <c r="N46983" s="102"/>
      <c r="O46983" s="93"/>
      <c r="P46983" s="93"/>
    </row>
    <row r="46984" spans="14:16">
      <c r="N46984" s="102"/>
      <c r="O46984" s="93"/>
      <c r="P46984" s="93"/>
    </row>
    <row r="46985" spans="14:16">
      <c r="N46985" s="102"/>
      <c r="O46985" s="93"/>
      <c r="P46985" s="93"/>
    </row>
    <row r="46986" spans="14:16">
      <c r="N46986" s="102"/>
      <c r="O46986" s="93"/>
      <c r="P46986" s="93"/>
    </row>
    <row r="46987" spans="14:16">
      <c r="N46987" s="102"/>
      <c r="O46987" s="93"/>
      <c r="P46987" s="93"/>
    </row>
    <row r="46988" spans="14:16">
      <c r="N46988" s="102"/>
      <c r="O46988" s="93"/>
      <c r="P46988" s="93"/>
    </row>
    <row r="46989" spans="14:16">
      <c r="N46989" s="102"/>
      <c r="O46989" s="93"/>
      <c r="P46989" s="93"/>
    </row>
    <row r="46990" spans="14:16">
      <c r="N46990" s="102"/>
      <c r="O46990" s="93"/>
      <c r="P46990" s="93"/>
    </row>
    <row r="46991" spans="14:16">
      <c r="N46991" s="102"/>
      <c r="O46991" s="93"/>
      <c r="P46991" s="93"/>
    </row>
    <row r="46992" spans="14:16">
      <c r="N46992" s="102"/>
      <c r="O46992" s="93"/>
      <c r="P46992" s="93"/>
    </row>
    <row r="46993" spans="14:16">
      <c r="N46993" s="102"/>
      <c r="O46993" s="93"/>
      <c r="P46993" s="93"/>
    </row>
    <row r="46994" spans="14:16">
      <c r="N46994" s="102"/>
      <c r="O46994" s="93"/>
      <c r="P46994" s="93"/>
    </row>
    <row r="46995" spans="14:16">
      <c r="N46995" s="102"/>
      <c r="O46995" s="93"/>
      <c r="P46995" s="93"/>
    </row>
    <row r="46996" spans="14:16">
      <c r="N46996" s="102"/>
      <c r="O46996" s="93"/>
      <c r="P46996" s="93"/>
    </row>
    <row r="46997" spans="14:16">
      <c r="N46997" s="102"/>
      <c r="O46997" s="93"/>
      <c r="P46997" s="93"/>
    </row>
    <row r="46998" spans="14:16">
      <c r="N46998" s="102"/>
      <c r="O46998" s="93"/>
      <c r="P46998" s="93"/>
    </row>
    <row r="46999" spans="14:16">
      <c r="N46999" s="102"/>
      <c r="O46999" s="93"/>
      <c r="P46999" s="93"/>
    </row>
    <row r="47000" spans="14:16">
      <c r="N47000" s="102"/>
      <c r="O47000" s="93"/>
      <c r="P47000" s="93"/>
    </row>
    <row r="47001" spans="14:16">
      <c r="N47001" s="102"/>
      <c r="O47001" s="93"/>
      <c r="P47001" s="93"/>
    </row>
    <row r="47002" spans="14:16">
      <c r="N47002" s="102"/>
      <c r="O47002" s="93"/>
      <c r="P47002" s="93"/>
    </row>
    <row r="47003" spans="14:16">
      <c r="N47003" s="102"/>
      <c r="O47003" s="93"/>
      <c r="P47003" s="93"/>
    </row>
    <row r="47004" spans="14:16">
      <c r="N47004" s="102"/>
      <c r="O47004" s="93"/>
      <c r="P47004" s="93"/>
    </row>
    <row r="47005" spans="14:16">
      <c r="N47005" s="102"/>
      <c r="O47005" s="93"/>
      <c r="P47005" s="93"/>
    </row>
    <row r="47006" spans="14:16">
      <c r="N47006" s="102"/>
      <c r="O47006" s="93"/>
      <c r="P47006" s="93"/>
    </row>
    <row r="47007" spans="14:16">
      <c r="N47007" s="102"/>
      <c r="O47007" s="93"/>
      <c r="P47007" s="93"/>
    </row>
    <row r="47008" spans="14:16">
      <c r="N47008" s="102"/>
      <c r="O47008" s="93"/>
      <c r="P47008" s="93"/>
    </row>
    <row r="47009" spans="14:16">
      <c r="N47009" s="102"/>
      <c r="O47009" s="93"/>
      <c r="P47009" s="93"/>
    </row>
    <row r="47010" spans="14:16">
      <c r="N47010" s="102"/>
      <c r="O47010" s="93"/>
      <c r="P47010" s="93"/>
    </row>
    <row r="47011" spans="14:16">
      <c r="N47011" s="102"/>
      <c r="O47011" s="93"/>
      <c r="P47011" s="93"/>
    </row>
    <row r="47012" spans="14:16">
      <c r="N47012" s="102"/>
      <c r="O47012" s="93"/>
      <c r="P47012" s="93"/>
    </row>
    <row r="47013" spans="14:16">
      <c r="N47013" s="102"/>
      <c r="O47013" s="93"/>
      <c r="P47013" s="93"/>
    </row>
    <row r="47014" spans="14:16">
      <c r="N47014" s="102"/>
      <c r="O47014" s="93"/>
      <c r="P47014" s="93"/>
    </row>
    <row r="47015" spans="14:16">
      <c r="N47015" s="102"/>
      <c r="O47015" s="93"/>
      <c r="P47015" s="93"/>
    </row>
    <row r="47016" spans="14:16">
      <c r="N47016" s="102"/>
      <c r="O47016" s="93"/>
      <c r="P47016" s="93"/>
    </row>
    <row r="47017" spans="14:16">
      <c r="N47017" s="102"/>
      <c r="O47017" s="93"/>
      <c r="P47017" s="93"/>
    </row>
    <row r="47018" spans="14:16">
      <c r="N47018" s="102"/>
      <c r="O47018" s="93"/>
      <c r="P47018" s="93"/>
    </row>
    <row r="47019" spans="14:16">
      <c r="N47019" s="102"/>
      <c r="O47019" s="93"/>
      <c r="P47019" s="93"/>
    </row>
    <row r="47020" spans="14:16">
      <c r="N47020" s="102"/>
      <c r="O47020" s="93"/>
      <c r="P47020" s="93"/>
    </row>
    <row r="47021" spans="14:16">
      <c r="N47021" s="102"/>
      <c r="O47021" s="93"/>
      <c r="P47021" s="93"/>
    </row>
    <row r="47022" spans="14:16">
      <c r="N47022" s="102"/>
      <c r="O47022" s="93"/>
      <c r="P47022" s="93"/>
    </row>
    <row r="47023" spans="14:16">
      <c r="N47023" s="102"/>
      <c r="O47023" s="93"/>
      <c r="P47023" s="93"/>
    </row>
    <row r="47024" spans="14:16">
      <c r="N47024" s="102"/>
      <c r="O47024" s="93"/>
      <c r="P47024" s="93"/>
    </row>
    <row r="47025" spans="14:16">
      <c r="N47025" s="102"/>
      <c r="O47025" s="93"/>
      <c r="P47025" s="93"/>
    </row>
    <row r="47026" spans="14:16">
      <c r="N47026" s="102"/>
      <c r="O47026" s="93"/>
      <c r="P47026" s="93"/>
    </row>
    <row r="47027" spans="14:16">
      <c r="N47027" s="102"/>
      <c r="O47027" s="93"/>
      <c r="P47027" s="93"/>
    </row>
    <row r="47028" spans="14:16">
      <c r="N47028" s="102"/>
      <c r="O47028" s="93"/>
      <c r="P47028" s="93"/>
    </row>
    <row r="47029" spans="14:16">
      <c r="N47029" s="102"/>
      <c r="O47029" s="93"/>
      <c r="P47029" s="93"/>
    </row>
    <row r="47030" spans="14:16">
      <c r="N47030" s="102"/>
      <c r="O47030" s="93"/>
      <c r="P47030" s="93"/>
    </row>
    <row r="47031" spans="14:16">
      <c r="N47031" s="102"/>
      <c r="O47031" s="93"/>
      <c r="P47031" s="93"/>
    </row>
    <row r="47032" spans="14:16">
      <c r="N47032" s="102"/>
      <c r="O47032" s="93"/>
      <c r="P47032" s="93"/>
    </row>
    <row r="47033" spans="14:16">
      <c r="N47033" s="102"/>
      <c r="O47033" s="93"/>
      <c r="P47033" s="93"/>
    </row>
    <row r="47034" spans="14:16">
      <c r="N47034" s="102"/>
      <c r="O47034" s="93"/>
      <c r="P47034" s="93"/>
    </row>
    <row r="47035" spans="14:16">
      <c r="N47035" s="102"/>
      <c r="O47035" s="93"/>
      <c r="P47035" s="93"/>
    </row>
    <row r="47036" spans="14:16">
      <c r="N47036" s="102"/>
      <c r="O47036" s="93"/>
      <c r="P47036" s="93"/>
    </row>
    <row r="47037" spans="14:16">
      <c r="N47037" s="102"/>
      <c r="O47037" s="93"/>
      <c r="P47037" s="93"/>
    </row>
    <row r="47038" spans="14:16">
      <c r="N47038" s="102"/>
      <c r="O47038" s="93"/>
      <c r="P47038" s="93"/>
    </row>
    <row r="47039" spans="14:16">
      <c r="N47039" s="102"/>
      <c r="O47039" s="93"/>
      <c r="P47039" s="93"/>
    </row>
    <row r="47040" spans="14:16">
      <c r="N47040" s="102"/>
      <c r="O47040" s="93"/>
      <c r="P47040" s="93"/>
    </row>
    <row r="47041" spans="14:16">
      <c r="N47041" s="102"/>
      <c r="O47041" s="93"/>
      <c r="P47041" s="93"/>
    </row>
    <row r="47042" spans="14:16">
      <c r="N47042" s="102"/>
      <c r="O47042" s="93"/>
      <c r="P47042" s="93"/>
    </row>
    <row r="47043" spans="14:16">
      <c r="N47043" s="102"/>
      <c r="O47043" s="93"/>
      <c r="P47043" s="93"/>
    </row>
    <row r="47044" spans="14:16">
      <c r="N47044" s="102"/>
      <c r="O47044" s="93"/>
      <c r="P47044" s="93"/>
    </row>
    <row r="47045" spans="14:16">
      <c r="N47045" s="102"/>
      <c r="O47045" s="93"/>
      <c r="P47045" s="93"/>
    </row>
    <row r="47046" spans="14:16">
      <c r="N47046" s="102"/>
      <c r="O47046" s="93"/>
      <c r="P47046" s="93"/>
    </row>
    <row r="47047" spans="14:16">
      <c r="N47047" s="102"/>
      <c r="O47047" s="93"/>
      <c r="P47047" s="93"/>
    </row>
    <row r="47048" spans="14:16">
      <c r="N47048" s="102"/>
      <c r="O47048" s="93"/>
      <c r="P47048" s="93"/>
    </row>
    <row r="47049" spans="14:16">
      <c r="N47049" s="102"/>
      <c r="O47049" s="93"/>
      <c r="P47049" s="93"/>
    </row>
    <row r="47050" spans="14:16">
      <c r="N47050" s="102"/>
      <c r="O47050" s="93"/>
      <c r="P47050" s="93"/>
    </row>
    <row r="47051" spans="14:16">
      <c r="N47051" s="102"/>
      <c r="O47051" s="93"/>
      <c r="P47051" s="93"/>
    </row>
    <row r="47052" spans="14:16">
      <c r="N47052" s="102"/>
      <c r="O47052" s="93"/>
      <c r="P47052" s="93"/>
    </row>
    <row r="47053" spans="14:16">
      <c r="N47053" s="102"/>
      <c r="O47053" s="93"/>
      <c r="P47053" s="93"/>
    </row>
    <row r="47054" spans="14:16">
      <c r="N47054" s="102"/>
      <c r="O47054" s="93"/>
      <c r="P47054" s="93"/>
    </row>
    <row r="47055" spans="14:16">
      <c r="N47055" s="102"/>
      <c r="O47055" s="93"/>
      <c r="P47055" s="93"/>
    </row>
    <row r="47056" spans="14:16">
      <c r="N47056" s="102"/>
      <c r="O47056" s="93"/>
      <c r="P47056" s="93"/>
    </row>
    <row r="47057" spans="14:16">
      <c r="N47057" s="102"/>
      <c r="O47057" s="93"/>
      <c r="P47057" s="93"/>
    </row>
    <row r="47058" spans="14:16">
      <c r="N47058" s="102"/>
      <c r="O47058" s="93"/>
      <c r="P47058" s="93"/>
    </row>
    <row r="47059" spans="14:16">
      <c r="N47059" s="102"/>
      <c r="O47059" s="93"/>
      <c r="P47059" s="93"/>
    </row>
    <row r="47060" spans="14:16">
      <c r="N47060" s="102"/>
      <c r="O47060" s="93"/>
      <c r="P47060" s="93"/>
    </row>
    <row r="47061" spans="14:16">
      <c r="N47061" s="102"/>
      <c r="O47061" s="93"/>
      <c r="P47061" s="93"/>
    </row>
    <row r="47062" spans="14:16">
      <c r="N47062" s="102"/>
      <c r="O47062" s="93"/>
      <c r="P47062" s="93"/>
    </row>
    <row r="47063" spans="14:16">
      <c r="N47063" s="102"/>
      <c r="O47063" s="93"/>
      <c r="P47063" s="93"/>
    </row>
    <row r="47064" spans="14:16">
      <c r="N47064" s="102"/>
      <c r="O47064" s="93"/>
      <c r="P47064" s="93"/>
    </row>
    <row r="47065" spans="14:16">
      <c r="N47065" s="102"/>
      <c r="O47065" s="93"/>
      <c r="P47065" s="93"/>
    </row>
    <row r="47066" spans="14:16">
      <c r="N47066" s="102"/>
      <c r="O47066" s="93"/>
      <c r="P47066" s="93"/>
    </row>
    <row r="47067" spans="14:16">
      <c r="N47067" s="102"/>
      <c r="O47067" s="93"/>
      <c r="P47067" s="93"/>
    </row>
    <row r="47068" spans="14:16">
      <c r="N47068" s="102"/>
      <c r="O47068" s="93"/>
      <c r="P47068" s="93"/>
    </row>
    <row r="47069" spans="14:16">
      <c r="N47069" s="102"/>
      <c r="O47069" s="93"/>
      <c r="P47069" s="93"/>
    </row>
    <row r="47070" spans="14:16">
      <c r="N47070" s="102"/>
      <c r="O47070" s="93"/>
      <c r="P47070" s="93"/>
    </row>
    <row r="47071" spans="14:16">
      <c r="N47071" s="102"/>
      <c r="O47071" s="93"/>
      <c r="P47071" s="93"/>
    </row>
    <row r="47072" spans="14:16">
      <c r="N47072" s="102"/>
      <c r="O47072" s="93"/>
      <c r="P47072" s="93"/>
    </row>
    <row r="47073" spans="14:16">
      <c r="N47073" s="102"/>
      <c r="O47073" s="93"/>
      <c r="P47073" s="93"/>
    </row>
    <row r="47074" spans="14:16">
      <c r="N47074" s="102"/>
      <c r="O47074" s="93"/>
      <c r="P47074" s="93"/>
    </row>
    <row r="47075" spans="14:16">
      <c r="N47075" s="102"/>
      <c r="O47075" s="93"/>
      <c r="P47075" s="93"/>
    </row>
    <row r="47076" spans="14:16">
      <c r="N47076" s="102"/>
      <c r="O47076" s="93"/>
      <c r="P47076" s="93"/>
    </row>
    <row r="47077" spans="14:16">
      <c r="N47077" s="102"/>
      <c r="O47077" s="93"/>
      <c r="P47077" s="93"/>
    </row>
    <row r="47078" spans="14:16">
      <c r="N47078" s="102"/>
      <c r="O47078" s="93"/>
      <c r="P47078" s="93"/>
    </row>
    <row r="47079" spans="14:16">
      <c r="N47079" s="102"/>
      <c r="O47079" s="93"/>
      <c r="P47079" s="93"/>
    </row>
    <row r="47080" spans="14:16">
      <c r="N47080" s="102"/>
      <c r="O47080" s="93"/>
      <c r="P47080" s="93"/>
    </row>
    <row r="47081" spans="14:16">
      <c r="N47081" s="102"/>
      <c r="O47081" s="93"/>
      <c r="P47081" s="93"/>
    </row>
    <row r="47082" spans="14:16">
      <c r="N47082" s="102"/>
      <c r="O47082" s="93"/>
      <c r="P47082" s="93"/>
    </row>
    <row r="47083" spans="14:16">
      <c r="N47083" s="102"/>
      <c r="O47083" s="93"/>
      <c r="P47083" s="93"/>
    </row>
    <row r="47084" spans="14:16">
      <c r="N47084" s="102"/>
      <c r="O47084" s="93"/>
      <c r="P47084" s="93"/>
    </row>
    <row r="47085" spans="14:16">
      <c r="N47085" s="102"/>
      <c r="O47085" s="93"/>
      <c r="P47085" s="93"/>
    </row>
    <row r="47086" spans="14:16">
      <c r="N47086" s="102"/>
      <c r="O47086" s="93"/>
      <c r="P47086" s="93"/>
    </row>
    <row r="47087" spans="14:16">
      <c r="N47087" s="102"/>
      <c r="O47087" s="93"/>
      <c r="P47087" s="93"/>
    </row>
    <row r="47088" spans="14:16">
      <c r="N47088" s="102"/>
      <c r="O47088" s="93"/>
      <c r="P47088" s="93"/>
    </row>
    <row r="47089" spans="14:16">
      <c r="N47089" s="102"/>
      <c r="O47089" s="93"/>
      <c r="P47089" s="93"/>
    </row>
    <row r="47090" spans="14:16">
      <c r="N47090" s="102"/>
      <c r="O47090" s="93"/>
      <c r="P47090" s="93"/>
    </row>
    <row r="47091" spans="14:16">
      <c r="N47091" s="102"/>
      <c r="O47091" s="93"/>
      <c r="P47091" s="93"/>
    </row>
    <row r="47092" spans="14:16">
      <c r="N47092" s="102"/>
      <c r="O47092" s="93"/>
      <c r="P47092" s="93"/>
    </row>
    <row r="47093" spans="14:16">
      <c r="N47093" s="102"/>
      <c r="O47093" s="93"/>
      <c r="P47093" s="93"/>
    </row>
    <row r="47094" spans="14:16">
      <c r="N47094" s="102"/>
      <c r="O47094" s="93"/>
      <c r="P47094" s="93"/>
    </row>
    <row r="47095" spans="14:16">
      <c r="N47095" s="102"/>
      <c r="O47095" s="93"/>
      <c r="P47095" s="93"/>
    </row>
    <row r="47096" spans="14:16">
      <c r="N47096" s="102"/>
      <c r="O47096" s="93"/>
      <c r="P47096" s="93"/>
    </row>
    <row r="47097" spans="14:16">
      <c r="N47097" s="102"/>
      <c r="O47097" s="93"/>
      <c r="P47097" s="93"/>
    </row>
    <row r="47098" spans="14:16">
      <c r="N47098" s="102"/>
      <c r="O47098" s="93"/>
      <c r="P47098" s="93"/>
    </row>
    <row r="47099" spans="14:16">
      <c r="N47099" s="102"/>
      <c r="O47099" s="93"/>
      <c r="P47099" s="93"/>
    </row>
    <row r="47100" spans="14:16">
      <c r="N47100" s="102"/>
      <c r="O47100" s="93"/>
      <c r="P47100" s="93"/>
    </row>
    <row r="47101" spans="14:16">
      <c r="N47101" s="102"/>
      <c r="O47101" s="93"/>
      <c r="P47101" s="93"/>
    </row>
    <row r="47102" spans="14:16">
      <c r="N47102" s="102"/>
      <c r="O47102" s="93"/>
      <c r="P47102" s="93"/>
    </row>
    <row r="47103" spans="14:16">
      <c r="N47103" s="102"/>
      <c r="O47103" s="93"/>
      <c r="P47103" s="93"/>
    </row>
    <row r="47104" spans="14:16">
      <c r="N47104" s="102"/>
      <c r="O47104" s="93"/>
      <c r="P47104" s="93"/>
    </row>
    <row r="47105" spans="14:16">
      <c r="N47105" s="102"/>
      <c r="O47105" s="93"/>
      <c r="P47105" s="93"/>
    </row>
    <row r="47106" spans="14:16">
      <c r="N47106" s="102"/>
      <c r="O47106" s="93"/>
      <c r="P47106" s="93"/>
    </row>
    <row r="47107" spans="14:16">
      <c r="N47107" s="102"/>
      <c r="O47107" s="93"/>
      <c r="P47107" s="93"/>
    </row>
    <row r="47108" spans="14:16">
      <c r="N47108" s="102"/>
      <c r="O47108" s="93"/>
      <c r="P47108" s="93"/>
    </row>
    <row r="47109" spans="14:16">
      <c r="N47109" s="102"/>
      <c r="O47109" s="93"/>
      <c r="P47109" s="93"/>
    </row>
    <row r="47110" spans="14:16">
      <c r="N47110" s="102"/>
      <c r="O47110" s="93"/>
      <c r="P47110" s="93"/>
    </row>
    <row r="47111" spans="14:16">
      <c r="N47111" s="102"/>
      <c r="O47111" s="93"/>
      <c r="P47111" s="93"/>
    </row>
    <row r="47112" spans="14:16">
      <c r="N47112" s="102"/>
      <c r="O47112" s="93"/>
      <c r="P47112" s="93"/>
    </row>
    <row r="47113" spans="14:16">
      <c r="N47113" s="102"/>
      <c r="O47113" s="93"/>
      <c r="P47113" s="93"/>
    </row>
    <row r="47114" spans="14:16">
      <c r="N47114" s="102"/>
      <c r="O47114" s="93"/>
      <c r="P47114" s="93"/>
    </row>
    <row r="47115" spans="14:16">
      <c r="N47115" s="102"/>
      <c r="O47115" s="93"/>
      <c r="P47115" s="93"/>
    </row>
    <row r="47116" spans="14:16">
      <c r="N47116" s="102"/>
      <c r="O47116" s="93"/>
      <c r="P47116" s="93"/>
    </row>
    <row r="47117" spans="14:16">
      <c r="N47117" s="102"/>
      <c r="O47117" s="93"/>
      <c r="P47117" s="93"/>
    </row>
    <row r="47118" spans="14:16">
      <c r="N47118" s="102"/>
      <c r="O47118" s="93"/>
      <c r="P47118" s="93"/>
    </row>
    <row r="47119" spans="14:16">
      <c r="N47119" s="102"/>
      <c r="O47119" s="93"/>
      <c r="P47119" s="93"/>
    </row>
    <row r="47120" spans="14:16">
      <c r="N47120" s="102"/>
      <c r="O47120" s="93"/>
      <c r="P47120" s="93"/>
    </row>
    <row r="47121" spans="14:16">
      <c r="N47121" s="102"/>
      <c r="O47121" s="93"/>
      <c r="P47121" s="93"/>
    </row>
    <row r="47122" spans="14:16">
      <c r="N47122" s="102"/>
      <c r="O47122" s="93"/>
      <c r="P47122" s="93"/>
    </row>
    <row r="47123" spans="14:16">
      <c r="N47123" s="102"/>
      <c r="O47123" s="93"/>
      <c r="P47123" s="93"/>
    </row>
    <row r="47124" spans="14:16">
      <c r="N47124" s="102"/>
      <c r="O47124" s="93"/>
      <c r="P47124" s="93"/>
    </row>
    <row r="47125" spans="14:16">
      <c r="N47125" s="102"/>
      <c r="O47125" s="93"/>
      <c r="P47125" s="93"/>
    </row>
    <row r="47126" spans="14:16">
      <c r="N47126" s="102"/>
      <c r="O47126" s="93"/>
      <c r="P47126" s="93"/>
    </row>
    <row r="47127" spans="14:16">
      <c r="N47127" s="102"/>
      <c r="O47127" s="93"/>
      <c r="P47127" s="93"/>
    </row>
    <row r="47128" spans="14:16">
      <c r="N47128" s="102"/>
      <c r="O47128" s="93"/>
      <c r="P47128" s="93"/>
    </row>
    <row r="47129" spans="14:16">
      <c r="N47129" s="102"/>
      <c r="O47129" s="93"/>
      <c r="P47129" s="93"/>
    </row>
    <row r="47130" spans="14:16">
      <c r="N47130" s="102"/>
      <c r="O47130" s="93"/>
      <c r="P47130" s="93"/>
    </row>
    <row r="47131" spans="14:16">
      <c r="N47131" s="102"/>
      <c r="O47131" s="93"/>
      <c r="P47131" s="93"/>
    </row>
    <row r="47132" spans="14:16">
      <c r="N47132" s="102"/>
      <c r="O47132" s="93"/>
      <c r="P47132" s="93"/>
    </row>
    <row r="47133" spans="14:16">
      <c r="N47133" s="102"/>
      <c r="O47133" s="93"/>
      <c r="P47133" s="93"/>
    </row>
    <row r="47134" spans="14:16">
      <c r="N47134" s="102"/>
      <c r="O47134" s="93"/>
      <c r="P47134" s="93"/>
    </row>
    <row r="47135" spans="14:16">
      <c r="N47135" s="102"/>
      <c r="O47135" s="93"/>
      <c r="P47135" s="93"/>
    </row>
    <row r="47136" spans="14:16">
      <c r="N47136" s="102"/>
      <c r="O47136" s="93"/>
      <c r="P47136" s="93"/>
    </row>
    <row r="47137" spans="14:16">
      <c r="N47137" s="102"/>
      <c r="O47137" s="93"/>
      <c r="P47137" s="93"/>
    </row>
    <row r="47138" spans="14:16">
      <c r="N47138" s="102"/>
      <c r="O47138" s="93"/>
      <c r="P47138" s="93"/>
    </row>
    <row r="47139" spans="14:16">
      <c r="N47139" s="102"/>
      <c r="O47139" s="93"/>
      <c r="P47139" s="93"/>
    </row>
    <row r="47140" spans="14:16">
      <c r="N47140" s="102"/>
      <c r="O47140" s="93"/>
      <c r="P47140" s="93"/>
    </row>
    <row r="47141" spans="14:16">
      <c r="N47141" s="102"/>
      <c r="O47141" s="93"/>
      <c r="P47141" s="93"/>
    </row>
    <row r="47142" spans="14:16">
      <c r="N47142" s="102"/>
      <c r="O47142" s="93"/>
      <c r="P47142" s="93"/>
    </row>
    <row r="47143" spans="14:16">
      <c r="N47143" s="102"/>
      <c r="O47143" s="93"/>
      <c r="P47143" s="93"/>
    </row>
    <row r="47144" spans="14:16">
      <c r="N47144" s="102"/>
      <c r="O47144" s="93"/>
      <c r="P47144" s="93"/>
    </row>
    <row r="47145" spans="14:16">
      <c r="N47145" s="102"/>
      <c r="O47145" s="93"/>
      <c r="P47145" s="93"/>
    </row>
    <row r="47146" spans="14:16">
      <c r="N47146" s="102"/>
      <c r="O47146" s="93"/>
      <c r="P47146" s="93"/>
    </row>
    <row r="47147" spans="14:16">
      <c r="N47147" s="102"/>
      <c r="O47147" s="93"/>
      <c r="P47147" s="93"/>
    </row>
    <row r="47148" spans="14:16">
      <c r="N47148" s="102"/>
      <c r="O47148" s="93"/>
      <c r="P47148" s="93"/>
    </row>
    <row r="47149" spans="14:16">
      <c r="N47149" s="102"/>
      <c r="O47149" s="93"/>
      <c r="P47149" s="93"/>
    </row>
    <row r="47150" spans="14:16">
      <c r="N47150" s="102"/>
      <c r="O47150" s="93"/>
      <c r="P47150" s="93"/>
    </row>
    <row r="47151" spans="14:16">
      <c r="N47151" s="102"/>
      <c r="O47151" s="93"/>
      <c r="P47151" s="93"/>
    </row>
    <row r="47152" spans="14:16">
      <c r="N47152" s="102"/>
      <c r="O47152" s="93"/>
      <c r="P47152" s="93"/>
    </row>
    <row r="47153" spans="14:16">
      <c r="N47153" s="102"/>
      <c r="O47153" s="93"/>
      <c r="P47153" s="93"/>
    </row>
    <row r="47154" spans="14:16">
      <c r="N47154" s="102"/>
      <c r="O47154" s="93"/>
      <c r="P47154" s="93"/>
    </row>
    <row r="47155" spans="14:16">
      <c r="N47155" s="102"/>
      <c r="O47155" s="93"/>
      <c r="P47155" s="93"/>
    </row>
    <row r="47156" spans="14:16">
      <c r="N47156" s="102"/>
      <c r="O47156" s="93"/>
      <c r="P47156" s="93"/>
    </row>
    <row r="47157" spans="14:16">
      <c r="N47157" s="102"/>
      <c r="O47157" s="93"/>
      <c r="P47157" s="93"/>
    </row>
    <row r="47158" spans="14:16">
      <c r="N47158" s="102"/>
      <c r="O47158" s="93"/>
      <c r="P47158" s="93"/>
    </row>
    <row r="47159" spans="14:16">
      <c r="N47159" s="102"/>
      <c r="O47159" s="93"/>
      <c r="P47159" s="93"/>
    </row>
    <row r="47160" spans="14:16">
      <c r="N47160" s="102"/>
      <c r="O47160" s="93"/>
      <c r="P47160" s="93"/>
    </row>
    <row r="47161" spans="14:16">
      <c r="N47161" s="102"/>
      <c r="O47161" s="93"/>
      <c r="P47161" s="93"/>
    </row>
    <row r="47162" spans="14:16">
      <c r="N47162" s="102"/>
      <c r="O47162" s="93"/>
      <c r="P47162" s="93"/>
    </row>
    <row r="47163" spans="14:16">
      <c r="N47163" s="102"/>
      <c r="O47163" s="93"/>
      <c r="P47163" s="93"/>
    </row>
    <row r="47164" spans="14:16">
      <c r="N47164" s="102"/>
      <c r="O47164" s="93"/>
      <c r="P47164" s="93"/>
    </row>
    <row r="47165" spans="14:16">
      <c r="N47165" s="102"/>
      <c r="O47165" s="93"/>
      <c r="P47165" s="93"/>
    </row>
    <row r="47166" spans="14:16">
      <c r="N47166" s="102"/>
      <c r="O47166" s="93"/>
      <c r="P47166" s="93"/>
    </row>
    <row r="47167" spans="14:16">
      <c r="N47167" s="102"/>
      <c r="O47167" s="93"/>
      <c r="P47167" s="93"/>
    </row>
    <row r="47168" spans="14:16">
      <c r="N47168" s="102"/>
      <c r="O47168" s="93"/>
      <c r="P47168" s="93"/>
    </row>
    <row r="47169" spans="14:16">
      <c r="N47169" s="102"/>
      <c r="O47169" s="93"/>
      <c r="P47169" s="93"/>
    </row>
    <row r="47170" spans="14:16">
      <c r="N47170" s="102"/>
      <c r="O47170" s="93"/>
      <c r="P47170" s="93"/>
    </row>
    <row r="47171" spans="14:16">
      <c r="N47171" s="102"/>
      <c r="O47171" s="93"/>
      <c r="P47171" s="93"/>
    </row>
    <row r="47172" spans="14:16">
      <c r="N47172" s="102"/>
      <c r="O47172" s="93"/>
      <c r="P47172" s="93"/>
    </row>
    <row r="47173" spans="14:16">
      <c r="N47173" s="102"/>
      <c r="O47173" s="93"/>
      <c r="P47173" s="93"/>
    </row>
    <row r="47174" spans="14:16">
      <c r="N47174" s="102"/>
      <c r="O47174" s="93"/>
      <c r="P47174" s="93"/>
    </row>
    <row r="47175" spans="14:16">
      <c r="N47175" s="102"/>
      <c r="O47175" s="93"/>
      <c r="P47175" s="93"/>
    </row>
    <row r="47176" spans="14:16">
      <c r="N47176" s="102"/>
      <c r="O47176" s="93"/>
      <c r="P47176" s="93"/>
    </row>
    <row r="47177" spans="14:16">
      <c r="N47177" s="102"/>
      <c r="O47177" s="93"/>
      <c r="P47177" s="93"/>
    </row>
    <row r="47178" spans="14:16">
      <c r="N47178" s="102"/>
      <c r="O47178" s="93"/>
      <c r="P47178" s="93"/>
    </row>
    <row r="47179" spans="14:16">
      <c r="N47179" s="102"/>
      <c r="O47179" s="93"/>
      <c r="P47179" s="93"/>
    </row>
    <row r="47180" spans="14:16">
      <c r="N47180" s="102"/>
      <c r="O47180" s="93"/>
      <c r="P47180" s="93"/>
    </row>
    <row r="47181" spans="14:16">
      <c r="N47181" s="102"/>
      <c r="O47181" s="93"/>
      <c r="P47181" s="93"/>
    </row>
    <row r="47182" spans="14:16">
      <c r="N47182" s="102"/>
      <c r="O47182" s="93"/>
      <c r="P47182" s="93"/>
    </row>
    <row r="47183" spans="14:16">
      <c r="N47183" s="102"/>
      <c r="O47183" s="93"/>
      <c r="P47183" s="93"/>
    </row>
    <row r="47184" spans="14:16">
      <c r="N47184" s="102"/>
      <c r="O47184" s="93"/>
      <c r="P47184" s="93"/>
    </row>
    <row r="47185" spans="14:16">
      <c r="N47185" s="102"/>
      <c r="O47185" s="93"/>
      <c r="P47185" s="93"/>
    </row>
    <row r="47186" spans="14:16">
      <c r="N47186" s="102"/>
      <c r="O47186" s="93"/>
      <c r="P47186" s="93"/>
    </row>
    <row r="47187" spans="14:16">
      <c r="N47187" s="102"/>
      <c r="O47187" s="93"/>
      <c r="P47187" s="93"/>
    </row>
    <row r="47188" spans="14:16">
      <c r="N47188" s="102"/>
      <c r="O47188" s="93"/>
      <c r="P47188" s="93"/>
    </row>
    <row r="47189" spans="14:16">
      <c r="N47189" s="102"/>
      <c r="O47189" s="93"/>
      <c r="P47189" s="93"/>
    </row>
    <row r="47190" spans="14:16">
      <c r="N47190" s="102"/>
      <c r="O47190" s="93"/>
      <c r="P47190" s="93"/>
    </row>
    <row r="47191" spans="14:16">
      <c r="N47191" s="102"/>
      <c r="O47191" s="93"/>
      <c r="P47191" s="93"/>
    </row>
    <row r="47192" spans="14:16">
      <c r="N47192" s="102"/>
      <c r="O47192" s="93"/>
      <c r="P47192" s="93"/>
    </row>
    <row r="47193" spans="14:16">
      <c r="N47193" s="102"/>
      <c r="O47193" s="93"/>
      <c r="P47193" s="93"/>
    </row>
    <row r="47194" spans="14:16">
      <c r="N47194" s="102"/>
      <c r="O47194" s="93"/>
      <c r="P47194" s="93"/>
    </row>
    <row r="47195" spans="14:16">
      <c r="N47195" s="102"/>
      <c r="O47195" s="93"/>
      <c r="P47195" s="93"/>
    </row>
    <row r="47196" spans="14:16">
      <c r="N47196" s="102"/>
      <c r="O47196" s="93"/>
      <c r="P47196" s="93"/>
    </row>
    <row r="47197" spans="14:16">
      <c r="N47197" s="102"/>
      <c r="O47197" s="93"/>
      <c r="P47197" s="93"/>
    </row>
    <row r="47198" spans="14:16">
      <c r="N47198" s="102"/>
      <c r="O47198" s="93"/>
      <c r="P47198" s="93"/>
    </row>
    <row r="47199" spans="14:16">
      <c r="N47199" s="102"/>
      <c r="O47199" s="93"/>
      <c r="P47199" s="93"/>
    </row>
    <row r="47200" spans="14:16">
      <c r="N47200" s="102"/>
      <c r="O47200" s="93"/>
      <c r="P47200" s="93"/>
    </row>
    <row r="47201" spans="14:16">
      <c r="N47201" s="102"/>
      <c r="O47201" s="93"/>
      <c r="P47201" s="93"/>
    </row>
    <row r="47202" spans="14:16">
      <c r="N47202" s="102"/>
      <c r="O47202" s="93"/>
      <c r="P47202" s="93"/>
    </row>
    <row r="47203" spans="14:16">
      <c r="N47203" s="102"/>
      <c r="O47203" s="93"/>
      <c r="P47203" s="93"/>
    </row>
    <row r="47204" spans="14:16">
      <c r="N47204" s="102"/>
      <c r="O47204" s="93"/>
      <c r="P47204" s="93"/>
    </row>
    <row r="47205" spans="14:16">
      <c r="N47205" s="102"/>
      <c r="O47205" s="93"/>
      <c r="P47205" s="93"/>
    </row>
    <row r="47206" spans="14:16">
      <c r="N47206" s="102"/>
      <c r="O47206" s="93"/>
      <c r="P47206" s="93"/>
    </row>
    <row r="47207" spans="14:16">
      <c r="N47207" s="102"/>
      <c r="O47207" s="93"/>
      <c r="P47207" s="93"/>
    </row>
    <row r="47208" spans="14:16">
      <c r="N47208" s="102"/>
      <c r="O47208" s="93"/>
      <c r="P47208" s="93"/>
    </row>
    <row r="47209" spans="14:16">
      <c r="N47209" s="102"/>
      <c r="O47209" s="93"/>
      <c r="P47209" s="93"/>
    </row>
    <row r="47210" spans="14:16">
      <c r="N47210" s="102"/>
      <c r="O47210" s="93"/>
      <c r="P47210" s="93"/>
    </row>
    <row r="47211" spans="14:16">
      <c r="N47211" s="102"/>
      <c r="O47211" s="93"/>
      <c r="P47211" s="93"/>
    </row>
    <row r="47212" spans="14:16">
      <c r="N47212" s="102"/>
      <c r="O47212" s="93"/>
      <c r="P47212" s="93"/>
    </row>
    <row r="47213" spans="14:16">
      <c r="N47213" s="102"/>
      <c r="O47213" s="93"/>
      <c r="P47213" s="93"/>
    </row>
    <row r="47214" spans="14:16">
      <c r="N47214" s="102"/>
      <c r="O47214" s="93"/>
      <c r="P47214" s="93"/>
    </row>
    <row r="47215" spans="14:16">
      <c r="N47215" s="102"/>
      <c r="O47215" s="93"/>
      <c r="P47215" s="93"/>
    </row>
    <row r="47216" spans="14:16">
      <c r="N47216" s="102"/>
      <c r="O47216" s="93"/>
      <c r="P47216" s="93"/>
    </row>
    <row r="47217" spans="14:16">
      <c r="N47217" s="102"/>
      <c r="O47217" s="93"/>
      <c r="P47217" s="93"/>
    </row>
    <row r="47218" spans="14:16">
      <c r="N47218" s="102"/>
      <c r="O47218" s="93"/>
      <c r="P47218" s="93"/>
    </row>
    <row r="47219" spans="14:16">
      <c r="N47219" s="102"/>
      <c r="O47219" s="93"/>
      <c r="P47219" s="93"/>
    </row>
    <row r="47220" spans="14:16">
      <c r="N47220" s="102"/>
      <c r="O47220" s="93"/>
      <c r="P47220" s="93"/>
    </row>
    <row r="47221" spans="14:16">
      <c r="N47221" s="102"/>
      <c r="O47221" s="93"/>
      <c r="P47221" s="93"/>
    </row>
    <row r="47222" spans="14:16">
      <c r="N47222" s="102"/>
      <c r="O47222" s="93"/>
      <c r="P47222" s="93"/>
    </row>
    <row r="47223" spans="14:16">
      <c r="N47223" s="102"/>
      <c r="O47223" s="93"/>
      <c r="P47223" s="93"/>
    </row>
    <row r="47224" spans="14:16">
      <c r="N47224" s="102"/>
      <c r="O47224" s="93"/>
      <c r="P47224" s="93"/>
    </row>
    <row r="47225" spans="14:16">
      <c r="N47225" s="102"/>
      <c r="O47225" s="93"/>
      <c r="P47225" s="93"/>
    </row>
    <row r="47226" spans="14:16">
      <c r="N47226" s="102"/>
      <c r="O47226" s="93"/>
      <c r="P47226" s="93"/>
    </row>
    <row r="47227" spans="14:16">
      <c r="N47227" s="102"/>
      <c r="O47227" s="93"/>
      <c r="P47227" s="93"/>
    </row>
    <row r="47228" spans="14:16">
      <c r="N47228" s="102"/>
      <c r="O47228" s="93"/>
      <c r="P47228" s="93"/>
    </row>
    <row r="47229" spans="14:16">
      <c r="N47229" s="102"/>
      <c r="O47229" s="93"/>
      <c r="P47229" s="93"/>
    </row>
    <row r="47230" spans="14:16">
      <c r="N47230" s="102"/>
      <c r="O47230" s="93"/>
      <c r="P47230" s="93"/>
    </row>
    <row r="47231" spans="14:16">
      <c r="N47231" s="102"/>
      <c r="O47231" s="93"/>
      <c r="P47231" s="93"/>
    </row>
    <row r="47232" spans="14:16">
      <c r="N47232" s="102"/>
      <c r="O47232" s="93"/>
      <c r="P47232" s="93"/>
    </row>
    <row r="47233" spans="14:16">
      <c r="N47233" s="102"/>
      <c r="O47233" s="93"/>
      <c r="P47233" s="93"/>
    </row>
    <row r="47234" spans="14:16">
      <c r="N47234" s="102"/>
      <c r="O47234" s="93"/>
      <c r="P47234" s="93"/>
    </row>
    <row r="47235" spans="14:16">
      <c r="N47235" s="102"/>
      <c r="O47235" s="93"/>
      <c r="P47235" s="93"/>
    </row>
    <row r="47236" spans="14:16">
      <c r="N47236" s="102"/>
      <c r="O47236" s="93"/>
      <c r="P47236" s="93"/>
    </row>
    <row r="47237" spans="14:16">
      <c r="N47237" s="102"/>
      <c r="O47237" s="93"/>
      <c r="P47237" s="93"/>
    </row>
    <row r="47238" spans="14:16">
      <c r="N47238" s="102"/>
      <c r="O47238" s="93"/>
      <c r="P47238" s="93"/>
    </row>
    <row r="47239" spans="14:16">
      <c r="N47239" s="102"/>
      <c r="O47239" s="93"/>
      <c r="P47239" s="93"/>
    </row>
    <row r="47240" spans="14:16">
      <c r="N47240" s="102"/>
      <c r="O47240" s="93"/>
      <c r="P47240" s="93"/>
    </row>
    <row r="47241" spans="14:16">
      <c r="N47241" s="102"/>
      <c r="O47241" s="93"/>
      <c r="P47241" s="93"/>
    </row>
    <row r="47242" spans="14:16">
      <c r="N47242" s="102"/>
      <c r="O47242" s="93"/>
      <c r="P47242" s="93"/>
    </row>
    <row r="47243" spans="14:16">
      <c r="N47243" s="102"/>
      <c r="O47243" s="93"/>
      <c r="P47243" s="93"/>
    </row>
    <row r="47244" spans="14:16">
      <c r="N47244" s="102"/>
      <c r="O47244" s="93"/>
      <c r="P47244" s="93"/>
    </row>
    <row r="47245" spans="14:16">
      <c r="N47245" s="102"/>
      <c r="O47245" s="93"/>
      <c r="P47245" s="93"/>
    </row>
    <row r="47246" spans="14:16">
      <c r="N47246" s="102"/>
      <c r="O47246" s="93"/>
      <c r="P47246" s="93"/>
    </row>
    <row r="47247" spans="14:16">
      <c r="N47247" s="102"/>
      <c r="O47247" s="93"/>
      <c r="P47247" s="93"/>
    </row>
    <row r="47248" spans="14:16">
      <c r="N47248" s="102"/>
      <c r="O47248" s="93"/>
      <c r="P47248" s="93"/>
    </row>
    <row r="47249" spans="14:16">
      <c r="N47249" s="102"/>
      <c r="O47249" s="93"/>
      <c r="P47249" s="93"/>
    </row>
    <row r="47250" spans="14:16">
      <c r="N47250" s="102"/>
      <c r="O47250" s="93"/>
      <c r="P47250" s="93"/>
    </row>
    <row r="47251" spans="14:16">
      <c r="N47251" s="102"/>
      <c r="O47251" s="93"/>
      <c r="P47251" s="93"/>
    </row>
    <row r="47252" spans="14:16">
      <c r="N47252" s="102"/>
      <c r="O47252" s="93"/>
      <c r="P47252" s="93"/>
    </row>
    <row r="47253" spans="14:16">
      <c r="N47253" s="102"/>
      <c r="O47253" s="93"/>
      <c r="P47253" s="93"/>
    </row>
    <row r="47254" spans="14:16">
      <c r="N47254" s="102"/>
      <c r="O47254" s="93"/>
      <c r="P47254" s="93"/>
    </row>
    <row r="47255" spans="14:16">
      <c r="N47255" s="102"/>
      <c r="O47255" s="93"/>
      <c r="P47255" s="93"/>
    </row>
    <row r="47256" spans="14:16">
      <c r="N47256" s="102"/>
      <c r="O47256" s="93"/>
      <c r="P47256" s="93"/>
    </row>
    <row r="47257" spans="14:16">
      <c r="N47257" s="102"/>
      <c r="O47257" s="93"/>
      <c r="P47257" s="93"/>
    </row>
    <row r="47258" spans="14:16">
      <c r="N47258" s="102"/>
      <c r="O47258" s="93"/>
      <c r="P47258" s="93"/>
    </row>
    <row r="47259" spans="14:16">
      <c r="N47259" s="102"/>
      <c r="O47259" s="93"/>
      <c r="P47259" s="93"/>
    </row>
    <row r="47260" spans="14:16">
      <c r="N47260" s="102"/>
      <c r="O47260" s="93"/>
      <c r="P47260" s="93"/>
    </row>
    <row r="47261" spans="14:16">
      <c r="N47261" s="102"/>
      <c r="O47261" s="93"/>
      <c r="P47261" s="93"/>
    </row>
    <row r="47262" spans="14:16">
      <c r="N47262" s="102"/>
      <c r="O47262" s="93"/>
      <c r="P47262" s="93"/>
    </row>
    <row r="47263" spans="14:16">
      <c r="N47263" s="102"/>
      <c r="O47263" s="93"/>
      <c r="P47263" s="93"/>
    </row>
    <row r="47264" spans="14:16">
      <c r="N47264" s="102"/>
      <c r="O47264" s="93"/>
      <c r="P47264" s="93"/>
    </row>
    <row r="47265" spans="14:16">
      <c r="N47265" s="102"/>
      <c r="O47265" s="93"/>
      <c r="P47265" s="93"/>
    </row>
    <row r="47266" spans="14:16">
      <c r="N47266" s="102"/>
      <c r="O47266" s="93"/>
      <c r="P47266" s="93"/>
    </row>
    <row r="47267" spans="14:16">
      <c r="N47267" s="102"/>
      <c r="O47267" s="93"/>
      <c r="P47267" s="93"/>
    </row>
    <row r="47268" spans="14:16">
      <c r="N47268" s="102"/>
      <c r="O47268" s="93"/>
      <c r="P47268" s="93"/>
    </row>
    <row r="47269" spans="14:16">
      <c r="N47269" s="102"/>
      <c r="O47269" s="93"/>
      <c r="P47269" s="93"/>
    </row>
    <row r="47270" spans="14:16">
      <c r="N47270" s="102"/>
      <c r="O47270" s="93"/>
      <c r="P47270" s="93"/>
    </row>
    <row r="47271" spans="14:16">
      <c r="N47271" s="102"/>
      <c r="O47271" s="93"/>
      <c r="P47271" s="93"/>
    </row>
    <row r="47272" spans="14:16">
      <c r="N47272" s="102"/>
      <c r="O47272" s="93"/>
      <c r="P47272" s="93"/>
    </row>
    <row r="47273" spans="14:16">
      <c r="N47273" s="102"/>
      <c r="O47273" s="93"/>
      <c r="P47273" s="93"/>
    </row>
    <row r="47274" spans="14:16">
      <c r="N47274" s="102"/>
      <c r="O47274" s="93"/>
      <c r="P47274" s="93"/>
    </row>
    <row r="47275" spans="14:16">
      <c r="N47275" s="102"/>
      <c r="O47275" s="93"/>
      <c r="P47275" s="93"/>
    </row>
    <row r="47276" spans="14:16">
      <c r="N47276" s="102"/>
      <c r="O47276" s="93"/>
      <c r="P47276" s="93"/>
    </row>
    <row r="47277" spans="14:16">
      <c r="N47277" s="102"/>
      <c r="O47277" s="93"/>
      <c r="P47277" s="93"/>
    </row>
    <row r="47278" spans="14:16">
      <c r="N47278" s="102"/>
      <c r="O47278" s="93"/>
      <c r="P47278" s="93"/>
    </row>
    <row r="47279" spans="14:16">
      <c r="N47279" s="102"/>
      <c r="O47279" s="93"/>
      <c r="P47279" s="93"/>
    </row>
    <row r="47280" spans="14:16">
      <c r="N47280" s="102"/>
      <c r="O47280" s="93"/>
      <c r="P47280" s="93"/>
    </row>
    <row r="47281" spans="14:16">
      <c r="N47281" s="102"/>
      <c r="O47281" s="93"/>
      <c r="P47281" s="93"/>
    </row>
    <row r="47282" spans="14:16">
      <c r="N47282" s="102"/>
      <c r="O47282" s="93"/>
      <c r="P47282" s="93"/>
    </row>
    <row r="47283" spans="14:16">
      <c r="N47283" s="102"/>
      <c r="O47283" s="93"/>
      <c r="P47283" s="93"/>
    </row>
    <row r="47284" spans="14:16">
      <c r="N47284" s="102"/>
      <c r="O47284" s="93"/>
      <c r="P47284" s="93"/>
    </row>
    <row r="47285" spans="14:16">
      <c r="N47285" s="102"/>
      <c r="O47285" s="93"/>
      <c r="P47285" s="93"/>
    </row>
    <row r="47286" spans="14:16">
      <c r="N47286" s="102"/>
      <c r="O47286" s="93"/>
      <c r="P47286" s="93"/>
    </row>
    <row r="47287" spans="14:16">
      <c r="N47287" s="102"/>
      <c r="O47287" s="93"/>
      <c r="P47287" s="93"/>
    </row>
    <row r="47288" spans="14:16">
      <c r="N47288" s="102"/>
      <c r="O47288" s="93"/>
      <c r="P47288" s="93"/>
    </row>
    <row r="47289" spans="14:16">
      <c r="N47289" s="102"/>
      <c r="O47289" s="93"/>
      <c r="P47289" s="93"/>
    </row>
    <row r="47290" spans="14:16">
      <c r="N47290" s="102"/>
      <c r="O47290" s="93"/>
      <c r="P47290" s="93"/>
    </row>
    <row r="47291" spans="14:16">
      <c r="N47291" s="102"/>
      <c r="O47291" s="93"/>
      <c r="P47291" s="93"/>
    </row>
    <row r="47292" spans="14:16">
      <c r="N47292" s="102"/>
      <c r="O47292" s="93"/>
      <c r="P47292" s="93"/>
    </row>
    <row r="47293" spans="14:16">
      <c r="N47293" s="102"/>
      <c r="O47293" s="93"/>
      <c r="P47293" s="93"/>
    </row>
    <row r="47294" spans="14:16">
      <c r="N47294" s="102"/>
      <c r="O47294" s="93"/>
      <c r="P47294" s="93"/>
    </row>
    <row r="47295" spans="14:16">
      <c r="N47295" s="102"/>
      <c r="O47295" s="93"/>
      <c r="P47295" s="93"/>
    </row>
    <row r="47296" spans="14:16">
      <c r="N47296" s="102"/>
      <c r="O47296" s="93"/>
      <c r="P47296" s="93"/>
    </row>
    <row r="47297" spans="14:16">
      <c r="N47297" s="102"/>
      <c r="O47297" s="93"/>
      <c r="P47297" s="93"/>
    </row>
    <row r="47298" spans="14:16">
      <c r="N47298" s="102"/>
      <c r="O47298" s="93"/>
      <c r="P47298" s="93"/>
    </row>
    <row r="47299" spans="14:16">
      <c r="N47299" s="102"/>
      <c r="O47299" s="93"/>
      <c r="P47299" s="93"/>
    </row>
    <row r="47300" spans="14:16">
      <c r="N47300" s="102"/>
      <c r="O47300" s="93"/>
      <c r="P47300" s="93"/>
    </row>
    <row r="47301" spans="14:16">
      <c r="N47301" s="102"/>
      <c r="O47301" s="93"/>
      <c r="P47301" s="93"/>
    </row>
    <row r="47302" spans="14:16">
      <c r="N47302" s="102"/>
      <c r="O47302" s="93"/>
      <c r="P47302" s="93"/>
    </row>
    <row r="47303" spans="14:16">
      <c r="N47303" s="102"/>
      <c r="O47303" s="93"/>
      <c r="P47303" s="93"/>
    </row>
    <row r="47304" spans="14:16">
      <c r="N47304" s="102"/>
      <c r="O47304" s="93"/>
      <c r="P47304" s="93"/>
    </row>
    <row r="47305" spans="14:16">
      <c r="N47305" s="102"/>
      <c r="O47305" s="93"/>
      <c r="P47305" s="93"/>
    </row>
    <row r="47306" spans="14:16">
      <c r="N47306" s="102"/>
      <c r="O47306" s="93"/>
      <c r="P47306" s="93"/>
    </row>
    <row r="47307" spans="14:16">
      <c r="N47307" s="102"/>
      <c r="O47307" s="93"/>
      <c r="P47307" s="93"/>
    </row>
    <row r="47308" spans="14:16">
      <c r="N47308" s="102"/>
      <c r="O47308" s="93"/>
      <c r="P47308" s="93"/>
    </row>
    <row r="47309" spans="14:16">
      <c r="N47309" s="102"/>
      <c r="O47309" s="93"/>
      <c r="P47309" s="93"/>
    </row>
    <row r="47310" spans="14:16">
      <c r="N47310" s="102"/>
      <c r="O47310" s="93"/>
      <c r="P47310" s="93"/>
    </row>
    <row r="47311" spans="14:16">
      <c r="N47311" s="102"/>
      <c r="O47311" s="93"/>
      <c r="P47311" s="93"/>
    </row>
    <row r="47312" spans="14:16">
      <c r="N47312" s="102"/>
      <c r="O47312" s="93"/>
      <c r="P47312" s="93"/>
    </row>
    <row r="47313" spans="14:16">
      <c r="N47313" s="102"/>
      <c r="O47313" s="93"/>
      <c r="P47313" s="93"/>
    </row>
    <row r="47314" spans="14:16">
      <c r="N47314" s="102"/>
      <c r="O47314" s="93"/>
      <c r="P47314" s="93"/>
    </row>
    <row r="47315" spans="14:16">
      <c r="N47315" s="102"/>
      <c r="O47315" s="93"/>
      <c r="P47315" s="93"/>
    </row>
    <row r="47316" spans="14:16">
      <c r="N47316" s="102"/>
      <c r="O47316" s="93"/>
      <c r="P47316" s="93"/>
    </row>
    <row r="47317" spans="14:16">
      <c r="N47317" s="102"/>
      <c r="O47317" s="93"/>
      <c r="P47317" s="93"/>
    </row>
    <row r="47318" spans="14:16">
      <c r="N47318" s="102"/>
      <c r="O47318" s="93"/>
      <c r="P47318" s="93"/>
    </row>
    <row r="47319" spans="14:16">
      <c r="N47319" s="102"/>
      <c r="O47319" s="93"/>
      <c r="P47319" s="93"/>
    </row>
    <row r="47320" spans="14:16">
      <c r="N47320" s="102"/>
      <c r="O47320" s="93"/>
      <c r="P47320" s="93"/>
    </row>
    <row r="47321" spans="14:16">
      <c r="N47321" s="102"/>
      <c r="O47321" s="93"/>
      <c r="P47321" s="93"/>
    </row>
    <row r="47322" spans="14:16">
      <c r="N47322" s="102"/>
      <c r="O47322" s="93"/>
      <c r="P47322" s="93"/>
    </row>
    <row r="47323" spans="14:16">
      <c r="N47323" s="102"/>
      <c r="O47323" s="93"/>
      <c r="P47323" s="93"/>
    </row>
    <row r="47324" spans="14:16">
      <c r="N47324" s="102"/>
      <c r="O47324" s="93"/>
      <c r="P47324" s="93"/>
    </row>
    <row r="47325" spans="14:16">
      <c r="N47325" s="102"/>
      <c r="O47325" s="93"/>
      <c r="P47325" s="93"/>
    </row>
    <row r="47326" spans="14:16">
      <c r="N47326" s="102"/>
      <c r="O47326" s="93"/>
      <c r="P47326" s="93"/>
    </row>
    <row r="47327" spans="14:16">
      <c r="N47327" s="102"/>
      <c r="O47327" s="93"/>
      <c r="P47327" s="93"/>
    </row>
    <row r="47328" spans="14:16">
      <c r="N47328" s="102"/>
      <c r="O47328" s="93"/>
      <c r="P47328" s="93"/>
    </row>
    <row r="47329" spans="14:16">
      <c r="N47329" s="102"/>
      <c r="O47329" s="93"/>
      <c r="P47329" s="93"/>
    </row>
    <row r="47330" spans="14:16">
      <c r="N47330" s="102"/>
      <c r="O47330" s="93"/>
      <c r="P47330" s="93"/>
    </row>
    <row r="47331" spans="14:16">
      <c r="N47331" s="102"/>
      <c r="O47331" s="93"/>
      <c r="P47331" s="93"/>
    </row>
    <row r="47332" spans="14:16">
      <c r="N47332" s="102"/>
      <c r="O47332" s="93"/>
      <c r="P47332" s="93"/>
    </row>
    <row r="47333" spans="14:16">
      <c r="N47333" s="102"/>
      <c r="O47333" s="93"/>
      <c r="P47333" s="93"/>
    </row>
    <row r="47334" spans="14:16">
      <c r="N47334" s="102"/>
      <c r="O47334" s="93"/>
      <c r="P47334" s="93"/>
    </row>
    <row r="47335" spans="14:16">
      <c r="N47335" s="102"/>
      <c r="O47335" s="93"/>
      <c r="P47335" s="93"/>
    </row>
    <row r="47336" spans="14:16">
      <c r="N47336" s="102"/>
      <c r="O47336" s="93"/>
      <c r="P47336" s="93"/>
    </row>
    <row r="47337" spans="14:16">
      <c r="N47337" s="102"/>
      <c r="O47337" s="93"/>
      <c r="P47337" s="93"/>
    </row>
    <row r="47338" spans="14:16">
      <c r="N47338" s="102"/>
      <c r="O47338" s="93"/>
      <c r="P47338" s="93"/>
    </row>
    <row r="47339" spans="14:16">
      <c r="N47339" s="102"/>
      <c r="O47339" s="93"/>
      <c r="P47339" s="93"/>
    </row>
    <row r="47340" spans="14:16">
      <c r="N47340" s="102"/>
      <c r="O47340" s="93"/>
      <c r="P47340" s="93"/>
    </row>
    <row r="47341" spans="14:16">
      <c r="N47341" s="102"/>
      <c r="O47341" s="93"/>
      <c r="P47341" s="93"/>
    </row>
    <row r="47342" spans="14:16">
      <c r="N47342" s="102"/>
      <c r="O47342" s="93"/>
      <c r="P47342" s="93"/>
    </row>
    <row r="47343" spans="14:16">
      <c r="N47343" s="102"/>
      <c r="O47343" s="93"/>
      <c r="P47343" s="93"/>
    </row>
    <row r="47344" spans="14:16">
      <c r="N47344" s="102"/>
      <c r="O47344" s="93"/>
      <c r="P47344" s="93"/>
    </row>
    <row r="47345" spans="14:16">
      <c r="N47345" s="102"/>
      <c r="O47345" s="93"/>
      <c r="P47345" s="93"/>
    </row>
    <row r="47346" spans="14:16">
      <c r="N47346" s="102"/>
      <c r="O47346" s="93"/>
      <c r="P47346" s="93"/>
    </row>
    <row r="47347" spans="14:16">
      <c r="N47347" s="102"/>
      <c r="O47347" s="93"/>
      <c r="P47347" s="93"/>
    </row>
    <row r="47348" spans="14:16">
      <c r="N47348" s="102"/>
      <c r="O47348" s="93"/>
      <c r="P47348" s="93"/>
    </row>
    <row r="47349" spans="14:16">
      <c r="N47349" s="102"/>
      <c r="O47349" s="93"/>
      <c r="P47349" s="93"/>
    </row>
    <row r="47350" spans="14:16">
      <c r="N47350" s="102"/>
      <c r="O47350" s="93"/>
      <c r="P47350" s="93"/>
    </row>
    <row r="47351" spans="14:16">
      <c r="N47351" s="102"/>
      <c r="O47351" s="93"/>
      <c r="P47351" s="93"/>
    </row>
    <row r="47352" spans="14:16">
      <c r="N47352" s="102"/>
      <c r="O47352" s="93"/>
      <c r="P47352" s="93"/>
    </row>
    <row r="47353" spans="14:16">
      <c r="N47353" s="102"/>
      <c r="O47353" s="93"/>
      <c r="P47353" s="93"/>
    </row>
    <row r="47354" spans="14:16">
      <c r="N47354" s="102"/>
      <c r="O47354" s="93"/>
      <c r="P47354" s="93"/>
    </row>
    <row r="47355" spans="14:16">
      <c r="N47355" s="102"/>
      <c r="O47355" s="93"/>
      <c r="P47355" s="93"/>
    </row>
    <row r="47356" spans="14:16">
      <c r="N47356" s="102"/>
      <c r="O47356" s="93"/>
      <c r="P47356" s="93"/>
    </row>
    <row r="47357" spans="14:16">
      <c r="N47357" s="102"/>
      <c r="O47357" s="93"/>
      <c r="P47357" s="93"/>
    </row>
    <row r="47358" spans="14:16">
      <c r="N47358" s="102"/>
      <c r="O47358" s="93"/>
      <c r="P47358" s="93"/>
    </row>
    <row r="47359" spans="14:16">
      <c r="N47359" s="102"/>
      <c r="O47359" s="93"/>
      <c r="P47359" s="93"/>
    </row>
    <row r="47360" spans="14:16">
      <c r="N47360" s="102"/>
      <c r="O47360" s="93"/>
      <c r="P47360" s="93"/>
    </row>
    <row r="47361" spans="14:16">
      <c r="N47361" s="102"/>
      <c r="O47361" s="93"/>
      <c r="P47361" s="93"/>
    </row>
    <row r="47362" spans="14:16">
      <c r="N47362" s="102"/>
      <c r="O47362" s="93"/>
      <c r="P47362" s="93"/>
    </row>
    <row r="47363" spans="14:16">
      <c r="N47363" s="102"/>
      <c r="O47363" s="93"/>
      <c r="P47363" s="93"/>
    </row>
    <row r="47364" spans="14:16">
      <c r="N47364" s="102"/>
      <c r="O47364" s="93"/>
      <c r="P47364" s="93"/>
    </row>
    <row r="47365" spans="14:16">
      <c r="N47365" s="102"/>
      <c r="O47365" s="93"/>
      <c r="P47365" s="93"/>
    </row>
    <row r="47366" spans="14:16">
      <c r="N47366" s="102"/>
      <c r="O47366" s="93"/>
      <c r="P47366" s="93"/>
    </row>
    <row r="47367" spans="14:16">
      <c r="N47367" s="102"/>
      <c r="O47367" s="93"/>
      <c r="P47367" s="93"/>
    </row>
    <row r="47368" spans="14:16">
      <c r="N47368" s="102"/>
      <c r="O47368" s="93"/>
      <c r="P47368" s="93"/>
    </row>
    <row r="47369" spans="14:16">
      <c r="N47369" s="102"/>
      <c r="O47369" s="93"/>
      <c r="P47369" s="93"/>
    </row>
    <row r="47370" spans="14:16">
      <c r="N47370" s="102"/>
      <c r="O47370" s="93"/>
      <c r="P47370" s="93"/>
    </row>
    <row r="47371" spans="14:16">
      <c r="N47371" s="102"/>
      <c r="O47371" s="93"/>
      <c r="P47371" s="93"/>
    </row>
    <row r="47372" spans="14:16">
      <c r="N47372" s="102"/>
      <c r="O47372" s="93"/>
      <c r="P47372" s="93"/>
    </row>
    <row r="47373" spans="14:16">
      <c r="N47373" s="102"/>
      <c r="O47373" s="93"/>
      <c r="P47373" s="93"/>
    </row>
    <row r="47374" spans="14:16">
      <c r="N47374" s="102"/>
      <c r="O47374" s="93"/>
      <c r="P47374" s="93"/>
    </row>
    <row r="47375" spans="14:16">
      <c r="N47375" s="102"/>
      <c r="O47375" s="93"/>
      <c r="P47375" s="93"/>
    </row>
    <row r="47376" spans="14:16">
      <c r="N47376" s="102"/>
      <c r="O47376" s="93"/>
      <c r="P47376" s="93"/>
    </row>
    <row r="47377" spans="14:16">
      <c r="N47377" s="102"/>
      <c r="O47377" s="93"/>
      <c r="P47377" s="93"/>
    </row>
    <row r="47378" spans="14:16">
      <c r="N47378" s="102"/>
      <c r="O47378" s="93"/>
      <c r="P47378" s="93"/>
    </row>
    <row r="47379" spans="14:16">
      <c r="N47379" s="102"/>
      <c r="O47379" s="93"/>
      <c r="P47379" s="93"/>
    </row>
    <row r="47380" spans="14:16">
      <c r="N47380" s="102"/>
      <c r="O47380" s="93"/>
      <c r="P47380" s="93"/>
    </row>
    <row r="47381" spans="14:16">
      <c r="N47381" s="102"/>
      <c r="O47381" s="93"/>
      <c r="P47381" s="93"/>
    </row>
    <row r="47382" spans="14:16">
      <c r="N47382" s="102"/>
      <c r="O47382" s="93"/>
      <c r="P47382" s="93"/>
    </row>
    <row r="47383" spans="14:16">
      <c r="N47383" s="102"/>
      <c r="O47383" s="93"/>
      <c r="P47383" s="93"/>
    </row>
    <row r="47384" spans="14:16">
      <c r="N47384" s="102"/>
      <c r="O47384" s="93"/>
      <c r="P47384" s="93"/>
    </row>
    <row r="47385" spans="14:16">
      <c r="N47385" s="102"/>
      <c r="O47385" s="93"/>
      <c r="P47385" s="93"/>
    </row>
    <row r="47386" spans="14:16">
      <c r="N47386" s="102"/>
      <c r="O47386" s="93"/>
      <c r="P47386" s="93"/>
    </row>
    <row r="47387" spans="14:16">
      <c r="N47387" s="102"/>
      <c r="O47387" s="93"/>
      <c r="P47387" s="93"/>
    </row>
    <row r="47388" spans="14:16">
      <c r="N47388" s="102"/>
      <c r="O47388" s="93"/>
      <c r="P47388" s="93"/>
    </row>
    <row r="47389" spans="14:16">
      <c r="N47389" s="102"/>
      <c r="O47389" s="93"/>
      <c r="P47389" s="93"/>
    </row>
    <row r="47390" spans="14:16">
      <c r="N47390" s="102"/>
      <c r="O47390" s="93"/>
      <c r="P47390" s="93"/>
    </row>
    <row r="47391" spans="14:16">
      <c r="N47391" s="102"/>
      <c r="O47391" s="93"/>
      <c r="P47391" s="93"/>
    </row>
    <row r="47392" spans="14:16">
      <c r="N47392" s="102"/>
      <c r="O47392" s="93"/>
      <c r="P47392" s="93"/>
    </row>
    <row r="47393" spans="14:16">
      <c r="N47393" s="102"/>
      <c r="O47393" s="93"/>
      <c r="P47393" s="93"/>
    </row>
    <row r="47394" spans="14:16">
      <c r="N47394" s="102"/>
      <c r="O47394" s="93"/>
      <c r="P47394" s="93"/>
    </row>
    <row r="47395" spans="14:16">
      <c r="N47395" s="102"/>
      <c r="O47395" s="93"/>
      <c r="P47395" s="93"/>
    </row>
    <row r="47396" spans="14:16">
      <c r="N47396" s="102"/>
      <c r="O47396" s="93"/>
      <c r="P47396" s="93"/>
    </row>
    <row r="47397" spans="14:16">
      <c r="N47397" s="102"/>
      <c r="O47397" s="93"/>
      <c r="P47397" s="93"/>
    </row>
    <row r="47398" spans="14:16">
      <c r="N47398" s="102"/>
      <c r="O47398" s="93"/>
      <c r="P47398" s="93"/>
    </row>
    <row r="47399" spans="14:16">
      <c r="N47399" s="102"/>
      <c r="O47399" s="93"/>
      <c r="P47399" s="93"/>
    </row>
    <row r="47400" spans="14:16">
      <c r="N47400" s="102"/>
      <c r="O47400" s="93"/>
      <c r="P47400" s="93"/>
    </row>
    <row r="47401" spans="14:16">
      <c r="N47401" s="102"/>
      <c r="O47401" s="93"/>
      <c r="P47401" s="93"/>
    </row>
    <row r="47402" spans="14:16">
      <c r="N47402" s="102"/>
      <c r="O47402" s="93"/>
      <c r="P47402" s="93"/>
    </row>
    <row r="47403" spans="14:16">
      <c r="N47403" s="102"/>
      <c r="O47403" s="93"/>
      <c r="P47403" s="93"/>
    </row>
    <row r="47404" spans="14:16">
      <c r="N47404" s="102"/>
      <c r="O47404" s="93"/>
      <c r="P47404" s="93"/>
    </row>
    <row r="47405" spans="14:16">
      <c r="N47405" s="102"/>
      <c r="O47405" s="93"/>
      <c r="P47405" s="93"/>
    </row>
    <row r="47406" spans="14:16">
      <c r="N47406" s="102"/>
      <c r="O47406" s="93"/>
      <c r="P47406" s="93"/>
    </row>
    <row r="47407" spans="14:16">
      <c r="N47407" s="102"/>
      <c r="O47407" s="93"/>
      <c r="P47407" s="93"/>
    </row>
    <row r="47408" spans="14:16">
      <c r="N47408" s="102"/>
      <c r="O47408" s="93"/>
      <c r="P47408" s="93"/>
    </row>
    <row r="47409" spans="14:16">
      <c r="N47409" s="102"/>
      <c r="O47409" s="93"/>
      <c r="P47409" s="93"/>
    </row>
    <row r="47410" spans="14:16">
      <c r="N47410" s="102"/>
      <c r="O47410" s="93"/>
      <c r="P47410" s="93"/>
    </row>
    <row r="47411" spans="14:16">
      <c r="N47411" s="102"/>
      <c r="O47411" s="93"/>
      <c r="P47411" s="93"/>
    </row>
    <row r="47412" spans="14:16">
      <c r="N47412" s="102"/>
      <c r="O47412" s="93"/>
      <c r="P47412" s="93"/>
    </row>
    <row r="47413" spans="14:16">
      <c r="N47413" s="102"/>
      <c r="O47413" s="93"/>
      <c r="P47413" s="93"/>
    </row>
    <row r="47414" spans="14:16">
      <c r="N47414" s="102"/>
      <c r="O47414" s="93"/>
      <c r="P47414" s="93"/>
    </row>
    <row r="47415" spans="14:16">
      <c r="N47415" s="102"/>
      <c r="O47415" s="93"/>
      <c r="P47415" s="93"/>
    </row>
    <row r="47416" spans="14:16">
      <c r="N47416" s="102"/>
      <c r="O47416" s="93"/>
      <c r="P47416" s="93"/>
    </row>
    <row r="47417" spans="14:16">
      <c r="N47417" s="102"/>
      <c r="O47417" s="93"/>
      <c r="P47417" s="93"/>
    </row>
    <row r="47418" spans="14:16">
      <c r="N47418" s="102"/>
      <c r="O47418" s="93"/>
      <c r="P47418" s="93"/>
    </row>
    <row r="47419" spans="14:16">
      <c r="N47419" s="102"/>
      <c r="O47419" s="93"/>
      <c r="P47419" s="93"/>
    </row>
    <row r="47420" spans="14:16">
      <c r="N47420" s="102"/>
      <c r="O47420" s="93"/>
      <c r="P47420" s="93"/>
    </row>
    <row r="47421" spans="14:16">
      <c r="N47421" s="102"/>
      <c r="O47421" s="93"/>
      <c r="P47421" s="93"/>
    </row>
    <row r="47422" spans="14:16">
      <c r="N47422" s="102"/>
      <c r="O47422" s="93"/>
      <c r="P47422" s="93"/>
    </row>
    <row r="47423" spans="14:16">
      <c r="N47423" s="102"/>
      <c r="O47423" s="93"/>
      <c r="P47423" s="93"/>
    </row>
    <row r="47424" spans="14:16">
      <c r="N47424" s="102"/>
      <c r="O47424" s="93"/>
      <c r="P47424" s="93"/>
    </row>
    <row r="47425" spans="14:16">
      <c r="N47425" s="102"/>
      <c r="O47425" s="93"/>
      <c r="P47425" s="93"/>
    </row>
    <row r="47426" spans="14:16">
      <c r="N47426" s="102"/>
      <c r="O47426" s="93"/>
      <c r="P47426" s="93"/>
    </row>
    <row r="47427" spans="14:16">
      <c r="N47427" s="102"/>
      <c r="O47427" s="93"/>
      <c r="P47427" s="93"/>
    </row>
    <row r="47428" spans="14:16">
      <c r="N47428" s="102"/>
      <c r="O47428" s="93"/>
      <c r="P47428" s="93"/>
    </row>
    <row r="47429" spans="14:16">
      <c r="N47429" s="102"/>
      <c r="O47429" s="93"/>
      <c r="P47429" s="93"/>
    </row>
    <row r="47430" spans="14:16">
      <c r="N47430" s="102"/>
      <c r="O47430" s="93"/>
      <c r="P47430" s="93"/>
    </row>
    <row r="47431" spans="14:16">
      <c r="N47431" s="102"/>
      <c r="O47431" s="93"/>
      <c r="P47431" s="93"/>
    </row>
    <row r="47432" spans="14:16">
      <c r="N47432" s="102"/>
      <c r="O47432" s="93"/>
      <c r="P47432" s="93"/>
    </row>
    <row r="47433" spans="14:16">
      <c r="N47433" s="102"/>
      <c r="O47433" s="93"/>
      <c r="P47433" s="93"/>
    </row>
    <row r="47434" spans="14:16">
      <c r="N47434" s="102"/>
      <c r="O47434" s="93"/>
      <c r="P47434" s="93"/>
    </row>
    <row r="47435" spans="14:16">
      <c r="N47435" s="102"/>
      <c r="O47435" s="93"/>
      <c r="P47435" s="93"/>
    </row>
    <row r="47436" spans="14:16">
      <c r="N47436" s="102"/>
      <c r="O47436" s="93"/>
      <c r="P47436" s="93"/>
    </row>
    <row r="47437" spans="14:16">
      <c r="N47437" s="102"/>
      <c r="O47437" s="93"/>
      <c r="P47437" s="93"/>
    </row>
    <row r="47438" spans="14:16">
      <c r="N47438" s="102"/>
      <c r="O47438" s="93"/>
      <c r="P47438" s="93"/>
    </row>
    <row r="47439" spans="14:16">
      <c r="N47439" s="102"/>
      <c r="O47439" s="93"/>
      <c r="P47439" s="93"/>
    </row>
    <row r="47440" spans="14:16">
      <c r="N47440" s="102"/>
      <c r="O47440" s="93"/>
      <c r="P47440" s="93"/>
    </row>
    <row r="47441" spans="14:16">
      <c r="N47441" s="102"/>
      <c r="O47441" s="93"/>
      <c r="P47441" s="93"/>
    </row>
    <row r="47442" spans="14:16">
      <c r="N47442" s="102"/>
      <c r="O47442" s="93"/>
      <c r="P47442" s="93"/>
    </row>
    <row r="47443" spans="14:16">
      <c r="N47443" s="102"/>
      <c r="O47443" s="93"/>
      <c r="P47443" s="93"/>
    </row>
    <row r="47444" spans="14:16">
      <c r="N47444" s="102"/>
      <c r="O47444" s="93"/>
      <c r="P47444" s="93"/>
    </row>
    <row r="47445" spans="14:16">
      <c r="N47445" s="102"/>
      <c r="O47445" s="93"/>
      <c r="P47445" s="93"/>
    </row>
    <row r="47446" spans="14:16">
      <c r="N47446" s="102"/>
      <c r="O47446" s="93"/>
      <c r="P47446" s="93"/>
    </row>
    <row r="47447" spans="14:16">
      <c r="N47447" s="102"/>
      <c r="O47447" s="93"/>
      <c r="P47447" s="93"/>
    </row>
    <row r="47448" spans="14:16">
      <c r="N47448" s="102"/>
      <c r="O47448" s="93"/>
      <c r="P47448" s="93"/>
    </row>
    <row r="47449" spans="14:16">
      <c r="N47449" s="102"/>
      <c r="O47449" s="93"/>
      <c r="P47449" s="93"/>
    </row>
    <row r="47450" spans="14:16">
      <c r="N47450" s="102"/>
      <c r="O47450" s="93"/>
      <c r="P47450" s="93"/>
    </row>
    <row r="47451" spans="14:16">
      <c r="N47451" s="102"/>
      <c r="O47451" s="93"/>
      <c r="P47451" s="93"/>
    </row>
    <row r="47452" spans="14:16">
      <c r="N47452" s="102"/>
      <c r="O47452" s="93"/>
      <c r="P47452" s="93"/>
    </row>
    <row r="47453" spans="14:16">
      <c r="N47453" s="102"/>
      <c r="O47453" s="93"/>
      <c r="P47453" s="93"/>
    </row>
    <row r="47454" spans="14:16">
      <c r="N47454" s="102"/>
      <c r="O47454" s="93"/>
      <c r="P47454" s="93"/>
    </row>
    <row r="47455" spans="14:16">
      <c r="N47455" s="102"/>
      <c r="O47455" s="93"/>
      <c r="P47455" s="93"/>
    </row>
    <row r="47456" spans="14:16">
      <c r="N47456" s="102"/>
      <c r="O47456" s="93"/>
      <c r="P47456" s="93"/>
    </row>
    <row r="47457" spans="14:16">
      <c r="N47457" s="102"/>
      <c r="O47457" s="93"/>
      <c r="P47457" s="93"/>
    </row>
    <row r="47458" spans="14:16">
      <c r="N47458" s="102"/>
      <c r="O47458" s="93"/>
      <c r="P47458" s="93"/>
    </row>
    <row r="47459" spans="14:16">
      <c r="N47459" s="102"/>
      <c r="O47459" s="93"/>
      <c r="P47459" s="93"/>
    </row>
    <row r="47460" spans="14:16">
      <c r="N47460" s="102"/>
      <c r="O47460" s="93"/>
      <c r="P47460" s="93"/>
    </row>
    <row r="47461" spans="14:16">
      <c r="N47461" s="102"/>
      <c r="O47461" s="93"/>
      <c r="P47461" s="93"/>
    </row>
    <row r="47462" spans="14:16">
      <c r="N47462" s="102"/>
      <c r="O47462" s="93"/>
      <c r="P47462" s="93"/>
    </row>
    <row r="47463" spans="14:16">
      <c r="N47463" s="102"/>
      <c r="O47463" s="93"/>
      <c r="P47463" s="93"/>
    </row>
    <row r="47464" spans="14:16">
      <c r="N47464" s="102"/>
      <c r="O47464" s="93"/>
      <c r="P47464" s="93"/>
    </row>
    <row r="47465" spans="14:16">
      <c r="N47465" s="102"/>
      <c r="O47465" s="93"/>
      <c r="P47465" s="93"/>
    </row>
    <row r="47466" spans="14:16">
      <c r="N47466" s="102"/>
      <c r="O47466" s="93"/>
      <c r="P47466" s="93"/>
    </row>
    <row r="47467" spans="14:16">
      <c r="N47467" s="102"/>
      <c r="O47467" s="93"/>
      <c r="P47467" s="93"/>
    </row>
    <row r="47468" spans="14:16">
      <c r="N47468" s="102"/>
      <c r="O47468" s="93"/>
      <c r="P47468" s="93"/>
    </row>
    <row r="47469" spans="14:16">
      <c r="N47469" s="102"/>
      <c r="O47469" s="93"/>
      <c r="P47469" s="93"/>
    </row>
    <row r="47470" spans="14:16">
      <c r="N47470" s="102"/>
      <c r="O47470" s="93"/>
      <c r="P47470" s="93"/>
    </row>
    <row r="47471" spans="14:16">
      <c r="N47471" s="102"/>
      <c r="O47471" s="93"/>
      <c r="P47471" s="93"/>
    </row>
    <row r="47472" spans="14:16">
      <c r="N47472" s="102"/>
      <c r="O47472" s="93"/>
      <c r="P47472" s="93"/>
    </row>
    <row r="47473" spans="14:16">
      <c r="N47473" s="102"/>
      <c r="O47473" s="93"/>
      <c r="P47473" s="93"/>
    </row>
    <row r="47474" spans="14:16">
      <c r="N47474" s="102"/>
      <c r="O47474" s="93"/>
      <c r="P47474" s="93"/>
    </row>
    <row r="47475" spans="14:16">
      <c r="N47475" s="102"/>
      <c r="O47475" s="93"/>
      <c r="P47475" s="93"/>
    </row>
    <row r="47476" spans="14:16">
      <c r="N47476" s="102"/>
      <c r="O47476" s="93"/>
      <c r="P47476" s="93"/>
    </row>
    <row r="47477" spans="14:16">
      <c r="N47477" s="102"/>
      <c r="O47477" s="93"/>
      <c r="P47477" s="93"/>
    </row>
    <row r="47478" spans="14:16">
      <c r="N47478" s="102"/>
      <c r="O47478" s="93"/>
      <c r="P47478" s="93"/>
    </row>
    <row r="47479" spans="14:16">
      <c r="N47479" s="102"/>
      <c r="O47479" s="93"/>
      <c r="P47479" s="93"/>
    </row>
    <row r="47480" spans="14:16">
      <c r="N47480" s="102"/>
      <c r="O47480" s="93"/>
      <c r="P47480" s="93"/>
    </row>
    <row r="47481" spans="14:16">
      <c r="N47481" s="102"/>
      <c r="O47481" s="93"/>
      <c r="P47481" s="93"/>
    </row>
    <row r="47482" spans="14:16">
      <c r="N47482" s="102"/>
      <c r="O47482" s="93"/>
      <c r="P47482" s="93"/>
    </row>
    <row r="47483" spans="14:16">
      <c r="N47483" s="102"/>
      <c r="O47483" s="93"/>
      <c r="P47483" s="93"/>
    </row>
    <row r="47484" spans="14:16">
      <c r="N47484" s="102"/>
      <c r="O47484" s="93"/>
      <c r="P47484" s="93"/>
    </row>
    <row r="47485" spans="14:16">
      <c r="N47485" s="102"/>
      <c r="O47485" s="93"/>
      <c r="P47485" s="93"/>
    </row>
    <row r="47486" spans="14:16">
      <c r="N47486" s="102"/>
      <c r="O47486" s="93"/>
      <c r="P47486" s="93"/>
    </row>
    <row r="47487" spans="14:16">
      <c r="N47487" s="102"/>
      <c r="O47487" s="93"/>
      <c r="P47487" s="93"/>
    </row>
    <row r="47488" spans="14:16">
      <c r="N47488" s="102"/>
      <c r="O47488" s="93"/>
      <c r="P47488" s="93"/>
    </row>
    <row r="47489" spans="14:16">
      <c r="N47489" s="102"/>
      <c r="O47489" s="93"/>
      <c r="P47489" s="93"/>
    </row>
    <row r="47490" spans="14:16">
      <c r="N47490" s="102"/>
      <c r="O47490" s="93"/>
      <c r="P47490" s="93"/>
    </row>
    <row r="47491" spans="14:16">
      <c r="N47491" s="102"/>
      <c r="O47491" s="93"/>
      <c r="P47491" s="93"/>
    </row>
    <row r="47492" spans="14:16">
      <c r="N47492" s="102"/>
      <c r="O47492" s="93"/>
      <c r="P47492" s="93"/>
    </row>
    <row r="47493" spans="14:16">
      <c r="N47493" s="102"/>
      <c r="O47493" s="93"/>
      <c r="P47493" s="93"/>
    </row>
    <row r="47494" spans="14:16">
      <c r="N47494" s="102"/>
      <c r="O47494" s="93"/>
      <c r="P47494" s="93"/>
    </row>
    <row r="47495" spans="14:16">
      <c r="N47495" s="102"/>
      <c r="O47495" s="93"/>
      <c r="P47495" s="93"/>
    </row>
    <row r="47496" spans="14:16">
      <c r="N47496" s="102"/>
      <c r="O47496" s="93"/>
      <c r="P47496" s="93"/>
    </row>
    <row r="47497" spans="14:16">
      <c r="N47497" s="102"/>
      <c r="O47497" s="93"/>
      <c r="P47497" s="93"/>
    </row>
    <row r="47498" spans="14:16">
      <c r="N47498" s="102"/>
      <c r="O47498" s="93"/>
      <c r="P47498" s="93"/>
    </row>
    <row r="47499" spans="14:16">
      <c r="N47499" s="102"/>
      <c r="O47499" s="93"/>
      <c r="P47499" s="93"/>
    </row>
    <row r="47500" spans="14:16">
      <c r="N47500" s="102"/>
      <c r="O47500" s="93"/>
      <c r="P47500" s="93"/>
    </row>
    <row r="47501" spans="14:16">
      <c r="N47501" s="102"/>
      <c r="O47501" s="93"/>
      <c r="P47501" s="93"/>
    </row>
    <row r="47502" spans="14:16">
      <c r="N47502" s="102"/>
      <c r="O47502" s="93"/>
      <c r="P47502" s="93"/>
    </row>
    <row r="47503" spans="14:16">
      <c r="N47503" s="102"/>
      <c r="O47503" s="93"/>
      <c r="P47503" s="93"/>
    </row>
    <row r="47504" spans="14:16">
      <c r="N47504" s="102"/>
      <c r="O47504" s="93"/>
      <c r="P47504" s="93"/>
    </row>
    <row r="47505" spans="14:16">
      <c r="N47505" s="102"/>
      <c r="O47505" s="93"/>
      <c r="P47505" s="93"/>
    </row>
    <row r="47506" spans="14:16">
      <c r="N47506" s="102"/>
      <c r="O47506" s="93"/>
      <c r="P47506" s="93"/>
    </row>
    <row r="47507" spans="14:16">
      <c r="N47507" s="102"/>
      <c r="O47507" s="93"/>
      <c r="P47507" s="93"/>
    </row>
    <row r="47508" spans="14:16">
      <c r="N47508" s="102"/>
      <c r="O47508" s="93"/>
      <c r="P47508" s="93"/>
    </row>
    <row r="47509" spans="14:16">
      <c r="N47509" s="102"/>
      <c r="O47509" s="93"/>
      <c r="P47509" s="93"/>
    </row>
    <row r="47510" spans="14:16">
      <c r="N47510" s="102"/>
      <c r="O47510" s="93"/>
      <c r="P47510" s="93"/>
    </row>
    <row r="47511" spans="14:16">
      <c r="N47511" s="102"/>
      <c r="O47511" s="93"/>
      <c r="P47511" s="93"/>
    </row>
    <row r="47512" spans="14:16">
      <c r="N47512" s="102"/>
      <c r="O47512" s="93"/>
      <c r="P47512" s="93"/>
    </row>
    <row r="47513" spans="14:16">
      <c r="N47513" s="102"/>
      <c r="O47513" s="93"/>
      <c r="P47513" s="93"/>
    </row>
    <row r="47514" spans="14:16">
      <c r="N47514" s="102"/>
      <c r="O47514" s="93"/>
      <c r="P47514" s="93"/>
    </row>
    <row r="47515" spans="14:16">
      <c r="N47515" s="102"/>
      <c r="O47515" s="93"/>
      <c r="P47515" s="93"/>
    </row>
    <row r="47516" spans="14:16">
      <c r="N47516" s="102"/>
      <c r="O47516" s="93"/>
      <c r="P47516" s="93"/>
    </row>
    <row r="47517" spans="14:16">
      <c r="N47517" s="102"/>
      <c r="O47517" s="93"/>
      <c r="P47517" s="93"/>
    </row>
    <row r="47518" spans="14:16">
      <c r="N47518" s="102"/>
      <c r="O47518" s="93"/>
      <c r="P47518" s="93"/>
    </row>
    <row r="47519" spans="14:16">
      <c r="N47519" s="102"/>
      <c r="O47519" s="93"/>
      <c r="P47519" s="93"/>
    </row>
    <row r="47520" spans="14:16">
      <c r="N47520" s="102"/>
      <c r="O47520" s="93"/>
      <c r="P47520" s="93"/>
    </row>
    <row r="47521" spans="14:16">
      <c r="N47521" s="102"/>
      <c r="O47521" s="93"/>
      <c r="P47521" s="93"/>
    </row>
    <row r="47522" spans="14:16">
      <c r="N47522" s="102"/>
      <c r="O47522" s="93"/>
      <c r="P47522" s="93"/>
    </row>
    <row r="47523" spans="14:16">
      <c r="N47523" s="102"/>
      <c r="O47523" s="93"/>
      <c r="P47523" s="93"/>
    </row>
    <row r="47524" spans="14:16">
      <c r="N47524" s="102"/>
      <c r="O47524" s="93"/>
      <c r="P47524" s="93"/>
    </row>
    <row r="47525" spans="14:16">
      <c r="N47525" s="102"/>
      <c r="O47525" s="93"/>
      <c r="P47525" s="93"/>
    </row>
    <row r="47526" spans="14:16">
      <c r="N47526" s="102"/>
      <c r="O47526" s="93"/>
      <c r="P47526" s="93"/>
    </row>
    <row r="47527" spans="14:16">
      <c r="N47527" s="102"/>
      <c r="O47527" s="93"/>
      <c r="P47527" s="93"/>
    </row>
    <row r="47528" spans="14:16">
      <c r="N47528" s="102"/>
      <c r="O47528" s="93"/>
      <c r="P47528" s="93"/>
    </row>
    <row r="47529" spans="14:16">
      <c r="N47529" s="102"/>
      <c r="O47529" s="93"/>
      <c r="P47529" s="93"/>
    </row>
    <row r="47530" spans="14:16">
      <c r="N47530" s="102"/>
      <c r="O47530" s="93"/>
      <c r="P47530" s="93"/>
    </row>
    <row r="47531" spans="14:16">
      <c r="N47531" s="102"/>
      <c r="O47531" s="93"/>
      <c r="P47531" s="93"/>
    </row>
    <row r="47532" spans="14:16">
      <c r="N47532" s="102"/>
      <c r="O47532" s="93"/>
      <c r="P47532" s="93"/>
    </row>
    <row r="47533" spans="14:16">
      <c r="N47533" s="102"/>
      <c r="O47533" s="93"/>
      <c r="P47533" s="93"/>
    </row>
    <row r="47534" spans="14:16">
      <c r="N47534" s="102"/>
      <c r="O47534" s="93"/>
      <c r="P47534" s="93"/>
    </row>
    <row r="47535" spans="14:16">
      <c r="N47535" s="102"/>
      <c r="O47535" s="93"/>
      <c r="P47535" s="93"/>
    </row>
    <row r="47536" spans="14:16">
      <c r="N47536" s="102"/>
      <c r="O47536" s="93"/>
      <c r="P47536" s="93"/>
    </row>
    <row r="47537" spans="14:16">
      <c r="N47537" s="102"/>
      <c r="O47537" s="93"/>
      <c r="P47537" s="93"/>
    </row>
    <row r="47538" spans="14:16">
      <c r="N47538" s="102"/>
      <c r="O47538" s="93"/>
      <c r="P47538" s="93"/>
    </row>
    <row r="47539" spans="14:16">
      <c r="N47539" s="102"/>
      <c r="O47539" s="93"/>
      <c r="P47539" s="93"/>
    </row>
    <row r="47540" spans="14:16">
      <c r="N47540" s="102"/>
      <c r="O47540" s="93"/>
      <c r="P47540" s="93"/>
    </row>
    <row r="47541" spans="14:16">
      <c r="N47541" s="102"/>
      <c r="O47541" s="93"/>
      <c r="P47541" s="93"/>
    </row>
    <row r="47542" spans="14:16">
      <c r="N47542" s="102"/>
      <c r="O47542" s="93"/>
      <c r="P47542" s="93"/>
    </row>
    <row r="47543" spans="14:16">
      <c r="N47543" s="102"/>
      <c r="O47543" s="93"/>
      <c r="P47543" s="93"/>
    </row>
    <row r="47544" spans="14:16">
      <c r="N47544" s="102"/>
      <c r="O47544" s="93"/>
      <c r="P47544" s="93"/>
    </row>
    <row r="47545" spans="14:16">
      <c r="N47545" s="102"/>
      <c r="O47545" s="93"/>
      <c r="P47545" s="93"/>
    </row>
    <row r="47546" spans="14:16">
      <c r="N47546" s="102"/>
      <c r="O47546" s="93"/>
      <c r="P47546" s="93"/>
    </row>
    <row r="47547" spans="14:16">
      <c r="N47547" s="102"/>
      <c r="O47547" s="93"/>
      <c r="P47547" s="93"/>
    </row>
    <row r="47548" spans="14:16">
      <c r="N47548" s="102"/>
      <c r="O47548" s="93"/>
      <c r="P47548" s="93"/>
    </row>
    <row r="47549" spans="14:16">
      <c r="N47549" s="102"/>
      <c r="O47549" s="93"/>
      <c r="P47549" s="93"/>
    </row>
    <row r="47550" spans="14:16">
      <c r="N47550" s="102"/>
      <c r="O47550" s="93"/>
      <c r="P47550" s="93"/>
    </row>
    <row r="47551" spans="14:16">
      <c r="N47551" s="102"/>
      <c r="O47551" s="93"/>
      <c r="P47551" s="93"/>
    </row>
    <row r="47552" spans="14:16">
      <c r="N47552" s="102"/>
      <c r="O47552" s="93"/>
      <c r="P47552" s="93"/>
    </row>
    <row r="47553" spans="14:16">
      <c r="N47553" s="102"/>
      <c r="O47553" s="93"/>
      <c r="P47553" s="93"/>
    </row>
    <row r="47554" spans="14:16">
      <c r="N47554" s="102"/>
      <c r="O47554" s="93"/>
      <c r="P47554" s="93"/>
    </row>
    <row r="47555" spans="14:16">
      <c r="N47555" s="102"/>
      <c r="O47555" s="93"/>
      <c r="P47555" s="93"/>
    </row>
    <row r="47556" spans="14:16">
      <c r="N47556" s="102"/>
      <c r="O47556" s="93"/>
      <c r="P47556" s="93"/>
    </row>
    <row r="47557" spans="14:16">
      <c r="N47557" s="102"/>
      <c r="O47557" s="93"/>
      <c r="P47557" s="93"/>
    </row>
    <row r="47558" spans="14:16">
      <c r="N47558" s="102"/>
      <c r="O47558" s="93"/>
      <c r="P47558" s="93"/>
    </row>
    <row r="47559" spans="14:16">
      <c r="N47559" s="102"/>
      <c r="O47559" s="93"/>
      <c r="P47559" s="93"/>
    </row>
    <row r="47560" spans="14:16">
      <c r="N47560" s="102"/>
      <c r="O47560" s="93"/>
      <c r="P47560" s="93"/>
    </row>
    <row r="47561" spans="14:16">
      <c r="N47561" s="102"/>
      <c r="O47561" s="93"/>
      <c r="P47561" s="93"/>
    </row>
    <row r="47562" spans="14:16">
      <c r="N47562" s="102"/>
      <c r="O47562" s="93"/>
      <c r="P47562" s="93"/>
    </row>
    <row r="47563" spans="14:16">
      <c r="N47563" s="102"/>
      <c r="O47563" s="93"/>
      <c r="P47563" s="93"/>
    </row>
    <row r="47564" spans="14:16">
      <c r="N47564" s="102"/>
      <c r="O47564" s="93"/>
      <c r="P47564" s="93"/>
    </row>
    <row r="47565" spans="14:16">
      <c r="N47565" s="102"/>
      <c r="O47565" s="93"/>
      <c r="P47565" s="93"/>
    </row>
    <row r="47566" spans="14:16">
      <c r="N47566" s="102"/>
      <c r="O47566" s="93"/>
      <c r="P47566" s="93"/>
    </row>
    <row r="47567" spans="14:16">
      <c r="N47567" s="102"/>
      <c r="O47567" s="93"/>
      <c r="P47567" s="93"/>
    </row>
    <row r="47568" spans="14:16">
      <c r="N47568" s="102"/>
      <c r="O47568" s="93"/>
      <c r="P47568" s="93"/>
    </row>
    <row r="47569" spans="14:16">
      <c r="N47569" s="102"/>
      <c r="O47569" s="93"/>
      <c r="P47569" s="93"/>
    </row>
    <row r="47570" spans="14:16">
      <c r="N47570" s="102"/>
      <c r="O47570" s="93"/>
      <c r="P47570" s="93"/>
    </row>
    <row r="47571" spans="14:16">
      <c r="N47571" s="102"/>
      <c r="O47571" s="93"/>
      <c r="P47571" s="93"/>
    </row>
    <row r="47572" spans="14:16">
      <c r="N47572" s="102"/>
      <c r="O47572" s="93"/>
      <c r="P47572" s="93"/>
    </row>
    <row r="47573" spans="14:16">
      <c r="N47573" s="102"/>
      <c r="O47573" s="93"/>
      <c r="P47573" s="93"/>
    </row>
    <row r="47574" spans="14:16">
      <c r="N47574" s="102"/>
      <c r="O47574" s="93"/>
      <c r="P47574" s="93"/>
    </row>
    <row r="47575" spans="14:16">
      <c r="N47575" s="102"/>
      <c r="O47575" s="93"/>
      <c r="P47575" s="93"/>
    </row>
    <row r="47576" spans="14:16">
      <c r="N47576" s="102"/>
      <c r="O47576" s="93"/>
      <c r="P47576" s="93"/>
    </row>
    <row r="47577" spans="14:16">
      <c r="N47577" s="102"/>
      <c r="O47577" s="93"/>
      <c r="P47577" s="93"/>
    </row>
    <row r="47578" spans="14:16">
      <c r="N47578" s="102"/>
      <c r="O47578" s="93"/>
      <c r="P47578" s="93"/>
    </row>
    <row r="47579" spans="14:16">
      <c r="N47579" s="102"/>
      <c r="O47579" s="93"/>
      <c r="P47579" s="93"/>
    </row>
    <row r="47580" spans="14:16">
      <c r="N47580" s="102"/>
      <c r="O47580" s="93"/>
      <c r="P47580" s="93"/>
    </row>
    <row r="47581" spans="14:16">
      <c r="N47581" s="102"/>
      <c r="O47581" s="93"/>
      <c r="P47581" s="93"/>
    </row>
    <row r="47582" spans="14:16">
      <c r="N47582" s="102"/>
      <c r="O47582" s="93"/>
      <c r="P47582" s="93"/>
    </row>
    <row r="47583" spans="14:16">
      <c r="N47583" s="102"/>
      <c r="O47583" s="93"/>
      <c r="P47583" s="93"/>
    </row>
    <row r="47584" spans="14:16">
      <c r="N47584" s="102"/>
      <c r="O47584" s="93"/>
      <c r="P47584" s="93"/>
    </row>
    <row r="47585" spans="14:16">
      <c r="N47585" s="102"/>
      <c r="O47585" s="93"/>
      <c r="P47585" s="93"/>
    </row>
    <row r="47586" spans="14:16">
      <c r="N47586" s="102"/>
      <c r="O47586" s="93"/>
      <c r="P47586" s="93"/>
    </row>
    <row r="47587" spans="14:16">
      <c r="N47587" s="102"/>
      <c r="O47587" s="93"/>
      <c r="P47587" s="93"/>
    </row>
    <row r="47588" spans="14:16">
      <c r="N47588" s="102"/>
      <c r="O47588" s="93"/>
      <c r="P47588" s="93"/>
    </row>
    <row r="47589" spans="14:16">
      <c r="N47589" s="102"/>
      <c r="O47589" s="93"/>
      <c r="P47589" s="93"/>
    </row>
    <row r="47590" spans="14:16">
      <c r="N47590" s="102"/>
      <c r="O47590" s="93"/>
      <c r="P47590" s="93"/>
    </row>
    <row r="47591" spans="14:16">
      <c r="N47591" s="102"/>
      <c r="O47591" s="93"/>
      <c r="P47591" s="93"/>
    </row>
    <row r="47592" spans="14:16">
      <c r="N47592" s="102"/>
      <c r="O47592" s="93"/>
      <c r="P47592" s="93"/>
    </row>
    <row r="47593" spans="14:16">
      <c r="N47593" s="102"/>
      <c r="O47593" s="93"/>
      <c r="P47593" s="93"/>
    </row>
    <row r="47594" spans="14:16">
      <c r="N47594" s="102"/>
      <c r="O47594" s="93"/>
      <c r="P47594" s="93"/>
    </row>
    <row r="47595" spans="14:16">
      <c r="N47595" s="102"/>
      <c r="O47595" s="93"/>
      <c r="P47595" s="93"/>
    </row>
    <row r="47596" spans="14:16">
      <c r="N47596" s="102"/>
      <c r="O47596" s="93"/>
      <c r="P47596" s="93"/>
    </row>
    <row r="47597" spans="14:16">
      <c r="N47597" s="102"/>
      <c r="O47597" s="93"/>
      <c r="P47597" s="93"/>
    </row>
    <row r="47598" spans="14:16">
      <c r="N47598" s="102"/>
      <c r="O47598" s="93"/>
      <c r="P47598" s="93"/>
    </row>
    <row r="47599" spans="14:16">
      <c r="N47599" s="102"/>
      <c r="O47599" s="93"/>
      <c r="P47599" s="93"/>
    </row>
    <row r="47600" spans="14:16">
      <c r="N47600" s="102"/>
      <c r="O47600" s="93"/>
      <c r="P47600" s="93"/>
    </row>
    <row r="47601" spans="14:16">
      <c r="N47601" s="102"/>
      <c r="O47601" s="93"/>
      <c r="P47601" s="93"/>
    </row>
    <row r="47602" spans="14:16">
      <c r="N47602" s="102"/>
      <c r="O47602" s="93"/>
      <c r="P47602" s="93"/>
    </row>
    <row r="47603" spans="14:16">
      <c r="N47603" s="102"/>
      <c r="O47603" s="93"/>
      <c r="P47603" s="93"/>
    </row>
    <row r="47604" spans="14:16">
      <c r="N47604" s="102"/>
      <c r="O47604" s="93"/>
      <c r="P47604" s="93"/>
    </row>
    <row r="47605" spans="14:16">
      <c r="N47605" s="102"/>
      <c r="O47605" s="93"/>
      <c r="P47605" s="93"/>
    </row>
    <row r="47606" spans="14:16">
      <c r="N47606" s="102"/>
      <c r="O47606" s="93"/>
      <c r="P47606" s="93"/>
    </row>
    <row r="47607" spans="14:16">
      <c r="N47607" s="102"/>
      <c r="O47607" s="93"/>
      <c r="P47607" s="93"/>
    </row>
    <row r="47608" spans="14:16">
      <c r="N47608" s="102"/>
      <c r="O47608" s="93"/>
      <c r="P47608" s="93"/>
    </row>
    <row r="47609" spans="14:16">
      <c r="N47609" s="102"/>
      <c r="O47609" s="93"/>
      <c r="P47609" s="93"/>
    </row>
    <row r="47610" spans="14:16">
      <c r="N47610" s="102"/>
      <c r="O47610" s="93"/>
      <c r="P47610" s="93"/>
    </row>
    <row r="47611" spans="14:16">
      <c r="N47611" s="102"/>
      <c r="O47611" s="93"/>
      <c r="P47611" s="93"/>
    </row>
    <row r="47612" spans="14:16">
      <c r="N47612" s="102"/>
      <c r="O47612" s="93"/>
      <c r="P47612" s="93"/>
    </row>
    <row r="47613" spans="14:16">
      <c r="N47613" s="102"/>
      <c r="O47613" s="93"/>
      <c r="P47613" s="93"/>
    </row>
    <row r="47614" spans="14:16">
      <c r="N47614" s="102"/>
      <c r="O47614" s="93"/>
      <c r="P47614" s="93"/>
    </row>
    <row r="47615" spans="14:16">
      <c r="N47615" s="102"/>
      <c r="O47615" s="93"/>
      <c r="P47615" s="93"/>
    </row>
    <row r="47616" spans="14:16">
      <c r="N47616" s="102"/>
      <c r="O47616" s="93"/>
      <c r="P47616" s="93"/>
    </row>
    <row r="47617" spans="14:16">
      <c r="N47617" s="102"/>
      <c r="O47617" s="93"/>
      <c r="P47617" s="93"/>
    </row>
    <row r="47618" spans="14:16">
      <c r="N47618" s="102"/>
      <c r="O47618" s="93"/>
      <c r="P47618" s="93"/>
    </row>
    <row r="47619" spans="14:16">
      <c r="N47619" s="102"/>
      <c r="O47619" s="93"/>
      <c r="P47619" s="93"/>
    </row>
    <row r="47620" spans="14:16">
      <c r="N47620" s="102"/>
      <c r="O47620" s="93"/>
      <c r="P47620" s="93"/>
    </row>
    <row r="47621" spans="14:16">
      <c r="N47621" s="102"/>
      <c r="O47621" s="93"/>
      <c r="P47621" s="93"/>
    </row>
    <row r="47622" spans="14:16">
      <c r="N47622" s="102"/>
      <c r="O47622" s="93"/>
      <c r="P47622" s="93"/>
    </row>
    <row r="47623" spans="14:16">
      <c r="N47623" s="102"/>
      <c r="O47623" s="93"/>
      <c r="P47623" s="93"/>
    </row>
    <row r="47624" spans="14:16">
      <c r="N47624" s="102"/>
      <c r="O47624" s="93"/>
      <c r="P47624" s="93"/>
    </row>
    <row r="47625" spans="14:16">
      <c r="N47625" s="102"/>
      <c r="O47625" s="93"/>
      <c r="P47625" s="93"/>
    </row>
    <row r="47626" spans="14:16">
      <c r="N47626" s="102"/>
      <c r="O47626" s="93"/>
      <c r="P47626" s="93"/>
    </row>
    <row r="47627" spans="14:16">
      <c r="N47627" s="102"/>
      <c r="O47627" s="93"/>
      <c r="P47627" s="93"/>
    </row>
    <row r="47628" spans="14:16">
      <c r="N47628" s="102"/>
      <c r="O47628" s="93"/>
      <c r="P47628" s="93"/>
    </row>
    <row r="47629" spans="14:16">
      <c r="N47629" s="102"/>
      <c r="O47629" s="93"/>
      <c r="P47629" s="93"/>
    </row>
    <row r="47630" spans="14:16">
      <c r="N47630" s="102"/>
      <c r="O47630" s="93"/>
      <c r="P47630" s="93"/>
    </row>
    <row r="47631" spans="14:16">
      <c r="N47631" s="102"/>
      <c r="O47631" s="93"/>
      <c r="P47631" s="93"/>
    </row>
    <row r="47632" spans="14:16">
      <c r="N47632" s="102"/>
      <c r="O47632" s="93"/>
      <c r="P47632" s="93"/>
    </row>
    <row r="47633" spans="14:16">
      <c r="N47633" s="102"/>
      <c r="O47633" s="93"/>
      <c r="P47633" s="93"/>
    </row>
    <row r="47634" spans="14:16">
      <c r="N47634" s="102"/>
      <c r="O47634" s="93"/>
      <c r="P47634" s="93"/>
    </row>
    <row r="47635" spans="14:16">
      <c r="N47635" s="102"/>
      <c r="O47635" s="93"/>
      <c r="P47635" s="93"/>
    </row>
    <row r="47636" spans="14:16">
      <c r="N47636" s="102"/>
      <c r="O47636" s="93"/>
      <c r="P47636" s="93"/>
    </row>
    <row r="47637" spans="14:16">
      <c r="N47637" s="102"/>
      <c r="O47637" s="93"/>
      <c r="P47637" s="93"/>
    </row>
    <row r="47638" spans="14:16">
      <c r="N47638" s="102"/>
      <c r="O47638" s="93"/>
      <c r="P47638" s="93"/>
    </row>
    <row r="47639" spans="14:16">
      <c r="N47639" s="102"/>
      <c r="O47639" s="93"/>
      <c r="P47639" s="93"/>
    </row>
    <row r="47640" spans="14:16">
      <c r="N47640" s="102"/>
      <c r="O47640" s="93"/>
      <c r="P47640" s="93"/>
    </row>
    <row r="47641" spans="14:16">
      <c r="N47641" s="102"/>
      <c r="O47641" s="93"/>
      <c r="P47641" s="93"/>
    </row>
    <row r="47642" spans="14:16">
      <c r="N47642" s="102"/>
      <c r="O47642" s="93"/>
      <c r="P47642" s="93"/>
    </row>
    <row r="47643" spans="14:16">
      <c r="N47643" s="102"/>
      <c r="O47643" s="93"/>
      <c r="P47643" s="93"/>
    </row>
    <row r="47644" spans="14:16">
      <c r="N47644" s="102"/>
      <c r="O47644" s="93"/>
      <c r="P47644" s="93"/>
    </row>
    <row r="47645" spans="14:16">
      <c r="N47645" s="102"/>
      <c r="O47645" s="93"/>
      <c r="P47645" s="93"/>
    </row>
    <row r="47646" spans="14:16">
      <c r="N47646" s="102"/>
      <c r="O47646" s="93"/>
      <c r="P47646" s="93"/>
    </row>
    <row r="47647" spans="14:16">
      <c r="N47647" s="102"/>
      <c r="O47647" s="93"/>
      <c r="P47647" s="93"/>
    </row>
    <row r="47648" spans="14:16">
      <c r="N47648" s="102"/>
      <c r="O47648" s="93"/>
      <c r="P47648" s="93"/>
    </row>
    <row r="47649" spans="14:16">
      <c r="N47649" s="102"/>
      <c r="O47649" s="93"/>
      <c r="P47649" s="93"/>
    </row>
    <row r="47650" spans="14:16">
      <c r="N47650" s="102"/>
      <c r="O47650" s="93"/>
      <c r="P47650" s="93"/>
    </row>
    <row r="47651" spans="14:16">
      <c r="N47651" s="102"/>
      <c r="O47651" s="93"/>
      <c r="P47651" s="93"/>
    </row>
    <row r="47652" spans="14:16">
      <c r="N47652" s="102"/>
      <c r="O47652" s="93"/>
      <c r="P47652" s="93"/>
    </row>
    <row r="47653" spans="14:16">
      <c r="N47653" s="102"/>
      <c r="O47653" s="93"/>
      <c r="P47653" s="93"/>
    </row>
    <row r="47654" spans="14:16">
      <c r="N47654" s="102"/>
      <c r="O47654" s="93"/>
      <c r="P47654" s="93"/>
    </row>
    <row r="47655" spans="14:16">
      <c r="N47655" s="102"/>
      <c r="O47655" s="93"/>
      <c r="P47655" s="93"/>
    </row>
    <row r="47656" spans="14:16">
      <c r="N47656" s="102"/>
      <c r="O47656" s="93"/>
      <c r="P47656" s="93"/>
    </row>
    <row r="47657" spans="14:16">
      <c r="N47657" s="102"/>
      <c r="O47657" s="93"/>
      <c r="P47657" s="93"/>
    </row>
    <row r="47658" spans="14:16">
      <c r="N47658" s="102"/>
      <c r="O47658" s="93"/>
      <c r="P47658" s="93"/>
    </row>
    <row r="47659" spans="14:16">
      <c r="N47659" s="102"/>
      <c r="O47659" s="93"/>
      <c r="P47659" s="93"/>
    </row>
    <row r="47660" spans="14:16">
      <c r="N47660" s="102"/>
      <c r="O47660" s="93"/>
      <c r="P47660" s="93"/>
    </row>
    <row r="47661" spans="14:16">
      <c r="N47661" s="102"/>
      <c r="O47661" s="93"/>
      <c r="P47661" s="93"/>
    </row>
    <row r="47662" spans="14:16">
      <c r="N47662" s="102"/>
      <c r="O47662" s="93"/>
      <c r="P47662" s="93"/>
    </row>
    <row r="47663" spans="14:16">
      <c r="N47663" s="102"/>
      <c r="O47663" s="93"/>
      <c r="P47663" s="93"/>
    </row>
    <row r="47664" spans="14:16">
      <c r="N47664" s="102"/>
      <c r="O47664" s="93"/>
      <c r="P47664" s="93"/>
    </row>
    <row r="47665" spans="14:16">
      <c r="N47665" s="102"/>
      <c r="O47665" s="93"/>
      <c r="P47665" s="93"/>
    </row>
    <row r="47666" spans="14:16">
      <c r="N47666" s="102"/>
      <c r="O47666" s="93"/>
      <c r="P47666" s="93"/>
    </row>
    <row r="47667" spans="14:16">
      <c r="N47667" s="102"/>
      <c r="O47667" s="93"/>
      <c r="P47667" s="93"/>
    </row>
    <row r="47668" spans="14:16">
      <c r="N47668" s="102"/>
      <c r="O47668" s="93"/>
      <c r="P47668" s="93"/>
    </row>
    <row r="47669" spans="14:16">
      <c r="N47669" s="102"/>
      <c r="O47669" s="93"/>
      <c r="P47669" s="93"/>
    </row>
    <row r="47670" spans="14:16">
      <c r="N47670" s="102"/>
      <c r="O47670" s="93"/>
      <c r="P47670" s="93"/>
    </row>
    <row r="47671" spans="14:16">
      <c r="N47671" s="102"/>
      <c r="O47671" s="93"/>
      <c r="P47671" s="93"/>
    </row>
    <row r="47672" spans="14:16">
      <c r="N47672" s="102"/>
      <c r="O47672" s="93"/>
      <c r="P47672" s="93"/>
    </row>
    <row r="47673" spans="14:16">
      <c r="N47673" s="102"/>
      <c r="O47673" s="93"/>
      <c r="P47673" s="93"/>
    </row>
    <row r="47674" spans="14:16">
      <c r="N47674" s="102"/>
      <c r="O47674" s="93"/>
      <c r="P47674" s="93"/>
    </row>
    <row r="47675" spans="14:16">
      <c r="N47675" s="102"/>
      <c r="O47675" s="93"/>
      <c r="P47675" s="93"/>
    </row>
    <row r="47676" spans="14:16">
      <c r="N47676" s="102"/>
      <c r="O47676" s="93"/>
      <c r="P47676" s="93"/>
    </row>
    <row r="47677" spans="14:16">
      <c r="N47677" s="102"/>
      <c r="O47677" s="93"/>
      <c r="P47677" s="93"/>
    </row>
    <row r="47678" spans="14:16">
      <c r="N47678" s="102"/>
      <c r="O47678" s="93"/>
      <c r="P47678" s="93"/>
    </row>
    <row r="47679" spans="14:16">
      <c r="N47679" s="102"/>
      <c r="O47679" s="93"/>
      <c r="P47679" s="93"/>
    </row>
    <row r="47680" spans="14:16">
      <c r="N47680" s="102"/>
      <c r="O47680" s="93"/>
      <c r="P47680" s="93"/>
    </row>
    <row r="47681" spans="14:16">
      <c r="N47681" s="102"/>
      <c r="O47681" s="93"/>
      <c r="P47681" s="93"/>
    </row>
    <row r="47682" spans="14:16">
      <c r="N47682" s="102"/>
      <c r="O47682" s="93"/>
      <c r="P47682" s="93"/>
    </row>
    <row r="47683" spans="14:16">
      <c r="N47683" s="102"/>
      <c r="O47683" s="93"/>
      <c r="P47683" s="93"/>
    </row>
    <row r="47684" spans="14:16">
      <c r="N47684" s="102"/>
      <c r="O47684" s="93"/>
      <c r="P47684" s="93"/>
    </row>
    <row r="47685" spans="14:16">
      <c r="N47685" s="102"/>
      <c r="O47685" s="93"/>
      <c r="P47685" s="93"/>
    </row>
    <row r="47686" spans="14:16">
      <c r="N47686" s="102"/>
      <c r="O47686" s="93"/>
      <c r="P47686" s="93"/>
    </row>
    <row r="47687" spans="14:16">
      <c r="N47687" s="102"/>
      <c r="O47687" s="93"/>
      <c r="P47687" s="93"/>
    </row>
    <row r="47688" spans="14:16">
      <c r="N47688" s="102"/>
      <c r="O47688" s="93"/>
      <c r="P47688" s="93"/>
    </row>
    <row r="47689" spans="14:16">
      <c r="N47689" s="102"/>
      <c r="O47689" s="93"/>
      <c r="P47689" s="93"/>
    </row>
    <row r="47690" spans="14:16">
      <c r="N47690" s="102"/>
      <c r="O47690" s="93"/>
      <c r="P47690" s="93"/>
    </row>
    <row r="47691" spans="14:16">
      <c r="N47691" s="102"/>
      <c r="O47691" s="93"/>
      <c r="P47691" s="93"/>
    </row>
    <row r="47692" spans="14:16">
      <c r="N47692" s="102"/>
      <c r="O47692" s="93"/>
      <c r="P47692" s="93"/>
    </row>
    <row r="47693" spans="14:16">
      <c r="N47693" s="102"/>
      <c r="O47693" s="93"/>
      <c r="P47693" s="93"/>
    </row>
    <row r="47694" spans="14:16">
      <c r="N47694" s="102"/>
      <c r="O47694" s="93"/>
      <c r="P47694" s="93"/>
    </row>
    <row r="47695" spans="14:16">
      <c r="N47695" s="102"/>
      <c r="O47695" s="93"/>
      <c r="P47695" s="93"/>
    </row>
    <row r="47696" spans="14:16">
      <c r="N47696" s="102"/>
      <c r="O47696" s="93"/>
      <c r="P47696" s="93"/>
    </row>
    <row r="47697" spans="14:16">
      <c r="N47697" s="102"/>
      <c r="O47697" s="93"/>
      <c r="P47697" s="93"/>
    </row>
    <row r="47698" spans="14:16">
      <c r="N47698" s="102"/>
      <c r="O47698" s="93"/>
      <c r="P47698" s="93"/>
    </row>
    <row r="47699" spans="14:16">
      <c r="N47699" s="102"/>
      <c r="O47699" s="93"/>
      <c r="P47699" s="93"/>
    </row>
    <row r="47700" spans="14:16">
      <c r="N47700" s="102"/>
      <c r="O47700" s="93"/>
      <c r="P47700" s="93"/>
    </row>
    <row r="47701" spans="14:16">
      <c r="N47701" s="102"/>
      <c r="O47701" s="93"/>
      <c r="P47701" s="93"/>
    </row>
    <row r="47702" spans="14:16">
      <c r="N47702" s="102"/>
      <c r="O47702" s="93"/>
      <c r="P47702" s="93"/>
    </row>
    <row r="47703" spans="14:16">
      <c r="N47703" s="102"/>
      <c r="O47703" s="93"/>
      <c r="P47703" s="93"/>
    </row>
    <row r="47704" spans="14:16">
      <c r="N47704" s="102"/>
      <c r="O47704" s="93"/>
      <c r="P47704" s="93"/>
    </row>
    <row r="47705" spans="14:16">
      <c r="N47705" s="102"/>
      <c r="O47705" s="93"/>
      <c r="P47705" s="93"/>
    </row>
    <row r="47706" spans="14:16">
      <c r="N47706" s="102"/>
      <c r="O47706" s="93"/>
      <c r="P47706" s="93"/>
    </row>
    <row r="47707" spans="14:16">
      <c r="N47707" s="102"/>
      <c r="O47707" s="93"/>
      <c r="P47707" s="93"/>
    </row>
    <row r="47708" spans="14:16">
      <c r="N47708" s="102"/>
      <c r="O47708" s="93"/>
      <c r="P47708" s="93"/>
    </row>
    <row r="47709" spans="14:16">
      <c r="N47709" s="102"/>
      <c r="O47709" s="93"/>
      <c r="P47709" s="93"/>
    </row>
    <row r="47710" spans="14:16">
      <c r="N47710" s="102"/>
      <c r="O47710" s="93"/>
      <c r="P47710" s="93"/>
    </row>
    <row r="47711" spans="14:16">
      <c r="N47711" s="102"/>
      <c r="O47711" s="93"/>
      <c r="P47711" s="93"/>
    </row>
    <row r="47712" spans="14:16">
      <c r="N47712" s="102"/>
      <c r="O47712" s="93"/>
      <c r="P47712" s="93"/>
    </row>
    <row r="47713" spans="14:16">
      <c r="N47713" s="102"/>
      <c r="O47713" s="93"/>
      <c r="P47713" s="93"/>
    </row>
    <row r="47714" spans="14:16">
      <c r="N47714" s="102"/>
      <c r="O47714" s="93"/>
      <c r="P47714" s="93"/>
    </row>
    <row r="47715" spans="14:16">
      <c r="N47715" s="102"/>
      <c r="O47715" s="93"/>
      <c r="P47715" s="93"/>
    </row>
    <row r="47716" spans="14:16">
      <c r="N47716" s="102"/>
      <c r="O47716" s="93"/>
      <c r="P47716" s="93"/>
    </row>
    <row r="47717" spans="14:16">
      <c r="N47717" s="102"/>
      <c r="O47717" s="93"/>
      <c r="P47717" s="93"/>
    </row>
    <row r="47718" spans="14:16">
      <c r="N47718" s="102"/>
      <c r="O47718" s="93"/>
      <c r="P47718" s="93"/>
    </row>
    <row r="47719" spans="14:16">
      <c r="N47719" s="102"/>
      <c r="O47719" s="93"/>
      <c r="P47719" s="93"/>
    </row>
    <row r="47720" spans="14:16">
      <c r="N47720" s="102"/>
      <c r="O47720" s="93"/>
      <c r="P47720" s="93"/>
    </row>
    <row r="47721" spans="14:16">
      <c r="N47721" s="102"/>
      <c r="O47721" s="93"/>
      <c r="P47721" s="93"/>
    </row>
    <row r="47722" spans="14:16">
      <c r="N47722" s="102"/>
      <c r="O47722" s="93"/>
      <c r="P47722" s="93"/>
    </row>
    <row r="47723" spans="14:16">
      <c r="N47723" s="102"/>
      <c r="O47723" s="93"/>
      <c r="P47723" s="93"/>
    </row>
    <row r="47724" spans="14:16">
      <c r="N47724" s="102"/>
      <c r="O47724" s="93"/>
      <c r="P47724" s="93"/>
    </row>
    <row r="47725" spans="14:16">
      <c r="N47725" s="102"/>
      <c r="O47725" s="93"/>
      <c r="P47725" s="93"/>
    </row>
    <row r="47726" spans="14:16">
      <c r="N47726" s="102"/>
      <c r="O47726" s="93"/>
      <c r="P47726" s="93"/>
    </row>
    <row r="47727" spans="14:16">
      <c r="N47727" s="102"/>
      <c r="O47727" s="93"/>
      <c r="P47727" s="93"/>
    </row>
    <row r="47728" spans="14:16">
      <c r="N47728" s="102"/>
      <c r="O47728" s="93"/>
      <c r="P47728" s="93"/>
    </row>
    <row r="47729" spans="14:16">
      <c r="N47729" s="102"/>
      <c r="O47729" s="93"/>
      <c r="P47729" s="93"/>
    </row>
    <row r="47730" spans="14:16">
      <c r="N47730" s="102"/>
      <c r="O47730" s="93"/>
      <c r="P47730" s="93"/>
    </row>
    <row r="47731" spans="14:16">
      <c r="N47731" s="102"/>
      <c r="O47731" s="93"/>
      <c r="P47731" s="93"/>
    </row>
    <row r="47732" spans="14:16">
      <c r="N47732" s="102"/>
      <c r="O47732" s="93"/>
      <c r="P47732" s="93"/>
    </row>
    <row r="47733" spans="14:16">
      <c r="N47733" s="102"/>
      <c r="O47733" s="93"/>
      <c r="P47733" s="93"/>
    </row>
    <row r="47734" spans="14:16">
      <c r="N47734" s="102"/>
      <c r="O47734" s="93"/>
      <c r="P47734" s="93"/>
    </row>
    <row r="47735" spans="14:16">
      <c r="N47735" s="102"/>
      <c r="O47735" s="93"/>
      <c r="P47735" s="93"/>
    </row>
    <row r="47736" spans="14:16">
      <c r="N47736" s="102"/>
      <c r="O47736" s="93"/>
      <c r="P47736" s="93"/>
    </row>
    <row r="47737" spans="14:16">
      <c r="N47737" s="102"/>
      <c r="O47737" s="93"/>
      <c r="P47737" s="93"/>
    </row>
    <row r="47738" spans="14:16">
      <c r="N47738" s="102"/>
      <c r="O47738" s="93"/>
      <c r="P47738" s="93"/>
    </row>
    <row r="47739" spans="14:16">
      <c r="N47739" s="102"/>
      <c r="O47739" s="93"/>
      <c r="P47739" s="93"/>
    </row>
    <row r="47740" spans="14:16">
      <c r="N47740" s="102"/>
      <c r="O47740" s="93"/>
      <c r="P47740" s="93"/>
    </row>
    <row r="47741" spans="14:16">
      <c r="N47741" s="102"/>
      <c r="O47741" s="93"/>
      <c r="P47741" s="93"/>
    </row>
    <row r="47742" spans="14:16">
      <c r="N47742" s="102"/>
      <c r="O47742" s="93"/>
      <c r="P47742" s="93"/>
    </row>
    <row r="47743" spans="14:16">
      <c r="N47743" s="102"/>
      <c r="O47743" s="93"/>
      <c r="P47743" s="93"/>
    </row>
    <row r="47744" spans="14:16">
      <c r="N47744" s="102"/>
      <c r="O47744" s="93"/>
      <c r="P47744" s="93"/>
    </row>
    <row r="47745" spans="14:16">
      <c r="N47745" s="102"/>
      <c r="O47745" s="93"/>
      <c r="P47745" s="93"/>
    </row>
    <row r="47746" spans="14:16">
      <c r="N47746" s="102"/>
      <c r="O47746" s="93"/>
      <c r="P47746" s="93"/>
    </row>
    <row r="47747" spans="14:16">
      <c r="N47747" s="102"/>
      <c r="O47747" s="93"/>
      <c r="P47747" s="93"/>
    </row>
    <row r="47748" spans="14:16">
      <c r="N47748" s="102"/>
      <c r="O47748" s="93"/>
      <c r="P47748" s="93"/>
    </row>
    <row r="47749" spans="14:16">
      <c r="N47749" s="102"/>
      <c r="O47749" s="93"/>
      <c r="P47749" s="93"/>
    </row>
    <row r="47750" spans="14:16">
      <c r="N47750" s="102"/>
      <c r="O47750" s="93"/>
      <c r="P47750" s="93"/>
    </row>
    <row r="47751" spans="14:16">
      <c r="N47751" s="102"/>
      <c r="O47751" s="93"/>
      <c r="P47751" s="93"/>
    </row>
    <row r="47752" spans="14:16">
      <c r="N47752" s="102"/>
      <c r="O47752" s="93"/>
      <c r="P47752" s="93"/>
    </row>
    <row r="47753" spans="14:16">
      <c r="N47753" s="102"/>
      <c r="O47753" s="93"/>
      <c r="P47753" s="93"/>
    </row>
    <row r="47754" spans="14:16">
      <c r="N47754" s="102"/>
      <c r="O47754" s="93"/>
      <c r="P47754" s="93"/>
    </row>
    <row r="47755" spans="14:16">
      <c r="N47755" s="102"/>
      <c r="O47755" s="93"/>
      <c r="P47755" s="93"/>
    </row>
    <row r="47756" spans="14:16">
      <c r="N47756" s="102"/>
      <c r="O47756" s="93"/>
      <c r="P47756" s="93"/>
    </row>
    <row r="47757" spans="14:16">
      <c r="N47757" s="102"/>
      <c r="O47757" s="93"/>
      <c r="P47757" s="93"/>
    </row>
    <row r="47758" spans="14:16">
      <c r="N47758" s="102"/>
      <c r="O47758" s="93"/>
      <c r="P47758" s="93"/>
    </row>
    <row r="47759" spans="14:16">
      <c r="N47759" s="102"/>
      <c r="O47759" s="93"/>
      <c r="P47759" s="93"/>
    </row>
    <row r="47760" spans="14:16">
      <c r="N47760" s="102"/>
      <c r="O47760" s="93"/>
      <c r="P47760" s="93"/>
    </row>
    <row r="47761" spans="14:16">
      <c r="N47761" s="102"/>
      <c r="O47761" s="93"/>
      <c r="P47761" s="93"/>
    </row>
    <row r="47762" spans="14:16">
      <c r="N47762" s="102"/>
      <c r="O47762" s="93"/>
      <c r="P47762" s="93"/>
    </row>
    <row r="47763" spans="14:16">
      <c r="N47763" s="102"/>
      <c r="O47763" s="93"/>
      <c r="P47763" s="93"/>
    </row>
    <row r="47764" spans="14:16">
      <c r="N47764" s="102"/>
      <c r="O47764" s="93"/>
      <c r="P47764" s="93"/>
    </row>
    <row r="47765" spans="14:16">
      <c r="N47765" s="102"/>
      <c r="O47765" s="93"/>
      <c r="P47765" s="93"/>
    </row>
    <row r="47766" spans="14:16">
      <c r="N47766" s="102"/>
      <c r="O47766" s="93"/>
      <c r="P47766" s="93"/>
    </row>
    <row r="47767" spans="14:16">
      <c r="N47767" s="102"/>
      <c r="O47767" s="93"/>
      <c r="P47767" s="93"/>
    </row>
    <row r="47768" spans="14:16">
      <c r="N47768" s="102"/>
      <c r="O47768" s="93"/>
      <c r="P47768" s="93"/>
    </row>
    <row r="47769" spans="14:16">
      <c r="N47769" s="102"/>
      <c r="O47769" s="93"/>
      <c r="P47769" s="93"/>
    </row>
    <row r="47770" spans="14:16">
      <c r="N47770" s="102"/>
      <c r="O47770" s="93"/>
      <c r="P47770" s="93"/>
    </row>
    <row r="47771" spans="14:16">
      <c r="N47771" s="102"/>
      <c r="O47771" s="93"/>
      <c r="P47771" s="93"/>
    </row>
    <row r="47772" spans="14:16">
      <c r="N47772" s="102"/>
      <c r="O47772" s="93"/>
      <c r="P47772" s="93"/>
    </row>
    <row r="47773" spans="14:16">
      <c r="N47773" s="102"/>
      <c r="O47773" s="93"/>
      <c r="P47773" s="93"/>
    </row>
    <row r="47774" spans="14:16">
      <c r="N47774" s="102"/>
      <c r="O47774" s="93"/>
      <c r="P47774" s="93"/>
    </row>
    <row r="47775" spans="14:16">
      <c r="N47775" s="102"/>
      <c r="O47775" s="93"/>
      <c r="P47775" s="93"/>
    </row>
    <row r="47776" spans="14:16">
      <c r="N47776" s="102"/>
      <c r="O47776" s="93"/>
      <c r="P47776" s="93"/>
    </row>
    <row r="47777" spans="14:16">
      <c r="N47777" s="102"/>
      <c r="O47777" s="93"/>
      <c r="P47777" s="93"/>
    </row>
    <row r="47778" spans="14:16">
      <c r="N47778" s="102"/>
      <c r="O47778" s="93"/>
      <c r="P47778" s="93"/>
    </row>
    <row r="47779" spans="14:16">
      <c r="N47779" s="102"/>
      <c r="O47779" s="93"/>
      <c r="P47779" s="93"/>
    </row>
    <row r="47780" spans="14:16">
      <c r="N47780" s="102"/>
      <c r="O47780" s="93"/>
      <c r="P47780" s="93"/>
    </row>
    <row r="47781" spans="14:16">
      <c r="N47781" s="102"/>
      <c r="O47781" s="93"/>
      <c r="P47781" s="93"/>
    </row>
    <row r="47782" spans="14:16">
      <c r="N47782" s="102"/>
      <c r="O47782" s="93"/>
      <c r="P47782" s="93"/>
    </row>
    <row r="47783" spans="14:16">
      <c r="N47783" s="102"/>
      <c r="O47783" s="93"/>
      <c r="P47783" s="93"/>
    </row>
    <row r="47784" spans="14:16">
      <c r="N47784" s="102"/>
      <c r="O47784" s="93"/>
      <c r="P47784" s="93"/>
    </row>
    <row r="47785" spans="14:16">
      <c r="N47785" s="102"/>
      <c r="O47785" s="93"/>
      <c r="P47785" s="93"/>
    </row>
    <row r="47786" spans="14:16">
      <c r="N47786" s="102"/>
      <c r="O47786" s="93"/>
      <c r="P47786" s="93"/>
    </row>
    <row r="47787" spans="14:16">
      <c r="N47787" s="102"/>
      <c r="O47787" s="93"/>
      <c r="P47787" s="93"/>
    </row>
    <row r="47788" spans="14:16">
      <c r="N47788" s="102"/>
      <c r="O47788" s="93"/>
      <c r="P47788" s="93"/>
    </row>
    <row r="47789" spans="14:16">
      <c r="N47789" s="102"/>
      <c r="O47789" s="93"/>
      <c r="P47789" s="93"/>
    </row>
    <row r="47790" spans="14:16">
      <c r="N47790" s="102"/>
      <c r="O47790" s="93"/>
      <c r="P47790" s="93"/>
    </row>
    <row r="47791" spans="14:16">
      <c r="N47791" s="102"/>
      <c r="O47791" s="93"/>
      <c r="P47791" s="93"/>
    </row>
    <row r="47792" spans="14:16">
      <c r="N47792" s="102"/>
      <c r="O47792" s="93"/>
      <c r="P47792" s="93"/>
    </row>
    <row r="47793" spans="14:16">
      <c r="N47793" s="102"/>
      <c r="O47793" s="93"/>
      <c r="P47793" s="93"/>
    </row>
    <row r="47794" spans="14:16">
      <c r="N47794" s="102"/>
      <c r="O47794" s="93"/>
      <c r="P47794" s="93"/>
    </row>
    <row r="47795" spans="14:16">
      <c r="N47795" s="102"/>
      <c r="O47795" s="93"/>
      <c r="P47795" s="93"/>
    </row>
    <row r="47796" spans="14:16">
      <c r="N47796" s="102"/>
      <c r="O47796" s="93"/>
      <c r="P47796" s="93"/>
    </row>
    <row r="47797" spans="14:16">
      <c r="N47797" s="102"/>
      <c r="O47797" s="93"/>
      <c r="P47797" s="93"/>
    </row>
    <row r="47798" spans="14:16">
      <c r="N47798" s="102"/>
      <c r="O47798" s="93"/>
      <c r="P47798" s="93"/>
    </row>
    <row r="47799" spans="14:16">
      <c r="N47799" s="102"/>
      <c r="O47799" s="93"/>
      <c r="P47799" s="93"/>
    </row>
    <row r="47800" spans="14:16">
      <c r="N47800" s="102"/>
      <c r="O47800" s="93"/>
      <c r="P47800" s="93"/>
    </row>
    <row r="47801" spans="14:16">
      <c r="N47801" s="102"/>
      <c r="O47801" s="93"/>
      <c r="P47801" s="93"/>
    </row>
    <row r="47802" spans="14:16">
      <c r="N47802" s="102"/>
      <c r="O47802" s="93"/>
      <c r="P47802" s="93"/>
    </row>
    <row r="47803" spans="14:16">
      <c r="N47803" s="102"/>
      <c r="O47803" s="93"/>
      <c r="P47803" s="93"/>
    </row>
    <row r="47804" spans="14:16">
      <c r="N47804" s="102"/>
      <c r="O47804" s="93"/>
      <c r="P47804" s="93"/>
    </row>
    <row r="47805" spans="14:16">
      <c r="N47805" s="102"/>
      <c r="O47805" s="93"/>
      <c r="P47805" s="93"/>
    </row>
    <row r="47806" spans="14:16">
      <c r="N47806" s="102"/>
      <c r="O47806" s="93"/>
      <c r="P47806" s="93"/>
    </row>
    <row r="47807" spans="14:16">
      <c r="N47807" s="102"/>
      <c r="O47807" s="93"/>
      <c r="P47807" s="93"/>
    </row>
    <row r="47808" spans="14:16">
      <c r="N47808" s="102"/>
      <c r="O47808" s="93"/>
      <c r="P47808" s="93"/>
    </row>
    <row r="47809" spans="14:16">
      <c r="N47809" s="102"/>
      <c r="O47809" s="93"/>
      <c r="P47809" s="93"/>
    </row>
    <row r="47810" spans="14:16">
      <c r="N47810" s="102"/>
      <c r="O47810" s="93"/>
      <c r="P47810" s="93"/>
    </row>
    <row r="47811" spans="14:16">
      <c r="N47811" s="102"/>
      <c r="O47811" s="93"/>
      <c r="P47811" s="93"/>
    </row>
    <row r="47812" spans="14:16">
      <c r="N47812" s="102"/>
      <c r="O47812" s="93"/>
      <c r="P47812" s="93"/>
    </row>
    <row r="47813" spans="14:16">
      <c r="N47813" s="102"/>
      <c r="O47813" s="93"/>
      <c r="P47813" s="93"/>
    </row>
    <row r="47814" spans="14:16">
      <c r="N47814" s="102"/>
      <c r="O47814" s="93"/>
      <c r="P47814" s="93"/>
    </row>
    <row r="47815" spans="14:16">
      <c r="N47815" s="102"/>
      <c r="O47815" s="93"/>
      <c r="P47815" s="93"/>
    </row>
    <row r="47816" spans="14:16">
      <c r="N47816" s="102"/>
      <c r="O47816" s="93"/>
      <c r="P47816" s="93"/>
    </row>
    <row r="47817" spans="14:16">
      <c r="N47817" s="102"/>
      <c r="O47817" s="93"/>
      <c r="P47817" s="93"/>
    </row>
    <row r="47818" spans="14:16">
      <c r="N47818" s="102"/>
      <c r="O47818" s="93"/>
      <c r="P47818" s="93"/>
    </row>
    <row r="47819" spans="14:16">
      <c r="N47819" s="102"/>
      <c r="O47819" s="93"/>
      <c r="P47819" s="93"/>
    </row>
    <row r="47820" spans="14:16">
      <c r="N47820" s="102"/>
      <c r="O47820" s="93"/>
      <c r="P47820" s="93"/>
    </row>
    <row r="47821" spans="14:16">
      <c r="N47821" s="102"/>
      <c r="O47821" s="93"/>
      <c r="P47821" s="93"/>
    </row>
    <row r="47822" spans="14:16">
      <c r="N47822" s="102"/>
      <c r="O47822" s="93"/>
      <c r="P47822" s="93"/>
    </row>
    <row r="47823" spans="14:16">
      <c r="N47823" s="102"/>
      <c r="O47823" s="93"/>
      <c r="P47823" s="93"/>
    </row>
    <row r="47824" spans="14:16">
      <c r="N47824" s="102"/>
      <c r="O47824" s="93"/>
      <c r="P47824" s="93"/>
    </row>
    <row r="47825" spans="14:16">
      <c r="N47825" s="102"/>
      <c r="O47825" s="93"/>
      <c r="P47825" s="93"/>
    </row>
    <row r="47826" spans="14:16">
      <c r="N47826" s="102"/>
      <c r="O47826" s="93"/>
      <c r="P47826" s="93"/>
    </row>
    <row r="47827" spans="14:16">
      <c r="N47827" s="102"/>
      <c r="O47827" s="93"/>
      <c r="P47827" s="93"/>
    </row>
    <row r="47828" spans="14:16">
      <c r="N47828" s="102"/>
      <c r="O47828" s="93"/>
      <c r="P47828" s="93"/>
    </row>
    <row r="47829" spans="14:16">
      <c r="N47829" s="102"/>
      <c r="O47829" s="93"/>
      <c r="P47829" s="93"/>
    </row>
    <row r="47830" spans="14:16">
      <c r="N47830" s="102"/>
      <c r="O47830" s="93"/>
      <c r="P47830" s="93"/>
    </row>
    <row r="47831" spans="14:16">
      <c r="N47831" s="102"/>
      <c r="O47831" s="93"/>
      <c r="P47831" s="93"/>
    </row>
    <row r="47832" spans="14:16">
      <c r="N47832" s="102"/>
      <c r="O47832" s="93"/>
      <c r="P47832" s="93"/>
    </row>
    <row r="47833" spans="14:16">
      <c r="N47833" s="102"/>
      <c r="O47833" s="93"/>
      <c r="P47833" s="93"/>
    </row>
    <row r="47834" spans="14:16">
      <c r="N47834" s="102"/>
      <c r="O47834" s="93"/>
      <c r="P47834" s="93"/>
    </row>
    <row r="47835" spans="14:16">
      <c r="N47835" s="102"/>
      <c r="O47835" s="93"/>
      <c r="P47835" s="93"/>
    </row>
    <row r="47836" spans="14:16">
      <c r="N47836" s="102"/>
      <c r="O47836" s="93"/>
      <c r="P47836" s="93"/>
    </row>
    <row r="47837" spans="14:16">
      <c r="N47837" s="102"/>
      <c r="O47837" s="93"/>
      <c r="P47837" s="93"/>
    </row>
    <row r="47838" spans="14:16">
      <c r="N47838" s="102"/>
      <c r="O47838" s="93"/>
      <c r="P47838" s="93"/>
    </row>
    <row r="47839" spans="14:16">
      <c r="N47839" s="102"/>
      <c r="O47839" s="93"/>
      <c r="P47839" s="93"/>
    </row>
    <row r="47840" spans="14:16">
      <c r="N47840" s="102"/>
      <c r="O47840" s="93"/>
      <c r="P47840" s="93"/>
    </row>
    <row r="47841" spans="14:16">
      <c r="N47841" s="102"/>
      <c r="O47841" s="93"/>
      <c r="P47841" s="93"/>
    </row>
    <row r="47842" spans="14:16">
      <c r="N47842" s="102"/>
      <c r="O47842" s="93"/>
      <c r="P47842" s="93"/>
    </row>
    <row r="47843" spans="14:16">
      <c r="N47843" s="102"/>
      <c r="O47843" s="93"/>
      <c r="P47843" s="93"/>
    </row>
    <row r="47844" spans="14:16">
      <c r="N47844" s="102"/>
      <c r="O47844" s="93"/>
      <c r="P47844" s="93"/>
    </row>
    <row r="47845" spans="14:16">
      <c r="N47845" s="102"/>
      <c r="O47845" s="93"/>
      <c r="P47845" s="93"/>
    </row>
    <row r="47846" spans="14:16">
      <c r="N47846" s="102"/>
      <c r="O47846" s="93"/>
      <c r="P47846" s="93"/>
    </row>
    <row r="47847" spans="14:16">
      <c r="N47847" s="102"/>
      <c r="O47847" s="93"/>
      <c r="P47847" s="93"/>
    </row>
    <row r="47848" spans="14:16">
      <c r="N47848" s="102"/>
      <c r="O47848" s="93"/>
      <c r="P47848" s="93"/>
    </row>
    <row r="47849" spans="14:16">
      <c r="N47849" s="102"/>
      <c r="O47849" s="93"/>
      <c r="P47849" s="93"/>
    </row>
    <row r="47850" spans="14:16">
      <c r="N47850" s="102"/>
      <c r="O47850" s="93"/>
      <c r="P47850" s="93"/>
    </row>
    <row r="47851" spans="14:16">
      <c r="N47851" s="102"/>
      <c r="O47851" s="93"/>
      <c r="P47851" s="93"/>
    </row>
    <row r="47852" spans="14:16">
      <c r="N47852" s="102"/>
      <c r="O47852" s="93"/>
      <c r="P47852" s="93"/>
    </row>
    <row r="47853" spans="14:16">
      <c r="N47853" s="102"/>
      <c r="O47853" s="93"/>
      <c r="P47853" s="93"/>
    </row>
    <row r="47854" spans="14:16">
      <c r="N47854" s="102"/>
      <c r="O47854" s="93"/>
      <c r="P47854" s="93"/>
    </row>
    <row r="47855" spans="14:16">
      <c r="N47855" s="102"/>
      <c r="O47855" s="93"/>
      <c r="P47855" s="93"/>
    </row>
    <row r="47856" spans="14:16">
      <c r="N47856" s="102"/>
      <c r="O47856" s="93"/>
      <c r="P47856" s="93"/>
    </row>
    <row r="47857" spans="14:16">
      <c r="N47857" s="102"/>
      <c r="O47857" s="93"/>
      <c r="P47857" s="93"/>
    </row>
    <row r="47858" spans="14:16">
      <c r="N47858" s="102"/>
      <c r="O47858" s="93"/>
      <c r="P47858" s="93"/>
    </row>
    <row r="47859" spans="14:16">
      <c r="N47859" s="102"/>
      <c r="O47859" s="93"/>
      <c r="P47859" s="93"/>
    </row>
    <row r="47860" spans="14:16">
      <c r="N47860" s="102"/>
      <c r="O47860" s="93"/>
      <c r="P47860" s="93"/>
    </row>
    <row r="47861" spans="14:16">
      <c r="N47861" s="102"/>
      <c r="O47861" s="93"/>
      <c r="P47861" s="93"/>
    </row>
    <row r="47862" spans="14:16">
      <c r="N47862" s="102"/>
      <c r="O47862" s="93"/>
      <c r="P47862" s="93"/>
    </row>
    <row r="47863" spans="14:16">
      <c r="N47863" s="102"/>
      <c r="O47863" s="93"/>
      <c r="P47863" s="93"/>
    </row>
    <row r="47864" spans="14:16">
      <c r="N47864" s="102"/>
      <c r="O47864" s="93"/>
      <c r="P47864" s="93"/>
    </row>
    <row r="47865" spans="14:16">
      <c r="N47865" s="102"/>
      <c r="O47865" s="93"/>
      <c r="P47865" s="93"/>
    </row>
    <row r="47866" spans="14:16">
      <c r="N47866" s="102"/>
      <c r="O47866" s="93"/>
      <c r="P47866" s="93"/>
    </row>
    <row r="47867" spans="14:16">
      <c r="N47867" s="102"/>
      <c r="O47867" s="93"/>
      <c r="P47867" s="93"/>
    </row>
    <row r="47868" spans="14:16">
      <c r="N47868" s="102"/>
      <c r="O47868" s="93"/>
      <c r="P47868" s="93"/>
    </row>
    <row r="47869" spans="14:16">
      <c r="N47869" s="102"/>
      <c r="O47869" s="93"/>
      <c r="P47869" s="93"/>
    </row>
    <row r="47870" spans="14:16">
      <c r="N47870" s="102"/>
      <c r="O47870" s="93"/>
      <c r="P47870" s="93"/>
    </row>
    <row r="47871" spans="14:16">
      <c r="N47871" s="102"/>
      <c r="O47871" s="93"/>
      <c r="P47871" s="93"/>
    </row>
    <row r="47872" spans="14:16">
      <c r="N47872" s="102"/>
      <c r="O47872" s="93"/>
      <c r="P47872" s="93"/>
    </row>
    <row r="47873" spans="14:16">
      <c r="N47873" s="102"/>
      <c r="O47873" s="93"/>
      <c r="P47873" s="93"/>
    </row>
    <row r="47874" spans="14:16">
      <c r="N47874" s="102"/>
      <c r="O47874" s="93"/>
      <c r="P47874" s="93"/>
    </row>
    <row r="47875" spans="14:16">
      <c r="N47875" s="102"/>
      <c r="O47875" s="93"/>
      <c r="P47875" s="93"/>
    </row>
    <row r="47876" spans="14:16">
      <c r="N47876" s="102"/>
      <c r="O47876" s="93"/>
      <c r="P47876" s="93"/>
    </row>
    <row r="47877" spans="14:16">
      <c r="N47877" s="102"/>
      <c r="O47877" s="93"/>
      <c r="P47877" s="93"/>
    </row>
    <row r="47878" spans="14:16">
      <c r="N47878" s="102"/>
      <c r="O47878" s="93"/>
      <c r="P47878" s="93"/>
    </row>
    <row r="47879" spans="14:16">
      <c r="N47879" s="102"/>
      <c r="O47879" s="93"/>
      <c r="P47879" s="93"/>
    </row>
    <row r="47880" spans="14:16">
      <c r="N47880" s="102"/>
      <c r="O47880" s="93"/>
      <c r="P47880" s="93"/>
    </row>
    <row r="47881" spans="14:16">
      <c r="N47881" s="102"/>
      <c r="O47881" s="93"/>
      <c r="P47881" s="93"/>
    </row>
    <row r="47882" spans="14:16">
      <c r="N47882" s="102"/>
      <c r="O47882" s="93"/>
      <c r="P47882" s="93"/>
    </row>
    <row r="47883" spans="14:16">
      <c r="N47883" s="102"/>
      <c r="O47883" s="93"/>
      <c r="P47883" s="93"/>
    </row>
    <row r="47884" spans="14:16">
      <c r="N47884" s="102"/>
      <c r="O47884" s="93"/>
      <c r="P47884" s="93"/>
    </row>
    <row r="47885" spans="14:16">
      <c r="N47885" s="102"/>
      <c r="O47885" s="93"/>
      <c r="P47885" s="93"/>
    </row>
    <row r="47886" spans="14:16">
      <c r="N47886" s="102"/>
      <c r="O47886" s="93"/>
      <c r="P47886" s="93"/>
    </row>
    <row r="47887" spans="14:16">
      <c r="N47887" s="102"/>
      <c r="O47887" s="93"/>
      <c r="P47887" s="93"/>
    </row>
    <row r="47888" spans="14:16">
      <c r="N47888" s="102"/>
      <c r="O47888" s="93"/>
      <c r="P47888" s="93"/>
    </row>
    <row r="47889" spans="14:16">
      <c r="N47889" s="102"/>
      <c r="O47889" s="93"/>
      <c r="P47889" s="93"/>
    </row>
    <row r="47890" spans="14:16">
      <c r="N47890" s="102"/>
      <c r="O47890" s="93"/>
      <c r="P47890" s="93"/>
    </row>
    <row r="47891" spans="14:16">
      <c r="N47891" s="102"/>
      <c r="O47891" s="93"/>
      <c r="P47891" s="93"/>
    </row>
    <row r="47892" spans="14:16">
      <c r="N47892" s="102"/>
      <c r="O47892" s="93"/>
      <c r="P47892" s="93"/>
    </row>
    <row r="47893" spans="14:16">
      <c r="N47893" s="102"/>
      <c r="O47893" s="93"/>
      <c r="P47893" s="93"/>
    </row>
    <row r="47894" spans="14:16">
      <c r="N47894" s="102"/>
      <c r="O47894" s="93"/>
      <c r="P47894" s="93"/>
    </row>
    <row r="47895" spans="14:16">
      <c r="N47895" s="102"/>
      <c r="O47895" s="93"/>
      <c r="P47895" s="93"/>
    </row>
    <row r="47896" spans="14:16">
      <c r="N47896" s="102"/>
      <c r="O47896" s="93"/>
      <c r="P47896" s="93"/>
    </row>
    <row r="47897" spans="14:16">
      <c r="N47897" s="102"/>
      <c r="O47897" s="93"/>
      <c r="P47897" s="93"/>
    </row>
    <row r="47898" spans="14:16">
      <c r="N47898" s="102"/>
      <c r="O47898" s="93"/>
      <c r="P47898" s="93"/>
    </row>
    <row r="47899" spans="14:16">
      <c r="N47899" s="102"/>
      <c r="O47899" s="93"/>
      <c r="P47899" s="93"/>
    </row>
    <row r="47900" spans="14:16">
      <c r="N47900" s="102"/>
      <c r="O47900" s="93"/>
      <c r="P47900" s="93"/>
    </row>
    <row r="47901" spans="14:16">
      <c r="N47901" s="102"/>
      <c r="O47901" s="93"/>
      <c r="P47901" s="93"/>
    </row>
    <row r="47902" spans="14:16">
      <c r="N47902" s="102"/>
      <c r="O47902" s="93"/>
      <c r="P47902" s="93"/>
    </row>
    <row r="47903" spans="14:16">
      <c r="N47903" s="102"/>
      <c r="O47903" s="93"/>
      <c r="P47903" s="93"/>
    </row>
    <row r="47904" spans="14:16">
      <c r="N47904" s="102"/>
      <c r="O47904" s="93"/>
      <c r="P47904" s="93"/>
    </row>
    <row r="47905" spans="14:16">
      <c r="N47905" s="102"/>
      <c r="O47905" s="93"/>
      <c r="P47905" s="93"/>
    </row>
    <row r="47906" spans="14:16">
      <c r="N47906" s="102"/>
      <c r="O47906" s="93"/>
      <c r="P47906" s="93"/>
    </row>
    <row r="47907" spans="14:16">
      <c r="N47907" s="102"/>
      <c r="O47907" s="93"/>
      <c r="P47907" s="93"/>
    </row>
    <row r="47908" spans="14:16">
      <c r="N47908" s="102"/>
      <c r="O47908" s="93"/>
      <c r="P47908" s="93"/>
    </row>
    <row r="47909" spans="14:16">
      <c r="N47909" s="102"/>
      <c r="O47909" s="93"/>
      <c r="P47909" s="93"/>
    </row>
    <row r="47910" spans="14:16">
      <c r="N47910" s="102"/>
      <c r="O47910" s="93"/>
      <c r="P47910" s="93"/>
    </row>
    <row r="47911" spans="14:16">
      <c r="N47911" s="102"/>
      <c r="O47911" s="93"/>
      <c r="P47911" s="93"/>
    </row>
    <row r="47912" spans="14:16">
      <c r="N47912" s="102"/>
      <c r="O47912" s="93"/>
      <c r="P47912" s="93"/>
    </row>
    <row r="47913" spans="14:16">
      <c r="N47913" s="102"/>
      <c r="O47913" s="93"/>
      <c r="P47913" s="93"/>
    </row>
    <row r="47914" spans="14:16">
      <c r="N47914" s="102"/>
      <c r="O47914" s="93"/>
      <c r="P47914" s="93"/>
    </row>
    <row r="47915" spans="14:16">
      <c r="N47915" s="102"/>
      <c r="O47915" s="93"/>
      <c r="P47915" s="93"/>
    </row>
    <row r="47916" spans="14:16">
      <c r="N47916" s="102"/>
      <c r="O47916" s="93"/>
      <c r="P47916" s="93"/>
    </row>
    <row r="47917" spans="14:16">
      <c r="N47917" s="102"/>
      <c r="O47917" s="93"/>
      <c r="P47917" s="93"/>
    </row>
    <row r="47918" spans="14:16">
      <c r="N47918" s="102"/>
      <c r="O47918" s="93"/>
      <c r="P47918" s="93"/>
    </row>
    <row r="47919" spans="14:16">
      <c r="N47919" s="102"/>
      <c r="O47919" s="93"/>
      <c r="P47919" s="93"/>
    </row>
    <row r="47920" spans="14:16">
      <c r="N47920" s="102"/>
      <c r="O47920" s="93"/>
      <c r="P47920" s="93"/>
    </row>
    <row r="47921" spans="14:16">
      <c r="N47921" s="102"/>
      <c r="O47921" s="93"/>
      <c r="P47921" s="93"/>
    </row>
    <row r="47922" spans="14:16">
      <c r="N47922" s="102"/>
      <c r="O47922" s="93"/>
      <c r="P47922" s="93"/>
    </row>
    <row r="47923" spans="14:16">
      <c r="N47923" s="102"/>
      <c r="O47923" s="93"/>
      <c r="P47923" s="93"/>
    </row>
    <row r="47924" spans="14:16">
      <c r="N47924" s="102"/>
      <c r="O47924" s="93"/>
      <c r="P47924" s="93"/>
    </row>
    <row r="47925" spans="14:16">
      <c r="N47925" s="102"/>
      <c r="O47925" s="93"/>
      <c r="P47925" s="93"/>
    </row>
    <row r="47926" spans="14:16">
      <c r="N47926" s="102"/>
      <c r="O47926" s="93"/>
      <c r="P47926" s="93"/>
    </row>
    <row r="47927" spans="14:16">
      <c r="N47927" s="102"/>
      <c r="O47927" s="93"/>
      <c r="P47927" s="93"/>
    </row>
    <row r="47928" spans="14:16">
      <c r="N47928" s="102"/>
      <c r="O47928" s="93"/>
      <c r="P47928" s="93"/>
    </row>
    <row r="47929" spans="14:16">
      <c r="N47929" s="102"/>
      <c r="O47929" s="93"/>
      <c r="P47929" s="93"/>
    </row>
    <row r="47930" spans="14:16">
      <c r="N47930" s="102"/>
      <c r="O47930" s="93"/>
      <c r="P47930" s="93"/>
    </row>
    <row r="47931" spans="14:16">
      <c r="N47931" s="102"/>
      <c r="O47931" s="93"/>
      <c r="P47931" s="93"/>
    </row>
    <row r="47932" spans="14:16">
      <c r="N47932" s="102"/>
      <c r="O47932" s="93"/>
      <c r="P47932" s="93"/>
    </row>
    <row r="47933" spans="14:16">
      <c r="N47933" s="102"/>
      <c r="O47933" s="93"/>
      <c r="P47933" s="93"/>
    </row>
    <row r="47934" spans="14:16">
      <c r="N47934" s="102"/>
      <c r="O47934" s="93"/>
      <c r="P47934" s="93"/>
    </row>
    <row r="47935" spans="14:16">
      <c r="N47935" s="102"/>
      <c r="O47935" s="93"/>
      <c r="P47935" s="93"/>
    </row>
    <row r="47936" spans="14:16">
      <c r="N47936" s="102"/>
      <c r="O47936" s="93"/>
      <c r="P47936" s="93"/>
    </row>
    <row r="47937" spans="14:16">
      <c r="N47937" s="102"/>
      <c r="O47937" s="93"/>
      <c r="P47937" s="93"/>
    </row>
    <row r="47938" spans="14:16">
      <c r="N47938" s="102"/>
      <c r="O47938" s="93"/>
      <c r="P47938" s="93"/>
    </row>
    <row r="47939" spans="14:16">
      <c r="N47939" s="102"/>
      <c r="O47939" s="93"/>
      <c r="P47939" s="93"/>
    </row>
    <row r="47940" spans="14:16">
      <c r="N47940" s="102"/>
      <c r="O47940" s="93"/>
      <c r="P47940" s="93"/>
    </row>
    <row r="47941" spans="14:16">
      <c r="N47941" s="102"/>
      <c r="O47941" s="93"/>
      <c r="P47941" s="93"/>
    </row>
    <row r="47942" spans="14:16">
      <c r="N47942" s="102"/>
      <c r="O47942" s="93"/>
      <c r="P47942" s="93"/>
    </row>
    <row r="47943" spans="14:16">
      <c r="N47943" s="102"/>
      <c r="O47943" s="93"/>
      <c r="P47943" s="93"/>
    </row>
    <row r="47944" spans="14:16">
      <c r="N47944" s="102"/>
      <c r="O47944" s="93"/>
      <c r="P47944" s="93"/>
    </row>
    <row r="47945" spans="14:16">
      <c r="N47945" s="102"/>
      <c r="O47945" s="93"/>
      <c r="P47945" s="93"/>
    </row>
    <row r="47946" spans="14:16">
      <c r="N47946" s="102"/>
      <c r="O47946" s="93"/>
      <c r="P47946" s="93"/>
    </row>
    <row r="47947" spans="14:16">
      <c r="N47947" s="102"/>
      <c r="O47947" s="93"/>
      <c r="P47947" s="93"/>
    </row>
    <row r="47948" spans="14:16">
      <c r="N47948" s="102"/>
      <c r="O47948" s="93"/>
      <c r="P47948" s="93"/>
    </row>
    <row r="47949" spans="14:16">
      <c r="N47949" s="102"/>
      <c r="O47949" s="93"/>
      <c r="P47949" s="93"/>
    </row>
    <row r="47950" spans="14:16">
      <c r="N47950" s="102"/>
      <c r="O47950" s="93"/>
      <c r="P47950" s="93"/>
    </row>
    <row r="47951" spans="14:16">
      <c r="N47951" s="102"/>
      <c r="O47951" s="93"/>
      <c r="P47951" s="93"/>
    </row>
    <row r="47952" spans="14:16">
      <c r="N47952" s="102"/>
      <c r="O47952" s="93"/>
      <c r="P47952" s="93"/>
    </row>
    <row r="47953" spans="14:16">
      <c r="N47953" s="102"/>
      <c r="O47953" s="93"/>
      <c r="P47953" s="93"/>
    </row>
    <row r="47954" spans="14:16">
      <c r="N47954" s="102"/>
      <c r="O47954" s="93"/>
      <c r="P47954" s="93"/>
    </row>
    <row r="47955" spans="14:16">
      <c r="N47955" s="102"/>
      <c r="O47955" s="93"/>
      <c r="P47955" s="93"/>
    </row>
    <row r="47956" spans="14:16">
      <c r="N47956" s="102"/>
      <c r="O47956" s="93"/>
      <c r="P47956" s="93"/>
    </row>
    <row r="47957" spans="14:16">
      <c r="N47957" s="102"/>
      <c r="O47957" s="93"/>
      <c r="P47957" s="93"/>
    </row>
    <row r="47958" spans="14:16">
      <c r="N47958" s="102"/>
      <c r="O47958" s="93"/>
      <c r="P47958" s="93"/>
    </row>
    <row r="47959" spans="14:16">
      <c r="N47959" s="102"/>
      <c r="O47959" s="93"/>
      <c r="P47959" s="93"/>
    </row>
    <row r="47960" spans="14:16">
      <c r="N47960" s="102"/>
      <c r="O47960" s="93"/>
      <c r="P47960" s="93"/>
    </row>
    <row r="47961" spans="14:16">
      <c r="N47961" s="102"/>
      <c r="O47961" s="93"/>
      <c r="P47961" s="93"/>
    </row>
    <row r="47962" spans="14:16">
      <c r="N47962" s="102"/>
      <c r="O47962" s="93"/>
      <c r="P47962" s="93"/>
    </row>
    <row r="47963" spans="14:16">
      <c r="N47963" s="102"/>
      <c r="O47963" s="93"/>
      <c r="P47963" s="93"/>
    </row>
    <row r="47964" spans="14:16">
      <c r="N47964" s="102"/>
      <c r="O47964" s="93"/>
      <c r="P47964" s="93"/>
    </row>
    <row r="47965" spans="14:16">
      <c r="N47965" s="102"/>
      <c r="O47965" s="93"/>
      <c r="P47965" s="93"/>
    </row>
    <row r="47966" spans="14:16">
      <c r="N47966" s="102"/>
      <c r="O47966" s="93"/>
      <c r="P47966" s="93"/>
    </row>
    <row r="47967" spans="14:16">
      <c r="N47967" s="102"/>
      <c r="O47967" s="93"/>
      <c r="P47967" s="93"/>
    </row>
    <row r="47968" spans="14:16">
      <c r="N47968" s="102"/>
      <c r="O47968" s="93"/>
      <c r="P47968" s="93"/>
    </row>
    <row r="47969" spans="14:16">
      <c r="N47969" s="102"/>
      <c r="O47969" s="93"/>
      <c r="P47969" s="93"/>
    </row>
    <row r="47970" spans="14:16">
      <c r="N47970" s="102"/>
      <c r="O47970" s="93"/>
      <c r="P47970" s="93"/>
    </row>
    <row r="47971" spans="14:16">
      <c r="N47971" s="102"/>
      <c r="O47971" s="93"/>
      <c r="P47971" s="93"/>
    </row>
    <row r="47972" spans="14:16">
      <c r="N47972" s="102"/>
      <c r="O47972" s="93"/>
      <c r="P47972" s="93"/>
    </row>
    <row r="47973" spans="14:16">
      <c r="N47973" s="102"/>
      <c r="O47973" s="93"/>
      <c r="P47973" s="93"/>
    </row>
    <row r="47974" spans="14:16">
      <c r="N47974" s="102"/>
      <c r="O47974" s="93"/>
      <c r="P47974" s="93"/>
    </row>
    <row r="47975" spans="14:16">
      <c r="N47975" s="102"/>
      <c r="O47975" s="93"/>
      <c r="P47975" s="93"/>
    </row>
    <row r="47976" spans="14:16">
      <c r="N47976" s="102"/>
      <c r="O47976" s="93"/>
      <c r="P47976" s="93"/>
    </row>
    <row r="47977" spans="14:16">
      <c r="N47977" s="102"/>
      <c r="O47977" s="93"/>
      <c r="P47977" s="93"/>
    </row>
    <row r="47978" spans="14:16">
      <c r="N47978" s="102"/>
      <c r="O47978" s="93"/>
      <c r="P47978" s="93"/>
    </row>
    <row r="47979" spans="14:16">
      <c r="N47979" s="102"/>
      <c r="O47979" s="93"/>
      <c r="P47979" s="93"/>
    </row>
    <row r="47980" spans="14:16">
      <c r="N47980" s="102"/>
      <c r="O47980" s="93"/>
      <c r="P47980" s="93"/>
    </row>
    <row r="47981" spans="14:16">
      <c r="N47981" s="102"/>
      <c r="O47981" s="93"/>
      <c r="P47981" s="93"/>
    </row>
    <row r="47982" spans="14:16">
      <c r="N47982" s="102"/>
      <c r="O47982" s="93"/>
      <c r="P47982" s="93"/>
    </row>
    <row r="47983" spans="14:16">
      <c r="N47983" s="102"/>
      <c r="O47983" s="93"/>
      <c r="P47983" s="93"/>
    </row>
    <row r="47984" spans="14:16">
      <c r="N47984" s="102"/>
      <c r="O47984" s="93"/>
      <c r="P47984" s="93"/>
    </row>
    <row r="47985" spans="14:16">
      <c r="N47985" s="102"/>
      <c r="O47985" s="93"/>
      <c r="P47985" s="93"/>
    </row>
    <row r="47986" spans="14:16">
      <c r="N47986" s="102"/>
      <c r="O47986" s="93"/>
      <c r="P47986" s="93"/>
    </row>
    <row r="47987" spans="14:16">
      <c r="N47987" s="102"/>
      <c r="O47987" s="93"/>
      <c r="P47987" s="93"/>
    </row>
    <row r="47988" spans="14:16">
      <c r="N47988" s="102"/>
      <c r="O47988" s="93"/>
      <c r="P47988" s="93"/>
    </row>
    <row r="47989" spans="14:16">
      <c r="N47989" s="102"/>
      <c r="O47989" s="93"/>
      <c r="P47989" s="93"/>
    </row>
    <row r="47990" spans="14:16">
      <c r="N47990" s="102"/>
      <c r="O47990" s="93"/>
      <c r="P47990" s="93"/>
    </row>
    <row r="47991" spans="14:16">
      <c r="N47991" s="102"/>
      <c r="O47991" s="93"/>
      <c r="P47991" s="93"/>
    </row>
    <row r="47992" spans="14:16">
      <c r="N47992" s="102"/>
      <c r="O47992" s="93"/>
      <c r="P47992" s="93"/>
    </row>
    <row r="47993" spans="14:16">
      <c r="N47993" s="102"/>
      <c r="O47993" s="93"/>
      <c r="P47993" s="93"/>
    </row>
    <row r="47994" spans="14:16">
      <c r="N47994" s="102"/>
      <c r="O47994" s="93"/>
      <c r="P47994" s="93"/>
    </row>
    <row r="47995" spans="14:16">
      <c r="N47995" s="102"/>
      <c r="O47995" s="93"/>
      <c r="P47995" s="93"/>
    </row>
    <row r="47996" spans="14:16">
      <c r="N47996" s="102"/>
      <c r="O47996" s="93"/>
      <c r="P47996" s="93"/>
    </row>
    <row r="47997" spans="14:16">
      <c r="N47997" s="102"/>
      <c r="O47997" s="93"/>
      <c r="P47997" s="93"/>
    </row>
    <row r="47998" spans="14:16">
      <c r="N47998" s="102"/>
      <c r="O47998" s="93"/>
      <c r="P47998" s="93"/>
    </row>
    <row r="47999" spans="14:16">
      <c r="N47999" s="102"/>
      <c r="O47999" s="93"/>
      <c r="P47999" s="93"/>
    </row>
    <row r="48000" spans="14:16">
      <c r="N48000" s="102"/>
      <c r="O48000" s="93"/>
      <c r="P48000" s="93"/>
    </row>
    <row r="48001" spans="14:16">
      <c r="N48001" s="102"/>
      <c r="O48001" s="93"/>
      <c r="P48001" s="93"/>
    </row>
    <row r="48002" spans="14:16">
      <c r="N48002" s="102"/>
      <c r="O48002" s="93"/>
      <c r="P48002" s="93"/>
    </row>
    <row r="48003" spans="14:16">
      <c r="N48003" s="102"/>
      <c r="O48003" s="93"/>
      <c r="P48003" s="93"/>
    </row>
    <row r="48004" spans="14:16">
      <c r="N48004" s="102"/>
      <c r="O48004" s="93"/>
      <c r="P48004" s="93"/>
    </row>
    <row r="48005" spans="14:16">
      <c r="N48005" s="102"/>
      <c r="O48005" s="93"/>
      <c r="P48005" s="93"/>
    </row>
    <row r="48006" spans="14:16">
      <c r="N48006" s="102"/>
      <c r="O48006" s="93"/>
      <c r="P48006" s="93"/>
    </row>
    <row r="48007" spans="14:16">
      <c r="N48007" s="102"/>
      <c r="O48007" s="93"/>
      <c r="P48007" s="93"/>
    </row>
    <row r="48008" spans="14:16">
      <c r="N48008" s="102"/>
      <c r="O48008" s="93"/>
      <c r="P48008" s="93"/>
    </row>
    <row r="48009" spans="14:16">
      <c r="N48009" s="102"/>
      <c r="O48009" s="93"/>
      <c r="P48009" s="93"/>
    </row>
    <row r="48010" spans="14:16">
      <c r="N48010" s="102"/>
      <c r="O48010" s="93"/>
      <c r="P48010" s="93"/>
    </row>
    <row r="48011" spans="14:16">
      <c r="N48011" s="102"/>
      <c r="O48011" s="93"/>
      <c r="P48011" s="93"/>
    </row>
    <row r="48012" spans="14:16">
      <c r="N48012" s="102"/>
      <c r="O48012" s="93"/>
      <c r="P48012" s="93"/>
    </row>
    <row r="48013" spans="14:16">
      <c r="N48013" s="102"/>
      <c r="O48013" s="93"/>
      <c r="P48013" s="93"/>
    </row>
    <row r="48014" spans="14:16">
      <c r="N48014" s="102"/>
      <c r="O48014" s="93"/>
      <c r="P48014" s="93"/>
    </row>
    <row r="48015" spans="14:16">
      <c r="N48015" s="102"/>
      <c r="O48015" s="93"/>
      <c r="P48015" s="93"/>
    </row>
    <row r="48016" spans="14:16">
      <c r="N48016" s="102"/>
      <c r="O48016" s="93"/>
      <c r="P48016" s="93"/>
    </row>
    <row r="48017" spans="14:16">
      <c r="N48017" s="102"/>
      <c r="O48017" s="93"/>
      <c r="P48017" s="93"/>
    </row>
    <row r="48018" spans="14:16">
      <c r="N48018" s="102"/>
      <c r="O48018" s="93"/>
      <c r="P48018" s="93"/>
    </row>
    <row r="48019" spans="14:16">
      <c r="N48019" s="102"/>
      <c r="O48019" s="93"/>
      <c r="P48019" s="93"/>
    </row>
    <row r="48020" spans="14:16">
      <c r="N48020" s="102"/>
      <c r="O48020" s="93"/>
      <c r="P48020" s="93"/>
    </row>
    <row r="48021" spans="14:16">
      <c r="N48021" s="102"/>
      <c r="O48021" s="93"/>
      <c r="P48021" s="93"/>
    </row>
    <row r="48022" spans="14:16">
      <c r="N48022" s="102"/>
      <c r="O48022" s="93"/>
      <c r="P48022" s="93"/>
    </row>
    <row r="48023" spans="14:16">
      <c r="N48023" s="102"/>
      <c r="O48023" s="93"/>
      <c r="P48023" s="93"/>
    </row>
    <row r="48024" spans="14:16">
      <c r="N48024" s="102"/>
      <c r="O48024" s="93"/>
      <c r="P48024" s="93"/>
    </row>
    <row r="48025" spans="14:16">
      <c r="N48025" s="102"/>
      <c r="O48025" s="93"/>
      <c r="P48025" s="93"/>
    </row>
    <row r="48026" spans="14:16">
      <c r="N48026" s="102"/>
      <c r="O48026" s="93"/>
      <c r="P48026" s="93"/>
    </row>
    <row r="48027" spans="14:16">
      <c r="N48027" s="102"/>
      <c r="O48027" s="93"/>
      <c r="P48027" s="93"/>
    </row>
    <row r="48028" spans="14:16">
      <c r="N48028" s="102"/>
      <c r="O48028" s="93"/>
      <c r="P48028" s="93"/>
    </row>
    <row r="48029" spans="14:16">
      <c r="N48029" s="102"/>
      <c r="O48029" s="93"/>
      <c r="P48029" s="93"/>
    </row>
    <row r="48030" spans="14:16">
      <c r="N48030" s="102"/>
      <c r="O48030" s="93"/>
      <c r="P48030" s="93"/>
    </row>
    <row r="48031" spans="14:16">
      <c r="N48031" s="102"/>
      <c r="O48031" s="93"/>
      <c r="P48031" s="93"/>
    </row>
    <row r="48032" spans="14:16">
      <c r="N48032" s="102"/>
      <c r="O48032" s="93"/>
      <c r="P48032" s="93"/>
    </row>
    <row r="48033" spans="14:16">
      <c r="N48033" s="102"/>
      <c r="O48033" s="93"/>
      <c r="P48033" s="93"/>
    </row>
    <row r="48034" spans="14:16">
      <c r="N48034" s="102"/>
      <c r="O48034" s="93"/>
      <c r="P48034" s="93"/>
    </row>
    <row r="48035" spans="14:16">
      <c r="N48035" s="102"/>
      <c r="O48035" s="93"/>
      <c r="P48035" s="93"/>
    </row>
    <row r="48036" spans="14:16">
      <c r="N48036" s="102"/>
      <c r="O48036" s="93"/>
      <c r="P48036" s="93"/>
    </row>
    <row r="48037" spans="14:16">
      <c r="N48037" s="102"/>
      <c r="O48037" s="93"/>
      <c r="P48037" s="93"/>
    </row>
    <row r="48038" spans="14:16">
      <c r="N48038" s="102"/>
      <c r="O48038" s="93"/>
      <c r="P48038" s="93"/>
    </row>
    <row r="48039" spans="14:16">
      <c r="N48039" s="102"/>
      <c r="O48039" s="93"/>
      <c r="P48039" s="93"/>
    </row>
    <row r="48040" spans="14:16">
      <c r="N48040" s="102"/>
      <c r="O48040" s="93"/>
      <c r="P48040" s="93"/>
    </row>
    <row r="48041" spans="14:16">
      <c r="N48041" s="102"/>
      <c r="O48041" s="93"/>
      <c r="P48041" s="93"/>
    </row>
    <row r="48042" spans="14:16">
      <c r="N48042" s="102"/>
      <c r="O48042" s="93"/>
      <c r="P48042" s="93"/>
    </row>
    <row r="48043" spans="14:16">
      <c r="N48043" s="102"/>
      <c r="O48043" s="93"/>
      <c r="P48043" s="93"/>
    </row>
    <row r="48044" spans="14:16">
      <c r="N48044" s="102"/>
      <c r="O48044" s="93"/>
      <c r="P48044" s="93"/>
    </row>
    <row r="48045" spans="14:16">
      <c r="N48045" s="102"/>
      <c r="O48045" s="93"/>
      <c r="P48045" s="93"/>
    </row>
    <row r="48046" spans="14:16">
      <c r="N48046" s="102"/>
      <c r="O48046" s="93"/>
      <c r="P48046" s="93"/>
    </row>
    <row r="48047" spans="14:16">
      <c r="N48047" s="102"/>
      <c r="O48047" s="93"/>
      <c r="P48047" s="93"/>
    </row>
    <row r="48048" spans="14:16">
      <c r="N48048" s="102"/>
      <c r="O48048" s="93"/>
      <c r="P48048" s="93"/>
    </row>
    <row r="48049" spans="14:16">
      <c r="N48049" s="102"/>
      <c r="O48049" s="93"/>
      <c r="P48049" s="93"/>
    </row>
    <row r="48050" spans="14:16">
      <c r="N48050" s="102"/>
      <c r="O48050" s="93"/>
      <c r="P48050" s="93"/>
    </row>
    <row r="48051" spans="14:16">
      <c r="N48051" s="102"/>
      <c r="O48051" s="93"/>
      <c r="P48051" s="93"/>
    </row>
    <row r="48052" spans="14:16">
      <c r="N48052" s="102"/>
      <c r="O48052" s="93"/>
      <c r="P48052" s="93"/>
    </row>
    <row r="48053" spans="14:16">
      <c r="N48053" s="102"/>
      <c r="O48053" s="93"/>
      <c r="P48053" s="93"/>
    </row>
    <row r="48054" spans="14:16">
      <c r="N48054" s="102"/>
      <c r="O48054" s="93"/>
      <c r="P48054" s="93"/>
    </row>
    <row r="48055" spans="14:16">
      <c r="N48055" s="102"/>
      <c r="O48055" s="93"/>
      <c r="P48055" s="93"/>
    </row>
    <row r="48056" spans="14:16">
      <c r="N48056" s="102"/>
      <c r="O48056" s="93"/>
      <c r="P48056" s="93"/>
    </row>
    <row r="48057" spans="14:16">
      <c r="N48057" s="102"/>
      <c r="O48057" s="93"/>
      <c r="P48057" s="93"/>
    </row>
    <row r="48058" spans="14:16">
      <c r="N48058" s="102"/>
      <c r="O48058" s="93"/>
      <c r="P48058" s="93"/>
    </row>
    <row r="48059" spans="14:16">
      <c r="N48059" s="102"/>
      <c r="O48059" s="93"/>
      <c r="P48059" s="93"/>
    </row>
    <row r="48060" spans="14:16">
      <c r="N48060" s="102"/>
      <c r="O48060" s="93"/>
      <c r="P48060" s="93"/>
    </row>
    <row r="48061" spans="14:16">
      <c r="N48061" s="102"/>
      <c r="O48061" s="93"/>
      <c r="P48061" s="93"/>
    </row>
    <row r="48062" spans="14:16">
      <c r="N48062" s="102"/>
      <c r="O48062" s="93"/>
      <c r="P48062" s="93"/>
    </row>
    <row r="48063" spans="14:16">
      <c r="N48063" s="102"/>
      <c r="O48063" s="93"/>
      <c r="P48063" s="93"/>
    </row>
    <row r="48064" spans="14:16">
      <c r="N48064" s="102"/>
      <c r="O48064" s="93"/>
      <c r="P48064" s="93"/>
    </row>
    <row r="48065" spans="14:16">
      <c r="N48065" s="102"/>
      <c r="O48065" s="93"/>
      <c r="P48065" s="93"/>
    </row>
    <row r="48066" spans="14:16">
      <c r="N48066" s="102"/>
      <c r="O48066" s="93"/>
      <c r="P48066" s="93"/>
    </row>
    <row r="48067" spans="14:16">
      <c r="N48067" s="102"/>
      <c r="O48067" s="93"/>
      <c r="P48067" s="93"/>
    </row>
    <row r="48068" spans="14:16">
      <c r="N48068" s="102"/>
      <c r="O48068" s="93"/>
      <c r="P48068" s="93"/>
    </row>
    <row r="48069" spans="14:16">
      <c r="N48069" s="102"/>
      <c r="O48069" s="93"/>
      <c r="P48069" s="93"/>
    </row>
    <row r="48070" spans="14:16">
      <c r="N48070" s="102"/>
      <c r="O48070" s="93"/>
      <c r="P48070" s="93"/>
    </row>
    <row r="48071" spans="14:16">
      <c r="N48071" s="102"/>
      <c r="O48071" s="93"/>
      <c r="P48071" s="93"/>
    </row>
    <row r="48072" spans="14:16">
      <c r="N48072" s="102"/>
      <c r="O48072" s="93"/>
      <c r="P48072" s="93"/>
    </row>
    <row r="48073" spans="14:16">
      <c r="N48073" s="102"/>
      <c r="O48073" s="93"/>
      <c r="P48073" s="93"/>
    </row>
    <row r="48074" spans="14:16">
      <c r="N48074" s="102"/>
      <c r="O48074" s="93"/>
      <c r="P48074" s="93"/>
    </row>
    <row r="48075" spans="14:16">
      <c r="N48075" s="102"/>
      <c r="O48075" s="93"/>
      <c r="P48075" s="93"/>
    </row>
    <row r="48076" spans="14:16">
      <c r="N48076" s="102"/>
      <c r="O48076" s="93"/>
      <c r="P48076" s="93"/>
    </row>
    <row r="48077" spans="14:16">
      <c r="N48077" s="102"/>
      <c r="O48077" s="93"/>
      <c r="P48077" s="93"/>
    </row>
    <row r="48078" spans="14:16">
      <c r="N48078" s="102"/>
      <c r="O48078" s="93"/>
      <c r="P48078" s="93"/>
    </row>
    <row r="48079" spans="14:16">
      <c r="N48079" s="102"/>
      <c r="O48079" s="93"/>
      <c r="P48079" s="93"/>
    </row>
    <row r="48080" spans="14:16">
      <c r="N48080" s="102"/>
      <c r="O48080" s="93"/>
      <c r="P48080" s="93"/>
    </row>
    <row r="48081" spans="14:16">
      <c r="N48081" s="102"/>
      <c r="O48081" s="93"/>
      <c r="P48081" s="93"/>
    </row>
    <row r="48082" spans="14:16">
      <c r="N48082" s="102"/>
      <c r="O48082" s="93"/>
      <c r="P48082" s="93"/>
    </row>
    <row r="48083" spans="14:16">
      <c r="N48083" s="102"/>
      <c r="O48083" s="93"/>
      <c r="P48083" s="93"/>
    </row>
    <row r="48084" spans="14:16">
      <c r="N48084" s="102"/>
      <c r="O48084" s="93"/>
      <c r="P48084" s="93"/>
    </row>
    <row r="48085" spans="14:16">
      <c r="N48085" s="102"/>
      <c r="O48085" s="93"/>
      <c r="P48085" s="93"/>
    </row>
    <row r="48086" spans="14:16">
      <c r="N48086" s="102"/>
      <c r="O48086" s="93"/>
      <c r="P48086" s="93"/>
    </row>
    <row r="48087" spans="14:16">
      <c r="N48087" s="102"/>
      <c r="O48087" s="93"/>
      <c r="P48087" s="93"/>
    </row>
    <row r="48088" spans="14:16">
      <c r="N48088" s="102"/>
      <c r="O48088" s="93"/>
      <c r="P48088" s="93"/>
    </row>
    <row r="48089" spans="14:16">
      <c r="N48089" s="102"/>
      <c r="O48089" s="93"/>
      <c r="P48089" s="93"/>
    </row>
    <row r="48090" spans="14:16">
      <c r="N48090" s="102"/>
      <c r="O48090" s="93"/>
      <c r="P48090" s="93"/>
    </row>
    <row r="48091" spans="14:16">
      <c r="N48091" s="102"/>
      <c r="O48091" s="93"/>
      <c r="P48091" s="93"/>
    </row>
    <row r="48092" spans="14:16">
      <c r="N48092" s="102"/>
      <c r="O48092" s="93"/>
      <c r="P48092" s="93"/>
    </row>
    <row r="48093" spans="14:16">
      <c r="N48093" s="102"/>
      <c r="O48093" s="93"/>
      <c r="P48093" s="93"/>
    </row>
    <row r="48094" spans="14:16">
      <c r="N48094" s="102"/>
      <c r="O48094" s="93"/>
      <c r="P48094" s="93"/>
    </row>
    <row r="48095" spans="14:16">
      <c r="N48095" s="102"/>
      <c r="O48095" s="93"/>
      <c r="P48095" s="93"/>
    </row>
    <row r="48096" spans="14:16">
      <c r="N48096" s="102"/>
      <c r="O48096" s="93"/>
      <c r="P48096" s="93"/>
    </row>
    <row r="48097" spans="14:16">
      <c r="N48097" s="102"/>
      <c r="O48097" s="93"/>
      <c r="P48097" s="93"/>
    </row>
    <row r="48098" spans="14:16">
      <c r="N48098" s="102"/>
      <c r="O48098" s="93"/>
      <c r="P48098" s="93"/>
    </row>
    <row r="48099" spans="14:16">
      <c r="N48099" s="102"/>
      <c r="O48099" s="93"/>
      <c r="P48099" s="93"/>
    </row>
    <row r="48100" spans="14:16">
      <c r="N48100" s="102"/>
      <c r="O48100" s="93"/>
      <c r="P48100" s="93"/>
    </row>
    <row r="48101" spans="14:16">
      <c r="N48101" s="102"/>
      <c r="O48101" s="93"/>
      <c r="P48101" s="93"/>
    </row>
    <row r="48102" spans="14:16">
      <c r="N48102" s="102"/>
      <c r="O48102" s="93"/>
      <c r="P48102" s="93"/>
    </row>
    <row r="48103" spans="14:16">
      <c r="N48103" s="102"/>
      <c r="O48103" s="93"/>
      <c r="P48103" s="93"/>
    </row>
    <row r="48104" spans="14:16">
      <c r="N48104" s="102"/>
      <c r="O48104" s="93"/>
      <c r="P48104" s="93"/>
    </row>
    <row r="48105" spans="14:16">
      <c r="N48105" s="102"/>
      <c r="O48105" s="93"/>
      <c r="P48105" s="93"/>
    </row>
    <row r="48106" spans="14:16">
      <c r="N48106" s="102"/>
      <c r="O48106" s="93"/>
      <c r="P48106" s="93"/>
    </row>
    <row r="48107" spans="14:16">
      <c r="N48107" s="102"/>
      <c r="O48107" s="93"/>
      <c r="P48107" s="93"/>
    </row>
    <row r="48108" spans="14:16">
      <c r="N48108" s="102"/>
      <c r="O48108" s="93"/>
      <c r="P48108" s="93"/>
    </row>
    <row r="48109" spans="14:16">
      <c r="N48109" s="102"/>
      <c r="O48109" s="93"/>
      <c r="P48109" s="93"/>
    </row>
    <row r="48110" spans="14:16">
      <c r="N48110" s="102"/>
      <c r="O48110" s="93"/>
      <c r="P48110" s="93"/>
    </row>
    <row r="48111" spans="14:16">
      <c r="N48111" s="102"/>
      <c r="O48111" s="93"/>
      <c r="P48111" s="93"/>
    </row>
    <row r="48112" spans="14:16">
      <c r="N48112" s="102"/>
      <c r="O48112" s="93"/>
      <c r="P48112" s="93"/>
    </row>
    <row r="48113" spans="14:16">
      <c r="N48113" s="102"/>
      <c r="O48113" s="93"/>
      <c r="P48113" s="93"/>
    </row>
    <row r="48114" spans="14:16">
      <c r="N48114" s="102"/>
      <c r="O48114" s="93"/>
      <c r="P48114" s="93"/>
    </row>
    <row r="48115" spans="14:16">
      <c r="N48115" s="102"/>
      <c r="O48115" s="93"/>
      <c r="P48115" s="93"/>
    </row>
    <row r="48116" spans="14:16">
      <c r="N48116" s="102"/>
      <c r="O48116" s="93"/>
      <c r="P48116" s="93"/>
    </row>
    <row r="48117" spans="14:16">
      <c r="N48117" s="102"/>
      <c r="O48117" s="93"/>
      <c r="P48117" s="93"/>
    </row>
    <row r="48118" spans="14:16">
      <c r="N48118" s="102"/>
      <c r="O48118" s="93"/>
      <c r="P48118" s="93"/>
    </row>
    <row r="48119" spans="14:16">
      <c r="N48119" s="102"/>
      <c r="O48119" s="93"/>
      <c r="P48119" s="93"/>
    </row>
    <row r="48120" spans="14:16">
      <c r="N48120" s="102"/>
      <c r="O48120" s="93"/>
      <c r="P48120" s="93"/>
    </row>
    <row r="48121" spans="14:16">
      <c r="N48121" s="102"/>
      <c r="O48121" s="93"/>
      <c r="P48121" s="93"/>
    </row>
    <row r="48122" spans="14:16">
      <c r="N48122" s="102"/>
      <c r="O48122" s="93"/>
      <c r="P48122" s="93"/>
    </row>
    <row r="48123" spans="14:16">
      <c r="N48123" s="102"/>
      <c r="O48123" s="93"/>
      <c r="P48123" s="93"/>
    </row>
    <row r="48124" spans="14:16">
      <c r="N48124" s="102"/>
      <c r="O48124" s="93"/>
      <c r="P48124" s="93"/>
    </row>
    <row r="48125" spans="14:16">
      <c r="N48125" s="102"/>
      <c r="O48125" s="93"/>
      <c r="P48125" s="93"/>
    </row>
    <row r="48126" spans="14:16">
      <c r="N48126" s="102"/>
      <c r="O48126" s="93"/>
      <c r="P48126" s="93"/>
    </row>
    <row r="48127" spans="14:16">
      <c r="N48127" s="102"/>
      <c r="O48127" s="93"/>
      <c r="P48127" s="93"/>
    </row>
    <row r="48128" spans="14:16">
      <c r="N48128" s="102"/>
      <c r="O48128" s="93"/>
      <c r="P48128" s="93"/>
    </row>
    <row r="48129" spans="14:16">
      <c r="N48129" s="102"/>
      <c r="O48129" s="93"/>
      <c r="P48129" s="93"/>
    </row>
    <row r="48130" spans="14:16">
      <c r="N48130" s="102"/>
      <c r="O48130" s="93"/>
      <c r="P48130" s="93"/>
    </row>
    <row r="48131" spans="14:16">
      <c r="N48131" s="102"/>
      <c r="O48131" s="93"/>
      <c r="P48131" s="93"/>
    </row>
    <row r="48132" spans="14:16">
      <c r="N48132" s="102"/>
      <c r="O48132" s="93"/>
      <c r="P48132" s="93"/>
    </row>
    <row r="48133" spans="14:16">
      <c r="N48133" s="102"/>
      <c r="O48133" s="93"/>
      <c r="P48133" s="93"/>
    </row>
    <row r="48134" spans="14:16">
      <c r="N48134" s="102"/>
      <c r="O48134" s="93"/>
      <c r="P48134" s="93"/>
    </row>
    <row r="48135" spans="14:16">
      <c r="N48135" s="102"/>
      <c r="O48135" s="93"/>
      <c r="P48135" s="93"/>
    </row>
    <row r="48136" spans="14:16">
      <c r="N48136" s="102"/>
      <c r="O48136" s="93"/>
      <c r="P48136" s="93"/>
    </row>
    <row r="48137" spans="14:16">
      <c r="N48137" s="102"/>
      <c r="O48137" s="93"/>
      <c r="P48137" s="93"/>
    </row>
    <row r="48138" spans="14:16">
      <c r="N48138" s="102"/>
      <c r="O48138" s="93"/>
      <c r="P48138" s="93"/>
    </row>
    <row r="48139" spans="14:16">
      <c r="N48139" s="102"/>
      <c r="O48139" s="93"/>
      <c r="P48139" s="93"/>
    </row>
    <row r="48140" spans="14:16">
      <c r="N48140" s="102"/>
      <c r="O48140" s="93"/>
      <c r="P48140" s="93"/>
    </row>
    <row r="48141" spans="14:16">
      <c r="N48141" s="102"/>
      <c r="O48141" s="93"/>
      <c r="P48141" s="93"/>
    </row>
    <row r="48142" spans="14:16">
      <c r="N48142" s="102"/>
      <c r="O48142" s="93"/>
      <c r="P48142" s="93"/>
    </row>
    <row r="48143" spans="14:16">
      <c r="N48143" s="102"/>
      <c r="O48143" s="93"/>
      <c r="P48143" s="93"/>
    </row>
    <row r="48144" spans="14:16">
      <c r="N48144" s="102"/>
      <c r="O48144" s="93"/>
      <c r="P48144" s="93"/>
    </row>
    <row r="48145" spans="14:16">
      <c r="N48145" s="102"/>
      <c r="O48145" s="93"/>
      <c r="P48145" s="93"/>
    </row>
    <row r="48146" spans="14:16">
      <c r="N48146" s="102"/>
      <c r="O48146" s="93"/>
      <c r="P48146" s="93"/>
    </row>
    <row r="48147" spans="14:16">
      <c r="N48147" s="102"/>
      <c r="O48147" s="93"/>
      <c r="P48147" s="93"/>
    </row>
    <row r="48148" spans="14:16">
      <c r="N48148" s="102"/>
      <c r="O48148" s="93"/>
      <c r="P48148" s="93"/>
    </row>
    <row r="48149" spans="14:16">
      <c r="N48149" s="102"/>
      <c r="O48149" s="93"/>
      <c r="P48149" s="93"/>
    </row>
    <row r="48150" spans="14:16">
      <c r="N48150" s="102"/>
      <c r="O48150" s="93"/>
      <c r="P48150" s="93"/>
    </row>
    <row r="48151" spans="14:16">
      <c r="N48151" s="102"/>
      <c r="O48151" s="93"/>
      <c r="P48151" s="93"/>
    </row>
    <row r="48152" spans="14:16">
      <c r="N48152" s="102"/>
      <c r="O48152" s="93"/>
      <c r="P48152" s="93"/>
    </row>
    <row r="48153" spans="14:16">
      <c r="N48153" s="102"/>
      <c r="O48153" s="93"/>
      <c r="P48153" s="93"/>
    </row>
    <row r="48154" spans="14:16">
      <c r="N48154" s="102"/>
      <c r="O48154" s="93"/>
      <c r="P48154" s="93"/>
    </row>
    <row r="48155" spans="14:16">
      <c r="N48155" s="102"/>
      <c r="O48155" s="93"/>
      <c r="P48155" s="93"/>
    </row>
    <row r="48156" spans="14:16">
      <c r="N48156" s="102"/>
      <c r="O48156" s="93"/>
      <c r="P48156" s="93"/>
    </row>
    <row r="48157" spans="14:16">
      <c r="N48157" s="102"/>
      <c r="O48157" s="93"/>
      <c r="P48157" s="93"/>
    </row>
    <row r="48158" spans="14:16">
      <c r="N48158" s="102"/>
      <c r="O48158" s="93"/>
      <c r="P48158" s="93"/>
    </row>
    <row r="48159" spans="14:16">
      <c r="N48159" s="102"/>
      <c r="O48159" s="93"/>
      <c r="P48159" s="93"/>
    </row>
    <row r="48160" spans="14:16">
      <c r="N48160" s="102"/>
      <c r="O48160" s="93"/>
      <c r="P48160" s="93"/>
    </row>
    <row r="48161" spans="14:16">
      <c r="N48161" s="102"/>
      <c r="O48161" s="93"/>
      <c r="P48161" s="93"/>
    </row>
    <row r="48162" spans="14:16">
      <c r="N48162" s="102"/>
      <c r="O48162" s="93"/>
      <c r="P48162" s="93"/>
    </row>
    <row r="48163" spans="14:16">
      <c r="N48163" s="102"/>
      <c r="O48163" s="93"/>
      <c r="P48163" s="93"/>
    </row>
    <row r="48164" spans="14:16">
      <c r="N48164" s="102"/>
      <c r="O48164" s="93"/>
      <c r="P48164" s="93"/>
    </row>
    <row r="48165" spans="14:16">
      <c r="N48165" s="102"/>
      <c r="O48165" s="93"/>
      <c r="P48165" s="93"/>
    </row>
    <row r="48166" spans="14:16">
      <c r="N48166" s="102"/>
      <c r="O48166" s="93"/>
      <c r="P48166" s="93"/>
    </row>
    <row r="48167" spans="14:16">
      <c r="N48167" s="102"/>
      <c r="O48167" s="93"/>
      <c r="P48167" s="93"/>
    </row>
    <row r="48168" spans="14:16">
      <c r="N48168" s="102"/>
      <c r="O48168" s="93"/>
      <c r="P48168" s="93"/>
    </row>
    <row r="48169" spans="14:16">
      <c r="N48169" s="102"/>
      <c r="O48169" s="93"/>
      <c r="P48169" s="93"/>
    </row>
    <row r="48170" spans="14:16">
      <c r="N48170" s="102"/>
      <c r="O48170" s="93"/>
      <c r="P48170" s="93"/>
    </row>
    <row r="48171" spans="14:16">
      <c r="N48171" s="102"/>
      <c r="O48171" s="93"/>
      <c r="P48171" s="93"/>
    </row>
    <row r="48172" spans="14:16">
      <c r="N48172" s="102"/>
      <c r="O48172" s="93"/>
      <c r="P48172" s="93"/>
    </row>
    <row r="48173" spans="14:16">
      <c r="N48173" s="102"/>
      <c r="O48173" s="93"/>
      <c r="P48173" s="93"/>
    </row>
    <row r="48174" spans="14:16">
      <c r="N48174" s="102"/>
      <c r="O48174" s="93"/>
      <c r="P48174" s="93"/>
    </row>
    <row r="48175" spans="14:16">
      <c r="N48175" s="102"/>
      <c r="O48175" s="93"/>
      <c r="P48175" s="93"/>
    </row>
    <row r="48176" spans="14:16">
      <c r="N48176" s="102"/>
      <c r="O48176" s="93"/>
      <c r="P48176" s="93"/>
    </row>
    <row r="48177" spans="14:16">
      <c r="N48177" s="102"/>
      <c r="O48177" s="93"/>
      <c r="P48177" s="93"/>
    </row>
    <row r="48178" spans="14:16">
      <c r="N48178" s="102"/>
      <c r="O48178" s="93"/>
      <c r="P48178" s="93"/>
    </row>
    <row r="48179" spans="14:16">
      <c r="N48179" s="102"/>
      <c r="O48179" s="93"/>
      <c r="P48179" s="93"/>
    </row>
    <row r="48180" spans="14:16">
      <c r="N48180" s="102"/>
      <c r="O48180" s="93"/>
      <c r="P48180" s="93"/>
    </row>
    <row r="48181" spans="14:16">
      <c r="N48181" s="102"/>
      <c r="O48181" s="93"/>
      <c r="P48181" s="93"/>
    </row>
    <row r="48182" spans="14:16">
      <c r="N48182" s="102"/>
      <c r="O48182" s="93"/>
      <c r="P48182" s="93"/>
    </row>
    <row r="48183" spans="14:16">
      <c r="N48183" s="102"/>
      <c r="O48183" s="93"/>
      <c r="P48183" s="93"/>
    </row>
    <row r="48184" spans="14:16">
      <c r="N48184" s="102"/>
      <c r="O48184" s="93"/>
      <c r="P48184" s="93"/>
    </row>
    <row r="48185" spans="14:16">
      <c r="N48185" s="102"/>
      <c r="O48185" s="93"/>
      <c r="P48185" s="93"/>
    </row>
    <row r="48186" spans="14:16">
      <c r="N48186" s="102"/>
      <c r="O48186" s="93"/>
      <c r="P48186" s="93"/>
    </row>
    <row r="48187" spans="14:16">
      <c r="N48187" s="102"/>
      <c r="O48187" s="93"/>
      <c r="P48187" s="93"/>
    </row>
    <row r="48188" spans="14:16">
      <c r="N48188" s="102"/>
      <c r="O48188" s="93"/>
      <c r="P48188" s="93"/>
    </row>
    <row r="48189" spans="14:16">
      <c r="N48189" s="102"/>
      <c r="O48189" s="93"/>
      <c r="P48189" s="93"/>
    </row>
    <row r="48190" spans="14:16">
      <c r="N48190" s="102"/>
      <c r="O48190" s="93"/>
      <c r="P48190" s="93"/>
    </row>
    <row r="48191" spans="14:16">
      <c r="N48191" s="102"/>
      <c r="O48191" s="93"/>
      <c r="P48191" s="93"/>
    </row>
    <row r="48192" spans="14:16">
      <c r="N48192" s="102"/>
      <c r="O48192" s="93"/>
      <c r="P48192" s="93"/>
    </row>
    <row r="48193" spans="14:16">
      <c r="N48193" s="102"/>
      <c r="O48193" s="93"/>
      <c r="P48193" s="93"/>
    </row>
    <row r="48194" spans="14:16">
      <c r="N48194" s="102"/>
      <c r="O48194" s="93"/>
      <c r="P48194" s="93"/>
    </row>
    <row r="48195" spans="14:16">
      <c r="N48195" s="102"/>
      <c r="O48195" s="93"/>
      <c r="P48195" s="93"/>
    </row>
    <row r="48196" spans="14:16">
      <c r="N48196" s="102"/>
      <c r="O48196" s="93"/>
      <c r="P48196" s="93"/>
    </row>
    <row r="48197" spans="14:16">
      <c r="N48197" s="102"/>
      <c r="O48197" s="93"/>
      <c r="P48197" s="93"/>
    </row>
    <row r="48198" spans="14:16">
      <c r="N48198" s="102"/>
      <c r="O48198" s="93"/>
      <c r="P48198" s="93"/>
    </row>
    <row r="48199" spans="14:16">
      <c r="N48199" s="102"/>
      <c r="O48199" s="93"/>
      <c r="P48199" s="93"/>
    </row>
    <row r="48200" spans="14:16">
      <c r="N48200" s="102"/>
      <c r="O48200" s="93"/>
      <c r="P48200" s="93"/>
    </row>
    <row r="48201" spans="14:16">
      <c r="N48201" s="102"/>
      <c r="O48201" s="93"/>
      <c r="P48201" s="93"/>
    </row>
    <row r="48202" spans="14:16">
      <c r="N48202" s="102"/>
      <c r="O48202" s="93"/>
      <c r="P48202" s="93"/>
    </row>
    <row r="48203" spans="14:16">
      <c r="N48203" s="102"/>
      <c r="O48203" s="93"/>
      <c r="P48203" s="93"/>
    </row>
    <row r="48204" spans="14:16">
      <c r="N48204" s="102"/>
      <c r="O48204" s="93"/>
      <c r="P48204" s="93"/>
    </row>
    <row r="48205" spans="14:16">
      <c r="N48205" s="102"/>
      <c r="O48205" s="93"/>
      <c r="P48205" s="93"/>
    </row>
    <row r="48206" spans="14:16">
      <c r="N48206" s="102"/>
      <c r="O48206" s="93"/>
      <c r="P48206" s="93"/>
    </row>
    <row r="48207" spans="14:16">
      <c r="N48207" s="102"/>
      <c r="O48207" s="93"/>
      <c r="P48207" s="93"/>
    </row>
    <row r="48208" spans="14:16">
      <c r="N48208" s="102"/>
      <c r="O48208" s="93"/>
      <c r="P48208" s="93"/>
    </row>
    <row r="48209" spans="14:16">
      <c r="N48209" s="102"/>
      <c r="O48209" s="93"/>
      <c r="P48209" s="93"/>
    </row>
    <row r="48210" spans="14:16">
      <c r="N48210" s="102"/>
      <c r="O48210" s="93"/>
      <c r="P48210" s="93"/>
    </row>
    <row r="48211" spans="14:16">
      <c r="N48211" s="102"/>
      <c r="O48211" s="93"/>
      <c r="P48211" s="93"/>
    </row>
    <row r="48212" spans="14:16">
      <c r="N48212" s="102"/>
      <c r="O48212" s="93"/>
      <c r="P48212" s="93"/>
    </row>
    <row r="48213" spans="14:16">
      <c r="N48213" s="102"/>
      <c r="O48213" s="93"/>
      <c r="P48213" s="93"/>
    </row>
    <row r="48214" spans="14:16">
      <c r="N48214" s="102"/>
      <c r="O48214" s="93"/>
      <c r="P48214" s="93"/>
    </row>
    <row r="48215" spans="14:16">
      <c r="N48215" s="102"/>
      <c r="O48215" s="93"/>
      <c r="P48215" s="93"/>
    </row>
    <row r="48216" spans="14:16">
      <c r="N48216" s="102"/>
      <c r="O48216" s="93"/>
      <c r="P48216" s="93"/>
    </row>
    <row r="48217" spans="14:16">
      <c r="N48217" s="102"/>
      <c r="O48217" s="93"/>
      <c r="P48217" s="93"/>
    </row>
    <row r="48218" spans="14:16">
      <c r="N48218" s="102"/>
      <c r="O48218" s="93"/>
      <c r="P48218" s="93"/>
    </row>
    <row r="48219" spans="14:16">
      <c r="N48219" s="102"/>
      <c r="O48219" s="93"/>
      <c r="P48219" s="93"/>
    </row>
    <row r="48220" spans="14:16">
      <c r="N48220" s="102"/>
      <c r="O48220" s="93"/>
      <c r="P48220" s="93"/>
    </row>
    <row r="48221" spans="14:16">
      <c r="N48221" s="102"/>
      <c r="O48221" s="93"/>
      <c r="P48221" s="93"/>
    </row>
    <row r="48222" spans="14:16">
      <c r="N48222" s="102"/>
      <c r="O48222" s="93"/>
      <c r="P48222" s="93"/>
    </row>
    <row r="48223" spans="14:16">
      <c r="N48223" s="102"/>
      <c r="O48223" s="93"/>
      <c r="P48223" s="93"/>
    </row>
    <row r="48224" spans="14:16">
      <c r="N48224" s="102"/>
      <c r="O48224" s="93"/>
      <c r="P48224" s="93"/>
    </row>
    <row r="48225" spans="14:16">
      <c r="N48225" s="102"/>
      <c r="O48225" s="93"/>
      <c r="P48225" s="93"/>
    </row>
    <row r="48226" spans="14:16">
      <c r="N48226" s="102"/>
      <c r="O48226" s="93"/>
      <c r="P48226" s="93"/>
    </row>
    <row r="48227" spans="14:16">
      <c r="N48227" s="102"/>
      <c r="O48227" s="93"/>
      <c r="P48227" s="93"/>
    </row>
    <row r="48228" spans="14:16">
      <c r="N48228" s="102"/>
      <c r="O48228" s="93"/>
      <c r="P48228" s="93"/>
    </row>
    <row r="48229" spans="14:16">
      <c r="N48229" s="102"/>
      <c r="O48229" s="93"/>
      <c r="P48229" s="93"/>
    </row>
    <row r="48230" spans="14:16">
      <c r="N48230" s="102"/>
      <c r="O48230" s="93"/>
      <c r="P48230" s="93"/>
    </row>
    <row r="48231" spans="14:16">
      <c r="N48231" s="102"/>
      <c r="O48231" s="93"/>
      <c r="P48231" s="93"/>
    </row>
    <row r="48232" spans="14:16">
      <c r="N48232" s="102"/>
      <c r="O48232" s="93"/>
      <c r="P48232" s="93"/>
    </row>
    <row r="48233" spans="14:16">
      <c r="N48233" s="102"/>
      <c r="O48233" s="93"/>
      <c r="P48233" s="93"/>
    </row>
    <row r="48234" spans="14:16">
      <c r="N48234" s="102"/>
      <c r="O48234" s="93"/>
      <c r="P48234" s="93"/>
    </row>
    <row r="48235" spans="14:16">
      <c r="N48235" s="102"/>
      <c r="O48235" s="93"/>
      <c r="P48235" s="93"/>
    </row>
    <row r="48236" spans="14:16">
      <c r="N48236" s="102"/>
      <c r="O48236" s="93"/>
      <c r="P48236" s="93"/>
    </row>
    <row r="48237" spans="14:16">
      <c r="N48237" s="102"/>
      <c r="O48237" s="93"/>
      <c r="P48237" s="93"/>
    </row>
    <row r="48238" spans="14:16">
      <c r="N48238" s="102"/>
      <c r="O48238" s="93"/>
      <c r="P48238" s="93"/>
    </row>
    <row r="48239" spans="14:16">
      <c r="N48239" s="102"/>
      <c r="O48239" s="93"/>
      <c r="P48239" s="93"/>
    </row>
    <row r="48240" spans="14:16">
      <c r="N48240" s="102"/>
      <c r="O48240" s="93"/>
      <c r="P48240" s="93"/>
    </row>
    <row r="48241" spans="14:16">
      <c r="N48241" s="102"/>
      <c r="O48241" s="93"/>
      <c r="P48241" s="93"/>
    </row>
    <row r="48242" spans="14:16">
      <c r="N48242" s="102"/>
      <c r="O48242" s="93"/>
      <c r="P48242" s="93"/>
    </row>
    <row r="48243" spans="14:16">
      <c r="N48243" s="102"/>
      <c r="O48243" s="93"/>
      <c r="P48243" s="93"/>
    </row>
    <row r="48244" spans="14:16">
      <c r="N48244" s="102"/>
      <c r="O48244" s="93"/>
      <c r="P48244" s="93"/>
    </row>
    <row r="48245" spans="14:16">
      <c r="N48245" s="102"/>
      <c r="O48245" s="93"/>
      <c r="P48245" s="93"/>
    </row>
    <row r="48246" spans="14:16">
      <c r="N48246" s="102"/>
      <c r="O48246" s="93"/>
      <c r="P48246" s="93"/>
    </row>
    <row r="48247" spans="14:16">
      <c r="N48247" s="102"/>
      <c r="O48247" s="93"/>
      <c r="P48247" s="93"/>
    </row>
    <row r="48248" spans="14:16">
      <c r="N48248" s="102"/>
      <c r="O48248" s="93"/>
      <c r="P48248" s="93"/>
    </row>
    <row r="48249" spans="14:16">
      <c r="N48249" s="102"/>
      <c r="O48249" s="93"/>
      <c r="P48249" s="93"/>
    </row>
    <row r="48250" spans="14:16">
      <c r="N48250" s="102"/>
      <c r="O48250" s="93"/>
      <c r="P48250" s="93"/>
    </row>
    <row r="48251" spans="14:16">
      <c r="N48251" s="102"/>
      <c r="O48251" s="93"/>
      <c r="P48251" s="93"/>
    </row>
    <row r="48252" spans="14:16">
      <c r="N48252" s="102"/>
      <c r="O48252" s="93"/>
      <c r="P48252" s="93"/>
    </row>
    <row r="48253" spans="14:16">
      <c r="N48253" s="102"/>
      <c r="O48253" s="93"/>
      <c r="P48253" s="93"/>
    </row>
    <row r="48254" spans="14:16">
      <c r="N48254" s="102"/>
      <c r="O48254" s="93"/>
      <c r="P48254" s="93"/>
    </row>
    <row r="48255" spans="14:16">
      <c r="N48255" s="102"/>
      <c r="O48255" s="93"/>
      <c r="P48255" s="93"/>
    </row>
    <row r="48256" spans="14:16">
      <c r="N48256" s="102"/>
      <c r="O48256" s="93"/>
      <c r="P48256" s="93"/>
    </row>
    <row r="48257" spans="14:16">
      <c r="N48257" s="102"/>
      <c r="O48257" s="93"/>
      <c r="P48257" s="93"/>
    </row>
    <row r="48258" spans="14:16">
      <c r="N48258" s="102"/>
      <c r="O48258" s="93"/>
      <c r="P48258" s="93"/>
    </row>
    <row r="48259" spans="14:16">
      <c r="N48259" s="102"/>
      <c r="O48259" s="93"/>
      <c r="P48259" s="93"/>
    </row>
    <row r="48260" spans="14:16">
      <c r="N48260" s="102"/>
      <c r="O48260" s="93"/>
      <c r="P48260" s="93"/>
    </row>
    <row r="48261" spans="14:16">
      <c r="N48261" s="102"/>
      <c r="O48261" s="93"/>
      <c r="P48261" s="93"/>
    </row>
    <row r="48262" spans="14:16">
      <c r="N48262" s="102"/>
      <c r="O48262" s="93"/>
      <c r="P48262" s="93"/>
    </row>
    <row r="48263" spans="14:16">
      <c r="N48263" s="102"/>
      <c r="O48263" s="93"/>
      <c r="P48263" s="93"/>
    </row>
    <row r="48264" spans="14:16">
      <c r="N48264" s="102"/>
      <c r="O48264" s="93"/>
      <c r="P48264" s="93"/>
    </row>
    <row r="48265" spans="14:16">
      <c r="N48265" s="102"/>
      <c r="O48265" s="93"/>
      <c r="P48265" s="93"/>
    </row>
    <row r="48266" spans="14:16">
      <c r="N48266" s="102"/>
      <c r="O48266" s="93"/>
      <c r="P48266" s="93"/>
    </row>
    <row r="48267" spans="14:16">
      <c r="N48267" s="102"/>
      <c r="O48267" s="93"/>
      <c r="P48267" s="93"/>
    </row>
    <row r="48268" spans="14:16">
      <c r="N48268" s="102"/>
      <c r="O48268" s="93"/>
      <c r="P48268" s="93"/>
    </row>
    <row r="48269" spans="14:16">
      <c r="N48269" s="102"/>
      <c r="O48269" s="93"/>
      <c r="P48269" s="93"/>
    </row>
    <row r="48270" spans="14:16">
      <c r="N48270" s="102"/>
      <c r="O48270" s="93"/>
      <c r="P48270" s="93"/>
    </row>
    <row r="48271" spans="14:16">
      <c r="N48271" s="102"/>
      <c r="O48271" s="93"/>
      <c r="P48271" s="93"/>
    </row>
    <row r="48272" spans="14:16">
      <c r="N48272" s="102"/>
      <c r="O48272" s="93"/>
      <c r="P48272" s="93"/>
    </row>
    <row r="48273" spans="14:16">
      <c r="N48273" s="102"/>
      <c r="O48273" s="93"/>
      <c r="P48273" s="93"/>
    </row>
    <row r="48274" spans="14:16">
      <c r="N48274" s="102"/>
      <c r="O48274" s="93"/>
      <c r="P48274" s="93"/>
    </row>
    <row r="48275" spans="14:16">
      <c r="N48275" s="102"/>
      <c r="O48275" s="93"/>
      <c r="P48275" s="93"/>
    </row>
    <row r="48276" spans="14:16">
      <c r="N48276" s="102"/>
      <c r="O48276" s="93"/>
      <c r="P48276" s="93"/>
    </row>
    <row r="48277" spans="14:16">
      <c r="N48277" s="102"/>
      <c r="O48277" s="93"/>
      <c r="P48277" s="93"/>
    </row>
    <row r="48278" spans="14:16">
      <c r="N48278" s="102"/>
      <c r="O48278" s="93"/>
      <c r="P48278" s="93"/>
    </row>
    <row r="48279" spans="14:16">
      <c r="N48279" s="102"/>
      <c r="O48279" s="93"/>
      <c r="P48279" s="93"/>
    </row>
    <row r="48280" spans="14:16">
      <c r="N48280" s="102"/>
      <c r="O48280" s="93"/>
      <c r="P48280" s="93"/>
    </row>
    <row r="48281" spans="14:16">
      <c r="N48281" s="102"/>
      <c r="O48281" s="93"/>
      <c r="P48281" s="93"/>
    </row>
    <row r="48282" spans="14:16">
      <c r="N48282" s="102"/>
      <c r="O48282" s="93"/>
      <c r="P48282" s="93"/>
    </row>
    <row r="48283" spans="14:16">
      <c r="N48283" s="102"/>
      <c r="O48283" s="93"/>
      <c r="P48283" s="93"/>
    </row>
    <row r="48284" spans="14:16">
      <c r="N48284" s="102"/>
      <c r="O48284" s="93"/>
      <c r="P48284" s="93"/>
    </row>
    <row r="48285" spans="14:16">
      <c r="N48285" s="102"/>
      <c r="O48285" s="93"/>
      <c r="P48285" s="93"/>
    </row>
    <row r="48286" spans="14:16">
      <c r="N48286" s="102"/>
      <c r="O48286" s="93"/>
      <c r="P48286" s="93"/>
    </row>
    <row r="48287" spans="14:16">
      <c r="N48287" s="102"/>
      <c r="O48287" s="93"/>
      <c r="P48287" s="93"/>
    </row>
    <row r="48288" spans="14:16">
      <c r="N48288" s="102"/>
      <c r="O48288" s="93"/>
      <c r="P48288" s="93"/>
    </row>
    <row r="48289" spans="14:16">
      <c r="N48289" s="102"/>
      <c r="O48289" s="93"/>
      <c r="P48289" s="93"/>
    </row>
    <row r="48290" spans="14:16">
      <c r="N48290" s="102"/>
      <c r="O48290" s="93"/>
      <c r="P48290" s="93"/>
    </row>
    <row r="48291" spans="14:16">
      <c r="N48291" s="102"/>
      <c r="O48291" s="93"/>
      <c r="P48291" s="93"/>
    </row>
    <row r="48292" spans="14:16">
      <c r="N48292" s="102"/>
      <c r="O48292" s="93"/>
      <c r="P48292" s="93"/>
    </row>
    <row r="48293" spans="14:16">
      <c r="N48293" s="102"/>
      <c r="O48293" s="93"/>
      <c r="P48293" s="93"/>
    </row>
    <row r="48294" spans="14:16">
      <c r="N48294" s="102"/>
      <c r="O48294" s="93"/>
      <c r="P48294" s="93"/>
    </row>
    <row r="48295" spans="14:16">
      <c r="N48295" s="102"/>
      <c r="O48295" s="93"/>
      <c r="P48295" s="93"/>
    </row>
    <row r="48296" spans="14:16">
      <c r="N48296" s="102"/>
      <c r="O48296" s="93"/>
      <c r="P48296" s="93"/>
    </row>
    <row r="48297" spans="14:16">
      <c r="N48297" s="102"/>
      <c r="O48297" s="93"/>
      <c r="P48297" s="93"/>
    </row>
    <row r="48298" spans="14:16">
      <c r="N48298" s="102"/>
      <c r="O48298" s="93"/>
      <c r="P48298" s="93"/>
    </row>
    <row r="48299" spans="14:16">
      <c r="N48299" s="102"/>
      <c r="O48299" s="93"/>
      <c r="P48299" s="93"/>
    </row>
    <row r="48300" spans="14:16">
      <c r="N48300" s="102"/>
      <c r="O48300" s="93"/>
      <c r="P48300" s="93"/>
    </row>
    <row r="48301" spans="14:16">
      <c r="N48301" s="102"/>
      <c r="O48301" s="93"/>
      <c r="P48301" s="93"/>
    </row>
    <row r="48302" spans="14:16">
      <c r="N48302" s="102"/>
      <c r="O48302" s="93"/>
      <c r="P48302" s="93"/>
    </row>
    <row r="48303" spans="14:16">
      <c r="N48303" s="102"/>
      <c r="O48303" s="93"/>
      <c r="P48303" s="93"/>
    </row>
    <row r="48304" spans="14:16">
      <c r="N48304" s="102"/>
      <c r="O48304" s="93"/>
      <c r="P48304" s="93"/>
    </row>
    <row r="48305" spans="14:16">
      <c r="N48305" s="102"/>
      <c r="O48305" s="93"/>
      <c r="P48305" s="93"/>
    </row>
    <row r="48306" spans="14:16">
      <c r="N48306" s="102"/>
      <c r="O48306" s="93"/>
      <c r="P48306" s="93"/>
    </row>
    <row r="48307" spans="14:16">
      <c r="N48307" s="102"/>
      <c r="O48307" s="93"/>
      <c r="P48307" s="93"/>
    </row>
    <row r="48308" spans="14:16">
      <c r="N48308" s="102"/>
      <c r="O48308" s="93"/>
      <c r="P48308" s="93"/>
    </row>
    <row r="48309" spans="14:16">
      <c r="N48309" s="102"/>
      <c r="O48309" s="93"/>
      <c r="P48309" s="93"/>
    </row>
    <row r="48310" spans="14:16">
      <c r="N48310" s="102"/>
      <c r="O48310" s="93"/>
      <c r="P48310" s="93"/>
    </row>
    <row r="48311" spans="14:16">
      <c r="N48311" s="102"/>
      <c r="O48311" s="93"/>
      <c r="P48311" s="93"/>
    </row>
    <row r="48312" spans="14:16">
      <c r="N48312" s="102"/>
      <c r="O48312" s="93"/>
      <c r="P48312" s="93"/>
    </row>
    <row r="48313" spans="14:16">
      <c r="N48313" s="102"/>
      <c r="O48313" s="93"/>
      <c r="P48313" s="93"/>
    </row>
    <row r="48314" spans="14:16">
      <c r="N48314" s="102"/>
      <c r="O48314" s="93"/>
      <c r="P48314" s="93"/>
    </row>
    <row r="48315" spans="14:16">
      <c r="N48315" s="102"/>
      <c r="O48315" s="93"/>
      <c r="P48315" s="93"/>
    </row>
    <row r="48316" spans="14:16">
      <c r="N48316" s="102"/>
      <c r="O48316" s="93"/>
      <c r="P48316" s="93"/>
    </row>
    <row r="48317" spans="14:16">
      <c r="N48317" s="102"/>
      <c r="O48317" s="93"/>
      <c r="P48317" s="93"/>
    </row>
    <row r="48318" spans="14:16">
      <c r="N48318" s="102"/>
      <c r="O48318" s="93"/>
      <c r="P48318" s="93"/>
    </row>
    <row r="48319" spans="14:16">
      <c r="N48319" s="102"/>
      <c r="O48319" s="93"/>
      <c r="P48319" s="93"/>
    </row>
    <row r="48320" spans="14:16">
      <c r="N48320" s="102"/>
      <c r="O48320" s="93"/>
      <c r="P48320" s="93"/>
    </row>
    <row r="48321" spans="14:16">
      <c r="N48321" s="102"/>
      <c r="O48321" s="93"/>
      <c r="P48321" s="93"/>
    </row>
    <row r="48322" spans="14:16">
      <c r="N48322" s="102"/>
      <c r="O48322" s="93"/>
      <c r="P48322" s="93"/>
    </row>
    <row r="48323" spans="14:16">
      <c r="N48323" s="102"/>
      <c r="O48323" s="93"/>
      <c r="P48323" s="93"/>
    </row>
    <row r="48324" spans="14:16">
      <c r="N48324" s="102"/>
      <c r="O48324" s="93"/>
      <c r="P48324" s="93"/>
    </row>
    <row r="48325" spans="14:16">
      <c r="N48325" s="102"/>
      <c r="O48325" s="93"/>
      <c r="P48325" s="93"/>
    </row>
    <row r="48326" spans="14:16">
      <c r="N48326" s="102"/>
      <c r="O48326" s="93"/>
      <c r="P48326" s="93"/>
    </row>
    <row r="48327" spans="14:16">
      <c r="N48327" s="102"/>
      <c r="O48327" s="93"/>
      <c r="P48327" s="93"/>
    </row>
    <row r="48328" spans="14:16">
      <c r="N48328" s="102"/>
      <c r="O48328" s="93"/>
      <c r="P48328" s="93"/>
    </row>
    <row r="48329" spans="14:16">
      <c r="N48329" s="102"/>
      <c r="O48329" s="93"/>
      <c r="P48329" s="93"/>
    </row>
    <row r="48330" spans="14:16">
      <c r="N48330" s="102"/>
      <c r="O48330" s="93"/>
      <c r="P48330" s="93"/>
    </row>
    <row r="48331" spans="14:16">
      <c r="N48331" s="102"/>
      <c r="O48331" s="93"/>
      <c r="P48331" s="93"/>
    </row>
    <row r="48332" spans="14:16">
      <c r="N48332" s="102"/>
      <c r="O48332" s="93"/>
      <c r="P48332" s="93"/>
    </row>
    <row r="48333" spans="14:16">
      <c r="N48333" s="102"/>
      <c r="O48333" s="93"/>
      <c r="P48333" s="93"/>
    </row>
    <row r="48334" spans="14:16">
      <c r="N48334" s="102"/>
      <c r="O48334" s="93"/>
      <c r="P48334" s="93"/>
    </row>
    <row r="48335" spans="14:16">
      <c r="N48335" s="102"/>
      <c r="O48335" s="93"/>
      <c r="P48335" s="93"/>
    </row>
    <row r="48336" spans="14:16">
      <c r="N48336" s="102"/>
      <c r="O48336" s="93"/>
      <c r="P48336" s="93"/>
    </row>
    <row r="48337" spans="14:16">
      <c r="N48337" s="102"/>
      <c r="O48337" s="93"/>
      <c r="P48337" s="93"/>
    </row>
    <row r="48338" spans="14:16">
      <c r="N48338" s="102"/>
      <c r="O48338" s="93"/>
      <c r="P48338" s="93"/>
    </row>
    <row r="48339" spans="14:16">
      <c r="N48339" s="102"/>
      <c r="O48339" s="93"/>
      <c r="P48339" s="93"/>
    </row>
    <row r="48340" spans="14:16">
      <c r="N48340" s="102"/>
      <c r="O48340" s="93"/>
      <c r="P48340" s="93"/>
    </row>
    <row r="48341" spans="14:16">
      <c r="N48341" s="102"/>
      <c r="O48341" s="93"/>
      <c r="P48341" s="93"/>
    </row>
    <row r="48342" spans="14:16">
      <c r="N48342" s="102"/>
      <c r="O48342" s="93"/>
      <c r="P48342" s="93"/>
    </row>
    <row r="48343" spans="14:16">
      <c r="N48343" s="102"/>
      <c r="O48343" s="93"/>
      <c r="P48343" s="93"/>
    </row>
    <row r="48344" spans="14:16">
      <c r="N48344" s="102"/>
      <c r="O48344" s="93"/>
      <c r="P48344" s="93"/>
    </row>
    <row r="48345" spans="14:16">
      <c r="N48345" s="102"/>
      <c r="O48345" s="93"/>
      <c r="P48345" s="93"/>
    </row>
    <row r="48346" spans="14:16">
      <c r="N48346" s="102"/>
      <c r="O48346" s="93"/>
      <c r="P48346" s="93"/>
    </row>
    <row r="48347" spans="14:16">
      <c r="N48347" s="102"/>
      <c r="O48347" s="93"/>
      <c r="P48347" s="93"/>
    </row>
    <row r="48348" spans="14:16">
      <c r="N48348" s="102"/>
      <c r="O48348" s="93"/>
      <c r="P48348" s="93"/>
    </row>
    <row r="48349" spans="14:16">
      <c r="N48349" s="102"/>
      <c r="O48349" s="93"/>
      <c r="P48349" s="93"/>
    </row>
    <row r="48350" spans="14:16">
      <c r="N48350" s="102"/>
      <c r="O48350" s="93"/>
      <c r="P48350" s="93"/>
    </row>
    <row r="48351" spans="14:16">
      <c r="N48351" s="102"/>
      <c r="O48351" s="93"/>
      <c r="P48351" s="93"/>
    </row>
    <row r="48352" spans="14:16">
      <c r="N48352" s="102"/>
      <c r="O48352" s="93"/>
      <c r="P48352" s="93"/>
    </row>
    <row r="48353" spans="14:16">
      <c r="N48353" s="102"/>
      <c r="O48353" s="93"/>
      <c r="P48353" s="93"/>
    </row>
    <row r="48354" spans="14:16">
      <c r="N48354" s="102"/>
      <c r="O48354" s="93"/>
      <c r="P48354" s="93"/>
    </row>
    <row r="48355" spans="14:16">
      <c r="N48355" s="102"/>
      <c r="O48355" s="93"/>
      <c r="P48355" s="93"/>
    </row>
    <row r="48356" spans="14:16">
      <c r="N48356" s="102"/>
      <c r="O48356" s="93"/>
      <c r="P48356" s="93"/>
    </row>
    <row r="48357" spans="14:16">
      <c r="N48357" s="102"/>
      <c r="O48357" s="93"/>
      <c r="P48357" s="93"/>
    </row>
    <row r="48358" spans="14:16">
      <c r="N48358" s="102"/>
      <c r="O48358" s="93"/>
      <c r="P48358" s="93"/>
    </row>
    <row r="48359" spans="14:16">
      <c r="N48359" s="102"/>
      <c r="O48359" s="93"/>
      <c r="P48359" s="93"/>
    </row>
    <row r="48360" spans="14:16">
      <c r="N48360" s="102"/>
      <c r="O48360" s="93"/>
      <c r="P48360" s="93"/>
    </row>
    <row r="48361" spans="14:16">
      <c r="N48361" s="102"/>
      <c r="O48361" s="93"/>
      <c r="P48361" s="93"/>
    </row>
    <row r="48362" spans="14:16">
      <c r="N48362" s="102"/>
      <c r="O48362" s="93"/>
      <c r="P48362" s="93"/>
    </row>
    <row r="48363" spans="14:16">
      <c r="N48363" s="102"/>
      <c r="O48363" s="93"/>
      <c r="P48363" s="93"/>
    </row>
    <row r="48364" spans="14:16">
      <c r="N48364" s="102"/>
      <c r="O48364" s="93"/>
      <c r="P48364" s="93"/>
    </row>
    <row r="48365" spans="14:16">
      <c r="N48365" s="102"/>
      <c r="O48365" s="93"/>
      <c r="P48365" s="93"/>
    </row>
    <row r="48366" spans="14:16">
      <c r="N48366" s="102"/>
      <c r="O48366" s="93"/>
      <c r="P48366" s="93"/>
    </row>
    <row r="48367" spans="14:16">
      <c r="N48367" s="102"/>
      <c r="O48367" s="93"/>
      <c r="P48367" s="93"/>
    </row>
    <row r="48368" spans="14:16">
      <c r="N48368" s="102"/>
      <c r="O48368" s="93"/>
      <c r="P48368" s="93"/>
    </row>
    <row r="48369" spans="14:16">
      <c r="N48369" s="102"/>
      <c r="O48369" s="93"/>
      <c r="P48369" s="93"/>
    </row>
    <row r="48370" spans="14:16">
      <c r="N48370" s="102"/>
      <c r="O48370" s="93"/>
      <c r="P48370" s="93"/>
    </row>
    <row r="48371" spans="14:16">
      <c r="N48371" s="102"/>
      <c r="O48371" s="93"/>
      <c r="P48371" s="93"/>
    </row>
    <row r="48372" spans="14:16">
      <c r="N48372" s="102"/>
      <c r="O48372" s="93"/>
      <c r="P48372" s="93"/>
    </row>
    <row r="48373" spans="14:16">
      <c r="N48373" s="102"/>
      <c r="O48373" s="93"/>
      <c r="P48373" s="93"/>
    </row>
    <row r="48374" spans="14:16">
      <c r="N48374" s="102"/>
      <c r="O48374" s="93"/>
      <c r="P48374" s="93"/>
    </row>
    <row r="48375" spans="14:16">
      <c r="N48375" s="102"/>
      <c r="O48375" s="93"/>
      <c r="P48375" s="93"/>
    </row>
    <row r="48376" spans="14:16">
      <c r="N48376" s="102"/>
      <c r="O48376" s="93"/>
      <c r="P48376" s="93"/>
    </row>
    <row r="48377" spans="14:16">
      <c r="N48377" s="102"/>
      <c r="O48377" s="93"/>
      <c r="P48377" s="93"/>
    </row>
    <row r="48378" spans="14:16">
      <c r="N48378" s="102"/>
      <c r="O48378" s="93"/>
      <c r="P48378" s="93"/>
    </row>
    <row r="48379" spans="14:16">
      <c r="N48379" s="102"/>
      <c r="O48379" s="93"/>
      <c r="P48379" s="93"/>
    </row>
    <row r="48380" spans="14:16">
      <c r="N48380" s="102"/>
      <c r="O48380" s="93"/>
      <c r="P48380" s="93"/>
    </row>
    <row r="48381" spans="14:16">
      <c r="N48381" s="102"/>
      <c r="O48381" s="93"/>
      <c r="P48381" s="93"/>
    </row>
    <row r="48382" spans="14:16">
      <c r="N48382" s="102"/>
      <c r="O48382" s="93"/>
      <c r="P48382" s="93"/>
    </row>
    <row r="48383" spans="14:16">
      <c r="N48383" s="102"/>
      <c r="O48383" s="93"/>
      <c r="P48383" s="93"/>
    </row>
    <row r="48384" spans="14:16">
      <c r="N48384" s="102"/>
      <c r="O48384" s="93"/>
      <c r="P48384" s="93"/>
    </row>
    <row r="48385" spans="14:16">
      <c r="N48385" s="102"/>
      <c r="O48385" s="93"/>
      <c r="P48385" s="93"/>
    </row>
    <row r="48386" spans="14:16">
      <c r="N48386" s="102"/>
      <c r="O48386" s="93"/>
      <c r="P48386" s="93"/>
    </row>
    <row r="48387" spans="14:16">
      <c r="N48387" s="102"/>
      <c r="O48387" s="93"/>
      <c r="P48387" s="93"/>
    </row>
    <row r="48388" spans="14:16">
      <c r="N48388" s="102"/>
      <c r="O48388" s="93"/>
      <c r="P48388" s="93"/>
    </row>
    <row r="48389" spans="14:16">
      <c r="N48389" s="102"/>
      <c r="O48389" s="93"/>
      <c r="P48389" s="93"/>
    </row>
    <row r="48390" spans="14:16">
      <c r="N48390" s="102"/>
      <c r="O48390" s="93"/>
      <c r="P48390" s="93"/>
    </row>
    <row r="48391" spans="14:16">
      <c r="N48391" s="102"/>
      <c r="O48391" s="93"/>
      <c r="P48391" s="93"/>
    </row>
    <row r="48392" spans="14:16">
      <c r="N48392" s="102"/>
      <c r="O48392" s="93"/>
      <c r="P48392" s="93"/>
    </row>
    <row r="48393" spans="14:16">
      <c r="N48393" s="102"/>
      <c r="O48393" s="93"/>
      <c r="P48393" s="93"/>
    </row>
    <row r="48394" spans="14:16">
      <c r="N48394" s="102"/>
      <c r="O48394" s="93"/>
      <c r="P48394" s="93"/>
    </row>
    <row r="48395" spans="14:16">
      <c r="N48395" s="102"/>
      <c r="O48395" s="93"/>
      <c r="P48395" s="93"/>
    </row>
    <row r="48396" spans="14:16">
      <c r="N48396" s="102"/>
      <c r="O48396" s="93"/>
      <c r="P48396" s="93"/>
    </row>
    <row r="48397" spans="14:16">
      <c r="N48397" s="102"/>
      <c r="O48397" s="93"/>
      <c r="P48397" s="93"/>
    </row>
    <row r="48398" spans="14:16">
      <c r="N48398" s="102"/>
      <c r="O48398" s="93"/>
      <c r="P48398" s="93"/>
    </row>
    <row r="48399" spans="14:16">
      <c r="N48399" s="102"/>
      <c r="O48399" s="93"/>
      <c r="P48399" s="93"/>
    </row>
    <row r="48400" spans="14:16">
      <c r="N48400" s="102"/>
      <c r="O48400" s="93"/>
      <c r="P48400" s="93"/>
    </row>
    <row r="48401" spans="14:16">
      <c r="N48401" s="102"/>
      <c r="O48401" s="93"/>
      <c r="P48401" s="93"/>
    </row>
    <row r="48402" spans="14:16">
      <c r="N48402" s="102"/>
      <c r="O48402" s="93"/>
      <c r="P48402" s="93"/>
    </row>
    <row r="48403" spans="14:16">
      <c r="N48403" s="102"/>
      <c r="O48403" s="93"/>
      <c r="P48403" s="93"/>
    </row>
    <row r="48404" spans="14:16">
      <c r="N48404" s="102"/>
      <c r="O48404" s="93"/>
      <c r="P48404" s="93"/>
    </row>
    <row r="48405" spans="14:16">
      <c r="N48405" s="102"/>
      <c r="O48405" s="93"/>
      <c r="P48405" s="93"/>
    </row>
    <row r="48406" spans="14:16">
      <c r="N48406" s="102"/>
      <c r="O48406" s="93"/>
      <c r="P48406" s="93"/>
    </row>
    <row r="48407" spans="14:16">
      <c r="N48407" s="102"/>
      <c r="O48407" s="93"/>
      <c r="P48407" s="93"/>
    </row>
    <row r="48408" spans="14:16">
      <c r="N48408" s="102"/>
      <c r="O48408" s="93"/>
      <c r="P48408" s="93"/>
    </row>
    <row r="48409" spans="14:16">
      <c r="N48409" s="102"/>
      <c r="O48409" s="93"/>
      <c r="P48409" s="93"/>
    </row>
    <row r="48410" spans="14:16">
      <c r="N48410" s="102"/>
      <c r="O48410" s="93"/>
      <c r="P48410" s="93"/>
    </row>
    <row r="48411" spans="14:16">
      <c r="N48411" s="102"/>
      <c r="O48411" s="93"/>
      <c r="P48411" s="93"/>
    </row>
    <row r="48412" spans="14:16">
      <c r="N48412" s="102"/>
      <c r="O48412" s="93"/>
      <c r="P48412" s="93"/>
    </row>
    <row r="48413" spans="14:16">
      <c r="N48413" s="102"/>
      <c r="O48413" s="93"/>
      <c r="P48413" s="93"/>
    </row>
    <row r="48414" spans="14:16">
      <c r="N48414" s="102"/>
      <c r="O48414" s="93"/>
      <c r="P48414" s="93"/>
    </row>
    <row r="48415" spans="14:16">
      <c r="N48415" s="102"/>
      <c r="O48415" s="93"/>
      <c r="P48415" s="93"/>
    </row>
    <row r="48416" spans="14:16">
      <c r="N48416" s="102"/>
      <c r="O48416" s="93"/>
      <c r="P48416" s="93"/>
    </row>
    <row r="48417" spans="14:16">
      <c r="N48417" s="102"/>
      <c r="O48417" s="93"/>
      <c r="P48417" s="93"/>
    </row>
    <row r="48418" spans="14:16">
      <c r="N48418" s="102"/>
      <c r="O48418" s="93"/>
      <c r="P48418" s="93"/>
    </row>
    <row r="48419" spans="14:16">
      <c r="N48419" s="102"/>
      <c r="O48419" s="93"/>
      <c r="P48419" s="93"/>
    </row>
    <row r="48420" spans="14:16">
      <c r="N48420" s="102"/>
      <c r="O48420" s="93"/>
      <c r="P48420" s="93"/>
    </row>
    <row r="48421" spans="14:16">
      <c r="N48421" s="102"/>
      <c r="O48421" s="93"/>
      <c r="P48421" s="93"/>
    </row>
    <row r="48422" spans="14:16">
      <c r="N48422" s="102"/>
      <c r="O48422" s="93"/>
      <c r="P48422" s="93"/>
    </row>
    <row r="48423" spans="14:16">
      <c r="N48423" s="102"/>
      <c r="O48423" s="93"/>
      <c r="P48423" s="93"/>
    </row>
    <row r="48424" spans="14:16">
      <c r="N48424" s="102"/>
      <c r="O48424" s="93"/>
      <c r="P48424" s="93"/>
    </row>
    <row r="48425" spans="14:16">
      <c r="N48425" s="102"/>
      <c r="O48425" s="93"/>
      <c r="P48425" s="93"/>
    </row>
    <row r="48426" spans="14:16">
      <c r="N48426" s="102"/>
      <c r="O48426" s="93"/>
      <c r="P48426" s="93"/>
    </row>
    <row r="48427" spans="14:16">
      <c r="N48427" s="102"/>
      <c r="O48427" s="93"/>
      <c r="P48427" s="93"/>
    </row>
    <row r="48428" spans="14:16">
      <c r="N48428" s="102"/>
      <c r="O48428" s="93"/>
      <c r="P48428" s="93"/>
    </row>
    <row r="48429" spans="14:16">
      <c r="N48429" s="102"/>
      <c r="O48429" s="93"/>
      <c r="P48429" s="93"/>
    </row>
    <row r="48430" spans="14:16">
      <c r="N48430" s="102"/>
      <c r="O48430" s="93"/>
      <c r="P48430" s="93"/>
    </row>
    <row r="48431" spans="14:16">
      <c r="N48431" s="102"/>
      <c r="O48431" s="93"/>
      <c r="P48431" s="93"/>
    </row>
    <row r="48432" spans="14:16">
      <c r="N48432" s="102"/>
      <c r="O48432" s="93"/>
      <c r="P48432" s="93"/>
    </row>
    <row r="48433" spans="14:16">
      <c r="N48433" s="102"/>
      <c r="O48433" s="93"/>
      <c r="P48433" s="93"/>
    </row>
    <row r="48434" spans="14:16">
      <c r="N48434" s="102"/>
      <c r="O48434" s="93"/>
      <c r="P48434" s="93"/>
    </row>
    <row r="48435" spans="14:16">
      <c r="N48435" s="102"/>
      <c r="O48435" s="93"/>
      <c r="P48435" s="93"/>
    </row>
    <row r="48436" spans="14:16">
      <c r="N48436" s="102"/>
      <c r="O48436" s="93"/>
      <c r="P48436" s="93"/>
    </row>
    <row r="48437" spans="14:16">
      <c r="N48437" s="102"/>
      <c r="O48437" s="93"/>
      <c r="P48437" s="93"/>
    </row>
    <row r="48438" spans="14:16">
      <c r="N48438" s="102"/>
      <c r="O48438" s="93"/>
      <c r="P48438" s="93"/>
    </row>
    <row r="48439" spans="14:16">
      <c r="N48439" s="102"/>
      <c r="O48439" s="93"/>
      <c r="P48439" s="93"/>
    </row>
    <row r="48440" spans="14:16">
      <c r="N48440" s="102"/>
      <c r="O48440" s="93"/>
      <c r="P48440" s="93"/>
    </row>
    <row r="48441" spans="14:16">
      <c r="N48441" s="102"/>
      <c r="O48441" s="93"/>
      <c r="P48441" s="93"/>
    </row>
    <row r="48442" spans="14:16">
      <c r="N48442" s="102"/>
      <c r="O48442" s="93"/>
      <c r="P48442" s="93"/>
    </row>
    <row r="48443" spans="14:16">
      <c r="N48443" s="102"/>
      <c r="O48443" s="93"/>
      <c r="P48443" s="93"/>
    </row>
    <row r="48444" spans="14:16">
      <c r="N48444" s="102"/>
      <c r="O48444" s="93"/>
      <c r="P48444" s="93"/>
    </row>
    <row r="48445" spans="14:16">
      <c r="N48445" s="102"/>
      <c r="O48445" s="93"/>
      <c r="P48445" s="93"/>
    </row>
    <row r="48446" spans="14:16">
      <c r="N48446" s="102"/>
      <c r="O48446" s="93"/>
      <c r="P48446" s="93"/>
    </row>
    <row r="48447" spans="14:16">
      <c r="N48447" s="102"/>
      <c r="O48447" s="93"/>
      <c r="P48447" s="93"/>
    </row>
    <row r="48448" spans="14:16">
      <c r="N48448" s="102"/>
      <c r="O48448" s="93"/>
      <c r="P48448" s="93"/>
    </row>
    <row r="48449" spans="14:16">
      <c r="N48449" s="102"/>
      <c r="O48449" s="93"/>
      <c r="P48449" s="93"/>
    </row>
    <row r="48450" spans="14:16">
      <c r="N48450" s="102"/>
      <c r="O48450" s="93"/>
      <c r="P48450" s="93"/>
    </row>
    <row r="48451" spans="14:16">
      <c r="N48451" s="102"/>
      <c r="O48451" s="93"/>
      <c r="P48451" s="93"/>
    </row>
    <row r="48452" spans="14:16">
      <c r="N48452" s="102"/>
      <c r="O48452" s="93"/>
      <c r="P48452" s="93"/>
    </row>
    <row r="48453" spans="14:16">
      <c r="N48453" s="102"/>
      <c r="O48453" s="93"/>
      <c r="P48453" s="93"/>
    </row>
    <row r="48454" spans="14:16">
      <c r="N48454" s="102"/>
      <c r="O48454" s="93"/>
      <c r="P48454" s="93"/>
    </row>
    <row r="48455" spans="14:16">
      <c r="N48455" s="102"/>
      <c r="O48455" s="93"/>
      <c r="P48455" s="93"/>
    </row>
    <row r="48456" spans="14:16">
      <c r="N48456" s="102"/>
      <c r="O48456" s="93"/>
      <c r="P48456" s="93"/>
    </row>
    <row r="48457" spans="14:16">
      <c r="N48457" s="102"/>
      <c r="O48457" s="93"/>
      <c r="P48457" s="93"/>
    </row>
    <row r="48458" spans="14:16">
      <c r="N48458" s="102"/>
      <c r="O48458" s="93"/>
      <c r="P48458" s="93"/>
    </row>
    <row r="48459" spans="14:16">
      <c r="N48459" s="102"/>
      <c r="O48459" s="93"/>
      <c r="P48459" s="93"/>
    </row>
    <row r="48460" spans="14:16">
      <c r="N48460" s="102"/>
      <c r="O48460" s="93"/>
      <c r="P48460" s="93"/>
    </row>
    <row r="48461" spans="14:16">
      <c r="N48461" s="102"/>
      <c r="O48461" s="93"/>
      <c r="P48461" s="93"/>
    </row>
    <row r="48462" spans="14:16">
      <c r="N48462" s="102"/>
      <c r="O48462" s="93"/>
      <c r="P48462" s="93"/>
    </row>
    <row r="48463" spans="14:16">
      <c r="N48463" s="102"/>
      <c r="O48463" s="93"/>
      <c r="P48463" s="93"/>
    </row>
    <row r="48464" spans="14:16">
      <c r="N48464" s="102"/>
      <c r="O48464" s="93"/>
      <c r="P48464" s="93"/>
    </row>
    <row r="48465" spans="14:16">
      <c r="N48465" s="102"/>
      <c r="O48465" s="93"/>
      <c r="P48465" s="93"/>
    </row>
    <row r="48466" spans="14:16">
      <c r="N48466" s="102"/>
      <c r="O48466" s="93"/>
      <c r="P48466" s="93"/>
    </row>
    <row r="48467" spans="14:16">
      <c r="N48467" s="102"/>
      <c r="O48467" s="93"/>
      <c r="P48467" s="93"/>
    </row>
    <row r="48468" spans="14:16">
      <c r="N48468" s="102"/>
      <c r="O48468" s="93"/>
      <c r="P48468" s="93"/>
    </row>
    <row r="48469" spans="14:16">
      <c r="N48469" s="102"/>
      <c r="O48469" s="93"/>
      <c r="P48469" s="93"/>
    </row>
    <row r="48470" spans="14:16">
      <c r="N48470" s="102"/>
      <c r="O48470" s="93"/>
      <c r="P48470" s="93"/>
    </row>
    <row r="48471" spans="14:16">
      <c r="N48471" s="102"/>
      <c r="O48471" s="93"/>
      <c r="P48471" s="93"/>
    </row>
    <row r="48472" spans="14:16">
      <c r="N48472" s="102"/>
      <c r="O48472" s="93"/>
      <c r="P48472" s="93"/>
    </row>
    <row r="48473" spans="14:16">
      <c r="N48473" s="102"/>
      <c r="O48473" s="93"/>
      <c r="P48473" s="93"/>
    </row>
    <row r="48474" spans="14:16">
      <c r="N48474" s="102"/>
      <c r="O48474" s="93"/>
      <c r="P48474" s="93"/>
    </row>
    <row r="48475" spans="14:16">
      <c r="N48475" s="102"/>
      <c r="O48475" s="93"/>
      <c r="P48475" s="93"/>
    </row>
    <row r="48476" spans="14:16">
      <c r="N48476" s="102"/>
      <c r="O48476" s="93"/>
      <c r="P48476" s="93"/>
    </row>
    <row r="48477" spans="14:16">
      <c r="N48477" s="102"/>
      <c r="O48477" s="93"/>
      <c r="P48477" s="93"/>
    </row>
    <row r="48478" spans="14:16">
      <c r="N48478" s="102"/>
      <c r="O48478" s="93"/>
      <c r="P48478" s="93"/>
    </row>
    <row r="48479" spans="14:16">
      <c r="N48479" s="102"/>
      <c r="O48479" s="93"/>
      <c r="P48479" s="93"/>
    </row>
    <row r="48480" spans="14:16">
      <c r="N48480" s="102"/>
      <c r="O48480" s="93"/>
      <c r="P48480" s="93"/>
    </row>
    <row r="48481" spans="14:16">
      <c r="N48481" s="102"/>
      <c r="O48481" s="93"/>
      <c r="P48481" s="93"/>
    </row>
    <row r="48482" spans="14:16">
      <c r="N48482" s="102"/>
      <c r="O48482" s="93"/>
      <c r="P48482" s="93"/>
    </row>
    <row r="48483" spans="14:16">
      <c r="N48483" s="102"/>
      <c r="O48483" s="93"/>
      <c r="P48483" s="93"/>
    </row>
    <row r="48484" spans="14:16">
      <c r="N48484" s="102"/>
      <c r="O48484" s="93"/>
      <c r="P48484" s="93"/>
    </row>
    <row r="48485" spans="14:16">
      <c r="N48485" s="102"/>
      <c r="O48485" s="93"/>
      <c r="P48485" s="93"/>
    </row>
    <row r="48486" spans="14:16">
      <c r="N48486" s="102"/>
      <c r="O48486" s="93"/>
      <c r="P48486" s="93"/>
    </row>
    <row r="48487" spans="14:16">
      <c r="N48487" s="102"/>
      <c r="O48487" s="93"/>
      <c r="P48487" s="93"/>
    </row>
    <row r="48488" spans="14:16">
      <c r="N48488" s="102"/>
      <c r="O48488" s="93"/>
      <c r="P48488" s="93"/>
    </row>
    <row r="48489" spans="14:16">
      <c r="N48489" s="102"/>
      <c r="O48489" s="93"/>
      <c r="P48489" s="93"/>
    </row>
    <row r="48490" spans="14:16">
      <c r="N48490" s="102"/>
      <c r="O48490" s="93"/>
      <c r="P48490" s="93"/>
    </row>
    <row r="48491" spans="14:16">
      <c r="N48491" s="102"/>
      <c r="O48491" s="93"/>
      <c r="P48491" s="93"/>
    </row>
    <row r="48492" spans="14:16">
      <c r="N48492" s="102"/>
      <c r="O48492" s="93"/>
      <c r="P48492" s="93"/>
    </row>
    <row r="48493" spans="14:16">
      <c r="N48493" s="102"/>
      <c r="O48493" s="93"/>
      <c r="P48493" s="93"/>
    </row>
    <row r="48494" spans="14:16">
      <c r="N48494" s="102"/>
      <c r="O48494" s="93"/>
      <c r="P48494" s="93"/>
    </row>
    <row r="48495" spans="14:16">
      <c r="N48495" s="102"/>
      <c r="O48495" s="93"/>
      <c r="P48495" s="93"/>
    </row>
    <row r="48496" spans="14:16">
      <c r="N48496" s="102"/>
      <c r="O48496" s="93"/>
      <c r="P48496" s="93"/>
    </row>
    <row r="48497" spans="14:16">
      <c r="N48497" s="102"/>
      <c r="O48497" s="93"/>
      <c r="P48497" s="93"/>
    </row>
    <row r="48498" spans="14:16">
      <c r="N48498" s="102"/>
      <c r="O48498" s="93"/>
      <c r="P48498" s="93"/>
    </row>
    <row r="48499" spans="14:16">
      <c r="N48499" s="102"/>
      <c r="O48499" s="93"/>
      <c r="P48499" s="93"/>
    </row>
    <row r="48500" spans="14:16">
      <c r="N48500" s="102"/>
      <c r="O48500" s="93"/>
      <c r="P48500" s="93"/>
    </row>
    <row r="48501" spans="14:16">
      <c r="N48501" s="102"/>
      <c r="O48501" s="93"/>
      <c r="P48501" s="93"/>
    </row>
    <row r="48502" spans="14:16">
      <c r="N48502" s="102"/>
      <c r="O48502" s="93"/>
      <c r="P48502" s="93"/>
    </row>
    <row r="48503" spans="14:16">
      <c r="N48503" s="102"/>
      <c r="O48503" s="93"/>
      <c r="P48503" s="93"/>
    </row>
    <row r="48504" spans="14:16">
      <c r="N48504" s="102"/>
      <c r="O48504" s="93"/>
      <c r="P48504" s="93"/>
    </row>
    <row r="48505" spans="14:16">
      <c r="N48505" s="102"/>
      <c r="O48505" s="93"/>
      <c r="P48505" s="93"/>
    </row>
    <row r="48506" spans="14:16">
      <c r="N48506" s="102"/>
      <c r="O48506" s="93"/>
      <c r="P48506" s="93"/>
    </row>
    <row r="48507" spans="14:16">
      <c r="N48507" s="102"/>
      <c r="O48507" s="93"/>
      <c r="P48507" s="93"/>
    </row>
    <row r="48508" spans="14:16">
      <c r="N48508" s="102"/>
      <c r="O48508" s="93"/>
      <c r="P48508" s="93"/>
    </row>
    <row r="48509" spans="14:16">
      <c r="N48509" s="102"/>
      <c r="O48509" s="93"/>
      <c r="P48509" s="93"/>
    </row>
    <row r="48510" spans="14:16">
      <c r="N48510" s="102"/>
      <c r="O48510" s="93"/>
      <c r="P48510" s="93"/>
    </row>
    <row r="48511" spans="14:16">
      <c r="N48511" s="102"/>
      <c r="O48511" s="93"/>
      <c r="P48511" s="93"/>
    </row>
    <row r="48512" spans="14:16">
      <c r="N48512" s="102"/>
      <c r="O48512" s="93"/>
      <c r="P48512" s="93"/>
    </row>
    <row r="48513" spans="14:16">
      <c r="N48513" s="102"/>
      <c r="O48513" s="93"/>
      <c r="P48513" s="93"/>
    </row>
    <row r="48514" spans="14:16">
      <c r="N48514" s="102"/>
      <c r="O48514" s="93"/>
      <c r="P48514" s="93"/>
    </row>
    <row r="48515" spans="14:16">
      <c r="N48515" s="102"/>
      <c r="O48515" s="93"/>
      <c r="P48515" s="93"/>
    </row>
    <row r="48516" spans="14:16">
      <c r="N48516" s="102"/>
      <c r="O48516" s="93"/>
      <c r="P48516" s="93"/>
    </row>
    <row r="48517" spans="14:16">
      <c r="N48517" s="102"/>
      <c r="O48517" s="93"/>
      <c r="P48517" s="93"/>
    </row>
    <row r="48518" spans="14:16">
      <c r="N48518" s="102"/>
      <c r="O48518" s="93"/>
      <c r="P48518" s="93"/>
    </row>
    <row r="48519" spans="14:16">
      <c r="N48519" s="102"/>
      <c r="O48519" s="93"/>
      <c r="P48519" s="93"/>
    </row>
    <row r="48520" spans="14:16">
      <c r="N48520" s="102"/>
      <c r="O48520" s="93"/>
      <c r="P48520" s="93"/>
    </row>
    <row r="48521" spans="14:16">
      <c r="N48521" s="102"/>
      <c r="O48521" s="93"/>
      <c r="P48521" s="93"/>
    </row>
    <row r="48522" spans="14:16">
      <c r="N48522" s="102"/>
      <c r="O48522" s="93"/>
      <c r="P48522" s="93"/>
    </row>
    <row r="48523" spans="14:16">
      <c r="N48523" s="102"/>
      <c r="O48523" s="93"/>
      <c r="P48523" s="93"/>
    </row>
    <row r="48524" spans="14:16">
      <c r="N48524" s="102"/>
      <c r="O48524" s="93"/>
      <c r="P48524" s="93"/>
    </row>
    <row r="48525" spans="14:16">
      <c r="N48525" s="102"/>
      <c r="O48525" s="93"/>
      <c r="P48525" s="93"/>
    </row>
    <row r="48526" spans="14:16">
      <c r="N48526" s="102"/>
      <c r="O48526" s="93"/>
      <c r="P48526" s="93"/>
    </row>
    <row r="48527" spans="14:16">
      <c r="N48527" s="102"/>
      <c r="O48527" s="93"/>
      <c r="P48527" s="93"/>
    </row>
    <row r="48528" spans="14:16">
      <c r="N48528" s="102"/>
      <c r="O48528" s="93"/>
      <c r="P48528" s="93"/>
    </row>
    <row r="48529" spans="14:16">
      <c r="N48529" s="102"/>
      <c r="O48529" s="93"/>
      <c r="P48529" s="93"/>
    </row>
    <row r="48530" spans="14:16">
      <c r="N48530" s="102"/>
      <c r="O48530" s="93"/>
      <c r="P48530" s="93"/>
    </row>
    <row r="48531" spans="14:16">
      <c r="N48531" s="102"/>
      <c r="O48531" s="93"/>
      <c r="P48531" s="93"/>
    </row>
    <row r="48532" spans="14:16">
      <c r="N48532" s="102"/>
      <c r="O48532" s="93"/>
      <c r="P48532" s="93"/>
    </row>
    <row r="48533" spans="14:16">
      <c r="N48533" s="102"/>
      <c r="O48533" s="93"/>
      <c r="P48533" s="93"/>
    </row>
    <row r="48534" spans="14:16">
      <c r="N48534" s="102"/>
      <c r="O48534" s="93"/>
      <c r="P48534" s="93"/>
    </row>
    <row r="48535" spans="14:16">
      <c r="N48535" s="102"/>
      <c r="O48535" s="93"/>
      <c r="P48535" s="93"/>
    </row>
    <row r="48536" spans="14:16">
      <c r="N48536" s="102"/>
      <c r="O48536" s="93"/>
      <c r="P48536" s="93"/>
    </row>
    <row r="48537" spans="14:16">
      <c r="N48537" s="102"/>
      <c r="O48537" s="93"/>
      <c r="P48537" s="93"/>
    </row>
    <row r="48538" spans="14:16">
      <c r="N48538" s="102"/>
      <c r="O48538" s="93"/>
      <c r="P48538" s="93"/>
    </row>
    <row r="48539" spans="14:16">
      <c r="N48539" s="102"/>
      <c r="O48539" s="93"/>
      <c r="P48539" s="93"/>
    </row>
    <row r="48540" spans="14:16">
      <c r="N48540" s="102"/>
      <c r="O48540" s="93"/>
      <c r="P48540" s="93"/>
    </row>
    <row r="48541" spans="14:16">
      <c r="N48541" s="102"/>
      <c r="O48541" s="93"/>
      <c r="P48541" s="93"/>
    </row>
    <row r="48542" spans="14:16">
      <c r="N48542" s="102"/>
      <c r="O48542" s="93"/>
      <c r="P48542" s="93"/>
    </row>
    <row r="48543" spans="14:16">
      <c r="N48543" s="102"/>
      <c r="O48543" s="93"/>
      <c r="P48543" s="93"/>
    </row>
    <row r="48544" spans="14:16">
      <c r="N48544" s="102"/>
      <c r="O48544" s="93"/>
      <c r="P48544" s="93"/>
    </row>
    <row r="48545" spans="14:16">
      <c r="N48545" s="102"/>
      <c r="O48545" s="93"/>
      <c r="P48545" s="93"/>
    </row>
    <row r="48546" spans="14:16">
      <c r="N48546" s="102"/>
      <c r="O48546" s="93"/>
      <c r="P48546" s="93"/>
    </row>
    <row r="48547" spans="14:16">
      <c r="N48547" s="102"/>
      <c r="O48547" s="93"/>
      <c r="P48547" s="93"/>
    </row>
    <row r="48548" spans="14:16">
      <c r="N48548" s="102"/>
      <c r="O48548" s="93"/>
      <c r="P48548" s="93"/>
    </row>
    <row r="48549" spans="14:16">
      <c r="N48549" s="102"/>
      <c r="O48549" s="93"/>
      <c r="P48549" s="93"/>
    </row>
    <row r="48550" spans="14:16">
      <c r="N48550" s="102"/>
      <c r="O48550" s="93"/>
      <c r="P48550" s="93"/>
    </row>
    <row r="48551" spans="14:16">
      <c r="N48551" s="102"/>
      <c r="O48551" s="93"/>
      <c r="P48551" s="93"/>
    </row>
    <row r="48552" spans="14:16">
      <c r="N48552" s="102"/>
      <c r="O48552" s="93"/>
      <c r="P48552" s="93"/>
    </row>
    <row r="48553" spans="14:16">
      <c r="N48553" s="102"/>
      <c r="O48553" s="93"/>
      <c r="P48553" s="93"/>
    </row>
    <row r="48554" spans="14:16">
      <c r="N48554" s="102"/>
      <c r="O48554" s="93"/>
      <c r="P48554" s="93"/>
    </row>
    <row r="48555" spans="14:16">
      <c r="N48555" s="102"/>
      <c r="O48555" s="93"/>
      <c r="P48555" s="93"/>
    </row>
    <row r="48556" spans="14:16">
      <c r="N48556" s="102"/>
      <c r="O48556" s="93"/>
      <c r="P48556" s="93"/>
    </row>
    <row r="48557" spans="14:16">
      <c r="N48557" s="102"/>
      <c r="O48557" s="93"/>
      <c r="P48557" s="93"/>
    </row>
    <row r="48558" spans="14:16">
      <c r="N48558" s="102"/>
      <c r="O48558" s="93"/>
      <c r="P48558" s="93"/>
    </row>
    <row r="48559" spans="14:16">
      <c r="N48559" s="102"/>
      <c r="O48559" s="93"/>
      <c r="P48559" s="93"/>
    </row>
    <row r="48560" spans="14:16">
      <c r="N48560" s="102"/>
      <c r="O48560" s="93"/>
      <c r="P48560" s="93"/>
    </row>
    <row r="48561" spans="14:16">
      <c r="N48561" s="102"/>
      <c r="O48561" s="93"/>
      <c r="P48561" s="93"/>
    </row>
    <row r="48562" spans="14:16">
      <c r="N48562" s="102"/>
      <c r="O48562" s="93"/>
      <c r="P48562" s="93"/>
    </row>
    <row r="48563" spans="14:16">
      <c r="N48563" s="102"/>
      <c r="O48563" s="93"/>
      <c r="P48563" s="93"/>
    </row>
    <row r="48564" spans="14:16">
      <c r="N48564" s="102"/>
      <c r="O48564" s="93"/>
      <c r="P48564" s="93"/>
    </row>
    <row r="48565" spans="14:16">
      <c r="N48565" s="102"/>
      <c r="O48565" s="93"/>
      <c r="P48565" s="93"/>
    </row>
    <row r="48566" spans="14:16">
      <c r="N48566" s="102"/>
      <c r="O48566" s="93"/>
      <c r="P48566" s="93"/>
    </row>
    <row r="48567" spans="14:16">
      <c r="N48567" s="102"/>
      <c r="O48567" s="93"/>
      <c r="P48567" s="93"/>
    </row>
    <row r="48568" spans="14:16">
      <c r="N48568" s="102"/>
      <c r="O48568" s="93"/>
      <c r="P48568" s="93"/>
    </row>
    <row r="48569" spans="14:16">
      <c r="N48569" s="102"/>
      <c r="O48569" s="93"/>
      <c r="P48569" s="93"/>
    </row>
    <row r="48570" spans="14:16">
      <c r="N48570" s="102"/>
      <c r="O48570" s="93"/>
      <c r="P48570" s="93"/>
    </row>
    <row r="48571" spans="14:16">
      <c r="N48571" s="102"/>
      <c r="O48571" s="93"/>
      <c r="P48571" s="93"/>
    </row>
    <row r="48572" spans="14:16">
      <c r="N48572" s="102"/>
      <c r="O48572" s="93"/>
      <c r="P48572" s="93"/>
    </row>
    <row r="48573" spans="14:16">
      <c r="N48573" s="102"/>
      <c r="O48573" s="93"/>
      <c r="P48573" s="93"/>
    </row>
    <row r="48574" spans="14:16">
      <c r="N48574" s="102"/>
      <c r="O48574" s="93"/>
      <c r="P48574" s="93"/>
    </row>
    <row r="48575" spans="14:16">
      <c r="N48575" s="102"/>
      <c r="O48575" s="93"/>
      <c r="P48575" s="93"/>
    </row>
    <row r="48576" spans="14:16">
      <c r="N48576" s="102"/>
      <c r="O48576" s="93"/>
      <c r="P48576" s="93"/>
    </row>
    <row r="48577" spans="14:16">
      <c r="N48577" s="102"/>
      <c r="O48577" s="93"/>
      <c r="P48577" s="93"/>
    </row>
    <row r="48578" spans="14:16">
      <c r="N48578" s="102"/>
      <c r="O48578" s="93"/>
      <c r="P48578" s="93"/>
    </row>
    <row r="48579" spans="14:16">
      <c r="N48579" s="102"/>
      <c r="O48579" s="93"/>
      <c r="P48579" s="93"/>
    </row>
    <row r="48580" spans="14:16">
      <c r="N48580" s="102"/>
      <c r="O48580" s="93"/>
      <c r="P48580" s="93"/>
    </row>
    <row r="48581" spans="14:16">
      <c r="N48581" s="102"/>
      <c r="O48581" s="93"/>
      <c r="P48581" s="93"/>
    </row>
    <row r="48582" spans="14:16">
      <c r="N48582" s="102"/>
      <c r="O48582" s="93"/>
      <c r="P48582" s="93"/>
    </row>
    <row r="48583" spans="14:16">
      <c r="N48583" s="102"/>
      <c r="O48583" s="93"/>
      <c r="P48583" s="93"/>
    </row>
    <row r="48584" spans="14:16">
      <c r="N48584" s="102"/>
      <c r="O48584" s="93"/>
      <c r="P48584" s="93"/>
    </row>
    <row r="48585" spans="14:16">
      <c r="N48585" s="102"/>
      <c r="O48585" s="93"/>
      <c r="P48585" s="93"/>
    </row>
    <row r="48586" spans="14:16">
      <c r="N48586" s="102"/>
      <c r="O48586" s="93"/>
      <c r="P48586" s="93"/>
    </row>
    <row r="48587" spans="14:16">
      <c r="N48587" s="102"/>
      <c r="O48587" s="93"/>
      <c r="P48587" s="93"/>
    </row>
    <row r="48588" spans="14:16">
      <c r="N48588" s="102"/>
      <c r="O48588" s="93"/>
      <c r="P48588" s="93"/>
    </row>
    <row r="48589" spans="14:16">
      <c r="N48589" s="102"/>
      <c r="O48589" s="93"/>
      <c r="P48589" s="93"/>
    </row>
    <row r="48590" spans="14:16">
      <c r="N48590" s="102"/>
      <c r="O48590" s="93"/>
      <c r="P48590" s="93"/>
    </row>
    <row r="48591" spans="14:16">
      <c r="N48591" s="102"/>
      <c r="O48591" s="93"/>
      <c r="P48591" s="93"/>
    </row>
    <row r="48592" spans="14:16">
      <c r="N48592" s="102"/>
      <c r="O48592" s="93"/>
      <c r="P48592" s="93"/>
    </row>
    <row r="48593" spans="14:16">
      <c r="N48593" s="102"/>
      <c r="O48593" s="93"/>
      <c r="P48593" s="93"/>
    </row>
    <row r="48594" spans="14:16">
      <c r="N48594" s="102"/>
      <c r="O48594" s="93"/>
      <c r="P48594" s="93"/>
    </row>
    <row r="48595" spans="14:16">
      <c r="N48595" s="102"/>
      <c r="O48595" s="93"/>
      <c r="P48595" s="93"/>
    </row>
    <row r="48596" spans="14:16">
      <c r="N48596" s="102"/>
      <c r="O48596" s="93"/>
      <c r="P48596" s="93"/>
    </row>
    <row r="48597" spans="14:16">
      <c r="N48597" s="102"/>
      <c r="O48597" s="93"/>
      <c r="P48597" s="93"/>
    </row>
    <row r="48598" spans="14:16">
      <c r="N48598" s="102"/>
      <c r="O48598" s="93"/>
      <c r="P48598" s="93"/>
    </row>
    <row r="48599" spans="14:16">
      <c r="N48599" s="102"/>
      <c r="O48599" s="93"/>
      <c r="P48599" s="93"/>
    </row>
    <row r="48600" spans="14:16">
      <c r="N48600" s="102"/>
      <c r="O48600" s="93"/>
      <c r="P48600" s="93"/>
    </row>
    <row r="48601" spans="14:16">
      <c r="N48601" s="102"/>
      <c r="O48601" s="93"/>
      <c r="P48601" s="93"/>
    </row>
    <row r="48602" spans="14:16">
      <c r="N48602" s="102"/>
      <c r="O48602" s="93"/>
      <c r="P48602" s="93"/>
    </row>
    <row r="48603" spans="14:16">
      <c r="N48603" s="102"/>
      <c r="O48603" s="93"/>
      <c r="P48603" s="93"/>
    </row>
    <row r="48604" spans="14:16">
      <c r="N48604" s="102"/>
      <c r="O48604" s="93"/>
      <c r="P48604" s="93"/>
    </row>
    <row r="48605" spans="14:16">
      <c r="N48605" s="102"/>
      <c r="O48605" s="93"/>
      <c r="P48605" s="93"/>
    </row>
    <row r="48606" spans="14:16">
      <c r="N48606" s="102"/>
      <c r="O48606" s="93"/>
      <c r="P48606" s="93"/>
    </row>
    <row r="48607" spans="14:16">
      <c r="N48607" s="102"/>
      <c r="O48607" s="93"/>
      <c r="P48607" s="93"/>
    </row>
    <row r="48608" spans="14:16">
      <c r="N48608" s="102"/>
      <c r="O48608" s="93"/>
      <c r="P48608" s="93"/>
    </row>
    <row r="48609" spans="14:16">
      <c r="N48609" s="102"/>
      <c r="O48609" s="93"/>
      <c r="P48609" s="93"/>
    </row>
    <row r="48610" spans="14:16">
      <c r="N48610" s="102"/>
      <c r="O48610" s="93"/>
      <c r="P48610" s="93"/>
    </row>
    <row r="48611" spans="14:16">
      <c r="N48611" s="102"/>
      <c r="O48611" s="93"/>
      <c r="P48611" s="93"/>
    </row>
    <row r="48612" spans="14:16">
      <c r="N48612" s="102"/>
      <c r="O48612" s="93"/>
      <c r="P48612" s="93"/>
    </row>
    <row r="48613" spans="14:16">
      <c r="N48613" s="102"/>
      <c r="O48613" s="93"/>
      <c r="P48613" s="93"/>
    </row>
    <row r="48614" spans="14:16">
      <c r="N48614" s="102"/>
      <c r="O48614" s="93"/>
      <c r="P48614" s="93"/>
    </row>
    <row r="48615" spans="14:16">
      <c r="N48615" s="102"/>
      <c r="O48615" s="93"/>
      <c r="P48615" s="93"/>
    </row>
    <row r="48616" spans="14:16">
      <c r="N48616" s="102"/>
      <c r="O48616" s="93"/>
      <c r="P48616" s="93"/>
    </row>
    <row r="48617" spans="14:16">
      <c r="N48617" s="102"/>
      <c r="O48617" s="93"/>
      <c r="P48617" s="93"/>
    </row>
    <row r="48618" spans="14:16">
      <c r="N48618" s="102"/>
      <c r="O48618" s="93"/>
      <c r="P48618" s="93"/>
    </row>
    <row r="48619" spans="14:16">
      <c r="N48619" s="102"/>
      <c r="O48619" s="93"/>
      <c r="P48619" s="93"/>
    </row>
    <row r="48620" spans="14:16">
      <c r="N48620" s="102"/>
      <c r="O48620" s="93"/>
      <c r="P48620" s="93"/>
    </row>
    <row r="48621" spans="14:16">
      <c r="N48621" s="102"/>
      <c r="O48621" s="93"/>
      <c r="P48621" s="93"/>
    </row>
    <row r="48622" spans="14:16">
      <c r="N48622" s="102"/>
      <c r="O48622" s="93"/>
      <c r="P48622" s="93"/>
    </row>
    <row r="48623" spans="14:16">
      <c r="N48623" s="102"/>
      <c r="O48623" s="93"/>
      <c r="P48623" s="93"/>
    </row>
    <row r="48624" spans="14:16">
      <c r="N48624" s="102"/>
      <c r="O48624" s="93"/>
      <c r="P48624" s="93"/>
    </row>
    <row r="48625" spans="14:16">
      <c r="N48625" s="102"/>
      <c r="O48625" s="93"/>
      <c r="P48625" s="93"/>
    </row>
    <row r="48626" spans="14:16">
      <c r="N48626" s="102"/>
      <c r="O48626" s="93"/>
      <c r="P48626" s="93"/>
    </row>
    <row r="48627" spans="14:16">
      <c r="N48627" s="102"/>
      <c r="O48627" s="93"/>
      <c r="P48627" s="93"/>
    </row>
    <row r="48628" spans="14:16">
      <c r="N48628" s="102"/>
      <c r="O48628" s="93"/>
      <c r="P48628" s="93"/>
    </row>
    <row r="48629" spans="14:16">
      <c r="N48629" s="102"/>
      <c r="O48629" s="93"/>
      <c r="P48629" s="93"/>
    </row>
    <row r="48630" spans="14:16">
      <c r="N48630" s="102"/>
      <c r="O48630" s="93"/>
      <c r="P48630" s="93"/>
    </row>
    <row r="48631" spans="14:16">
      <c r="N48631" s="102"/>
      <c r="O48631" s="93"/>
      <c r="P48631" s="93"/>
    </row>
    <row r="48632" spans="14:16">
      <c r="N48632" s="102"/>
      <c r="O48632" s="93"/>
      <c r="P48632" s="93"/>
    </row>
    <row r="48633" spans="14:16">
      <c r="N48633" s="102"/>
      <c r="O48633" s="93"/>
      <c r="P48633" s="93"/>
    </row>
    <row r="48634" spans="14:16">
      <c r="N48634" s="102"/>
      <c r="O48634" s="93"/>
      <c r="P48634" s="93"/>
    </row>
    <row r="48635" spans="14:16">
      <c r="N48635" s="102"/>
      <c r="O48635" s="93"/>
      <c r="P48635" s="93"/>
    </row>
    <row r="48636" spans="14:16">
      <c r="N48636" s="102"/>
      <c r="O48636" s="93"/>
      <c r="P48636" s="93"/>
    </row>
    <row r="48637" spans="14:16">
      <c r="N48637" s="102"/>
      <c r="O48637" s="93"/>
      <c r="P48637" s="93"/>
    </row>
    <row r="48638" spans="14:16">
      <c r="N48638" s="102"/>
      <c r="O48638" s="93"/>
      <c r="P48638" s="93"/>
    </row>
    <row r="48639" spans="14:16">
      <c r="N48639" s="102"/>
      <c r="O48639" s="93"/>
      <c r="P48639" s="93"/>
    </row>
    <row r="48640" spans="14:16">
      <c r="N48640" s="102"/>
      <c r="O48640" s="93"/>
      <c r="P48640" s="93"/>
    </row>
    <row r="48641" spans="14:16">
      <c r="N48641" s="102"/>
      <c r="O48641" s="93"/>
      <c r="P48641" s="93"/>
    </row>
    <row r="48642" spans="14:16">
      <c r="N48642" s="102"/>
      <c r="O48642" s="93"/>
      <c r="P48642" s="93"/>
    </row>
    <row r="48643" spans="14:16">
      <c r="N48643" s="102"/>
      <c r="O48643" s="93"/>
      <c r="P48643" s="93"/>
    </row>
    <row r="48644" spans="14:16">
      <c r="N48644" s="102"/>
      <c r="O48644" s="93"/>
      <c r="P48644" s="93"/>
    </row>
    <row r="48645" spans="14:16">
      <c r="N48645" s="102"/>
      <c r="O48645" s="93"/>
      <c r="P48645" s="93"/>
    </row>
    <row r="48646" spans="14:16">
      <c r="N48646" s="102"/>
      <c r="O48646" s="93"/>
      <c r="P48646" s="93"/>
    </row>
    <row r="48647" spans="14:16">
      <c r="N48647" s="102"/>
      <c r="O48647" s="93"/>
      <c r="P48647" s="93"/>
    </row>
    <row r="48648" spans="14:16">
      <c r="N48648" s="102"/>
      <c r="O48648" s="93"/>
      <c r="P48648" s="93"/>
    </row>
    <row r="48649" spans="14:16">
      <c r="N48649" s="102"/>
      <c r="O48649" s="93"/>
      <c r="P48649" s="93"/>
    </row>
    <row r="48650" spans="14:16">
      <c r="N48650" s="102"/>
      <c r="O48650" s="93"/>
      <c r="P48650" s="93"/>
    </row>
    <row r="48651" spans="14:16">
      <c r="N48651" s="102"/>
      <c r="O48651" s="93"/>
      <c r="P48651" s="93"/>
    </row>
    <row r="48652" spans="14:16">
      <c r="N48652" s="102"/>
      <c r="O48652" s="93"/>
      <c r="P48652" s="93"/>
    </row>
    <row r="48653" spans="14:16">
      <c r="N48653" s="102"/>
      <c r="O48653" s="93"/>
      <c r="P48653" s="93"/>
    </row>
    <row r="48654" spans="14:16">
      <c r="N48654" s="102"/>
      <c r="O48654" s="93"/>
      <c r="P48654" s="93"/>
    </row>
    <row r="48655" spans="14:16">
      <c r="N48655" s="102"/>
      <c r="O48655" s="93"/>
      <c r="P48655" s="93"/>
    </row>
    <row r="48656" spans="14:16">
      <c r="N48656" s="102"/>
      <c r="O48656" s="93"/>
      <c r="P48656" s="93"/>
    </row>
    <row r="48657" spans="14:16">
      <c r="N48657" s="102"/>
      <c r="O48657" s="93"/>
      <c r="P48657" s="93"/>
    </row>
    <row r="48658" spans="14:16">
      <c r="N48658" s="102"/>
      <c r="O48658" s="93"/>
      <c r="P48658" s="93"/>
    </row>
    <row r="48659" spans="14:16">
      <c r="N48659" s="102"/>
      <c r="O48659" s="93"/>
      <c r="P48659" s="93"/>
    </row>
    <row r="48660" spans="14:16">
      <c r="N48660" s="102"/>
      <c r="O48660" s="93"/>
      <c r="P48660" s="93"/>
    </row>
    <row r="48661" spans="14:16">
      <c r="N48661" s="102"/>
      <c r="O48661" s="93"/>
      <c r="P48661" s="93"/>
    </row>
    <row r="48662" spans="14:16">
      <c r="N48662" s="102"/>
      <c r="O48662" s="93"/>
      <c r="P48662" s="93"/>
    </row>
    <row r="48663" spans="14:16">
      <c r="N48663" s="102"/>
      <c r="O48663" s="93"/>
      <c r="P48663" s="93"/>
    </row>
    <row r="48664" spans="14:16">
      <c r="N48664" s="102"/>
      <c r="O48664" s="93"/>
      <c r="P48664" s="93"/>
    </row>
    <row r="48665" spans="14:16">
      <c r="N48665" s="102"/>
      <c r="O48665" s="93"/>
      <c r="P48665" s="93"/>
    </row>
    <row r="48666" spans="14:16">
      <c r="N48666" s="102"/>
      <c r="O48666" s="93"/>
      <c r="P48666" s="93"/>
    </row>
    <row r="48667" spans="14:16">
      <c r="N48667" s="102"/>
      <c r="O48667" s="93"/>
      <c r="P48667" s="93"/>
    </row>
    <row r="48668" spans="14:16">
      <c r="N48668" s="102"/>
      <c r="O48668" s="93"/>
      <c r="P48668" s="93"/>
    </row>
    <row r="48669" spans="14:16">
      <c r="N48669" s="102"/>
      <c r="O48669" s="93"/>
      <c r="P48669" s="93"/>
    </row>
    <row r="48670" spans="14:16">
      <c r="N48670" s="102"/>
      <c r="O48670" s="93"/>
      <c r="P48670" s="93"/>
    </row>
    <row r="48671" spans="14:16">
      <c r="N48671" s="102"/>
      <c r="O48671" s="93"/>
      <c r="P48671" s="93"/>
    </row>
    <row r="48672" spans="14:16">
      <c r="N48672" s="102"/>
      <c r="O48672" s="93"/>
      <c r="P48672" s="93"/>
    </row>
    <row r="48673" spans="14:16">
      <c r="N48673" s="102"/>
      <c r="O48673" s="93"/>
      <c r="P48673" s="93"/>
    </row>
    <row r="48674" spans="14:16">
      <c r="N48674" s="102"/>
      <c r="O48674" s="93"/>
      <c r="P48674" s="93"/>
    </row>
    <row r="48675" spans="14:16">
      <c r="N48675" s="102"/>
      <c r="O48675" s="93"/>
      <c r="P48675" s="93"/>
    </row>
    <row r="48676" spans="14:16">
      <c r="N48676" s="102"/>
      <c r="O48676" s="93"/>
      <c r="P48676" s="93"/>
    </row>
    <row r="48677" spans="14:16">
      <c r="N48677" s="102"/>
      <c r="O48677" s="93"/>
      <c r="P48677" s="93"/>
    </row>
    <row r="48678" spans="14:16">
      <c r="N48678" s="102"/>
      <c r="O48678" s="93"/>
      <c r="P48678" s="93"/>
    </row>
    <row r="48679" spans="14:16">
      <c r="N48679" s="102"/>
      <c r="O48679" s="93"/>
      <c r="P48679" s="93"/>
    </row>
    <row r="48680" spans="14:16">
      <c r="N48680" s="102"/>
      <c r="O48680" s="93"/>
      <c r="P48680" s="93"/>
    </row>
    <row r="48681" spans="14:16">
      <c r="N48681" s="102"/>
      <c r="O48681" s="93"/>
      <c r="P48681" s="93"/>
    </row>
    <row r="48682" spans="14:16">
      <c r="N48682" s="102"/>
      <c r="O48682" s="93"/>
      <c r="P48682" s="93"/>
    </row>
    <row r="48683" spans="14:16">
      <c r="N48683" s="102"/>
      <c r="O48683" s="93"/>
      <c r="P48683" s="93"/>
    </row>
    <row r="48684" spans="14:16">
      <c r="N48684" s="102"/>
      <c r="O48684" s="93"/>
      <c r="P48684" s="93"/>
    </row>
    <row r="48685" spans="14:16">
      <c r="N48685" s="102"/>
      <c r="O48685" s="93"/>
      <c r="P48685" s="93"/>
    </row>
    <row r="48686" spans="14:16">
      <c r="N48686" s="102"/>
      <c r="O48686" s="93"/>
      <c r="P48686" s="93"/>
    </row>
    <row r="48687" spans="14:16">
      <c r="N48687" s="102"/>
      <c r="O48687" s="93"/>
      <c r="P48687" s="93"/>
    </row>
    <row r="48688" spans="14:16">
      <c r="N48688" s="102"/>
      <c r="O48688" s="93"/>
      <c r="P48688" s="93"/>
    </row>
    <row r="48689" spans="14:16">
      <c r="N48689" s="102"/>
      <c r="O48689" s="93"/>
      <c r="P48689" s="93"/>
    </row>
    <row r="48690" spans="14:16">
      <c r="N48690" s="102"/>
      <c r="O48690" s="93"/>
      <c r="P48690" s="93"/>
    </row>
    <row r="48691" spans="14:16">
      <c r="N48691" s="102"/>
      <c r="O48691" s="93"/>
      <c r="P48691" s="93"/>
    </row>
    <row r="48692" spans="14:16">
      <c r="N48692" s="102"/>
      <c r="O48692" s="93"/>
      <c r="P48692" s="93"/>
    </row>
    <row r="48693" spans="14:16">
      <c r="N48693" s="102"/>
      <c r="O48693" s="93"/>
      <c r="P48693" s="93"/>
    </row>
    <row r="48694" spans="14:16">
      <c r="N48694" s="102"/>
      <c r="O48694" s="93"/>
      <c r="P48694" s="93"/>
    </row>
    <row r="48695" spans="14:16">
      <c r="N48695" s="102"/>
      <c r="O48695" s="93"/>
      <c r="P48695" s="93"/>
    </row>
    <row r="48696" spans="14:16">
      <c r="N48696" s="102"/>
      <c r="O48696" s="93"/>
      <c r="P48696" s="93"/>
    </row>
    <row r="48697" spans="14:16">
      <c r="N48697" s="102"/>
      <c r="O48697" s="93"/>
      <c r="P48697" s="93"/>
    </row>
    <row r="48698" spans="14:16">
      <c r="N48698" s="102"/>
      <c r="O48698" s="93"/>
      <c r="P48698" s="93"/>
    </row>
    <row r="48699" spans="14:16">
      <c r="N48699" s="102"/>
      <c r="O48699" s="93"/>
      <c r="P48699" s="93"/>
    </row>
    <row r="48700" spans="14:16">
      <c r="N48700" s="102"/>
      <c r="O48700" s="93"/>
      <c r="P48700" s="93"/>
    </row>
    <row r="48701" spans="14:16">
      <c r="N48701" s="102"/>
      <c r="O48701" s="93"/>
      <c r="P48701" s="93"/>
    </row>
    <row r="48702" spans="14:16">
      <c r="N48702" s="102"/>
      <c r="O48702" s="93"/>
      <c r="P48702" s="93"/>
    </row>
    <row r="48703" spans="14:16">
      <c r="N48703" s="102"/>
      <c r="O48703" s="93"/>
      <c r="P48703" s="93"/>
    </row>
    <row r="48704" spans="14:16">
      <c r="N48704" s="102"/>
      <c r="O48704" s="93"/>
      <c r="P48704" s="93"/>
    </row>
    <row r="48705" spans="14:16">
      <c r="N48705" s="102"/>
      <c r="O48705" s="93"/>
      <c r="P48705" s="93"/>
    </row>
    <row r="48706" spans="14:16">
      <c r="N48706" s="102"/>
      <c r="O48706" s="93"/>
      <c r="P48706" s="93"/>
    </row>
    <row r="48707" spans="14:16">
      <c r="N48707" s="102"/>
      <c r="O48707" s="93"/>
      <c r="P48707" s="93"/>
    </row>
    <row r="48708" spans="14:16">
      <c r="N48708" s="102"/>
      <c r="O48708" s="93"/>
      <c r="P48708" s="93"/>
    </row>
    <row r="48709" spans="14:16">
      <c r="N48709" s="102"/>
      <c r="O48709" s="93"/>
      <c r="P48709" s="93"/>
    </row>
    <row r="48710" spans="14:16">
      <c r="N48710" s="102"/>
      <c r="O48710" s="93"/>
      <c r="P48710" s="93"/>
    </row>
    <row r="48711" spans="14:16">
      <c r="N48711" s="102"/>
      <c r="O48711" s="93"/>
      <c r="P48711" s="93"/>
    </row>
    <row r="48712" spans="14:16">
      <c r="N48712" s="102"/>
      <c r="O48712" s="93"/>
      <c r="P48712" s="93"/>
    </row>
    <row r="48713" spans="14:16">
      <c r="N48713" s="102"/>
      <c r="O48713" s="93"/>
      <c r="P48713" s="93"/>
    </row>
    <row r="48714" spans="14:16">
      <c r="N48714" s="102"/>
      <c r="O48714" s="93"/>
      <c r="P48714" s="93"/>
    </row>
    <row r="48715" spans="14:16">
      <c r="N48715" s="102"/>
      <c r="O48715" s="93"/>
      <c r="P48715" s="93"/>
    </row>
    <row r="48716" spans="14:16">
      <c r="N48716" s="102"/>
      <c r="O48716" s="93"/>
      <c r="P48716" s="93"/>
    </row>
    <row r="48717" spans="14:16">
      <c r="N48717" s="102"/>
      <c r="O48717" s="93"/>
      <c r="P48717" s="93"/>
    </row>
    <row r="48718" spans="14:16">
      <c r="N48718" s="102"/>
      <c r="O48718" s="93"/>
      <c r="P48718" s="93"/>
    </row>
    <row r="48719" spans="14:16">
      <c r="N48719" s="102"/>
      <c r="O48719" s="93"/>
      <c r="P48719" s="93"/>
    </row>
    <row r="48720" spans="14:16">
      <c r="N48720" s="102"/>
      <c r="O48720" s="93"/>
      <c r="P48720" s="93"/>
    </row>
    <row r="48721" spans="14:16">
      <c r="N48721" s="102"/>
      <c r="O48721" s="93"/>
      <c r="P48721" s="93"/>
    </row>
    <row r="48722" spans="14:16">
      <c r="N48722" s="102"/>
      <c r="O48722" s="93"/>
      <c r="P48722" s="93"/>
    </row>
    <row r="48723" spans="14:16">
      <c r="N48723" s="102"/>
      <c r="O48723" s="93"/>
      <c r="P48723" s="93"/>
    </row>
    <row r="48724" spans="14:16">
      <c r="N48724" s="102"/>
      <c r="O48724" s="93"/>
      <c r="P48724" s="93"/>
    </row>
    <row r="48725" spans="14:16">
      <c r="N48725" s="102"/>
      <c r="O48725" s="93"/>
      <c r="P48725" s="93"/>
    </row>
    <row r="48726" spans="14:16">
      <c r="N48726" s="102"/>
      <c r="O48726" s="93"/>
      <c r="P48726" s="93"/>
    </row>
    <row r="48727" spans="14:16">
      <c r="N48727" s="102"/>
      <c r="O48727" s="93"/>
      <c r="P48727" s="93"/>
    </row>
    <row r="48728" spans="14:16">
      <c r="N48728" s="102"/>
      <c r="O48728" s="93"/>
      <c r="P48728" s="93"/>
    </row>
    <row r="48729" spans="14:16">
      <c r="N48729" s="102"/>
      <c r="O48729" s="93"/>
      <c r="P48729" s="93"/>
    </row>
    <row r="48730" spans="14:16">
      <c r="N48730" s="102"/>
      <c r="O48730" s="93"/>
      <c r="P48730" s="93"/>
    </row>
    <row r="48731" spans="14:16">
      <c r="N48731" s="102"/>
      <c r="O48731" s="93"/>
      <c r="P48731" s="93"/>
    </row>
    <row r="48732" spans="14:16">
      <c r="N48732" s="102"/>
      <c r="O48732" s="93"/>
      <c r="P48732" s="93"/>
    </row>
    <row r="48733" spans="14:16">
      <c r="N48733" s="102"/>
      <c r="O48733" s="93"/>
      <c r="P48733" s="93"/>
    </row>
    <row r="48734" spans="14:16">
      <c r="N48734" s="102"/>
      <c r="O48734" s="93"/>
      <c r="P48734" s="93"/>
    </row>
    <row r="48735" spans="14:16">
      <c r="N48735" s="102"/>
      <c r="O48735" s="93"/>
      <c r="P48735" s="93"/>
    </row>
    <row r="48736" spans="14:16">
      <c r="N48736" s="102"/>
      <c r="O48736" s="93"/>
      <c r="P48736" s="93"/>
    </row>
    <row r="48737" spans="14:16">
      <c r="N48737" s="102"/>
      <c r="O48737" s="93"/>
      <c r="P48737" s="93"/>
    </row>
    <row r="48738" spans="14:16">
      <c r="N48738" s="102"/>
      <c r="O48738" s="93"/>
      <c r="P48738" s="93"/>
    </row>
    <row r="48739" spans="14:16">
      <c r="N48739" s="102"/>
      <c r="O48739" s="93"/>
      <c r="P48739" s="93"/>
    </row>
    <row r="48740" spans="14:16">
      <c r="N48740" s="102"/>
      <c r="O48740" s="93"/>
      <c r="P48740" s="93"/>
    </row>
    <row r="48741" spans="14:16">
      <c r="N48741" s="102"/>
      <c r="O48741" s="93"/>
      <c r="P48741" s="93"/>
    </row>
    <row r="48742" spans="14:16">
      <c r="N48742" s="102"/>
      <c r="O48742" s="93"/>
      <c r="P48742" s="93"/>
    </row>
    <row r="48743" spans="14:16">
      <c r="N48743" s="102"/>
      <c r="O48743" s="93"/>
      <c r="P48743" s="93"/>
    </row>
    <row r="48744" spans="14:16">
      <c r="N48744" s="102"/>
      <c r="O48744" s="93"/>
      <c r="P48744" s="93"/>
    </row>
    <row r="48745" spans="14:16">
      <c r="N48745" s="102"/>
      <c r="O48745" s="93"/>
      <c r="P48745" s="93"/>
    </row>
    <row r="48746" spans="14:16">
      <c r="N48746" s="102"/>
      <c r="O48746" s="93"/>
      <c r="P48746" s="93"/>
    </row>
    <row r="48747" spans="14:16">
      <c r="N48747" s="102"/>
      <c r="O48747" s="93"/>
      <c r="P48747" s="93"/>
    </row>
    <row r="48748" spans="14:16">
      <c r="N48748" s="102"/>
      <c r="O48748" s="93"/>
      <c r="P48748" s="93"/>
    </row>
    <row r="48749" spans="14:16">
      <c r="N48749" s="102"/>
      <c r="O48749" s="93"/>
      <c r="P48749" s="93"/>
    </row>
    <row r="48750" spans="14:16">
      <c r="N48750" s="102"/>
      <c r="O48750" s="93"/>
      <c r="P48750" s="93"/>
    </row>
    <row r="48751" spans="14:16">
      <c r="N48751" s="102"/>
      <c r="O48751" s="93"/>
      <c r="P48751" s="93"/>
    </row>
    <row r="48752" spans="14:16">
      <c r="N48752" s="102"/>
      <c r="O48752" s="93"/>
      <c r="P48752" s="93"/>
    </row>
    <row r="48753" spans="14:16">
      <c r="N48753" s="102"/>
      <c r="O48753" s="93"/>
      <c r="P48753" s="93"/>
    </row>
    <row r="48754" spans="14:16">
      <c r="N48754" s="102"/>
      <c r="O48754" s="93"/>
      <c r="P48754" s="93"/>
    </row>
    <row r="48755" spans="14:16">
      <c r="N48755" s="102"/>
      <c r="O48755" s="93"/>
      <c r="P48755" s="93"/>
    </row>
    <row r="48756" spans="14:16">
      <c r="N48756" s="102"/>
      <c r="O48756" s="93"/>
      <c r="P48756" s="93"/>
    </row>
    <row r="48757" spans="14:16">
      <c r="N48757" s="102"/>
      <c r="O48757" s="93"/>
      <c r="P48757" s="93"/>
    </row>
    <row r="48758" spans="14:16">
      <c r="N48758" s="102"/>
      <c r="O48758" s="93"/>
      <c r="P48758" s="93"/>
    </row>
    <row r="48759" spans="14:16">
      <c r="N48759" s="102"/>
      <c r="O48759" s="93"/>
      <c r="P48759" s="93"/>
    </row>
    <row r="48760" spans="14:16">
      <c r="N48760" s="102"/>
      <c r="O48760" s="93"/>
      <c r="P48760" s="93"/>
    </row>
    <row r="48761" spans="14:16">
      <c r="N48761" s="102"/>
      <c r="O48761" s="93"/>
      <c r="P48761" s="93"/>
    </row>
    <row r="48762" spans="14:16">
      <c r="N48762" s="102"/>
      <c r="O48762" s="93"/>
      <c r="P48762" s="93"/>
    </row>
    <row r="48763" spans="14:16">
      <c r="N48763" s="102"/>
      <c r="O48763" s="93"/>
      <c r="P48763" s="93"/>
    </row>
    <row r="48764" spans="14:16">
      <c r="N48764" s="102"/>
      <c r="O48764" s="93"/>
      <c r="P48764" s="93"/>
    </row>
    <row r="48765" spans="14:16">
      <c r="N48765" s="102"/>
      <c r="O48765" s="93"/>
      <c r="P48765" s="93"/>
    </row>
    <row r="48766" spans="14:16">
      <c r="N48766" s="102"/>
      <c r="O48766" s="93"/>
      <c r="P48766" s="93"/>
    </row>
    <row r="48767" spans="14:16">
      <c r="N48767" s="102"/>
      <c r="O48767" s="93"/>
      <c r="P48767" s="93"/>
    </row>
    <row r="48768" spans="14:16">
      <c r="N48768" s="102"/>
      <c r="O48768" s="93"/>
      <c r="P48768" s="93"/>
    </row>
    <row r="48769" spans="14:16">
      <c r="N48769" s="102"/>
      <c r="O48769" s="93"/>
      <c r="P48769" s="93"/>
    </row>
    <row r="48770" spans="14:16">
      <c r="N48770" s="102"/>
      <c r="O48770" s="93"/>
      <c r="P48770" s="93"/>
    </row>
    <row r="48771" spans="14:16">
      <c r="N48771" s="102"/>
      <c r="O48771" s="93"/>
      <c r="P48771" s="93"/>
    </row>
    <row r="48772" spans="14:16">
      <c r="N48772" s="102"/>
      <c r="O48772" s="93"/>
      <c r="P48772" s="93"/>
    </row>
    <row r="48773" spans="14:16">
      <c r="N48773" s="102"/>
      <c r="O48773" s="93"/>
      <c r="P48773" s="93"/>
    </row>
    <row r="48774" spans="14:16">
      <c r="N48774" s="102"/>
      <c r="O48774" s="93"/>
      <c r="P48774" s="93"/>
    </row>
    <row r="48775" spans="14:16">
      <c r="N48775" s="102"/>
      <c r="O48775" s="93"/>
      <c r="P48775" s="93"/>
    </row>
    <row r="48776" spans="14:16">
      <c r="N48776" s="102"/>
      <c r="O48776" s="93"/>
      <c r="P48776" s="93"/>
    </row>
    <row r="48777" spans="14:16">
      <c r="N48777" s="102"/>
      <c r="O48777" s="93"/>
      <c r="P48777" s="93"/>
    </row>
    <row r="48778" spans="14:16">
      <c r="N48778" s="102"/>
      <c r="O48778" s="93"/>
      <c r="P48778" s="93"/>
    </row>
    <row r="48779" spans="14:16">
      <c r="N48779" s="102"/>
      <c r="O48779" s="93"/>
      <c r="P48779" s="93"/>
    </row>
    <row r="48780" spans="14:16">
      <c r="N48780" s="102"/>
      <c r="O48780" s="93"/>
      <c r="P48780" s="93"/>
    </row>
    <row r="48781" spans="14:16">
      <c r="N48781" s="102"/>
      <c r="O48781" s="93"/>
      <c r="P48781" s="93"/>
    </row>
    <row r="48782" spans="14:16">
      <c r="N48782" s="102"/>
      <c r="O48782" s="93"/>
      <c r="P48782" s="93"/>
    </row>
    <row r="48783" spans="14:16">
      <c r="N48783" s="102"/>
      <c r="O48783" s="93"/>
      <c r="P48783" s="93"/>
    </row>
    <row r="48784" spans="14:16">
      <c r="N48784" s="102"/>
      <c r="O48784" s="93"/>
      <c r="P48784" s="93"/>
    </row>
    <row r="48785" spans="14:16">
      <c r="N48785" s="102"/>
      <c r="O48785" s="93"/>
      <c r="P48785" s="93"/>
    </row>
    <row r="48786" spans="14:16">
      <c r="N48786" s="102"/>
      <c r="O48786" s="93"/>
      <c r="P48786" s="93"/>
    </row>
    <row r="48787" spans="14:16">
      <c r="N48787" s="102"/>
      <c r="O48787" s="93"/>
      <c r="P48787" s="93"/>
    </row>
    <row r="48788" spans="14:16">
      <c r="N48788" s="102"/>
      <c r="O48788" s="93"/>
      <c r="P48788" s="93"/>
    </row>
    <row r="48789" spans="14:16">
      <c r="N48789" s="102"/>
      <c r="O48789" s="93"/>
      <c r="P48789" s="93"/>
    </row>
    <row r="48790" spans="14:16">
      <c r="N48790" s="102"/>
      <c r="O48790" s="93"/>
      <c r="P48790" s="93"/>
    </row>
    <row r="48791" spans="14:16">
      <c r="N48791" s="102"/>
      <c r="O48791" s="93"/>
      <c r="P48791" s="93"/>
    </row>
    <row r="48792" spans="14:16">
      <c r="N48792" s="102"/>
      <c r="O48792" s="93"/>
      <c r="P48792" s="93"/>
    </row>
    <row r="48793" spans="14:16">
      <c r="N48793" s="102"/>
      <c r="O48793" s="93"/>
      <c r="P48793" s="93"/>
    </row>
    <row r="48794" spans="14:16">
      <c r="N48794" s="102"/>
      <c r="O48794" s="93"/>
      <c r="P48794" s="93"/>
    </row>
    <row r="48795" spans="14:16">
      <c r="N48795" s="102"/>
      <c r="O48795" s="93"/>
      <c r="P48795" s="93"/>
    </row>
    <row r="48796" spans="14:16">
      <c r="N48796" s="102"/>
      <c r="O48796" s="93"/>
      <c r="P48796" s="93"/>
    </row>
    <row r="48797" spans="14:16">
      <c r="N48797" s="102"/>
      <c r="O48797" s="93"/>
      <c r="P48797" s="93"/>
    </row>
    <row r="48798" spans="14:16">
      <c r="N48798" s="102"/>
      <c r="O48798" s="93"/>
      <c r="P48798" s="93"/>
    </row>
    <row r="48799" spans="14:16">
      <c r="N48799" s="102"/>
      <c r="O48799" s="93"/>
      <c r="P48799" s="93"/>
    </row>
    <row r="48800" spans="14:16">
      <c r="N48800" s="102"/>
      <c r="O48800" s="93"/>
      <c r="P48800" s="93"/>
    </row>
    <row r="48801" spans="14:16">
      <c r="N48801" s="102"/>
      <c r="O48801" s="93"/>
      <c r="P48801" s="93"/>
    </row>
    <row r="48802" spans="14:16">
      <c r="N48802" s="102"/>
      <c r="O48802" s="93"/>
      <c r="P48802" s="93"/>
    </row>
    <row r="48803" spans="14:16">
      <c r="N48803" s="102"/>
      <c r="O48803" s="93"/>
      <c r="P48803" s="93"/>
    </row>
    <row r="48804" spans="14:16">
      <c r="N48804" s="102"/>
      <c r="O48804" s="93"/>
      <c r="P48804" s="93"/>
    </row>
    <row r="48805" spans="14:16">
      <c r="N48805" s="102"/>
      <c r="O48805" s="93"/>
      <c r="P48805" s="93"/>
    </row>
    <row r="48806" spans="14:16">
      <c r="N48806" s="102"/>
      <c r="O48806" s="93"/>
      <c r="P48806" s="93"/>
    </row>
    <row r="48807" spans="14:16">
      <c r="N48807" s="102"/>
      <c r="O48807" s="93"/>
      <c r="P48807" s="93"/>
    </row>
    <row r="48808" spans="14:16">
      <c r="N48808" s="102"/>
      <c r="O48808" s="93"/>
      <c r="P48808" s="93"/>
    </row>
    <row r="48809" spans="14:16">
      <c r="N48809" s="102"/>
      <c r="O48809" s="93"/>
      <c r="P48809" s="93"/>
    </row>
    <row r="48810" spans="14:16">
      <c r="N48810" s="102"/>
      <c r="O48810" s="93"/>
      <c r="P48810" s="93"/>
    </row>
    <row r="48811" spans="14:16">
      <c r="N48811" s="102"/>
      <c r="O48811" s="93"/>
      <c r="P48811" s="93"/>
    </row>
    <row r="48812" spans="14:16">
      <c r="N48812" s="102"/>
      <c r="O48812" s="93"/>
      <c r="P48812" s="93"/>
    </row>
    <row r="48813" spans="14:16">
      <c r="N48813" s="102"/>
      <c r="O48813" s="93"/>
      <c r="P48813" s="93"/>
    </row>
    <row r="48814" spans="14:16">
      <c r="N48814" s="102"/>
      <c r="O48814" s="93"/>
      <c r="P48814" s="93"/>
    </row>
    <row r="48815" spans="14:16">
      <c r="N48815" s="102"/>
      <c r="O48815" s="93"/>
      <c r="P48815" s="93"/>
    </row>
    <row r="48816" spans="14:16">
      <c r="N48816" s="102"/>
      <c r="O48816" s="93"/>
      <c r="P48816" s="93"/>
    </row>
    <row r="48817" spans="14:16">
      <c r="N48817" s="102"/>
      <c r="O48817" s="93"/>
      <c r="P48817" s="93"/>
    </row>
    <row r="48818" spans="14:16">
      <c r="N48818" s="102"/>
      <c r="O48818" s="93"/>
      <c r="P48818" s="93"/>
    </row>
    <row r="48819" spans="14:16">
      <c r="N48819" s="102"/>
      <c r="O48819" s="93"/>
      <c r="P48819" s="93"/>
    </row>
    <row r="48820" spans="14:16">
      <c r="N48820" s="102"/>
      <c r="O48820" s="93"/>
      <c r="P48820" s="93"/>
    </row>
    <row r="48821" spans="14:16">
      <c r="N48821" s="102"/>
      <c r="O48821" s="93"/>
      <c r="P48821" s="93"/>
    </row>
    <row r="48822" spans="14:16">
      <c r="N48822" s="102"/>
      <c r="O48822" s="93"/>
      <c r="P48822" s="93"/>
    </row>
    <row r="48823" spans="14:16">
      <c r="N48823" s="102"/>
      <c r="O48823" s="93"/>
      <c r="P48823" s="93"/>
    </row>
    <row r="48824" spans="14:16">
      <c r="N48824" s="102"/>
      <c r="O48824" s="93"/>
      <c r="P48824" s="93"/>
    </row>
    <row r="48825" spans="14:16">
      <c r="N48825" s="102"/>
      <c r="O48825" s="93"/>
      <c r="P48825" s="93"/>
    </row>
    <row r="48826" spans="14:16">
      <c r="N48826" s="102"/>
      <c r="O48826" s="93"/>
      <c r="P48826" s="93"/>
    </row>
    <row r="48827" spans="14:16">
      <c r="N48827" s="102"/>
      <c r="O48827" s="93"/>
      <c r="P48827" s="93"/>
    </row>
    <row r="48828" spans="14:16">
      <c r="N48828" s="102"/>
      <c r="O48828" s="93"/>
      <c r="P48828" s="93"/>
    </row>
    <row r="48829" spans="14:16">
      <c r="N48829" s="102"/>
      <c r="O48829" s="93"/>
      <c r="P48829" s="93"/>
    </row>
    <row r="48830" spans="14:16">
      <c r="N48830" s="102"/>
      <c r="O48830" s="93"/>
      <c r="P48830" s="93"/>
    </row>
    <row r="48831" spans="14:16">
      <c r="N48831" s="102"/>
      <c r="O48831" s="93"/>
      <c r="P48831" s="93"/>
    </row>
    <row r="48832" spans="14:16">
      <c r="N48832" s="102"/>
      <c r="O48832" s="93"/>
      <c r="P48832" s="93"/>
    </row>
    <row r="48833" spans="14:16">
      <c r="N48833" s="102"/>
      <c r="O48833" s="93"/>
      <c r="P48833" s="93"/>
    </row>
    <row r="48834" spans="14:16">
      <c r="N48834" s="102"/>
      <c r="O48834" s="93"/>
      <c r="P48834" s="93"/>
    </row>
    <row r="48835" spans="14:16">
      <c r="N48835" s="102"/>
      <c r="O48835" s="93"/>
      <c r="P48835" s="93"/>
    </row>
    <row r="48836" spans="14:16">
      <c r="N48836" s="102"/>
      <c r="O48836" s="93"/>
      <c r="P48836" s="93"/>
    </row>
    <row r="48837" spans="14:16">
      <c r="N48837" s="102"/>
      <c r="O48837" s="93"/>
      <c r="P48837" s="93"/>
    </row>
    <row r="48838" spans="14:16">
      <c r="N48838" s="102"/>
      <c r="O48838" s="93"/>
      <c r="P48838" s="93"/>
    </row>
    <row r="48839" spans="14:16">
      <c r="N48839" s="102"/>
      <c r="O48839" s="93"/>
      <c r="P48839" s="93"/>
    </row>
    <row r="48840" spans="14:16">
      <c r="N48840" s="102"/>
      <c r="O48840" s="93"/>
      <c r="P48840" s="93"/>
    </row>
    <row r="48841" spans="14:16">
      <c r="N48841" s="102"/>
      <c r="O48841" s="93"/>
      <c r="P48841" s="93"/>
    </row>
    <row r="48842" spans="14:16">
      <c r="N48842" s="102"/>
      <c r="O48842" s="93"/>
      <c r="P48842" s="93"/>
    </row>
    <row r="48843" spans="14:16">
      <c r="N48843" s="102"/>
      <c r="O48843" s="93"/>
      <c r="P48843" s="93"/>
    </row>
    <row r="48844" spans="14:16">
      <c r="N48844" s="102"/>
      <c r="O48844" s="93"/>
      <c r="P48844" s="93"/>
    </row>
    <row r="48845" spans="14:16">
      <c r="N48845" s="102"/>
      <c r="O48845" s="93"/>
      <c r="P48845" s="93"/>
    </row>
    <row r="48846" spans="14:16">
      <c r="N48846" s="102"/>
      <c r="O48846" s="93"/>
      <c r="P48846" s="93"/>
    </row>
    <row r="48847" spans="14:16">
      <c r="N48847" s="102"/>
      <c r="O48847" s="93"/>
      <c r="P48847" s="93"/>
    </row>
    <row r="48848" spans="14:16">
      <c r="N48848" s="102"/>
      <c r="O48848" s="93"/>
      <c r="P48848" s="93"/>
    </row>
    <row r="48849" spans="14:16">
      <c r="N48849" s="102"/>
      <c r="O48849" s="93"/>
      <c r="P48849" s="93"/>
    </row>
    <row r="48850" spans="14:16">
      <c r="N48850" s="102"/>
      <c r="O48850" s="93"/>
      <c r="P48850" s="93"/>
    </row>
    <row r="48851" spans="14:16">
      <c r="N48851" s="102"/>
      <c r="O48851" s="93"/>
      <c r="P48851" s="93"/>
    </row>
    <row r="48852" spans="14:16">
      <c r="N48852" s="102"/>
      <c r="O48852" s="93"/>
      <c r="P48852" s="93"/>
    </row>
    <row r="48853" spans="14:16">
      <c r="N48853" s="102"/>
      <c r="O48853" s="93"/>
      <c r="P48853" s="93"/>
    </row>
    <row r="48854" spans="14:16">
      <c r="N48854" s="102"/>
      <c r="O48854" s="93"/>
      <c r="P48854" s="93"/>
    </row>
    <row r="48855" spans="14:16">
      <c r="N48855" s="102"/>
      <c r="O48855" s="93"/>
      <c r="P48855" s="93"/>
    </row>
    <row r="48856" spans="14:16">
      <c r="N48856" s="102"/>
      <c r="O48856" s="93"/>
      <c r="P48856" s="93"/>
    </row>
    <row r="48857" spans="14:16">
      <c r="N48857" s="102"/>
      <c r="O48857" s="93"/>
      <c r="P48857" s="93"/>
    </row>
    <row r="48858" spans="14:16">
      <c r="N48858" s="102"/>
      <c r="O48858" s="93"/>
      <c r="P48858" s="93"/>
    </row>
    <row r="48859" spans="14:16">
      <c r="N48859" s="102"/>
      <c r="O48859" s="93"/>
      <c r="P48859" s="93"/>
    </row>
    <row r="48860" spans="14:16">
      <c r="N48860" s="102"/>
      <c r="O48860" s="93"/>
      <c r="P48860" s="93"/>
    </row>
    <row r="48861" spans="14:16">
      <c r="N48861" s="102"/>
      <c r="O48861" s="93"/>
      <c r="P48861" s="93"/>
    </row>
    <row r="48862" spans="14:16">
      <c r="N48862" s="102"/>
      <c r="O48862" s="93"/>
      <c r="P48862" s="93"/>
    </row>
    <row r="48863" spans="14:16">
      <c r="N48863" s="102"/>
      <c r="O48863" s="93"/>
      <c r="P48863" s="93"/>
    </row>
    <row r="48864" spans="14:16">
      <c r="N48864" s="102"/>
      <c r="O48864" s="93"/>
      <c r="P48864" s="93"/>
    </row>
    <row r="48865" spans="14:16">
      <c r="N48865" s="102"/>
      <c r="O48865" s="93"/>
      <c r="P48865" s="93"/>
    </row>
    <row r="48866" spans="14:16">
      <c r="N48866" s="102"/>
      <c r="O48866" s="93"/>
      <c r="P48866" s="93"/>
    </row>
    <row r="48867" spans="14:16">
      <c r="N48867" s="102"/>
      <c r="O48867" s="93"/>
      <c r="P48867" s="93"/>
    </row>
    <row r="48868" spans="14:16">
      <c r="N48868" s="102"/>
      <c r="O48868" s="93"/>
      <c r="P48868" s="93"/>
    </row>
    <row r="48869" spans="14:16">
      <c r="N48869" s="102"/>
      <c r="O48869" s="93"/>
      <c r="P48869" s="93"/>
    </row>
    <row r="48870" spans="14:16">
      <c r="N48870" s="102"/>
      <c r="O48870" s="93"/>
      <c r="P48870" s="93"/>
    </row>
    <row r="48871" spans="14:16">
      <c r="N48871" s="102"/>
      <c r="O48871" s="93"/>
      <c r="P48871" s="93"/>
    </row>
    <row r="48872" spans="14:16">
      <c r="N48872" s="102"/>
      <c r="O48872" s="93"/>
      <c r="P48872" s="93"/>
    </row>
    <row r="48873" spans="14:16">
      <c r="N48873" s="102"/>
      <c r="O48873" s="93"/>
      <c r="P48873" s="93"/>
    </row>
    <row r="48874" spans="14:16">
      <c r="N48874" s="102"/>
      <c r="O48874" s="93"/>
      <c r="P48874" s="93"/>
    </row>
    <row r="48875" spans="14:16">
      <c r="N48875" s="102"/>
      <c r="O48875" s="93"/>
      <c r="P48875" s="93"/>
    </row>
    <row r="48876" spans="14:16">
      <c r="N48876" s="102"/>
      <c r="O48876" s="93"/>
      <c r="P48876" s="93"/>
    </row>
    <row r="48877" spans="14:16">
      <c r="N48877" s="102"/>
      <c r="O48877" s="93"/>
      <c r="P48877" s="93"/>
    </row>
    <row r="48878" spans="14:16">
      <c r="N48878" s="102"/>
      <c r="O48878" s="93"/>
      <c r="P48878" s="93"/>
    </row>
    <row r="48879" spans="14:16">
      <c r="N48879" s="102"/>
      <c r="O48879" s="93"/>
      <c r="P48879" s="93"/>
    </row>
    <row r="48880" spans="14:16">
      <c r="N48880" s="102"/>
      <c r="O48880" s="93"/>
      <c r="P48880" s="93"/>
    </row>
    <row r="48881" spans="14:16">
      <c r="N48881" s="102"/>
      <c r="O48881" s="93"/>
      <c r="P48881" s="93"/>
    </row>
    <row r="48882" spans="14:16">
      <c r="N48882" s="102"/>
      <c r="O48882" s="93"/>
      <c r="P48882" s="93"/>
    </row>
    <row r="48883" spans="14:16">
      <c r="N48883" s="102"/>
      <c r="O48883" s="93"/>
      <c r="P48883" s="93"/>
    </row>
    <row r="48884" spans="14:16">
      <c r="N48884" s="102"/>
      <c r="O48884" s="93"/>
      <c r="P48884" s="93"/>
    </row>
    <row r="48885" spans="14:16">
      <c r="N48885" s="102"/>
      <c r="O48885" s="93"/>
      <c r="P48885" s="93"/>
    </row>
    <row r="48886" spans="14:16">
      <c r="N48886" s="102"/>
      <c r="O48886" s="93"/>
      <c r="P48886" s="93"/>
    </row>
    <row r="48887" spans="14:16">
      <c r="N48887" s="102"/>
      <c r="O48887" s="93"/>
      <c r="P48887" s="93"/>
    </row>
    <row r="48888" spans="14:16">
      <c r="N48888" s="102"/>
      <c r="O48888" s="93"/>
      <c r="P48888" s="93"/>
    </row>
    <row r="48889" spans="14:16">
      <c r="N48889" s="102"/>
      <c r="O48889" s="93"/>
      <c r="P48889" s="93"/>
    </row>
    <row r="48890" spans="14:16">
      <c r="N48890" s="102"/>
      <c r="O48890" s="93"/>
      <c r="P48890" s="93"/>
    </row>
    <row r="48891" spans="14:16">
      <c r="N48891" s="102"/>
      <c r="O48891" s="93"/>
      <c r="P48891" s="93"/>
    </row>
    <row r="48892" spans="14:16">
      <c r="N48892" s="102"/>
      <c r="O48892" s="93"/>
      <c r="P48892" s="93"/>
    </row>
    <row r="48893" spans="14:16">
      <c r="N48893" s="102"/>
      <c r="O48893" s="93"/>
      <c r="P48893" s="93"/>
    </row>
    <row r="48894" spans="14:16">
      <c r="N48894" s="102"/>
      <c r="O48894" s="93"/>
      <c r="P48894" s="93"/>
    </row>
    <row r="48895" spans="14:16">
      <c r="N48895" s="102"/>
      <c r="O48895" s="93"/>
      <c r="P48895" s="93"/>
    </row>
    <row r="48896" spans="14:16">
      <c r="N48896" s="102"/>
      <c r="O48896" s="93"/>
      <c r="P48896" s="93"/>
    </row>
    <row r="48897" spans="14:16">
      <c r="N48897" s="102"/>
      <c r="O48897" s="93"/>
      <c r="P48897" s="93"/>
    </row>
    <row r="48898" spans="14:16">
      <c r="N48898" s="102"/>
      <c r="O48898" s="93"/>
      <c r="P48898" s="93"/>
    </row>
    <row r="48899" spans="14:16">
      <c r="N48899" s="102"/>
      <c r="O48899" s="93"/>
      <c r="P48899" s="93"/>
    </row>
    <row r="48900" spans="14:16">
      <c r="N48900" s="102"/>
      <c r="O48900" s="93"/>
      <c r="P48900" s="93"/>
    </row>
    <row r="48901" spans="14:16">
      <c r="N48901" s="102"/>
      <c r="O48901" s="93"/>
      <c r="P48901" s="93"/>
    </row>
    <row r="48902" spans="14:16">
      <c r="N48902" s="102"/>
      <c r="O48902" s="93"/>
      <c r="P48902" s="93"/>
    </row>
    <row r="48903" spans="14:16">
      <c r="N48903" s="102"/>
      <c r="O48903" s="93"/>
      <c r="P48903" s="93"/>
    </row>
    <row r="48904" spans="14:16">
      <c r="N48904" s="102"/>
      <c r="O48904" s="93"/>
      <c r="P48904" s="93"/>
    </row>
    <row r="48905" spans="14:16">
      <c r="N48905" s="102"/>
      <c r="O48905" s="93"/>
      <c r="P48905" s="93"/>
    </row>
    <row r="48906" spans="14:16">
      <c r="N48906" s="102"/>
      <c r="O48906" s="93"/>
      <c r="P48906" s="93"/>
    </row>
    <row r="48907" spans="14:16">
      <c r="N48907" s="102"/>
      <c r="O48907" s="93"/>
      <c r="P48907" s="93"/>
    </row>
    <row r="48908" spans="14:16">
      <c r="N48908" s="102"/>
      <c r="O48908" s="93"/>
      <c r="P48908" s="93"/>
    </row>
    <row r="48909" spans="14:16">
      <c r="N48909" s="102"/>
      <c r="O48909" s="93"/>
      <c r="P48909" s="93"/>
    </row>
    <row r="48910" spans="14:16">
      <c r="N48910" s="102"/>
      <c r="O48910" s="93"/>
      <c r="P48910" s="93"/>
    </row>
    <row r="48911" spans="14:16">
      <c r="N48911" s="102"/>
      <c r="O48911" s="93"/>
      <c r="P48911" s="93"/>
    </row>
    <row r="48912" spans="14:16">
      <c r="N48912" s="102"/>
      <c r="O48912" s="93"/>
      <c r="P48912" s="93"/>
    </row>
    <row r="48913" spans="14:16">
      <c r="N48913" s="102"/>
      <c r="O48913" s="93"/>
      <c r="P48913" s="93"/>
    </row>
    <row r="48914" spans="14:16">
      <c r="N48914" s="102"/>
      <c r="O48914" s="93"/>
      <c r="P48914" s="93"/>
    </row>
    <row r="48915" spans="14:16">
      <c r="N48915" s="102"/>
      <c r="O48915" s="93"/>
      <c r="P48915" s="93"/>
    </row>
    <row r="48916" spans="14:16">
      <c r="N48916" s="102"/>
      <c r="O48916" s="93"/>
      <c r="P48916" s="93"/>
    </row>
    <row r="48917" spans="14:16">
      <c r="N48917" s="102"/>
      <c r="O48917" s="93"/>
      <c r="P48917" s="93"/>
    </row>
    <row r="48918" spans="14:16">
      <c r="N48918" s="102"/>
      <c r="O48918" s="93"/>
      <c r="P48918" s="93"/>
    </row>
    <row r="48919" spans="14:16">
      <c r="N48919" s="102"/>
      <c r="O48919" s="93"/>
      <c r="P48919" s="93"/>
    </row>
    <row r="48920" spans="14:16">
      <c r="N48920" s="102"/>
      <c r="O48920" s="93"/>
      <c r="P48920" s="93"/>
    </row>
    <row r="48921" spans="14:16">
      <c r="N48921" s="102"/>
      <c r="O48921" s="93"/>
      <c r="P48921" s="93"/>
    </row>
    <row r="48922" spans="14:16">
      <c r="N48922" s="102"/>
      <c r="O48922" s="93"/>
      <c r="P48922" s="93"/>
    </row>
    <row r="48923" spans="14:16">
      <c r="N48923" s="102"/>
      <c r="O48923" s="93"/>
      <c r="P48923" s="93"/>
    </row>
    <row r="48924" spans="14:16">
      <c r="N48924" s="102"/>
      <c r="O48924" s="93"/>
      <c r="P48924" s="93"/>
    </row>
    <row r="48925" spans="14:16">
      <c r="N48925" s="102"/>
      <c r="O48925" s="93"/>
      <c r="P48925" s="93"/>
    </row>
    <row r="48926" spans="14:16">
      <c r="N48926" s="102"/>
      <c r="O48926" s="93"/>
      <c r="P48926" s="93"/>
    </row>
    <row r="48927" spans="14:16">
      <c r="N48927" s="102"/>
      <c r="O48927" s="93"/>
      <c r="P48927" s="93"/>
    </row>
    <row r="48928" spans="14:16">
      <c r="N48928" s="102"/>
      <c r="O48928" s="93"/>
      <c r="P48928" s="93"/>
    </row>
    <row r="48929" spans="14:16">
      <c r="N48929" s="102"/>
      <c r="O48929" s="93"/>
      <c r="P48929" s="93"/>
    </row>
    <row r="48930" spans="14:16">
      <c r="N48930" s="102"/>
      <c r="O48930" s="93"/>
      <c r="P48930" s="93"/>
    </row>
    <row r="48931" spans="14:16">
      <c r="N48931" s="102"/>
      <c r="O48931" s="93"/>
      <c r="P48931" s="93"/>
    </row>
    <row r="48932" spans="14:16">
      <c r="N48932" s="102"/>
      <c r="O48932" s="93"/>
      <c r="P48932" s="93"/>
    </row>
    <row r="48933" spans="14:16">
      <c r="N48933" s="102"/>
      <c r="O48933" s="93"/>
      <c r="P48933" s="93"/>
    </row>
    <row r="48934" spans="14:16">
      <c r="N48934" s="102"/>
      <c r="O48934" s="93"/>
      <c r="P48934" s="93"/>
    </row>
    <row r="48935" spans="14:16">
      <c r="N48935" s="102"/>
      <c r="O48935" s="93"/>
      <c r="P48935" s="93"/>
    </row>
    <row r="48936" spans="14:16">
      <c r="N48936" s="102"/>
      <c r="O48936" s="93"/>
      <c r="P48936" s="93"/>
    </row>
    <row r="48937" spans="14:16">
      <c r="N48937" s="102"/>
      <c r="O48937" s="93"/>
      <c r="P48937" s="93"/>
    </row>
    <row r="48938" spans="14:16">
      <c r="N48938" s="102"/>
      <c r="O48938" s="93"/>
      <c r="P48938" s="93"/>
    </row>
    <row r="48939" spans="14:16">
      <c r="N48939" s="102"/>
      <c r="O48939" s="93"/>
      <c r="P48939" s="93"/>
    </row>
    <row r="48940" spans="14:16">
      <c r="N48940" s="102"/>
      <c r="O48940" s="93"/>
      <c r="P48940" s="93"/>
    </row>
    <row r="48941" spans="14:16">
      <c r="N48941" s="102"/>
      <c r="O48941" s="93"/>
      <c r="P48941" s="93"/>
    </row>
    <row r="48942" spans="14:16">
      <c r="N48942" s="102"/>
      <c r="O48942" s="93"/>
      <c r="P48942" s="93"/>
    </row>
    <row r="48943" spans="14:16">
      <c r="N48943" s="102"/>
      <c r="O48943" s="93"/>
      <c r="P48943" s="93"/>
    </row>
    <row r="48944" spans="14:16">
      <c r="N48944" s="102"/>
      <c r="O48944" s="93"/>
      <c r="P48944" s="93"/>
    </row>
    <row r="48945" spans="14:16">
      <c r="N48945" s="102"/>
      <c r="O48945" s="93"/>
      <c r="P48945" s="93"/>
    </row>
    <row r="48946" spans="14:16">
      <c r="N48946" s="102"/>
      <c r="O48946" s="93"/>
      <c r="P48946" s="93"/>
    </row>
    <row r="48947" spans="14:16">
      <c r="N48947" s="102"/>
      <c r="O48947" s="93"/>
      <c r="P48947" s="93"/>
    </row>
    <row r="48948" spans="14:16">
      <c r="N48948" s="102"/>
      <c r="O48948" s="93"/>
      <c r="P48948" s="93"/>
    </row>
    <row r="48949" spans="14:16">
      <c r="N48949" s="102"/>
      <c r="O48949" s="93"/>
      <c r="P48949" s="93"/>
    </row>
    <row r="48950" spans="14:16">
      <c r="N48950" s="102"/>
      <c r="O48950" s="93"/>
      <c r="P48950" s="93"/>
    </row>
    <row r="48951" spans="14:16">
      <c r="N48951" s="102"/>
      <c r="O48951" s="93"/>
      <c r="P48951" s="93"/>
    </row>
    <row r="48952" spans="14:16">
      <c r="N48952" s="102"/>
      <c r="O48952" s="93"/>
      <c r="P48952" s="93"/>
    </row>
    <row r="48953" spans="14:16">
      <c r="N48953" s="102"/>
      <c r="O48953" s="93"/>
      <c r="P48953" s="93"/>
    </row>
    <row r="48954" spans="14:16">
      <c r="N48954" s="102"/>
      <c r="O48954" s="93"/>
      <c r="P48954" s="93"/>
    </row>
    <row r="48955" spans="14:16">
      <c r="N48955" s="102"/>
      <c r="O48955" s="93"/>
      <c r="P48955" s="93"/>
    </row>
    <row r="48956" spans="14:16">
      <c r="N48956" s="102"/>
      <c r="O48956" s="93"/>
      <c r="P48956" s="93"/>
    </row>
    <row r="48957" spans="14:16">
      <c r="N48957" s="102"/>
      <c r="O48957" s="93"/>
      <c r="P48957" s="93"/>
    </row>
    <row r="48958" spans="14:16">
      <c r="N48958" s="102"/>
      <c r="O48958" s="93"/>
      <c r="P48958" s="93"/>
    </row>
    <row r="48959" spans="14:16">
      <c r="N48959" s="102"/>
      <c r="O48959" s="93"/>
      <c r="P48959" s="93"/>
    </row>
    <row r="48960" spans="14:16">
      <c r="N48960" s="102"/>
      <c r="O48960" s="93"/>
      <c r="P48960" s="93"/>
    </row>
    <row r="48961" spans="14:16">
      <c r="N48961" s="102"/>
      <c r="O48961" s="93"/>
      <c r="P48961" s="93"/>
    </row>
    <row r="48962" spans="14:16">
      <c r="N48962" s="102"/>
      <c r="O48962" s="93"/>
      <c r="P48962" s="93"/>
    </row>
    <row r="48963" spans="14:16">
      <c r="N48963" s="102"/>
      <c r="O48963" s="93"/>
      <c r="P48963" s="93"/>
    </row>
    <row r="48964" spans="14:16">
      <c r="N48964" s="102"/>
      <c r="O48964" s="93"/>
      <c r="P48964" s="93"/>
    </row>
    <row r="48965" spans="14:16">
      <c r="N48965" s="102"/>
      <c r="O48965" s="93"/>
      <c r="P48965" s="93"/>
    </row>
    <row r="48966" spans="14:16">
      <c r="N48966" s="102"/>
      <c r="O48966" s="93"/>
      <c r="P48966" s="93"/>
    </row>
    <row r="48967" spans="14:16">
      <c r="N48967" s="102"/>
      <c r="O48967" s="93"/>
      <c r="P48967" s="93"/>
    </row>
    <row r="48968" spans="14:16">
      <c r="N48968" s="102"/>
      <c r="O48968" s="93"/>
      <c r="P48968" s="93"/>
    </row>
    <row r="48969" spans="14:16">
      <c r="N48969" s="102"/>
      <c r="O48969" s="93"/>
      <c r="P48969" s="93"/>
    </row>
    <row r="48970" spans="14:16">
      <c r="N48970" s="102"/>
      <c r="O48970" s="93"/>
      <c r="P48970" s="93"/>
    </row>
    <row r="48971" spans="14:16">
      <c r="N48971" s="102"/>
      <c r="O48971" s="93"/>
      <c r="P48971" s="93"/>
    </row>
    <row r="48972" spans="14:16">
      <c r="N48972" s="102"/>
      <c r="O48972" s="93"/>
      <c r="P48972" s="93"/>
    </row>
    <row r="48973" spans="14:16">
      <c r="N48973" s="102"/>
      <c r="O48973" s="93"/>
      <c r="P48973" s="93"/>
    </row>
    <row r="48974" spans="14:16">
      <c r="N48974" s="102"/>
      <c r="O48974" s="93"/>
      <c r="P48974" s="93"/>
    </row>
    <row r="48975" spans="14:16">
      <c r="N48975" s="102"/>
      <c r="O48975" s="93"/>
      <c r="P48975" s="93"/>
    </row>
    <row r="48976" spans="14:16">
      <c r="N48976" s="102"/>
      <c r="O48976" s="93"/>
      <c r="P48976" s="93"/>
    </row>
    <row r="48977" spans="14:16">
      <c r="N48977" s="102"/>
      <c r="O48977" s="93"/>
      <c r="P48977" s="93"/>
    </row>
    <row r="48978" spans="14:16">
      <c r="N48978" s="102"/>
      <c r="O48978" s="93"/>
      <c r="P48978" s="93"/>
    </row>
    <row r="48979" spans="14:16">
      <c r="N48979" s="102"/>
      <c r="O48979" s="93"/>
      <c r="P48979" s="93"/>
    </row>
    <row r="48980" spans="14:16">
      <c r="N48980" s="102"/>
      <c r="O48980" s="93"/>
      <c r="P48980" s="93"/>
    </row>
    <row r="48981" spans="14:16">
      <c r="N48981" s="102"/>
      <c r="O48981" s="93"/>
      <c r="P48981" s="93"/>
    </row>
    <row r="48982" spans="14:16">
      <c r="N48982" s="102"/>
      <c r="O48982" s="93"/>
      <c r="P48982" s="93"/>
    </row>
    <row r="48983" spans="14:16">
      <c r="N48983" s="102"/>
      <c r="O48983" s="93"/>
      <c r="P48983" s="93"/>
    </row>
    <row r="48984" spans="14:16">
      <c r="N48984" s="102"/>
      <c r="O48984" s="93"/>
      <c r="P48984" s="93"/>
    </row>
    <row r="48985" spans="14:16">
      <c r="N48985" s="102"/>
      <c r="O48985" s="93"/>
      <c r="P48985" s="93"/>
    </row>
    <row r="48986" spans="14:16">
      <c r="N48986" s="102"/>
      <c r="O48986" s="93"/>
      <c r="P48986" s="93"/>
    </row>
    <row r="48987" spans="14:16">
      <c r="N48987" s="102"/>
      <c r="O48987" s="93"/>
      <c r="P48987" s="93"/>
    </row>
    <row r="48988" spans="14:16">
      <c r="N48988" s="102"/>
      <c r="O48988" s="93"/>
      <c r="P48988" s="93"/>
    </row>
    <row r="48989" spans="14:16">
      <c r="N48989" s="102"/>
      <c r="O48989" s="93"/>
      <c r="P48989" s="93"/>
    </row>
    <row r="48990" spans="14:16">
      <c r="N48990" s="102"/>
      <c r="O48990" s="93"/>
      <c r="P48990" s="93"/>
    </row>
    <row r="48991" spans="14:16">
      <c r="N48991" s="102"/>
      <c r="O48991" s="93"/>
      <c r="P48991" s="93"/>
    </row>
    <row r="48992" spans="14:16">
      <c r="N48992" s="102"/>
      <c r="O48992" s="93"/>
      <c r="P48992" s="93"/>
    </row>
    <row r="48993" spans="14:16">
      <c r="N48993" s="102"/>
      <c r="O48993" s="93"/>
      <c r="P48993" s="93"/>
    </row>
    <row r="48994" spans="14:16">
      <c r="N48994" s="102"/>
      <c r="O48994" s="93"/>
      <c r="P48994" s="93"/>
    </row>
    <row r="48995" spans="14:16">
      <c r="N48995" s="102"/>
      <c r="O48995" s="93"/>
      <c r="P48995" s="93"/>
    </row>
    <row r="48996" spans="14:16">
      <c r="N48996" s="102"/>
      <c r="O48996" s="93"/>
      <c r="P48996" s="93"/>
    </row>
    <row r="48997" spans="14:16">
      <c r="N48997" s="102"/>
      <c r="O48997" s="93"/>
      <c r="P48997" s="93"/>
    </row>
    <row r="48998" spans="14:16">
      <c r="N48998" s="102"/>
      <c r="O48998" s="93"/>
      <c r="P48998" s="93"/>
    </row>
    <row r="48999" spans="14:16">
      <c r="N48999" s="102"/>
      <c r="O48999" s="93"/>
      <c r="P48999" s="93"/>
    </row>
    <row r="49000" spans="14:16">
      <c r="N49000" s="102"/>
      <c r="O49000" s="93"/>
      <c r="P49000" s="93"/>
    </row>
    <row r="49001" spans="14:16">
      <c r="N49001" s="102"/>
      <c r="O49001" s="93"/>
      <c r="P49001" s="93"/>
    </row>
    <row r="49002" spans="14:16">
      <c r="N49002" s="102"/>
      <c r="O49002" s="93"/>
      <c r="P49002" s="93"/>
    </row>
    <row r="49003" spans="14:16">
      <c r="N49003" s="102"/>
      <c r="O49003" s="93"/>
      <c r="P49003" s="93"/>
    </row>
    <row r="49004" spans="14:16">
      <c r="N49004" s="102"/>
      <c r="O49004" s="93"/>
      <c r="P49004" s="93"/>
    </row>
    <row r="49005" spans="14:16">
      <c r="N49005" s="102"/>
      <c r="O49005" s="93"/>
      <c r="P49005" s="93"/>
    </row>
    <row r="49006" spans="14:16">
      <c r="N49006" s="102"/>
      <c r="O49006" s="93"/>
      <c r="P49006" s="93"/>
    </row>
    <row r="49007" spans="14:16">
      <c r="N49007" s="102"/>
      <c r="O49007" s="93"/>
      <c r="P49007" s="93"/>
    </row>
    <row r="49008" spans="14:16">
      <c r="N49008" s="102"/>
      <c r="O49008" s="93"/>
      <c r="P49008" s="93"/>
    </row>
    <row r="49009" spans="14:16">
      <c r="N49009" s="102"/>
      <c r="O49009" s="93"/>
      <c r="P49009" s="93"/>
    </row>
    <row r="49010" spans="14:16">
      <c r="N49010" s="102"/>
      <c r="O49010" s="93"/>
      <c r="P49010" s="93"/>
    </row>
    <row r="49011" spans="14:16">
      <c r="N49011" s="102"/>
      <c r="O49011" s="93"/>
      <c r="P49011" s="93"/>
    </row>
    <row r="49012" spans="14:16">
      <c r="N49012" s="102"/>
      <c r="O49012" s="93"/>
      <c r="P49012" s="93"/>
    </row>
    <row r="49013" spans="14:16">
      <c r="N49013" s="102"/>
      <c r="O49013" s="93"/>
      <c r="P49013" s="93"/>
    </row>
    <row r="49014" spans="14:16">
      <c r="N49014" s="102"/>
      <c r="O49014" s="93"/>
      <c r="P49014" s="93"/>
    </row>
    <row r="49015" spans="14:16">
      <c r="N49015" s="102"/>
      <c r="O49015" s="93"/>
      <c r="P49015" s="93"/>
    </row>
    <row r="49016" spans="14:16">
      <c r="N49016" s="102"/>
      <c r="O49016" s="93"/>
      <c r="P49016" s="93"/>
    </row>
    <row r="49017" spans="14:16">
      <c r="N49017" s="102"/>
      <c r="O49017" s="93"/>
      <c r="P49017" s="93"/>
    </row>
    <row r="49018" spans="14:16">
      <c r="N49018" s="102"/>
      <c r="O49018" s="93"/>
      <c r="P49018" s="93"/>
    </row>
    <row r="49019" spans="14:16">
      <c r="N49019" s="102"/>
      <c r="O49019" s="93"/>
      <c r="P49019" s="93"/>
    </row>
    <row r="49020" spans="14:16">
      <c r="N49020" s="102"/>
      <c r="O49020" s="93"/>
      <c r="P49020" s="93"/>
    </row>
    <row r="49021" spans="14:16">
      <c r="N49021" s="102"/>
      <c r="O49021" s="93"/>
      <c r="P49021" s="93"/>
    </row>
    <row r="49022" spans="14:16">
      <c r="N49022" s="102"/>
      <c r="O49022" s="93"/>
      <c r="P49022" s="93"/>
    </row>
    <row r="49023" spans="14:16">
      <c r="N49023" s="102"/>
      <c r="O49023" s="93"/>
      <c r="P49023" s="93"/>
    </row>
    <row r="49024" spans="14:16">
      <c r="N49024" s="102"/>
      <c r="O49024" s="93"/>
      <c r="P49024" s="93"/>
    </row>
    <row r="49025" spans="14:16">
      <c r="N49025" s="102"/>
      <c r="O49025" s="93"/>
      <c r="P49025" s="93"/>
    </row>
    <row r="49026" spans="14:16">
      <c r="N49026" s="102"/>
      <c r="O49026" s="93"/>
      <c r="P49026" s="93"/>
    </row>
    <row r="49027" spans="14:16">
      <c r="N49027" s="102"/>
      <c r="O49027" s="93"/>
      <c r="P49027" s="93"/>
    </row>
    <row r="49028" spans="14:16">
      <c r="N49028" s="102"/>
      <c r="O49028" s="93"/>
      <c r="P49028" s="93"/>
    </row>
    <row r="49029" spans="14:16">
      <c r="N49029" s="102"/>
      <c r="O49029" s="93"/>
      <c r="P49029" s="93"/>
    </row>
    <row r="49030" spans="14:16">
      <c r="N49030" s="102"/>
      <c r="O49030" s="93"/>
      <c r="P49030" s="93"/>
    </row>
    <row r="49031" spans="14:16">
      <c r="N49031" s="102"/>
      <c r="O49031" s="93"/>
      <c r="P49031" s="93"/>
    </row>
    <row r="49032" spans="14:16">
      <c r="N49032" s="102"/>
      <c r="O49032" s="93"/>
      <c r="P49032" s="93"/>
    </row>
    <row r="49033" spans="14:16">
      <c r="N49033" s="102"/>
      <c r="O49033" s="93"/>
      <c r="P49033" s="93"/>
    </row>
    <row r="49034" spans="14:16">
      <c r="N49034" s="102"/>
      <c r="O49034" s="93"/>
      <c r="P49034" s="93"/>
    </row>
    <row r="49035" spans="14:16">
      <c r="N49035" s="102"/>
      <c r="O49035" s="93"/>
      <c r="P49035" s="93"/>
    </row>
    <row r="49036" spans="14:16">
      <c r="N49036" s="102"/>
      <c r="O49036" s="93"/>
      <c r="P49036" s="93"/>
    </row>
    <row r="49037" spans="14:16">
      <c r="N49037" s="102"/>
      <c r="O49037" s="93"/>
      <c r="P49037" s="93"/>
    </row>
    <row r="49038" spans="14:16">
      <c r="N49038" s="102"/>
      <c r="O49038" s="93"/>
      <c r="P49038" s="93"/>
    </row>
    <row r="49039" spans="14:16">
      <c r="N49039" s="102"/>
      <c r="O49039" s="93"/>
      <c r="P49039" s="93"/>
    </row>
    <row r="49040" spans="14:16">
      <c r="N49040" s="102"/>
      <c r="O49040" s="93"/>
      <c r="P49040" s="93"/>
    </row>
    <row r="49041" spans="14:16">
      <c r="N49041" s="102"/>
      <c r="O49041" s="93"/>
      <c r="P49041" s="93"/>
    </row>
    <row r="49042" spans="14:16">
      <c r="N49042" s="102"/>
      <c r="O49042" s="93"/>
      <c r="P49042" s="93"/>
    </row>
    <row r="49043" spans="14:16">
      <c r="N49043" s="102"/>
      <c r="O49043" s="93"/>
      <c r="P49043" s="93"/>
    </row>
    <row r="49044" spans="14:16">
      <c r="N49044" s="102"/>
      <c r="O49044" s="93"/>
      <c r="P49044" s="93"/>
    </row>
    <row r="49045" spans="14:16">
      <c r="N49045" s="102"/>
      <c r="O49045" s="93"/>
      <c r="P49045" s="93"/>
    </row>
    <row r="49046" spans="14:16">
      <c r="N49046" s="102"/>
      <c r="O49046" s="93"/>
      <c r="P49046" s="93"/>
    </row>
    <row r="49047" spans="14:16">
      <c r="N49047" s="102"/>
      <c r="O49047" s="93"/>
      <c r="P49047" s="93"/>
    </row>
    <row r="49048" spans="14:16">
      <c r="N49048" s="102"/>
      <c r="O49048" s="93"/>
      <c r="P49048" s="93"/>
    </row>
    <row r="49049" spans="14:16">
      <c r="N49049" s="102"/>
      <c r="O49049" s="93"/>
      <c r="P49049" s="93"/>
    </row>
    <row r="49050" spans="14:16">
      <c r="N49050" s="102"/>
      <c r="O49050" s="93"/>
      <c r="P49050" s="93"/>
    </row>
    <row r="49051" spans="14:16">
      <c r="N49051" s="102"/>
      <c r="O49051" s="93"/>
      <c r="P49051" s="93"/>
    </row>
    <row r="49052" spans="14:16">
      <c r="N49052" s="102"/>
      <c r="O49052" s="93"/>
      <c r="P49052" s="93"/>
    </row>
    <row r="49053" spans="14:16">
      <c r="N49053" s="102"/>
      <c r="O49053" s="93"/>
      <c r="P49053" s="93"/>
    </row>
    <row r="49054" spans="14:16">
      <c r="N49054" s="102"/>
      <c r="O49054" s="93"/>
      <c r="P49054" s="93"/>
    </row>
    <row r="49055" spans="14:16">
      <c r="N49055" s="102"/>
      <c r="O49055" s="93"/>
      <c r="P49055" s="93"/>
    </row>
    <row r="49056" spans="14:16">
      <c r="N49056" s="102"/>
      <c r="O49056" s="93"/>
      <c r="P49056" s="93"/>
    </row>
    <row r="49057" spans="14:16">
      <c r="N49057" s="102"/>
      <c r="O49057" s="93"/>
      <c r="P49057" s="93"/>
    </row>
    <row r="49058" spans="14:16">
      <c r="N49058" s="102"/>
      <c r="O49058" s="93"/>
      <c r="P49058" s="93"/>
    </row>
    <row r="49059" spans="14:16">
      <c r="N49059" s="102"/>
      <c r="O49059" s="93"/>
      <c r="P49059" s="93"/>
    </row>
    <row r="49060" spans="14:16">
      <c r="N49060" s="102"/>
      <c r="O49060" s="93"/>
      <c r="P49060" s="93"/>
    </row>
    <row r="49061" spans="14:16">
      <c r="N49061" s="102"/>
      <c r="O49061" s="93"/>
      <c r="P49061" s="93"/>
    </row>
    <row r="49062" spans="14:16">
      <c r="N49062" s="102"/>
      <c r="O49062" s="93"/>
      <c r="P49062" s="93"/>
    </row>
    <row r="49063" spans="14:16">
      <c r="N49063" s="102"/>
      <c r="O49063" s="93"/>
      <c r="P49063" s="93"/>
    </row>
    <row r="49064" spans="14:16">
      <c r="N49064" s="102"/>
      <c r="O49064" s="93"/>
      <c r="P49064" s="93"/>
    </row>
    <row r="49065" spans="14:16">
      <c r="N49065" s="102"/>
      <c r="O49065" s="93"/>
      <c r="P49065" s="93"/>
    </row>
    <row r="49066" spans="14:16">
      <c r="N49066" s="102"/>
      <c r="O49066" s="93"/>
      <c r="P49066" s="93"/>
    </row>
    <row r="49067" spans="14:16">
      <c r="N49067" s="102"/>
      <c r="O49067" s="93"/>
      <c r="P49067" s="93"/>
    </row>
    <row r="49068" spans="14:16">
      <c r="N49068" s="102"/>
      <c r="O49068" s="93"/>
      <c r="P49068" s="93"/>
    </row>
    <row r="49069" spans="14:16">
      <c r="N49069" s="102"/>
      <c r="O49069" s="93"/>
      <c r="P49069" s="93"/>
    </row>
    <row r="49070" spans="14:16">
      <c r="N49070" s="102"/>
      <c r="O49070" s="93"/>
      <c r="P49070" s="93"/>
    </row>
    <row r="49071" spans="14:16">
      <c r="N49071" s="102"/>
      <c r="O49071" s="93"/>
      <c r="P49071" s="93"/>
    </row>
    <row r="49072" spans="14:16">
      <c r="N49072" s="102"/>
      <c r="O49072" s="93"/>
      <c r="P49072" s="93"/>
    </row>
    <row r="49073" spans="14:16">
      <c r="N49073" s="102"/>
      <c r="O49073" s="93"/>
      <c r="P49073" s="93"/>
    </row>
    <row r="49074" spans="14:16">
      <c r="N49074" s="102"/>
      <c r="O49074" s="93"/>
      <c r="P49074" s="93"/>
    </row>
    <row r="49075" spans="14:16">
      <c r="N49075" s="102"/>
      <c r="O49075" s="93"/>
      <c r="P49075" s="93"/>
    </row>
    <row r="49076" spans="14:16">
      <c r="N49076" s="102"/>
      <c r="O49076" s="93"/>
      <c r="P49076" s="93"/>
    </row>
    <row r="49077" spans="14:16">
      <c r="N49077" s="102"/>
      <c r="O49077" s="93"/>
      <c r="P49077" s="93"/>
    </row>
    <row r="49078" spans="14:16">
      <c r="N49078" s="102"/>
      <c r="O49078" s="93"/>
      <c r="P49078" s="93"/>
    </row>
    <row r="49079" spans="14:16">
      <c r="N49079" s="102"/>
      <c r="O49079" s="93"/>
      <c r="P49079" s="93"/>
    </row>
    <row r="49080" spans="14:16">
      <c r="N49080" s="102"/>
      <c r="O49080" s="93"/>
      <c r="P49080" s="93"/>
    </row>
    <row r="49081" spans="14:16">
      <c r="N49081" s="102"/>
      <c r="O49081" s="93"/>
      <c r="P49081" s="93"/>
    </row>
    <row r="49082" spans="14:16">
      <c r="N49082" s="102"/>
      <c r="O49082" s="93"/>
      <c r="P49082" s="93"/>
    </row>
    <row r="49083" spans="14:16">
      <c r="N49083" s="102"/>
      <c r="O49083" s="93"/>
      <c r="P49083" s="93"/>
    </row>
    <row r="49084" spans="14:16">
      <c r="N49084" s="102"/>
      <c r="O49084" s="93"/>
      <c r="P49084" s="93"/>
    </row>
    <row r="49085" spans="14:16">
      <c r="N49085" s="102"/>
      <c r="O49085" s="93"/>
      <c r="P49085" s="93"/>
    </row>
    <row r="49086" spans="14:16">
      <c r="N49086" s="102"/>
      <c r="O49086" s="93"/>
      <c r="P49086" s="93"/>
    </row>
    <row r="49087" spans="14:16">
      <c r="N49087" s="102"/>
      <c r="O49087" s="93"/>
      <c r="P49087" s="93"/>
    </row>
    <row r="49088" spans="14:16">
      <c r="N49088" s="102"/>
      <c r="O49088" s="93"/>
      <c r="P49088" s="93"/>
    </row>
    <row r="49089" spans="14:16">
      <c r="N49089" s="102"/>
      <c r="O49089" s="93"/>
      <c r="P49089" s="93"/>
    </row>
    <row r="49090" spans="14:16">
      <c r="N49090" s="102"/>
      <c r="O49090" s="93"/>
      <c r="P49090" s="93"/>
    </row>
    <row r="49091" spans="14:16">
      <c r="N49091" s="102"/>
      <c r="O49091" s="93"/>
      <c r="P49091" s="93"/>
    </row>
    <row r="49092" spans="14:16">
      <c r="N49092" s="102"/>
      <c r="O49092" s="93"/>
      <c r="P49092" s="93"/>
    </row>
    <row r="49093" spans="14:16">
      <c r="N49093" s="102"/>
      <c r="O49093" s="93"/>
      <c r="P49093" s="93"/>
    </row>
    <row r="49094" spans="14:16">
      <c r="N49094" s="102"/>
      <c r="O49094" s="93"/>
      <c r="P49094" s="93"/>
    </row>
    <row r="49095" spans="14:16">
      <c r="N49095" s="102"/>
      <c r="O49095" s="93"/>
      <c r="P49095" s="93"/>
    </row>
    <row r="49096" spans="14:16">
      <c r="N49096" s="102"/>
      <c r="O49096" s="93"/>
      <c r="P49096" s="93"/>
    </row>
    <row r="49097" spans="14:16">
      <c r="N49097" s="102"/>
      <c r="O49097" s="93"/>
      <c r="P49097" s="93"/>
    </row>
    <row r="49098" spans="14:16">
      <c r="N49098" s="102"/>
      <c r="O49098" s="93"/>
      <c r="P49098" s="93"/>
    </row>
    <row r="49099" spans="14:16">
      <c r="N49099" s="102"/>
      <c r="O49099" s="93"/>
      <c r="P49099" s="93"/>
    </row>
    <row r="49100" spans="14:16">
      <c r="N49100" s="102"/>
      <c r="O49100" s="93"/>
      <c r="P49100" s="93"/>
    </row>
    <row r="49101" spans="14:16">
      <c r="N49101" s="102"/>
      <c r="O49101" s="93"/>
      <c r="P49101" s="93"/>
    </row>
    <row r="49102" spans="14:16">
      <c r="N49102" s="102"/>
      <c r="O49102" s="93"/>
      <c r="P49102" s="93"/>
    </row>
    <row r="49103" spans="14:16">
      <c r="N49103" s="102"/>
      <c r="O49103" s="93"/>
      <c r="P49103" s="93"/>
    </row>
    <row r="49104" spans="14:16">
      <c r="N49104" s="102"/>
      <c r="O49104" s="93"/>
      <c r="P49104" s="93"/>
    </row>
    <row r="49105" spans="14:16">
      <c r="N49105" s="102"/>
      <c r="O49105" s="93"/>
      <c r="P49105" s="93"/>
    </row>
    <row r="49106" spans="14:16">
      <c r="N49106" s="102"/>
      <c r="O49106" s="93"/>
      <c r="P49106" s="93"/>
    </row>
    <row r="49107" spans="14:16">
      <c r="N49107" s="102"/>
      <c r="O49107" s="93"/>
      <c r="P49107" s="93"/>
    </row>
    <row r="49108" spans="14:16">
      <c r="N49108" s="102"/>
      <c r="O49108" s="93"/>
      <c r="P49108" s="93"/>
    </row>
    <row r="49109" spans="14:16">
      <c r="N49109" s="102"/>
      <c r="O49109" s="93"/>
      <c r="P49109" s="93"/>
    </row>
    <row r="49110" spans="14:16">
      <c r="N49110" s="102"/>
      <c r="O49110" s="93"/>
      <c r="P49110" s="93"/>
    </row>
    <row r="49111" spans="14:16">
      <c r="N49111" s="102"/>
      <c r="O49111" s="93"/>
      <c r="P49111" s="93"/>
    </row>
    <row r="49112" spans="14:16">
      <c r="N49112" s="102"/>
      <c r="O49112" s="93"/>
      <c r="P49112" s="93"/>
    </row>
    <row r="49113" spans="14:16">
      <c r="N49113" s="102"/>
      <c r="O49113" s="93"/>
      <c r="P49113" s="93"/>
    </row>
    <row r="49114" spans="14:16">
      <c r="N49114" s="102"/>
      <c r="O49114" s="93"/>
      <c r="P49114" s="93"/>
    </row>
    <row r="49115" spans="14:16">
      <c r="N49115" s="102"/>
      <c r="O49115" s="93"/>
      <c r="P49115" s="93"/>
    </row>
    <row r="49116" spans="14:16">
      <c r="N49116" s="102"/>
      <c r="O49116" s="93"/>
      <c r="P49116" s="93"/>
    </row>
    <row r="49117" spans="14:16">
      <c r="N49117" s="102"/>
      <c r="O49117" s="93"/>
      <c r="P49117" s="93"/>
    </row>
    <row r="49118" spans="14:16">
      <c r="N49118" s="102"/>
      <c r="O49118" s="93"/>
      <c r="P49118" s="93"/>
    </row>
    <row r="49119" spans="14:16">
      <c r="N49119" s="102"/>
      <c r="O49119" s="93"/>
      <c r="P49119" s="93"/>
    </row>
    <row r="49120" spans="14:16">
      <c r="N49120" s="102"/>
      <c r="O49120" s="93"/>
      <c r="P49120" s="93"/>
    </row>
    <row r="49121" spans="14:16">
      <c r="N49121" s="102"/>
      <c r="O49121" s="93"/>
      <c r="P49121" s="93"/>
    </row>
    <row r="49122" spans="14:16">
      <c r="N49122" s="102"/>
      <c r="O49122" s="93"/>
      <c r="P49122" s="93"/>
    </row>
    <row r="49123" spans="14:16">
      <c r="N49123" s="102"/>
      <c r="O49123" s="93"/>
      <c r="P49123" s="93"/>
    </row>
    <row r="49124" spans="14:16">
      <c r="N49124" s="102"/>
      <c r="O49124" s="93"/>
      <c r="P49124" s="93"/>
    </row>
    <row r="49125" spans="14:16">
      <c r="N49125" s="102"/>
      <c r="O49125" s="93"/>
      <c r="P49125" s="93"/>
    </row>
    <row r="49126" spans="14:16">
      <c r="N49126" s="102"/>
      <c r="O49126" s="93"/>
      <c r="P49126" s="93"/>
    </row>
    <row r="49127" spans="14:16">
      <c r="N49127" s="102"/>
      <c r="O49127" s="93"/>
      <c r="P49127" s="93"/>
    </row>
    <row r="49128" spans="14:16">
      <c r="N49128" s="102"/>
      <c r="O49128" s="93"/>
      <c r="P49128" s="93"/>
    </row>
    <row r="49129" spans="14:16">
      <c r="N49129" s="102"/>
      <c r="O49129" s="93"/>
      <c r="P49129" s="93"/>
    </row>
    <row r="49130" spans="14:16">
      <c r="N49130" s="102"/>
      <c r="O49130" s="93"/>
      <c r="P49130" s="93"/>
    </row>
    <row r="49131" spans="14:16">
      <c r="N49131" s="102"/>
      <c r="O49131" s="93"/>
      <c r="P49131" s="93"/>
    </row>
    <row r="49132" spans="14:16">
      <c r="N49132" s="102"/>
      <c r="O49132" s="93"/>
      <c r="P49132" s="93"/>
    </row>
    <row r="49133" spans="14:16">
      <c r="N49133" s="102"/>
      <c r="O49133" s="93"/>
      <c r="P49133" s="93"/>
    </row>
    <row r="49134" spans="14:16">
      <c r="N49134" s="102"/>
      <c r="O49134" s="93"/>
      <c r="P49134" s="93"/>
    </row>
    <row r="49135" spans="14:16">
      <c r="N49135" s="102"/>
      <c r="O49135" s="93"/>
      <c r="P49135" s="93"/>
    </row>
    <row r="49136" spans="14:16">
      <c r="N49136" s="102"/>
      <c r="O49136" s="93"/>
      <c r="P49136" s="93"/>
    </row>
    <row r="49137" spans="14:16">
      <c r="N49137" s="102"/>
      <c r="O49137" s="93"/>
      <c r="P49137" s="93"/>
    </row>
    <row r="49138" spans="14:16">
      <c r="N49138" s="102"/>
      <c r="O49138" s="93"/>
      <c r="P49138" s="93"/>
    </row>
    <row r="49139" spans="14:16">
      <c r="N49139" s="102"/>
      <c r="O49139" s="93"/>
      <c r="P49139" s="93"/>
    </row>
    <row r="49140" spans="14:16">
      <c r="N49140" s="102"/>
      <c r="O49140" s="93"/>
      <c r="P49140" s="93"/>
    </row>
    <row r="49141" spans="14:16">
      <c r="N49141" s="102"/>
      <c r="O49141" s="93"/>
      <c r="P49141" s="93"/>
    </row>
    <row r="49142" spans="14:16">
      <c r="N49142" s="102"/>
      <c r="O49142" s="93"/>
      <c r="P49142" s="93"/>
    </row>
    <row r="49143" spans="14:16">
      <c r="N49143" s="102"/>
      <c r="O49143" s="93"/>
      <c r="P49143" s="93"/>
    </row>
    <row r="49144" spans="14:16">
      <c r="N49144" s="102"/>
      <c r="O49144" s="93"/>
      <c r="P49144" s="93"/>
    </row>
    <row r="49145" spans="14:16">
      <c r="N49145" s="102"/>
      <c r="O49145" s="93"/>
      <c r="P49145" s="93"/>
    </row>
    <row r="49146" spans="14:16">
      <c r="N49146" s="102"/>
      <c r="O49146" s="93"/>
      <c r="P49146" s="93"/>
    </row>
    <row r="49147" spans="14:16">
      <c r="N49147" s="102"/>
      <c r="O49147" s="93"/>
      <c r="P49147" s="93"/>
    </row>
    <row r="49148" spans="14:16">
      <c r="N49148" s="102"/>
      <c r="O49148" s="93"/>
      <c r="P49148" s="93"/>
    </row>
    <row r="49149" spans="14:16">
      <c r="N49149" s="102"/>
      <c r="O49149" s="93"/>
      <c r="P49149" s="93"/>
    </row>
    <row r="49150" spans="14:16">
      <c r="N49150" s="102"/>
      <c r="O49150" s="93"/>
      <c r="P49150" s="93"/>
    </row>
    <row r="49151" spans="14:16">
      <c r="N49151" s="102"/>
      <c r="O49151" s="93"/>
      <c r="P49151" s="93"/>
    </row>
    <row r="49152" spans="14:16">
      <c r="N49152" s="102"/>
      <c r="O49152" s="93"/>
      <c r="P49152" s="93"/>
    </row>
    <row r="49153" spans="14:16">
      <c r="N49153" s="102"/>
      <c r="O49153" s="93"/>
      <c r="P49153" s="93"/>
    </row>
    <row r="49154" spans="14:16">
      <c r="N49154" s="102"/>
      <c r="O49154" s="93"/>
      <c r="P49154" s="93"/>
    </row>
    <row r="49155" spans="14:16">
      <c r="N49155" s="102"/>
      <c r="O49155" s="93"/>
      <c r="P49155" s="93"/>
    </row>
    <row r="49156" spans="14:16">
      <c r="N49156" s="102"/>
      <c r="O49156" s="93"/>
      <c r="P49156" s="93"/>
    </row>
    <row r="49157" spans="14:16">
      <c r="N49157" s="102"/>
      <c r="O49157" s="93"/>
      <c r="P49157" s="93"/>
    </row>
    <row r="49158" spans="14:16">
      <c r="N49158" s="102"/>
      <c r="O49158" s="93"/>
      <c r="P49158" s="93"/>
    </row>
    <row r="49159" spans="14:16">
      <c r="N49159" s="102"/>
      <c r="O49159" s="93"/>
      <c r="P49159" s="93"/>
    </row>
    <row r="49160" spans="14:16">
      <c r="N49160" s="102"/>
      <c r="O49160" s="93"/>
      <c r="P49160" s="93"/>
    </row>
    <row r="49161" spans="14:16">
      <c r="N49161" s="102"/>
      <c r="O49161" s="93"/>
      <c r="P49161" s="93"/>
    </row>
    <row r="49162" spans="14:16">
      <c r="N49162" s="102"/>
      <c r="O49162" s="93"/>
      <c r="P49162" s="93"/>
    </row>
    <row r="49163" spans="14:16">
      <c r="N49163" s="102"/>
      <c r="O49163" s="93"/>
      <c r="P49163" s="93"/>
    </row>
    <row r="49164" spans="14:16">
      <c r="N49164" s="102"/>
      <c r="O49164" s="93"/>
      <c r="P49164" s="93"/>
    </row>
    <row r="49165" spans="14:16">
      <c r="N49165" s="102"/>
      <c r="O49165" s="93"/>
      <c r="P49165" s="93"/>
    </row>
    <row r="49166" spans="14:16">
      <c r="N49166" s="102"/>
      <c r="O49166" s="93"/>
      <c r="P49166" s="93"/>
    </row>
    <row r="49167" spans="14:16">
      <c r="N49167" s="102"/>
      <c r="O49167" s="93"/>
      <c r="P49167" s="93"/>
    </row>
    <row r="49168" spans="14:16">
      <c r="N49168" s="102"/>
      <c r="O49168" s="93"/>
      <c r="P49168" s="93"/>
    </row>
    <row r="49169" spans="14:16">
      <c r="N49169" s="102"/>
      <c r="O49169" s="93"/>
      <c r="P49169" s="93"/>
    </row>
    <row r="49170" spans="14:16">
      <c r="N49170" s="102"/>
      <c r="O49170" s="93"/>
      <c r="P49170" s="93"/>
    </row>
    <row r="49171" spans="14:16">
      <c r="N49171" s="102"/>
      <c r="O49171" s="93"/>
      <c r="P49171" s="93"/>
    </row>
    <row r="49172" spans="14:16">
      <c r="N49172" s="102"/>
      <c r="O49172" s="93"/>
      <c r="P49172" s="93"/>
    </row>
    <row r="49173" spans="14:16">
      <c r="N49173" s="102"/>
      <c r="O49173" s="93"/>
      <c r="P49173" s="93"/>
    </row>
    <row r="49174" spans="14:16">
      <c r="N49174" s="102"/>
      <c r="O49174" s="93"/>
      <c r="P49174" s="93"/>
    </row>
    <row r="49175" spans="14:16">
      <c r="N49175" s="102"/>
      <c r="O49175" s="93"/>
      <c r="P49175" s="93"/>
    </row>
    <row r="49176" spans="14:16">
      <c r="N49176" s="102"/>
      <c r="O49176" s="93"/>
      <c r="P49176" s="93"/>
    </row>
    <row r="49177" spans="14:16">
      <c r="N49177" s="102"/>
      <c r="O49177" s="93"/>
      <c r="P49177" s="93"/>
    </row>
    <row r="49178" spans="14:16">
      <c r="N49178" s="102"/>
      <c r="O49178" s="93"/>
      <c r="P49178" s="93"/>
    </row>
    <row r="49179" spans="14:16">
      <c r="N49179" s="102"/>
      <c r="O49179" s="93"/>
      <c r="P49179" s="93"/>
    </row>
    <row r="49180" spans="14:16">
      <c r="N49180" s="102"/>
      <c r="O49180" s="93"/>
      <c r="P49180" s="93"/>
    </row>
    <row r="49181" spans="14:16">
      <c r="N49181" s="102"/>
      <c r="O49181" s="93"/>
      <c r="P49181" s="93"/>
    </row>
    <row r="49182" spans="14:16">
      <c r="N49182" s="102"/>
      <c r="O49182" s="93"/>
      <c r="P49182" s="93"/>
    </row>
    <row r="49183" spans="14:16">
      <c r="N49183" s="102"/>
      <c r="O49183" s="93"/>
      <c r="P49183" s="93"/>
    </row>
    <row r="49184" spans="14:16">
      <c r="N49184" s="102"/>
      <c r="O49184" s="93"/>
      <c r="P49184" s="93"/>
    </row>
    <row r="49185" spans="14:16">
      <c r="N49185" s="102"/>
      <c r="O49185" s="93"/>
      <c r="P49185" s="93"/>
    </row>
    <row r="49186" spans="14:16">
      <c r="N49186" s="102"/>
      <c r="O49186" s="93"/>
      <c r="P49186" s="93"/>
    </row>
    <row r="49187" spans="14:16">
      <c r="N49187" s="102"/>
      <c r="O49187" s="93"/>
      <c r="P49187" s="93"/>
    </row>
    <row r="49188" spans="14:16">
      <c r="N49188" s="102"/>
      <c r="O49188" s="93"/>
      <c r="P49188" s="93"/>
    </row>
    <row r="49189" spans="14:16">
      <c r="N49189" s="102"/>
      <c r="O49189" s="93"/>
      <c r="P49189" s="93"/>
    </row>
    <row r="49190" spans="14:16">
      <c r="N49190" s="102"/>
      <c r="O49190" s="93"/>
      <c r="P49190" s="93"/>
    </row>
    <row r="49191" spans="14:16">
      <c r="N49191" s="102"/>
      <c r="O49191" s="93"/>
      <c r="P49191" s="93"/>
    </row>
    <row r="49192" spans="14:16">
      <c r="N49192" s="102"/>
      <c r="O49192" s="93"/>
      <c r="P49192" s="93"/>
    </row>
    <row r="49193" spans="14:16">
      <c r="N49193" s="102"/>
      <c r="O49193" s="93"/>
      <c r="P49193" s="93"/>
    </row>
    <row r="49194" spans="14:16">
      <c r="N49194" s="102"/>
      <c r="O49194" s="93"/>
      <c r="P49194" s="93"/>
    </row>
    <row r="49195" spans="14:16">
      <c r="N49195" s="102"/>
      <c r="O49195" s="93"/>
      <c r="P49195" s="93"/>
    </row>
    <row r="49196" spans="14:16">
      <c r="N49196" s="102"/>
      <c r="O49196" s="93"/>
      <c r="P49196" s="93"/>
    </row>
    <row r="49197" spans="14:16">
      <c r="N49197" s="102"/>
      <c r="O49197" s="93"/>
      <c r="P49197" s="93"/>
    </row>
    <row r="49198" spans="14:16">
      <c r="N49198" s="102"/>
      <c r="O49198" s="93"/>
      <c r="P49198" s="93"/>
    </row>
    <row r="49199" spans="14:16">
      <c r="N49199" s="102"/>
      <c r="O49199" s="93"/>
      <c r="P49199" s="93"/>
    </row>
    <row r="49200" spans="14:16">
      <c r="N49200" s="102"/>
      <c r="O49200" s="93"/>
      <c r="P49200" s="93"/>
    </row>
    <row r="49201" spans="14:16">
      <c r="N49201" s="102"/>
      <c r="O49201" s="93"/>
      <c r="P49201" s="93"/>
    </row>
    <row r="49202" spans="14:16">
      <c r="N49202" s="102"/>
      <c r="O49202" s="93"/>
      <c r="P49202" s="93"/>
    </row>
    <row r="49203" spans="14:16">
      <c r="N49203" s="102"/>
      <c r="O49203" s="93"/>
      <c r="P49203" s="93"/>
    </row>
    <row r="49204" spans="14:16">
      <c r="N49204" s="102"/>
      <c r="O49204" s="93"/>
      <c r="P49204" s="93"/>
    </row>
    <row r="49205" spans="14:16">
      <c r="N49205" s="102"/>
      <c r="O49205" s="93"/>
      <c r="P49205" s="93"/>
    </row>
    <row r="49206" spans="14:16">
      <c r="N49206" s="102"/>
      <c r="O49206" s="93"/>
      <c r="P49206" s="93"/>
    </row>
    <row r="49207" spans="14:16">
      <c r="N49207" s="102"/>
      <c r="O49207" s="93"/>
      <c r="P49207" s="93"/>
    </row>
    <row r="49208" spans="14:16">
      <c r="N49208" s="102"/>
      <c r="O49208" s="93"/>
      <c r="P49208" s="93"/>
    </row>
    <row r="49209" spans="14:16">
      <c r="N49209" s="102"/>
      <c r="O49209" s="93"/>
      <c r="P49209" s="93"/>
    </row>
    <row r="49210" spans="14:16">
      <c r="N49210" s="102"/>
      <c r="O49210" s="93"/>
      <c r="P49210" s="93"/>
    </row>
    <row r="49211" spans="14:16">
      <c r="N49211" s="102"/>
      <c r="O49211" s="93"/>
      <c r="P49211" s="93"/>
    </row>
    <row r="49212" spans="14:16">
      <c r="N49212" s="102"/>
      <c r="O49212" s="93"/>
      <c r="P49212" s="93"/>
    </row>
    <row r="49213" spans="14:16">
      <c r="N49213" s="102"/>
      <c r="O49213" s="93"/>
      <c r="P49213" s="93"/>
    </row>
    <row r="49214" spans="14:16">
      <c r="N49214" s="102"/>
      <c r="O49214" s="93"/>
      <c r="P49214" s="93"/>
    </row>
    <row r="49215" spans="14:16">
      <c r="N49215" s="102"/>
      <c r="O49215" s="93"/>
      <c r="P49215" s="93"/>
    </row>
    <row r="49216" spans="14:16">
      <c r="N49216" s="102"/>
      <c r="O49216" s="93"/>
      <c r="P49216" s="93"/>
    </row>
    <row r="49217" spans="14:16">
      <c r="N49217" s="102"/>
      <c r="O49217" s="93"/>
      <c r="P49217" s="93"/>
    </row>
    <row r="49218" spans="14:16">
      <c r="N49218" s="102"/>
      <c r="O49218" s="93"/>
      <c r="P49218" s="93"/>
    </row>
    <row r="49219" spans="14:16">
      <c r="N49219" s="102"/>
      <c r="O49219" s="93"/>
      <c r="P49219" s="93"/>
    </row>
    <row r="49220" spans="14:16">
      <c r="N49220" s="102"/>
      <c r="O49220" s="93"/>
      <c r="P49220" s="93"/>
    </row>
    <row r="49221" spans="14:16">
      <c r="N49221" s="102"/>
      <c r="O49221" s="93"/>
      <c r="P49221" s="93"/>
    </row>
    <row r="49222" spans="14:16">
      <c r="N49222" s="102"/>
      <c r="O49222" s="93"/>
      <c r="P49222" s="93"/>
    </row>
    <row r="49223" spans="14:16">
      <c r="N49223" s="102"/>
      <c r="O49223" s="93"/>
      <c r="P49223" s="93"/>
    </row>
    <row r="49224" spans="14:16">
      <c r="N49224" s="102"/>
      <c r="O49224" s="93"/>
      <c r="P49224" s="93"/>
    </row>
    <row r="49225" spans="14:16">
      <c r="N49225" s="102"/>
      <c r="O49225" s="93"/>
      <c r="P49225" s="93"/>
    </row>
    <row r="49226" spans="14:16">
      <c r="N49226" s="102"/>
      <c r="O49226" s="93"/>
      <c r="P49226" s="93"/>
    </row>
    <row r="49227" spans="14:16">
      <c r="N49227" s="102"/>
      <c r="O49227" s="93"/>
      <c r="P49227" s="93"/>
    </row>
    <row r="49228" spans="14:16">
      <c r="N49228" s="102"/>
      <c r="O49228" s="93"/>
      <c r="P49228" s="93"/>
    </row>
    <row r="49229" spans="14:16">
      <c r="N49229" s="102"/>
      <c r="O49229" s="93"/>
      <c r="P49229" s="93"/>
    </row>
    <row r="49230" spans="14:16">
      <c r="N49230" s="102"/>
      <c r="O49230" s="93"/>
      <c r="P49230" s="93"/>
    </row>
    <row r="49231" spans="14:16">
      <c r="N49231" s="102"/>
      <c r="O49231" s="93"/>
      <c r="P49231" s="93"/>
    </row>
    <row r="49232" spans="14:16">
      <c r="N49232" s="102"/>
      <c r="O49232" s="93"/>
      <c r="P49232" s="93"/>
    </row>
    <row r="49233" spans="14:16">
      <c r="N49233" s="102"/>
      <c r="O49233" s="93"/>
      <c r="P49233" s="93"/>
    </row>
    <row r="49234" spans="14:16">
      <c r="N49234" s="102"/>
      <c r="O49234" s="93"/>
      <c r="P49234" s="93"/>
    </row>
    <row r="49235" spans="14:16">
      <c r="N49235" s="102"/>
      <c r="O49235" s="93"/>
      <c r="P49235" s="93"/>
    </row>
    <row r="49236" spans="14:16">
      <c r="N49236" s="102"/>
      <c r="O49236" s="93"/>
      <c r="P49236" s="93"/>
    </row>
    <row r="49237" spans="14:16">
      <c r="N49237" s="102"/>
      <c r="O49237" s="93"/>
      <c r="P49237" s="93"/>
    </row>
    <row r="49238" spans="14:16">
      <c r="N49238" s="102"/>
      <c r="O49238" s="93"/>
      <c r="P49238" s="93"/>
    </row>
    <row r="49239" spans="14:16">
      <c r="N49239" s="102"/>
      <c r="O49239" s="93"/>
      <c r="P49239" s="93"/>
    </row>
    <row r="49240" spans="14:16">
      <c r="N49240" s="102"/>
      <c r="O49240" s="93"/>
      <c r="P49240" s="93"/>
    </row>
    <row r="49241" spans="14:16">
      <c r="N49241" s="102"/>
      <c r="O49241" s="93"/>
      <c r="P49241" s="93"/>
    </row>
    <row r="49242" spans="14:16">
      <c r="N49242" s="102"/>
      <c r="O49242" s="93"/>
      <c r="P49242" s="93"/>
    </row>
    <row r="49243" spans="14:16">
      <c r="N49243" s="102"/>
      <c r="O49243" s="93"/>
      <c r="P49243" s="93"/>
    </row>
    <row r="49244" spans="14:16">
      <c r="N49244" s="102"/>
      <c r="O49244" s="93"/>
      <c r="P49244" s="93"/>
    </row>
    <row r="49245" spans="14:16">
      <c r="N49245" s="102"/>
      <c r="O49245" s="93"/>
      <c r="P49245" s="93"/>
    </row>
    <row r="49246" spans="14:16">
      <c r="N49246" s="102"/>
      <c r="O49246" s="93"/>
      <c r="P49246" s="93"/>
    </row>
    <row r="49247" spans="14:16">
      <c r="N49247" s="102"/>
      <c r="O49247" s="93"/>
      <c r="P49247" s="93"/>
    </row>
    <row r="49248" spans="14:16">
      <c r="N49248" s="102"/>
      <c r="O49248" s="93"/>
      <c r="P49248" s="93"/>
    </row>
    <row r="49249" spans="14:16">
      <c r="N49249" s="102"/>
      <c r="O49249" s="93"/>
      <c r="P49249" s="93"/>
    </row>
    <row r="49250" spans="14:16">
      <c r="N49250" s="102"/>
      <c r="O49250" s="93"/>
      <c r="P49250" s="93"/>
    </row>
    <row r="49251" spans="14:16">
      <c r="N49251" s="102"/>
      <c r="O49251" s="93"/>
      <c r="P49251" s="93"/>
    </row>
    <row r="49252" spans="14:16">
      <c r="N49252" s="102"/>
      <c r="O49252" s="93"/>
      <c r="P49252" s="93"/>
    </row>
    <row r="49253" spans="14:16">
      <c r="N49253" s="102"/>
      <c r="O49253" s="93"/>
      <c r="P49253" s="93"/>
    </row>
    <row r="49254" spans="14:16">
      <c r="N49254" s="102"/>
      <c r="O49254" s="93"/>
      <c r="P49254" s="93"/>
    </row>
    <row r="49255" spans="14:16">
      <c r="N49255" s="102"/>
      <c r="O49255" s="93"/>
      <c r="P49255" s="93"/>
    </row>
    <row r="49256" spans="14:16">
      <c r="N49256" s="102"/>
      <c r="O49256" s="93"/>
      <c r="P49256" s="93"/>
    </row>
    <row r="49257" spans="14:16">
      <c r="N49257" s="102"/>
      <c r="O49257" s="93"/>
      <c r="P49257" s="93"/>
    </row>
    <row r="49258" spans="14:16">
      <c r="N49258" s="102"/>
      <c r="O49258" s="93"/>
      <c r="P49258" s="93"/>
    </row>
    <row r="49259" spans="14:16">
      <c r="N49259" s="102"/>
      <c r="O49259" s="93"/>
      <c r="P49259" s="93"/>
    </row>
    <row r="49260" spans="14:16">
      <c r="N49260" s="102"/>
      <c r="O49260" s="93"/>
      <c r="P49260" s="93"/>
    </row>
    <row r="49261" spans="14:16">
      <c r="N49261" s="102"/>
      <c r="O49261" s="93"/>
      <c r="P49261" s="93"/>
    </row>
    <row r="49262" spans="14:16">
      <c r="N49262" s="102"/>
      <c r="O49262" s="93"/>
      <c r="P49262" s="93"/>
    </row>
    <row r="49263" spans="14:16">
      <c r="N49263" s="102"/>
      <c r="O49263" s="93"/>
      <c r="P49263" s="93"/>
    </row>
    <row r="49264" spans="14:16">
      <c r="N49264" s="102"/>
      <c r="O49264" s="93"/>
      <c r="P49264" s="93"/>
    </row>
    <row r="49265" spans="14:16">
      <c r="N49265" s="102"/>
      <c r="O49265" s="93"/>
      <c r="P49265" s="93"/>
    </row>
    <row r="49266" spans="14:16">
      <c r="N49266" s="102"/>
      <c r="O49266" s="93"/>
      <c r="P49266" s="93"/>
    </row>
    <row r="49267" spans="14:16">
      <c r="N49267" s="102"/>
      <c r="O49267" s="93"/>
      <c r="P49267" s="93"/>
    </row>
    <row r="49268" spans="14:16">
      <c r="N49268" s="102"/>
      <c r="O49268" s="93"/>
      <c r="P49268" s="93"/>
    </row>
    <row r="49269" spans="14:16">
      <c r="N49269" s="102"/>
      <c r="O49269" s="93"/>
      <c r="P49269" s="93"/>
    </row>
    <row r="49270" spans="14:16">
      <c r="N49270" s="102"/>
      <c r="O49270" s="93"/>
      <c r="P49270" s="93"/>
    </row>
    <row r="49271" spans="14:16">
      <c r="N49271" s="102"/>
      <c r="O49271" s="93"/>
      <c r="P49271" s="93"/>
    </row>
    <row r="49272" spans="14:16">
      <c r="N49272" s="102"/>
      <c r="O49272" s="93"/>
      <c r="P49272" s="93"/>
    </row>
    <row r="49273" spans="14:16">
      <c r="N49273" s="102"/>
      <c r="O49273" s="93"/>
      <c r="P49273" s="93"/>
    </row>
    <row r="49274" spans="14:16">
      <c r="N49274" s="102"/>
      <c r="O49274" s="93"/>
      <c r="P49274" s="93"/>
    </row>
    <row r="49275" spans="14:16">
      <c r="N49275" s="102"/>
      <c r="O49275" s="93"/>
      <c r="P49275" s="93"/>
    </row>
    <row r="49276" spans="14:16">
      <c r="N49276" s="102"/>
      <c r="O49276" s="93"/>
      <c r="P49276" s="93"/>
    </row>
    <row r="49277" spans="14:16">
      <c r="N49277" s="102"/>
      <c r="O49277" s="93"/>
      <c r="P49277" s="93"/>
    </row>
    <row r="49278" spans="14:16">
      <c r="N49278" s="102"/>
      <c r="O49278" s="93"/>
      <c r="P49278" s="93"/>
    </row>
    <row r="49279" spans="14:16">
      <c r="N49279" s="102"/>
      <c r="O49279" s="93"/>
      <c r="P49279" s="93"/>
    </row>
    <row r="49280" spans="14:16">
      <c r="N49280" s="102"/>
      <c r="O49280" s="93"/>
      <c r="P49280" s="93"/>
    </row>
    <row r="49281" spans="14:16">
      <c r="N49281" s="102"/>
      <c r="O49281" s="93"/>
      <c r="P49281" s="93"/>
    </row>
    <row r="49282" spans="14:16">
      <c r="N49282" s="102"/>
      <c r="O49282" s="93"/>
      <c r="P49282" s="93"/>
    </row>
    <row r="49283" spans="14:16">
      <c r="N49283" s="102"/>
      <c r="O49283" s="93"/>
      <c r="P49283" s="93"/>
    </row>
    <row r="49284" spans="14:16">
      <c r="N49284" s="102"/>
      <c r="O49284" s="93"/>
      <c r="P49284" s="93"/>
    </row>
    <row r="49285" spans="14:16">
      <c r="N49285" s="102"/>
      <c r="O49285" s="93"/>
      <c r="P49285" s="93"/>
    </row>
    <row r="49286" spans="14:16">
      <c r="N49286" s="102"/>
      <c r="O49286" s="93"/>
      <c r="P49286" s="93"/>
    </row>
    <row r="49287" spans="14:16">
      <c r="N49287" s="102"/>
      <c r="O49287" s="93"/>
      <c r="P49287" s="93"/>
    </row>
    <row r="49288" spans="14:16">
      <c r="N49288" s="102"/>
      <c r="O49288" s="93"/>
      <c r="P49288" s="93"/>
    </row>
    <row r="49289" spans="14:16">
      <c r="N49289" s="102"/>
      <c r="O49289" s="93"/>
      <c r="P49289" s="93"/>
    </row>
    <row r="49290" spans="14:16">
      <c r="N49290" s="102"/>
      <c r="O49290" s="93"/>
      <c r="P49290" s="93"/>
    </row>
    <row r="49291" spans="14:16">
      <c r="N49291" s="102"/>
      <c r="O49291" s="93"/>
      <c r="P49291" s="93"/>
    </row>
    <row r="49292" spans="14:16">
      <c r="N49292" s="102"/>
      <c r="O49292" s="93"/>
      <c r="P49292" s="93"/>
    </row>
    <row r="49293" spans="14:16">
      <c r="N49293" s="102"/>
      <c r="O49293" s="93"/>
      <c r="P49293" s="93"/>
    </row>
    <row r="49294" spans="14:16">
      <c r="N49294" s="102"/>
      <c r="O49294" s="93"/>
      <c r="P49294" s="93"/>
    </row>
    <row r="49295" spans="14:16">
      <c r="N49295" s="102"/>
      <c r="O49295" s="93"/>
      <c r="P49295" s="93"/>
    </row>
    <row r="49296" spans="14:16">
      <c r="N49296" s="102"/>
      <c r="O49296" s="93"/>
      <c r="P49296" s="93"/>
    </row>
    <row r="49297" spans="14:16">
      <c r="N49297" s="102"/>
      <c r="O49297" s="93"/>
      <c r="P49297" s="93"/>
    </row>
    <row r="49298" spans="14:16">
      <c r="N49298" s="102"/>
      <c r="O49298" s="93"/>
      <c r="P49298" s="93"/>
    </row>
    <row r="49299" spans="14:16">
      <c r="N49299" s="102"/>
      <c r="O49299" s="93"/>
      <c r="P49299" s="93"/>
    </row>
    <row r="49300" spans="14:16">
      <c r="N49300" s="102"/>
      <c r="O49300" s="93"/>
      <c r="P49300" s="93"/>
    </row>
    <row r="49301" spans="14:16">
      <c r="N49301" s="102"/>
      <c r="O49301" s="93"/>
      <c r="P49301" s="93"/>
    </row>
    <row r="49302" spans="14:16">
      <c r="N49302" s="102"/>
      <c r="O49302" s="93"/>
      <c r="P49302" s="93"/>
    </row>
    <row r="49303" spans="14:16">
      <c r="N49303" s="102"/>
      <c r="O49303" s="93"/>
      <c r="P49303" s="93"/>
    </row>
    <row r="49304" spans="14:16">
      <c r="N49304" s="102"/>
      <c r="O49304" s="93"/>
      <c r="P49304" s="93"/>
    </row>
    <row r="49305" spans="14:16">
      <c r="N49305" s="102"/>
      <c r="O49305" s="93"/>
      <c r="P49305" s="93"/>
    </row>
    <row r="49306" spans="14:16">
      <c r="N49306" s="102"/>
      <c r="O49306" s="93"/>
      <c r="P49306" s="93"/>
    </row>
    <row r="49307" spans="14:16">
      <c r="N49307" s="102"/>
      <c r="O49307" s="93"/>
      <c r="P49307" s="93"/>
    </row>
    <row r="49308" spans="14:16">
      <c r="N49308" s="102"/>
      <c r="O49308" s="93"/>
      <c r="P49308" s="93"/>
    </row>
    <row r="49309" spans="14:16">
      <c r="N49309" s="102"/>
      <c r="O49309" s="93"/>
      <c r="P49309" s="93"/>
    </row>
    <row r="49310" spans="14:16">
      <c r="N49310" s="102"/>
      <c r="O49310" s="93"/>
      <c r="P49310" s="93"/>
    </row>
    <row r="49311" spans="14:16">
      <c r="N49311" s="102"/>
      <c r="O49311" s="93"/>
      <c r="P49311" s="93"/>
    </row>
    <row r="49312" spans="14:16">
      <c r="N49312" s="102"/>
      <c r="O49312" s="93"/>
      <c r="P49312" s="93"/>
    </row>
    <row r="49313" spans="14:16">
      <c r="N49313" s="102"/>
      <c r="O49313" s="93"/>
      <c r="P49313" s="93"/>
    </row>
    <row r="49314" spans="14:16">
      <c r="N49314" s="102"/>
      <c r="O49314" s="93"/>
      <c r="P49314" s="93"/>
    </row>
    <row r="49315" spans="14:16">
      <c r="N49315" s="102"/>
      <c r="O49315" s="93"/>
      <c r="P49315" s="93"/>
    </row>
    <row r="49316" spans="14:16">
      <c r="N49316" s="102"/>
      <c r="O49316" s="93"/>
      <c r="P49316" s="93"/>
    </row>
    <row r="49317" spans="14:16">
      <c r="N49317" s="102"/>
      <c r="O49317" s="93"/>
      <c r="P49317" s="93"/>
    </row>
    <row r="49318" spans="14:16">
      <c r="N49318" s="102"/>
      <c r="O49318" s="93"/>
      <c r="P49318" s="93"/>
    </row>
    <row r="49319" spans="14:16">
      <c r="N49319" s="102"/>
      <c r="O49319" s="93"/>
      <c r="P49319" s="93"/>
    </row>
    <row r="49320" spans="14:16">
      <c r="N49320" s="102"/>
      <c r="O49320" s="93"/>
      <c r="P49320" s="93"/>
    </row>
    <row r="49321" spans="14:16">
      <c r="N49321" s="102"/>
      <c r="O49321" s="93"/>
      <c r="P49321" s="93"/>
    </row>
    <row r="49322" spans="14:16">
      <c r="N49322" s="102"/>
      <c r="O49322" s="93"/>
      <c r="P49322" s="93"/>
    </row>
    <row r="49323" spans="14:16">
      <c r="N49323" s="102"/>
      <c r="O49323" s="93"/>
      <c r="P49323" s="93"/>
    </row>
    <row r="49324" spans="14:16">
      <c r="N49324" s="102"/>
      <c r="O49324" s="93"/>
      <c r="P49324" s="93"/>
    </row>
    <row r="49325" spans="14:16">
      <c r="N49325" s="102"/>
      <c r="O49325" s="93"/>
      <c r="P49325" s="93"/>
    </row>
    <row r="49326" spans="14:16">
      <c r="N49326" s="102"/>
      <c r="O49326" s="93"/>
      <c r="P49326" s="93"/>
    </row>
    <row r="49327" spans="14:16">
      <c r="N49327" s="102"/>
      <c r="O49327" s="93"/>
      <c r="P49327" s="93"/>
    </row>
    <row r="49328" spans="14:16">
      <c r="N49328" s="102"/>
      <c r="O49328" s="93"/>
      <c r="P49328" s="93"/>
    </row>
    <row r="49329" spans="14:16">
      <c r="N49329" s="102"/>
      <c r="O49329" s="93"/>
      <c r="P49329" s="93"/>
    </row>
    <row r="49330" spans="14:16">
      <c r="N49330" s="102"/>
      <c r="O49330" s="93"/>
      <c r="P49330" s="93"/>
    </row>
    <row r="49331" spans="14:16">
      <c r="N49331" s="102"/>
      <c r="O49331" s="93"/>
      <c r="P49331" s="93"/>
    </row>
    <row r="49332" spans="14:16">
      <c r="N49332" s="102"/>
      <c r="O49332" s="93"/>
      <c r="P49332" s="93"/>
    </row>
    <row r="49333" spans="14:16">
      <c r="N49333" s="102"/>
      <c r="O49333" s="93"/>
      <c r="P49333" s="93"/>
    </row>
    <row r="49334" spans="14:16">
      <c r="N49334" s="102"/>
      <c r="O49334" s="93"/>
      <c r="P49334" s="93"/>
    </row>
    <row r="49335" spans="14:16">
      <c r="N49335" s="102"/>
      <c r="O49335" s="93"/>
      <c r="P49335" s="93"/>
    </row>
    <row r="49336" spans="14:16">
      <c r="N49336" s="102"/>
      <c r="O49336" s="93"/>
      <c r="P49336" s="93"/>
    </row>
    <row r="49337" spans="14:16">
      <c r="N49337" s="102"/>
      <c r="O49337" s="93"/>
      <c r="P49337" s="93"/>
    </row>
    <row r="49338" spans="14:16">
      <c r="N49338" s="102"/>
      <c r="O49338" s="93"/>
      <c r="P49338" s="93"/>
    </row>
    <row r="49339" spans="14:16">
      <c r="N49339" s="102"/>
      <c r="O49339" s="93"/>
      <c r="P49339" s="93"/>
    </row>
    <row r="49340" spans="14:16">
      <c r="N49340" s="102"/>
      <c r="O49340" s="93"/>
      <c r="P49340" s="93"/>
    </row>
    <row r="49341" spans="14:16">
      <c r="N49341" s="102"/>
      <c r="O49341" s="93"/>
      <c r="P49341" s="93"/>
    </row>
    <row r="49342" spans="14:16">
      <c r="N49342" s="102"/>
      <c r="O49342" s="93"/>
      <c r="P49342" s="93"/>
    </row>
    <row r="49343" spans="14:16">
      <c r="N49343" s="102"/>
      <c r="O49343" s="93"/>
      <c r="P49343" s="93"/>
    </row>
    <row r="49344" spans="14:16">
      <c r="N49344" s="102"/>
      <c r="O49344" s="93"/>
      <c r="P49344" s="93"/>
    </row>
    <row r="49345" spans="14:16">
      <c r="N49345" s="102"/>
      <c r="O49345" s="93"/>
      <c r="P49345" s="93"/>
    </row>
    <row r="49346" spans="14:16">
      <c r="N49346" s="102"/>
      <c r="O49346" s="93"/>
      <c r="P49346" s="93"/>
    </row>
    <row r="49347" spans="14:16">
      <c r="N49347" s="102"/>
      <c r="O49347" s="93"/>
      <c r="P49347" s="93"/>
    </row>
    <row r="49348" spans="14:16">
      <c r="N49348" s="102"/>
      <c r="O49348" s="93"/>
      <c r="P49348" s="93"/>
    </row>
    <row r="49349" spans="14:16">
      <c r="N49349" s="102"/>
      <c r="O49349" s="93"/>
      <c r="P49349" s="93"/>
    </row>
    <row r="49350" spans="14:16">
      <c r="N49350" s="102"/>
      <c r="O49350" s="93"/>
      <c r="P49350" s="93"/>
    </row>
    <row r="49351" spans="14:16">
      <c r="N49351" s="102"/>
      <c r="O49351" s="93"/>
      <c r="P49351" s="93"/>
    </row>
    <row r="49352" spans="14:16">
      <c r="N49352" s="102"/>
      <c r="O49352" s="93"/>
      <c r="P49352" s="93"/>
    </row>
    <row r="49353" spans="14:16">
      <c r="N49353" s="102"/>
      <c r="O49353" s="93"/>
      <c r="P49353" s="93"/>
    </row>
    <row r="49354" spans="14:16">
      <c r="N49354" s="102"/>
      <c r="O49354" s="93"/>
      <c r="P49354" s="93"/>
    </row>
    <row r="49355" spans="14:16">
      <c r="N49355" s="102"/>
      <c r="O49355" s="93"/>
      <c r="P49355" s="93"/>
    </row>
    <row r="49356" spans="14:16">
      <c r="N49356" s="102"/>
      <c r="O49356" s="93"/>
      <c r="P49356" s="93"/>
    </row>
    <row r="49357" spans="14:16">
      <c r="N49357" s="102"/>
      <c r="O49357" s="93"/>
      <c r="P49357" s="93"/>
    </row>
    <row r="49358" spans="14:16">
      <c r="N49358" s="102"/>
      <c r="O49358" s="93"/>
      <c r="P49358" s="93"/>
    </row>
    <row r="49359" spans="14:16">
      <c r="N49359" s="102"/>
      <c r="O49359" s="93"/>
      <c r="P49359" s="93"/>
    </row>
    <row r="49360" spans="14:16">
      <c r="N49360" s="102"/>
      <c r="O49360" s="93"/>
      <c r="P49360" s="93"/>
    </row>
    <row r="49361" spans="14:16">
      <c r="N49361" s="102"/>
      <c r="O49361" s="93"/>
      <c r="P49361" s="93"/>
    </row>
    <row r="49362" spans="14:16">
      <c r="N49362" s="102"/>
      <c r="O49362" s="93"/>
      <c r="P49362" s="93"/>
    </row>
    <row r="49363" spans="14:16">
      <c r="N49363" s="102"/>
      <c r="O49363" s="93"/>
      <c r="P49363" s="93"/>
    </row>
    <row r="49364" spans="14:16">
      <c r="N49364" s="102"/>
      <c r="O49364" s="93"/>
      <c r="P49364" s="93"/>
    </row>
    <row r="49365" spans="14:16">
      <c r="N49365" s="102"/>
      <c r="O49365" s="93"/>
      <c r="P49365" s="93"/>
    </row>
    <row r="49366" spans="14:16">
      <c r="N49366" s="102"/>
      <c r="O49366" s="93"/>
      <c r="P49366" s="93"/>
    </row>
    <row r="49367" spans="14:16">
      <c r="N49367" s="102"/>
      <c r="O49367" s="93"/>
      <c r="P49367" s="93"/>
    </row>
    <row r="49368" spans="14:16">
      <c r="N49368" s="102"/>
      <c r="O49368" s="93"/>
      <c r="P49368" s="93"/>
    </row>
    <row r="49369" spans="14:16">
      <c r="N49369" s="102"/>
      <c r="O49369" s="93"/>
      <c r="P49369" s="93"/>
    </row>
    <row r="49370" spans="14:16">
      <c r="N49370" s="102"/>
      <c r="O49370" s="93"/>
      <c r="P49370" s="93"/>
    </row>
    <row r="49371" spans="14:16">
      <c r="N49371" s="102"/>
      <c r="O49371" s="93"/>
      <c r="P49371" s="93"/>
    </row>
    <row r="49372" spans="14:16">
      <c r="N49372" s="102"/>
      <c r="O49372" s="93"/>
      <c r="P49372" s="93"/>
    </row>
    <row r="49373" spans="14:16">
      <c r="N49373" s="102"/>
      <c r="O49373" s="93"/>
      <c r="P49373" s="93"/>
    </row>
    <row r="49374" spans="14:16">
      <c r="N49374" s="102"/>
      <c r="O49374" s="93"/>
      <c r="P49374" s="93"/>
    </row>
    <row r="49375" spans="14:16">
      <c r="N49375" s="102"/>
      <c r="O49375" s="93"/>
      <c r="P49375" s="93"/>
    </row>
    <row r="49376" spans="14:16">
      <c r="N49376" s="102"/>
      <c r="O49376" s="93"/>
      <c r="P49376" s="93"/>
    </row>
    <row r="49377" spans="14:16">
      <c r="N49377" s="102"/>
      <c r="O49377" s="93"/>
      <c r="P49377" s="93"/>
    </row>
    <row r="49378" spans="14:16">
      <c r="N49378" s="102"/>
      <c r="O49378" s="93"/>
      <c r="P49378" s="93"/>
    </row>
    <row r="49379" spans="14:16">
      <c r="N49379" s="102"/>
      <c r="O49379" s="93"/>
      <c r="P49379" s="93"/>
    </row>
    <row r="49380" spans="14:16">
      <c r="N49380" s="102"/>
      <c r="O49380" s="93"/>
      <c r="P49380" s="93"/>
    </row>
    <row r="49381" spans="14:16">
      <c r="N49381" s="102"/>
      <c r="O49381" s="93"/>
      <c r="P49381" s="93"/>
    </row>
    <row r="49382" spans="14:16">
      <c r="N49382" s="102"/>
      <c r="O49382" s="93"/>
      <c r="P49382" s="93"/>
    </row>
    <row r="49383" spans="14:16">
      <c r="N49383" s="102"/>
      <c r="O49383" s="93"/>
      <c r="P49383" s="93"/>
    </row>
    <row r="49384" spans="14:16">
      <c r="N49384" s="102"/>
      <c r="O49384" s="93"/>
      <c r="P49384" s="93"/>
    </row>
    <row r="49385" spans="14:16">
      <c r="N49385" s="102"/>
      <c r="O49385" s="93"/>
      <c r="P49385" s="93"/>
    </row>
    <row r="49386" spans="14:16">
      <c r="N49386" s="102"/>
      <c r="O49386" s="93"/>
      <c r="P49386" s="93"/>
    </row>
    <row r="49387" spans="14:16">
      <c r="N49387" s="102"/>
      <c r="O49387" s="93"/>
      <c r="P49387" s="93"/>
    </row>
    <row r="49388" spans="14:16">
      <c r="N49388" s="102"/>
      <c r="O49388" s="93"/>
      <c r="P49388" s="93"/>
    </row>
    <row r="49389" spans="14:16">
      <c r="N49389" s="102"/>
      <c r="O49389" s="93"/>
      <c r="P49389" s="93"/>
    </row>
    <row r="49390" spans="14:16">
      <c r="N49390" s="102"/>
      <c r="O49390" s="93"/>
      <c r="P49390" s="93"/>
    </row>
    <row r="49391" spans="14:16">
      <c r="N49391" s="102"/>
      <c r="O49391" s="93"/>
      <c r="P49391" s="93"/>
    </row>
    <row r="49392" spans="14:16">
      <c r="N49392" s="102"/>
      <c r="O49392" s="93"/>
      <c r="P49392" s="93"/>
    </row>
    <row r="49393" spans="14:16">
      <c r="N49393" s="102"/>
      <c r="O49393" s="93"/>
      <c r="P49393" s="93"/>
    </row>
    <row r="49394" spans="14:16">
      <c r="N49394" s="102"/>
      <c r="O49394" s="93"/>
      <c r="P49394" s="93"/>
    </row>
    <row r="49395" spans="14:16">
      <c r="N49395" s="102"/>
      <c r="O49395" s="93"/>
      <c r="P49395" s="93"/>
    </row>
    <row r="49396" spans="14:16">
      <c r="N49396" s="102"/>
      <c r="O49396" s="93"/>
      <c r="P49396" s="93"/>
    </row>
    <row r="49397" spans="14:16">
      <c r="N49397" s="102"/>
      <c r="O49397" s="93"/>
      <c r="P49397" s="93"/>
    </row>
    <row r="49398" spans="14:16">
      <c r="N49398" s="102"/>
      <c r="O49398" s="93"/>
      <c r="P49398" s="93"/>
    </row>
    <row r="49399" spans="14:16">
      <c r="N49399" s="102"/>
      <c r="O49399" s="93"/>
      <c r="P49399" s="93"/>
    </row>
    <row r="49400" spans="14:16">
      <c r="N49400" s="102"/>
      <c r="O49400" s="93"/>
      <c r="P49400" s="93"/>
    </row>
    <row r="49401" spans="14:16">
      <c r="N49401" s="102"/>
      <c r="O49401" s="93"/>
      <c r="P49401" s="93"/>
    </row>
    <row r="49402" spans="14:16">
      <c r="N49402" s="102"/>
      <c r="O49402" s="93"/>
      <c r="P49402" s="93"/>
    </row>
    <row r="49403" spans="14:16">
      <c r="N49403" s="102"/>
      <c r="O49403" s="93"/>
      <c r="P49403" s="93"/>
    </row>
    <row r="49404" spans="14:16">
      <c r="N49404" s="102"/>
      <c r="O49404" s="93"/>
      <c r="P49404" s="93"/>
    </row>
    <row r="49405" spans="14:16">
      <c r="N49405" s="102"/>
      <c r="O49405" s="93"/>
      <c r="P49405" s="93"/>
    </row>
    <row r="49406" spans="14:16">
      <c r="N49406" s="102"/>
      <c r="O49406" s="93"/>
      <c r="P49406" s="93"/>
    </row>
    <row r="49407" spans="14:16">
      <c r="N49407" s="102"/>
      <c r="O49407" s="93"/>
      <c r="P49407" s="93"/>
    </row>
    <row r="49408" spans="14:16">
      <c r="N49408" s="102"/>
      <c r="O49408" s="93"/>
      <c r="P49408" s="93"/>
    </row>
    <row r="49409" spans="14:16">
      <c r="N49409" s="102"/>
      <c r="O49409" s="93"/>
      <c r="P49409" s="93"/>
    </row>
    <row r="49410" spans="14:16">
      <c r="N49410" s="102"/>
      <c r="O49410" s="93"/>
      <c r="P49410" s="93"/>
    </row>
    <row r="49411" spans="14:16">
      <c r="N49411" s="102"/>
      <c r="O49411" s="93"/>
      <c r="P49411" s="93"/>
    </row>
    <row r="49412" spans="14:16">
      <c r="N49412" s="102"/>
      <c r="O49412" s="93"/>
      <c r="P49412" s="93"/>
    </row>
    <row r="49413" spans="14:16">
      <c r="N49413" s="102"/>
      <c r="O49413" s="93"/>
      <c r="P49413" s="93"/>
    </row>
    <row r="49414" spans="14:16">
      <c r="N49414" s="102"/>
      <c r="O49414" s="93"/>
      <c r="P49414" s="93"/>
    </row>
    <row r="49415" spans="14:16">
      <c r="N49415" s="102"/>
      <c r="O49415" s="93"/>
      <c r="P49415" s="93"/>
    </row>
    <row r="49416" spans="14:16">
      <c r="N49416" s="102"/>
      <c r="O49416" s="93"/>
      <c r="P49416" s="93"/>
    </row>
    <row r="49417" spans="14:16">
      <c r="N49417" s="102"/>
      <c r="O49417" s="93"/>
      <c r="P49417" s="93"/>
    </row>
    <row r="49418" spans="14:16">
      <c r="N49418" s="102"/>
      <c r="O49418" s="93"/>
      <c r="P49418" s="93"/>
    </row>
    <row r="49419" spans="14:16">
      <c r="N49419" s="102"/>
      <c r="O49419" s="93"/>
      <c r="P49419" s="93"/>
    </row>
    <row r="49420" spans="14:16">
      <c r="N49420" s="102"/>
      <c r="O49420" s="93"/>
      <c r="P49420" s="93"/>
    </row>
    <row r="49421" spans="14:16">
      <c r="N49421" s="102"/>
      <c r="O49421" s="93"/>
      <c r="P49421" s="93"/>
    </row>
    <row r="49422" spans="14:16">
      <c r="N49422" s="102"/>
      <c r="O49422" s="93"/>
      <c r="P49422" s="93"/>
    </row>
    <row r="49423" spans="14:16">
      <c r="N49423" s="102"/>
      <c r="O49423" s="93"/>
      <c r="P49423" s="93"/>
    </row>
    <row r="49424" spans="14:16">
      <c r="N49424" s="102"/>
      <c r="O49424" s="93"/>
      <c r="P49424" s="93"/>
    </row>
    <row r="49425" spans="14:16">
      <c r="N49425" s="102"/>
      <c r="O49425" s="93"/>
      <c r="P49425" s="93"/>
    </row>
    <row r="49426" spans="14:16">
      <c r="N49426" s="102"/>
      <c r="O49426" s="93"/>
      <c r="P49426" s="93"/>
    </row>
    <row r="49427" spans="14:16">
      <c r="N49427" s="102"/>
      <c r="O49427" s="93"/>
      <c r="P49427" s="93"/>
    </row>
    <row r="49428" spans="14:16">
      <c r="N49428" s="102"/>
      <c r="O49428" s="93"/>
      <c r="P49428" s="93"/>
    </row>
    <row r="49429" spans="14:16">
      <c r="N49429" s="102"/>
      <c r="O49429" s="93"/>
      <c r="P49429" s="93"/>
    </row>
    <row r="49430" spans="14:16">
      <c r="N49430" s="102"/>
      <c r="O49430" s="93"/>
      <c r="P49430" s="93"/>
    </row>
    <row r="49431" spans="14:16">
      <c r="N49431" s="102"/>
      <c r="O49431" s="93"/>
      <c r="P49431" s="93"/>
    </row>
    <row r="49432" spans="14:16">
      <c r="N49432" s="102"/>
      <c r="O49432" s="93"/>
      <c r="P49432" s="93"/>
    </row>
    <row r="49433" spans="14:16">
      <c r="N49433" s="102"/>
      <c r="O49433" s="93"/>
      <c r="P49433" s="93"/>
    </row>
    <row r="49434" spans="14:16">
      <c r="N49434" s="102"/>
      <c r="O49434" s="93"/>
      <c r="P49434" s="93"/>
    </row>
    <row r="49435" spans="14:16">
      <c r="N49435" s="102"/>
      <c r="O49435" s="93"/>
      <c r="P49435" s="93"/>
    </row>
    <row r="49436" spans="14:16">
      <c r="N49436" s="102"/>
      <c r="O49436" s="93"/>
      <c r="P49436" s="93"/>
    </row>
    <row r="49437" spans="14:16">
      <c r="N49437" s="102"/>
      <c r="O49437" s="93"/>
      <c r="P49437" s="93"/>
    </row>
    <row r="49438" spans="14:16">
      <c r="N49438" s="102"/>
      <c r="O49438" s="93"/>
      <c r="P49438" s="93"/>
    </row>
    <row r="49439" spans="14:16">
      <c r="N49439" s="102"/>
      <c r="O49439" s="93"/>
      <c r="P49439" s="93"/>
    </row>
    <row r="49440" spans="14:16">
      <c r="N49440" s="102"/>
      <c r="O49440" s="93"/>
      <c r="P49440" s="93"/>
    </row>
    <row r="49441" spans="14:16">
      <c r="N49441" s="102"/>
      <c r="O49441" s="93"/>
      <c r="P49441" s="93"/>
    </row>
    <row r="49442" spans="14:16">
      <c r="N49442" s="102"/>
      <c r="O49442" s="93"/>
      <c r="P49442" s="93"/>
    </row>
    <row r="49443" spans="14:16">
      <c r="N49443" s="102"/>
      <c r="O49443" s="93"/>
      <c r="P49443" s="93"/>
    </row>
    <row r="49444" spans="14:16">
      <c r="N49444" s="102"/>
      <c r="O49444" s="93"/>
      <c r="P49444" s="93"/>
    </row>
    <row r="49445" spans="14:16">
      <c r="N49445" s="102"/>
      <c r="O49445" s="93"/>
      <c r="P49445" s="93"/>
    </row>
    <row r="49446" spans="14:16">
      <c r="N49446" s="102"/>
      <c r="O49446" s="93"/>
      <c r="P49446" s="93"/>
    </row>
    <row r="49447" spans="14:16">
      <c r="N49447" s="102"/>
      <c r="O49447" s="93"/>
      <c r="P49447" s="93"/>
    </row>
    <row r="49448" spans="14:16">
      <c r="N49448" s="102"/>
      <c r="O49448" s="93"/>
      <c r="P49448" s="93"/>
    </row>
    <row r="49449" spans="14:16">
      <c r="N49449" s="102"/>
      <c r="O49449" s="93"/>
      <c r="P49449" s="93"/>
    </row>
    <row r="49450" spans="14:16">
      <c r="N49450" s="102"/>
      <c r="O49450" s="93"/>
      <c r="P49450" s="93"/>
    </row>
    <row r="49451" spans="14:16">
      <c r="N49451" s="102"/>
      <c r="O49451" s="93"/>
      <c r="P49451" s="93"/>
    </row>
    <row r="49452" spans="14:16">
      <c r="N49452" s="102"/>
      <c r="O49452" s="93"/>
      <c r="P49452" s="93"/>
    </row>
    <row r="49453" spans="14:16">
      <c r="N49453" s="102"/>
      <c r="O49453" s="93"/>
      <c r="P49453" s="93"/>
    </row>
    <row r="49454" spans="14:16">
      <c r="N49454" s="102"/>
      <c r="O49454" s="93"/>
      <c r="P49454" s="93"/>
    </row>
    <row r="49455" spans="14:16">
      <c r="N49455" s="102"/>
      <c r="O49455" s="93"/>
      <c r="P49455" s="93"/>
    </row>
    <row r="49456" spans="14:16">
      <c r="N49456" s="102"/>
      <c r="O49456" s="93"/>
      <c r="P49456" s="93"/>
    </row>
    <row r="49457" spans="14:16">
      <c r="N49457" s="102"/>
      <c r="O49457" s="93"/>
      <c r="P49457" s="93"/>
    </row>
    <row r="49458" spans="14:16">
      <c r="N49458" s="102"/>
      <c r="O49458" s="93"/>
      <c r="P49458" s="93"/>
    </row>
    <row r="49459" spans="14:16">
      <c r="N49459" s="102"/>
      <c r="O49459" s="93"/>
      <c r="P49459" s="93"/>
    </row>
    <row r="49460" spans="14:16">
      <c r="N49460" s="102"/>
      <c r="O49460" s="93"/>
      <c r="P49460" s="93"/>
    </row>
    <row r="49461" spans="14:16">
      <c r="N49461" s="102"/>
      <c r="O49461" s="93"/>
      <c r="P49461" s="93"/>
    </row>
    <row r="49462" spans="14:16">
      <c r="N49462" s="102"/>
      <c r="O49462" s="93"/>
      <c r="P49462" s="93"/>
    </row>
    <row r="49463" spans="14:16">
      <c r="N49463" s="102"/>
      <c r="O49463" s="93"/>
      <c r="P49463" s="93"/>
    </row>
    <row r="49464" spans="14:16">
      <c r="N49464" s="102"/>
      <c r="O49464" s="93"/>
      <c r="P49464" s="93"/>
    </row>
    <row r="49465" spans="14:16">
      <c r="N49465" s="102"/>
      <c r="O49465" s="93"/>
      <c r="P49465" s="93"/>
    </row>
    <row r="49466" spans="14:16">
      <c r="N49466" s="102"/>
      <c r="O49466" s="93"/>
      <c r="P49466" s="93"/>
    </row>
    <row r="49467" spans="14:16">
      <c r="N49467" s="102"/>
      <c r="O49467" s="93"/>
      <c r="P49467" s="93"/>
    </row>
    <row r="49468" spans="14:16">
      <c r="N49468" s="102"/>
      <c r="O49468" s="93"/>
      <c r="P49468" s="93"/>
    </row>
    <row r="49469" spans="14:16">
      <c r="N49469" s="102"/>
      <c r="O49469" s="93"/>
      <c r="P49469" s="93"/>
    </row>
    <row r="49470" spans="14:16">
      <c r="N49470" s="102"/>
      <c r="O49470" s="93"/>
      <c r="P49470" s="93"/>
    </row>
    <row r="49471" spans="14:16">
      <c r="N49471" s="102"/>
      <c r="O49471" s="93"/>
      <c r="P49471" s="93"/>
    </row>
    <row r="49472" spans="14:16">
      <c r="N49472" s="102"/>
      <c r="O49472" s="93"/>
      <c r="P49472" s="93"/>
    </row>
    <row r="49473" spans="14:16">
      <c r="N49473" s="102"/>
      <c r="O49473" s="93"/>
      <c r="P49473" s="93"/>
    </row>
    <row r="49474" spans="14:16">
      <c r="N49474" s="102"/>
      <c r="O49474" s="93"/>
      <c r="P49474" s="93"/>
    </row>
    <row r="49475" spans="14:16">
      <c r="N49475" s="102"/>
      <c r="O49475" s="93"/>
      <c r="P49475" s="93"/>
    </row>
    <row r="49476" spans="14:16">
      <c r="N49476" s="102"/>
      <c r="O49476" s="93"/>
      <c r="P49476" s="93"/>
    </row>
    <row r="49477" spans="14:16">
      <c r="N49477" s="102"/>
      <c r="O49477" s="93"/>
      <c r="P49477" s="93"/>
    </row>
    <row r="49478" spans="14:16">
      <c r="N49478" s="102"/>
      <c r="O49478" s="93"/>
      <c r="P49478" s="93"/>
    </row>
    <row r="49479" spans="14:16">
      <c r="N49479" s="102"/>
      <c r="O49479" s="93"/>
      <c r="P49479" s="93"/>
    </row>
    <row r="49480" spans="14:16">
      <c r="N49480" s="102"/>
      <c r="O49480" s="93"/>
      <c r="P49480" s="93"/>
    </row>
    <row r="49481" spans="14:16">
      <c r="N49481" s="102"/>
      <c r="O49481" s="93"/>
      <c r="P49481" s="93"/>
    </row>
    <row r="49482" spans="14:16">
      <c r="N49482" s="102"/>
      <c r="O49482" s="93"/>
      <c r="P49482" s="93"/>
    </row>
    <row r="49483" spans="14:16">
      <c r="N49483" s="102"/>
      <c r="O49483" s="93"/>
      <c r="P49483" s="93"/>
    </row>
    <row r="49484" spans="14:16">
      <c r="N49484" s="102"/>
      <c r="O49484" s="93"/>
      <c r="P49484" s="93"/>
    </row>
    <row r="49485" spans="14:16">
      <c r="N49485" s="102"/>
      <c r="O49485" s="93"/>
      <c r="P49485" s="93"/>
    </row>
    <row r="49486" spans="14:16">
      <c r="N49486" s="102"/>
      <c r="O49486" s="93"/>
      <c r="P49486" s="93"/>
    </row>
    <row r="49487" spans="14:16">
      <c r="N49487" s="102"/>
      <c r="O49487" s="93"/>
      <c r="P49487" s="93"/>
    </row>
    <row r="49488" spans="14:16">
      <c r="N49488" s="102"/>
      <c r="O49488" s="93"/>
      <c r="P49488" s="93"/>
    </row>
    <row r="49489" spans="14:16">
      <c r="N49489" s="102"/>
      <c r="O49489" s="93"/>
      <c r="P49489" s="93"/>
    </row>
    <row r="49490" spans="14:16">
      <c r="N49490" s="102"/>
      <c r="O49490" s="93"/>
      <c r="P49490" s="93"/>
    </row>
    <row r="49491" spans="14:16">
      <c r="N49491" s="102"/>
      <c r="O49491" s="93"/>
      <c r="P49491" s="93"/>
    </row>
    <row r="49492" spans="14:16">
      <c r="N49492" s="102"/>
      <c r="O49492" s="93"/>
      <c r="P49492" s="93"/>
    </row>
    <row r="49493" spans="14:16">
      <c r="N49493" s="102"/>
      <c r="O49493" s="93"/>
      <c r="P49493" s="93"/>
    </row>
    <row r="49494" spans="14:16">
      <c r="N49494" s="102"/>
      <c r="O49494" s="93"/>
      <c r="P49494" s="93"/>
    </row>
    <row r="49495" spans="14:16">
      <c r="N49495" s="102"/>
      <c r="O49495" s="93"/>
      <c r="P49495" s="93"/>
    </row>
    <row r="49496" spans="14:16">
      <c r="N49496" s="102"/>
      <c r="O49496" s="93"/>
      <c r="P49496" s="93"/>
    </row>
    <row r="49497" spans="14:16">
      <c r="N49497" s="102"/>
      <c r="O49497" s="93"/>
      <c r="P49497" s="93"/>
    </row>
    <row r="49498" spans="14:16">
      <c r="N49498" s="102"/>
      <c r="O49498" s="93"/>
      <c r="P49498" s="93"/>
    </row>
    <row r="49499" spans="14:16">
      <c r="N49499" s="102"/>
      <c r="O49499" s="93"/>
      <c r="P49499" s="93"/>
    </row>
    <row r="49500" spans="14:16">
      <c r="N49500" s="102"/>
      <c r="O49500" s="93"/>
      <c r="P49500" s="93"/>
    </row>
    <row r="49501" spans="14:16">
      <c r="N49501" s="102"/>
      <c r="O49501" s="93"/>
      <c r="P49501" s="93"/>
    </row>
    <row r="49502" spans="14:16">
      <c r="N49502" s="102"/>
      <c r="O49502" s="93"/>
      <c r="P49502" s="93"/>
    </row>
    <row r="49503" spans="14:16">
      <c r="N49503" s="102"/>
      <c r="O49503" s="93"/>
      <c r="P49503" s="93"/>
    </row>
    <row r="49504" spans="14:16">
      <c r="N49504" s="102"/>
      <c r="O49504" s="93"/>
      <c r="P49504" s="93"/>
    </row>
    <row r="49505" spans="14:16">
      <c r="N49505" s="102"/>
      <c r="O49505" s="93"/>
      <c r="P49505" s="93"/>
    </row>
    <row r="49506" spans="14:16">
      <c r="N49506" s="102"/>
      <c r="O49506" s="93"/>
      <c r="P49506" s="93"/>
    </row>
    <row r="49507" spans="14:16">
      <c r="N49507" s="102"/>
      <c r="O49507" s="93"/>
      <c r="P49507" s="93"/>
    </row>
    <row r="49508" spans="14:16">
      <c r="N49508" s="102"/>
      <c r="O49508" s="93"/>
      <c r="P49508" s="93"/>
    </row>
    <row r="49509" spans="14:16">
      <c r="N49509" s="102"/>
      <c r="O49509" s="93"/>
      <c r="P49509" s="93"/>
    </row>
    <row r="49510" spans="14:16">
      <c r="N49510" s="102"/>
      <c r="O49510" s="93"/>
      <c r="P49510" s="93"/>
    </row>
    <row r="49511" spans="14:16">
      <c r="N49511" s="102"/>
      <c r="O49511" s="93"/>
      <c r="P49511" s="93"/>
    </row>
    <row r="49512" spans="14:16">
      <c r="N49512" s="102"/>
      <c r="O49512" s="93"/>
      <c r="P49512" s="93"/>
    </row>
    <row r="49513" spans="14:16">
      <c r="N49513" s="102"/>
      <c r="O49513" s="93"/>
      <c r="P49513" s="93"/>
    </row>
    <row r="49514" spans="14:16">
      <c r="N49514" s="102"/>
      <c r="O49514" s="93"/>
      <c r="P49514" s="93"/>
    </row>
    <row r="49515" spans="14:16">
      <c r="N49515" s="102"/>
      <c r="O49515" s="93"/>
      <c r="P49515" s="93"/>
    </row>
    <row r="49516" spans="14:16">
      <c r="N49516" s="102"/>
      <c r="O49516" s="93"/>
      <c r="P49516" s="93"/>
    </row>
    <row r="49517" spans="14:16">
      <c r="N49517" s="102"/>
      <c r="O49517" s="93"/>
      <c r="P49517" s="93"/>
    </row>
    <row r="49518" spans="14:16">
      <c r="N49518" s="102"/>
      <c r="O49518" s="93"/>
      <c r="P49518" s="93"/>
    </row>
    <row r="49519" spans="14:16">
      <c r="N49519" s="102"/>
      <c r="O49519" s="93"/>
      <c r="P49519" s="93"/>
    </row>
    <row r="49520" spans="14:16">
      <c r="N49520" s="102"/>
      <c r="O49520" s="93"/>
      <c r="P49520" s="93"/>
    </row>
    <row r="49521" spans="14:16">
      <c r="N49521" s="102"/>
      <c r="O49521" s="93"/>
      <c r="P49521" s="93"/>
    </row>
    <row r="49522" spans="14:16">
      <c r="N49522" s="102"/>
      <c r="O49522" s="93"/>
      <c r="P49522" s="93"/>
    </row>
    <row r="49523" spans="14:16">
      <c r="N49523" s="102"/>
      <c r="O49523" s="93"/>
      <c r="P49523" s="93"/>
    </row>
    <row r="49524" spans="14:16">
      <c r="N49524" s="102"/>
      <c r="O49524" s="93"/>
      <c r="P49524" s="93"/>
    </row>
    <row r="49525" spans="14:16">
      <c r="N49525" s="102"/>
      <c r="O49525" s="93"/>
      <c r="P49525" s="93"/>
    </row>
    <row r="49526" spans="14:16">
      <c r="N49526" s="102"/>
      <c r="O49526" s="93"/>
      <c r="P49526" s="93"/>
    </row>
    <row r="49527" spans="14:16">
      <c r="N49527" s="102"/>
      <c r="O49527" s="93"/>
      <c r="P49527" s="93"/>
    </row>
    <row r="49528" spans="14:16">
      <c r="N49528" s="102"/>
      <c r="O49528" s="93"/>
      <c r="P49528" s="93"/>
    </row>
    <row r="49529" spans="14:16">
      <c r="N49529" s="102"/>
      <c r="O49529" s="93"/>
      <c r="P49529" s="93"/>
    </row>
    <row r="49530" spans="14:16">
      <c r="N49530" s="102"/>
      <c r="O49530" s="93"/>
      <c r="P49530" s="93"/>
    </row>
    <row r="49531" spans="14:16">
      <c r="N49531" s="102"/>
      <c r="O49531" s="93"/>
      <c r="P49531" s="93"/>
    </row>
    <row r="49532" spans="14:16">
      <c r="N49532" s="102"/>
      <c r="O49532" s="93"/>
      <c r="P49532" s="93"/>
    </row>
    <row r="49533" spans="14:16">
      <c r="N49533" s="102"/>
      <c r="O49533" s="93"/>
      <c r="P49533" s="93"/>
    </row>
    <row r="49534" spans="14:16">
      <c r="N49534" s="102"/>
      <c r="O49534" s="93"/>
      <c r="P49534" s="93"/>
    </row>
    <row r="49535" spans="14:16">
      <c r="N49535" s="102"/>
      <c r="O49535" s="93"/>
      <c r="P49535" s="93"/>
    </row>
    <row r="49536" spans="14:16">
      <c r="N49536" s="102"/>
      <c r="O49536" s="93"/>
      <c r="P49536" s="93"/>
    </row>
    <row r="49537" spans="14:16">
      <c r="N49537" s="102"/>
      <c r="O49537" s="93"/>
      <c r="P49537" s="93"/>
    </row>
    <row r="49538" spans="14:16">
      <c r="N49538" s="102"/>
      <c r="O49538" s="93"/>
      <c r="P49538" s="93"/>
    </row>
    <row r="49539" spans="14:16">
      <c r="N49539" s="102"/>
      <c r="O49539" s="93"/>
      <c r="P49539" s="93"/>
    </row>
    <row r="49540" spans="14:16">
      <c r="N49540" s="102"/>
      <c r="O49540" s="93"/>
      <c r="P49540" s="93"/>
    </row>
    <row r="49541" spans="14:16">
      <c r="N49541" s="102"/>
      <c r="O49541" s="93"/>
      <c r="P49541" s="93"/>
    </row>
    <row r="49542" spans="14:16">
      <c r="N49542" s="102"/>
      <c r="O49542" s="93"/>
      <c r="P49542" s="93"/>
    </row>
    <row r="49543" spans="14:16">
      <c r="N49543" s="102"/>
      <c r="O49543" s="93"/>
      <c r="P49543" s="93"/>
    </row>
    <row r="49544" spans="14:16">
      <c r="N49544" s="102"/>
      <c r="O49544" s="93"/>
      <c r="P49544" s="93"/>
    </row>
    <row r="49545" spans="14:16">
      <c r="N49545" s="102"/>
      <c r="O49545" s="93"/>
      <c r="P49545" s="93"/>
    </row>
    <row r="49546" spans="14:16">
      <c r="N49546" s="102"/>
      <c r="O49546" s="93"/>
      <c r="P49546" s="93"/>
    </row>
    <row r="49547" spans="14:16">
      <c r="N49547" s="102"/>
      <c r="O49547" s="93"/>
      <c r="P49547" s="93"/>
    </row>
    <row r="49548" spans="14:16">
      <c r="N49548" s="102"/>
      <c r="O49548" s="93"/>
      <c r="P49548" s="93"/>
    </row>
    <row r="49549" spans="14:16">
      <c r="N49549" s="102"/>
      <c r="O49549" s="93"/>
      <c r="P49549" s="93"/>
    </row>
    <row r="49550" spans="14:16">
      <c r="N49550" s="102"/>
      <c r="O49550" s="93"/>
      <c r="P49550" s="93"/>
    </row>
    <row r="49551" spans="14:16">
      <c r="N49551" s="102"/>
      <c r="O49551" s="93"/>
      <c r="P49551" s="93"/>
    </row>
    <row r="49552" spans="14:16">
      <c r="N49552" s="102"/>
      <c r="O49552" s="93"/>
      <c r="P49552" s="93"/>
    </row>
    <row r="49553" spans="14:16">
      <c r="N49553" s="102"/>
      <c r="O49553" s="93"/>
      <c r="P49553" s="93"/>
    </row>
    <row r="49554" spans="14:16">
      <c r="N49554" s="102"/>
      <c r="O49554" s="93"/>
      <c r="P49554" s="93"/>
    </row>
    <row r="49555" spans="14:16">
      <c r="N49555" s="102"/>
      <c r="O49555" s="93"/>
      <c r="P49555" s="93"/>
    </row>
    <row r="49556" spans="14:16">
      <c r="N49556" s="102"/>
      <c r="O49556" s="93"/>
      <c r="P49556" s="93"/>
    </row>
    <row r="49557" spans="14:16">
      <c r="N49557" s="102"/>
      <c r="O49557" s="93"/>
      <c r="P49557" s="93"/>
    </row>
    <row r="49558" spans="14:16">
      <c r="N49558" s="102"/>
      <c r="O49558" s="93"/>
      <c r="P49558" s="93"/>
    </row>
    <row r="49559" spans="14:16">
      <c r="N49559" s="102"/>
      <c r="O49559" s="93"/>
      <c r="P49559" s="93"/>
    </row>
    <row r="49560" spans="14:16">
      <c r="N49560" s="102"/>
      <c r="O49560" s="93"/>
      <c r="P49560" s="93"/>
    </row>
    <row r="49561" spans="14:16">
      <c r="N49561" s="102"/>
      <c r="O49561" s="93"/>
      <c r="P49561" s="93"/>
    </row>
    <row r="49562" spans="14:16">
      <c r="N49562" s="102"/>
      <c r="O49562" s="93"/>
      <c r="P49562" s="93"/>
    </row>
    <row r="49563" spans="14:16">
      <c r="N49563" s="102"/>
      <c r="O49563" s="93"/>
      <c r="P49563" s="93"/>
    </row>
    <row r="49564" spans="14:16">
      <c r="N49564" s="102"/>
      <c r="O49564" s="93"/>
      <c r="P49564" s="93"/>
    </row>
    <row r="49565" spans="14:16">
      <c r="N49565" s="102"/>
      <c r="O49565" s="93"/>
      <c r="P49565" s="93"/>
    </row>
    <row r="49566" spans="14:16">
      <c r="N49566" s="102"/>
      <c r="O49566" s="93"/>
      <c r="P49566" s="93"/>
    </row>
    <row r="49567" spans="14:16">
      <c r="N49567" s="102"/>
      <c r="O49567" s="93"/>
      <c r="P49567" s="93"/>
    </row>
    <row r="49568" spans="14:16">
      <c r="N49568" s="102"/>
      <c r="O49568" s="93"/>
      <c r="P49568" s="93"/>
    </row>
    <row r="49569" spans="14:16">
      <c r="N49569" s="102"/>
      <c r="O49569" s="93"/>
      <c r="P49569" s="93"/>
    </row>
    <row r="49570" spans="14:16">
      <c r="N49570" s="102"/>
      <c r="O49570" s="93"/>
      <c r="P49570" s="93"/>
    </row>
    <row r="49571" spans="14:16">
      <c r="N49571" s="102"/>
      <c r="O49571" s="93"/>
      <c r="P49571" s="93"/>
    </row>
    <row r="49572" spans="14:16">
      <c r="N49572" s="102"/>
      <c r="O49572" s="93"/>
      <c r="P49572" s="93"/>
    </row>
    <row r="49573" spans="14:16">
      <c r="N49573" s="102"/>
      <c r="O49573" s="93"/>
      <c r="P49573" s="93"/>
    </row>
    <row r="49574" spans="14:16">
      <c r="N49574" s="102"/>
      <c r="O49574" s="93"/>
      <c r="P49574" s="93"/>
    </row>
    <row r="49575" spans="14:16">
      <c r="N49575" s="102"/>
      <c r="O49575" s="93"/>
      <c r="P49575" s="93"/>
    </row>
    <row r="49576" spans="14:16">
      <c r="N49576" s="102"/>
      <c r="O49576" s="93"/>
      <c r="P49576" s="93"/>
    </row>
    <row r="49577" spans="14:16">
      <c r="N49577" s="102"/>
      <c r="O49577" s="93"/>
      <c r="P49577" s="93"/>
    </row>
    <row r="49578" spans="14:16">
      <c r="N49578" s="102"/>
      <c r="O49578" s="93"/>
      <c r="P49578" s="93"/>
    </row>
    <row r="49579" spans="14:16">
      <c r="N49579" s="102"/>
      <c r="O49579" s="93"/>
      <c r="P49579" s="93"/>
    </row>
    <row r="49580" spans="14:16">
      <c r="N49580" s="102"/>
      <c r="O49580" s="93"/>
      <c r="P49580" s="93"/>
    </row>
    <row r="49581" spans="14:16">
      <c r="N49581" s="102"/>
      <c r="O49581" s="93"/>
      <c r="P49581" s="93"/>
    </row>
    <row r="49582" spans="14:16">
      <c r="N49582" s="102"/>
      <c r="O49582" s="93"/>
      <c r="P49582" s="93"/>
    </row>
    <row r="49583" spans="14:16">
      <c r="N49583" s="102"/>
      <c r="O49583" s="93"/>
      <c r="P49583" s="93"/>
    </row>
    <row r="49584" spans="14:16">
      <c r="N49584" s="102"/>
      <c r="O49584" s="93"/>
      <c r="P49584" s="93"/>
    </row>
    <row r="49585" spans="14:16">
      <c r="N49585" s="102"/>
      <c r="O49585" s="93"/>
      <c r="P49585" s="93"/>
    </row>
    <row r="49586" spans="14:16">
      <c r="N49586" s="102"/>
      <c r="O49586" s="93"/>
      <c r="P49586" s="93"/>
    </row>
    <row r="49587" spans="14:16">
      <c r="N49587" s="102"/>
      <c r="O49587" s="93"/>
      <c r="P49587" s="93"/>
    </row>
    <row r="49588" spans="14:16">
      <c r="N49588" s="102"/>
      <c r="O49588" s="93"/>
      <c r="P49588" s="93"/>
    </row>
    <row r="49589" spans="14:16">
      <c r="N49589" s="102"/>
      <c r="O49589" s="93"/>
      <c r="P49589" s="93"/>
    </row>
    <row r="49590" spans="14:16">
      <c r="N49590" s="102"/>
      <c r="O49590" s="93"/>
      <c r="P49590" s="93"/>
    </row>
    <row r="49591" spans="14:16">
      <c r="N49591" s="102"/>
      <c r="O49591" s="93"/>
      <c r="P49591" s="93"/>
    </row>
    <row r="49592" spans="14:16">
      <c r="N49592" s="102"/>
      <c r="O49592" s="93"/>
      <c r="P49592" s="93"/>
    </row>
    <row r="49593" spans="14:16">
      <c r="N49593" s="102"/>
      <c r="O49593" s="93"/>
      <c r="P49593" s="93"/>
    </row>
    <row r="49594" spans="14:16">
      <c r="N49594" s="102"/>
      <c r="O49594" s="93"/>
      <c r="P49594" s="93"/>
    </row>
    <row r="49595" spans="14:16">
      <c r="N49595" s="102"/>
      <c r="O49595" s="93"/>
      <c r="P49595" s="93"/>
    </row>
    <row r="49596" spans="14:16">
      <c r="N49596" s="102"/>
      <c r="O49596" s="93"/>
      <c r="P49596" s="93"/>
    </row>
    <row r="49597" spans="14:16">
      <c r="N49597" s="102"/>
      <c r="O49597" s="93"/>
      <c r="P49597" s="93"/>
    </row>
    <row r="49598" spans="14:16">
      <c r="N49598" s="102"/>
      <c r="O49598" s="93"/>
      <c r="P49598" s="93"/>
    </row>
    <row r="49599" spans="14:16">
      <c r="N49599" s="102"/>
      <c r="O49599" s="93"/>
      <c r="P49599" s="93"/>
    </row>
    <row r="49600" spans="14:16">
      <c r="N49600" s="102"/>
      <c r="O49600" s="93"/>
      <c r="P49600" s="93"/>
    </row>
    <row r="49601" spans="14:16">
      <c r="N49601" s="102"/>
      <c r="O49601" s="93"/>
      <c r="P49601" s="93"/>
    </row>
    <row r="49602" spans="14:16">
      <c r="N49602" s="102"/>
      <c r="O49602" s="93"/>
      <c r="P49602" s="93"/>
    </row>
    <row r="49603" spans="14:16">
      <c r="N49603" s="102"/>
      <c r="O49603" s="93"/>
      <c r="P49603" s="93"/>
    </row>
    <row r="49604" spans="14:16">
      <c r="N49604" s="102"/>
      <c r="O49604" s="93"/>
      <c r="P49604" s="93"/>
    </row>
    <row r="49605" spans="14:16">
      <c r="N49605" s="102"/>
      <c r="O49605" s="93"/>
      <c r="P49605" s="93"/>
    </row>
    <row r="49606" spans="14:16">
      <c r="N49606" s="102"/>
      <c r="O49606" s="93"/>
      <c r="P49606" s="93"/>
    </row>
    <row r="49607" spans="14:16">
      <c r="N49607" s="102"/>
      <c r="O49607" s="93"/>
      <c r="P49607" s="93"/>
    </row>
    <row r="49608" spans="14:16">
      <c r="N49608" s="102"/>
      <c r="O49608" s="93"/>
      <c r="P49608" s="93"/>
    </row>
    <row r="49609" spans="14:16">
      <c r="N49609" s="102"/>
      <c r="O49609" s="93"/>
      <c r="P49609" s="93"/>
    </row>
    <row r="49610" spans="14:16">
      <c r="N49610" s="102"/>
      <c r="O49610" s="93"/>
      <c r="P49610" s="93"/>
    </row>
    <row r="49611" spans="14:16">
      <c r="N49611" s="102"/>
      <c r="O49611" s="93"/>
      <c r="P49611" s="93"/>
    </row>
    <row r="49612" spans="14:16">
      <c r="N49612" s="102"/>
      <c r="O49612" s="93"/>
      <c r="P49612" s="93"/>
    </row>
    <row r="49613" spans="14:16">
      <c r="N49613" s="102"/>
      <c r="O49613" s="93"/>
      <c r="P49613" s="93"/>
    </row>
    <row r="49614" spans="14:16">
      <c r="N49614" s="102"/>
      <c r="O49614" s="93"/>
      <c r="P49614" s="93"/>
    </row>
    <row r="49615" spans="14:16">
      <c r="N49615" s="102"/>
      <c r="O49615" s="93"/>
      <c r="P49615" s="93"/>
    </row>
    <row r="49616" spans="14:16">
      <c r="N49616" s="102"/>
      <c r="O49616" s="93"/>
      <c r="P49616" s="93"/>
    </row>
    <row r="49617" spans="14:16">
      <c r="N49617" s="102"/>
      <c r="O49617" s="93"/>
      <c r="P49617" s="93"/>
    </row>
    <row r="49618" spans="14:16">
      <c r="N49618" s="102"/>
      <c r="O49618" s="93"/>
      <c r="P49618" s="93"/>
    </row>
    <row r="49619" spans="14:16">
      <c r="N49619" s="102"/>
      <c r="O49619" s="93"/>
      <c r="P49619" s="93"/>
    </row>
    <row r="49620" spans="14:16">
      <c r="N49620" s="102"/>
      <c r="O49620" s="93"/>
      <c r="P49620" s="93"/>
    </row>
    <row r="49621" spans="14:16">
      <c r="N49621" s="102"/>
      <c r="O49621" s="93"/>
      <c r="P49621" s="93"/>
    </row>
    <row r="49622" spans="14:16">
      <c r="N49622" s="102"/>
      <c r="O49622" s="93"/>
      <c r="P49622" s="93"/>
    </row>
    <row r="49623" spans="14:16">
      <c r="N49623" s="102"/>
      <c r="O49623" s="93"/>
      <c r="P49623" s="93"/>
    </row>
    <row r="49624" spans="14:16">
      <c r="N49624" s="102"/>
      <c r="O49624" s="93"/>
      <c r="P49624" s="93"/>
    </row>
    <row r="49625" spans="14:16">
      <c r="N49625" s="102"/>
      <c r="O49625" s="93"/>
      <c r="P49625" s="93"/>
    </row>
    <row r="49626" spans="14:16">
      <c r="N49626" s="102"/>
      <c r="O49626" s="93"/>
      <c r="P49626" s="93"/>
    </row>
    <row r="49627" spans="14:16">
      <c r="N49627" s="102"/>
      <c r="O49627" s="93"/>
      <c r="P49627" s="93"/>
    </row>
    <row r="49628" spans="14:16">
      <c r="N49628" s="102"/>
      <c r="O49628" s="93"/>
      <c r="P49628" s="93"/>
    </row>
    <row r="49629" spans="14:16">
      <c r="N49629" s="102"/>
      <c r="O49629" s="93"/>
      <c r="P49629" s="93"/>
    </row>
    <row r="49630" spans="14:16">
      <c r="N49630" s="102"/>
      <c r="O49630" s="93"/>
      <c r="P49630" s="93"/>
    </row>
    <row r="49631" spans="14:16">
      <c r="N49631" s="102"/>
      <c r="O49631" s="93"/>
      <c r="P49631" s="93"/>
    </row>
    <row r="49632" spans="14:16">
      <c r="N49632" s="102"/>
      <c r="O49632" s="93"/>
      <c r="P49632" s="93"/>
    </row>
    <row r="49633" spans="14:16">
      <c r="N49633" s="102"/>
      <c r="O49633" s="93"/>
      <c r="P49633" s="93"/>
    </row>
    <row r="49634" spans="14:16">
      <c r="N49634" s="102"/>
      <c r="O49634" s="93"/>
      <c r="P49634" s="93"/>
    </row>
    <row r="49635" spans="14:16">
      <c r="N49635" s="102"/>
      <c r="O49635" s="93"/>
      <c r="P49635" s="93"/>
    </row>
    <row r="49636" spans="14:16">
      <c r="N49636" s="102"/>
      <c r="O49636" s="93"/>
      <c r="P49636" s="93"/>
    </row>
    <row r="49637" spans="14:16">
      <c r="N49637" s="102"/>
      <c r="O49637" s="93"/>
      <c r="P49637" s="93"/>
    </row>
    <row r="49638" spans="14:16">
      <c r="N49638" s="102"/>
      <c r="O49638" s="93"/>
      <c r="P49638" s="93"/>
    </row>
    <row r="49639" spans="14:16">
      <c r="N49639" s="102"/>
      <c r="O49639" s="93"/>
      <c r="P49639" s="93"/>
    </row>
    <row r="49640" spans="14:16">
      <c r="N49640" s="102"/>
      <c r="O49640" s="93"/>
      <c r="P49640" s="93"/>
    </row>
    <row r="49641" spans="14:16">
      <c r="N49641" s="102"/>
      <c r="O49641" s="93"/>
      <c r="P49641" s="93"/>
    </row>
    <row r="49642" spans="14:16">
      <c r="N49642" s="102"/>
      <c r="O49642" s="93"/>
      <c r="P49642" s="93"/>
    </row>
    <row r="49643" spans="14:16">
      <c r="N49643" s="102"/>
      <c r="O49643" s="93"/>
      <c r="P49643" s="93"/>
    </row>
    <row r="49644" spans="14:16">
      <c r="N49644" s="102"/>
      <c r="O49644" s="93"/>
      <c r="P49644" s="93"/>
    </row>
    <row r="49645" spans="14:16">
      <c r="N49645" s="102"/>
      <c r="O49645" s="93"/>
      <c r="P49645" s="93"/>
    </row>
    <row r="49646" spans="14:16">
      <c r="N49646" s="102"/>
      <c r="O49646" s="93"/>
      <c r="P49646" s="93"/>
    </row>
    <row r="49647" spans="14:16">
      <c r="N49647" s="102"/>
      <c r="O49647" s="93"/>
      <c r="P49647" s="93"/>
    </row>
    <row r="49648" spans="14:16">
      <c r="N49648" s="102"/>
      <c r="O49648" s="93"/>
      <c r="P49648" s="93"/>
    </row>
    <row r="49649" spans="14:16">
      <c r="N49649" s="102"/>
      <c r="O49649" s="93"/>
      <c r="P49649" s="93"/>
    </row>
    <row r="49650" spans="14:16">
      <c r="N49650" s="102"/>
      <c r="O49650" s="93"/>
      <c r="P49650" s="93"/>
    </row>
    <row r="49651" spans="14:16">
      <c r="N49651" s="102"/>
      <c r="O49651" s="93"/>
      <c r="P49651" s="93"/>
    </row>
    <row r="49652" spans="14:16">
      <c r="N49652" s="102"/>
      <c r="O49652" s="93"/>
      <c r="P49652" s="93"/>
    </row>
    <row r="49653" spans="14:16">
      <c r="N49653" s="102"/>
      <c r="O49653" s="93"/>
      <c r="P49653" s="93"/>
    </row>
    <row r="49654" spans="14:16">
      <c r="N49654" s="102"/>
      <c r="O49654" s="93"/>
      <c r="P49654" s="93"/>
    </row>
    <row r="49655" spans="14:16">
      <c r="N49655" s="102"/>
      <c r="O49655" s="93"/>
      <c r="P49655" s="93"/>
    </row>
    <row r="49656" spans="14:16">
      <c r="N49656" s="102"/>
      <c r="O49656" s="93"/>
      <c r="P49656" s="93"/>
    </row>
    <row r="49657" spans="14:16">
      <c r="N49657" s="102"/>
      <c r="O49657" s="93"/>
      <c r="P49657" s="93"/>
    </row>
    <row r="49658" spans="14:16">
      <c r="N49658" s="102"/>
      <c r="O49658" s="93"/>
      <c r="P49658" s="93"/>
    </row>
    <row r="49659" spans="14:16">
      <c r="N49659" s="102"/>
      <c r="O49659" s="93"/>
      <c r="P49659" s="93"/>
    </row>
    <row r="49660" spans="14:16">
      <c r="N49660" s="102"/>
      <c r="O49660" s="93"/>
      <c r="P49660" s="93"/>
    </row>
    <row r="49661" spans="14:16">
      <c r="N49661" s="102"/>
      <c r="O49661" s="93"/>
      <c r="P49661" s="93"/>
    </row>
    <row r="49662" spans="14:16">
      <c r="N49662" s="102"/>
      <c r="O49662" s="93"/>
      <c r="P49662" s="93"/>
    </row>
    <row r="49663" spans="14:16">
      <c r="N49663" s="102"/>
      <c r="O49663" s="93"/>
      <c r="P49663" s="93"/>
    </row>
    <row r="49664" spans="14:16">
      <c r="N49664" s="102"/>
      <c r="O49664" s="93"/>
      <c r="P49664" s="93"/>
    </row>
    <row r="49665" spans="14:16">
      <c r="N49665" s="102"/>
      <c r="O49665" s="93"/>
      <c r="P49665" s="93"/>
    </row>
    <row r="49666" spans="14:16">
      <c r="N49666" s="102"/>
      <c r="O49666" s="93"/>
      <c r="P49666" s="93"/>
    </row>
    <row r="49667" spans="14:16">
      <c r="N49667" s="102"/>
      <c r="O49667" s="93"/>
      <c r="P49667" s="93"/>
    </row>
    <row r="49668" spans="14:16">
      <c r="N49668" s="102"/>
      <c r="O49668" s="93"/>
      <c r="P49668" s="93"/>
    </row>
    <row r="49669" spans="14:16">
      <c r="N49669" s="102"/>
      <c r="O49669" s="93"/>
      <c r="P49669" s="93"/>
    </row>
    <row r="49670" spans="14:16">
      <c r="N49670" s="102"/>
      <c r="O49670" s="93"/>
      <c r="P49670" s="93"/>
    </row>
    <row r="49671" spans="14:16">
      <c r="N49671" s="102"/>
      <c r="O49671" s="93"/>
      <c r="P49671" s="93"/>
    </row>
    <row r="49672" spans="14:16">
      <c r="N49672" s="102"/>
      <c r="O49672" s="93"/>
      <c r="P49672" s="93"/>
    </row>
    <row r="49673" spans="14:16">
      <c r="N49673" s="102"/>
      <c r="O49673" s="93"/>
      <c r="P49673" s="93"/>
    </row>
    <row r="49674" spans="14:16">
      <c r="N49674" s="102"/>
      <c r="O49674" s="93"/>
      <c r="P49674" s="93"/>
    </row>
    <row r="49675" spans="14:16">
      <c r="N49675" s="102"/>
      <c r="O49675" s="93"/>
      <c r="P49675" s="93"/>
    </row>
    <row r="49676" spans="14:16">
      <c r="N49676" s="102"/>
      <c r="O49676" s="93"/>
      <c r="P49676" s="93"/>
    </row>
    <row r="49677" spans="14:16">
      <c r="N49677" s="102"/>
      <c r="O49677" s="93"/>
      <c r="P49677" s="93"/>
    </row>
    <row r="49678" spans="14:16">
      <c r="N49678" s="102"/>
      <c r="O49678" s="93"/>
      <c r="P49678" s="93"/>
    </row>
    <row r="49679" spans="14:16">
      <c r="N49679" s="102"/>
      <c r="O49679" s="93"/>
      <c r="P49679" s="93"/>
    </row>
    <row r="49680" spans="14:16">
      <c r="N49680" s="102"/>
      <c r="O49680" s="93"/>
      <c r="P49680" s="93"/>
    </row>
    <row r="49681" spans="14:16">
      <c r="N49681" s="102"/>
      <c r="O49681" s="93"/>
      <c r="P49681" s="93"/>
    </row>
    <row r="49682" spans="14:16">
      <c r="N49682" s="102"/>
      <c r="O49682" s="93"/>
      <c r="P49682" s="93"/>
    </row>
    <row r="49683" spans="14:16">
      <c r="N49683" s="102"/>
      <c r="O49683" s="93"/>
      <c r="P49683" s="93"/>
    </row>
    <row r="49684" spans="14:16">
      <c r="N49684" s="102"/>
      <c r="O49684" s="93"/>
      <c r="P49684" s="93"/>
    </row>
    <row r="49685" spans="14:16">
      <c r="N49685" s="102"/>
      <c r="O49685" s="93"/>
      <c r="P49685" s="93"/>
    </row>
    <row r="49686" spans="14:16">
      <c r="N49686" s="102"/>
      <c r="O49686" s="93"/>
      <c r="P49686" s="93"/>
    </row>
    <row r="49687" spans="14:16">
      <c r="N49687" s="102"/>
      <c r="O49687" s="93"/>
      <c r="P49687" s="93"/>
    </row>
    <row r="49688" spans="14:16">
      <c r="N49688" s="102"/>
      <c r="O49688" s="93"/>
      <c r="P49688" s="93"/>
    </row>
    <row r="49689" spans="14:16">
      <c r="N49689" s="102"/>
      <c r="O49689" s="93"/>
      <c r="P49689" s="93"/>
    </row>
    <row r="49690" spans="14:16">
      <c r="N49690" s="102"/>
      <c r="O49690" s="93"/>
      <c r="P49690" s="93"/>
    </row>
    <row r="49691" spans="14:16">
      <c r="N49691" s="102"/>
      <c r="O49691" s="93"/>
      <c r="P49691" s="93"/>
    </row>
    <row r="49692" spans="14:16">
      <c r="N49692" s="102"/>
      <c r="O49692" s="93"/>
      <c r="P49692" s="93"/>
    </row>
    <row r="49693" spans="14:16">
      <c r="N49693" s="102"/>
      <c r="O49693" s="93"/>
      <c r="P49693" s="93"/>
    </row>
    <row r="49694" spans="14:16">
      <c r="N49694" s="102"/>
      <c r="O49694" s="93"/>
      <c r="P49694" s="93"/>
    </row>
    <row r="49695" spans="14:16">
      <c r="N49695" s="102"/>
      <c r="O49695" s="93"/>
      <c r="P49695" s="93"/>
    </row>
    <row r="49696" spans="14:16">
      <c r="N49696" s="102"/>
      <c r="O49696" s="93"/>
      <c r="P49696" s="93"/>
    </row>
    <row r="49697" spans="14:16">
      <c r="N49697" s="102"/>
      <c r="O49697" s="93"/>
      <c r="P49697" s="93"/>
    </row>
    <row r="49698" spans="14:16">
      <c r="N49698" s="102"/>
      <c r="O49698" s="93"/>
      <c r="P49698" s="93"/>
    </row>
    <row r="49699" spans="14:16">
      <c r="N49699" s="102"/>
      <c r="O49699" s="93"/>
      <c r="P49699" s="93"/>
    </row>
    <row r="49700" spans="14:16">
      <c r="N49700" s="102"/>
      <c r="O49700" s="93"/>
      <c r="P49700" s="93"/>
    </row>
    <row r="49701" spans="14:16">
      <c r="N49701" s="102"/>
      <c r="O49701" s="93"/>
      <c r="P49701" s="93"/>
    </row>
    <row r="49702" spans="14:16">
      <c r="N49702" s="102"/>
      <c r="O49702" s="93"/>
      <c r="P49702" s="93"/>
    </row>
    <row r="49703" spans="14:16">
      <c r="N49703" s="102"/>
      <c r="O49703" s="93"/>
      <c r="P49703" s="93"/>
    </row>
    <row r="49704" spans="14:16">
      <c r="N49704" s="102"/>
      <c r="O49704" s="93"/>
      <c r="P49704" s="93"/>
    </row>
    <row r="49705" spans="14:16">
      <c r="N49705" s="102"/>
      <c r="O49705" s="93"/>
      <c r="P49705" s="93"/>
    </row>
    <row r="49706" spans="14:16">
      <c r="N49706" s="102"/>
      <c r="O49706" s="93"/>
      <c r="P49706" s="93"/>
    </row>
    <row r="49707" spans="14:16">
      <c r="N49707" s="102"/>
      <c r="O49707" s="93"/>
      <c r="P49707" s="93"/>
    </row>
    <row r="49708" spans="14:16">
      <c r="N49708" s="102"/>
      <c r="O49708" s="93"/>
      <c r="P49708" s="93"/>
    </row>
    <row r="49709" spans="14:16">
      <c r="N49709" s="102"/>
      <c r="O49709" s="93"/>
      <c r="P49709" s="93"/>
    </row>
    <row r="49710" spans="14:16">
      <c r="N49710" s="102"/>
      <c r="O49710" s="93"/>
      <c r="P49710" s="93"/>
    </row>
    <row r="49711" spans="14:16">
      <c r="N49711" s="102"/>
      <c r="O49711" s="93"/>
      <c r="P49711" s="93"/>
    </row>
    <row r="49712" spans="14:16">
      <c r="N49712" s="102"/>
      <c r="O49712" s="93"/>
      <c r="P49712" s="93"/>
    </row>
    <row r="49713" spans="14:16">
      <c r="N49713" s="102"/>
      <c r="O49713" s="93"/>
      <c r="P49713" s="93"/>
    </row>
    <row r="49714" spans="14:16">
      <c r="N49714" s="102"/>
      <c r="O49714" s="93"/>
      <c r="P49714" s="93"/>
    </row>
    <row r="49715" spans="14:16">
      <c r="N49715" s="102"/>
      <c r="O49715" s="93"/>
      <c r="P49715" s="93"/>
    </row>
    <row r="49716" spans="14:16">
      <c r="N49716" s="102"/>
      <c r="O49716" s="93"/>
      <c r="P49716" s="93"/>
    </row>
    <row r="49717" spans="14:16">
      <c r="N49717" s="102"/>
      <c r="O49717" s="93"/>
      <c r="P49717" s="93"/>
    </row>
    <row r="49718" spans="14:16">
      <c r="N49718" s="102"/>
      <c r="O49718" s="93"/>
      <c r="P49718" s="93"/>
    </row>
    <row r="49719" spans="14:16">
      <c r="N49719" s="102"/>
      <c r="O49719" s="93"/>
      <c r="P49719" s="93"/>
    </row>
    <row r="49720" spans="14:16">
      <c r="N49720" s="102"/>
      <c r="O49720" s="93"/>
      <c r="P49720" s="93"/>
    </row>
    <row r="49721" spans="14:16">
      <c r="N49721" s="102"/>
      <c r="O49721" s="93"/>
      <c r="P49721" s="93"/>
    </row>
    <row r="49722" spans="14:16">
      <c r="N49722" s="102"/>
      <c r="O49722" s="93"/>
      <c r="P49722" s="93"/>
    </row>
    <row r="49723" spans="14:16">
      <c r="N49723" s="102"/>
      <c r="O49723" s="93"/>
      <c r="P49723" s="93"/>
    </row>
    <row r="49724" spans="14:16">
      <c r="N49724" s="102"/>
      <c r="O49724" s="93"/>
      <c r="P49724" s="93"/>
    </row>
    <row r="49725" spans="14:16">
      <c r="N49725" s="102"/>
      <c r="O49725" s="93"/>
      <c r="P49725" s="93"/>
    </row>
    <row r="49726" spans="14:16">
      <c r="N49726" s="102"/>
      <c r="O49726" s="93"/>
      <c r="P49726" s="93"/>
    </row>
    <row r="49727" spans="14:16">
      <c r="N49727" s="102"/>
      <c r="O49727" s="93"/>
      <c r="P49727" s="93"/>
    </row>
    <row r="49728" spans="14:16">
      <c r="N49728" s="102"/>
      <c r="O49728" s="93"/>
      <c r="P49728" s="93"/>
    </row>
    <row r="49729" spans="14:16">
      <c r="N49729" s="102"/>
      <c r="O49729" s="93"/>
      <c r="P49729" s="93"/>
    </row>
    <row r="49730" spans="14:16">
      <c r="N49730" s="102"/>
      <c r="O49730" s="93"/>
      <c r="P49730" s="93"/>
    </row>
    <row r="49731" spans="14:16">
      <c r="N49731" s="102"/>
      <c r="O49731" s="93"/>
      <c r="P49731" s="93"/>
    </row>
    <row r="49732" spans="14:16">
      <c r="N49732" s="102"/>
      <c r="O49732" s="93"/>
      <c r="P49732" s="93"/>
    </row>
    <row r="49733" spans="14:16">
      <c r="N49733" s="102"/>
      <c r="O49733" s="93"/>
      <c r="P49733" s="93"/>
    </row>
    <row r="49734" spans="14:16">
      <c r="N49734" s="102"/>
      <c r="O49734" s="93"/>
      <c r="P49734" s="93"/>
    </row>
    <row r="49735" spans="14:16">
      <c r="N49735" s="102"/>
      <c r="O49735" s="93"/>
      <c r="P49735" s="93"/>
    </row>
    <row r="49736" spans="14:16">
      <c r="N49736" s="102"/>
      <c r="O49736" s="93"/>
      <c r="P49736" s="93"/>
    </row>
    <row r="49737" spans="14:16">
      <c r="N49737" s="102"/>
      <c r="O49737" s="93"/>
      <c r="P49737" s="93"/>
    </row>
    <row r="49738" spans="14:16">
      <c r="N49738" s="102"/>
      <c r="O49738" s="93"/>
      <c r="P49738" s="93"/>
    </row>
    <row r="49739" spans="14:16">
      <c r="N49739" s="102"/>
      <c r="O49739" s="93"/>
      <c r="P49739" s="93"/>
    </row>
    <row r="49740" spans="14:16">
      <c r="N49740" s="102"/>
      <c r="O49740" s="93"/>
      <c r="P49740" s="93"/>
    </row>
    <row r="49741" spans="14:16">
      <c r="N49741" s="102"/>
      <c r="O49741" s="93"/>
      <c r="P49741" s="93"/>
    </row>
    <row r="49742" spans="14:16">
      <c r="N49742" s="102"/>
      <c r="O49742" s="93"/>
      <c r="P49742" s="93"/>
    </row>
    <row r="49743" spans="14:16">
      <c r="N49743" s="102"/>
      <c r="O49743" s="93"/>
      <c r="P49743" s="93"/>
    </row>
    <row r="49744" spans="14:16">
      <c r="N49744" s="102"/>
      <c r="O49744" s="93"/>
      <c r="P49744" s="93"/>
    </row>
    <row r="49745" spans="14:16">
      <c r="N49745" s="102"/>
      <c r="O49745" s="93"/>
      <c r="P49745" s="93"/>
    </row>
    <row r="49746" spans="14:16">
      <c r="N49746" s="102"/>
      <c r="O49746" s="93"/>
      <c r="P49746" s="93"/>
    </row>
    <row r="49747" spans="14:16">
      <c r="N49747" s="102"/>
      <c r="O49747" s="93"/>
      <c r="P49747" s="93"/>
    </row>
    <row r="49748" spans="14:16">
      <c r="N49748" s="102"/>
      <c r="O49748" s="93"/>
      <c r="P49748" s="93"/>
    </row>
    <row r="49749" spans="14:16">
      <c r="N49749" s="102"/>
      <c r="O49749" s="93"/>
      <c r="P49749" s="93"/>
    </row>
    <row r="49750" spans="14:16">
      <c r="N49750" s="102"/>
      <c r="O49750" s="93"/>
      <c r="P49750" s="93"/>
    </row>
    <row r="49751" spans="14:16">
      <c r="N49751" s="102"/>
      <c r="O49751" s="93"/>
      <c r="P49751" s="93"/>
    </row>
    <row r="49752" spans="14:16">
      <c r="N49752" s="102"/>
      <c r="O49752" s="93"/>
      <c r="P49752" s="93"/>
    </row>
    <row r="49753" spans="14:16">
      <c r="N49753" s="102"/>
      <c r="O49753" s="93"/>
      <c r="P49753" s="93"/>
    </row>
    <row r="49754" spans="14:16">
      <c r="N49754" s="102"/>
      <c r="O49754" s="93"/>
      <c r="P49754" s="93"/>
    </row>
    <row r="49755" spans="14:16">
      <c r="N49755" s="102"/>
      <c r="O49755" s="93"/>
      <c r="P49755" s="93"/>
    </row>
    <row r="49756" spans="14:16">
      <c r="N49756" s="102"/>
      <c r="O49756" s="93"/>
      <c r="P49756" s="93"/>
    </row>
    <row r="49757" spans="14:16">
      <c r="N49757" s="102"/>
      <c r="O49757" s="93"/>
      <c r="P49757" s="93"/>
    </row>
    <row r="49758" spans="14:16">
      <c r="N49758" s="102"/>
      <c r="O49758" s="93"/>
      <c r="P49758" s="93"/>
    </row>
    <row r="49759" spans="14:16">
      <c r="N49759" s="102"/>
      <c r="O49759" s="93"/>
      <c r="P49759" s="93"/>
    </row>
    <row r="49760" spans="14:16">
      <c r="N49760" s="102"/>
      <c r="O49760" s="93"/>
      <c r="P49760" s="93"/>
    </row>
    <row r="49761" spans="14:16">
      <c r="N49761" s="102"/>
      <c r="O49761" s="93"/>
      <c r="P49761" s="93"/>
    </row>
    <row r="49762" spans="14:16">
      <c r="N49762" s="102"/>
      <c r="O49762" s="93"/>
      <c r="P49762" s="93"/>
    </row>
    <row r="49763" spans="14:16">
      <c r="N49763" s="102"/>
      <c r="O49763" s="93"/>
      <c r="P49763" s="93"/>
    </row>
    <row r="49764" spans="14:16">
      <c r="N49764" s="102"/>
      <c r="O49764" s="93"/>
      <c r="P49764" s="93"/>
    </row>
    <row r="49765" spans="14:16">
      <c r="N49765" s="102"/>
      <c r="O49765" s="93"/>
      <c r="P49765" s="93"/>
    </row>
    <row r="49766" spans="14:16">
      <c r="N49766" s="102"/>
      <c r="O49766" s="93"/>
      <c r="P49766" s="93"/>
    </row>
    <row r="49767" spans="14:16">
      <c r="N49767" s="102"/>
      <c r="O49767" s="93"/>
      <c r="P49767" s="93"/>
    </row>
    <row r="49768" spans="14:16">
      <c r="N49768" s="102"/>
      <c r="O49768" s="93"/>
      <c r="P49768" s="93"/>
    </row>
    <row r="49769" spans="14:16">
      <c r="N49769" s="102"/>
      <c r="O49769" s="93"/>
      <c r="P49769" s="93"/>
    </row>
    <row r="49770" spans="14:16">
      <c r="N49770" s="102"/>
      <c r="O49770" s="93"/>
      <c r="P49770" s="93"/>
    </row>
    <row r="49771" spans="14:16">
      <c r="N49771" s="102"/>
      <c r="O49771" s="93"/>
      <c r="P49771" s="93"/>
    </row>
    <row r="49772" spans="14:16">
      <c r="N49772" s="102"/>
      <c r="O49772" s="93"/>
      <c r="P49772" s="93"/>
    </row>
    <row r="49773" spans="14:16">
      <c r="N49773" s="102"/>
      <c r="O49773" s="93"/>
      <c r="P49773" s="93"/>
    </row>
    <row r="49774" spans="14:16">
      <c r="N49774" s="102"/>
      <c r="O49774" s="93"/>
      <c r="P49774" s="93"/>
    </row>
    <row r="49775" spans="14:16">
      <c r="N49775" s="102"/>
      <c r="O49775" s="93"/>
      <c r="P49775" s="93"/>
    </row>
    <row r="49776" spans="14:16">
      <c r="N49776" s="102"/>
      <c r="O49776" s="93"/>
      <c r="P49776" s="93"/>
    </row>
    <row r="49777" spans="14:16">
      <c r="N49777" s="102"/>
      <c r="O49777" s="93"/>
      <c r="P49777" s="93"/>
    </row>
    <row r="49778" spans="14:16">
      <c r="N49778" s="102"/>
      <c r="O49778" s="93"/>
      <c r="P49778" s="93"/>
    </row>
    <row r="49779" spans="14:16">
      <c r="N49779" s="102"/>
      <c r="O49779" s="93"/>
      <c r="P49779" s="93"/>
    </row>
    <row r="49780" spans="14:16">
      <c r="N49780" s="102"/>
      <c r="O49780" s="93"/>
      <c r="P49780" s="93"/>
    </row>
    <row r="49781" spans="14:16">
      <c r="N49781" s="102"/>
      <c r="O49781" s="93"/>
      <c r="P49781" s="93"/>
    </row>
    <row r="49782" spans="14:16">
      <c r="N49782" s="102"/>
      <c r="O49782" s="93"/>
      <c r="P49782" s="93"/>
    </row>
    <row r="49783" spans="14:16">
      <c r="N49783" s="102"/>
      <c r="O49783" s="93"/>
      <c r="P49783" s="93"/>
    </row>
    <row r="49784" spans="14:16">
      <c r="N49784" s="102"/>
      <c r="O49784" s="93"/>
      <c r="P49784" s="93"/>
    </row>
    <row r="49785" spans="14:16">
      <c r="N49785" s="102"/>
      <c r="O49785" s="93"/>
      <c r="P49785" s="93"/>
    </row>
    <row r="49786" spans="14:16">
      <c r="N49786" s="102"/>
      <c r="O49786" s="93"/>
      <c r="P49786" s="93"/>
    </row>
    <row r="49787" spans="14:16">
      <c r="N49787" s="102"/>
      <c r="O49787" s="93"/>
      <c r="P49787" s="93"/>
    </row>
    <row r="49788" spans="14:16">
      <c r="N49788" s="102"/>
      <c r="O49788" s="93"/>
      <c r="P49788" s="93"/>
    </row>
    <row r="49789" spans="14:16">
      <c r="N49789" s="102"/>
      <c r="O49789" s="93"/>
      <c r="P49789" s="93"/>
    </row>
    <row r="49790" spans="14:16">
      <c r="N49790" s="102"/>
      <c r="O49790" s="93"/>
      <c r="P49790" s="93"/>
    </row>
    <row r="49791" spans="14:16">
      <c r="N49791" s="102"/>
      <c r="O49791" s="93"/>
      <c r="P49791" s="93"/>
    </row>
    <row r="49792" spans="14:16">
      <c r="N49792" s="102"/>
      <c r="O49792" s="93"/>
      <c r="P49792" s="93"/>
    </row>
    <row r="49793" spans="14:16">
      <c r="N49793" s="102"/>
      <c r="O49793" s="93"/>
      <c r="P49793" s="93"/>
    </row>
    <row r="49794" spans="14:16">
      <c r="N49794" s="102"/>
      <c r="O49794" s="93"/>
      <c r="P49794" s="93"/>
    </row>
    <row r="49795" spans="14:16">
      <c r="N49795" s="102"/>
      <c r="O49795" s="93"/>
      <c r="P49795" s="93"/>
    </row>
    <row r="49796" spans="14:16">
      <c r="N49796" s="102"/>
      <c r="O49796" s="93"/>
      <c r="P49796" s="93"/>
    </row>
    <row r="49797" spans="14:16">
      <c r="N49797" s="102"/>
      <c r="O49797" s="93"/>
      <c r="P49797" s="93"/>
    </row>
    <row r="49798" spans="14:16">
      <c r="N49798" s="102"/>
      <c r="O49798" s="93"/>
      <c r="P49798" s="93"/>
    </row>
    <row r="49799" spans="14:16">
      <c r="N49799" s="102"/>
      <c r="O49799" s="93"/>
      <c r="P49799" s="93"/>
    </row>
    <row r="49800" spans="14:16">
      <c r="N49800" s="102"/>
      <c r="O49800" s="93"/>
      <c r="P49800" s="93"/>
    </row>
    <row r="49801" spans="14:16">
      <c r="N49801" s="102"/>
      <c r="O49801" s="93"/>
      <c r="P49801" s="93"/>
    </row>
    <row r="49802" spans="14:16">
      <c r="N49802" s="102"/>
      <c r="O49802" s="93"/>
      <c r="P49802" s="93"/>
    </row>
    <row r="49803" spans="14:16">
      <c r="N49803" s="102"/>
      <c r="O49803" s="93"/>
      <c r="P49803" s="93"/>
    </row>
    <row r="49804" spans="14:16">
      <c r="N49804" s="102"/>
      <c r="O49804" s="93"/>
      <c r="P49804" s="93"/>
    </row>
    <row r="49805" spans="14:16">
      <c r="N49805" s="102"/>
      <c r="O49805" s="93"/>
      <c r="P49805" s="93"/>
    </row>
    <row r="49806" spans="14:16">
      <c r="N49806" s="102"/>
      <c r="O49806" s="93"/>
      <c r="P49806" s="93"/>
    </row>
    <row r="49807" spans="14:16">
      <c r="N49807" s="102"/>
      <c r="O49807" s="93"/>
      <c r="P49807" s="93"/>
    </row>
    <row r="49808" spans="14:16">
      <c r="N49808" s="102"/>
      <c r="O49808" s="93"/>
      <c r="P49808" s="93"/>
    </row>
    <row r="49809" spans="14:16">
      <c r="N49809" s="102"/>
      <c r="O49809" s="93"/>
      <c r="P49809" s="93"/>
    </row>
    <row r="49810" spans="14:16">
      <c r="N49810" s="102"/>
      <c r="O49810" s="93"/>
      <c r="P49810" s="93"/>
    </row>
    <row r="49811" spans="14:16">
      <c r="N49811" s="102"/>
      <c r="O49811" s="93"/>
      <c r="P49811" s="93"/>
    </row>
    <row r="49812" spans="14:16">
      <c r="N49812" s="102"/>
      <c r="O49812" s="93"/>
      <c r="P49812" s="93"/>
    </row>
    <row r="49813" spans="14:16">
      <c r="N49813" s="102"/>
      <c r="O49813" s="93"/>
      <c r="P49813" s="93"/>
    </row>
    <row r="49814" spans="14:16">
      <c r="N49814" s="102"/>
      <c r="O49814" s="93"/>
      <c r="P49814" s="93"/>
    </row>
    <row r="49815" spans="14:16">
      <c r="N49815" s="102"/>
      <c r="O49815" s="93"/>
      <c r="P49815" s="93"/>
    </row>
    <row r="49816" spans="14:16">
      <c r="N49816" s="102"/>
      <c r="O49816" s="93"/>
      <c r="P49816" s="93"/>
    </row>
    <row r="49817" spans="14:16">
      <c r="N49817" s="102"/>
      <c r="O49817" s="93"/>
      <c r="P49817" s="93"/>
    </row>
    <row r="49818" spans="14:16">
      <c r="N49818" s="102"/>
      <c r="O49818" s="93"/>
      <c r="P49818" s="93"/>
    </row>
    <row r="49819" spans="14:16">
      <c r="N49819" s="102"/>
      <c r="O49819" s="93"/>
      <c r="P49819" s="93"/>
    </row>
    <row r="49820" spans="14:16">
      <c r="N49820" s="102"/>
      <c r="O49820" s="93"/>
      <c r="P49820" s="93"/>
    </row>
    <row r="49821" spans="14:16">
      <c r="N49821" s="102"/>
      <c r="O49821" s="93"/>
      <c r="P49821" s="93"/>
    </row>
    <row r="49822" spans="14:16">
      <c r="N49822" s="102"/>
      <c r="O49822" s="93"/>
      <c r="P49822" s="93"/>
    </row>
    <row r="49823" spans="14:16">
      <c r="N49823" s="102"/>
      <c r="O49823" s="93"/>
      <c r="P49823" s="93"/>
    </row>
    <row r="49824" spans="14:16">
      <c r="N49824" s="102"/>
      <c r="O49824" s="93"/>
      <c r="P49824" s="93"/>
    </row>
    <row r="49825" spans="14:16">
      <c r="N49825" s="102"/>
      <c r="O49825" s="93"/>
      <c r="P49825" s="93"/>
    </row>
    <row r="49826" spans="14:16">
      <c r="N49826" s="102"/>
      <c r="O49826" s="93"/>
      <c r="P49826" s="93"/>
    </row>
    <row r="49827" spans="14:16">
      <c r="N49827" s="102"/>
      <c r="O49827" s="93"/>
      <c r="P49827" s="93"/>
    </row>
    <row r="49828" spans="14:16">
      <c r="N49828" s="102"/>
      <c r="O49828" s="93"/>
      <c r="P49828" s="93"/>
    </row>
    <row r="49829" spans="14:16">
      <c r="N49829" s="102"/>
      <c r="O49829" s="93"/>
      <c r="P49829" s="93"/>
    </row>
    <row r="49830" spans="14:16">
      <c r="N49830" s="102"/>
      <c r="O49830" s="93"/>
      <c r="P49830" s="93"/>
    </row>
    <row r="49831" spans="14:16">
      <c r="N49831" s="102"/>
      <c r="O49831" s="93"/>
      <c r="P49831" s="93"/>
    </row>
    <row r="49832" spans="14:16">
      <c r="N49832" s="102"/>
      <c r="O49832" s="93"/>
      <c r="P49832" s="93"/>
    </row>
    <row r="49833" spans="14:16">
      <c r="N49833" s="102"/>
      <c r="O49833" s="93"/>
      <c r="P49833" s="93"/>
    </row>
    <row r="49834" spans="14:16">
      <c r="N49834" s="102"/>
      <c r="O49834" s="93"/>
      <c r="P49834" s="93"/>
    </row>
    <row r="49835" spans="14:16">
      <c r="N49835" s="102"/>
      <c r="O49835" s="93"/>
      <c r="P49835" s="93"/>
    </row>
    <row r="49836" spans="14:16">
      <c r="N49836" s="102"/>
      <c r="O49836" s="93"/>
      <c r="P49836" s="93"/>
    </row>
    <row r="49837" spans="14:16">
      <c r="N49837" s="102"/>
      <c r="O49837" s="93"/>
      <c r="P49837" s="93"/>
    </row>
    <row r="49838" spans="14:16">
      <c r="N49838" s="102"/>
      <c r="O49838" s="93"/>
      <c r="P49838" s="93"/>
    </row>
    <row r="49839" spans="14:16">
      <c r="N49839" s="102"/>
      <c r="O49839" s="93"/>
      <c r="P49839" s="93"/>
    </row>
    <row r="49840" spans="14:16">
      <c r="N49840" s="102"/>
      <c r="O49840" s="93"/>
      <c r="P49840" s="93"/>
    </row>
    <row r="49841" spans="14:16">
      <c r="N49841" s="102"/>
      <c r="O49841" s="93"/>
      <c r="P49841" s="93"/>
    </row>
    <row r="49842" spans="14:16">
      <c r="N49842" s="102"/>
      <c r="O49842" s="93"/>
      <c r="P49842" s="93"/>
    </row>
    <row r="49843" spans="14:16">
      <c r="N49843" s="102"/>
      <c r="O49843" s="93"/>
      <c r="P49843" s="93"/>
    </row>
    <row r="49844" spans="14:16">
      <c r="N49844" s="102"/>
      <c r="O49844" s="93"/>
      <c r="P49844" s="93"/>
    </row>
    <row r="49845" spans="14:16">
      <c r="N49845" s="102"/>
      <c r="O49845" s="93"/>
      <c r="P49845" s="93"/>
    </row>
    <row r="49846" spans="14:16">
      <c r="N49846" s="102"/>
      <c r="O49846" s="93"/>
      <c r="P49846" s="93"/>
    </row>
    <row r="49847" spans="14:16">
      <c r="N49847" s="102"/>
      <c r="O49847" s="93"/>
      <c r="P49847" s="93"/>
    </row>
    <row r="49848" spans="14:16">
      <c r="N49848" s="102"/>
      <c r="O49848" s="93"/>
      <c r="P49848" s="93"/>
    </row>
    <row r="49849" spans="14:16">
      <c r="N49849" s="102"/>
      <c r="O49849" s="93"/>
      <c r="P49849" s="93"/>
    </row>
    <row r="49850" spans="14:16">
      <c r="N49850" s="102"/>
      <c r="O49850" s="93"/>
      <c r="P49850" s="93"/>
    </row>
    <row r="49851" spans="14:16">
      <c r="N49851" s="102"/>
      <c r="O49851" s="93"/>
      <c r="P49851" s="93"/>
    </row>
    <row r="49852" spans="14:16">
      <c r="N49852" s="102"/>
      <c r="O49852" s="93"/>
      <c r="P49852" s="93"/>
    </row>
    <row r="49853" spans="14:16">
      <c r="N49853" s="102"/>
      <c r="O49853" s="93"/>
      <c r="P49853" s="93"/>
    </row>
    <row r="49854" spans="14:16">
      <c r="N49854" s="102"/>
      <c r="O49854" s="93"/>
      <c r="P49854" s="93"/>
    </row>
    <row r="49855" spans="14:16">
      <c r="N49855" s="102"/>
      <c r="O49855" s="93"/>
      <c r="P49855" s="93"/>
    </row>
    <row r="49856" spans="14:16">
      <c r="N49856" s="102"/>
      <c r="O49856" s="93"/>
      <c r="P49856" s="93"/>
    </row>
    <row r="49857" spans="14:16">
      <c r="N49857" s="102"/>
      <c r="O49857" s="93"/>
      <c r="P49857" s="93"/>
    </row>
    <row r="49858" spans="14:16">
      <c r="N49858" s="102"/>
      <c r="O49858" s="93"/>
      <c r="P49858" s="93"/>
    </row>
    <row r="49859" spans="14:16">
      <c r="N49859" s="102"/>
      <c r="O49859" s="93"/>
      <c r="P49859" s="93"/>
    </row>
    <row r="49860" spans="14:16">
      <c r="N49860" s="102"/>
      <c r="O49860" s="93"/>
      <c r="P49860" s="93"/>
    </row>
    <row r="49861" spans="14:16">
      <c r="N49861" s="102"/>
      <c r="O49861" s="93"/>
      <c r="P49861" s="93"/>
    </row>
    <row r="49862" spans="14:16">
      <c r="N49862" s="102"/>
      <c r="O49862" s="93"/>
      <c r="P49862" s="93"/>
    </row>
    <row r="49863" spans="14:16">
      <c r="N49863" s="102"/>
      <c r="O49863" s="93"/>
      <c r="P49863" s="93"/>
    </row>
    <row r="49864" spans="14:16">
      <c r="N49864" s="102"/>
      <c r="O49864" s="93"/>
      <c r="P49864" s="93"/>
    </row>
    <row r="49865" spans="14:16">
      <c r="N49865" s="102"/>
      <c r="O49865" s="93"/>
      <c r="P49865" s="93"/>
    </row>
    <row r="49866" spans="14:16">
      <c r="N49866" s="102"/>
      <c r="O49866" s="93"/>
      <c r="P49866" s="93"/>
    </row>
    <row r="49867" spans="14:16">
      <c r="N49867" s="102"/>
      <c r="O49867" s="93"/>
      <c r="P49867" s="93"/>
    </row>
    <row r="49868" spans="14:16">
      <c r="N49868" s="102"/>
      <c r="O49868" s="93"/>
      <c r="P49868" s="93"/>
    </row>
    <row r="49869" spans="14:16">
      <c r="N49869" s="102"/>
      <c r="O49869" s="93"/>
      <c r="P49869" s="93"/>
    </row>
    <row r="49870" spans="14:16">
      <c r="N49870" s="102"/>
      <c r="O49870" s="93"/>
      <c r="P49870" s="93"/>
    </row>
    <row r="49871" spans="14:16">
      <c r="N49871" s="102"/>
      <c r="O49871" s="93"/>
      <c r="P49871" s="93"/>
    </row>
    <row r="49872" spans="14:16">
      <c r="N49872" s="102"/>
      <c r="O49872" s="93"/>
      <c r="P49872" s="93"/>
    </row>
    <row r="49873" spans="14:16">
      <c r="N49873" s="102"/>
      <c r="O49873" s="93"/>
      <c r="P49873" s="93"/>
    </row>
    <row r="49874" spans="14:16">
      <c r="N49874" s="102"/>
      <c r="O49874" s="93"/>
      <c r="P49874" s="93"/>
    </row>
    <row r="49875" spans="14:16">
      <c r="N49875" s="102"/>
      <c r="O49875" s="93"/>
      <c r="P49875" s="93"/>
    </row>
    <row r="49876" spans="14:16">
      <c r="N49876" s="102"/>
      <c r="O49876" s="93"/>
      <c r="P49876" s="93"/>
    </row>
    <row r="49877" spans="14:16">
      <c r="N49877" s="102"/>
      <c r="O49877" s="93"/>
      <c r="P49877" s="93"/>
    </row>
    <row r="49878" spans="14:16">
      <c r="N49878" s="102"/>
      <c r="O49878" s="93"/>
      <c r="P49878" s="93"/>
    </row>
    <row r="49879" spans="14:16">
      <c r="N49879" s="102"/>
      <c r="O49879" s="93"/>
      <c r="P49879" s="93"/>
    </row>
    <row r="49880" spans="14:16">
      <c r="N49880" s="102"/>
      <c r="O49880" s="93"/>
      <c r="P49880" s="93"/>
    </row>
    <row r="49881" spans="14:16">
      <c r="N49881" s="102"/>
      <c r="O49881" s="93"/>
      <c r="P49881" s="93"/>
    </row>
    <row r="49882" spans="14:16">
      <c r="N49882" s="102"/>
      <c r="O49882" s="93"/>
      <c r="P49882" s="93"/>
    </row>
    <row r="49883" spans="14:16">
      <c r="N49883" s="102"/>
      <c r="O49883" s="93"/>
      <c r="P49883" s="93"/>
    </row>
    <row r="49884" spans="14:16">
      <c r="N49884" s="102"/>
      <c r="O49884" s="93"/>
      <c r="P49884" s="93"/>
    </row>
    <row r="49885" spans="14:16">
      <c r="N49885" s="102"/>
      <c r="O49885" s="93"/>
      <c r="P49885" s="93"/>
    </row>
    <row r="49886" spans="14:16">
      <c r="N49886" s="102"/>
      <c r="O49886" s="93"/>
      <c r="P49886" s="93"/>
    </row>
    <row r="49887" spans="14:16">
      <c r="N49887" s="102"/>
      <c r="O49887" s="93"/>
      <c r="P49887" s="93"/>
    </row>
    <row r="49888" spans="14:16">
      <c r="N49888" s="102"/>
      <c r="O49888" s="93"/>
      <c r="P49888" s="93"/>
    </row>
    <row r="49889" spans="14:16">
      <c r="N49889" s="102"/>
      <c r="O49889" s="93"/>
      <c r="P49889" s="93"/>
    </row>
    <row r="49890" spans="14:16">
      <c r="N49890" s="102"/>
      <c r="O49890" s="93"/>
      <c r="P49890" s="93"/>
    </row>
    <row r="49891" spans="14:16">
      <c r="N49891" s="102"/>
      <c r="O49891" s="93"/>
      <c r="P49891" s="93"/>
    </row>
    <row r="49892" spans="14:16">
      <c r="N49892" s="102"/>
      <c r="O49892" s="93"/>
      <c r="P49892" s="93"/>
    </row>
    <row r="49893" spans="14:16">
      <c r="N49893" s="102"/>
      <c r="O49893" s="93"/>
      <c r="P49893" s="93"/>
    </row>
    <row r="49894" spans="14:16">
      <c r="N49894" s="102"/>
      <c r="O49894" s="93"/>
      <c r="P49894" s="93"/>
    </row>
    <row r="49895" spans="14:16">
      <c r="N49895" s="102"/>
      <c r="O49895" s="93"/>
      <c r="P49895" s="93"/>
    </row>
    <row r="49896" spans="14:16">
      <c r="N49896" s="102"/>
      <c r="O49896" s="93"/>
      <c r="P49896" s="93"/>
    </row>
    <row r="49897" spans="14:16">
      <c r="N49897" s="102"/>
      <c r="O49897" s="93"/>
      <c r="P49897" s="93"/>
    </row>
    <row r="49898" spans="14:16">
      <c r="N49898" s="102"/>
      <c r="O49898" s="93"/>
      <c r="P49898" s="93"/>
    </row>
    <row r="49899" spans="14:16">
      <c r="N49899" s="102"/>
      <c r="O49899" s="93"/>
      <c r="P49899" s="93"/>
    </row>
    <row r="49900" spans="14:16">
      <c r="N49900" s="102"/>
      <c r="O49900" s="93"/>
      <c r="P49900" s="93"/>
    </row>
    <row r="49901" spans="14:16">
      <c r="N49901" s="102"/>
      <c r="O49901" s="93"/>
      <c r="P49901" s="93"/>
    </row>
    <row r="49902" spans="14:16">
      <c r="N49902" s="102"/>
      <c r="O49902" s="93"/>
      <c r="P49902" s="93"/>
    </row>
    <row r="49903" spans="14:16">
      <c r="N49903" s="102"/>
      <c r="O49903" s="93"/>
      <c r="P49903" s="93"/>
    </row>
    <row r="49904" spans="14:16">
      <c r="N49904" s="102"/>
      <c r="O49904" s="93"/>
      <c r="P49904" s="93"/>
    </row>
    <row r="49905" spans="14:16">
      <c r="N49905" s="102"/>
      <c r="O49905" s="93"/>
      <c r="P49905" s="93"/>
    </row>
    <row r="49906" spans="14:16">
      <c r="N49906" s="102"/>
      <c r="O49906" s="93"/>
      <c r="P49906" s="93"/>
    </row>
    <row r="49907" spans="14:16">
      <c r="N49907" s="102"/>
      <c r="O49907" s="93"/>
      <c r="P49907" s="93"/>
    </row>
    <row r="49908" spans="14:16">
      <c r="N49908" s="102"/>
      <c r="O49908" s="93"/>
      <c r="P49908" s="93"/>
    </row>
    <row r="49909" spans="14:16">
      <c r="N49909" s="102"/>
      <c r="O49909" s="93"/>
      <c r="P49909" s="93"/>
    </row>
    <row r="49910" spans="14:16">
      <c r="N49910" s="102"/>
      <c r="O49910" s="93"/>
      <c r="P49910" s="93"/>
    </row>
    <row r="49911" spans="14:16">
      <c r="N49911" s="102"/>
      <c r="O49911" s="93"/>
      <c r="P49911" s="93"/>
    </row>
    <row r="49912" spans="14:16">
      <c r="N49912" s="102"/>
      <c r="O49912" s="93"/>
      <c r="P49912" s="93"/>
    </row>
    <row r="49913" spans="14:16">
      <c r="N49913" s="102"/>
      <c r="O49913" s="93"/>
      <c r="P49913" s="93"/>
    </row>
    <row r="49914" spans="14:16">
      <c r="N49914" s="102"/>
      <c r="O49914" s="93"/>
      <c r="P49914" s="93"/>
    </row>
    <row r="49915" spans="14:16">
      <c r="N49915" s="102"/>
      <c r="O49915" s="93"/>
      <c r="P49915" s="93"/>
    </row>
    <row r="49916" spans="14:16">
      <c r="N49916" s="102"/>
      <c r="O49916" s="93"/>
      <c r="P49916" s="93"/>
    </row>
    <row r="49917" spans="14:16">
      <c r="N49917" s="102"/>
      <c r="O49917" s="93"/>
      <c r="P49917" s="93"/>
    </row>
    <row r="49918" spans="14:16">
      <c r="N49918" s="102"/>
      <c r="O49918" s="93"/>
      <c r="P49918" s="93"/>
    </row>
    <row r="49919" spans="14:16">
      <c r="N49919" s="102"/>
      <c r="O49919" s="93"/>
      <c r="P49919" s="93"/>
    </row>
    <row r="49920" spans="14:16">
      <c r="N49920" s="102"/>
      <c r="O49920" s="93"/>
      <c r="P49920" s="93"/>
    </row>
    <row r="49921" spans="14:16">
      <c r="N49921" s="102"/>
      <c r="O49921" s="93"/>
      <c r="P49921" s="93"/>
    </row>
    <row r="49922" spans="14:16">
      <c r="N49922" s="102"/>
      <c r="O49922" s="93"/>
      <c r="P49922" s="93"/>
    </row>
    <row r="49923" spans="14:16">
      <c r="N49923" s="102"/>
      <c r="O49923" s="93"/>
      <c r="P49923" s="93"/>
    </row>
    <row r="49924" spans="14:16">
      <c r="N49924" s="102"/>
      <c r="O49924" s="93"/>
      <c r="P49924" s="93"/>
    </row>
    <row r="49925" spans="14:16">
      <c r="N49925" s="102"/>
      <c r="O49925" s="93"/>
      <c r="P49925" s="93"/>
    </row>
    <row r="49926" spans="14:16">
      <c r="N49926" s="102"/>
      <c r="O49926" s="93"/>
      <c r="P49926" s="93"/>
    </row>
    <row r="49927" spans="14:16">
      <c r="N49927" s="102"/>
      <c r="O49927" s="93"/>
      <c r="P49927" s="93"/>
    </row>
    <row r="49928" spans="14:16">
      <c r="N49928" s="102"/>
      <c r="O49928" s="93"/>
      <c r="P49928" s="93"/>
    </row>
    <row r="49929" spans="14:16">
      <c r="N49929" s="102"/>
      <c r="O49929" s="93"/>
      <c r="P49929" s="93"/>
    </row>
    <row r="49930" spans="14:16">
      <c r="N49930" s="102"/>
      <c r="O49930" s="93"/>
      <c r="P49930" s="93"/>
    </row>
    <row r="49931" spans="14:16">
      <c r="N49931" s="102"/>
      <c r="O49931" s="93"/>
      <c r="P49931" s="93"/>
    </row>
    <row r="49932" spans="14:16">
      <c r="N49932" s="102"/>
      <c r="O49932" s="93"/>
      <c r="P49932" s="93"/>
    </row>
    <row r="49933" spans="14:16">
      <c r="N49933" s="102"/>
      <c r="O49933" s="93"/>
      <c r="P49933" s="93"/>
    </row>
    <row r="49934" spans="14:16">
      <c r="N49934" s="102"/>
      <c r="O49934" s="93"/>
      <c r="P49934" s="93"/>
    </row>
    <row r="49935" spans="14:16">
      <c r="N49935" s="102"/>
      <c r="O49935" s="93"/>
      <c r="P49935" s="93"/>
    </row>
    <row r="49936" spans="14:16">
      <c r="N49936" s="102"/>
      <c r="O49936" s="93"/>
      <c r="P49936" s="93"/>
    </row>
    <row r="49937" spans="14:16">
      <c r="N49937" s="102"/>
      <c r="O49937" s="93"/>
      <c r="P49937" s="93"/>
    </row>
    <row r="49938" spans="14:16">
      <c r="N49938" s="102"/>
      <c r="O49938" s="93"/>
      <c r="P49938" s="93"/>
    </row>
    <row r="49939" spans="14:16">
      <c r="N49939" s="102"/>
      <c r="O49939" s="93"/>
      <c r="P49939" s="93"/>
    </row>
    <row r="49940" spans="14:16">
      <c r="N49940" s="102"/>
      <c r="O49940" s="93"/>
      <c r="P49940" s="93"/>
    </row>
    <row r="49941" spans="14:16">
      <c r="N49941" s="102"/>
      <c r="O49941" s="93"/>
      <c r="P49941" s="93"/>
    </row>
    <row r="49942" spans="14:16">
      <c r="N49942" s="102"/>
      <c r="O49942" s="93"/>
      <c r="P49942" s="93"/>
    </row>
    <row r="49943" spans="14:16">
      <c r="N49943" s="102"/>
      <c r="O49943" s="93"/>
      <c r="P49943" s="93"/>
    </row>
    <row r="49944" spans="14:16">
      <c r="N49944" s="102"/>
      <c r="O49944" s="93"/>
      <c r="P49944" s="93"/>
    </row>
    <row r="49945" spans="14:16">
      <c r="N49945" s="102"/>
      <c r="O49945" s="93"/>
      <c r="P49945" s="93"/>
    </row>
    <row r="49946" spans="14:16">
      <c r="N49946" s="102"/>
      <c r="O49946" s="93"/>
      <c r="P49946" s="93"/>
    </row>
    <row r="49947" spans="14:16">
      <c r="N49947" s="102"/>
      <c r="O49947" s="93"/>
      <c r="P49947" s="93"/>
    </row>
    <row r="49948" spans="14:16">
      <c r="N49948" s="102"/>
      <c r="O49948" s="93"/>
      <c r="P49948" s="93"/>
    </row>
    <row r="49949" spans="14:16">
      <c r="N49949" s="102"/>
      <c r="O49949" s="93"/>
      <c r="P49949" s="93"/>
    </row>
    <row r="49950" spans="14:16">
      <c r="N49950" s="102"/>
      <c r="O49950" s="93"/>
      <c r="P49950" s="93"/>
    </row>
    <row r="49951" spans="14:16">
      <c r="N49951" s="102"/>
      <c r="O49951" s="93"/>
      <c r="P49951" s="93"/>
    </row>
    <row r="49952" spans="14:16">
      <c r="N49952" s="102"/>
      <c r="O49952" s="93"/>
      <c r="P49952" s="93"/>
    </row>
    <row r="49953" spans="14:16">
      <c r="N49953" s="102"/>
      <c r="O49953" s="93"/>
      <c r="P49953" s="93"/>
    </row>
    <row r="49954" spans="14:16">
      <c r="N49954" s="102"/>
      <c r="O49954" s="93"/>
      <c r="P49954" s="93"/>
    </row>
    <row r="49955" spans="14:16">
      <c r="N49955" s="102"/>
      <c r="O49955" s="93"/>
      <c r="P49955" s="93"/>
    </row>
    <row r="49956" spans="14:16">
      <c r="N49956" s="102"/>
      <c r="O49956" s="93"/>
      <c r="P49956" s="93"/>
    </row>
    <row r="49957" spans="14:16">
      <c r="N49957" s="102"/>
      <c r="O49957" s="93"/>
      <c r="P49957" s="93"/>
    </row>
    <row r="49958" spans="14:16">
      <c r="N49958" s="102"/>
      <c r="O49958" s="93"/>
      <c r="P49958" s="93"/>
    </row>
    <row r="49959" spans="14:16">
      <c r="N49959" s="102"/>
      <c r="O49959" s="93"/>
      <c r="P49959" s="93"/>
    </row>
    <row r="49960" spans="14:16">
      <c r="N49960" s="102"/>
      <c r="O49960" s="93"/>
      <c r="P49960" s="93"/>
    </row>
    <row r="49961" spans="14:16">
      <c r="N49961" s="102"/>
      <c r="O49961" s="93"/>
      <c r="P49961" s="93"/>
    </row>
    <row r="49962" spans="14:16">
      <c r="N49962" s="102"/>
      <c r="O49962" s="93"/>
      <c r="P49962" s="93"/>
    </row>
    <row r="49963" spans="14:16">
      <c r="N49963" s="102"/>
      <c r="O49963" s="93"/>
      <c r="P49963" s="93"/>
    </row>
    <row r="49964" spans="14:16">
      <c r="N49964" s="102"/>
      <c r="O49964" s="93"/>
      <c r="P49964" s="93"/>
    </row>
    <row r="49965" spans="14:16">
      <c r="N49965" s="102"/>
      <c r="O49965" s="93"/>
      <c r="P49965" s="93"/>
    </row>
    <row r="49966" spans="14:16">
      <c r="N49966" s="102"/>
      <c r="O49966" s="93"/>
      <c r="P49966" s="93"/>
    </row>
    <row r="49967" spans="14:16">
      <c r="N49967" s="102"/>
      <c r="O49967" s="93"/>
      <c r="P49967" s="93"/>
    </row>
    <row r="49968" spans="14:16">
      <c r="N49968" s="102"/>
      <c r="O49968" s="93"/>
      <c r="P49968" s="93"/>
    </row>
    <row r="49969" spans="14:16">
      <c r="N49969" s="102"/>
      <c r="O49969" s="93"/>
      <c r="P49969" s="93"/>
    </row>
    <row r="49970" spans="14:16">
      <c r="N49970" s="102"/>
      <c r="O49970" s="93"/>
      <c r="P49970" s="93"/>
    </row>
    <row r="49971" spans="14:16">
      <c r="N49971" s="102"/>
      <c r="O49971" s="93"/>
      <c r="P49971" s="93"/>
    </row>
    <row r="49972" spans="14:16">
      <c r="N49972" s="102"/>
      <c r="O49972" s="93"/>
      <c r="P49972" s="93"/>
    </row>
    <row r="49973" spans="14:16">
      <c r="N49973" s="102"/>
      <c r="O49973" s="93"/>
      <c r="P49973" s="93"/>
    </row>
    <row r="49974" spans="14:16">
      <c r="N49974" s="102"/>
      <c r="O49974" s="93"/>
      <c r="P49974" s="93"/>
    </row>
    <row r="49975" spans="14:16">
      <c r="N49975" s="102"/>
      <c r="O49975" s="93"/>
      <c r="P49975" s="93"/>
    </row>
    <row r="49976" spans="14:16">
      <c r="N49976" s="102"/>
      <c r="O49976" s="93"/>
      <c r="P49976" s="93"/>
    </row>
    <row r="49977" spans="14:16">
      <c r="N49977" s="102"/>
      <c r="O49977" s="93"/>
      <c r="P49977" s="93"/>
    </row>
    <row r="49978" spans="14:16">
      <c r="N49978" s="102"/>
      <c r="O49978" s="93"/>
      <c r="P49978" s="93"/>
    </row>
    <row r="49979" spans="14:16">
      <c r="N49979" s="102"/>
      <c r="O49979" s="93"/>
      <c r="P49979" s="93"/>
    </row>
    <row r="49980" spans="14:16">
      <c r="N49980" s="102"/>
      <c r="O49980" s="93"/>
      <c r="P49980" s="93"/>
    </row>
    <row r="49981" spans="14:16">
      <c r="N49981" s="102"/>
      <c r="O49981" s="93"/>
      <c r="P49981" s="93"/>
    </row>
    <row r="49982" spans="14:16">
      <c r="N49982" s="102"/>
      <c r="O49982" s="93"/>
      <c r="P49982" s="93"/>
    </row>
    <row r="49983" spans="14:16">
      <c r="N49983" s="102"/>
      <c r="O49983" s="93"/>
      <c r="P49983" s="93"/>
    </row>
    <row r="49984" spans="14:16">
      <c r="N49984" s="102"/>
      <c r="O49984" s="93"/>
      <c r="P49984" s="93"/>
    </row>
    <row r="49985" spans="14:16">
      <c r="N49985" s="102"/>
      <c r="O49985" s="93"/>
      <c r="P49985" s="93"/>
    </row>
    <row r="49986" spans="14:16">
      <c r="N49986" s="102"/>
      <c r="O49986" s="93"/>
      <c r="P49986" s="93"/>
    </row>
    <row r="49987" spans="14:16">
      <c r="N49987" s="102"/>
      <c r="O49987" s="93"/>
      <c r="P49987" s="93"/>
    </row>
    <row r="49988" spans="14:16">
      <c r="N49988" s="102"/>
      <c r="O49988" s="93"/>
      <c r="P49988" s="93"/>
    </row>
    <row r="49989" spans="14:16">
      <c r="N49989" s="102"/>
      <c r="O49989" s="93"/>
      <c r="P49989" s="93"/>
    </row>
    <row r="49990" spans="14:16">
      <c r="N49990" s="102"/>
      <c r="O49990" s="93"/>
      <c r="P49990" s="93"/>
    </row>
    <row r="49991" spans="14:16">
      <c r="N49991" s="102"/>
      <c r="O49991" s="93"/>
      <c r="P49991" s="93"/>
    </row>
    <row r="49992" spans="14:16">
      <c r="N49992" s="102"/>
      <c r="O49992" s="93"/>
      <c r="P49992" s="93"/>
    </row>
    <row r="49993" spans="14:16">
      <c r="N49993" s="102"/>
      <c r="O49993" s="93"/>
      <c r="P49993" s="93"/>
    </row>
    <row r="49994" spans="14:16">
      <c r="N49994" s="102"/>
      <c r="O49994" s="93"/>
      <c r="P49994" s="93"/>
    </row>
    <row r="49995" spans="14:16">
      <c r="N49995" s="102"/>
      <c r="O49995" s="93"/>
      <c r="P49995" s="93"/>
    </row>
    <row r="49996" spans="14:16">
      <c r="N49996" s="102"/>
      <c r="O49996" s="93"/>
      <c r="P49996" s="93"/>
    </row>
    <row r="49997" spans="14:16">
      <c r="N49997" s="102"/>
      <c r="O49997" s="93"/>
      <c r="P49997" s="93"/>
    </row>
    <row r="49998" spans="14:16">
      <c r="N49998" s="102"/>
      <c r="O49998" s="93"/>
      <c r="P49998" s="93"/>
    </row>
    <row r="49999" spans="14:16">
      <c r="N49999" s="102"/>
      <c r="O49999" s="93"/>
      <c r="P49999" s="93"/>
    </row>
    <row r="50000" spans="14:16">
      <c r="N50000" s="102"/>
      <c r="O50000" s="93"/>
      <c r="P50000" s="93"/>
    </row>
    <row r="50001" spans="14:16">
      <c r="N50001" s="102"/>
      <c r="O50001" s="93"/>
      <c r="P50001" s="93"/>
    </row>
    <row r="50002" spans="14:16">
      <c r="N50002" s="102"/>
      <c r="O50002" s="93"/>
      <c r="P50002" s="93"/>
    </row>
    <row r="50003" spans="14:16">
      <c r="N50003" s="102"/>
      <c r="O50003" s="93"/>
      <c r="P50003" s="93"/>
    </row>
    <row r="50004" spans="14:16">
      <c r="N50004" s="102"/>
      <c r="O50004" s="93"/>
      <c r="P50004" s="93"/>
    </row>
    <row r="50005" spans="14:16">
      <c r="N50005" s="102"/>
      <c r="O50005" s="93"/>
      <c r="P50005" s="93"/>
    </row>
    <row r="50006" spans="14:16">
      <c r="N50006" s="102"/>
      <c r="O50006" s="93"/>
      <c r="P50006" s="93"/>
    </row>
    <row r="50007" spans="14:16">
      <c r="N50007" s="102"/>
      <c r="O50007" s="93"/>
      <c r="P50007" s="93"/>
    </row>
    <row r="50008" spans="14:16">
      <c r="N50008" s="102"/>
      <c r="O50008" s="93"/>
      <c r="P50008" s="93"/>
    </row>
    <row r="50009" spans="14:16">
      <c r="N50009" s="102"/>
      <c r="O50009" s="93"/>
      <c r="P50009" s="93"/>
    </row>
    <row r="50010" spans="14:16">
      <c r="N50010" s="102"/>
      <c r="O50010" s="93"/>
      <c r="P50010" s="93"/>
    </row>
    <row r="50011" spans="14:16">
      <c r="N50011" s="102"/>
      <c r="O50011" s="93"/>
      <c r="P50011" s="93"/>
    </row>
    <row r="50012" spans="14:16">
      <c r="N50012" s="102"/>
      <c r="O50012" s="93"/>
      <c r="P50012" s="93"/>
    </row>
    <row r="50013" spans="14:16">
      <c r="N50013" s="102"/>
      <c r="O50013" s="93"/>
      <c r="P50013" s="93"/>
    </row>
    <row r="50014" spans="14:16">
      <c r="N50014" s="102"/>
      <c r="O50014" s="93"/>
      <c r="P50014" s="93"/>
    </row>
    <row r="50015" spans="14:16">
      <c r="N50015" s="102"/>
      <c r="O50015" s="93"/>
      <c r="P50015" s="93"/>
    </row>
    <row r="50016" spans="14:16">
      <c r="N50016" s="102"/>
      <c r="O50016" s="93"/>
      <c r="P50016" s="93"/>
    </row>
    <row r="50017" spans="14:16">
      <c r="N50017" s="102"/>
      <c r="O50017" s="93"/>
      <c r="P50017" s="93"/>
    </row>
    <row r="50018" spans="14:16">
      <c r="N50018" s="102"/>
      <c r="O50018" s="93"/>
      <c r="P50018" s="93"/>
    </row>
    <row r="50019" spans="14:16">
      <c r="N50019" s="102"/>
      <c r="O50019" s="93"/>
      <c r="P50019" s="93"/>
    </row>
    <row r="50020" spans="14:16">
      <c r="N50020" s="102"/>
      <c r="O50020" s="93"/>
      <c r="P50020" s="93"/>
    </row>
    <row r="50021" spans="14:16">
      <c r="N50021" s="102"/>
      <c r="O50021" s="93"/>
      <c r="P50021" s="93"/>
    </row>
    <row r="50022" spans="14:16">
      <c r="N50022" s="102"/>
      <c r="O50022" s="93"/>
      <c r="P50022" s="93"/>
    </row>
    <row r="50023" spans="14:16">
      <c r="N50023" s="102"/>
      <c r="O50023" s="93"/>
      <c r="P50023" s="93"/>
    </row>
    <row r="50024" spans="14:16">
      <c r="N50024" s="102"/>
      <c r="O50024" s="93"/>
      <c r="P50024" s="93"/>
    </row>
    <row r="50025" spans="14:16">
      <c r="N50025" s="102"/>
      <c r="O50025" s="93"/>
      <c r="P50025" s="93"/>
    </row>
    <row r="50026" spans="14:16">
      <c r="N50026" s="102"/>
      <c r="O50026" s="93"/>
      <c r="P50026" s="93"/>
    </row>
    <row r="50027" spans="14:16">
      <c r="N50027" s="102"/>
      <c r="O50027" s="93"/>
      <c r="P50027" s="93"/>
    </row>
    <row r="50028" spans="14:16">
      <c r="N50028" s="102"/>
      <c r="O50028" s="93"/>
      <c r="P50028" s="93"/>
    </row>
    <row r="50029" spans="14:16">
      <c r="N50029" s="102"/>
      <c r="O50029" s="93"/>
      <c r="P50029" s="93"/>
    </row>
    <row r="50030" spans="14:16">
      <c r="N50030" s="102"/>
      <c r="O50030" s="93"/>
      <c r="P50030" s="93"/>
    </row>
    <row r="50031" spans="14:16">
      <c r="N50031" s="102"/>
      <c r="O50031" s="93"/>
      <c r="P50031" s="93"/>
    </row>
    <row r="50032" spans="14:16">
      <c r="N50032" s="102"/>
      <c r="O50032" s="93"/>
      <c r="P50032" s="93"/>
    </row>
    <row r="50033" spans="14:16">
      <c r="N50033" s="102"/>
      <c r="O50033" s="93"/>
      <c r="P50033" s="93"/>
    </row>
    <row r="50034" spans="14:16">
      <c r="N50034" s="102"/>
      <c r="O50034" s="93"/>
      <c r="P50034" s="93"/>
    </row>
    <row r="50035" spans="14:16">
      <c r="N50035" s="102"/>
      <c r="O50035" s="93"/>
      <c r="P50035" s="93"/>
    </row>
    <row r="50036" spans="14:16">
      <c r="N50036" s="102"/>
      <c r="O50036" s="93"/>
      <c r="P50036" s="93"/>
    </row>
    <row r="50037" spans="14:16">
      <c r="N50037" s="102"/>
      <c r="O50037" s="93"/>
      <c r="P50037" s="93"/>
    </row>
    <row r="50038" spans="14:16">
      <c r="N50038" s="102"/>
      <c r="O50038" s="93"/>
      <c r="P50038" s="93"/>
    </row>
    <row r="50039" spans="14:16">
      <c r="N50039" s="102"/>
      <c r="O50039" s="93"/>
      <c r="P50039" s="93"/>
    </row>
    <row r="50040" spans="14:16">
      <c r="N50040" s="102"/>
      <c r="O50040" s="93"/>
      <c r="P50040" s="93"/>
    </row>
    <row r="50041" spans="14:16">
      <c r="N50041" s="102"/>
      <c r="O50041" s="93"/>
      <c r="P50041" s="93"/>
    </row>
    <row r="50042" spans="14:16">
      <c r="N50042" s="102"/>
      <c r="O50042" s="93"/>
      <c r="P50042" s="93"/>
    </row>
    <row r="50043" spans="14:16">
      <c r="N50043" s="102"/>
      <c r="O50043" s="93"/>
      <c r="P50043" s="93"/>
    </row>
    <row r="50044" spans="14:16">
      <c r="N50044" s="102"/>
      <c r="O50044" s="93"/>
      <c r="P50044" s="93"/>
    </row>
    <row r="50045" spans="14:16">
      <c r="N50045" s="102"/>
      <c r="O50045" s="93"/>
      <c r="P50045" s="93"/>
    </row>
    <row r="50046" spans="14:16">
      <c r="N50046" s="102"/>
      <c r="O50046" s="93"/>
      <c r="P50046" s="93"/>
    </row>
    <row r="50047" spans="14:16">
      <c r="N50047" s="102"/>
      <c r="O50047" s="93"/>
      <c r="P50047" s="93"/>
    </row>
    <row r="50048" spans="14:16">
      <c r="N50048" s="102"/>
      <c r="O50048" s="93"/>
      <c r="P50048" s="93"/>
    </row>
    <row r="50049" spans="14:16">
      <c r="N50049" s="102"/>
      <c r="O50049" s="93"/>
      <c r="P50049" s="93"/>
    </row>
    <row r="50050" spans="14:16">
      <c r="N50050" s="102"/>
      <c r="O50050" s="93"/>
      <c r="P50050" s="93"/>
    </row>
    <row r="50051" spans="14:16">
      <c r="N50051" s="102"/>
      <c r="O50051" s="93"/>
      <c r="P50051" s="93"/>
    </row>
    <row r="50052" spans="14:16">
      <c r="N50052" s="102"/>
      <c r="O50052" s="93"/>
      <c r="P50052" s="93"/>
    </row>
    <row r="50053" spans="14:16">
      <c r="N50053" s="102"/>
      <c r="O50053" s="93"/>
      <c r="P50053" s="93"/>
    </row>
    <row r="50054" spans="14:16">
      <c r="N50054" s="102"/>
      <c r="O50054" s="93"/>
      <c r="P50054" s="93"/>
    </row>
    <row r="50055" spans="14:16">
      <c r="N50055" s="102"/>
      <c r="O50055" s="93"/>
      <c r="P50055" s="93"/>
    </row>
    <row r="50056" spans="14:16">
      <c r="N50056" s="102"/>
      <c r="O50056" s="93"/>
      <c r="P50056" s="93"/>
    </row>
    <row r="50057" spans="14:16">
      <c r="N50057" s="102"/>
      <c r="O50057" s="93"/>
      <c r="P50057" s="93"/>
    </row>
    <row r="50058" spans="14:16">
      <c r="N50058" s="102"/>
      <c r="O50058" s="93"/>
      <c r="P50058" s="93"/>
    </row>
    <row r="50059" spans="14:16">
      <c r="N50059" s="102"/>
      <c r="O50059" s="93"/>
      <c r="P50059" s="93"/>
    </row>
    <row r="50060" spans="14:16">
      <c r="N50060" s="102"/>
      <c r="O50060" s="93"/>
      <c r="P50060" s="93"/>
    </row>
    <row r="50061" spans="14:16">
      <c r="N50061" s="102"/>
      <c r="O50061" s="93"/>
      <c r="P50061" s="93"/>
    </row>
    <row r="50062" spans="14:16">
      <c r="N50062" s="102"/>
      <c r="O50062" s="93"/>
      <c r="P50062" s="93"/>
    </row>
    <row r="50063" spans="14:16">
      <c r="N50063" s="102"/>
      <c r="O50063" s="93"/>
      <c r="P50063" s="93"/>
    </row>
    <row r="50064" spans="14:16">
      <c r="N50064" s="102"/>
      <c r="O50064" s="93"/>
      <c r="P50064" s="93"/>
    </row>
    <row r="50065" spans="14:16">
      <c r="N50065" s="102"/>
      <c r="O50065" s="93"/>
      <c r="P50065" s="93"/>
    </row>
    <row r="50066" spans="14:16">
      <c r="N50066" s="102"/>
      <c r="O50066" s="93"/>
      <c r="P50066" s="93"/>
    </row>
    <row r="50067" spans="14:16">
      <c r="N50067" s="102"/>
      <c r="O50067" s="93"/>
      <c r="P50067" s="93"/>
    </row>
    <row r="50068" spans="14:16">
      <c r="N50068" s="102"/>
      <c r="O50068" s="93"/>
      <c r="P50068" s="93"/>
    </row>
    <row r="50069" spans="14:16">
      <c r="N50069" s="102"/>
      <c r="O50069" s="93"/>
      <c r="P50069" s="93"/>
    </row>
    <row r="50070" spans="14:16">
      <c r="N50070" s="102"/>
      <c r="O50070" s="93"/>
      <c r="P50070" s="93"/>
    </row>
    <row r="50071" spans="14:16">
      <c r="N50071" s="102"/>
      <c r="O50071" s="93"/>
      <c r="P50071" s="93"/>
    </row>
    <row r="50072" spans="14:16">
      <c r="N50072" s="102"/>
      <c r="O50072" s="93"/>
      <c r="P50072" s="93"/>
    </row>
    <row r="50073" spans="14:16">
      <c r="N50073" s="102"/>
      <c r="O50073" s="93"/>
      <c r="P50073" s="93"/>
    </row>
    <row r="50074" spans="14:16">
      <c r="N50074" s="102"/>
      <c r="O50074" s="93"/>
      <c r="P50074" s="93"/>
    </row>
    <row r="50075" spans="14:16">
      <c r="N50075" s="102"/>
      <c r="O50075" s="93"/>
      <c r="P50075" s="93"/>
    </row>
    <row r="50076" spans="14:16">
      <c r="N50076" s="102"/>
      <c r="O50076" s="93"/>
      <c r="P50076" s="93"/>
    </row>
    <row r="50077" spans="14:16">
      <c r="N50077" s="102"/>
      <c r="O50077" s="93"/>
      <c r="P50077" s="93"/>
    </row>
    <row r="50078" spans="14:16">
      <c r="N50078" s="102"/>
      <c r="O50078" s="93"/>
      <c r="P50078" s="93"/>
    </row>
    <row r="50079" spans="14:16">
      <c r="N50079" s="102"/>
      <c r="O50079" s="93"/>
      <c r="P50079" s="93"/>
    </row>
    <row r="50080" spans="14:16">
      <c r="N50080" s="102"/>
      <c r="O50080" s="93"/>
      <c r="P50080" s="93"/>
    </row>
    <row r="50081" spans="14:16">
      <c r="N50081" s="102"/>
      <c r="O50081" s="93"/>
      <c r="P50081" s="93"/>
    </row>
    <row r="50082" spans="14:16">
      <c r="N50082" s="102"/>
      <c r="O50082" s="93"/>
      <c r="P50082" s="93"/>
    </row>
    <row r="50083" spans="14:16">
      <c r="N50083" s="102"/>
      <c r="O50083" s="93"/>
      <c r="P50083" s="93"/>
    </row>
    <row r="50084" spans="14:16">
      <c r="N50084" s="102"/>
      <c r="O50084" s="93"/>
      <c r="P50084" s="93"/>
    </row>
    <row r="50085" spans="14:16">
      <c r="N50085" s="102"/>
      <c r="O50085" s="93"/>
      <c r="P50085" s="93"/>
    </row>
    <row r="50086" spans="14:16">
      <c r="N50086" s="102"/>
      <c r="O50086" s="93"/>
      <c r="P50086" s="93"/>
    </row>
    <row r="50087" spans="14:16">
      <c r="N50087" s="102"/>
      <c r="O50087" s="93"/>
      <c r="P50087" s="93"/>
    </row>
    <row r="50088" spans="14:16">
      <c r="N50088" s="102"/>
      <c r="O50088" s="93"/>
      <c r="P50088" s="93"/>
    </row>
    <row r="50089" spans="14:16">
      <c r="N50089" s="102"/>
      <c r="O50089" s="93"/>
      <c r="P50089" s="93"/>
    </row>
    <row r="50090" spans="14:16">
      <c r="N50090" s="102"/>
      <c r="O50090" s="93"/>
      <c r="P50090" s="93"/>
    </row>
    <row r="50091" spans="14:16">
      <c r="N50091" s="102"/>
      <c r="O50091" s="93"/>
      <c r="P50091" s="93"/>
    </row>
    <row r="50092" spans="14:16">
      <c r="N50092" s="102"/>
      <c r="O50092" s="93"/>
      <c r="P50092" s="93"/>
    </row>
    <row r="50093" spans="14:16">
      <c r="N50093" s="102"/>
      <c r="O50093" s="93"/>
      <c r="P50093" s="93"/>
    </row>
    <row r="50094" spans="14:16">
      <c r="N50094" s="102"/>
      <c r="O50094" s="93"/>
      <c r="P50094" s="93"/>
    </row>
    <row r="50095" spans="14:16">
      <c r="N50095" s="102"/>
      <c r="O50095" s="93"/>
      <c r="P50095" s="93"/>
    </row>
    <row r="50096" spans="14:16">
      <c r="N50096" s="102"/>
      <c r="O50096" s="93"/>
      <c r="P50096" s="93"/>
    </row>
    <row r="50097" spans="14:16">
      <c r="N50097" s="102"/>
      <c r="O50097" s="93"/>
      <c r="P50097" s="93"/>
    </row>
    <row r="50098" spans="14:16">
      <c r="N50098" s="102"/>
      <c r="O50098" s="93"/>
      <c r="P50098" s="93"/>
    </row>
    <row r="50099" spans="14:16">
      <c r="N50099" s="102"/>
      <c r="O50099" s="93"/>
      <c r="P50099" s="93"/>
    </row>
    <row r="50100" spans="14:16">
      <c r="N50100" s="102"/>
      <c r="O50100" s="93"/>
      <c r="P50100" s="93"/>
    </row>
    <row r="50101" spans="14:16">
      <c r="N50101" s="102"/>
      <c r="O50101" s="93"/>
      <c r="P50101" s="93"/>
    </row>
    <row r="50102" spans="14:16">
      <c r="N50102" s="102"/>
      <c r="O50102" s="93"/>
      <c r="P50102" s="93"/>
    </row>
    <row r="50103" spans="14:16">
      <c r="N50103" s="102"/>
      <c r="O50103" s="93"/>
      <c r="P50103" s="93"/>
    </row>
    <row r="50104" spans="14:16">
      <c r="N50104" s="102"/>
      <c r="O50104" s="93"/>
      <c r="P50104" s="93"/>
    </row>
    <row r="50105" spans="14:16">
      <c r="N50105" s="102"/>
      <c r="O50105" s="93"/>
      <c r="P50105" s="93"/>
    </row>
    <row r="50106" spans="14:16">
      <c r="N50106" s="102"/>
      <c r="O50106" s="93"/>
      <c r="P50106" s="93"/>
    </row>
    <row r="50107" spans="14:16">
      <c r="N50107" s="102"/>
      <c r="O50107" s="93"/>
      <c r="P50107" s="93"/>
    </row>
    <row r="50108" spans="14:16">
      <c r="N50108" s="102"/>
      <c r="O50108" s="93"/>
      <c r="P50108" s="93"/>
    </row>
    <row r="50109" spans="14:16">
      <c r="N50109" s="102"/>
      <c r="O50109" s="93"/>
      <c r="P50109" s="93"/>
    </row>
    <row r="50110" spans="14:16">
      <c r="N50110" s="102"/>
      <c r="O50110" s="93"/>
      <c r="P50110" s="93"/>
    </row>
    <row r="50111" spans="14:16">
      <c r="N50111" s="102"/>
      <c r="O50111" s="93"/>
      <c r="P50111" s="93"/>
    </row>
    <row r="50112" spans="14:16">
      <c r="N50112" s="102"/>
      <c r="O50112" s="93"/>
      <c r="P50112" s="93"/>
    </row>
    <row r="50113" spans="14:16">
      <c r="N50113" s="102"/>
      <c r="O50113" s="93"/>
      <c r="P50113" s="93"/>
    </row>
    <row r="50114" spans="14:16">
      <c r="N50114" s="102"/>
      <c r="O50114" s="93"/>
      <c r="P50114" s="93"/>
    </row>
    <row r="50115" spans="14:16">
      <c r="N50115" s="102"/>
      <c r="O50115" s="93"/>
      <c r="P50115" s="93"/>
    </row>
    <row r="50116" spans="14:16">
      <c r="N50116" s="102"/>
      <c r="O50116" s="93"/>
      <c r="P50116" s="93"/>
    </row>
    <row r="50117" spans="14:16">
      <c r="N50117" s="102"/>
      <c r="O50117" s="93"/>
      <c r="P50117" s="93"/>
    </row>
    <row r="50118" spans="14:16">
      <c r="N50118" s="102"/>
      <c r="O50118" s="93"/>
      <c r="P50118" s="93"/>
    </row>
    <row r="50119" spans="14:16">
      <c r="N50119" s="102"/>
      <c r="O50119" s="93"/>
      <c r="P50119" s="93"/>
    </row>
    <row r="50120" spans="14:16">
      <c r="N50120" s="102"/>
      <c r="O50120" s="93"/>
      <c r="P50120" s="93"/>
    </row>
    <row r="50121" spans="14:16">
      <c r="N50121" s="102"/>
      <c r="O50121" s="93"/>
      <c r="P50121" s="93"/>
    </row>
    <row r="50122" spans="14:16">
      <c r="N50122" s="102"/>
      <c r="O50122" s="93"/>
      <c r="P50122" s="93"/>
    </row>
    <row r="50123" spans="14:16">
      <c r="N50123" s="102"/>
      <c r="O50123" s="93"/>
      <c r="P50123" s="93"/>
    </row>
    <row r="50124" spans="14:16">
      <c r="N50124" s="102"/>
      <c r="O50124" s="93"/>
      <c r="P50124" s="93"/>
    </row>
    <row r="50125" spans="14:16">
      <c r="N50125" s="102"/>
      <c r="O50125" s="93"/>
      <c r="P50125" s="93"/>
    </row>
    <row r="50126" spans="14:16">
      <c r="N50126" s="102"/>
      <c r="O50126" s="93"/>
      <c r="P50126" s="93"/>
    </row>
    <row r="50127" spans="14:16">
      <c r="N50127" s="102"/>
      <c r="O50127" s="93"/>
      <c r="P50127" s="93"/>
    </row>
    <row r="50128" spans="14:16">
      <c r="N50128" s="102"/>
      <c r="O50128" s="93"/>
      <c r="P50128" s="93"/>
    </row>
    <row r="50129" spans="14:16">
      <c r="N50129" s="102"/>
      <c r="O50129" s="93"/>
      <c r="P50129" s="93"/>
    </row>
    <row r="50130" spans="14:16">
      <c r="N50130" s="102"/>
      <c r="O50130" s="93"/>
      <c r="P50130" s="93"/>
    </row>
    <row r="50131" spans="14:16">
      <c r="N50131" s="102"/>
      <c r="O50131" s="93"/>
      <c r="P50131" s="93"/>
    </row>
    <row r="50132" spans="14:16">
      <c r="N50132" s="102"/>
      <c r="O50132" s="93"/>
      <c r="P50132" s="93"/>
    </row>
    <row r="50133" spans="14:16">
      <c r="N50133" s="102"/>
      <c r="O50133" s="93"/>
      <c r="P50133" s="93"/>
    </row>
    <row r="50134" spans="14:16">
      <c r="N50134" s="102"/>
      <c r="O50134" s="93"/>
      <c r="P50134" s="93"/>
    </row>
    <row r="50135" spans="14:16">
      <c r="N50135" s="102"/>
      <c r="O50135" s="93"/>
      <c r="P50135" s="93"/>
    </row>
    <row r="50136" spans="14:16">
      <c r="N50136" s="102"/>
      <c r="O50136" s="93"/>
      <c r="P50136" s="93"/>
    </row>
    <row r="50137" spans="14:16">
      <c r="N50137" s="102"/>
      <c r="O50137" s="93"/>
      <c r="P50137" s="93"/>
    </row>
    <row r="50138" spans="14:16">
      <c r="N50138" s="102"/>
      <c r="O50138" s="93"/>
      <c r="P50138" s="93"/>
    </row>
    <row r="50139" spans="14:16">
      <c r="N50139" s="102"/>
      <c r="O50139" s="93"/>
      <c r="P50139" s="93"/>
    </row>
    <row r="50140" spans="14:16">
      <c r="N50140" s="102"/>
      <c r="O50140" s="93"/>
      <c r="P50140" s="93"/>
    </row>
    <row r="50141" spans="14:16">
      <c r="N50141" s="102"/>
      <c r="O50141" s="93"/>
      <c r="P50141" s="93"/>
    </row>
    <row r="50142" spans="14:16">
      <c r="N50142" s="102"/>
      <c r="O50142" s="93"/>
      <c r="P50142" s="93"/>
    </row>
    <row r="50143" spans="14:16">
      <c r="N50143" s="102"/>
      <c r="O50143" s="93"/>
      <c r="P50143" s="93"/>
    </row>
    <row r="50144" spans="14:16">
      <c r="N50144" s="102"/>
      <c r="O50144" s="93"/>
      <c r="P50144" s="93"/>
    </row>
    <row r="50145" spans="14:16">
      <c r="N50145" s="102"/>
      <c r="O50145" s="93"/>
      <c r="P50145" s="93"/>
    </row>
    <row r="50146" spans="14:16">
      <c r="N50146" s="102"/>
      <c r="O50146" s="93"/>
      <c r="P50146" s="93"/>
    </row>
    <row r="50147" spans="14:16">
      <c r="N50147" s="102"/>
      <c r="O50147" s="93"/>
      <c r="P50147" s="93"/>
    </row>
    <row r="50148" spans="14:16">
      <c r="N50148" s="102"/>
      <c r="O50148" s="93"/>
      <c r="P50148" s="93"/>
    </row>
    <row r="50149" spans="14:16">
      <c r="N50149" s="102"/>
      <c r="O50149" s="93"/>
      <c r="P50149" s="93"/>
    </row>
    <row r="50150" spans="14:16">
      <c r="N50150" s="102"/>
      <c r="O50150" s="93"/>
      <c r="P50150" s="93"/>
    </row>
    <row r="50151" spans="14:16">
      <c r="N50151" s="102"/>
      <c r="O50151" s="93"/>
      <c r="P50151" s="93"/>
    </row>
    <row r="50152" spans="14:16">
      <c r="N50152" s="102"/>
      <c r="O50152" s="93"/>
      <c r="P50152" s="93"/>
    </row>
    <row r="50153" spans="14:16">
      <c r="N50153" s="102"/>
      <c r="O50153" s="93"/>
      <c r="P50153" s="93"/>
    </row>
    <row r="50154" spans="14:16">
      <c r="N50154" s="102"/>
      <c r="O50154" s="93"/>
      <c r="P50154" s="93"/>
    </row>
    <row r="50155" spans="14:16">
      <c r="N50155" s="102"/>
      <c r="O50155" s="93"/>
      <c r="P50155" s="93"/>
    </row>
    <row r="50156" spans="14:16">
      <c r="N50156" s="102"/>
      <c r="O50156" s="93"/>
      <c r="P50156" s="93"/>
    </row>
    <row r="50157" spans="14:16">
      <c r="N50157" s="102"/>
      <c r="O50157" s="93"/>
      <c r="P50157" s="93"/>
    </row>
    <row r="50158" spans="14:16">
      <c r="N50158" s="102"/>
      <c r="O50158" s="93"/>
      <c r="P50158" s="93"/>
    </row>
    <row r="50159" spans="14:16">
      <c r="N50159" s="102"/>
      <c r="O50159" s="93"/>
      <c r="P50159" s="93"/>
    </row>
    <row r="50160" spans="14:16">
      <c r="N50160" s="102"/>
      <c r="O50160" s="93"/>
      <c r="P50160" s="93"/>
    </row>
    <row r="50161" spans="14:16">
      <c r="N50161" s="102"/>
      <c r="O50161" s="93"/>
      <c r="P50161" s="93"/>
    </row>
    <row r="50162" spans="14:16">
      <c r="N50162" s="102"/>
      <c r="O50162" s="93"/>
      <c r="P50162" s="93"/>
    </row>
    <row r="50163" spans="14:16">
      <c r="N50163" s="102"/>
      <c r="O50163" s="93"/>
      <c r="P50163" s="93"/>
    </row>
    <row r="50164" spans="14:16">
      <c r="N50164" s="102"/>
      <c r="O50164" s="93"/>
      <c r="P50164" s="93"/>
    </row>
    <row r="50165" spans="14:16">
      <c r="N50165" s="102"/>
      <c r="O50165" s="93"/>
      <c r="P50165" s="93"/>
    </row>
    <row r="50166" spans="14:16">
      <c r="N50166" s="102"/>
      <c r="O50166" s="93"/>
      <c r="P50166" s="93"/>
    </row>
    <row r="50167" spans="14:16">
      <c r="N50167" s="102"/>
      <c r="O50167" s="93"/>
      <c r="P50167" s="93"/>
    </row>
    <row r="50168" spans="14:16">
      <c r="N50168" s="102"/>
      <c r="O50168" s="93"/>
      <c r="P50168" s="93"/>
    </row>
    <row r="50169" spans="14:16">
      <c r="N50169" s="102"/>
      <c r="O50169" s="93"/>
      <c r="P50169" s="93"/>
    </row>
    <row r="50170" spans="14:16">
      <c r="N50170" s="102"/>
      <c r="O50170" s="93"/>
      <c r="P50170" s="93"/>
    </row>
    <row r="50171" spans="14:16">
      <c r="N50171" s="102"/>
      <c r="O50171" s="93"/>
      <c r="P50171" s="93"/>
    </row>
    <row r="50172" spans="14:16">
      <c r="N50172" s="102"/>
      <c r="O50172" s="93"/>
      <c r="P50172" s="93"/>
    </row>
    <row r="50173" spans="14:16">
      <c r="N50173" s="102"/>
      <c r="O50173" s="93"/>
      <c r="P50173" s="93"/>
    </row>
    <row r="50174" spans="14:16">
      <c r="N50174" s="102"/>
      <c r="O50174" s="93"/>
      <c r="P50174" s="93"/>
    </row>
    <row r="50175" spans="14:16">
      <c r="N50175" s="102"/>
      <c r="O50175" s="93"/>
      <c r="P50175" s="93"/>
    </row>
    <row r="50176" spans="14:16">
      <c r="N50176" s="102"/>
      <c r="O50176" s="93"/>
      <c r="P50176" s="93"/>
    </row>
    <row r="50177" spans="14:16">
      <c r="N50177" s="102"/>
      <c r="O50177" s="93"/>
      <c r="P50177" s="93"/>
    </row>
    <row r="50178" spans="14:16">
      <c r="N50178" s="102"/>
      <c r="O50178" s="93"/>
      <c r="P50178" s="93"/>
    </row>
    <row r="50179" spans="14:16">
      <c r="N50179" s="102"/>
      <c r="O50179" s="93"/>
      <c r="P50179" s="93"/>
    </row>
    <row r="50180" spans="14:16">
      <c r="N50180" s="102"/>
      <c r="O50180" s="93"/>
      <c r="P50180" s="93"/>
    </row>
    <row r="50181" spans="14:16">
      <c r="N50181" s="102"/>
      <c r="O50181" s="93"/>
      <c r="P50181" s="93"/>
    </row>
    <row r="50182" spans="14:16">
      <c r="N50182" s="102"/>
      <c r="O50182" s="93"/>
      <c r="P50182" s="93"/>
    </row>
    <row r="50183" spans="14:16">
      <c r="N50183" s="102"/>
      <c r="O50183" s="93"/>
      <c r="P50183" s="93"/>
    </row>
    <row r="50184" spans="14:16">
      <c r="N50184" s="102"/>
      <c r="O50184" s="93"/>
      <c r="P50184" s="93"/>
    </row>
    <row r="50185" spans="14:16">
      <c r="N50185" s="102"/>
      <c r="O50185" s="93"/>
      <c r="P50185" s="93"/>
    </row>
    <row r="50186" spans="14:16">
      <c r="N50186" s="102"/>
      <c r="O50186" s="93"/>
      <c r="P50186" s="93"/>
    </row>
    <row r="50187" spans="14:16">
      <c r="N50187" s="102"/>
      <c r="O50187" s="93"/>
      <c r="P50187" s="93"/>
    </row>
    <row r="50188" spans="14:16">
      <c r="N50188" s="102"/>
      <c r="O50188" s="93"/>
      <c r="P50188" s="93"/>
    </row>
    <row r="50189" spans="14:16">
      <c r="N50189" s="102"/>
      <c r="O50189" s="93"/>
      <c r="P50189" s="93"/>
    </row>
    <row r="50190" spans="14:16">
      <c r="N50190" s="102"/>
      <c r="O50190" s="93"/>
      <c r="P50190" s="93"/>
    </row>
    <row r="50191" spans="14:16">
      <c r="N50191" s="102"/>
      <c r="O50191" s="93"/>
      <c r="P50191" s="93"/>
    </row>
    <row r="50192" spans="14:16">
      <c r="N50192" s="102"/>
      <c r="O50192" s="93"/>
      <c r="P50192" s="93"/>
    </row>
    <row r="50193" spans="14:16">
      <c r="N50193" s="102"/>
      <c r="O50193" s="93"/>
      <c r="P50193" s="93"/>
    </row>
    <row r="50194" spans="14:16">
      <c r="N50194" s="102"/>
      <c r="O50194" s="93"/>
      <c r="P50194" s="93"/>
    </row>
    <row r="50195" spans="14:16">
      <c r="N50195" s="102"/>
      <c r="O50195" s="93"/>
      <c r="P50195" s="93"/>
    </row>
    <row r="50196" spans="14:16">
      <c r="N50196" s="102"/>
      <c r="O50196" s="93"/>
      <c r="P50196" s="93"/>
    </row>
    <row r="50197" spans="14:16">
      <c r="N50197" s="102"/>
      <c r="O50197" s="93"/>
      <c r="P50197" s="93"/>
    </row>
    <row r="50198" spans="14:16">
      <c r="N50198" s="102"/>
      <c r="O50198" s="93"/>
      <c r="P50198" s="93"/>
    </row>
    <row r="50199" spans="14:16">
      <c r="N50199" s="102"/>
      <c r="O50199" s="93"/>
      <c r="P50199" s="93"/>
    </row>
    <row r="50200" spans="14:16">
      <c r="N50200" s="102"/>
      <c r="O50200" s="93"/>
      <c r="P50200" s="93"/>
    </row>
    <row r="50201" spans="14:16">
      <c r="N50201" s="102"/>
      <c r="O50201" s="93"/>
      <c r="P50201" s="93"/>
    </row>
    <row r="50202" spans="14:16">
      <c r="N50202" s="102"/>
      <c r="O50202" s="93"/>
      <c r="P50202" s="93"/>
    </row>
    <row r="50203" spans="14:16">
      <c r="N50203" s="102"/>
      <c r="O50203" s="93"/>
      <c r="P50203" s="93"/>
    </row>
    <row r="50204" spans="14:16">
      <c r="N50204" s="102"/>
      <c r="O50204" s="93"/>
      <c r="P50204" s="93"/>
    </row>
    <row r="50205" spans="14:16">
      <c r="N50205" s="102"/>
      <c r="O50205" s="93"/>
      <c r="P50205" s="93"/>
    </row>
    <row r="50206" spans="14:16">
      <c r="N50206" s="102"/>
      <c r="O50206" s="93"/>
      <c r="P50206" s="93"/>
    </row>
    <row r="50207" spans="14:16">
      <c r="N50207" s="102"/>
      <c r="O50207" s="93"/>
      <c r="P50207" s="93"/>
    </row>
    <row r="50208" spans="14:16">
      <c r="N50208" s="102"/>
      <c r="O50208" s="93"/>
      <c r="P50208" s="93"/>
    </row>
    <row r="50209" spans="14:16">
      <c r="N50209" s="102"/>
      <c r="O50209" s="93"/>
      <c r="P50209" s="93"/>
    </row>
    <row r="50210" spans="14:16">
      <c r="N50210" s="102"/>
      <c r="O50210" s="93"/>
      <c r="P50210" s="93"/>
    </row>
    <row r="50211" spans="14:16">
      <c r="N50211" s="102"/>
      <c r="O50211" s="93"/>
      <c r="P50211" s="93"/>
    </row>
    <row r="50212" spans="14:16">
      <c r="N50212" s="102"/>
      <c r="O50212" s="93"/>
      <c r="P50212" s="93"/>
    </row>
    <row r="50213" spans="14:16">
      <c r="N50213" s="102"/>
      <c r="O50213" s="93"/>
      <c r="P50213" s="93"/>
    </row>
    <row r="50214" spans="14:16">
      <c r="N50214" s="102"/>
      <c r="O50214" s="93"/>
      <c r="P50214" s="93"/>
    </row>
    <row r="50215" spans="14:16">
      <c r="N50215" s="102"/>
      <c r="O50215" s="93"/>
      <c r="P50215" s="93"/>
    </row>
    <row r="50216" spans="14:16">
      <c r="N50216" s="102"/>
      <c r="O50216" s="93"/>
      <c r="P50216" s="93"/>
    </row>
    <row r="50217" spans="14:16">
      <c r="N50217" s="102"/>
      <c r="O50217" s="93"/>
      <c r="P50217" s="93"/>
    </row>
    <row r="50218" spans="14:16">
      <c r="N50218" s="102"/>
      <c r="O50218" s="93"/>
      <c r="P50218" s="93"/>
    </row>
    <row r="50219" spans="14:16">
      <c r="N50219" s="102"/>
      <c r="O50219" s="93"/>
      <c r="P50219" s="93"/>
    </row>
    <row r="50220" spans="14:16">
      <c r="N50220" s="102"/>
      <c r="O50220" s="93"/>
      <c r="P50220" s="93"/>
    </row>
    <row r="50221" spans="14:16">
      <c r="N50221" s="102"/>
      <c r="O50221" s="93"/>
      <c r="P50221" s="93"/>
    </row>
    <row r="50222" spans="14:16">
      <c r="N50222" s="102"/>
      <c r="O50222" s="93"/>
      <c r="P50222" s="93"/>
    </row>
    <row r="50223" spans="14:16">
      <c r="N50223" s="102"/>
      <c r="O50223" s="93"/>
      <c r="P50223" s="93"/>
    </row>
    <row r="50224" spans="14:16">
      <c r="N50224" s="102"/>
      <c r="O50224" s="93"/>
      <c r="P50224" s="93"/>
    </row>
    <row r="50225" spans="14:16">
      <c r="N50225" s="102"/>
      <c r="O50225" s="93"/>
      <c r="P50225" s="93"/>
    </row>
    <row r="50226" spans="14:16">
      <c r="N50226" s="102"/>
      <c r="O50226" s="93"/>
      <c r="P50226" s="93"/>
    </row>
    <row r="50227" spans="14:16">
      <c r="N50227" s="102"/>
      <c r="O50227" s="93"/>
      <c r="P50227" s="93"/>
    </row>
    <row r="50228" spans="14:16">
      <c r="N50228" s="102"/>
      <c r="O50228" s="93"/>
      <c r="P50228" s="93"/>
    </row>
    <row r="50229" spans="14:16">
      <c r="N50229" s="102"/>
      <c r="O50229" s="93"/>
      <c r="P50229" s="93"/>
    </row>
    <row r="50230" spans="14:16">
      <c r="N50230" s="102"/>
      <c r="O50230" s="93"/>
      <c r="P50230" s="93"/>
    </row>
    <row r="50231" spans="14:16">
      <c r="N50231" s="102"/>
      <c r="O50231" s="93"/>
      <c r="P50231" s="93"/>
    </row>
    <row r="50232" spans="14:16">
      <c r="N50232" s="102"/>
      <c r="O50232" s="93"/>
      <c r="P50232" s="93"/>
    </row>
    <row r="50233" spans="14:16">
      <c r="N50233" s="102"/>
      <c r="O50233" s="93"/>
      <c r="P50233" s="93"/>
    </row>
    <row r="50234" spans="14:16">
      <c r="N50234" s="102"/>
      <c r="O50234" s="93"/>
      <c r="P50234" s="93"/>
    </row>
    <row r="50235" spans="14:16">
      <c r="N50235" s="102"/>
      <c r="O50235" s="93"/>
      <c r="P50235" s="93"/>
    </row>
    <row r="50236" spans="14:16">
      <c r="N50236" s="102"/>
      <c r="O50236" s="93"/>
      <c r="P50236" s="93"/>
    </row>
    <row r="50237" spans="14:16">
      <c r="N50237" s="102"/>
      <c r="O50237" s="93"/>
      <c r="P50237" s="93"/>
    </row>
    <row r="50238" spans="14:16">
      <c r="N50238" s="102"/>
      <c r="O50238" s="93"/>
      <c r="P50238" s="93"/>
    </row>
    <row r="50239" spans="14:16">
      <c r="N50239" s="102"/>
      <c r="O50239" s="93"/>
      <c r="P50239" s="93"/>
    </row>
    <row r="50240" spans="14:16">
      <c r="N50240" s="102"/>
      <c r="O50240" s="93"/>
      <c r="P50240" s="93"/>
    </row>
    <row r="50241" spans="14:16">
      <c r="N50241" s="102"/>
      <c r="O50241" s="93"/>
      <c r="P50241" s="93"/>
    </row>
    <row r="50242" spans="14:16">
      <c r="N50242" s="102"/>
      <c r="O50242" s="93"/>
      <c r="P50242" s="93"/>
    </row>
    <row r="50243" spans="14:16">
      <c r="N50243" s="102"/>
      <c r="O50243" s="93"/>
      <c r="P50243" s="93"/>
    </row>
    <row r="50244" spans="14:16">
      <c r="N50244" s="102"/>
      <c r="O50244" s="93"/>
      <c r="P50244" s="93"/>
    </row>
    <row r="50245" spans="14:16">
      <c r="N50245" s="102"/>
      <c r="O50245" s="93"/>
      <c r="P50245" s="93"/>
    </row>
    <row r="50246" spans="14:16">
      <c r="N50246" s="102"/>
      <c r="O50246" s="93"/>
      <c r="P50246" s="93"/>
    </row>
    <row r="50247" spans="14:16">
      <c r="N50247" s="102"/>
      <c r="O50247" s="93"/>
      <c r="P50247" s="93"/>
    </row>
    <row r="50248" spans="14:16">
      <c r="N50248" s="102"/>
      <c r="O50248" s="93"/>
      <c r="P50248" s="93"/>
    </row>
    <row r="50249" spans="14:16">
      <c r="N50249" s="102"/>
      <c r="O50249" s="93"/>
      <c r="P50249" s="93"/>
    </row>
    <row r="50250" spans="14:16">
      <c r="N50250" s="102"/>
      <c r="O50250" s="93"/>
      <c r="P50250" s="93"/>
    </row>
    <row r="50251" spans="14:16">
      <c r="N50251" s="102"/>
      <c r="O50251" s="93"/>
      <c r="P50251" s="93"/>
    </row>
    <row r="50252" spans="14:16">
      <c r="N50252" s="102"/>
      <c r="O50252" s="93"/>
      <c r="P50252" s="93"/>
    </row>
    <row r="50253" spans="14:16">
      <c r="N50253" s="102"/>
      <c r="O50253" s="93"/>
      <c r="P50253" s="93"/>
    </row>
    <row r="50254" spans="14:16">
      <c r="N50254" s="102"/>
      <c r="O50254" s="93"/>
      <c r="P50254" s="93"/>
    </row>
    <row r="50255" spans="14:16">
      <c r="N50255" s="102"/>
      <c r="O50255" s="93"/>
      <c r="P50255" s="93"/>
    </row>
    <row r="50256" spans="14:16">
      <c r="N50256" s="102"/>
      <c r="O50256" s="93"/>
      <c r="P50256" s="93"/>
    </row>
    <row r="50257" spans="14:16">
      <c r="N50257" s="102"/>
      <c r="O50257" s="93"/>
      <c r="P50257" s="93"/>
    </row>
    <row r="50258" spans="14:16">
      <c r="N50258" s="102"/>
      <c r="O50258" s="93"/>
      <c r="P50258" s="93"/>
    </row>
    <row r="50259" spans="14:16">
      <c r="N50259" s="102"/>
      <c r="O50259" s="93"/>
      <c r="P50259" s="93"/>
    </row>
    <row r="50260" spans="14:16">
      <c r="N50260" s="102"/>
      <c r="O50260" s="93"/>
      <c r="P50260" s="93"/>
    </row>
    <row r="50261" spans="14:16">
      <c r="N50261" s="102"/>
      <c r="O50261" s="93"/>
      <c r="P50261" s="93"/>
    </row>
    <row r="50262" spans="14:16">
      <c r="N50262" s="102"/>
      <c r="O50262" s="93"/>
      <c r="P50262" s="93"/>
    </row>
    <row r="50263" spans="14:16">
      <c r="N50263" s="102"/>
      <c r="O50263" s="93"/>
      <c r="P50263" s="93"/>
    </row>
    <row r="50264" spans="14:16">
      <c r="N50264" s="102"/>
      <c r="O50264" s="93"/>
      <c r="P50264" s="93"/>
    </row>
    <row r="50265" spans="14:16">
      <c r="N50265" s="102"/>
      <c r="O50265" s="93"/>
      <c r="P50265" s="93"/>
    </row>
    <row r="50266" spans="14:16">
      <c r="N50266" s="102"/>
      <c r="O50266" s="93"/>
      <c r="P50266" s="93"/>
    </row>
    <row r="50267" spans="14:16">
      <c r="N50267" s="102"/>
      <c r="O50267" s="93"/>
      <c r="P50267" s="93"/>
    </row>
    <row r="50268" spans="14:16">
      <c r="N50268" s="102"/>
      <c r="O50268" s="93"/>
      <c r="P50268" s="93"/>
    </row>
    <row r="50269" spans="14:16">
      <c r="N50269" s="102"/>
      <c r="O50269" s="93"/>
      <c r="P50269" s="93"/>
    </row>
    <row r="50270" spans="14:16">
      <c r="N50270" s="102"/>
      <c r="O50270" s="93"/>
      <c r="P50270" s="93"/>
    </row>
    <row r="50271" spans="14:16">
      <c r="N50271" s="102"/>
      <c r="O50271" s="93"/>
      <c r="P50271" s="93"/>
    </row>
    <row r="50272" spans="14:16">
      <c r="N50272" s="102"/>
      <c r="O50272" s="93"/>
      <c r="P50272" s="93"/>
    </row>
    <row r="50273" spans="14:16">
      <c r="N50273" s="102"/>
      <c r="O50273" s="93"/>
      <c r="P50273" s="93"/>
    </row>
    <row r="50274" spans="14:16">
      <c r="N50274" s="102"/>
      <c r="O50274" s="93"/>
      <c r="P50274" s="93"/>
    </row>
    <row r="50275" spans="14:16">
      <c r="N50275" s="102"/>
      <c r="O50275" s="93"/>
      <c r="P50275" s="93"/>
    </row>
    <row r="50276" spans="14:16">
      <c r="N50276" s="102"/>
      <c r="O50276" s="93"/>
      <c r="P50276" s="93"/>
    </row>
    <row r="50277" spans="14:16">
      <c r="N50277" s="102"/>
      <c r="O50277" s="93"/>
      <c r="P50277" s="93"/>
    </row>
    <row r="50278" spans="14:16">
      <c r="N50278" s="102"/>
      <c r="O50278" s="93"/>
      <c r="P50278" s="93"/>
    </row>
    <row r="50279" spans="14:16">
      <c r="N50279" s="102"/>
      <c r="O50279" s="93"/>
      <c r="P50279" s="93"/>
    </row>
    <row r="50280" spans="14:16">
      <c r="N50280" s="102"/>
      <c r="O50280" s="93"/>
      <c r="P50280" s="93"/>
    </row>
    <row r="50281" spans="14:16">
      <c r="N50281" s="102"/>
      <c r="O50281" s="93"/>
      <c r="P50281" s="93"/>
    </row>
    <row r="50282" spans="14:16">
      <c r="N50282" s="102"/>
      <c r="O50282" s="93"/>
      <c r="P50282" s="93"/>
    </row>
    <row r="50283" spans="14:16">
      <c r="N50283" s="102"/>
      <c r="O50283" s="93"/>
      <c r="P50283" s="93"/>
    </row>
    <row r="50284" spans="14:16">
      <c r="N50284" s="102"/>
      <c r="O50284" s="93"/>
      <c r="P50284" s="93"/>
    </row>
    <row r="50285" spans="14:16">
      <c r="N50285" s="102"/>
      <c r="O50285" s="93"/>
      <c r="P50285" s="93"/>
    </row>
    <row r="50286" spans="14:16">
      <c r="N50286" s="102"/>
      <c r="O50286" s="93"/>
      <c r="P50286" s="93"/>
    </row>
    <row r="50287" spans="14:16">
      <c r="N50287" s="102"/>
      <c r="O50287" s="93"/>
      <c r="P50287" s="93"/>
    </row>
    <row r="50288" spans="14:16">
      <c r="N50288" s="102"/>
      <c r="O50288" s="93"/>
      <c r="P50288" s="93"/>
    </row>
    <row r="50289" spans="14:16">
      <c r="N50289" s="102"/>
      <c r="O50289" s="93"/>
      <c r="P50289" s="93"/>
    </row>
    <row r="50290" spans="14:16">
      <c r="N50290" s="102"/>
      <c r="O50290" s="93"/>
      <c r="P50290" s="93"/>
    </row>
    <row r="50291" spans="14:16">
      <c r="N50291" s="102"/>
      <c r="O50291" s="93"/>
      <c r="P50291" s="93"/>
    </row>
    <row r="50292" spans="14:16">
      <c r="N50292" s="102"/>
      <c r="O50292" s="93"/>
      <c r="P50292" s="93"/>
    </row>
    <row r="50293" spans="14:16">
      <c r="N50293" s="102"/>
      <c r="O50293" s="93"/>
      <c r="P50293" s="93"/>
    </row>
    <row r="50294" spans="14:16">
      <c r="N50294" s="102"/>
      <c r="O50294" s="93"/>
      <c r="P50294" s="93"/>
    </row>
    <row r="50295" spans="14:16">
      <c r="N50295" s="102"/>
      <c r="O50295" s="93"/>
      <c r="P50295" s="93"/>
    </row>
    <row r="50296" spans="14:16">
      <c r="N50296" s="102"/>
      <c r="O50296" s="93"/>
      <c r="P50296" s="93"/>
    </row>
    <row r="50297" spans="14:16">
      <c r="N50297" s="102"/>
      <c r="O50297" s="93"/>
      <c r="P50297" s="93"/>
    </row>
    <row r="50298" spans="14:16">
      <c r="N50298" s="102"/>
      <c r="O50298" s="93"/>
      <c r="P50298" s="93"/>
    </row>
    <row r="50299" spans="14:16">
      <c r="N50299" s="102"/>
      <c r="O50299" s="93"/>
      <c r="P50299" s="93"/>
    </row>
    <row r="50300" spans="14:16">
      <c r="N50300" s="102"/>
      <c r="O50300" s="93"/>
      <c r="P50300" s="93"/>
    </row>
    <row r="50301" spans="14:16">
      <c r="N50301" s="102"/>
      <c r="O50301" s="93"/>
      <c r="P50301" s="93"/>
    </row>
    <row r="50302" spans="14:16">
      <c r="N50302" s="102"/>
      <c r="O50302" s="93"/>
      <c r="P50302" s="93"/>
    </row>
    <row r="50303" spans="14:16">
      <c r="N50303" s="102"/>
      <c r="O50303" s="93"/>
      <c r="P50303" s="93"/>
    </row>
    <row r="50304" spans="14:16">
      <c r="N50304" s="102"/>
      <c r="O50304" s="93"/>
      <c r="P50304" s="93"/>
    </row>
    <row r="50305" spans="14:16">
      <c r="N50305" s="102"/>
      <c r="O50305" s="93"/>
      <c r="P50305" s="93"/>
    </row>
    <row r="50306" spans="14:16">
      <c r="N50306" s="102"/>
      <c r="O50306" s="93"/>
      <c r="P50306" s="93"/>
    </row>
    <row r="50307" spans="14:16">
      <c r="N50307" s="102"/>
      <c r="O50307" s="93"/>
      <c r="P50307" s="93"/>
    </row>
    <row r="50308" spans="14:16">
      <c r="N50308" s="102"/>
      <c r="O50308" s="93"/>
      <c r="P50308" s="93"/>
    </row>
    <row r="50309" spans="14:16">
      <c r="N50309" s="102"/>
      <c r="O50309" s="93"/>
      <c r="P50309" s="93"/>
    </row>
    <row r="50310" spans="14:16">
      <c r="N50310" s="102"/>
      <c r="O50310" s="93"/>
      <c r="P50310" s="93"/>
    </row>
    <row r="50311" spans="14:16">
      <c r="N50311" s="102"/>
      <c r="O50311" s="93"/>
      <c r="P50311" s="93"/>
    </row>
    <row r="50312" spans="14:16">
      <c r="N50312" s="102"/>
      <c r="O50312" s="93"/>
      <c r="P50312" s="93"/>
    </row>
    <row r="50313" spans="14:16">
      <c r="N50313" s="102"/>
      <c r="O50313" s="93"/>
      <c r="P50313" s="93"/>
    </row>
    <row r="50314" spans="14:16">
      <c r="N50314" s="102"/>
      <c r="O50314" s="93"/>
      <c r="P50314" s="93"/>
    </row>
    <row r="50315" spans="14:16">
      <c r="N50315" s="102"/>
      <c r="O50315" s="93"/>
      <c r="P50315" s="93"/>
    </row>
    <row r="50316" spans="14:16">
      <c r="N50316" s="102"/>
      <c r="O50316" s="93"/>
      <c r="P50316" s="93"/>
    </row>
    <row r="50317" spans="14:16">
      <c r="N50317" s="102"/>
      <c r="O50317" s="93"/>
      <c r="P50317" s="93"/>
    </row>
    <row r="50318" spans="14:16">
      <c r="N50318" s="102"/>
      <c r="O50318" s="93"/>
      <c r="P50318" s="93"/>
    </row>
    <row r="50319" spans="14:16">
      <c r="N50319" s="102"/>
      <c r="O50319" s="93"/>
      <c r="P50319" s="93"/>
    </row>
    <row r="50320" spans="14:16">
      <c r="N50320" s="102"/>
      <c r="O50320" s="93"/>
      <c r="P50320" s="93"/>
    </row>
    <row r="50321" spans="14:16">
      <c r="N50321" s="102"/>
      <c r="O50321" s="93"/>
      <c r="P50321" s="93"/>
    </row>
    <row r="50322" spans="14:16">
      <c r="N50322" s="102"/>
      <c r="O50322" s="93"/>
      <c r="P50322" s="93"/>
    </row>
    <row r="50323" spans="14:16">
      <c r="N50323" s="102"/>
      <c r="O50323" s="93"/>
      <c r="P50323" s="93"/>
    </row>
    <row r="50324" spans="14:16">
      <c r="N50324" s="102"/>
      <c r="O50324" s="93"/>
      <c r="P50324" s="93"/>
    </row>
    <row r="50325" spans="14:16">
      <c r="N50325" s="102"/>
      <c r="O50325" s="93"/>
      <c r="P50325" s="93"/>
    </row>
    <row r="50326" spans="14:16">
      <c r="N50326" s="102"/>
      <c r="O50326" s="93"/>
      <c r="P50326" s="93"/>
    </row>
    <row r="50327" spans="14:16">
      <c r="N50327" s="102"/>
      <c r="O50327" s="93"/>
      <c r="P50327" s="93"/>
    </row>
    <row r="50328" spans="14:16">
      <c r="N50328" s="102"/>
      <c r="O50328" s="93"/>
      <c r="P50328" s="93"/>
    </row>
    <row r="50329" spans="14:16">
      <c r="N50329" s="102"/>
      <c r="O50329" s="93"/>
      <c r="P50329" s="93"/>
    </row>
    <row r="50330" spans="14:16">
      <c r="N50330" s="102"/>
      <c r="O50330" s="93"/>
      <c r="P50330" s="93"/>
    </row>
    <row r="50331" spans="14:16">
      <c r="N50331" s="102"/>
      <c r="O50331" s="93"/>
      <c r="P50331" s="93"/>
    </row>
    <row r="50332" spans="14:16">
      <c r="N50332" s="102"/>
      <c r="O50332" s="93"/>
      <c r="P50332" s="93"/>
    </row>
    <row r="50333" spans="14:16">
      <c r="N50333" s="102"/>
      <c r="O50333" s="93"/>
      <c r="P50333" s="93"/>
    </row>
    <row r="50334" spans="14:16">
      <c r="N50334" s="102"/>
      <c r="O50334" s="93"/>
      <c r="P50334" s="93"/>
    </row>
    <row r="50335" spans="14:16">
      <c r="N50335" s="102"/>
      <c r="O50335" s="93"/>
      <c r="P50335" s="93"/>
    </row>
    <row r="50336" spans="14:16">
      <c r="N50336" s="102"/>
      <c r="O50336" s="93"/>
      <c r="P50336" s="93"/>
    </row>
    <row r="50337" spans="14:16">
      <c r="N50337" s="102"/>
      <c r="O50337" s="93"/>
      <c r="P50337" s="93"/>
    </row>
    <row r="50338" spans="14:16">
      <c r="N50338" s="102"/>
      <c r="O50338" s="93"/>
      <c r="P50338" s="93"/>
    </row>
    <row r="50339" spans="14:16">
      <c r="N50339" s="102"/>
      <c r="O50339" s="93"/>
      <c r="P50339" s="93"/>
    </row>
    <row r="50340" spans="14:16">
      <c r="N50340" s="102"/>
      <c r="O50340" s="93"/>
      <c r="P50340" s="93"/>
    </row>
    <row r="50341" spans="14:16">
      <c r="N50341" s="102"/>
      <c r="O50341" s="93"/>
      <c r="P50341" s="93"/>
    </row>
    <row r="50342" spans="14:16">
      <c r="N50342" s="102"/>
      <c r="O50342" s="93"/>
      <c r="P50342" s="93"/>
    </row>
    <row r="50343" spans="14:16">
      <c r="N50343" s="102"/>
      <c r="O50343" s="93"/>
      <c r="P50343" s="93"/>
    </row>
    <row r="50344" spans="14:16">
      <c r="N50344" s="102"/>
      <c r="O50344" s="93"/>
      <c r="P50344" s="93"/>
    </row>
    <row r="50345" spans="14:16">
      <c r="N50345" s="102"/>
      <c r="O50345" s="93"/>
      <c r="P50345" s="93"/>
    </row>
    <row r="50346" spans="14:16">
      <c r="N50346" s="102"/>
      <c r="O50346" s="93"/>
      <c r="P50346" s="93"/>
    </row>
    <row r="50347" spans="14:16">
      <c r="N50347" s="102"/>
      <c r="O50347" s="93"/>
      <c r="P50347" s="93"/>
    </row>
    <row r="50348" spans="14:16">
      <c r="N50348" s="102"/>
      <c r="O50348" s="93"/>
      <c r="P50348" s="93"/>
    </row>
    <row r="50349" spans="14:16">
      <c r="N50349" s="102"/>
      <c r="O50349" s="93"/>
      <c r="P50349" s="93"/>
    </row>
    <row r="50350" spans="14:16">
      <c r="N50350" s="102"/>
      <c r="O50350" s="93"/>
      <c r="P50350" s="93"/>
    </row>
    <row r="50351" spans="14:16">
      <c r="N50351" s="102"/>
      <c r="O50351" s="93"/>
      <c r="P50351" s="93"/>
    </row>
    <row r="50352" spans="14:16">
      <c r="N50352" s="102"/>
      <c r="O50352" s="93"/>
      <c r="P50352" s="93"/>
    </row>
    <row r="50353" spans="14:16">
      <c r="N50353" s="102"/>
      <c r="O50353" s="93"/>
      <c r="P50353" s="93"/>
    </row>
    <row r="50354" spans="14:16">
      <c r="N50354" s="102"/>
      <c r="O50354" s="93"/>
      <c r="P50354" s="93"/>
    </row>
    <row r="50355" spans="14:16">
      <c r="N50355" s="102"/>
      <c r="O50355" s="93"/>
      <c r="P50355" s="93"/>
    </row>
    <row r="50356" spans="14:16">
      <c r="N50356" s="102"/>
      <c r="O50356" s="93"/>
      <c r="P50356" s="93"/>
    </row>
    <row r="50357" spans="14:16">
      <c r="N50357" s="102"/>
      <c r="O50357" s="93"/>
      <c r="P50357" s="93"/>
    </row>
    <row r="50358" spans="14:16">
      <c r="N50358" s="102"/>
      <c r="O50358" s="93"/>
      <c r="P50358" s="93"/>
    </row>
    <row r="50359" spans="14:16">
      <c r="N50359" s="102"/>
      <c r="O50359" s="93"/>
      <c r="P50359" s="93"/>
    </row>
    <row r="50360" spans="14:16">
      <c r="N50360" s="102"/>
      <c r="O50360" s="93"/>
      <c r="P50360" s="93"/>
    </row>
    <row r="50361" spans="14:16">
      <c r="N50361" s="102"/>
      <c r="O50361" s="93"/>
      <c r="P50361" s="93"/>
    </row>
    <row r="50362" spans="14:16">
      <c r="N50362" s="102"/>
      <c r="O50362" s="93"/>
      <c r="P50362" s="93"/>
    </row>
    <row r="50363" spans="14:16">
      <c r="N50363" s="102"/>
      <c r="O50363" s="93"/>
      <c r="P50363" s="93"/>
    </row>
    <row r="50364" spans="14:16">
      <c r="N50364" s="102"/>
      <c r="O50364" s="93"/>
      <c r="P50364" s="93"/>
    </row>
    <row r="50365" spans="14:16">
      <c r="N50365" s="102"/>
      <c r="O50365" s="93"/>
      <c r="P50365" s="93"/>
    </row>
    <row r="50366" spans="14:16">
      <c r="N50366" s="102"/>
      <c r="O50366" s="93"/>
      <c r="P50366" s="93"/>
    </row>
    <row r="50367" spans="14:16">
      <c r="N50367" s="102"/>
      <c r="O50367" s="93"/>
      <c r="P50367" s="93"/>
    </row>
    <row r="50368" spans="14:16">
      <c r="N50368" s="102"/>
      <c r="O50368" s="93"/>
      <c r="P50368" s="93"/>
    </row>
    <row r="50369" spans="14:16">
      <c r="N50369" s="102"/>
      <c r="O50369" s="93"/>
      <c r="P50369" s="93"/>
    </row>
    <row r="50370" spans="14:16">
      <c r="N50370" s="102"/>
      <c r="O50370" s="93"/>
      <c r="P50370" s="93"/>
    </row>
    <row r="50371" spans="14:16">
      <c r="N50371" s="102"/>
      <c r="O50371" s="93"/>
      <c r="P50371" s="93"/>
    </row>
    <row r="50372" spans="14:16">
      <c r="N50372" s="102"/>
      <c r="O50372" s="93"/>
      <c r="P50372" s="93"/>
    </row>
    <row r="50373" spans="14:16">
      <c r="N50373" s="102"/>
      <c r="O50373" s="93"/>
      <c r="P50373" s="93"/>
    </row>
    <row r="50374" spans="14:16">
      <c r="N50374" s="102"/>
      <c r="O50374" s="93"/>
      <c r="P50374" s="93"/>
    </row>
    <row r="50375" spans="14:16">
      <c r="N50375" s="102"/>
      <c r="O50375" s="93"/>
      <c r="P50375" s="93"/>
    </row>
    <row r="50376" spans="14:16">
      <c r="N50376" s="102"/>
      <c r="O50376" s="93"/>
      <c r="P50376" s="93"/>
    </row>
    <row r="50377" spans="14:16">
      <c r="N50377" s="102"/>
      <c r="O50377" s="93"/>
      <c r="P50377" s="93"/>
    </row>
    <row r="50378" spans="14:16">
      <c r="N50378" s="102"/>
      <c r="O50378" s="93"/>
      <c r="P50378" s="93"/>
    </row>
    <row r="50379" spans="14:16">
      <c r="N50379" s="102"/>
      <c r="O50379" s="93"/>
      <c r="P50379" s="93"/>
    </row>
    <row r="50380" spans="14:16">
      <c r="N50380" s="102"/>
      <c r="O50380" s="93"/>
      <c r="P50380" s="93"/>
    </row>
    <row r="50381" spans="14:16">
      <c r="N50381" s="102"/>
      <c r="O50381" s="93"/>
      <c r="P50381" s="93"/>
    </row>
    <row r="50382" spans="14:16">
      <c r="N50382" s="102"/>
      <c r="O50382" s="93"/>
      <c r="P50382" s="93"/>
    </row>
    <row r="50383" spans="14:16">
      <c r="N50383" s="102"/>
      <c r="O50383" s="93"/>
      <c r="P50383" s="93"/>
    </row>
    <row r="50384" spans="14:16">
      <c r="N50384" s="102"/>
      <c r="O50384" s="93"/>
      <c r="P50384" s="93"/>
    </row>
    <row r="50385" spans="14:16">
      <c r="N50385" s="102"/>
      <c r="O50385" s="93"/>
      <c r="P50385" s="93"/>
    </row>
    <row r="50386" spans="14:16">
      <c r="N50386" s="102"/>
      <c r="O50386" s="93"/>
      <c r="P50386" s="93"/>
    </row>
    <row r="50387" spans="14:16">
      <c r="N50387" s="102"/>
      <c r="O50387" s="93"/>
      <c r="P50387" s="93"/>
    </row>
    <row r="50388" spans="14:16">
      <c r="N50388" s="102"/>
      <c r="O50388" s="93"/>
      <c r="P50388" s="93"/>
    </row>
    <row r="50389" spans="14:16">
      <c r="N50389" s="102"/>
      <c r="O50389" s="93"/>
      <c r="P50389" s="93"/>
    </row>
    <row r="50390" spans="14:16">
      <c r="N50390" s="102"/>
      <c r="O50390" s="93"/>
      <c r="P50390" s="93"/>
    </row>
    <row r="50391" spans="14:16">
      <c r="N50391" s="102"/>
      <c r="O50391" s="93"/>
      <c r="P50391" s="93"/>
    </row>
    <row r="50392" spans="14:16">
      <c r="N50392" s="102"/>
      <c r="O50392" s="93"/>
      <c r="P50392" s="93"/>
    </row>
    <row r="50393" spans="14:16">
      <c r="N50393" s="102"/>
      <c r="O50393" s="93"/>
      <c r="P50393" s="93"/>
    </row>
    <row r="50394" spans="14:16">
      <c r="N50394" s="102"/>
      <c r="O50394" s="93"/>
      <c r="P50394" s="93"/>
    </row>
    <row r="50395" spans="14:16">
      <c r="N50395" s="102"/>
      <c r="O50395" s="93"/>
      <c r="P50395" s="93"/>
    </row>
    <row r="50396" spans="14:16">
      <c r="N50396" s="102"/>
      <c r="O50396" s="93"/>
      <c r="P50396" s="93"/>
    </row>
    <row r="50397" spans="14:16">
      <c r="N50397" s="102"/>
      <c r="O50397" s="93"/>
      <c r="P50397" s="93"/>
    </row>
    <row r="50398" spans="14:16">
      <c r="N50398" s="102"/>
      <c r="O50398" s="93"/>
      <c r="P50398" s="93"/>
    </row>
    <row r="50399" spans="14:16">
      <c r="N50399" s="102"/>
      <c r="O50399" s="93"/>
      <c r="P50399" s="93"/>
    </row>
    <row r="50400" spans="14:16">
      <c r="N50400" s="102"/>
      <c r="O50400" s="93"/>
      <c r="P50400" s="93"/>
    </row>
    <row r="50401" spans="14:16">
      <c r="N50401" s="102"/>
      <c r="O50401" s="93"/>
      <c r="P50401" s="93"/>
    </row>
    <row r="50402" spans="14:16">
      <c r="N50402" s="102"/>
      <c r="O50402" s="93"/>
      <c r="P50402" s="93"/>
    </row>
    <row r="50403" spans="14:16">
      <c r="N50403" s="102"/>
      <c r="O50403" s="93"/>
      <c r="P50403" s="93"/>
    </row>
    <row r="50404" spans="14:16">
      <c r="N50404" s="102"/>
      <c r="O50404" s="93"/>
      <c r="P50404" s="93"/>
    </row>
    <row r="50405" spans="14:16">
      <c r="N50405" s="102"/>
      <c r="O50405" s="93"/>
      <c r="P50405" s="93"/>
    </row>
    <row r="50406" spans="14:16">
      <c r="N50406" s="102"/>
      <c r="O50406" s="93"/>
      <c r="P50406" s="93"/>
    </row>
    <row r="50407" spans="14:16">
      <c r="N50407" s="102"/>
      <c r="O50407" s="93"/>
      <c r="P50407" s="93"/>
    </row>
    <row r="50408" spans="14:16">
      <c r="N50408" s="102"/>
      <c r="O50408" s="93"/>
      <c r="P50408" s="93"/>
    </row>
    <row r="50409" spans="14:16">
      <c r="N50409" s="102"/>
      <c r="O50409" s="93"/>
      <c r="P50409" s="93"/>
    </row>
    <row r="50410" spans="14:16">
      <c r="N50410" s="102"/>
      <c r="O50410" s="93"/>
      <c r="P50410" s="93"/>
    </row>
    <row r="50411" spans="14:16">
      <c r="N50411" s="102"/>
      <c r="O50411" s="93"/>
      <c r="P50411" s="93"/>
    </row>
    <row r="50412" spans="14:16">
      <c r="N50412" s="102"/>
      <c r="O50412" s="93"/>
      <c r="P50412" s="93"/>
    </row>
    <row r="50413" spans="14:16">
      <c r="N50413" s="102"/>
      <c r="O50413" s="93"/>
      <c r="P50413" s="93"/>
    </row>
    <row r="50414" spans="14:16">
      <c r="N50414" s="102"/>
      <c r="O50414" s="93"/>
      <c r="P50414" s="93"/>
    </row>
    <row r="50415" spans="14:16">
      <c r="N50415" s="102"/>
      <c r="O50415" s="93"/>
      <c r="P50415" s="93"/>
    </row>
    <row r="50416" spans="14:16">
      <c r="N50416" s="102"/>
      <c r="O50416" s="93"/>
      <c r="P50416" s="93"/>
    </row>
    <row r="50417" spans="14:16">
      <c r="N50417" s="102"/>
      <c r="O50417" s="93"/>
      <c r="P50417" s="93"/>
    </row>
    <row r="50418" spans="14:16">
      <c r="N50418" s="102"/>
      <c r="O50418" s="93"/>
      <c r="P50418" s="93"/>
    </row>
    <row r="50419" spans="14:16">
      <c r="N50419" s="102"/>
      <c r="O50419" s="93"/>
      <c r="P50419" s="93"/>
    </row>
    <row r="50420" spans="14:16">
      <c r="N50420" s="102"/>
      <c r="O50420" s="93"/>
      <c r="P50420" s="93"/>
    </row>
    <row r="50421" spans="14:16">
      <c r="N50421" s="102"/>
      <c r="O50421" s="93"/>
      <c r="P50421" s="93"/>
    </row>
    <row r="50422" spans="14:16">
      <c r="N50422" s="102"/>
      <c r="O50422" s="93"/>
      <c r="P50422" s="93"/>
    </row>
    <row r="50423" spans="14:16">
      <c r="N50423" s="102"/>
      <c r="O50423" s="93"/>
      <c r="P50423" s="93"/>
    </row>
    <row r="50424" spans="14:16">
      <c r="N50424" s="102"/>
      <c r="O50424" s="93"/>
      <c r="P50424" s="93"/>
    </row>
    <row r="50425" spans="14:16">
      <c r="N50425" s="102"/>
      <c r="O50425" s="93"/>
      <c r="P50425" s="93"/>
    </row>
    <row r="50426" spans="14:16">
      <c r="N50426" s="102"/>
      <c r="O50426" s="93"/>
      <c r="P50426" s="93"/>
    </row>
    <row r="50427" spans="14:16">
      <c r="N50427" s="102"/>
      <c r="O50427" s="93"/>
      <c r="P50427" s="93"/>
    </row>
    <row r="50428" spans="14:16">
      <c r="N50428" s="102"/>
      <c r="O50428" s="93"/>
      <c r="P50428" s="93"/>
    </row>
    <row r="50429" spans="14:16">
      <c r="N50429" s="102"/>
      <c r="O50429" s="93"/>
      <c r="P50429" s="93"/>
    </row>
    <row r="50430" spans="14:16">
      <c r="N50430" s="102"/>
      <c r="O50430" s="93"/>
      <c r="P50430" s="93"/>
    </row>
    <row r="50431" spans="14:16">
      <c r="N50431" s="102"/>
      <c r="O50431" s="93"/>
      <c r="P50431" s="93"/>
    </row>
    <row r="50432" spans="14:16">
      <c r="N50432" s="102"/>
      <c r="O50432" s="93"/>
      <c r="P50432" s="93"/>
    </row>
    <row r="50433" spans="14:16">
      <c r="N50433" s="102"/>
      <c r="O50433" s="93"/>
      <c r="P50433" s="93"/>
    </row>
    <row r="50434" spans="14:16">
      <c r="N50434" s="102"/>
      <c r="O50434" s="93"/>
      <c r="P50434" s="93"/>
    </row>
    <row r="50435" spans="14:16">
      <c r="N50435" s="102"/>
      <c r="O50435" s="93"/>
      <c r="P50435" s="93"/>
    </row>
    <row r="50436" spans="14:16">
      <c r="N50436" s="102"/>
      <c r="O50436" s="93"/>
      <c r="P50436" s="93"/>
    </row>
    <row r="50437" spans="14:16">
      <c r="N50437" s="102"/>
      <c r="O50437" s="93"/>
      <c r="P50437" s="93"/>
    </row>
    <row r="50438" spans="14:16">
      <c r="N50438" s="102"/>
      <c r="O50438" s="93"/>
      <c r="P50438" s="93"/>
    </row>
    <row r="50439" spans="14:16">
      <c r="N50439" s="102"/>
      <c r="O50439" s="93"/>
      <c r="P50439" s="93"/>
    </row>
    <row r="50440" spans="14:16">
      <c r="N50440" s="102"/>
      <c r="O50440" s="93"/>
      <c r="P50440" s="93"/>
    </row>
    <row r="50441" spans="14:16">
      <c r="N50441" s="102"/>
      <c r="O50441" s="93"/>
      <c r="P50441" s="93"/>
    </row>
    <row r="50442" spans="14:16">
      <c r="N50442" s="102"/>
      <c r="O50442" s="93"/>
      <c r="P50442" s="93"/>
    </row>
    <row r="50443" spans="14:16">
      <c r="N50443" s="102"/>
      <c r="O50443" s="93"/>
      <c r="P50443" s="93"/>
    </row>
    <row r="50444" spans="14:16">
      <c r="N50444" s="102"/>
      <c r="O50444" s="93"/>
      <c r="P50444" s="93"/>
    </row>
    <row r="50445" spans="14:16">
      <c r="N50445" s="102"/>
      <c r="O50445" s="93"/>
      <c r="P50445" s="93"/>
    </row>
    <row r="50446" spans="14:16">
      <c r="N50446" s="102"/>
      <c r="O50446" s="93"/>
      <c r="P50446" s="93"/>
    </row>
    <row r="50447" spans="14:16">
      <c r="N50447" s="102"/>
      <c r="O50447" s="93"/>
      <c r="P50447" s="93"/>
    </row>
    <row r="50448" spans="14:16">
      <c r="N50448" s="102"/>
      <c r="O50448" s="93"/>
      <c r="P50448" s="93"/>
    </row>
    <row r="50449" spans="14:16">
      <c r="N50449" s="102"/>
      <c r="O50449" s="93"/>
      <c r="P50449" s="93"/>
    </row>
    <row r="50450" spans="14:16">
      <c r="N50450" s="102"/>
      <c r="O50450" s="93"/>
      <c r="P50450" s="93"/>
    </row>
    <row r="50451" spans="14:16">
      <c r="N50451" s="102"/>
      <c r="O50451" s="93"/>
      <c r="P50451" s="93"/>
    </row>
    <row r="50452" spans="14:16">
      <c r="N50452" s="102"/>
      <c r="O50452" s="93"/>
      <c r="P50452" s="93"/>
    </row>
    <row r="50453" spans="14:16">
      <c r="N50453" s="102"/>
      <c r="O50453" s="93"/>
      <c r="P50453" s="93"/>
    </row>
    <row r="50454" spans="14:16">
      <c r="N50454" s="102"/>
      <c r="O50454" s="93"/>
      <c r="P50454" s="93"/>
    </row>
    <row r="50455" spans="14:16">
      <c r="N50455" s="102"/>
      <c r="O50455" s="93"/>
      <c r="P50455" s="93"/>
    </row>
    <row r="50456" spans="14:16">
      <c r="N50456" s="102"/>
      <c r="O50456" s="93"/>
      <c r="P50456" s="93"/>
    </row>
    <row r="50457" spans="14:16">
      <c r="N50457" s="102"/>
      <c r="O50457" s="93"/>
      <c r="P50457" s="93"/>
    </row>
    <row r="50458" spans="14:16">
      <c r="N50458" s="102"/>
      <c r="O50458" s="93"/>
      <c r="P50458" s="93"/>
    </row>
    <row r="50459" spans="14:16">
      <c r="N50459" s="102"/>
      <c r="O50459" s="93"/>
      <c r="P50459" s="93"/>
    </row>
    <row r="50460" spans="14:16">
      <c r="N50460" s="102"/>
      <c r="O50460" s="93"/>
      <c r="P50460" s="93"/>
    </row>
    <row r="50461" spans="14:16">
      <c r="N50461" s="102"/>
      <c r="O50461" s="93"/>
      <c r="P50461" s="93"/>
    </row>
    <row r="50462" spans="14:16">
      <c r="N50462" s="102"/>
      <c r="O50462" s="93"/>
      <c r="P50462" s="93"/>
    </row>
    <row r="50463" spans="14:16">
      <c r="N50463" s="102"/>
      <c r="O50463" s="93"/>
      <c r="P50463" s="93"/>
    </row>
    <row r="50464" spans="14:16">
      <c r="N50464" s="102"/>
      <c r="O50464" s="93"/>
      <c r="P50464" s="93"/>
    </row>
    <row r="50465" spans="14:16">
      <c r="N50465" s="102"/>
      <c r="O50465" s="93"/>
      <c r="P50465" s="93"/>
    </row>
    <row r="50466" spans="14:16">
      <c r="N50466" s="102"/>
      <c r="O50466" s="93"/>
      <c r="P50466" s="93"/>
    </row>
    <row r="50467" spans="14:16">
      <c r="N50467" s="102"/>
      <c r="O50467" s="93"/>
      <c r="P50467" s="93"/>
    </row>
    <row r="50468" spans="14:16">
      <c r="N50468" s="102"/>
      <c r="O50468" s="93"/>
      <c r="P50468" s="93"/>
    </row>
    <row r="50469" spans="14:16">
      <c r="N50469" s="102"/>
      <c r="O50469" s="93"/>
      <c r="P50469" s="93"/>
    </row>
    <row r="50470" spans="14:16">
      <c r="N50470" s="102"/>
      <c r="O50470" s="93"/>
      <c r="P50470" s="93"/>
    </row>
    <row r="50471" spans="14:16">
      <c r="N50471" s="102"/>
      <c r="O50471" s="93"/>
      <c r="P50471" s="93"/>
    </row>
    <row r="50472" spans="14:16">
      <c r="N50472" s="102"/>
      <c r="O50472" s="93"/>
      <c r="P50472" s="93"/>
    </row>
    <row r="50473" spans="14:16">
      <c r="N50473" s="102"/>
      <c r="O50473" s="93"/>
      <c r="P50473" s="93"/>
    </row>
    <row r="50474" spans="14:16">
      <c r="N50474" s="102"/>
      <c r="O50474" s="93"/>
      <c r="P50474" s="93"/>
    </row>
    <row r="50475" spans="14:16">
      <c r="N50475" s="102"/>
      <c r="O50475" s="93"/>
      <c r="P50475" s="93"/>
    </row>
    <row r="50476" spans="14:16">
      <c r="N50476" s="102"/>
      <c r="O50476" s="93"/>
      <c r="P50476" s="93"/>
    </row>
    <row r="50477" spans="14:16">
      <c r="N50477" s="102"/>
      <c r="O50477" s="93"/>
      <c r="P50477" s="93"/>
    </row>
    <row r="50478" spans="14:16">
      <c r="N50478" s="102"/>
      <c r="O50478" s="93"/>
      <c r="P50478" s="93"/>
    </row>
    <row r="50479" spans="14:16">
      <c r="N50479" s="102"/>
      <c r="O50479" s="93"/>
      <c r="P50479" s="93"/>
    </row>
    <row r="50480" spans="14:16">
      <c r="N50480" s="102"/>
      <c r="O50480" s="93"/>
      <c r="P50480" s="93"/>
    </row>
    <row r="50481" spans="14:16">
      <c r="N50481" s="102"/>
      <c r="O50481" s="93"/>
      <c r="P50481" s="93"/>
    </row>
    <row r="50482" spans="14:16">
      <c r="N50482" s="102"/>
      <c r="O50482" s="93"/>
      <c r="P50482" s="93"/>
    </row>
    <row r="50483" spans="14:16">
      <c r="N50483" s="102"/>
      <c r="O50483" s="93"/>
      <c r="P50483" s="93"/>
    </row>
    <row r="50484" spans="14:16">
      <c r="N50484" s="102"/>
      <c r="O50484" s="93"/>
      <c r="P50484" s="93"/>
    </row>
    <row r="50485" spans="14:16">
      <c r="N50485" s="102"/>
      <c r="O50485" s="93"/>
      <c r="P50485" s="93"/>
    </row>
    <row r="50486" spans="14:16">
      <c r="N50486" s="102"/>
      <c r="O50486" s="93"/>
      <c r="P50486" s="93"/>
    </row>
    <row r="50487" spans="14:16">
      <c r="N50487" s="102"/>
      <c r="O50487" s="93"/>
      <c r="P50487" s="93"/>
    </row>
    <row r="50488" spans="14:16">
      <c r="N50488" s="102"/>
      <c r="O50488" s="93"/>
      <c r="P50488" s="93"/>
    </row>
    <row r="50489" spans="14:16">
      <c r="N50489" s="102"/>
      <c r="O50489" s="93"/>
      <c r="P50489" s="93"/>
    </row>
    <row r="50490" spans="14:16">
      <c r="N50490" s="102"/>
      <c r="O50490" s="93"/>
      <c r="P50490" s="93"/>
    </row>
    <row r="50491" spans="14:16">
      <c r="N50491" s="102"/>
      <c r="O50491" s="93"/>
      <c r="P50491" s="93"/>
    </row>
    <row r="50492" spans="14:16">
      <c r="N50492" s="102"/>
      <c r="O50492" s="93"/>
      <c r="P50492" s="93"/>
    </row>
    <row r="50493" spans="14:16">
      <c r="N50493" s="102"/>
      <c r="O50493" s="93"/>
      <c r="P50493" s="93"/>
    </row>
    <row r="50494" spans="14:16">
      <c r="N50494" s="102"/>
      <c r="O50494" s="93"/>
      <c r="P50494" s="93"/>
    </row>
    <row r="50495" spans="14:16">
      <c r="N50495" s="102"/>
      <c r="O50495" s="93"/>
      <c r="P50495" s="93"/>
    </row>
    <row r="50496" spans="14:16">
      <c r="N50496" s="102"/>
      <c r="O50496" s="93"/>
      <c r="P50496" s="93"/>
    </row>
    <row r="50497" spans="14:16">
      <c r="N50497" s="102"/>
      <c r="O50497" s="93"/>
      <c r="P50497" s="93"/>
    </row>
    <row r="50498" spans="14:16">
      <c r="N50498" s="102"/>
      <c r="O50498" s="93"/>
      <c r="P50498" s="93"/>
    </row>
    <row r="50499" spans="14:16">
      <c r="N50499" s="102"/>
      <c r="O50499" s="93"/>
      <c r="P50499" s="93"/>
    </row>
    <row r="50500" spans="14:16">
      <c r="N50500" s="102"/>
      <c r="O50500" s="93"/>
      <c r="P50500" s="93"/>
    </row>
    <row r="50501" spans="14:16">
      <c r="N50501" s="102"/>
      <c r="O50501" s="93"/>
      <c r="P50501" s="93"/>
    </row>
    <row r="50502" spans="14:16">
      <c r="N50502" s="102"/>
      <c r="O50502" s="93"/>
      <c r="P50502" s="93"/>
    </row>
    <row r="50503" spans="14:16">
      <c r="N50503" s="102"/>
      <c r="O50503" s="93"/>
      <c r="P50503" s="93"/>
    </row>
    <row r="50504" spans="14:16">
      <c r="N50504" s="102"/>
      <c r="O50504" s="93"/>
      <c r="P50504" s="93"/>
    </row>
    <row r="50505" spans="14:16">
      <c r="N50505" s="102"/>
      <c r="O50505" s="93"/>
      <c r="P50505" s="93"/>
    </row>
    <row r="50506" spans="14:16">
      <c r="N50506" s="102"/>
      <c r="O50506" s="93"/>
      <c r="P50506" s="93"/>
    </row>
    <row r="50507" spans="14:16">
      <c r="N50507" s="102"/>
      <c r="O50507" s="93"/>
      <c r="P50507" s="93"/>
    </row>
    <row r="50508" spans="14:16">
      <c r="N50508" s="102"/>
      <c r="O50508" s="93"/>
      <c r="P50508" s="93"/>
    </row>
    <row r="50509" spans="14:16">
      <c r="N50509" s="102"/>
      <c r="O50509" s="93"/>
      <c r="P50509" s="93"/>
    </row>
    <row r="50510" spans="14:16">
      <c r="N50510" s="102"/>
      <c r="O50510" s="93"/>
      <c r="P50510" s="93"/>
    </row>
    <row r="50511" spans="14:16">
      <c r="N50511" s="102"/>
      <c r="O50511" s="93"/>
      <c r="P50511" s="93"/>
    </row>
    <row r="50512" spans="14:16">
      <c r="N50512" s="102"/>
      <c r="O50512" s="93"/>
      <c r="P50512" s="93"/>
    </row>
    <row r="50513" spans="14:16">
      <c r="N50513" s="102"/>
      <c r="O50513" s="93"/>
      <c r="P50513" s="93"/>
    </row>
    <row r="50514" spans="14:16">
      <c r="N50514" s="102"/>
      <c r="O50514" s="93"/>
      <c r="P50514" s="93"/>
    </row>
    <row r="50515" spans="14:16">
      <c r="N50515" s="102"/>
      <c r="O50515" s="93"/>
      <c r="P50515" s="93"/>
    </row>
    <row r="50516" spans="14:16">
      <c r="N50516" s="102"/>
      <c r="O50516" s="93"/>
      <c r="P50516" s="93"/>
    </row>
    <row r="50517" spans="14:16">
      <c r="N50517" s="102"/>
      <c r="O50517" s="93"/>
      <c r="P50517" s="93"/>
    </row>
    <row r="50518" spans="14:16">
      <c r="N50518" s="102"/>
      <c r="O50518" s="93"/>
      <c r="P50518" s="93"/>
    </row>
    <row r="50519" spans="14:16">
      <c r="N50519" s="102"/>
      <c r="O50519" s="93"/>
      <c r="P50519" s="93"/>
    </row>
    <row r="50520" spans="14:16">
      <c r="N50520" s="102"/>
      <c r="O50520" s="93"/>
      <c r="P50520" s="93"/>
    </row>
    <row r="50521" spans="14:16">
      <c r="N50521" s="102"/>
      <c r="O50521" s="93"/>
      <c r="P50521" s="93"/>
    </row>
    <row r="50522" spans="14:16">
      <c r="N50522" s="102"/>
      <c r="O50522" s="93"/>
      <c r="P50522" s="93"/>
    </row>
    <row r="50523" spans="14:16">
      <c r="N50523" s="102"/>
      <c r="O50523" s="93"/>
      <c r="P50523" s="93"/>
    </row>
    <row r="50524" spans="14:16">
      <c r="N50524" s="102"/>
      <c r="O50524" s="93"/>
      <c r="P50524" s="93"/>
    </row>
    <row r="50525" spans="14:16">
      <c r="N50525" s="102"/>
      <c r="O50525" s="93"/>
      <c r="P50525" s="93"/>
    </row>
    <row r="50526" spans="14:16">
      <c r="N50526" s="102"/>
      <c r="O50526" s="93"/>
      <c r="P50526" s="93"/>
    </row>
    <row r="50527" spans="14:16">
      <c r="N50527" s="102"/>
      <c r="O50527" s="93"/>
      <c r="P50527" s="93"/>
    </row>
    <row r="50528" spans="14:16">
      <c r="N50528" s="102"/>
      <c r="O50528" s="93"/>
      <c r="P50528" s="93"/>
    </row>
    <row r="50529" spans="14:16">
      <c r="N50529" s="102"/>
      <c r="O50529" s="93"/>
      <c r="P50529" s="93"/>
    </row>
    <row r="50530" spans="14:16">
      <c r="N50530" s="102"/>
      <c r="O50530" s="93"/>
      <c r="P50530" s="93"/>
    </row>
    <row r="50531" spans="14:16">
      <c r="N50531" s="102"/>
      <c r="O50531" s="93"/>
      <c r="P50531" s="93"/>
    </row>
    <row r="50532" spans="14:16">
      <c r="N50532" s="102"/>
      <c r="O50532" s="93"/>
      <c r="P50532" s="93"/>
    </row>
    <row r="50533" spans="14:16">
      <c r="N50533" s="102"/>
      <c r="O50533" s="93"/>
      <c r="P50533" s="93"/>
    </row>
    <row r="50534" spans="14:16">
      <c r="N50534" s="102"/>
      <c r="O50534" s="93"/>
      <c r="P50534" s="93"/>
    </row>
    <row r="50535" spans="14:16">
      <c r="N50535" s="102"/>
      <c r="O50535" s="93"/>
      <c r="P50535" s="93"/>
    </row>
    <row r="50536" spans="14:16">
      <c r="N50536" s="102"/>
      <c r="O50536" s="93"/>
      <c r="P50536" s="93"/>
    </row>
    <row r="50537" spans="14:16">
      <c r="N50537" s="102"/>
      <c r="O50537" s="93"/>
      <c r="P50537" s="93"/>
    </row>
    <row r="50538" spans="14:16">
      <c r="N50538" s="102"/>
      <c r="O50538" s="93"/>
      <c r="P50538" s="93"/>
    </row>
    <row r="50539" spans="14:16">
      <c r="N50539" s="102"/>
      <c r="O50539" s="93"/>
      <c r="P50539" s="93"/>
    </row>
    <row r="50540" spans="14:16">
      <c r="N50540" s="102"/>
      <c r="O50540" s="93"/>
      <c r="P50540" s="93"/>
    </row>
    <row r="50541" spans="14:16">
      <c r="N50541" s="102"/>
      <c r="O50541" s="93"/>
      <c r="P50541" s="93"/>
    </row>
    <row r="50542" spans="14:16">
      <c r="N50542" s="102"/>
      <c r="O50542" s="93"/>
      <c r="P50542" s="93"/>
    </row>
    <row r="50543" spans="14:16">
      <c r="N50543" s="102"/>
      <c r="O50543" s="93"/>
      <c r="P50543" s="93"/>
    </row>
    <row r="50544" spans="14:16">
      <c r="N50544" s="102"/>
      <c r="O50544" s="93"/>
      <c r="P50544" s="93"/>
    </row>
    <row r="50545" spans="14:16">
      <c r="N50545" s="102"/>
      <c r="O50545" s="93"/>
      <c r="P50545" s="93"/>
    </row>
    <row r="50546" spans="14:16">
      <c r="N50546" s="102"/>
      <c r="O50546" s="93"/>
      <c r="P50546" s="93"/>
    </row>
    <row r="50547" spans="14:16">
      <c r="N50547" s="102"/>
      <c r="O50547" s="93"/>
      <c r="P50547" s="93"/>
    </row>
    <row r="50548" spans="14:16">
      <c r="N50548" s="102"/>
      <c r="O50548" s="93"/>
      <c r="P50548" s="93"/>
    </row>
    <row r="50549" spans="14:16">
      <c r="N50549" s="102"/>
      <c r="O50549" s="93"/>
      <c r="P50549" s="93"/>
    </row>
    <row r="50550" spans="14:16">
      <c r="N50550" s="102"/>
      <c r="O50550" s="93"/>
      <c r="P50550" s="93"/>
    </row>
    <row r="50551" spans="14:16">
      <c r="N50551" s="102"/>
      <c r="O50551" s="93"/>
      <c r="P50551" s="93"/>
    </row>
    <row r="50552" spans="14:16">
      <c r="N50552" s="102"/>
      <c r="O50552" s="93"/>
      <c r="P50552" s="93"/>
    </row>
    <row r="50553" spans="14:16">
      <c r="N50553" s="102"/>
      <c r="O50553" s="93"/>
      <c r="P50553" s="93"/>
    </row>
    <row r="50554" spans="14:16">
      <c r="N50554" s="102"/>
      <c r="O50554" s="93"/>
      <c r="P50554" s="93"/>
    </row>
    <row r="50555" spans="14:16">
      <c r="N50555" s="102"/>
      <c r="O50555" s="93"/>
      <c r="P50555" s="93"/>
    </row>
    <row r="50556" spans="14:16">
      <c r="N50556" s="102"/>
      <c r="O50556" s="93"/>
      <c r="P50556" s="93"/>
    </row>
    <row r="50557" spans="14:16">
      <c r="N50557" s="102"/>
      <c r="O50557" s="93"/>
      <c r="P50557" s="93"/>
    </row>
    <row r="50558" spans="14:16">
      <c r="N50558" s="102"/>
      <c r="O50558" s="93"/>
      <c r="P50558" s="93"/>
    </row>
    <row r="50559" spans="14:16">
      <c r="N50559" s="102"/>
      <c r="O50559" s="93"/>
      <c r="P50559" s="93"/>
    </row>
    <row r="50560" spans="14:16">
      <c r="N50560" s="102"/>
      <c r="O50560" s="93"/>
      <c r="P50560" s="93"/>
    </row>
    <row r="50561" spans="14:16">
      <c r="N50561" s="102"/>
      <c r="O50561" s="93"/>
      <c r="P50561" s="93"/>
    </row>
    <row r="50562" spans="14:16">
      <c r="N50562" s="102"/>
      <c r="O50562" s="93"/>
      <c r="P50562" s="93"/>
    </row>
    <row r="50563" spans="14:16">
      <c r="N50563" s="102"/>
      <c r="O50563" s="93"/>
      <c r="P50563" s="93"/>
    </row>
    <row r="50564" spans="14:16">
      <c r="N50564" s="102"/>
      <c r="O50564" s="93"/>
      <c r="P50564" s="93"/>
    </row>
    <row r="50565" spans="14:16">
      <c r="N50565" s="102"/>
      <c r="O50565" s="93"/>
      <c r="P50565" s="93"/>
    </row>
    <row r="50566" spans="14:16">
      <c r="N50566" s="102"/>
      <c r="O50566" s="93"/>
      <c r="P50566" s="93"/>
    </row>
    <row r="50567" spans="14:16">
      <c r="N50567" s="102"/>
      <c r="O50567" s="93"/>
      <c r="P50567" s="93"/>
    </row>
    <row r="50568" spans="14:16">
      <c r="N50568" s="102"/>
      <c r="O50568" s="93"/>
      <c r="P50568" s="93"/>
    </row>
    <row r="50569" spans="14:16">
      <c r="N50569" s="102"/>
      <c r="O50569" s="93"/>
      <c r="P50569" s="93"/>
    </row>
    <row r="50570" spans="14:16">
      <c r="N50570" s="102"/>
      <c r="O50570" s="93"/>
      <c r="P50570" s="93"/>
    </row>
    <row r="50571" spans="14:16">
      <c r="N50571" s="102"/>
      <c r="O50571" s="93"/>
      <c r="P50571" s="93"/>
    </row>
    <row r="50572" spans="14:16">
      <c r="N50572" s="102"/>
      <c r="O50572" s="93"/>
      <c r="P50572" s="93"/>
    </row>
    <row r="50573" spans="14:16">
      <c r="N50573" s="102"/>
      <c r="O50573" s="93"/>
      <c r="P50573" s="93"/>
    </row>
    <row r="50574" spans="14:16">
      <c r="N50574" s="102"/>
      <c r="O50574" s="93"/>
      <c r="P50574" s="93"/>
    </row>
    <row r="50575" spans="14:16">
      <c r="N50575" s="102"/>
      <c r="O50575" s="93"/>
      <c r="P50575" s="93"/>
    </row>
    <row r="50576" spans="14:16">
      <c r="N50576" s="102"/>
      <c r="O50576" s="93"/>
      <c r="P50576" s="93"/>
    </row>
    <row r="50577" spans="14:16">
      <c r="N50577" s="102"/>
      <c r="O50577" s="93"/>
      <c r="P50577" s="93"/>
    </row>
    <row r="50578" spans="14:16">
      <c r="N50578" s="102"/>
      <c r="O50578" s="93"/>
      <c r="P50578" s="93"/>
    </row>
    <row r="50579" spans="14:16">
      <c r="N50579" s="102"/>
      <c r="O50579" s="93"/>
      <c r="P50579" s="93"/>
    </row>
    <row r="50580" spans="14:16">
      <c r="N50580" s="102"/>
      <c r="O50580" s="93"/>
      <c r="P50580" s="93"/>
    </row>
    <row r="50581" spans="14:16">
      <c r="N50581" s="102"/>
      <c r="O50581" s="93"/>
      <c r="P50581" s="93"/>
    </row>
    <row r="50582" spans="14:16">
      <c r="N50582" s="102"/>
      <c r="O50582" s="93"/>
      <c r="P50582" s="93"/>
    </row>
    <row r="50583" spans="14:16">
      <c r="N50583" s="102"/>
      <c r="O50583" s="93"/>
      <c r="P50583" s="93"/>
    </row>
    <row r="50584" spans="14:16">
      <c r="N50584" s="102"/>
      <c r="O50584" s="93"/>
      <c r="P50584" s="93"/>
    </row>
    <row r="50585" spans="14:16">
      <c r="N50585" s="102"/>
      <c r="O50585" s="93"/>
      <c r="P50585" s="93"/>
    </row>
    <row r="50586" spans="14:16">
      <c r="N50586" s="102"/>
      <c r="O50586" s="93"/>
      <c r="P50586" s="93"/>
    </row>
    <row r="50587" spans="14:16">
      <c r="N50587" s="102"/>
      <c r="O50587" s="93"/>
      <c r="P50587" s="93"/>
    </row>
    <row r="50588" spans="14:16">
      <c r="N50588" s="102"/>
      <c r="O50588" s="93"/>
      <c r="P50588" s="93"/>
    </row>
    <row r="50589" spans="14:16">
      <c r="N50589" s="102"/>
      <c r="O50589" s="93"/>
      <c r="P50589" s="93"/>
    </row>
    <row r="50590" spans="14:16">
      <c r="N50590" s="102"/>
      <c r="O50590" s="93"/>
      <c r="P50590" s="93"/>
    </row>
    <row r="50591" spans="14:16">
      <c r="N50591" s="102"/>
      <c r="O50591" s="93"/>
      <c r="P50591" s="93"/>
    </row>
    <row r="50592" spans="14:16">
      <c r="N50592" s="102"/>
      <c r="O50592" s="93"/>
      <c r="P50592" s="93"/>
    </row>
    <row r="50593" spans="14:16">
      <c r="N50593" s="102"/>
      <c r="O50593" s="93"/>
      <c r="P50593" s="93"/>
    </row>
    <row r="50594" spans="14:16">
      <c r="N50594" s="102"/>
      <c r="O50594" s="93"/>
      <c r="P50594" s="93"/>
    </row>
    <row r="50595" spans="14:16">
      <c r="N50595" s="102"/>
      <c r="O50595" s="93"/>
      <c r="P50595" s="93"/>
    </row>
    <row r="50596" spans="14:16">
      <c r="N50596" s="102"/>
      <c r="O50596" s="93"/>
      <c r="P50596" s="93"/>
    </row>
    <row r="50597" spans="14:16">
      <c r="N50597" s="102"/>
      <c r="O50597" s="93"/>
      <c r="P50597" s="93"/>
    </row>
    <row r="50598" spans="14:16">
      <c r="N50598" s="102"/>
      <c r="O50598" s="93"/>
      <c r="P50598" s="93"/>
    </row>
    <row r="50599" spans="14:16">
      <c r="N50599" s="102"/>
      <c r="O50599" s="93"/>
      <c r="P50599" s="93"/>
    </row>
    <row r="50600" spans="14:16">
      <c r="N50600" s="102"/>
      <c r="O50600" s="93"/>
      <c r="P50600" s="93"/>
    </row>
    <row r="50601" spans="14:16">
      <c r="N50601" s="102"/>
      <c r="O50601" s="93"/>
      <c r="P50601" s="93"/>
    </row>
    <row r="50602" spans="14:16">
      <c r="N50602" s="102"/>
      <c r="O50602" s="93"/>
      <c r="P50602" s="93"/>
    </row>
    <row r="50603" spans="14:16">
      <c r="N50603" s="102"/>
      <c r="O50603" s="93"/>
      <c r="P50603" s="93"/>
    </row>
    <row r="50604" spans="14:16">
      <c r="N50604" s="102"/>
      <c r="O50604" s="93"/>
      <c r="P50604" s="93"/>
    </row>
    <row r="50605" spans="14:16">
      <c r="N50605" s="102"/>
      <c r="O50605" s="93"/>
      <c r="P50605" s="93"/>
    </row>
    <row r="50606" spans="14:16">
      <c r="N50606" s="102"/>
      <c r="O50606" s="93"/>
      <c r="P50606" s="93"/>
    </row>
    <row r="50607" spans="14:16">
      <c r="N50607" s="102"/>
      <c r="O50607" s="93"/>
      <c r="P50607" s="93"/>
    </row>
    <row r="50608" spans="14:16">
      <c r="N50608" s="102"/>
      <c r="O50608" s="93"/>
      <c r="P50608" s="93"/>
    </row>
    <row r="50609" spans="14:16">
      <c r="N50609" s="102"/>
      <c r="O50609" s="93"/>
      <c r="P50609" s="93"/>
    </row>
    <row r="50610" spans="14:16">
      <c r="N50610" s="102"/>
      <c r="O50610" s="93"/>
      <c r="P50610" s="93"/>
    </row>
    <row r="50611" spans="14:16">
      <c r="N50611" s="102"/>
      <c r="O50611" s="93"/>
      <c r="P50611" s="93"/>
    </row>
    <row r="50612" spans="14:16">
      <c r="N50612" s="102"/>
      <c r="O50612" s="93"/>
      <c r="P50612" s="93"/>
    </row>
    <row r="50613" spans="14:16">
      <c r="N50613" s="102"/>
      <c r="O50613" s="93"/>
      <c r="P50613" s="93"/>
    </row>
    <row r="50614" spans="14:16">
      <c r="N50614" s="102"/>
      <c r="O50614" s="93"/>
      <c r="P50614" s="93"/>
    </row>
    <row r="50615" spans="14:16">
      <c r="N50615" s="102"/>
      <c r="O50615" s="93"/>
      <c r="P50615" s="93"/>
    </row>
    <row r="50616" spans="14:16">
      <c r="N50616" s="102"/>
      <c r="O50616" s="93"/>
      <c r="P50616" s="93"/>
    </row>
    <row r="50617" spans="14:16">
      <c r="N50617" s="102"/>
      <c r="O50617" s="93"/>
      <c r="P50617" s="93"/>
    </row>
    <row r="50618" spans="14:16">
      <c r="N50618" s="102"/>
      <c r="O50618" s="93"/>
      <c r="P50618" s="93"/>
    </row>
    <row r="50619" spans="14:16">
      <c r="N50619" s="102"/>
      <c r="O50619" s="93"/>
      <c r="P50619" s="93"/>
    </row>
    <row r="50620" spans="14:16">
      <c r="N50620" s="102"/>
      <c r="O50620" s="93"/>
      <c r="P50620" s="93"/>
    </row>
    <row r="50621" spans="14:16">
      <c r="N50621" s="102"/>
      <c r="O50621" s="93"/>
      <c r="P50621" s="93"/>
    </row>
    <row r="50622" spans="14:16">
      <c r="N50622" s="102"/>
      <c r="O50622" s="93"/>
      <c r="P50622" s="93"/>
    </row>
    <row r="50623" spans="14:16">
      <c r="N50623" s="102"/>
      <c r="O50623" s="93"/>
      <c r="P50623" s="93"/>
    </row>
    <row r="50624" spans="14:16">
      <c r="N50624" s="102"/>
      <c r="O50624" s="93"/>
      <c r="P50624" s="93"/>
    </row>
    <row r="50625" spans="14:16">
      <c r="N50625" s="102"/>
      <c r="O50625" s="93"/>
      <c r="P50625" s="93"/>
    </row>
    <row r="50626" spans="14:16">
      <c r="N50626" s="102"/>
      <c r="O50626" s="93"/>
      <c r="P50626" s="93"/>
    </row>
    <row r="50627" spans="14:16">
      <c r="N50627" s="102"/>
      <c r="O50627" s="93"/>
      <c r="P50627" s="93"/>
    </row>
    <row r="50628" spans="14:16">
      <c r="N50628" s="102"/>
      <c r="O50628" s="93"/>
      <c r="P50628" s="93"/>
    </row>
    <row r="50629" spans="14:16">
      <c r="N50629" s="102"/>
      <c r="O50629" s="93"/>
      <c r="P50629" s="93"/>
    </row>
    <row r="50630" spans="14:16">
      <c r="N50630" s="102"/>
      <c r="O50630" s="93"/>
      <c r="P50630" s="93"/>
    </row>
    <row r="50631" spans="14:16">
      <c r="N50631" s="102"/>
      <c r="O50631" s="93"/>
      <c r="P50631" s="93"/>
    </row>
    <row r="50632" spans="14:16">
      <c r="N50632" s="102"/>
      <c r="O50632" s="93"/>
      <c r="P50632" s="93"/>
    </row>
    <row r="50633" spans="14:16">
      <c r="N50633" s="102"/>
      <c r="O50633" s="93"/>
      <c r="P50633" s="93"/>
    </row>
    <row r="50634" spans="14:16">
      <c r="N50634" s="102"/>
      <c r="O50634" s="93"/>
      <c r="P50634" s="93"/>
    </row>
    <row r="50635" spans="14:16">
      <c r="N50635" s="102"/>
      <c r="O50635" s="93"/>
      <c r="P50635" s="93"/>
    </row>
    <row r="50636" spans="14:16">
      <c r="N50636" s="102"/>
      <c r="O50636" s="93"/>
      <c r="P50636" s="93"/>
    </row>
    <row r="50637" spans="14:16">
      <c r="N50637" s="102"/>
      <c r="O50637" s="93"/>
      <c r="P50637" s="93"/>
    </row>
    <row r="50638" spans="14:16">
      <c r="N50638" s="102"/>
      <c r="O50638" s="93"/>
      <c r="P50638" s="93"/>
    </row>
    <row r="50639" spans="14:16">
      <c r="N50639" s="102"/>
      <c r="O50639" s="93"/>
      <c r="P50639" s="93"/>
    </row>
    <row r="50640" spans="14:16">
      <c r="N50640" s="102"/>
      <c r="O50640" s="93"/>
      <c r="P50640" s="93"/>
    </row>
    <row r="50641" spans="14:16">
      <c r="N50641" s="102"/>
      <c r="O50641" s="93"/>
      <c r="P50641" s="93"/>
    </row>
    <row r="50642" spans="14:16">
      <c r="N50642" s="102"/>
      <c r="O50642" s="93"/>
      <c r="P50642" s="93"/>
    </row>
    <row r="50643" spans="14:16">
      <c r="N50643" s="102"/>
      <c r="O50643" s="93"/>
      <c r="P50643" s="93"/>
    </row>
    <row r="50644" spans="14:16">
      <c r="N50644" s="102"/>
      <c r="O50644" s="93"/>
      <c r="P50644" s="93"/>
    </row>
    <row r="50645" spans="14:16">
      <c r="N50645" s="102"/>
      <c r="O50645" s="93"/>
      <c r="P50645" s="93"/>
    </row>
    <row r="50646" spans="14:16">
      <c r="N50646" s="102"/>
      <c r="O50646" s="93"/>
      <c r="P50646" s="93"/>
    </row>
    <row r="50647" spans="14:16">
      <c r="N50647" s="102"/>
      <c r="O50647" s="93"/>
      <c r="P50647" s="93"/>
    </row>
    <row r="50648" spans="14:16">
      <c r="N50648" s="102"/>
      <c r="O50648" s="93"/>
      <c r="P50648" s="93"/>
    </row>
    <row r="50649" spans="14:16">
      <c r="N50649" s="102"/>
      <c r="O50649" s="93"/>
      <c r="P50649" s="93"/>
    </row>
    <row r="50650" spans="14:16">
      <c r="N50650" s="102"/>
      <c r="O50650" s="93"/>
      <c r="P50650" s="93"/>
    </row>
    <row r="50651" spans="14:16">
      <c r="N50651" s="102"/>
      <c r="O50651" s="93"/>
      <c r="P50651" s="93"/>
    </row>
    <row r="50652" spans="14:16">
      <c r="N50652" s="102"/>
      <c r="O50652" s="93"/>
      <c r="P50652" s="93"/>
    </row>
    <row r="50653" spans="14:16">
      <c r="N50653" s="102"/>
      <c r="O50653" s="93"/>
      <c r="P50653" s="93"/>
    </row>
    <row r="50654" spans="14:16">
      <c r="N50654" s="102"/>
      <c r="O50654" s="93"/>
      <c r="P50654" s="93"/>
    </row>
    <row r="50655" spans="14:16">
      <c r="N50655" s="102"/>
      <c r="O50655" s="93"/>
      <c r="P50655" s="93"/>
    </row>
    <row r="50656" spans="14:16">
      <c r="N50656" s="102"/>
      <c r="O50656" s="93"/>
      <c r="P50656" s="93"/>
    </row>
    <row r="50657" spans="14:16">
      <c r="N50657" s="102"/>
      <c r="O50657" s="93"/>
      <c r="P50657" s="93"/>
    </row>
    <row r="50658" spans="14:16">
      <c r="N50658" s="102"/>
      <c r="O50658" s="93"/>
      <c r="P50658" s="93"/>
    </row>
    <row r="50659" spans="14:16">
      <c r="N50659" s="102"/>
      <c r="O50659" s="93"/>
      <c r="P50659" s="93"/>
    </row>
    <row r="50660" spans="14:16">
      <c r="N50660" s="102"/>
      <c r="O50660" s="93"/>
      <c r="P50660" s="93"/>
    </row>
    <row r="50661" spans="14:16">
      <c r="N50661" s="102"/>
      <c r="O50661" s="93"/>
      <c r="P50661" s="93"/>
    </row>
    <row r="50662" spans="14:16">
      <c r="N50662" s="102"/>
      <c r="O50662" s="93"/>
      <c r="P50662" s="93"/>
    </row>
    <row r="50663" spans="14:16">
      <c r="N50663" s="102"/>
      <c r="O50663" s="93"/>
      <c r="P50663" s="93"/>
    </row>
    <row r="50664" spans="14:16">
      <c r="N50664" s="102"/>
      <c r="O50664" s="93"/>
      <c r="P50664" s="93"/>
    </row>
    <row r="50665" spans="14:16">
      <c r="N50665" s="102"/>
      <c r="O50665" s="93"/>
      <c r="P50665" s="93"/>
    </row>
    <row r="50666" spans="14:16">
      <c r="N50666" s="102"/>
      <c r="O50666" s="93"/>
      <c r="P50666" s="93"/>
    </row>
    <row r="50667" spans="14:16">
      <c r="N50667" s="102"/>
      <c r="O50667" s="93"/>
      <c r="P50667" s="93"/>
    </row>
    <row r="50668" spans="14:16">
      <c r="N50668" s="102"/>
      <c r="O50668" s="93"/>
      <c r="P50668" s="93"/>
    </row>
    <row r="50669" spans="14:16">
      <c r="N50669" s="102"/>
      <c r="O50669" s="93"/>
      <c r="P50669" s="93"/>
    </row>
    <row r="50670" spans="14:16">
      <c r="N50670" s="102"/>
      <c r="O50670" s="93"/>
      <c r="P50670" s="93"/>
    </row>
    <row r="50671" spans="14:16">
      <c r="N50671" s="102"/>
      <c r="O50671" s="93"/>
      <c r="P50671" s="93"/>
    </row>
    <row r="50672" spans="14:16">
      <c r="N50672" s="102"/>
      <c r="O50672" s="93"/>
      <c r="P50672" s="93"/>
    </row>
    <row r="50673" spans="14:16">
      <c r="N50673" s="102"/>
      <c r="O50673" s="93"/>
      <c r="P50673" s="93"/>
    </row>
    <row r="50674" spans="14:16">
      <c r="N50674" s="102"/>
      <c r="O50674" s="93"/>
      <c r="P50674" s="93"/>
    </row>
    <row r="50675" spans="14:16">
      <c r="N50675" s="102"/>
      <c r="O50675" s="93"/>
      <c r="P50675" s="93"/>
    </row>
    <row r="50676" spans="14:16">
      <c r="N50676" s="102"/>
      <c r="O50676" s="93"/>
      <c r="P50676" s="93"/>
    </row>
    <row r="50677" spans="14:16">
      <c r="N50677" s="102"/>
      <c r="O50677" s="93"/>
      <c r="P50677" s="93"/>
    </row>
    <row r="50678" spans="14:16">
      <c r="N50678" s="102"/>
      <c r="O50678" s="93"/>
      <c r="P50678" s="93"/>
    </row>
    <row r="50679" spans="14:16">
      <c r="N50679" s="102"/>
      <c r="O50679" s="93"/>
      <c r="P50679" s="93"/>
    </row>
    <row r="50680" spans="14:16">
      <c r="N50680" s="102"/>
      <c r="O50680" s="93"/>
      <c r="P50680" s="93"/>
    </row>
    <row r="50681" spans="14:16">
      <c r="N50681" s="102"/>
      <c r="O50681" s="93"/>
      <c r="P50681" s="93"/>
    </row>
    <row r="50682" spans="14:16">
      <c r="N50682" s="102"/>
      <c r="O50682" s="93"/>
      <c r="P50682" s="93"/>
    </row>
    <row r="50683" spans="14:16">
      <c r="N50683" s="102"/>
      <c r="O50683" s="93"/>
      <c r="P50683" s="93"/>
    </row>
    <row r="50684" spans="14:16">
      <c r="N50684" s="102"/>
      <c r="O50684" s="93"/>
      <c r="P50684" s="93"/>
    </row>
    <row r="50685" spans="14:16">
      <c r="N50685" s="102"/>
      <c r="O50685" s="93"/>
      <c r="P50685" s="93"/>
    </row>
    <row r="50686" spans="14:16">
      <c r="N50686" s="102"/>
      <c r="O50686" s="93"/>
      <c r="P50686" s="93"/>
    </row>
    <row r="50687" spans="14:16">
      <c r="N50687" s="102"/>
      <c r="O50687" s="93"/>
      <c r="P50687" s="93"/>
    </row>
    <row r="50688" spans="14:16">
      <c r="N50688" s="102"/>
      <c r="O50688" s="93"/>
      <c r="P50688" s="93"/>
    </row>
    <row r="50689" spans="14:16">
      <c r="N50689" s="102"/>
      <c r="O50689" s="93"/>
      <c r="P50689" s="93"/>
    </row>
    <row r="50690" spans="14:16">
      <c r="N50690" s="102"/>
      <c r="O50690" s="93"/>
      <c r="P50690" s="93"/>
    </row>
    <row r="50691" spans="14:16">
      <c r="N50691" s="102"/>
      <c r="O50691" s="93"/>
      <c r="P50691" s="93"/>
    </row>
    <row r="50692" spans="14:16">
      <c r="N50692" s="102"/>
      <c r="O50692" s="93"/>
      <c r="P50692" s="93"/>
    </row>
    <row r="50693" spans="14:16">
      <c r="N50693" s="102"/>
      <c r="O50693" s="93"/>
      <c r="P50693" s="93"/>
    </row>
    <row r="50694" spans="14:16">
      <c r="N50694" s="102"/>
      <c r="O50694" s="93"/>
      <c r="P50694" s="93"/>
    </row>
    <row r="50695" spans="14:16">
      <c r="N50695" s="102"/>
      <c r="O50695" s="93"/>
      <c r="P50695" s="93"/>
    </row>
    <row r="50696" spans="14:16">
      <c r="N50696" s="102"/>
      <c r="O50696" s="93"/>
      <c r="P50696" s="93"/>
    </row>
    <row r="50697" spans="14:16">
      <c r="N50697" s="102"/>
      <c r="O50697" s="93"/>
      <c r="P50697" s="93"/>
    </row>
    <row r="50698" spans="14:16">
      <c r="N50698" s="102"/>
      <c r="O50698" s="93"/>
      <c r="P50698" s="93"/>
    </row>
    <row r="50699" spans="14:16">
      <c r="N50699" s="102"/>
      <c r="O50699" s="93"/>
      <c r="P50699" s="93"/>
    </row>
    <row r="50700" spans="14:16">
      <c r="N50700" s="102"/>
      <c r="O50700" s="93"/>
      <c r="P50700" s="93"/>
    </row>
    <row r="50701" spans="14:16">
      <c r="N50701" s="102"/>
      <c r="O50701" s="93"/>
      <c r="P50701" s="93"/>
    </row>
    <row r="50702" spans="14:16">
      <c r="N50702" s="102"/>
      <c r="O50702" s="93"/>
      <c r="P50702" s="93"/>
    </row>
    <row r="50703" spans="14:16">
      <c r="N50703" s="102"/>
      <c r="O50703" s="93"/>
      <c r="P50703" s="93"/>
    </row>
    <row r="50704" spans="14:16">
      <c r="N50704" s="102"/>
      <c r="O50704" s="93"/>
      <c r="P50704" s="93"/>
    </row>
    <row r="50705" spans="14:16">
      <c r="N50705" s="102"/>
      <c r="O50705" s="93"/>
      <c r="P50705" s="93"/>
    </row>
    <row r="50706" spans="14:16">
      <c r="N50706" s="102"/>
      <c r="O50706" s="93"/>
      <c r="P50706" s="93"/>
    </row>
    <row r="50707" spans="14:16">
      <c r="N50707" s="102"/>
      <c r="O50707" s="93"/>
      <c r="P50707" s="93"/>
    </row>
    <row r="50708" spans="14:16">
      <c r="N50708" s="102"/>
      <c r="O50708" s="93"/>
      <c r="P50708" s="93"/>
    </row>
    <row r="50709" spans="14:16">
      <c r="N50709" s="102"/>
      <c r="O50709" s="93"/>
      <c r="P50709" s="93"/>
    </row>
    <row r="50710" spans="14:16">
      <c r="N50710" s="102"/>
      <c r="O50710" s="93"/>
      <c r="P50710" s="93"/>
    </row>
    <row r="50711" spans="14:16">
      <c r="N50711" s="102"/>
      <c r="O50711" s="93"/>
      <c r="P50711" s="93"/>
    </row>
    <row r="50712" spans="14:16">
      <c r="N50712" s="102"/>
      <c r="O50712" s="93"/>
      <c r="P50712" s="93"/>
    </row>
    <row r="50713" spans="14:16">
      <c r="N50713" s="102"/>
      <c r="O50713" s="93"/>
      <c r="P50713" s="93"/>
    </row>
    <row r="50714" spans="14:16">
      <c r="N50714" s="102"/>
      <c r="O50714" s="93"/>
      <c r="P50714" s="93"/>
    </row>
    <row r="50715" spans="14:16">
      <c r="N50715" s="102"/>
      <c r="O50715" s="93"/>
      <c r="P50715" s="93"/>
    </row>
    <row r="50716" spans="14:16">
      <c r="N50716" s="102"/>
      <c r="O50716" s="93"/>
      <c r="P50716" s="93"/>
    </row>
    <row r="50717" spans="14:16">
      <c r="N50717" s="102"/>
      <c r="O50717" s="93"/>
      <c r="P50717" s="93"/>
    </row>
    <row r="50718" spans="14:16">
      <c r="N50718" s="102"/>
      <c r="O50718" s="93"/>
      <c r="P50718" s="93"/>
    </row>
    <row r="50719" spans="14:16">
      <c r="N50719" s="102"/>
      <c r="O50719" s="93"/>
      <c r="P50719" s="93"/>
    </row>
    <row r="50720" spans="14:16">
      <c r="N50720" s="102"/>
      <c r="O50720" s="93"/>
      <c r="P50720" s="93"/>
    </row>
    <row r="50721" spans="14:16">
      <c r="N50721" s="102"/>
      <c r="O50721" s="93"/>
      <c r="P50721" s="93"/>
    </row>
    <row r="50722" spans="14:16">
      <c r="N50722" s="102"/>
      <c r="O50722" s="93"/>
      <c r="P50722" s="93"/>
    </row>
    <row r="50723" spans="14:16">
      <c r="N50723" s="102"/>
      <c r="O50723" s="93"/>
      <c r="P50723" s="93"/>
    </row>
    <row r="50724" spans="14:16">
      <c r="N50724" s="102"/>
      <c r="O50724" s="93"/>
      <c r="P50724" s="93"/>
    </row>
    <row r="50725" spans="14:16">
      <c r="N50725" s="102"/>
      <c r="O50725" s="93"/>
      <c r="P50725" s="93"/>
    </row>
    <row r="50726" spans="14:16">
      <c r="N50726" s="102"/>
      <c r="O50726" s="93"/>
      <c r="P50726" s="93"/>
    </row>
    <row r="50727" spans="14:16">
      <c r="N50727" s="102"/>
      <c r="O50727" s="93"/>
      <c r="P50727" s="93"/>
    </row>
    <row r="50728" spans="14:16">
      <c r="N50728" s="102"/>
      <c r="O50728" s="93"/>
      <c r="P50728" s="93"/>
    </row>
    <row r="50729" spans="14:16">
      <c r="N50729" s="102"/>
      <c r="O50729" s="93"/>
      <c r="P50729" s="93"/>
    </row>
    <row r="50730" spans="14:16">
      <c r="N50730" s="102"/>
      <c r="O50730" s="93"/>
      <c r="P50730" s="93"/>
    </row>
    <row r="50731" spans="14:16">
      <c r="N50731" s="102"/>
      <c r="O50731" s="93"/>
      <c r="P50731" s="93"/>
    </row>
    <row r="50732" spans="14:16">
      <c r="N50732" s="102"/>
      <c r="O50732" s="93"/>
      <c r="P50732" s="93"/>
    </row>
    <row r="50733" spans="14:16">
      <c r="N50733" s="102"/>
      <c r="O50733" s="93"/>
      <c r="P50733" s="93"/>
    </row>
    <row r="50734" spans="14:16">
      <c r="N50734" s="102"/>
      <c r="O50734" s="93"/>
      <c r="P50734" s="93"/>
    </row>
    <row r="50735" spans="14:16">
      <c r="N50735" s="102"/>
      <c r="O50735" s="93"/>
      <c r="P50735" s="93"/>
    </row>
    <row r="50736" spans="14:16">
      <c r="N50736" s="102"/>
      <c r="O50736" s="93"/>
      <c r="P50736" s="93"/>
    </row>
    <row r="50737" spans="14:16">
      <c r="N50737" s="102"/>
      <c r="O50737" s="93"/>
      <c r="P50737" s="93"/>
    </row>
    <row r="50738" spans="14:16">
      <c r="N50738" s="102"/>
      <c r="O50738" s="93"/>
      <c r="P50738" s="93"/>
    </row>
    <row r="50739" spans="14:16">
      <c r="N50739" s="102"/>
      <c r="O50739" s="93"/>
      <c r="P50739" s="93"/>
    </row>
    <row r="50740" spans="14:16">
      <c r="N50740" s="102"/>
      <c r="O50740" s="93"/>
      <c r="P50740" s="93"/>
    </row>
    <row r="50741" spans="14:16">
      <c r="N50741" s="102"/>
      <c r="O50741" s="93"/>
      <c r="P50741" s="93"/>
    </row>
    <row r="50742" spans="14:16">
      <c r="N50742" s="102"/>
      <c r="O50742" s="93"/>
      <c r="P50742" s="93"/>
    </row>
    <row r="50743" spans="14:16">
      <c r="N50743" s="102"/>
      <c r="O50743" s="93"/>
      <c r="P50743" s="93"/>
    </row>
    <row r="50744" spans="14:16">
      <c r="N50744" s="102"/>
      <c r="O50744" s="93"/>
      <c r="P50744" s="93"/>
    </row>
    <row r="50745" spans="14:16">
      <c r="N50745" s="102"/>
      <c r="O50745" s="93"/>
      <c r="P50745" s="93"/>
    </row>
    <row r="50746" spans="14:16">
      <c r="N50746" s="102"/>
      <c r="O50746" s="93"/>
      <c r="P50746" s="93"/>
    </row>
    <row r="50747" spans="14:16">
      <c r="N50747" s="102"/>
      <c r="O50747" s="93"/>
      <c r="P50747" s="93"/>
    </row>
    <row r="50748" spans="14:16">
      <c r="N50748" s="102"/>
      <c r="O50748" s="93"/>
      <c r="P50748" s="93"/>
    </row>
    <row r="50749" spans="14:16">
      <c r="N50749" s="102"/>
      <c r="O50749" s="93"/>
      <c r="P50749" s="93"/>
    </row>
    <row r="50750" spans="14:16">
      <c r="N50750" s="102"/>
      <c r="O50750" s="93"/>
      <c r="P50750" s="93"/>
    </row>
    <row r="50751" spans="14:16">
      <c r="N50751" s="102"/>
      <c r="O50751" s="93"/>
      <c r="P50751" s="93"/>
    </row>
    <row r="50752" spans="14:16">
      <c r="N50752" s="102"/>
      <c r="O50752" s="93"/>
      <c r="P50752" s="93"/>
    </row>
    <row r="50753" spans="14:16">
      <c r="N50753" s="102"/>
      <c r="O50753" s="93"/>
      <c r="P50753" s="93"/>
    </row>
    <row r="50754" spans="14:16">
      <c r="N50754" s="102"/>
      <c r="O50754" s="93"/>
      <c r="P50754" s="93"/>
    </row>
    <row r="50755" spans="14:16">
      <c r="N50755" s="102"/>
      <c r="O50755" s="93"/>
      <c r="P50755" s="93"/>
    </row>
    <row r="50756" spans="14:16">
      <c r="N50756" s="102"/>
      <c r="O50756" s="93"/>
      <c r="P50756" s="93"/>
    </row>
    <row r="50757" spans="14:16">
      <c r="N50757" s="102"/>
      <c r="O50757" s="93"/>
      <c r="P50757" s="93"/>
    </row>
    <row r="50758" spans="14:16">
      <c r="N50758" s="102"/>
      <c r="O50758" s="93"/>
      <c r="P50758" s="93"/>
    </row>
    <row r="50759" spans="14:16">
      <c r="N50759" s="102"/>
      <c r="O50759" s="93"/>
      <c r="P50759" s="93"/>
    </row>
    <row r="50760" spans="14:16">
      <c r="N50760" s="102"/>
      <c r="O50760" s="93"/>
      <c r="P50760" s="93"/>
    </row>
    <row r="50761" spans="14:16">
      <c r="N50761" s="102"/>
      <c r="O50761" s="93"/>
      <c r="P50761" s="93"/>
    </row>
    <row r="50762" spans="14:16">
      <c r="N50762" s="102"/>
      <c r="O50762" s="93"/>
      <c r="P50762" s="93"/>
    </row>
    <row r="50763" spans="14:16">
      <c r="N50763" s="102"/>
      <c r="O50763" s="93"/>
      <c r="P50763" s="93"/>
    </row>
    <row r="50764" spans="14:16">
      <c r="N50764" s="102"/>
      <c r="O50764" s="93"/>
      <c r="P50764" s="93"/>
    </row>
    <row r="50765" spans="14:16">
      <c r="N50765" s="102"/>
      <c r="O50765" s="93"/>
      <c r="P50765" s="93"/>
    </row>
    <row r="50766" spans="14:16">
      <c r="N50766" s="102"/>
      <c r="O50766" s="93"/>
      <c r="P50766" s="93"/>
    </row>
    <row r="50767" spans="14:16">
      <c r="N50767" s="102"/>
      <c r="O50767" s="93"/>
      <c r="P50767" s="93"/>
    </row>
    <row r="50768" spans="14:16">
      <c r="N50768" s="102"/>
      <c r="O50768" s="93"/>
      <c r="P50768" s="93"/>
    </row>
    <row r="50769" spans="14:16">
      <c r="N50769" s="102"/>
      <c r="O50769" s="93"/>
      <c r="P50769" s="93"/>
    </row>
    <row r="50770" spans="14:16">
      <c r="N50770" s="102"/>
      <c r="O50770" s="93"/>
      <c r="P50770" s="93"/>
    </row>
    <row r="50771" spans="14:16">
      <c r="N50771" s="102"/>
      <c r="O50771" s="93"/>
      <c r="P50771" s="93"/>
    </row>
    <row r="50772" spans="14:16">
      <c r="N50772" s="102"/>
      <c r="O50772" s="93"/>
      <c r="P50772" s="93"/>
    </row>
    <row r="50773" spans="14:16">
      <c r="N50773" s="102"/>
      <c r="O50773" s="93"/>
      <c r="P50773" s="93"/>
    </row>
    <row r="50774" spans="14:16">
      <c r="N50774" s="102"/>
      <c r="O50774" s="93"/>
      <c r="P50774" s="93"/>
    </row>
    <row r="50775" spans="14:16">
      <c r="N50775" s="102"/>
      <c r="O50775" s="93"/>
      <c r="P50775" s="93"/>
    </row>
    <row r="50776" spans="14:16">
      <c r="N50776" s="102"/>
      <c r="O50776" s="93"/>
      <c r="P50776" s="93"/>
    </row>
    <row r="50777" spans="14:16">
      <c r="N50777" s="102"/>
      <c r="O50777" s="93"/>
      <c r="P50777" s="93"/>
    </row>
    <row r="50778" spans="14:16">
      <c r="N50778" s="102"/>
      <c r="O50778" s="93"/>
      <c r="P50778" s="93"/>
    </row>
    <row r="50779" spans="14:16">
      <c r="N50779" s="102"/>
      <c r="O50779" s="93"/>
      <c r="P50779" s="93"/>
    </row>
    <row r="50780" spans="14:16">
      <c r="N50780" s="102"/>
      <c r="O50780" s="93"/>
      <c r="P50780" s="93"/>
    </row>
    <row r="50781" spans="14:16">
      <c r="N50781" s="102"/>
      <c r="O50781" s="93"/>
      <c r="P50781" s="93"/>
    </row>
    <row r="50782" spans="14:16">
      <c r="N50782" s="102"/>
      <c r="O50782" s="93"/>
      <c r="P50782" s="93"/>
    </row>
    <row r="50783" spans="14:16">
      <c r="N50783" s="102"/>
      <c r="O50783" s="93"/>
      <c r="P50783" s="93"/>
    </row>
    <row r="50784" spans="14:16">
      <c r="N50784" s="102"/>
      <c r="O50784" s="93"/>
      <c r="P50784" s="93"/>
    </row>
    <row r="50785" spans="14:16">
      <c r="N50785" s="102"/>
      <c r="O50785" s="93"/>
      <c r="P50785" s="93"/>
    </row>
    <row r="50786" spans="14:16">
      <c r="N50786" s="102"/>
      <c r="O50786" s="93"/>
      <c r="P50786" s="93"/>
    </row>
    <row r="50787" spans="14:16">
      <c r="N50787" s="102"/>
      <c r="O50787" s="93"/>
      <c r="P50787" s="93"/>
    </row>
    <row r="50788" spans="14:16">
      <c r="N50788" s="102"/>
      <c r="O50788" s="93"/>
      <c r="P50788" s="93"/>
    </row>
    <row r="50789" spans="14:16">
      <c r="N50789" s="102"/>
      <c r="O50789" s="93"/>
      <c r="P50789" s="93"/>
    </row>
    <row r="50790" spans="14:16">
      <c r="N50790" s="102"/>
      <c r="O50790" s="93"/>
      <c r="P50790" s="93"/>
    </row>
    <row r="50791" spans="14:16">
      <c r="N50791" s="102"/>
      <c r="O50791" s="93"/>
      <c r="P50791" s="93"/>
    </row>
    <row r="50792" spans="14:16">
      <c r="N50792" s="102"/>
      <c r="O50792" s="93"/>
      <c r="P50792" s="93"/>
    </row>
    <row r="50793" spans="14:16">
      <c r="N50793" s="102"/>
      <c r="O50793" s="93"/>
      <c r="P50793" s="93"/>
    </row>
    <row r="50794" spans="14:16">
      <c r="N50794" s="102"/>
      <c r="O50794" s="93"/>
      <c r="P50794" s="93"/>
    </row>
    <row r="50795" spans="14:16">
      <c r="N50795" s="102"/>
      <c r="O50795" s="93"/>
      <c r="P50795" s="93"/>
    </row>
    <row r="50796" spans="14:16">
      <c r="N50796" s="102"/>
      <c r="O50796" s="93"/>
      <c r="P50796" s="93"/>
    </row>
    <row r="50797" spans="14:16">
      <c r="N50797" s="102"/>
      <c r="O50797" s="93"/>
      <c r="P50797" s="93"/>
    </row>
    <row r="50798" spans="14:16">
      <c r="N50798" s="102"/>
      <c r="O50798" s="93"/>
      <c r="P50798" s="93"/>
    </row>
    <row r="50799" spans="14:16">
      <c r="N50799" s="102"/>
      <c r="O50799" s="93"/>
      <c r="P50799" s="93"/>
    </row>
    <row r="50800" spans="14:16">
      <c r="N50800" s="102"/>
      <c r="O50800" s="93"/>
      <c r="P50800" s="93"/>
    </row>
    <row r="50801" spans="14:16">
      <c r="N50801" s="102"/>
      <c r="O50801" s="93"/>
      <c r="P50801" s="93"/>
    </row>
    <row r="50802" spans="14:16">
      <c r="N50802" s="102"/>
      <c r="O50802" s="93"/>
      <c r="P50802" s="93"/>
    </row>
    <row r="50803" spans="14:16">
      <c r="N50803" s="102"/>
      <c r="O50803" s="93"/>
      <c r="P50803" s="93"/>
    </row>
    <row r="50804" spans="14:16">
      <c r="N50804" s="102"/>
      <c r="O50804" s="93"/>
      <c r="P50804" s="93"/>
    </row>
    <row r="50805" spans="14:16">
      <c r="N50805" s="102"/>
      <c r="O50805" s="93"/>
      <c r="P50805" s="93"/>
    </row>
    <row r="50806" spans="14:16">
      <c r="N50806" s="102"/>
      <c r="O50806" s="93"/>
      <c r="P50806" s="93"/>
    </row>
    <row r="50807" spans="14:16">
      <c r="N50807" s="102"/>
      <c r="O50807" s="93"/>
      <c r="P50807" s="93"/>
    </row>
    <row r="50808" spans="14:16">
      <c r="N50808" s="102"/>
      <c r="O50808" s="93"/>
      <c r="P50808" s="93"/>
    </row>
    <row r="50809" spans="14:16">
      <c r="N50809" s="102"/>
      <c r="O50809" s="93"/>
      <c r="P50809" s="93"/>
    </row>
    <row r="50810" spans="14:16">
      <c r="N50810" s="102"/>
      <c r="O50810" s="93"/>
      <c r="P50810" s="93"/>
    </row>
    <row r="50811" spans="14:16">
      <c r="N50811" s="102"/>
      <c r="O50811" s="93"/>
      <c r="P50811" s="93"/>
    </row>
    <row r="50812" spans="14:16">
      <c r="N50812" s="102"/>
      <c r="O50812" s="93"/>
      <c r="P50812" s="93"/>
    </row>
    <row r="50813" spans="14:16">
      <c r="N50813" s="102"/>
      <c r="O50813" s="93"/>
      <c r="P50813" s="93"/>
    </row>
    <row r="50814" spans="14:16">
      <c r="N50814" s="102"/>
      <c r="O50814" s="93"/>
      <c r="P50814" s="93"/>
    </row>
    <row r="50815" spans="14:16">
      <c r="N50815" s="102"/>
      <c r="O50815" s="93"/>
      <c r="P50815" s="93"/>
    </row>
    <row r="50816" spans="14:16">
      <c r="N50816" s="102"/>
      <c r="O50816" s="93"/>
      <c r="P50816" s="93"/>
    </row>
    <row r="50817" spans="14:16">
      <c r="N50817" s="102"/>
      <c r="O50817" s="93"/>
      <c r="P50817" s="93"/>
    </row>
    <row r="50818" spans="14:16">
      <c r="N50818" s="102"/>
      <c r="O50818" s="93"/>
      <c r="P50818" s="93"/>
    </row>
    <row r="50819" spans="14:16">
      <c r="N50819" s="102"/>
      <c r="O50819" s="93"/>
      <c r="P50819" s="93"/>
    </row>
    <row r="50820" spans="14:16">
      <c r="N50820" s="102"/>
      <c r="O50820" s="93"/>
      <c r="P50820" s="93"/>
    </row>
    <row r="50821" spans="14:16">
      <c r="N50821" s="102"/>
      <c r="O50821" s="93"/>
      <c r="P50821" s="93"/>
    </row>
    <row r="50822" spans="14:16">
      <c r="N50822" s="102"/>
      <c r="O50822" s="93"/>
      <c r="P50822" s="93"/>
    </row>
    <row r="50823" spans="14:16">
      <c r="N50823" s="102"/>
      <c r="O50823" s="93"/>
      <c r="P50823" s="93"/>
    </row>
    <row r="50824" spans="14:16">
      <c r="N50824" s="102"/>
      <c r="O50824" s="93"/>
      <c r="P50824" s="93"/>
    </row>
    <row r="50825" spans="14:16">
      <c r="N50825" s="102"/>
      <c r="O50825" s="93"/>
      <c r="P50825" s="93"/>
    </row>
    <row r="50826" spans="14:16">
      <c r="N50826" s="102"/>
      <c r="O50826" s="93"/>
      <c r="P50826" s="93"/>
    </row>
    <row r="50827" spans="14:16">
      <c r="N50827" s="102"/>
      <c r="O50827" s="93"/>
      <c r="P50827" s="93"/>
    </row>
    <row r="50828" spans="14:16">
      <c r="N50828" s="102"/>
      <c r="O50828" s="93"/>
      <c r="P50828" s="93"/>
    </row>
    <row r="50829" spans="14:16">
      <c r="N50829" s="102"/>
      <c r="O50829" s="93"/>
      <c r="P50829" s="93"/>
    </row>
    <row r="50830" spans="14:16">
      <c r="N50830" s="102"/>
      <c r="O50830" s="93"/>
      <c r="P50830" s="93"/>
    </row>
    <row r="50831" spans="14:16">
      <c r="N50831" s="102"/>
      <c r="O50831" s="93"/>
      <c r="P50831" s="93"/>
    </row>
    <row r="50832" spans="14:16">
      <c r="N50832" s="102"/>
      <c r="O50832" s="93"/>
      <c r="P50832" s="93"/>
    </row>
    <row r="50833" spans="14:16">
      <c r="N50833" s="102"/>
      <c r="O50833" s="93"/>
      <c r="P50833" s="93"/>
    </row>
    <row r="50834" spans="14:16">
      <c r="N50834" s="102"/>
      <c r="O50834" s="93"/>
      <c r="P50834" s="93"/>
    </row>
    <row r="50835" spans="14:16">
      <c r="N50835" s="102"/>
      <c r="O50835" s="93"/>
      <c r="P50835" s="93"/>
    </row>
    <row r="50836" spans="14:16">
      <c r="N50836" s="102"/>
      <c r="O50836" s="93"/>
      <c r="P50836" s="93"/>
    </row>
    <row r="50837" spans="14:16">
      <c r="N50837" s="102"/>
      <c r="O50837" s="93"/>
      <c r="P50837" s="93"/>
    </row>
    <row r="50838" spans="14:16">
      <c r="N50838" s="102"/>
      <c r="O50838" s="93"/>
      <c r="P50838" s="93"/>
    </row>
    <row r="50839" spans="14:16">
      <c r="N50839" s="102"/>
      <c r="O50839" s="93"/>
      <c r="P50839" s="93"/>
    </row>
    <row r="50840" spans="14:16">
      <c r="N50840" s="102"/>
      <c r="O50840" s="93"/>
      <c r="P50840" s="93"/>
    </row>
    <row r="50841" spans="14:16">
      <c r="N50841" s="102"/>
      <c r="O50841" s="93"/>
      <c r="P50841" s="93"/>
    </row>
    <row r="50842" spans="14:16">
      <c r="N50842" s="102"/>
      <c r="O50842" s="93"/>
      <c r="P50842" s="93"/>
    </row>
    <row r="50843" spans="14:16">
      <c r="N50843" s="102"/>
      <c r="O50843" s="93"/>
      <c r="P50843" s="93"/>
    </row>
    <row r="50844" spans="14:16">
      <c r="N50844" s="102"/>
      <c r="O50844" s="93"/>
      <c r="P50844" s="93"/>
    </row>
    <row r="50845" spans="14:16">
      <c r="N50845" s="102"/>
      <c r="O50845" s="93"/>
      <c r="P50845" s="93"/>
    </row>
    <row r="50846" spans="14:16">
      <c r="N50846" s="102"/>
      <c r="O50846" s="93"/>
      <c r="P50846" s="93"/>
    </row>
    <row r="50847" spans="14:16">
      <c r="N50847" s="102"/>
      <c r="O50847" s="93"/>
      <c r="P50847" s="93"/>
    </row>
    <row r="50848" spans="14:16">
      <c r="N50848" s="102"/>
      <c r="O50848" s="93"/>
      <c r="P50848" s="93"/>
    </row>
    <row r="50849" spans="14:16">
      <c r="N50849" s="102"/>
      <c r="O50849" s="93"/>
      <c r="P50849" s="93"/>
    </row>
    <row r="50850" spans="14:16">
      <c r="N50850" s="102"/>
      <c r="O50850" s="93"/>
      <c r="P50850" s="93"/>
    </row>
    <row r="50851" spans="14:16">
      <c r="N50851" s="102"/>
      <c r="O50851" s="93"/>
      <c r="P50851" s="93"/>
    </row>
    <row r="50852" spans="14:16">
      <c r="N50852" s="102"/>
      <c r="O50852" s="93"/>
      <c r="P50852" s="93"/>
    </row>
    <row r="50853" spans="14:16">
      <c r="N50853" s="102"/>
      <c r="O50853" s="93"/>
      <c r="P50853" s="93"/>
    </row>
    <row r="50854" spans="14:16">
      <c r="N50854" s="102"/>
      <c r="O50854" s="93"/>
      <c r="P50854" s="93"/>
    </row>
    <row r="50855" spans="14:16">
      <c r="N50855" s="102"/>
      <c r="O50855" s="93"/>
      <c r="P50855" s="93"/>
    </row>
    <row r="50856" spans="14:16">
      <c r="N50856" s="102"/>
      <c r="O50856" s="93"/>
      <c r="P50856" s="93"/>
    </row>
    <row r="50857" spans="14:16">
      <c r="N50857" s="102"/>
      <c r="O50857" s="93"/>
      <c r="P50857" s="93"/>
    </row>
    <row r="50858" spans="14:16">
      <c r="N50858" s="102"/>
      <c r="O50858" s="93"/>
      <c r="P50858" s="93"/>
    </row>
    <row r="50859" spans="14:16">
      <c r="N50859" s="102"/>
      <c r="O50859" s="93"/>
      <c r="P50859" s="93"/>
    </row>
    <row r="50860" spans="14:16">
      <c r="N50860" s="102"/>
      <c r="O50860" s="93"/>
      <c r="P50860" s="93"/>
    </row>
    <row r="50861" spans="14:16">
      <c r="N50861" s="102"/>
      <c r="O50861" s="93"/>
      <c r="P50861" s="93"/>
    </row>
    <row r="50862" spans="14:16">
      <c r="N50862" s="102"/>
      <c r="O50862" s="93"/>
      <c r="P50862" s="93"/>
    </row>
    <row r="50863" spans="14:16">
      <c r="N50863" s="102"/>
      <c r="O50863" s="93"/>
      <c r="P50863" s="93"/>
    </row>
    <row r="50864" spans="14:16">
      <c r="N50864" s="102"/>
      <c r="O50864" s="93"/>
      <c r="P50864" s="93"/>
    </row>
    <row r="50865" spans="14:16">
      <c r="N50865" s="102"/>
      <c r="O50865" s="93"/>
      <c r="P50865" s="93"/>
    </row>
    <row r="50866" spans="14:16">
      <c r="N50866" s="102"/>
      <c r="O50866" s="93"/>
      <c r="P50866" s="93"/>
    </row>
    <row r="50867" spans="14:16">
      <c r="N50867" s="102"/>
      <c r="O50867" s="93"/>
      <c r="P50867" s="93"/>
    </row>
    <row r="50868" spans="14:16">
      <c r="N50868" s="102"/>
      <c r="O50868" s="93"/>
      <c r="P50868" s="93"/>
    </row>
    <row r="50869" spans="14:16">
      <c r="N50869" s="102"/>
      <c r="O50869" s="93"/>
      <c r="P50869" s="93"/>
    </row>
    <row r="50870" spans="14:16">
      <c r="N50870" s="102"/>
      <c r="O50870" s="93"/>
      <c r="P50870" s="93"/>
    </row>
    <row r="50871" spans="14:16">
      <c r="N50871" s="102"/>
      <c r="O50871" s="93"/>
      <c r="P50871" s="93"/>
    </row>
    <row r="50872" spans="14:16">
      <c r="N50872" s="102"/>
      <c r="O50872" s="93"/>
      <c r="P50872" s="93"/>
    </row>
    <row r="50873" spans="14:16">
      <c r="N50873" s="102"/>
      <c r="O50873" s="93"/>
      <c r="P50873" s="93"/>
    </row>
    <row r="50874" spans="14:16">
      <c r="N50874" s="102"/>
      <c r="O50874" s="93"/>
      <c r="P50874" s="93"/>
    </row>
    <row r="50875" spans="14:16">
      <c r="N50875" s="102"/>
      <c r="O50875" s="93"/>
      <c r="P50875" s="93"/>
    </row>
    <row r="50876" spans="14:16">
      <c r="N50876" s="102"/>
      <c r="O50876" s="93"/>
      <c r="P50876" s="93"/>
    </row>
    <row r="50877" spans="14:16">
      <c r="N50877" s="102"/>
      <c r="O50877" s="93"/>
      <c r="P50877" s="93"/>
    </row>
    <row r="50878" spans="14:16">
      <c r="N50878" s="102"/>
      <c r="O50878" s="93"/>
      <c r="P50878" s="93"/>
    </row>
    <row r="50879" spans="14:16">
      <c r="N50879" s="102"/>
      <c r="O50879" s="93"/>
      <c r="P50879" s="93"/>
    </row>
    <row r="50880" spans="14:16">
      <c r="N50880" s="102"/>
      <c r="O50880" s="93"/>
      <c r="P50880" s="93"/>
    </row>
    <row r="50881" spans="14:16">
      <c r="N50881" s="102"/>
      <c r="O50881" s="93"/>
      <c r="P50881" s="93"/>
    </row>
    <row r="50882" spans="14:16">
      <c r="N50882" s="102"/>
      <c r="O50882" s="93"/>
      <c r="P50882" s="93"/>
    </row>
    <row r="50883" spans="14:16">
      <c r="N50883" s="102"/>
      <c r="O50883" s="93"/>
      <c r="P50883" s="93"/>
    </row>
    <row r="50884" spans="14:16">
      <c r="N50884" s="102"/>
      <c r="O50884" s="93"/>
      <c r="P50884" s="93"/>
    </row>
    <row r="50885" spans="14:16">
      <c r="N50885" s="102"/>
      <c r="O50885" s="93"/>
      <c r="P50885" s="93"/>
    </row>
    <row r="50886" spans="14:16">
      <c r="N50886" s="102"/>
      <c r="O50886" s="93"/>
      <c r="P50886" s="93"/>
    </row>
    <row r="50887" spans="14:16">
      <c r="N50887" s="102"/>
      <c r="O50887" s="93"/>
      <c r="P50887" s="93"/>
    </row>
    <row r="50888" spans="14:16">
      <c r="N50888" s="102"/>
      <c r="O50888" s="93"/>
      <c r="P50888" s="93"/>
    </row>
    <row r="50889" spans="14:16">
      <c r="N50889" s="102"/>
      <c r="O50889" s="93"/>
      <c r="P50889" s="93"/>
    </row>
    <row r="50890" spans="14:16">
      <c r="N50890" s="102"/>
      <c r="O50890" s="93"/>
      <c r="P50890" s="93"/>
    </row>
    <row r="50891" spans="14:16">
      <c r="N50891" s="102"/>
      <c r="O50891" s="93"/>
      <c r="P50891" s="93"/>
    </row>
    <row r="50892" spans="14:16">
      <c r="N50892" s="102"/>
      <c r="O50892" s="93"/>
      <c r="P50892" s="93"/>
    </row>
    <row r="50893" spans="14:16">
      <c r="N50893" s="102"/>
      <c r="O50893" s="93"/>
      <c r="P50893" s="93"/>
    </row>
    <row r="50894" spans="14:16">
      <c r="N50894" s="102"/>
      <c r="O50894" s="93"/>
      <c r="P50894" s="93"/>
    </row>
    <row r="50895" spans="14:16">
      <c r="N50895" s="102"/>
      <c r="O50895" s="93"/>
      <c r="P50895" s="93"/>
    </row>
    <row r="50896" spans="14:16">
      <c r="N50896" s="102"/>
      <c r="O50896" s="93"/>
      <c r="P50896" s="93"/>
    </row>
    <row r="50897" spans="14:16">
      <c r="N50897" s="102"/>
      <c r="O50897" s="93"/>
      <c r="P50897" s="93"/>
    </row>
    <row r="50898" spans="14:16">
      <c r="N50898" s="102"/>
      <c r="O50898" s="93"/>
      <c r="P50898" s="93"/>
    </row>
    <row r="50899" spans="14:16">
      <c r="N50899" s="102"/>
      <c r="O50899" s="93"/>
      <c r="P50899" s="93"/>
    </row>
    <row r="50900" spans="14:16">
      <c r="N50900" s="102"/>
      <c r="O50900" s="93"/>
      <c r="P50900" s="93"/>
    </row>
    <row r="50901" spans="14:16">
      <c r="N50901" s="102"/>
      <c r="O50901" s="93"/>
      <c r="P50901" s="93"/>
    </row>
    <row r="50902" spans="14:16">
      <c r="N50902" s="102"/>
      <c r="O50902" s="93"/>
      <c r="P50902" s="93"/>
    </row>
    <row r="50903" spans="14:16">
      <c r="N50903" s="102"/>
      <c r="O50903" s="93"/>
      <c r="P50903" s="93"/>
    </row>
    <row r="50904" spans="14:16">
      <c r="N50904" s="102"/>
      <c r="O50904" s="93"/>
      <c r="P50904" s="93"/>
    </row>
    <row r="50905" spans="14:16">
      <c r="N50905" s="102"/>
      <c r="O50905" s="93"/>
      <c r="P50905" s="93"/>
    </row>
    <row r="50906" spans="14:16">
      <c r="N50906" s="102"/>
      <c r="O50906" s="93"/>
      <c r="P50906" s="93"/>
    </row>
    <row r="50907" spans="14:16">
      <c r="N50907" s="102"/>
      <c r="O50907" s="93"/>
      <c r="P50907" s="93"/>
    </row>
    <row r="50908" spans="14:16">
      <c r="N50908" s="102"/>
      <c r="O50908" s="93"/>
      <c r="P50908" s="93"/>
    </row>
    <row r="50909" spans="14:16">
      <c r="N50909" s="102"/>
      <c r="O50909" s="93"/>
      <c r="P50909" s="93"/>
    </row>
    <row r="50910" spans="14:16">
      <c r="N50910" s="102"/>
      <c r="O50910" s="93"/>
      <c r="P50910" s="93"/>
    </row>
    <row r="50911" spans="14:16">
      <c r="N50911" s="102"/>
      <c r="O50911" s="93"/>
      <c r="P50911" s="93"/>
    </row>
    <row r="50912" spans="14:16">
      <c r="N50912" s="102"/>
      <c r="O50912" s="93"/>
      <c r="P50912" s="93"/>
    </row>
    <row r="50913" spans="14:16">
      <c r="N50913" s="102"/>
      <c r="O50913" s="93"/>
      <c r="P50913" s="93"/>
    </row>
    <row r="50914" spans="14:16">
      <c r="N50914" s="102"/>
      <c r="O50914" s="93"/>
      <c r="P50914" s="93"/>
    </row>
    <row r="50915" spans="14:16">
      <c r="N50915" s="102"/>
      <c r="O50915" s="93"/>
      <c r="P50915" s="93"/>
    </row>
    <row r="50916" spans="14:16">
      <c r="N50916" s="102"/>
      <c r="O50916" s="93"/>
      <c r="P50916" s="93"/>
    </row>
    <row r="50917" spans="14:16">
      <c r="N50917" s="102"/>
      <c r="O50917" s="93"/>
      <c r="P50917" s="93"/>
    </row>
    <row r="50918" spans="14:16">
      <c r="N50918" s="102"/>
      <c r="O50918" s="93"/>
      <c r="P50918" s="93"/>
    </row>
    <row r="50919" spans="14:16">
      <c r="N50919" s="102"/>
      <c r="O50919" s="93"/>
      <c r="P50919" s="93"/>
    </row>
    <row r="50920" spans="14:16">
      <c r="N50920" s="102"/>
      <c r="O50920" s="93"/>
      <c r="P50920" s="93"/>
    </row>
    <row r="50921" spans="14:16">
      <c r="N50921" s="102"/>
      <c r="O50921" s="93"/>
      <c r="P50921" s="93"/>
    </row>
    <row r="50922" spans="14:16">
      <c r="N50922" s="102"/>
      <c r="O50922" s="93"/>
      <c r="P50922" s="93"/>
    </row>
    <row r="50923" spans="14:16">
      <c r="N50923" s="102"/>
      <c r="O50923" s="93"/>
      <c r="P50923" s="93"/>
    </row>
    <row r="50924" spans="14:16">
      <c r="N50924" s="102"/>
      <c r="O50924" s="93"/>
      <c r="P50924" s="93"/>
    </row>
    <row r="50925" spans="14:16">
      <c r="N50925" s="102"/>
      <c r="O50925" s="93"/>
      <c r="P50925" s="93"/>
    </row>
    <row r="50926" spans="14:16">
      <c r="N50926" s="102"/>
      <c r="O50926" s="93"/>
      <c r="P50926" s="93"/>
    </row>
    <row r="50927" spans="14:16">
      <c r="N50927" s="102"/>
      <c r="O50927" s="93"/>
      <c r="P50927" s="93"/>
    </row>
    <row r="50928" spans="14:16">
      <c r="N50928" s="102"/>
      <c r="O50928" s="93"/>
      <c r="P50928" s="93"/>
    </row>
    <row r="50929" spans="14:16">
      <c r="N50929" s="102"/>
      <c r="O50929" s="93"/>
      <c r="P50929" s="93"/>
    </row>
    <row r="50930" spans="14:16">
      <c r="N50930" s="102"/>
      <c r="O50930" s="93"/>
      <c r="P50930" s="93"/>
    </row>
    <row r="50931" spans="14:16">
      <c r="N50931" s="102"/>
      <c r="O50931" s="93"/>
      <c r="P50931" s="93"/>
    </row>
    <row r="50932" spans="14:16">
      <c r="N50932" s="102"/>
      <c r="O50932" s="93"/>
      <c r="P50932" s="93"/>
    </row>
    <row r="50933" spans="14:16">
      <c r="N50933" s="102"/>
      <c r="O50933" s="93"/>
      <c r="P50933" s="93"/>
    </row>
    <row r="50934" spans="14:16">
      <c r="N50934" s="102"/>
      <c r="O50934" s="93"/>
      <c r="P50934" s="93"/>
    </row>
    <row r="50935" spans="14:16">
      <c r="N50935" s="102"/>
      <c r="O50935" s="93"/>
      <c r="P50935" s="93"/>
    </row>
    <row r="50936" spans="14:16">
      <c r="N50936" s="102"/>
      <c r="O50936" s="93"/>
      <c r="P50936" s="93"/>
    </row>
    <row r="50937" spans="14:16">
      <c r="N50937" s="102"/>
      <c r="O50937" s="93"/>
      <c r="P50937" s="93"/>
    </row>
    <row r="50938" spans="14:16">
      <c r="N50938" s="102"/>
      <c r="O50938" s="93"/>
      <c r="P50938" s="93"/>
    </row>
    <row r="50939" spans="14:16">
      <c r="N50939" s="102"/>
      <c r="O50939" s="93"/>
      <c r="P50939" s="93"/>
    </row>
    <row r="50940" spans="14:16">
      <c r="N50940" s="102"/>
      <c r="O50940" s="93"/>
      <c r="P50940" s="93"/>
    </row>
    <row r="50941" spans="14:16">
      <c r="N50941" s="102"/>
      <c r="O50941" s="93"/>
      <c r="P50941" s="93"/>
    </row>
    <row r="50942" spans="14:16">
      <c r="N50942" s="102"/>
      <c r="O50942" s="93"/>
      <c r="P50942" s="93"/>
    </row>
    <row r="50943" spans="14:16">
      <c r="N50943" s="102"/>
      <c r="O50943" s="93"/>
      <c r="P50943" s="93"/>
    </row>
    <row r="50944" spans="14:16">
      <c r="N50944" s="102"/>
      <c r="O50944" s="93"/>
      <c r="P50944" s="93"/>
    </row>
    <row r="50945" spans="14:16">
      <c r="N50945" s="102"/>
      <c r="O50945" s="93"/>
      <c r="P50945" s="93"/>
    </row>
    <row r="50946" spans="14:16">
      <c r="N50946" s="102"/>
      <c r="O50946" s="93"/>
      <c r="P50946" s="93"/>
    </row>
    <row r="50947" spans="14:16">
      <c r="N50947" s="102"/>
      <c r="O50947" s="93"/>
      <c r="P50947" s="93"/>
    </row>
    <row r="50948" spans="14:16">
      <c r="N50948" s="102"/>
      <c r="O50948" s="93"/>
      <c r="P50948" s="93"/>
    </row>
    <row r="50949" spans="14:16">
      <c r="N50949" s="102"/>
      <c r="O50949" s="93"/>
      <c r="P50949" s="93"/>
    </row>
    <row r="50950" spans="14:16">
      <c r="N50950" s="102"/>
      <c r="O50950" s="93"/>
      <c r="P50950" s="93"/>
    </row>
    <row r="50951" spans="14:16">
      <c r="N50951" s="102"/>
      <c r="O50951" s="93"/>
      <c r="P50951" s="93"/>
    </row>
    <row r="50952" spans="14:16">
      <c r="N50952" s="102"/>
      <c r="O50952" s="93"/>
      <c r="P50952" s="93"/>
    </row>
    <row r="50953" spans="14:16">
      <c r="N50953" s="102"/>
      <c r="O50953" s="93"/>
      <c r="P50953" s="93"/>
    </row>
    <row r="50954" spans="14:16">
      <c r="N50954" s="102"/>
      <c r="O50954" s="93"/>
      <c r="P50954" s="93"/>
    </row>
    <row r="50955" spans="14:16">
      <c r="N50955" s="102"/>
      <c r="O50955" s="93"/>
      <c r="P50955" s="93"/>
    </row>
    <row r="50956" spans="14:16">
      <c r="N50956" s="102"/>
      <c r="O50956" s="93"/>
      <c r="P50956" s="93"/>
    </row>
    <row r="50957" spans="14:16">
      <c r="N50957" s="102"/>
      <c r="O50957" s="93"/>
      <c r="P50957" s="93"/>
    </row>
    <row r="50958" spans="14:16">
      <c r="N50958" s="102"/>
      <c r="O50958" s="93"/>
      <c r="P50958" s="93"/>
    </row>
    <row r="50959" spans="14:16">
      <c r="N50959" s="102"/>
      <c r="O50959" s="93"/>
      <c r="P50959" s="93"/>
    </row>
    <row r="50960" spans="14:16">
      <c r="N50960" s="102"/>
      <c r="O50960" s="93"/>
      <c r="P50960" s="93"/>
    </row>
    <row r="50961" spans="14:16">
      <c r="N50961" s="102"/>
      <c r="O50961" s="93"/>
      <c r="P50961" s="93"/>
    </row>
    <row r="50962" spans="14:16">
      <c r="N50962" s="102"/>
      <c r="O50962" s="93"/>
      <c r="P50962" s="93"/>
    </row>
    <row r="50963" spans="14:16">
      <c r="N50963" s="102"/>
      <c r="O50963" s="93"/>
      <c r="P50963" s="93"/>
    </row>
    <row r="50964" spans="14:16">
      <c r="N50964" s="102"/>
      <c r="O50964" s="93"/>
      <c r="P50964" s="93"/>
    </row>
    <row r="50965" spans="14:16">
      <c r="N50965" s="102"/>
      <c r="O50965" s="93"/>
      <c r="P50965" s="93"/>
    </row>
    <row r="50966" spans="14:16">
      <c r="N50966" s="102"/>
      <c r="O50966" s="93"/>
      <c r="P50966" s="93"/>
    </row>
    <row r="50967" spans="14:16">
      <c r="N50967" s="102"/>
      <c r="O50967" s="93"/>
      <c r="P50967" s="93"/>
    </row>
    <row r="50968" spans="14:16">
      <c r="N50968" s="102"/>
      <c r="O50968" s="93"/>
      <c r="P50968" s="93"/>
    </row>
    <row r="50969" spans="14:16">
      <c r="N50969" s="102"/>
      <c r="O50969" s="93"/>
      <c r="P50969" s="93"/>
    </row>
    <row r="50970" spans="14:16">
      <c r="N50970" s="102"/>
      <c r="O50970" s="93"/>
      <c r="P50970" s="93"/>
    </row>
    <row r="50971" spans="14:16">
      <c r="N50971" s="102"/>
      <c r="O50971" s="93"/>
      <c r="P50971" s="93"/>
    </row>
    <row r="50972" spans="14:16">
      <c r="N50972" s="102"/>
      <c r="O50972" s="93"/>
      <c r="P50972" s="93"/>
    </row>
    <row r="50973" spans="14:16">
      <c r="N50973" s="102"/>
      <c r="O50973" s="93"/>
      <c r="P50973" s="93"/>
    </row>
    <row r="50974" spans="14:16">
      <c r="N50974" s="102"/>
      <c r="O50974" s="93"/>
      <c r="P50974" s="93"/>
    </row>
    <row r="50975" spans="14:16">
      <c r="N50975" s="102"/>
      <c r="O50975" s="93"/>
      <c r="P50975" s="93"/>
    </row>
    <row r="50976" spans="14:16">
      <c r="N50976" s="102"/>
      <c r="O50976" s="93"/>
      <c r="P50976" s="93"/>
    </row>
    <row r="50977" spans="14:16">
      <c r="N50977" s="102"/>
      <c r="O50977" s="93"/>
      <c r="P50977" s="93"/>
    </row>
    <row r="50978" spans="14:16">
      <c r="N50978" s="102"/>
      <c r="O50978" s="93"/>
      <c r="P50978" s="93"/>
    </row>
    <row r="50979" spans="14:16">
      <c r="N50979" s="102"/>
      <c r="O50979" s="93"/>
      <c r="P50979" s="93"/>
    </row>
    <row r="50980" spans="14:16">
      <c r="N50980" s="102"/>
      <c r="O50980" s="93"/>
      <c r="P50980" s="93"/>
    </row>
    <row r="50981" spans="14:16">
      <c r="N50981" s="102"/>
      <c r="O50981" s="93"/>
      <c r="P50981" s="93"/>
    </row>
    <row r="50982" spans="14:16">
      <c r="N50982" s="102"/>
      <c r="O50982" s="93"/>
      <c r="P50982" s="93"/>
    </row>
    <row r="50983" spans="14:16">
      <c r="N50983" s="102"/>
      <c r="O50983" s="93"/>
      <c r="P50983" s="93"/>
    </row>
    <row r="50984" spans="14:16">
      <c r="N50984" s="102"/>
      <c r="O50984" s="93"/>
      <c r="P50984" s="93"/>
    </row>
    <row r="50985" spans="14:16">
      <c r="N50985" s="102"/>
      <c r="O50985" s="93"/>
      <c r="P50985" s="93"/>
    </row>
    <row r="50986" spans="14:16">
      <c r="N50986" s="102"/>
      <c r="O50986" s="93"/>
      <c r="P50986" s="93"/>
    </row>
    <row r="50987" spans="14:16">
      <c r="N50987" s="102"/>
      <c r="O50987" s="93"/>
      <c r="P50987" s="93"/>
    </row>
    <row r="50988" spans="14:16">
      <c r="N50988" s="102"/>
      <c r="O50988" s="93"/>
      <c r="P50988" s="93"/>
    </row>
    <row r="50989" spans="14:16">
      <c r="N50989" s="102"/>
      <c r="O50989" s="93"/>
      <c r="P50989" s="93"/>
    </row>
    <row r="50990" spans="14:16">
      <c r="N50990" s="102"/>
      <c r="O50990" s="93"/>
      <c r="P50990" s="93"/>
    </row>
    <row r="50991" spans="14:16">
      <c r="N50991" s="102"/>
      <c r="O50991" s="93"/>
      <c r="P50991" s="93"/>
    </row>
    <row r="50992" spans="14:16">
      <c r="N50992" s="102"/>
      <c r="O50992" s="93"/>
      <c r="P50992" s="93"/>
    </row>
    <row r="50993" spans="14:16">
      <c r="N50993" s="102"/>
      <c r="O50993" s="93"/>
      <c r="P50993" s="93"/>
    </row>
    <row r="50994" spans="14:16">
      <c r="N50994" s="102"/>
      <c r="O50994" s="93"/>
      <c r="P50994" s="93"/>
    </row>
    <row r="50995" spans="14:16">
      <c r="N50995" s="102"/>
      <c r="O50995" s="93"/>
      <c r="P50995" s="93"/>
    </row>
    <row r="50996" spans="14:16">
      <c r="N50996" s="102"/>
      <c r="O50996" s="93"/>
      <c r="P50996" s="93"/>
    </row>
    <row r="50997" spans="14:16">
      <c r="N50997" s="102"/>
      <c r="O50997" s="93"/>
      <c r="P50997" s="93"/>
    </row>
    <row r="50998" spans="14:16">
      <c r="N50998" s="102"/>
      <c r="O50998" s="93"/>
      <c r="P50998" s="93"/>
    </row>
    <row r="50999" spans="14:16">
      <c r="N50999" s="102"/>
      <c r="O50999" s="93"/>
      <c r="P50999" s="93"/>
    </row>
    <row r="51000" spans="14:16">
      <c r="N51000" s="102"/>
      <c r="O51000" s="93"/>
      <c r="P51000" s="93"/>
    </row>
    <row r="51001" spans="14:16">
      <c r="N51001" s="102"/>
      <c r="O51001" s="93"/>
      <c r="P51001" s="93"/>
    </row>
    <row r="51002" spans="14:16">
      <c r="N51002" s="102"/>
      <c r="O51002" s="93"/>
      <c r="P51002" s="93"/>
    </row>
    <row r="51003" spans="14:16">
      <c r="N51003" s="102"/>
      <c r="O51003" s="93"/>
      <c r="P51003" s="93"/>
    </row>
    <row r="51004" spans="14:16">
      <c r="N51004" s="102"/>
      <c r="O51004" s="93"/>
      <c r="P51004" s="93"/>
    </row>
    <row r="51005" spans="14:16">
      <c r="N51005" s="102"/>
      <c r="O51005" s="93"/>
      <c r="P51005" s="93"/>
    </row>
    <row r="51006" spans="14:16">
      <c r="N51006" s="102"/>
      <c r="O51006" s="93"/>
      <c r="P51006" s="93"/>
    </row>
    <row r="51007" spans="14:16">
      <c r="N51007" s="102"/>
      <c r="O51007" s="93"/>
      <c r="P51007" s="93"/>
    </row>
    <row r="51008" spans="14:16">
      <c r="N51008" s="102"/>
      <c r="O51008" s="93"/>
      <c r="P51008" s="93"/>
    </row>
    <row r="51009" spans="14:16">
      <c r="N51009" s="102"/>
      <c r="O51009" s="93"/>
      <c r="P51009" s="93"/>
    </row>
    <row r="51010" spans="14:16">
      <c r="N51010" s="102"/>
      <c r="O51010" s="93"/>
      <c r="P51010" s="93"/>
    </row>
    <row r="51011" spans="14:16">
      <c r="N51011" s="102"/>
      <c r="O51011" s="93"/>
      <c r="P51011" s="93"/>
    </row>
    <row r="51012" spans="14:16">
      <c r="N51012" s="102"/>
      <c r="O51012" s="93"/>
      <c r="P51012" s="93"/>
    </row>
    <row r="51013" spans="14:16">
      <c r="N51013" s="102"/>
      <c r="O51013" s="93"/>
      <c r="P51013" s="93"/>
    </row>
    <row r="51014" spans="14:16">
      <c r="N51014" s="102"/>
      <c r="O51014" s="93"/>
      <c r="P51014" s="93"/>
    </row>
    <row r="51015" spans="14:16">
      <c r="N51015" s="102"/>
      <c r="O51015" s="93"/>
      <c r="P51015" s="93"/>
    </row>
    <row r="51016" spans="14:16">
      <c r="N51016" s="102"/>
      <c r="O51016" s="93"/>
      <c r="P51016" s="93"/>
    </row>
    <row r="51017" spans="14:16">
      <c r="N51017" s="102"/>
      <c r="O51017" s="93"/>
      <c r="P51017" s="93"/>
    </row>
    <row r="51018" spans="14:16">
      <c r="N51018" s="102"/>
      <c r="O51018" s="93"/>
      <c r="P51018" s="93"/>
    </row>
    <row r="51019" spans="14:16">
      <c r="N51019" s="102"/>
      <c r="O51019" s="93"/>
      <c r="P51019" s="93"/>
    </row>
    <row r="51020" spans="14:16">
      <c r="N51020" s="102"/>
      <c r="O51020" s="93"/>
      <c r="P51020" s="93"/>
    </row>
    <row r="51021" spans="14:16">
      <c r="N51021" s="102"/>
      <c r="O51021" s="93"/>
      <c r="P51021" s="93"/>
    </row>
    <row r="51022" spans="14:16">
      <c r="N51022" s="102"/>
      <c r="O51022" s="93"/>
      <c r="P51022" s="93"/>
    </row>
    <row r="51023" spans="14:16">
      <c r="N51023" s="102"/>
      <c r="O51023" s="93"/>
      <c r="P51023" s="93"/>
    </row>
    <row r="51024" spans="14:16">
      <c r="N51024" s="102"/>
      <c r="O51024" s="93"/>
      <c r="P51024" s="93"/>
    </row>
    <row r="51025" spans="14:16">
      <c r="N51025" s="102"/>
      <c r="O51025" s="93"/>
      <c r="P51025" s="93"/>
    </row>
    <row r="51026" spans="14:16">
      <c r="N51026" s="102"/>
      <c r="O51026" s="93"/>
      <c r="P51026" s="93"/>
    </row>
    <row r="51027" spans="14:16">
      <c r="N51027" s="102"/>
      <c r="O51027" s="93"/>
      <c r="P51027" s="93"/>
    </row>
    <row r="51028" spans="14:16">
      <c r="N51028" s="102"/>
      <c r="O51028" s="93"/>
      <c r="P51028" s="93"/>
    </row>
    <row r="51029" spans="14:16">
      <c r="N51029" s="102"/>
      <c r="O51029" s="93"/>
      <c r="P51029" s="93"/>
    </row>
    <row r="51030" spans="14:16">
      <c r="N51030" s="102"/>
      <c r="O51030" s="93"/>
      <c r="P51030" s="93"/>
    </row>
    <row r="51031" spans="14:16">
      <c r="N51031" s="102"/>
      <c r="O51031" s="93"/>
      <c r="P51031" s="93"/>
    </row>
    <row r="51032" spans="14:16">
      <c r="N51032" s="102"/>
      <c r="O51032" s="93"/>
      <c r="P51032" s="93"/>
    </row>
    <row r="51033" spans="14:16">
      <c r="N51033" s="102"/>
      <c r="O51033" s="93"/>
      <c r="P51033" s="93"/>
    </row>
    <row r="51034" spans="14:16">
      <c r="N51034" s="102"/>
      <c r="O51034" s="93"/>
      <c r="P51034" s="93"/>
    </row>
    <row r="51035" spans="14:16">
      <c r="N51035" s="102"/>
      <c r="O51035" s="93"/>
      <c r="P51035" s="93"/>
    </row>
    <row r="51036" spans="14:16">
      <c r="N51036" s="102"/>
      <c r="O51036" s="93"/>
      <c r="P51036" s="93"/>
    </row>
    <row r="51037" spans="14:16">
      <c r="N51037" s="102"/>
      <c r="O51037" s="93"/>
      <c r="P51037" s="93"/>
    </row>
    <row r="51038" spans="14:16">
      <c r="N51038" s="102"/>
      <c r="O51038" s="93"/>
      <c r="P51038" s="93"/>
    </row>
    <row r="51039" spans="14:16">
      <c r="N51039" s="102"/>
      <c r="O51039" s="93"/>
      <c r="P51039" s="93"/>
    </row>
    <row r="51040" spans="14:16">
      <c r="N51040" s="102"/>
      <c r="O51040" s="93"/>
      <c r="P51040" s="93"/>
    </row>
    <row r="51041" spans="14:16">
      <c r="N51041" s="102"/>
      <c r="O51041" s="93"/>
      <c r="P51041" s="93"/>
    </row>
    <row r="51042" spans="14:16">
      <c r="N51042" s="102"/>
      <c r="O51042" s="93"/>
      <c r="P51042" s="93"/>
    </row>
    <row r="51043" spans="14:16">
      <c r="N51043" s="102"/>
      <c r="O51043" s="93"/>
      <c r="P51043" s="93"/>
    </row>
    <row r="51044" spans="14:16">
      <c r="N51044" s="102"/>
      <c r="O51044" s="93"/>
      <c r="P51044" s="93"/>
    </row>
    <row r="51045" spans="14:16">
      <c r="N51045" s="102"/>
      <c r="O51045" s="93"/>
      <c r="P51045" s="93"/>
    </row>
    <row r="51046" spans="14:16">
      <c r="N51046" s="102"/>
      <c r="O51046" s="93"/>
      <c r="P51046" s="93"/>
    </row>
    <row r="51047" spans="14:16">
      <c r="N51047" s="102"/>
      <c r="O51047" s="93"/>
      <c r="P51047" s="93"/>
    </row>
    <row r="51048" spans="14:16">
      <c r="N51048" s="102"/>
      <c r="O51048" s="93"/>
      <c r="P51048" s="93"/>
    </row>
    <row r="51049" spans="14:16">
      <c r="N51049" s="102"/>
      <c r="O51049" s="93"/>
      <c r="P51049" s="93"/>
    </row>
    <row r="51050" spans="14:16">
      <c r="N51050" s="102"/>
      <c r="O51050" s="93"/>
      <c r="P51050" s="93"/>
    </row>
    <row r="51051" spans="14:16">
      <c r="N51051" s="102"/>
      <c r="O51051" s="93"/>
      <c r="P51051" s="93"/>
    </row>
    <row r="51052" spans="14:16">
      <c r="N51052" s="102"/>
      <c r="O51052" s="93"/>
      <c r="P51052" s="93"/>
    </row>
    <row r="51053" spans="14:16">
      <c r="N51053" s="102"/>
      <c r="O51053" s="93"/>
      <c r="P51053" s="93"/>
    </row>
    <row r="51054" spans="14:16">
      <c r="N51054" s="102"/>
      <c r="O51054" s="93"/>
      <c r="P51054" s="93"/>
    </row>
    <row r="51055" spans="14:16">
      <c r="N51055" s="102"/>
      <c r="O51055" s="93"/>
      <c r="P51055" s="93"/>
    </row>
    <row r="51056" spans="14:16">
      <c r="N51056" s="102"/>
      <c r="O51056" s="93"/>
      <c r="P51056" s="93"/>
    </row>
    <row r="51057" spans="14:16">
      <c r="N51057" s="102"/>
      <c r="O51057" s="93"/>
      <c r="P51057" s="93"/>
    </row>
    <row r="51058" spans="14:16">
      <c r="N51058" s="102"/>
      <c r="O51058" s="93"/>
      <c r="P51058" s="93"/>
    </row>
    <row r="51059" spans="14:16">
      <c r="N51059" s="102"/>
      <c r="O51059" s="93"/>
      <c r="P51059" s="93"/>
    </row>
    <row r="51060" spans="14:16">
      <c r="N51060" s="102"/>
      <c r="O51060" s="93"/>
      <c r="P51060" s="93"/>
    </row>
    <row r="51061" spans="14:16">
      <c r="N51061" s="102"/>
      <c r="O51061" s="93"/>
      <c r="P51061" s="93"/>
    </row>
    <row r="51062" spans="14:16">
      <c r="N51062" s="102"/>
      <c r="O51062" s="93"/>
      <c r="P51062" s="93"/>
    </row>
    <row r="51063" spans="14:16">
      <c r="N51063" s="102"/>
      <c r="O51063" s="93"/>
      <c r="P51063" s="93"/>
    </row>
    <row r="51064" spans="14:16">
      <c r="N51064" s="102"/>
      <c r="O51064" s="93"/>
      <c r="P51064" s="93"/>
    </row>
    <row r="51065" spans="14:16">
      <c r="N51065" s="102"/>
      <c r="O51065" s="93"/>
      <c r="P51065" s="93"/>
    </row>
    <row r="51066" spans="14:16">
      <c r="N51066" s="102"/>
      <c r="O51066" s="93"/>
      <c r="P51066" s="93"/>
    </row>
    <row r="51067" spans="14:16">
      <c r="N51067" s="102"/>
      <c r="O51067" s="93"/>
      <c r="P51067" s="93"/>
    </row>
    <row r="51068" spans="14:16">
      <c r="N51068" s="102"/>
      <c r="O51068" s="93"/>
      <c r="P51068" s="93"/>
    </row>
    <row r="51069" spans="14:16">
      <c r="N51069" s="102"/>
      <c r="O51069" s="93"/>
      <c r="P51069" s="93"/>
    </row>
    <row r="51070" spans="14:16">
      <c r="N51070" s="102"/>
      <c r="O51070" s="93"/>
      <c r="P51070" s="93"/>
    </row>
    <row r="51071" spans="14:16">
      <c r="N51071" s="102"/>
      <c r="O51071" s="93"/>
      <c r="P51071" s="93"/>
    </row>
    <row r="51072" spans="14:16">
      <c r="N51072" s="102"/>
      <c r="O51072" s="93"/>
      <c r="P51072" s="93"/>
    </row>
    <row r="51073" spans="14:16">
      <c r="N51073" s="102"/>
      <c r="O51073" s="93"/>
      <c r="P51073" s="93"/>
    </row>
    <row r="51074" spans="14:16">
      <c r="N51074" s="102"/>
      <c r="O51074" s="93"/>
      <c r="P51074" s="93"/>
    </row>
    <row r="51075" spans="14:16">
      <c r="N51075" s="102"/>
      <c r="O51075" s="93"/>
      <c r="P51075" s="93"/>
    </row>
    <row r="51076" spans="14:16">
      <c r="N51076" s="102"/>
      <c r="O51076" s="93"/>
      <c r="P51076" s="93"/>
    </row>
    <row r="51077" spans="14:16">
      <c r="N51077" s="102"/>
      <c r="O51077" s="93"/>
      <c r="P51077" s="93"/>
    </row>
    <row r="51078" spans="14:16">
      <c r="N51078" s="102"/>
      <c r="O51078" s="93"/>
      <c r="P51078" s="93"/>
    </row>
    <row r="51079" spans="14:16">
      <c r="N51079" s="102"/>
      <c r="O51079" s="93"/>
      <c r="P51079" s="93"/>
    </row>
    <row r="51080" spans="14:16">
      <c r="N51080" s="102"/>
      <c r="O51080" s="93"/>
      <c r="P51080" s="93"/>
    </row>
    <row r="51081" spans="14:16">
      <c r="N51081" s="102"/>
      <c r="O51081" s="93"/>
      <c r="P51081" s="93"/>
    </row>
    <row r="51082" spans="14:16">
      <c r="N51082" s="102"/>
      <c r="O51082" s="93"/>
      <c r="P51082" s="93"/>
    </row>
    <row r="51083" spans="14:16">
      <c r="N51083" s="102"/>
      <c r="O51083" s="93"/>
      <c r="P51083" s="93"/>
    </row>
    <row r="51084" spans="14:16">
      <c r="N51084" s="102"/>
      <c r="O51084" s="93"/>
      <c r="P51084" s="93"/>
    </row>
    <row r="51085" spans="14:16">
      <c r="N51085" s="102"/>
      <c r="O51085" s="93"/>
      <c r="P51085" s="93"/>
    </row>
    <row r="51086" spans="14:16">
      <c r="N51086" s="102"/>
      <c r="O51086" s="93"/>
      <c r="P51086" s="93"/>
    </row>
    <row r="51087" spans="14:16">
      <c r="N51087" s="102"/>
      <c r="O51087" s="93"/>
      <c r="P51087" s="93"/>
    </row>
    <row r="51088" spans="14:16">
      <c r="N51088" s="102"/>
      <c r="O51088" s="93"/>
      <c r="P51088" s="93"/>
    </row>
    <row r="51089" spans="14:16">
      <c r="N51089" s="102"/>
      <c r="O51089" s="93"/>
      <c r="P51089" s="93"/>
    </row>
    <row r="51090" spans="14:16">
      <c r="N51090" s="102"/>
      <c r="O51090" s="93"/>
      <c r="P51090" s="93"/>
    </row>
    <row r="51091" spans="14:16">
      <c r="N51091" s="102"/>
      <c r="O51091" s="93"/>
      <c r="P51091" s="93"/>
    </row>
    <row r="51092" spans="14:16">
      <c r="N51092" s="102"/>
      <c r="O51092" s="93"/>
      <c r="P51092" s="93"/>
    </row>
    <row r="51093" spans="14:16">
      <c r="N51093" s="102"/>
      <c r="O51093" s="93"/>
      <c r="P51093" s="93"/>
    </row>
    <row r="51094" spans="14:16">
      <c r="N51094" s="102"/>
      <c r="O51094" s="93"/>
      <c r="P51094" s="93"/>
    </row>
    <row r="51095" spans="14:16">
      <c r="N51095" s="102"/>
      <c r="O51095" s="93"/>
      <c r="P51095" s="93"/>
    </row>
    <row r="51096" spans="14:16">
      <c r="N51096" s="102"/>
      <c r="O51096" s="93"/>
      <c r="P51096" s="93"/>
    </row>
    <row r="51097" spans="14:16">
      <c r="N51097" s="102"/>
      <c r="O51097" s="93"/>
      <c r="P51097" s="93"/>
    </row>
    <row r="51098" spans="14:16">
      <c r="N51098" s="102"/>
      <c r="O51098" s="93"/>
      <c r="P51098" s="93"/>
    </row>
    <row r="51099" spans="14:16">
      <c r="N51099" s="102"/>
      <c r="O51099" s="93"/>
      <c r="P51099" s="93"/>
    </row>
    <row r="51100" spans="14:16">
      <c r="N51100" s="102"/>
      <c r="O51100" s="93"/>
      <c r="P51100" s="93"/>
    </row>
    <row r="51101" spans="14:16">
      <c r="N51101" s="102"/>
      <c r="O51101" s="93"/>
      <c r="P51101" s="93"/>
    </row>
    <row r="51102" spans="14:16">
      <c r="N51102" s="102"/>
      <c r="O51102" s="93"/>
      <c r="P51102" s="93"/>
    </row>
    <row r="51103" spans="14:16">
      <c r="N51103" s="102"/>
      <c r="O51103" s="93"/>
      <c r="P51103" s="93"/>
    </row>
    <row r="51104" spans="14:16">
      <c r="N51104" s="102"/>
      <c r="O51104" s="93"/>
      <c r="P51104" s="93"/>
    </row>
    <row r="51105" spans="14:16">
      <c r="N51105" s="102"/>
      <c r="O51105" s="93"/>
      <c r="P51105" s="93"/>
    </row>
    <row r="51106" spans="14:16">
      <c r="N51106" s="102"/>
      <c r="O51106" s="93"/>
      <c r="P51106" s="93"/>
    </row>
    <row r="51107" spans="14:16">
      <c r="N51107" s="102"/>
      <c r="O51107" s="93"/>
      <c r="P51107" s="93"/>
    </row>
    <row r="51108" spans="14:16">
      <c r="N51108" s="102"/>
      <c r="O51108" s="93"/>
      <c r="P51108" s="93"/>
    </row>
    <row r="51109" spans="14:16">
      <c r="N51109" s="102"/>
      <c r="O51109" s="93"/>
      <c r="P51109" s="93"/>
    </row>
    <row r="51110" spans="14:16">
      <c r="N51110" s="102"/>
      <c r="O51110" s="93"/>
      <c r="P51110" s="93"/>
    </row>
    <row r="51111" spans="14:16">
      <c r="N51111" s="102"/>
      <c r="O51111" s="93"/>
      <c r="P51111" s="93"/>
    </row>
    <row r="51112" spans="14:16">
      <c r="N51112" s="102"/>
      <c r="O51112" s="93"/>
      <c r="P51112" s="93"/>
    </row>
    <row r="51113" spans="14:16">
      <c r="N51113" s="102"/>
      <c r="O51113" s="93"/>
      <c r="P51113" s="93"/>
    </row>
    <row r="51114" spans="14:16">
      <c r="N51114" s="102"/>
      <c r="O51114" s="93"/>
      <c r="P51114" s="93"/>
    </row>
    <row r="51115" spans="14:16">
      <c r="N51115" s="102"/>
      <c r="O51115" s="93"/>
      <c r="P51115" s="93"/>
    </row>
    <row r="51116" spans="14:16">
      <c r="N51116" s="102"/>
      <c r="O51116" s="93"/>
      <c r="P51116" s="93"/>
    </row>
    <row r="51117" spans="14:16">
      <c r="N51117" s="102"/>
      <c r="O51117" s="93"/>
      <c r="P51117" s="93"/>
    </row>
    <row r="51118" spans="14:16">
      <c r="N51118" s="102"/>
      <c r="O51118" s="93"/>
      <c r="P51118" s="93"/>
    </row>
    <row r="51119" spans="14:16">
      <c r="N51119" s="102"/>
      <c r="O51119" s="93"/>
      <c r="P51119" s="93"/>
    </row>
    <row r="51120" spans="14:16">
      <c r="N51120" s="102"/>
      <c r="O51120" s="93"/>
      <c r="P51120" s="93"/>
    </row>
    <row r="51121" spans="14:16">
      <c r="N51121" s="102"/>
      <c r="O51121" s="93"/>
      <c r="P51121" s="93"/>
    </row>
    <row r="51122" spans="14:16">
      <c r="N51122" s="102"/>
      <c r="O51122" s="93"/>
      <c r="P51122" s="93"/>
    </row>
    <row r="51123" spans="14:16">
      <c r="N51123" s="102"/>
      <c r="O51123" s="93"/>
      <c r="P51123" s="93"/>
    </row>
    <row r="51124" spans="14:16">
      <c r="N51124" s="102"/>
      <c r="O51124" s="93"/>
      <c r="P51124" s="93"/>
    </row>
    <row r="51125" spans="14:16">
      <c r="N51125" s="102"/>
      <c r="O51125" s="93"/>
      <c r="P51125" s="93"/>
    </row>
    <row r="51126" spans="14:16">
      <c r="N51126" s="102"/>
      <c r="O51126" s="93"/>
      <c r="P51126" s="93"/>
    </row>
    <row r="51127" spans="14:16">
      <c r="N51127" s="102"/>
      <c r="O51127" s="93"/>
      <c r="P51127" s="93"/>
    </row>
    <row r="51128" spans="14:16">
      <c r="N51128" s="102"/>
      <c r="O51128" s="93"/>
      <c r="P51128" s="93"/>
    </row>
    <row r="51129" spans="14:16">
      <c r="N51129" s="102"/>
      <c r="O51129" s="93"/>
      <c r="P51129" s="93"/>
    </row>
    <row r="51130" spans="14:16">
      <c r="N51130" s="102"/>
      <c r="O51130" s="93"/>
      <c r="P51130" s="93"/>
    </row>
    <row r="51131" spans="14:16">
      <c r="N51131" s="102"/>
      <c r="O51131" s="93"/>
      <c r="P51131" s="93"/>
    </row>
    <row r="51132" spans="14:16">
      <c r="N51132" s="102"/>
      <c r="O51132" s="93"/>
      <c r="P51132" s="93"/>
    </row>
    <row r="51133" spans="14:16">
      <c r="N51133" s="102"/>
      <c r="O51133" s="93"/>
      <c r="P51133" s="93"/>
    </row>
    <row r="51134" spans="14:16">
      <c r="N51134" s="102"/>
      <c r="O51134" s="93"/>
      <c r="P51134" s="93"/>
    </row>
    <row r="51135" spans="14:16">
      <c r="N51135" s="102"/>
      <c r="O51135" s="93"/>
      <c r="P51135" s="93"/>
    </row>
    <row r="51136" spans="14:16">
      <c r="N51136" s="102"/>
      <c r="O51136" s="93"/>
      <c r="P51136" s="93"/>
    </row>
    <row r="51137" spans="14:16">
      <c r="N51137" s="102"/>
      <c r="O51137" s="93"/>
      <c r="P51137" s="93"/>
    </row>
    <row r="51138" spans="14:16">
      <c r="N51138" s="102"/>
      <c r="O51138" s="93"/>
      <c r="P51138" s="93"/>
    </row>
    <row r="51139" spans="14:16">
      <c r="N51139" s="102"/>
      <c r="O51139" s="93"/>
      <c r="P51139" s="93"/>
    </row>
    <row r="51140" spans="14:16">
      <c r="N51140" s="102"/>
      <c r="O51140" s="93"/>
      <c r="P51140" s="93"/>
    </row>
    <row r="51141" spans="14:16">
      <c r="N51141" s="102"/>
      <c r="O51141" s="93"/>
      <c r="P51141" s="93"/>
    </row>
    <row r="51142" spans="14:16">
      <c r="N51142" s="102"/>
      <c r="O51142" s="93"/>
      <c r="P51142" s="93"/>
    </row>
    <row r="51143" spans="14:16">
      <c r="N51143" s="102"/>
      <c r="O51143" s="93"/>
      <c r="P51143" s="93"/>
    </row>
    <row r="51144" spans="14:16">
      <c r="N51144" s="102"/>
      <c r="O51144" s="93"/>
      <c r="P51144" s="93"/>
    </row>
    <row r="51145" spans="14:16">
      <c r="N51145" s="102"/>
      <c r="O51145" s="93"/>
      <c r="P51145" s="93"/>
    </row>
    <row r="51146" spans="14:16">
      <c r="N51146" s="102"/>
      <c r="O51146" s="93"/>
      <c r="P51146" s="93"/>
    </row>
    <row r="51147" spans="14:16">
      <c r="N51147" s="102"/>
      <c r="O51147" s="93"/>
      <c r="P51147" s="93"/>
    </row>
    <row r="51148" spans="14:16">
      <c r="N51148" s="102"/>
      <c r="O51148" s="93"/>
      <c r="P51148" s="93"/>
    </row>
    <row r="51149" spans="14:16">
      <c r="N51149" s="102"/>
      <c r="O51149" s="93"/>
      <c r="P51149" s="93"/>
    </row>
    <row r="51150" spans="14:16">
      <c r="N51150" s="102"/>
      <c r="O51150" s="93"/>
      <c r="P51150" s="93"/>
    </row>
    <row r="51151" spans="14:16">
      <c r="N51151" s="102"/>
      <c r="O51151" s="93"/>
      <c r="P51151" s="93"/>
    </row>
    <row r="51152" spans="14:16">
      <c r="N51152" s="102"/>
      <c r="O51152" s="93"/>
      <c r="P51152" s="93"/>
    </row>
    <row r="51153" spans="14:16">
      <c r="N51153" s="102"/>
      <c r="O51153" s="93"/>
      <c r="P51153" s="93"/>
    </row>
    <row r="51154" spans="14:16">
      <c r="N51154" s="102"/>
      <c r="O51154" s="93"/>
      <c r="P51154" s="93"/>
    </row>
    <row r="51155" spans="14:16">
      <c r="N51155" s="102"/>
      <c r="O51155" s="93"/>
      <c r="P51155" s="93"/>
    </row>
    <row r="51156" spans="14:16">
      <c r="N51156" s="102"/>
      <c r="O51156" s="93"/>
      <c r="P51156" s="93"/>
    </row>
    <row r="51157" spans="14:16">
      <c r="N51157" s="102"/>
      <c r="O51157" s="93"/>
      <c r="P51157" s="93"/>
    </row>
    <row r="51158" spans="14:16">
      <c r="N51158" s="102"/>
      <c r="O51158" s="93"/>
      <c r="P51158" s="93"/>
    </row>
    <row r="51159" spans="14:16">
      <c r="N51159" s="102"/>
      <c r="O51159" s="93"/>
      <c r="P51159" s="93"/>
    </row>
    <row r="51160" spans="14:16">
      <c r="N51160" s="102"/>
      <c r="O51160" s="93"/>
      <c r="P51160" s="93"/>
    </row>
    <row r="51161" spans="14:16">
      <c r="N51161" s="102"/>
      <c r="O51161" s="93"/>
      <c r="P51161" s="93"/>
    </row>
    <row r="51162" spans="14:16">
      <c r="N51162" s="102"/>
      <c r="O51162" s="93"/>
      <c r="P51162" s="93"/>
    </row>
    <row r="51163" spans="14:16">
      <c r="N51163" s="102"/>
      <c r="O51163" s="93"/>
      <c r="P51163" s="93"/>
    </row>
    <row r="51164" spans="14:16">
      <c r="N51164" s="102"/>
      <c r="O51164" s="93"/>
      <c r="P51164" s="93"/>
    </row>
    <row r="51165" spans="14:16">
      <c r="N51165" s="102"/>
      <c r="O51165" s="93"/>
      <c r="P51165" s="93"/>
    </row>
    <row r="51166" spans="14:16">
      <c r="N51166" s="102"/>
      <c r="O51166" s="93"/>
      <c r="P51166" s="93"/>
    </row>
    <row r="51167" spans="14:16">
      <c r="N51167" s="102"/>
      <c r="O51167" s="93"/>
      <c r="P51167" s="93"/>
    </row>
    <row r="51168" spans="14:16">
      <c r="N51168" s="102"/>
      <c r="O51168" s="93"/>
      <c r="P51168" s="93"/>
    </row>
    <row r="51169" spans="14:16">
      <c r="N51169" s="102"/>
      <c r="O51169" s="93"/>
      <c r="P51169" s="93"/>
    </row>
    <row r="51170" spans="14:16">
      <c r="N51170" s="102"/>
      <c r="O51170" s="93"/>
      <c r="P51170" s="93"/>
    </row>
    <row r="51171" spans="14:16">
      <c r="N51171" s="102"/>
      <c r="O51171" s="93"/>
      <c r="P51171" s="93"/>
    </row>
    <row r="51172" spans="14:16">
      <c r="N51172" s="102"/>
      <c r="O51172" s="93"/>
      <c r="P51172" s="93"/>
    </row>
    <row r="51173" spans="14:16">
      <c r="N51173" s="102"/>
      <c r="O51173" s="93"/>
      <c r="P51173" s="93"/>
    </row>
    <row r="51174" spans="14:16">
      <c r="N51174" s="102"/>
      <c r="O51174" s="93"/>
      <c r="P51174" s="93"/>
    </row>
    <row r="51175" spans="14:16">
      <c r="N51175" s="102"/>
      <c r="O51175" s="93"/>
      <c r="P51175" s="93"/>
    </row>
    <row r="51176" spans="14:16">
      <c r="N51176" s="102"/>
      <c r="O51176" s="93"/>
      <c r="P51176" s="93"/>
    </row>
    <row r="51177" spans="14:16">
      <c r="N51177" s="102"/>
      <c r="O51177" s="93"/>
      <c r="P51177" s="93"/>
    </row>
    <row r="51178" spans="14:16">
      <c r="N51178" s="102"/>
      <c r="O51178" s="93"/>
      <c r="P51178" s="93"/>
    </row>
    <row r="51179" spans="14:16">
      <c r="N51179" s="102"/>
      <c r="O51179" s="93"/>
      <c r="P51179" s="93"/>
    </row>
    <row r="51180" spans="14:16">
      <c r="N51180" s="102"/>
      <c r="O51180" s="93"/>
      <c r="P51180" s="93"/>
    </row>
    <row r="51181" spans="14:16">
      <c r="N51181" s="102"/>
      <c r="O51181" s="93"/>
      <c r="P51181" s="93"/>
    </row>
    <row r="51182" spans="14:16">
      <c r="N51182" s="102"/>
      <c r="O51182" s="93"/>
      <c r="P51182" s="93"/>
    </row>
    <row r="51183" spans="14:16">
      <c r="N51183" s="102"/>
      <c r="O51183" s="93"/>
      <c r="P51183" s="93"/>
    </row>
    <row r="51184" spans="14:16">
      <c r="N51184" s="102"/>
      <c r="O51184" s="93"/>
      <c r="P51184" s="93"/>
    </row>
    <row r="51185" spans="14:16">
      <c r="N51185" s="102"/>
      <c r="O51185" s="93"/>
      <c r="P51185" s="93"/>
    </row>
    <row r="51186" spans="14:16">
      <c r="N51186" s="102"/>
      <c r="O51186" s="93"/>
      <c r="P51186" s="93"/>
    </row>
    <row r="51187" spans="14:16">
      <c r="N51187" s="102"/>
      <c r="O51187" s="93"/>
      <c r="P51187" s="93"/>
    </row>
    <row r="51188" spans="14:16">
      <c r="N51188" s="102"/>
      <c r="O51188" s="93"/>
      <c r="P51188" s="93"/>
    </row>
    <row r="51189" spans="14:16">
      <c r="N51189" s="102"/>
      <c r="O51189" s="93"/>
      <c r="P51189" s="93"/>
    </row>
    <row r="51190" spans="14:16">
      <c r="N51190" s="102"/>
      <c r="O51190" s="93"/>
      <c r="P51190" s="93"/>
    </row>
    <row r="51191" spans="14:16">
      <c r="N51191" s="102"/>
      <c r="O51191" s="93"/>
      <c r="P51191" s="93"/>
    </row>
    <row r="51192" spans="14:16">
      <c r="N51192" s="102"/>
      <c r="O51192" s="93"/>
      <c r="P51192" s="93"/>
    </row>
    <row r="51193" spans="14:16">
      <c r="N51193" s="102"/>
      <c r="O51193" s="93"/>
      <c r="P51193" s="93"/>
    </row>
    <row r="51194" spans="14:16">
      <c r="N51194" s="102"/>
      <c r="O51194" s="93"/>
      <c r="P51194" s="93"/>
    </row>
    <row r="51195" spans="14:16">
      <c r="N51195" s="102"/>
      <c r="O51195" s="93"/>
      <c r="P51195" s="93"/>
    </row>
    <row r="51196" spans="14:16">
      <c r="N51196" s="102"/>
      <c r="O51196" s="93"/>
      <c r="P51196" s="93"/>
    </row>
    <row r="51197" spans="14:16">
      <c r="N51197" s="102"/>
      <c r="O51197" s="93"/>
      <c r="P51197" s="93"/>
    </row>
    <row r="51198" spans="14:16">
      <c r="N51198" s="102"/>
      <c r="O51198" s="93"/>
      <c r="P51198" s="93"/>
    </row>
    <row r="51199" spans="14:16">
      <c r="N51199" s="102"/>
      <c r="O51199" s="93"/>
      <c r="P51199" s="93"/>
    </row>
    <row r="51200" spans="14:16">
      <c r="N51200" s="102"/>
      <c r="O51200" s="93"/>
      <c r="P51200" s="93"/>
    </row>
    <row r="51201" spans="14:16">
      <c r="N51201" s="102"/>
      <c r="O51201" s="93"/>
      <c r="P51201" s="93"/>
    </row>
    <row r="51202" spans="14:16">
      <c r="N51202" s="102"/>
      <c r="O51202" s="93"/>
      <c r="P51202" s="93"/>
    </row>
    <row r="51203" spans="14:16">
      <c r="N51203" s="102"/>
      <c r="O51203" s="93"/>
      <c r="P51203" s="93"/>
    </row>
    <row r="51204" spans="14:16">
      <c r="N51204" s="102"/>
      <c r="O51204" s="93"/>
      <c r="P51204" s="93"/>
    </row>
    <row r="51205" spans="14:16">
      <c r="N51205" s="102"/>
      <c r="O51205" s="93"/>
      <c r="P51205" s="93"/>
    </row>
    <row r="51206" spans="14:16">
      <c r="N51206" s="102"/>
      <c r="O51206" s="93"/>
      <c r="P51206" s="93"/>
    </row>
    <row r="51207" spans="14:16">
      <c r="N51207" s="102"/>
      <c r="O51207" s="93"/>
      <c r="P51207" s="93"/>
    </row>
    <row r="51208" spans="14:16">
      <c r="N51208" s="102"/>
      <c r="O51208" s="93"/>
      <c r="P51208" s="93"/>
    </row>
    <row r="51209" spans="14:16">
      <c r="N51209" s="102"/>
      <c r="O51209" s="93"/>
      <c r="P51209" s="93"/>
    </row>
    <row r="51210" spans="14:16">
      <c r="N51210" s="102"/>
      <c r="O51210" s="93"/>
      <c r="P51210" s="93"/>
    </row>
    <row r="51211" spans="14:16">
      <c r="N51211" s="102"/>
      <c r="O51211" s="93"/>
      <c r="P51211" s="93"/>
    </row>
    <row r="51212" spans="14:16">
      <c r="N51212" s="102"/>
      <c r="O51212" s="93"/>
      <c r="P51212" s="93"/>
    </row>
    <row r="51213" spans="14:16">
      <c r="N51213" s="102"/>
      <c r="O51213" s="93"/>
      <c r="P51213" s="93"/>
    </row>
    <row r="51214" spans="14:16">
      <c r="N51214" s="102"/>
      <c r="O51214" s="93"/>
      <c r="P51214" s="93"/>
    </row>
    <row r="51215" spans="14:16">
      <c r="N51215" s="102"/>
      <c r="O51215" s="93"/>
      <c r="P51215" s="93"/>
    </row>
    <row r="51216" spans="14:16">
      <c r="N51216" s="102"/>
      <c r="O51216" s="93"/>
      <c r="P51216" s="93"/>
    </row>
    <row r="51217" spans="14:16">
      <c r="N51217" s="102"/>
      <c r="O51217" s="93"/>
      <c r="P51217" s="93"/>
    </row>
    <row r="51218" spans="14:16">
      <c r="N51218" s="102"/>
      <c r="O51218" s="93"/>
      <c r="P51218" s="93"/>
    </row>
    <row r="51219" spans="14:16">
      <c r="N51219" s="102"/>
      <c r="O51219" s="93"/>
      <c r="P51219" s="93"/>
    </row>
    <row r="51220" spans="14:16">
      <c r="N51220" s="102"/>
      <c r="O51220" s="93"/>
      <c r="P51220" s="93"/>
    </row>
    <row r="51221" spans="14:16">
      <c r="N51221" s="102"/>
      <c r="O51221" s="93"/>
      <c r="P51221" s="93"/>
    </row>
    <row r="51222" spans="14:16">
      <c r="N51222" s="102"/>
      <c r="O51222" s="93"/>
      <c r="P51222" s="93"/>
    </row>
    <row r="51223" spans="14:16">
      <c r="N51223" s="102"/>
      <c r="O51223" s="93"/>
      <c r="P51223" s="93"/>
    </row>
    <row r="51224" spans="14:16">
      <c r="N51224" s="102"/>
      <c r="O51224" s="93"/>
      <c r="P51224" s="93"/>
    </row>
    <row r="51225" spans="14:16">
      <c r="N51225" s="102"/>
      <c r="O51225" s="93"/>
      <c r="P51225" s="93"/>
    </row>
    <row r="51226" spans="14:16">
      <c r="N51226" s="102"/>
      <c r="O51226" s="93"/>
      <c r="P51226" s="93"/>
    </row>
    <row r="51227" spans="14:16">
      <c r="N51227" s="102"/>
      <c r="O51227" s="93"/>
      <c r="P51227" s="93"/>
    </row>
    <row r="51228" spans="14:16">
      <c r="N51228" s="102"/>
      <c r="O51228" s="93"/>
      <c r="P51228" s="93"/>
    </row>
    <row r="51229" spans="14:16">
      <c r="N51229" s="102"/>
      <c r="O51229" s="93"/>
      <c r="P51229" s="93"/>
    </row>
    <row r="51230" spans="14:16">
      <c r="N51230" s="102"/>
      <c r="O51230" s="93"/>
      <c r="P51230" s="93"/>
    </row>
    <row r="51231" spans="14:16">
      <c r="N51231" s="102"/>
      <c r="O51231" s="93"/>
      <c r="P51231" s="93"/>
    </row>
    <row r="51232" spans="14:16">
      <c r="N51232" s="102"/>
      <c r="O51232" s="93"/>
      <c r="P51232" s="93"/>
    </row>
    <row r="51233" spans="14:16">
      <c r="N51233" s="102"/>
      <c r="O51233" s="93"/>
      <c r="P51233" s="93"/>
    </row>
    <row r="51234" spans="14:16">
      <c r="N51234" s="102"/>
      <c r="O51234" s="93"/>
      <c r="P51234" s="93"/>
    </row>
    <row r="51235" spans="14:16">
      <c r="N51235" s="102"/>
      <c r="O51235" s="93"/>
      <c r="P51235" s="93"/>
    </row>
    <row r="51236" spans="14:16">
      <c r="N51236" s="102"/>
      <c r="O51236" s="93"/>
      <c r="P51236" s="93"/>
    </row>
    <row r="51237" spans="14:16">
      <c r="N51237" s="102"/>
      <c r="O51237" s="93"/>
      <c r="P51237" s="93"/>
    </row>
    <row r="51238" spans="14:16">
      <c r="N51238" s="102"/>
      <c r="O51238" s="93"/>
      <c r="P51238" s="93"/>
    </row>
    <row r="51239" spans="14:16">
      <c r="N51239" s="102"/>
      <c r="O51239" s="93"/>
      <c r="P51239" s="93"/>
    </row>
    <row r="51240" spans="14:16">
      <c r="N51240" s="102"/>
      <c r="O51240" s="93"/>
      <c r="P51240" s="93"/>
    </row>
    <row r="51241" spans="14:16">
      <c r="N51241" s="102"/>
      <c r="O51241" s="93"/>
      <c r="P51241" s="93"/>
    </row>
    <row r="51242" spans="14:16">
      <c r="N51242" s="102"/>
      <c r="O51242" s="93"/>
      <c r="P51242" s="93"/>
    </row>
    <row r="51243" spans="14:16">
      <c r="N51243" s="102"/>
      <c r="O51243" s="93"/>
      <c r="P51243" s="93"/>
    </row>
    <row r="51244" spans="14:16">
      <c r="N51244" s="102"/>
      <c r="O51244" s="93"/>
      <c r="P51244" s="93"/>
    </row>
    <row r="51245" spans="14:16">
      <c r="N51245" s="102"/>
      <c r="O51245" s="93"/>
      <c r="P51245" s="93"/>
    </row>
    <row r="51246" spans="14:16">
      <c r="N51246" s="102"/>
      <c r="O51246" s="93"/>
      <c r="P51246" s="93"/>
    </row>
    <row r="51247" spans="14:16">
      <c r="N51247" s="102"/>
      <c r="O51247" s="93"/>
      <c r="P51247" s="93"/>
    </row>
    <row r="51248" spans="14:16">
      <c r="N51248" s="102"/>
      <c r="O51248" s="93"/>
      <c r="P51248" s="93"/>
    </row>
    <row r="51249" spans="14:16">
      <c r="N51249" s="102"/>
      <c r="O51249" s="93"/>
      <c r="P51249" s="93"/>
    </row>
    <row r="51250" spans="14:16">
      <c r="N51250" s="102"/>
      <c r="O51250" s="93"/>
      <c r="P51250" s="93"/>
    </row>
    <row r="51251" spans="14:16">
      <c r="N51251" s="102"/>
      <c r="O51251" s="93"/>
      <c r="P51251" s="93"/>
    </row>
    <row r="51252" spans="14:16">
      <c r="N51252" s="102"/>
      <c r="O51252" s="93"/>
      <c r="P51252" s="93"/>
    </row>
    <row r="51253" spans="14:16">
      <c r="N51253" s="102"/>
      <c r="O51253" s="93"/>
      <c r="P51253" s="93"/>
    </row>
    <row r="51254" spans="14:16">
      <c r="N51254" s="102"/>
      <c r="O51254" s="93"/>
      <c r="P51254" s="93"/>
    </row>
    <row r="51255" spans="14:16">
      <c r="N51255" s="102"/>
      <c r="O51255" s="93"/>
      <c r="P51255" s="93"/>
    </row>
    <row r="51256" spans="14:16">
      <c r="N51256" s="102"/>
      <c r="O51256" s="93"/>
      <c r="P51256" s="93"/>
    </row>
    <row r="51257" spans="14:16">
      <c r="N51257" s="102"/>
      <c r="O51257" s="93"/>
      <c r="P51257" s="93"/>
    </row>
    <row r="51258" spans="14:16">
      <c r="N51258" s="102"/>
      <c r="O51258" s="93"/>
      <c r="P51258" s="93"/>
    </row>
    <row r="51259" spans="14:16">
      <c r="N51259" s="102"/>
      <c r="O51259" s="93"/>
      <c r="P51259" s="93"/>
    </row>
    <row r="51260" spans="14:16">
      <c r="N51260" s="102"/>
      <c r="O51260" s="93"/>
      <c r="P51260" s="93"/>
    </row>
    <row r="51261" spans="14:16">
      <c r="N51261" s="102"/>
      <c r="O51261" s="93"/>
      <c r="P51261" s="93"/>
    </row>
    <row r="51262" spans="14:16">
      <c r="N51262" s="102"/>
      <c r="O51262" s="93"/>
      <c r="P51262" s="93"/>
    </row>
    <row r="51263" spans="14:16">
      <c r="N51263" s="102"/>
      <c r="O51263" s="93"/>
      <c r="P51263" s="93"/>
    </row>
    <row r="51264" spans="14:16">
      <c r="N51264" s="102"/>
      <c r="O51264" s="93"/>
      <c r="P51264" s="93"/>
    </row>
    <row r="51265" spans="14:16">
      <c r="N51265" s="102"/>
      <c r="O51265" s="93"/>
      <c r="P51265" s="93"/>
    </row>
    <row r="51266" spans="14:16">
      <c r="N51266" s="102"/>
      <c r="O51266" s="93"/>
      <c r="P51266" s="93"/>
    </row>
    <row r="51267" spans="14:16">
      <c r="N51267" s="102"/>
      <c r="O51267" s="93"/>
      <c r="P51267" s="93"/>
    </row>
    <row r="51268" spans="14:16">
      <c r="N51268" s="102"/>
      <c r="O51268" s="93"/>
      <c r="P51268" s="93"/>
    </row>
    <row r="51269" spans="14:16">
      <c r="N51269" s="102"/>
      <c r="O51269" s="93"/>
      <c r="P51269" s="93"/>
    </row>
    <row r="51270" spans="14:16">
      <c r="N51270" s="102"/>
      <c r="O51270" s="93"/>
      <c r="P51270" s="93"/>
    </row>
    <row r="51271" spans="14:16">
      <c r="N51271" s="102"/>
      <c r="O51271" s="93"/>
      <c r="P51271" s="93"/>
    </row>
    <row r="51272" spans="14:16">
      <c r="N51272" s="102"/>
      <c r="O51272" s="93"/>
      <c r="P51272" s="93"/>
    </row>
    <row r="51273" spans="14:16">
      <c r="N51273" s="102"/>
      <c r="O51273" s="93"/>
      <c r="P51273" s="93"/>
    </row>
    <row r="51274" spans="14:16">
      <c r="N51274" s="102"/>
      <c r="O51274" s="93"/>
      <c r="P51274" s="93"/>
    </row>
    <row r="51275" spans="14:16">
      <c r="N51275" s="102"/>
      <c r="O51275" s="93"/>
      <c r="P51275" s="93"/>
    </row>
    <row r="51276" spans="14:16">
      <c r="N51276" s="102"/>
      <c r="O51276" s="93"/>
      <c r="P51276" s="93"/>
    </row>
    <row r="51277" spans="14:16">
      <c r="N51277" s="102"/>
      <c r="O51277" s="93"/>
      <c r="P51277" s="93"/>
    </row>
    <row r="51278" spans="14:16">
      <c r="N51278" s="102"/>
      <c r="O51278" s="93"/>
      <c r="P51278" s="93"/>
    </row>
    <row r="51279" spans="14:16">
      <c r="N51279" s="102"/>
      <c r="O51279" s="93"/>
      <c r="P51279" s="93"/>
    </row>
    <row r="51280" spans="14:16">
      <c r="N51280" s="102"/>
      <c r="O51280" s="93"/>
      <c r="P51280" s="93"/>
    </row>
    <row r="51281" spans="14:16">
      <c r="N51281" s="102"/>
      <c r="O51281" s="93"/>
      <c r="P51281" s="93"/>
    </row>
    <row r="51282" spans="14:16">
      <c r="N51282" s="102"/>
      <c r="O51282" s="93"/>
      <c r="P51282" s="93"/>
    </row>
    <row r="51283" spans="14:16">
      <c r="N51283" s="102"/>
      <c r="O51283" s="93"/>
      <c r="P51283" s="93"/>
    </row>
    <row r="51284" spans="14:16">
      <c r="N51284" s="102"/>
      <c r="O51284" s="93"/>
      <c r="P51284" s="93"/>
    </row>
    <row r="51285" spans="14:16">
      <c r="N51285" s="102"/>
      <c r="O51285" s="93"/>
      <c r="P51285" s="93"/>
    </row>
    <row r="51286" spans="14:16">
      <c r="N51286" s="102"/>
      <c r="O51286" s="93"/>
      <c r="P51286" s="93"/>
    </row>
    <row r="51287" spans="14:16">
      <c r="N51287" s="102"/>
      <c r="O51287" s="93"/>
      <c r="P51287" s="93"/>
    </row>
    <row r="51288" spans="14:16">
      <c r="N51288" s="102"/>
      <c r="O51288" s="93"/>
      <c r="P51288" s="93"/>
    </row>
    <row r="51289" spans="14:16">
      <c r="N51289" s="102"/>
      <c r="O51289" s="93"/>
      <c r="P51289" s="93"/>
    </row>
    <row r="51290" spans="14:16">
      <c r="N51290" s="102"/>
      <c r="O51290" s="93"/>
      <c r="P51290" s="93"/>
    </row>
    <row r="51291" spans="14:16">
      <c r="N51291" s="102"/>
      <c r="O51291" s="93"/>
      <c r="P51291" s="93"/>
    </row>
    <row r="51292" spans="14:16">
      <c r="N51292" s="102"/>
      <c r="O51292" s="93"/>
      <c r="P51292" s="93"/>
    </row>
    <row r="51293" spans="14:16">
      <c r="N51293" s="102"/>
      <c r="O51293" s="93"/>
      <c r="P51293" s="93"/>
    </row>
    <row r="51294" spans="14:16">
      <c r="N51294" s="102"/>
      <c r="O51294" s="93"/>
      <c r="P51294" s="93"/>
    </row>
    <row r="51295" spans="14:16">
      <c r="N51295" s="102"/>
      <c r="O51295" s="93"/>
      <c r="P51295" s="93"/>
    </row>
    <row r="51296" spans="14:16">
      <c r="N51296" s="102"/>
      <c r="O51296" s="93"/>
      <c r="P51296" s="93"/>
    </row>
    <row r="51297" spans="14:16">
      <c r="N51297" s="102"/>
      <c r="O51297" s="93"/>
      <c r="P51297" s="93"/>
    </row>
    <row r="51298" spans="14:16">
      <c r="N51298" s="102"/>
      <c r="O51298" s="93"/>
      <c r="P51298" s="93"/>
    </row>
    <row r="51299" spans="14:16">
      <c r="N51299" s="102"/>
      <c r="O51299" s="93"/>
      <c r="P51299" s="93"/>
    </row>
    <row r="51300" spans="14:16">
      <c r="N51300" s="102"/>
      <c r="O51300" s="93"/>
      <c r="P51300" s="93"/>
    </row>
    <row r="51301" spans="14:16">
      <c r="N51301" s="102"/>
      <c r="O51301" s="93"/>
      <c r="P51301" s="93"/>
    </row>
    <row r="51302" spans="14:16">
      <c r="N51302" s="102"/>
      <c r="O51302" s="93"/>
      <c r="P51302" s="93"/>
    </row>
    <row r="51303" spans="14:16">
      <c r="N51303" s="102"/>
      <c r="O51303" s="93"/>
      <c r="P51303" s="93"/>
    </row>
    <row r="51304" spans="14:16">
      <c r="N51304" s="102"/>
      <c r="O51304" s="93"/>
      <c r="P51304" s="93"/>
    </row>
    <row r="51305" spans="14:16">
      <c r="N51305" s="102"/>
      <c r="O51305" s="93"/>
      <c r="P51305" s="93"/>
    </row>
    <row r="51306" spans="14:16">
      <c r="N51306" s="102"/>
      <c r="O51306" s="93"/>
      <c r="P51306" s="93"/>
    </row>
    <row r="51307" spans="14:16">
      <c r="N51307" s="102"/>
      <c r="O51307" s="93"/>
      <c r="P51307" s="93"/>
    </row>
    <row r="51308" spans="14:16">
      <c r="N51308" s="102"/>
      <c r="O51308" s="93"/>
      <c r="P51308" s="93"/>
    </row>
    <row r="51309" spans="14:16">
      <c r="N51309" s="102"/>
      <c r="O51309" s="93"/>
      <c r="P51309" s="93"/>
    </row>
    <row r="51310" spans="14:16">
      <c r="N51310" s="102"/>
      <c r="O51310" s="93"/>
      <c r="P51310" s="93"/>
    </row>
    <row r="51311" spans="14:16">
      <c r="N51311" s="102"/>
      <c r="O51311" s="93"/>
      <c r="P51311" s="93"/>
    </row>
    <row r="51312" spans="14:16">
      <c r="N51312" s="102"/>
      <c r="O51312" s="93"/>
      <c r="P51312" s="93"/>
    </row>
    <row r="51313" spans="14:16">
      <c r="N51313" s="102"/>
      <c r="O51313" s="93"/>
      <c r="P51313" s="93"/>
    </row>
    <row r="51314" spans="14:16">
      <c r="N51314" s="102"/>
      <c r="O51314" s="93"/>
      <c r="P51314" s="93"/>
    </row>
    <row r="51315" spans="14:16">
      <c r="N51315" s="102"/>
      <c r="O51315" s="93"/>
      <c r="P51315" s="93"/>
    </row>
    <row r="51316" spans="14:16">
      <c r="N51316" s="102"/>
      <c r="O51316" s="93"/>
      <c r="P51316" s="93"/>
    </row>
    <row r="51317" spans="14:16">
      <c r="N51317" s="102"/>
      <c r="O51317" s="93"/>
      <c r="P51317" s="93"/>
    </row>
    <row r="51318" spans="14:16">
      <c r="N51318" s="102"/>
      <c r="O51318" s="93"/>
      <c r="P51318" s="93"/>
    </row>
    <row r="51319" spans="14:16">
      <c r="N51319" s="102"/>
      <c r="O51319" s="93"/>
      <c r="P51319" s="93"/>
    </row>
    <row r="51320" spans="14:16">
      <c r="N51320" s="102"/>
      <c r="O51320" s="93"/>
      <c r="P51320" s="93"/>
    </row>
    <row r="51321" spans="14:16">
      <c r="N51321" s="102"/>
      <c r="O51321" s="93"/>
      <c r="P51321" s="93"/>
    </row>
    <row r="51322" spans="14:16">
      <c r="N51322" s="102"/>
      <c r="O51322" s="93"/>
      <c r="P51322" s="93"/>
    </row>
    <row r="51323" spans="14:16">
      <c r="N51323" s="102"/>
      <c r="O51323" s="93"/>
      <c r="P51323" s="93"/>
    </row>
    <row r="51324" spans="14:16">
      <c r="N51324" s="102"/>
      <c r="O51324" s="93"/>
      <c r="P51324" s="93"/>
    </row>
    <row r="51325" spans="14:16">
      <c r="N51325" s="102"/>
      <c r="O51325" s="93"/>
      <c r="P51325" s="93"/>
    </row>
    <row r="51326" spans="14:16">
      <c r="N51326" s="102"/>
      <c r="O51326" s="93"/>
      <c r="P51326" s="93"/>
    </row>
    <row r="51327" spans="14:16">
      <c r="N51327" s="102"/>
      <c r="O51327" s="93"/>
      <c r="P51327" s="93"/>
    </row>
    <row r="51328" spans="14:16">
      <c r="N51328" s="102"/>
      <c r="O51328" s="93"/>
      <c r="P51328" s="93"/>
    </row>
    <row r="51329" spans="14:16">
      <c r="N51329" s="102"/>
      <c r="O51329" s="93"/>
      <c r="P51329" s="93"/>
    </row>
    <row r="51330" spans="14:16">
      <c r="N51330" s="102"/>
      <c r="O51330" s="93"/>
      <c r="P51330" s="93"/>
    </row>
    <row r="51331" spans="14:16">
      <c r="N51331" s="102"/>
      <c r="O51331" s="93"/>
      <c r="P51331" s="93"/>
    </row>
    <row r="51332" spans="14:16">
      <c r="N51332" s="102"/>
      <c r="O51332" s="93"/>
      <c r="P51332" s="93"/>
    </row>
    <row r="51333" spans="14:16">
      <c r="N51333" s="102"/>
      <c r="O51333" s="93"/>
      <c r="P51333" s="93"/>
    </row>
    <row r="51334" spans="14:16">
      <c r="N51334" s="102"/>
      <c r="O51334" s="93"/>
      <c r="P51334" s="93"/>
    </row>
    <row r="51335" spans="14:16">
      <c r="N51335" s="102"/>
      <c r="O51335" s="93"/>
      <c r="P51335" s="93"/>
    </row>
    <row r="51336" spans="14:16">
      <c r="N51336" s="102"/>
      <c r="O51336" s="93"/>
      <c r="P51336" s="93"/>
    </row>
    <row r="51337" spans="14:16">
      <c r="N51337" s="102"/>
      <c r="O51337" s="93"/>
      <c r="P51337" s="93"/>
    </row>
    <row r="51338" spans="14:16">
      <c r="N51338" s="102"/>
      <c r="O51338" s="93"/>
      <c r="P51338" s="93"/>
    </row>
    <row r="51339" spans="14:16">
      <c r="N51339" s="102"/>
      <c r="O51339" s="93"/>
      <c r="P51339" s="93"/>
    </row>
    <row r="51340" spans="14:16">
      <c r="N51340" s="102"/>
      <c r="O51340" s="93"/>
      <c r="P51340" s="93"/>
    </row>
    <row r="51341" spans="14:16">
      <c r="N51341" s="102"/>
      <c r="O51341" s="93"/>
      <c r="P51341" s="93"/>
    </row>
    <row r="51342" spans="14:16">
      <c r="N51342" s="102"/>
      <c r="O51342" s="93"/>
      <c r="P51342" s="93"/>
    </row>
    <row r="51343" spans="14:16">
      <c r="N51343" s="102"/>
      <c r="O51343" s="93"/>
      <c r="P51343" s="93"/>
    </row>
    <row r="51344" spans="14:16">
      <c r="N51344" s="102"/>
      <c r="O51344" s="93"/>
      <c r="P51344" s="93"/>
    </row>
    <row r="51345" spans="14:16">
      <c r="N51345" s="102"/>
      <c r="O51345" s="93"/>
      <c r="P51345" s="93"/>
    </row>
    <row r="51346" spans="14:16">
      <c r="N51346" s="102"/>
      <c r="O51346" s="93"/>
      <c r="P51346" s="93"/>
    </row>
    <row r="51347" spans="14:16">
      <c r="N51347" s="102"/>
      <c r="O51347" s="93"/>
      <c r="P51347" s="93"/>
    </row>
    <row r="51348" spans="14:16">
      <c r="N51348" s="102"/>
      <c r="O51348" s="93"/>
      <c r="P51348" s="93"/>
    </row>
    <row r="51349" spans="14:16">
      <c r="N51349" s="102"/>
      <c r="O51349" s="93"/>
      <c r="P51349" s="93"/>
    </row>
    <row r="51350" spans="14:16">
      <c r="N51350" s="102"/>
      <c r="O51350" s="93"/>
      <c r="P51350" s="93"/>
    </row>
    <row r="51351" spans="14:16">
      <c r="N51351" s="102"/>
      <c r="O51351" s="93"/>
      <c r="P51351" s="93"/>
    </row>
    <row r="51352" spans="14:16">
      <c r="N51352" s="102"/>
      <c r="O51352" s="93"/>
      <c r="P51352" s="93"/>
    </row>
    <row r="51353" spans="14:16">
      <c r="N51353" s="102"/>
      <c r="O51353" s="93"/>
      <c r="P51353" s="93"/>
    </row>
    <row r="51354" spans="14:16">
      <c r="N51354" s="102"/>
      <c r="O51354" s="93"/>
      <c r="P51354" s="93"/>
    </row>
    <row r="51355" spans="14:16">
      <c r="N51355" s="102"/>
      <c r="O51355" s="93"/>
      <c r="P51355" s="93"/>
    </row>
    <row r="51356" spans="14:16">
      <c r="N51356" s="102"/>
      <c r="O51356" s="93"/>
      <c r="P51356" s="93"/>
    </row>
    <row r="51357" spans="14:16">
      <c r="N51357" s="102"/>
      <c r="O51357" s="93"/>
      <c r="P51357" s="93"/>
    </row>
    <row r="51358" spans="14:16">
      <c r="N51358" s="102"/>
      <c r="O51358" s="93"/>
      <c r="P51358" s="93"/>
    </row>
    <row r="51359" spans="14:16">
      <c r="N51359" s="102"/>
      <c r="O51359" s="93"/>
      <c r="P51359" s="93"/>
    </row>
    <row r="51360" spans="14:16">
      <c r="N51360" s="102"/>
      <c r="O51360" s="93"/>
      <c r="P51360" s="93"/>
    </row>
    <row r="51361" spans="14:16">
      <c r="N51361" s="102"/>
      <c r="O51361" s="93"/>
      <c r="P51361" s="93"/>
    </row>
    <row r="51362" spans="14:16">
      <c r="N51362" s="102"/>
      <c r="O51362" s="93"/>
      <c r="P51362" s="93"/>
    </row>
    <row r="51363" spans="14:16">
      <c r="N51363" s="102"/>
      <c r="O51363" s="93"/>
      <c r="P51363" s="93"/>
    </row>
    <row r="51364" spans="14:16">
      <c r="N51364" s="102"/>
      <c r="O51364" s="93"/>
      <c r="P51364" s="93"/>
    </row>
    <row r="51365" spans="14:16">
      <c r="N51365" s="102"/>
      <c r="O51365" s="93"/>
      <c r="P51365" s="93"/>
    </row>
    <row r="51366" spans="14:16">
      <c r="N51366" s="102"/>
      <c r="O51366" s="93"/>
      <c r="P51366" s="93"/>
    </row>
    <row r="51367" spans="14:16">
      <c r="N51367" s="102"/>
      <c r="O51367" s="93"/>
      <c r="P51367" s="93"/>
    </row>
    <row r="51368" spans="14:16">
      <c r="N51368" s="102"/>
      <c r="O51368" s="93"/>
      <c r="P51368" s="93"/>
    </row>
    <row r="51369" spans="14:16">
      <c r="N51369" s="102"/>
      <c r="O51369" s="93"/>
      <c r="P51369" s="93"/>
    </row>
    <row r="51370" spans="14:16">
      <c r="N51370" s="102"/>
      <c r="O51370" s="93"/>
      <c r="P51370" s="93"/>
    </row>
    <row r="51371" spans="14:16">
      <c r="N51371" s="102"/>
      <c r="O51371" s="93"/>
      <c r="P51371" s="93"/>
    </row>
    <row r="51372" spans="14:16">
      <c r="N51372" s="102"/>
      <c r="O51372" s="93"/>
      <c r="P51372" s="93"/>
    </row>
    <row r="51373" spans="14:16">
      <c r="N51373" s="102"/>
      <c r="O51373" s="93"/>
      <c r="P51373" s="93"/>
    </row>
    <row r="51374" spans="14:16">
      <c r="N51374" s="102"/>
      <c r="O51374" s="93"/>
      <c r="P51374" s="93"/>
    </row>
    <row r="51375" spans="14:16">
      <c r="N51375" s="102"/>
      <c r="O51375" s="93"/>
      <c r="P51375" s="93"/>
    </row>
    <row r="51376" spans="14:16">
      <c r="N51376" s="102"/>
      <c r="O51376" s="93"/>
      <c r="P51376" s="93"/>
    </row>
    <row r="51377" spans="14:16">
      <c r="N51377" s="102"/>
      <c r="O51377" s="93"/>
      <c r="P51377" s="93"/>
    </row>
    <row r="51378" spans="14:16">
      <c r="N51378" s="102"/>
      <c r="O51378" s="93"/>
      <c r="P51378" s="93"/>
    </row>
    <row r="51379" spans="14:16">
      <c r="N51379" s="102"/>
      <c r="O51379" s="93"/>
      <c r="P51379" s="93"/>
    </row>
    <row r="51380" spans="14:16">
      <c r="N51380" s="102"/>
      <c r="O51380" s="93"/>
      <c r="P51380" s="93"/>
    </row>
    <row r="51381" spans="14:16">
      <c r="N51381" s="102"/>
      <c r="O51381" s="93"/>
      <c r="P51381" s="93"/>
    </row>
    <row r="51382" spans="14:16">
      <c r="N51382" s="102"/>
      <c r="O51382" s="93"/>
      <c r="P51382" s="93"/>
    </row>
    <row r="51383" spans="14:16">
      <c r="N51383" s="102"/>
      <c r="O51383" s="93"/>
      <c r="P51383" s="93"/>
    </row>
    <row r="51384" spans="14:16">
      <c r="N51384" s="102"/>
      <c r="O51384" s="93"/>
      <c r="P51384" s="93"/>
    </row>
    <row r="51385" spans="14:16">
      <c r="N51385" s="102"/>
      <c r="O51385" s="93"/>
      <c r="P51385" s="93"/>
    </row>
    <row r="51386" spans="14:16">
      <c r="N51386" s="102"/>
      <c r="O51386" s="93"/>
      <c r="P51386" s="93"/>
    </row>
    <row r="51387" spans="14:16">
      <c r="N51387" s="102"/>
      <c r="O51387" s="93"/>
      <c r="P51387" s="93"/>
    </row>
    <row r="51388" spans="14:16">
      <c r="N51388" s="102"/>
      <c r="O51388" s="93"/>
      <c r="P51388" s="93"/>
    </row>
    <row r="51389" spans="14:16">
      <c r="N51389" s="102"/>
      <c r="O51389" s="93"/>
      <c r="P51389" s="93"/>
    </row>
    <row r="51390" spans="14:16">
      <c r="N51390" s="102"/>
      <c r="O51390" s="93"/>
      <c r="P51390" s="93"/>
    </row>
    <row r="51391" spans="14:16">
      <c r="N51391" s="102"/>
      <c r="O51391" s="93"/>
      <c r="P51391" s="93"/>
    </row>
    <row r="51392" spans="14:16">
      <c r="N51392" s="102"/>
      <c r="O51392" s="93"/>
      <c r="P51392" s="93"/>
    </row>
    <row r="51393" spans="14:16">
      <c r="N51393" s="102"/>
      <c r="O51393" s="93"/>
      <c r="P51393" s="93"/>
    </row>
    <row r="51394" spans="14:16">
      <c r="N51394" s="102"/>
      <c r="O51394" s="93"/>
      <c r="P51394" s="93"/>
    </row>
    <row r="51395" spans="14:16">
      <c r="N51395" s="102"/>
      <c r="O51395" s="93"/>
      <c r="P51395" s="93"/>
    </row>
    <row r="51396" spans="14:16">
      <c r="N51396" s="102"/>
      <c r="O51396" s="93"/>
      <c r="P51396" s="93"/>
    </row>
    <row r="51397" spans="14:16">
      <c r="N51397" s="102"/>
      <c r="O51397" s="93"/>
      <c r="P51397" s="93"/>
    </row>
    <row r="51398" spans="14:16">
      <c r="N51398" s="102"/>
      <c r="O51398" s="93"/>
      <c r="P51398" s="93"/>
    </row>
    <row r="51399" spans="14:16">
      <c r="N51399" s="102"/>
      <c r="O51399" s="93"/>
      <c r="P51399" s="93"/>
    </row>
    <row r="51400" spans="14:16">
      <c r="N51400" s="102"/>
      <c r="O51400" s="93"/>
      <c r="P51400" s="93"/>
    </row>
    <row r="51401" spans="14:16">
      <c r="N51401" s="102"/>
      <c r="O51401" s="93"/>
      <c r="P51401" s="93"/>
    </row>
    <row r="51402" spans="14:16">
      <c r="N51402" s="102"/>
      <c r="O51402" s="93"/>
      <c r="P51402" s="93"/>
    </row>
    <row r="51403" spans="14:16">
      <c r="N51403" s="102"/>
      <c r="O51403" s="93"/>
      <c r="P51403" s="93"/>
    </row>
    <row r="51404" spans="14:16">
      <c r="N51404" s="102"/>
      <c r="O51404" s="93"/>
      <c r="P51404" s="93"/>
    </row>
    <row r="51405" spans="14:16">
      <c r="N51405" s="102"/>
      <c r="O51405" s="93"/>
      <c r="P51405" s="93"/>
    </row>
    <row r="51406" spans="14:16">
      <c r="N51406" s="102"/>
      <c r="O51406" s="93"/>
      <c r="P51406" s="93"/>
    </row>
    <row r="51407" spans="14:16">
      <c r="N51407" s="102"/>
      <c r="O51407" s="93"/>
      <c r="P51407" s="93"/>
    </row>
    <row r="51408" spans="14:16">
      <c r="N51408" s="102"/>
      <c r="O51408" s="93"/>
      <c r="P51408" s="93"/>
    </row>
    <row r="51409" spans="14:16">
      <c r="N51409" s="102"/>
      <c r="O51409" s="93"/>
      <c r="P51409" s="93"/>
    </row>
    <row r="51410" spans="14:16">
      <c r="N51410" s="102"/>
      <c r="O51410" s="93"/>
      <c r="P51410" s="93"/>
    </row>
    <row r="51411" spans="14:16">
      <c r="N51411" s="102"/>
      <c r="O51411" s="93"/>
      <c r="P51411" s="93"/>
    </row>
    <row r="51412" spans="14:16">
      <c r="N51412" s="102"/>
      <c r="O51412" s="93"/>
      <c r="P51412" s="93"/>
    </row>
    <row r="51413" spans="14:16">
      <c r="N51413" s="102"/>
      <c r="O51413" s="93"/>
      <c r="P51413" s="93"/>
    </row>
    <row r="51414" spans="14:16">
      <c r="N51414" s="102"/>
      <c r="O51414" s="93"/>
      <c r="P51414" s="93"/>
    </row>
    <row r="51415" spans="14:16">
      <c r="N51415" s="102"/>
      <c r="O51415" s="93"/>
      <c r="P51415" s="93"/>
    </row>
    <row r="51416" spans="14:16">
      <c r="N51416" s="102"/>
      <c r="O51416" s="93"/>
      <c r="P51416" s="93"/>
    </row>
    <row r="51417" spans="14:16">
      <c r="N51417" s="102"/>
      <c r="O51417" s="93"/>
      <c r="P51417" s="93"/>
    </row>
    <row r="51418" spans="14:16">
      <c r="N51418" s="102"/>
      <c r="O51418" s="93"/>
      <c r="P51418" s="93"/>
    </row>
    <row r="51419" spans="14:16">
      <c r="N51419" s="102"/>
      <c r="O51419" s="93"/>
      <c r="P51419" s="93"/>
    </row>
    <row r="51420" spans="14:16">
      <c r="N51420" s="102"/>
      <c r="O51420" s="93"/>
      <c r="P51420" s="93"/>
    </row>
    <row r="51421" spans="14:16">
      <c r="N51421" s="102"/>
      <c r="O51421" s="93"/>
      <c r="P51421" s="93"/>
    </row>
    <row r="51422" spans="14:16">
      <c r="N51422" s="102"/>
      <c r="O51422" s="93"/>
      <c r="P51422" s="93"/>
    </row>
    <row r="51423" spans="14:16">
      <c r="N51423" s="102"/>
      <c r="O51423" s="93"/>
      <c r="P51423" s="93"/>
    </row>
    <row r="51424" spans="14:16">
      <c r="N51424" s="102"/>
      <c r="O51424" s="93"/>
      <c r="P51424" s="93"/>
    </row>
    <row r="51425" spans="14:16">
      <c r="N51425" s="102"/>
      <c r="O51425" s="93"/>
      <c r="P51425" s="93"/>
    </row>
    <row r="51426" spans="14:16">
      <c r="N51426" s="102"/>
      <c r="O51426" s="93"/>
      <c r="P51426" s="93"/>
    </row>
    <row r="51427" spans="14:16">
      <c r="N51427" s="102"/>
      <c r="O51427" s="93"/>
      <c r="P51427" s="93"/>
    </row>
    <row r="51428" spans="14:16">
      <c r="N51428" s="102"/>
      <c r="O51428" s="93"/>
      <c r="P51428" s="93"/>
    </row>
    <row r="51429" spans="14:16">
      <c r="N51429" s="102"/>
      <c r="O51429" s="93"/>
      <c r="P51429" s="93"/>
    </row>
    <row r="51430" spans="14:16">
      <c r="N51430" s="102"/>
      <c r="O51430" s="93"/>
      <c r="P51430" s="93"/>
    </row>
    <row r="51431" spans="14:16">
      <c r="N51431" s="102"/>
      <c r="O51431" s="93"/>
      <c r="P51431" s="93"/>
    </row>
    <row r="51432" spans="14:16">
      <c r="N51432" s="102"/>
      <c r="O51432" s="93"/>
      <c r="P51432" s="93"/>
    </row>
    <row r="51433" spans="14:16">
      <c r="N51433" s="102"/>
      <c r="O51433" s="93"/>
      <c r="P51433" s="93"/>
    </row>
    <row r="51434" spans="14:16">
      <c r="N51434" s="102"/>
      <c r="O51434" s="93"/>
      <c r="P51434" s="93"/>
    </row>
    <row r="51435" spans="14:16">
      <c r="N51435" s="102"/>
      <c r="O51435" s="93"/>
      <c r="P51435" s="93"/>
    </row>
    <row r="51436" spans="14:16">
      <c r="N51436" s="102"/>
      <c r="O51436" s="93"/>
      <c r="P51436" s="93"/>
    </row>
    <row r="51437" spans="14:16">
      <c r="N51437" s="102"/>
      <c r="O51437" s="93"/>
      <c r="P51437" s="93"/>
    </row>
    <row r="51438" spans="14:16">
      <c r="N51438" s="102"/>
      <c r="O51438" s="93"/>
      <c r="P51438" s="93"/>
    </row>
    <row r="51439" spans="14:16">
      <c r="N51439" s="102"/>
      <c r="O51439" s="93"/>
      <c r="P51439" s="93"/>
    </row>
    <row r="51440" spans="14:16">
      <c r="N51440" s="102"/>
      <c r="O51440" s="93"/>
      <c r="P51440" s="93"/>
    </row>
    <row r="51441" spans="14:16">
      <c r="N51441" s="102"/>
      <c r="O51441" s="93"/>
      <c r="P51441" s="93"/>
    </row>
    <row r="51442" spans="14:16">
      <c r="N51442" s="102"/>
      <c r="O51442" s="93"/>
      <c r="P51442" s="93"/>
    </row>
    <row r="51443" spans="14:16">
      <c r="N51443" s="102"/>
      <c r="O51443" s="93"/>
      <c r="P51443" s="93"/>
    </row>
    <row r="51444" spans="14:16">
      <c r="N51444" s="102"/>
      <c r="O51444" s="93"/>
      <c r="P51444" s="93"/>
    </row>
    <row r="51445" spans="14:16">
      <c r="N51445" s="102"/>
      <c r="O51445" s="93"/>
      <c r="P51445" s="93"/>
    </row>
    <row r="51446" spans="14:16">
      <c r="N51446" s="102"/>
      <c r="O51446" s="93"/>
      <c r="P51446" s="93"/>
    </row>
    <row r="51447" spans="14:16">
      <c r="N51447" s="102"/>
      <c r="O51447" s="93"/>
      <c r="P51447" s="93"/>
    </row>
    <row r="51448" spans="14:16">
      <c r="N51448" s="102"/>
      <c r="O51448" s="93"/>
      <c r="P51448" s="93"/>
    </row>
    <row r="51449" spans="14:16">
      <c r="N51449" s="102"/>
      <c r="O51449" s="93"/>
      <c r="P51449" s="93"/>
    </row>
    <row r="51450" spans="14:16">
      <c r="N51450" s="102"/>
      <c r="O51450" s="93"/>
      <c r="P51450" s="93"/>
    </row>
    <row r="51451" spans="14:16">
      <c r="N51451" s="102"/>
      <c r="O51451" s="93"/>
      <c r="P51451" s="93"/>
    </row>
    <row r="51452" spans="14:16">
      <c r="N51452" s="102"/>
      <c r="O51452" s="93"/>
      <c r="P51452" s="93"/>
    </row>
    <row r="51453" spans="14:16">
      <c r="N51453" s="102"/>
      <c r="O51453" s="93"/>
      <c r="P51453" s="93"/>
    </row>
    <row r="51454" spans="14:16">
      <c r="N51454" s="102"/>
      <c r="O51454" s="93"/>
      <c r="P51454" s="93"/>
    </row>
    <row r="51455" spans="14:16">
      <c r="N51455" s="102"/>
      <c r="O51455" s="93"/>
      <c r="P51455" s="93"/>
    </row>
    <row r="51456" spans="14:16">
      <c r="N51456" s="102"/>
      <c r="O51456" s="93"/>
      <c r="P51456" s="93"/>
    </row>
    <row r="51457" spans="14:16">
      <c r="N51457" s="102"/>
      <c r="O51457" s="93"/>
      <c r="P51457" s="93"/>
    </row>
    <row r="51458" spans="14:16">
      <c r="N51458" s="102"/>
      <c r="O51458" s="93"/>
      <c r="P51458" s="93"/>
    </row>
    <row r="51459" spans="14:16">
      <c r="N51459" s="102"/>
      <c r="O51459" s="93"/>
      <c r="P51459" s="93"/>
    </row>
    <row r="51460" spans="14:16">
      <c r="N51460" s="102"/>
      <c r="O51460" s="93"/>
      <c r="P51460" s="93"/>
    </row>
    <row r="51461" spans="14:16">
      <c r="N51461" s="102"/>
      <c r="O51461" s="93"/>
      <c r="P51461" s="93"/>
    </row>
    <row r="51462" spans="14:16">
      <c r="N51462" s="102"/>
      <c r="O51462" s="93"/>
      <c r="P51462" s="93"/>
    </row>
    <row r="51463" spans="14:16">
      <c r="N51463" s="102"/>
      <c r="O51463" s="93"/>
      <c r="P51463" s="93"/>
    </row>
    <row r="51464" spans="14:16">
      <c r="N51464" s="102"/>
      <c r="O51464" s="93"/>
      <c r="P51464" s="93"/>
    </row>
    <row r="51465" spans="14:16">
      <c r="N51465" s="102"/>
      <c r="O51465" s="93"/>
      <c r="P51465" s="93"/>
    </row>
    <row r="51466" spans="14:16">
      <c r="N51466" s="102"/>
      <c r="O51466" s="93"/>
      <c r="P51466" s="93"/>
    </row>
    <row r="51467" spans="14:16">
      <c r="N51467" s="102"/>
      <c r="O51467" s="93"/>
      <c r="P51467" s="93"/>
    </row>
    <row r="51468" spans="14:16">
      <c r="N51468" s="102"/>
      <c r="O51468" s="93"/>
      <c r="P51468" s="93"/>
    </row>
    <row r="51469" spans="14:16">
      <c r="N51469" s="102"/>
      <c r="O51469" s="93"/>
      <c r="P51469" s="93"/>
    </row>
    <row r="51470" spans="14:16">
      <c r="N51470" s="102"/>
      <c r="O51470" s="93"/>
      <c r="P51470" s="93"/>
    </row>
    <row r="51471" spans="14:16">
      <c r="N51471" s="102"/>
      <c r="O51471" s="93"/>
      <c r="P51471" s="93"/>
    </row>
    <row r="51472" spans="14:16">
      <c r="N51472" s="102"/>
      <c r="O51472" s="93"/>
      <c r="P51472" s="93"/>
    </row>
    <row r="51473" spans="14:16">
      <c r="N51473" s="102"/>
      <c r="O51473" s="93"/>
      <c r="P51473" s="93"/>
    </row>
    <row r="51474" spans="14:16">
      <c r="N51474" s="102"/>
      <c r="O51474" s="93"/>
      <c r="P51474" s="93"/>
    </row>
    <row r="51475" spans="14:16">
      <c r="N51475" s="102"/>
      <c r="O51475" s="93"/>
      <c r="P51475" s="93"/>
    </row>
    <row r="51476" spans="14:16">
      <c r="N51476" s="102"/>
      <c r="O51476" s="93"/>
      <c r="P51476" s="93"/>
    </row>
    <row r="51477" spans="14:16">
      <c r="N51477" s="102"/>
      <c r="O51477" s="93"/>
      <c r="P51477" s="93"/>
    </row>
    <row r="51478" spans="14:16">
      <c r="N51478" s="102"/>
      <c r="O51478" s="93"/>
      <c r="P51478" s="93"/>
    </row>
    <row r="51479" spans="14:16">
      <c r="N51479" s="102"/>
      <c r="O51479" s="93"/>
      <c r="P51479" s="93"/>
    </row>
    <row r="51480" spans="14:16">
      <c r="N51480" s="102"/>
      <c r="O51480" s="93"/>
      <c r="P51480" s="93"/>
    </row>
    <row r="51481" spans="14:16">
      <c r="N51481" s="102"/>
      <c r="O51481" s="93"/>
      <c r="P51481" s="93"/>
    </row>
    <row r="51482" spans="14:16">
      <c r="N51482" s="102"/>
      <c r="O51482" s="93"/>
      <c r="P51482" s="93"/>
    </row>
    <row r="51483" spans="14:16">
      <c r="N51483" s="102"/>
      <c r="O51483" s="93"/>
      <c r="P51483" s="93"/>
    </row>
    <row r="51484" spans="14:16">
      <c r="N51484" s="102"/>
      <c r="O51484" s="93"/>
      <c r="P51484" s="93"/>
    </row>
    <row r="51485" spans="14:16">
      <c r="N51485" s="102"/>
      <c r="O51485" s="93"/>
      <c r="P51485" s="93"/>
    </row>
    <row r="51486" spans="14:16">
      <c r="N51486" s="102"/>
      <c r="O51486" s="93"/>
      <c r="P51486" s="93"/>
    </row>
    <row r="51487" spans="14:16">
      <c r="N51487" s="102"/>
      <c r="O51487" s="93"/>
      <c r="P51487" s="93"/>
    </row>
    <row r="51488" spans="14:16">
      <c r="N51488" s="102"/>
      <c r="O51488" s="93"/>
      <c r="P51488" s="93"/>
    </row>
    <row r="51489" spans="14:16">
      <c r="N51489" s="102"/>
      <c r="O51489" s="93"/>
      <c r="P51489" s="93"/>
    </row>
    <row r="51490" spans="14:16">
      <c r="N51490" s="102"/>
      <c r="O51490" s="93"/>
      <c r="P51490" s="93"/>
    </row>
    <row r="51491" spans="14:16">
      <c r="N51491" s="102"/>
      <c r="O51491" s="93"/>
      <c r="P51491" s="93"/>
    </row>
    <row r="51492" spans="14:16">
      <c r="N51492" s="102"/>
      <c r="O51492" s="93"/>
      <c r="P51492" s="93"/>
    </row>
    <row r="51493" spans="14:16">
      <c r="N51493" s="102"/>
      <c r="O51493" s="93"/>
      <c r="P51493" s="93"/>
    </row>
    <row r="51494" spans="14:16">
      <c r="N51494" s="102"/>
      <c r="O51494" s="93"/>
      <c r="P51494" s="93"/>
    </row>
    <row r="51495" spans="14:16">
      <c r="N51495" s="102"/>
      <c r="O51495" s="93"/>
      <c r="P51495" s="93"/>
    </row>
    <row r="51496" spans="14:16">
      <c r="N51496" s="102"/>
      <c r="O51496" s="93"/>
      <c r="P51496" s="93"/>
    </row>
    <row r="51497" spans="14:16">
      <c r="N51497" s="102"/>
      <c r="O51497" s="93"/>
      <c r="P51497" s="93"/>
    </row>
    <row r="51498" spans="14:16">
      <c r="N51498" s="102"/>
      <c r="O51498" s="93"/>
      <c r="P51498" s="93"/>
    </row>
    <row r="51499" spans="14:16">
      <c r="N51499" s="102"/>
      <c r="O51499" s="93"/>
      <c r="P51499" s="93"/>
    </row>
    <row r="51500" spans="14:16">
      <c r="N51500" s="102"/>
      <c r="O51500" s="93"/>
      <c r="P51500" s="93"/>
    </row>
    <row r="51501" spans="14:16">
      <c r="N51501" s="102"/>
      <c r="O51501" s="93"/>
      <c r="P51501" s="93"/>
    </row>
    <row r="51502" spans="14:16">
      <c r="N51502" s="102"/>
      <c r="O51502" s="93"/>
      <c r="P51502" s="93"/>
    </row>
    <row r="51503" spans="14:16">
      <c r="N51503" s="102"/>
      <c r="O51503" s="93"/>
      <c r="P51503" s="93"/>
    </row>
    <row r="51504" spans="14:16">
      <c r="N51504" s="102"/>
      <c r="O51504" s="93"/>
      <c r="P51504" s="93"/>
    </row>
    <row r="51505" spans="14:16">
      <c r="N51505" s="102"/>
      <c r="O51505" s="93"/>
      <c r="P51505" s="93"/>
    </row>
    <row r="51506" spans="14:16">
      <c r="N51506" s="102"/>
      <c r="O51506" s="93"/>
      <c r="P51506" s="93"/>
    </row>
    <row r="51507" spans="14:16">
      <c r="N51507" s="102"/>
      <c r="O51507" s="93"/>
      <c r="P51507" s="93"/>
    </row>
    <row r="51508" spans="14:16">
      <c r="N51508" s="102"/>
      <c r="O51508" s="93"/>
      <c r="P51508" s="93"/>
    </row>
    <row r="51509" spans="14:16">
      <c r="N51509" s="102"/>
      <c r="O51509" s="93"/>
      <c r="P51509" s="93"/>
    </row>
    <row r="51510" spans="14:16">
      <c r="N51510" s="102"/>
      <c r="O51510" s="93"/>
      <c r="P51510" s="93"/>
    </row>
    <row r="51511" spans="14:16">
      <c r="N51511" s="102"/>
      <c r="O51511" s="93"/>
      <c r="P51511" s="93"/>
    </row>
    <row r="51512" spans="14:16">
      <c r="N51512" s="102"/>
      <c r="O51512" s="93"/>
      <c r="P51512" s="93"/>
    </row>
    <row r="51513" spans="14:16">
      <c r="N51513" s="102"/>
      <c r="O51513" s="93"/>
      <c r="P51513" s="93"/>
    </row>
    <row r="51514" spans="14:16">
      <c r="N51514" s="102"/>
      <c r="O51514" s="93"/>
      <c r="P51514" s="93"/>
    </row>
    <row r="51515" spans="14:16">
      <c r="N51515" s="102"/>
      <c r="O51515" s="93"/>
      <c r="P51515" s="93"/>
    </row>
    <row r="51516" spans="14:16">
      <c r="N51516" s="102"/>
      <c r="O51516" s="93"/>
      <c r="P51516" s="93"/>
    </row>
    <row r="51517" spans="14:16">
      <c r="N51517" s="102"/>
      <c r="O51517" s="93"/>
      <c r="P51517" s="93"/>
    </row>
    <row r="51518" spans="14:16">
      <c r="N51518" s="102"/>
      <c r="O51518" s="93"/>
      <c r="P51518" s="93"/>
    </row>
    <row r="51519" spans="14:16">
      <c r="N51519" s="102"/>
      <c r="O51519" s="93"/>
      <c r="P51519" s="93"/>
    </row>
    <row r="51520" spans="14:16">
      <c r="N51520" s="102"/>
      <c r="O51520" s="93"/>
      <c r="P51520" s="93"/>
    </row>
    <row r="51521" spans="14:16">
      <c r="N51521" s="102"/>
      <c r="O51521" s="93"/>
      <c r="P51521" s="93"/>
    </row>
    <row r="51522" spans="14:16">
      <c r="N51522" s="102"/>
      <c r="O51522" s="93"/>
      <c r="P51522" s="93"/>
    </row>
    <row r="51523" spans="14:16">
      <c r="N51523" s="102"/>
      <c r="O51523" s="93"/>
      <c r="P51523" s="93"/>
    </row>
    <row r="51524" spans="14:16">
      <c r="N51524" s="102"/>
      <c r="O51524" s="93"/>
      <c r="P51524" s="93"/>
    </row>
    <row r="51525" spans="14:16">
      <c r="N51525" s="102"/>
      <c r="O51525" s="93"/>
      <c r="P51525" s="93"/>
    </row>
    <row r="51526" spans="14:16">
      <c r="N51526" s="102"/>
      <c r="O51526" s="93"/>
      <c r="P51526" s="93"/>
    </row>
    <row r="51527" spans="14:16">
      <c r="N51527" s="102"/>
      <c r="O51527" s="93"/>
      <c r="P51527" s="93"/>
    </row>
    <row r="51528" spans="14:16">
      <c r="N51528" s="102"/>
      <c r="O51528" s="93"/>
      <c r="P51528" s="93"/>
    </row>
    <row r="51529" spans="14:16">
      <c r="N51529" s="102"/>
      <c r="O51529" s="93"/>
      <c r="P51529" s="93"/>
    </row>
    <row r="51530" spans="14:16">
      <c r="N51530" s="102"/>
      <c r="O51530" s="93"/>
      <c r="P51530" s="93"/>
    </row>
    <row r="51531" spans="14:16">
      <c r="N51531" s="102"/>
      <c r="O51531" s="93"/>
      <c r="P51531" s="93"/>
    </row>
    <row r="51532" spans="14:16">
      <c r="N51532" s="102"/>
      <c r="O51532" s="93"/>
      <c r="P51532" s="93"/>
    </row>
    <row r="51533" spans="14:16">
      <c r="N51533" s="102"/>
      <c r="O51533" s="93"/>
      <c r="P51533" s="93"/>
    </row>
    <row r="51534" spans="14:16">
      <c r="N51534" s="102"/>
      <c r="O51534" s="93"/>
      <c r="P51534" s="93"/>
    </row>
    <row r="51535" spans="14:16">
      <c r="N51535" s="102"/>
      <c r="O51535" s="93"/>
      <c r="P51535" s="93"/>
    </row>
    <row r="51536" spans="14:16">
      <c r="N51536" s="102"/>
      <c r="O51536" s="93"/>
      <c r="P51536" s="93"/>
    </row>
    <row r="51537" spans="14:16">
      <c r="N51537" s="102"/>
      <c r="O51537" s="93"/>
      <c r="P51537" s="93"/>
    </row>
    <row r="51538" spans="14:16">
      <c r="N51538" s="102"/>
      <c r="O51538" s="93"/>
      <c r="P51538" s="93"/>
    </row>
    <row r="51539" spans="14:16">
      <c r="N51539" s="102"/>
      <c r="O51539" s="93"/>
      <c r="P51539" s="93"/>
    </row>
    <row r="51540" spans="14:16">
      <c r="N51540" s="102"/>
      <c r="O51540" s="93"/>
      <c r="P51540" s="93"/>
    </row>
    <row r="51541" spans="14:16">
      <c r="N51541" s="102"/>
      <c r="O51541" s="93"/>
      <c r="P51541" s="93"/>
    </row>
    <row r="51542" spans="14:16">
      <c r="N51542" s="102"/>
      <c r="O51542" s="93"/>
      <c r="P51542" s="93"/>
    </row>
    <row r="51543" spans="14:16">
      <c r="N51543" s="102"/>
      <c r="O51543" s="93"/>
      <c r="P51543" s="93"/>
    </row>
    <row r="51544" spans="14:16">
      <c r="N51544" s="102"/>
      <c r="O51544" s="93"/>
      <c r="P51544" s="93"/>
    </row>
    <row r="51545" spans="14:16">
      <c r="N51545" s="102"/>
      <c r="O51545" s="93"/>
      <c r="P51545" s="93"/>
    </row>
    <row r="51546" spans="14:16">
      <c r="N51546" s="102"/>
      <c r="O51546" s="93"/>
      <c r="P51546" s="93"/>
    </row>
    <row r="51547" spans="14:16">
      <c r="N51547" s="102"/>
      <c r="O51547" s="93"/>
      <c r="P51547" s="93"/>
    </row>
    <row r="51548" spans="14:16">
      <c r="N51548" s="102"/>
      <c r="O51548" s="93"/>
      <c r="P51548" s="93"/>
    </row>
    <row r="51549" spans="14:16">
      <c r="N51549" s="102"/>
      <c r="O51549" s="93"/>
      <c r="P51549" s="93"/>
    </row>
    <row r="51550" spans="14:16">
      <c r="N51550" s="102"/>
      <c r="O51550" s="93"/>
      <c r="P51550" s="93"/>
    </row>
    <row r="51551" spans="14:16">
      <c r="N51551" s="102"/>
      <c r="O51551" s="93"/>
      <c r="P51551" s="93"/>
    </row>
    <row r="51552" spans="14:16">
      <c r="N51552" s="102"/>
      <c r="O51552" s="93"/>
      <c r="P51552" s="93"/>
    </row>
    <row r="51553" spans="14:16">
      <c r="N51553" s="102"/>
      <c r="O51553" s="93"/>
      <c r="P51553" s="93"/>
    </row>
    <row r="51554" spans="14:16">
      <c r="N51554" s="102"/>
      <c r="O51554" s="93"/>
      <c r="P51554" s="93"/>
    </row>
    <row r="51555" spans="14:16">
      <c r="N51555" s="102"/>
      <c r="O51555" s="93"/>
      <c r="P51555" s="93"/>
    </row>
    <row r="51556" spans="14:16">
      <c r="N51556" s="102"/>
      <c r="O51556" s="93"/>
      <c r="P51556" s="93"/>
    </row>
    <row r="51557" spans="14:16">
      <c r="N51557" s="102"/>
      <c r="O51557" s="93"/>
      <c r="P51557" s="93"/>
    </row>
    <row r="51558" spans="14:16">
      <c r="N51558" s="102"/>
      <c r="O51558" s="93"/>
      <c r="P51558" s="93"/>
    </row>
    <row r="51559" spans="14:16">
      <c r="N51559" s="102"/>
      <c r="O51559" s="93"/>
      <c r="P51559" s="93"/>
    </row>
    <row r="51560" spans="14:16">
      <c r="N51560" s="102"/>
      <c r="O51560" s="93"/>
      <c r="P51560" s="93"/>
    </row>
    <row r="51561" spans="14:16">
      <c r="N51561" s="102"/>
      <c r="O51561" s="93"/>
      <c r="P51561" s="93"/>
    </row>
    <row r="51562" spans="14:16">
      <c r="N51562" s="102"/>
      <c r="O51562" s="93"/>
      <c r="P51562" s="93"/>
    </row>
    <row r="51563" spans="14:16">
      <c r="N51563" s="102"/>
      <c r="O51563" s="93"/>
      <c r="P51563" s="93"/>
    </row>
    <row r="51564" spans="14:16">
      <c r="N51564" s="102"/>
      <c r="O51564" s="93"/>
      <c r="P51564" s="93"/>
    </row>
    <row r="51565" spans="14:16">
      <c r="N51565" s="102"/>
      <c r="O51565" s="93"/>
      <c r="P51565" s="93"/>
    </row>
    <row r="51566" spans="14:16">
      <c r="N51566" s="102"/>
      <c r="O51566" s="93"/>
      <c r="P51566" s="93"/>
    </row>
    <row r="51567" spans="14:16">
      <c r="N51567" s="102"/>
      <c r="O51567" s="93"/>
      <c r="P51567" s="93"/>
    </row>
    <row r="51568" spans="14:16">
      <c r="N51568" s="102"/>
      <c r="O51568" s="93"/>
      <c r="P51568" s="93"/>
    </row>
    <row r="51569" spans="14:16">
      <c r="N51569" s="102"/>
      <c r="O51569" s="93"/>
      <c r="P51569" s="93"/>
    </row>
    <row r="51570" spans="14:16">
      <c r="N51570" s="102"/>
      <c r="O51570" s="93"/>
      <c r="P51570" s="93"/>
    </row>
    <row r="51571" spans="14:16">
      <c r="N51571" s="102"/>
      <c r="O51571" s="93"/>
      <c r="P51571" s="93"/>
    </row>
    <row r="51572" spans="14:16">
      <c r="N51572" s="102"/>
      <c r="O51572" s="93"/>
      <c r="P51572" s="93"/>
    </row>
    <row r="51573" spans="14:16">
      <c r="N51573" s="102"/>
      <c r="O51573" s="93"/>
      <c r="P51573" s="93"/>
    </row>
    <row r="51574" spans="14:16">
      <c r="N51574" s="102"/>
      <c r="O51574" s="93"/>
      <c r="P51574" s="93"/>
    </row>
    <row r="51575" spans="14:16">
      <c r="N51575" s="102"/>
      <c r="O51575" s="93"/>
      <c r="P51575" s="93"/>
    </row>
    <row r="51576" spans="14:16">
      <c r="N51576" s="102"/>
      <c r="O51576" s="93"/>
      <c r="P51576" s="93"/>
    </row>
    <row r="51577" spans="14:16">
      <c r="N51577" s="102"/>
      <c r="O51577" s="93"/>
      <c r="P51577" s="93"/>
    </row>
    <row r="51578" spans="14:16">
      <c r="N51578" s="102"/>
      <c r="O51578" s="93"/>
      <c r="P51578" s="93"/>
    </row>
    <row r="51579" spans="14:16">
      <c r="N51579" s="102"/>
      <c r="O51579" s="93"/>
      <c r="P51579" s="93"/>
    </row>
    <row r="51580" spans="14:16">
      <c r="N51580" s="102"/>
      <c r="O51580" s="93"/>
      <c r="P51580" s="93"/>
    </row>
    <row r="51581" spans="14:16">
      <c r="N51581" s="102"/>
      <c r="O51581" s="93"/>
      <c r="P51581" s="93"/>
    </row>
    <row r="51582" spans="14:16">
      <c r="N51582" s="102"/>
      <c r="O51582" s="93"/>
      <c r="P51582" s="93"/>
    </row>
    <row r="51583" spans="14:16">
      <c r="N51583" s="102"/>
      <c r="O51583" s="93"/>
      <c r="P51583" s="93"/>
    </row>
    <row r="51584" spans="14:16">
      <c r="N51584" s="102"/>
      <c r="O51584" s="93"/>
      <c r="P51584" s="93"/>
    </row>
    <row r="51585" spans="14:16">
      <c r="N51585" s="102"/>
      <c r="O51585" s="93"/>
      <c r="P51585" s="93"/>
    </row>
    <row r="51586" spans="14:16">
      <c r="N51586" s="102"/>
      <c r="O51586" s="93"/>
      <c r="P51586" s="93"/>
    </row>
    <row r="51587" spans="14:16">
      <c r="N51587" s="102"/>
      <c r="O51587" s="93"/>
      <c r="P51587" s="93"/>
    </row>
    <row r="51588" spans="14:16">
      <c r="N51588" s="102"/>
      <c r="O51588" s="93"/>
      <c r="P51588" s="93"/>
    </row>
    <row r="51589" spans="14:16">
      <c r="N51589" s="102"/>
      <c r="O51589" s="93"/>
      <c r="P51589" s="93"/>
    </row>
    <row r="51590" spans="14:16">
      <c r="N51590" s="102"/>
      <c r="O51590" s="93"/>
      <c r="P51590" s="93"/>
    </row>
    <row r="51591" spans="14:16">
      <c r="N51591" s="102"/>
      <c r="O51591" s="93"/>
      <c r="P51591" s="93"/>
    </row>
    <row r="51592" spans="14:16">
      <c r="N51592" s="102"/>
      <c r="O51592" s="93"/>
      <c r="P51592" s="93"/>
    </row>
    <row r="51593" spans="14:16">
      <c r="N51593" s="102"/>
      <c r="O51593" s="93"/>
      <c r="P51593" s="93"/>
    </row>
    <row r="51594" spans="14:16">
      <c r="N51594" s="102"/>
      <c r="O51594" s="93"/>
      <c r="P51594" s="93"/>
    </row>
    <row r="51595" spans="14:16">
      <c r="N51595" s="102"/>
      <c r="O51595" s="93"/>
      <c r="P51595" s="93"/>
    </row>
    <row r="51596" spans="14:16">
      <c r="N51596" s="102"/>
      <c r="O51596" s="93"/>
      <c r="P51596" s="93"/>
    </row>
    <row r="51597" spans="14:16">
      <c r="N51597" s="102"/>
      <c r="O51597" s="93"/>
      <c r="P51597" s="93"/>
    </row>
    <row r="51598" spans="14:16">
      <c r="N51598" s="102"/>
      <c r="O51598" s="93"/>
      <c r="P51598" s="93"/>
    </row>
    <row r="51599" spans="14:16">
      <c r="N51599" s="102"/>
      <c r="O51599" s="93"/>
      <c r="P51599" s="93"/>
    </row>
    <row r="51600" spans="14:16">
      <c r="N51600" s="102"/>
      <c r="O51600" s="93"/>
      <c r="P51600" s="93"/>
    </row>
    <row r="51601" spans="14:16">
      <c r="N51601" s="102"/>
      <c r="O51601" s="93"/>
      <c r="P51601" s="93"/>
    </row>
    <row r="51602" spans="14:16">
      <c r="N51602" s="102"/>
      <c r="O51602" s="93"/>
      <c r="P51602" s="93"/>
    </row>
    <row r="51603" spans="14:16">
      <c r="N51603" s="102"/>
      <c r="O51603" s="93"/>
      <c r="P51603" s="93"/>
    </row>
    <row r="51604" spans="14:16">
      <c r="N51604" s="102"/>
      <c r="O51604" s="93"/>
      <c r="P51604" s="93"/>
    </row>
    <row r="51605" spans="14:16">
      <c r="N51605" s="102"/>
      <c r="O51605" s="93"/>
      <c r="P51605" s="93"/>
    </row>
    <row r="51606" spans="14:16">
      <c r="N51606" s="102"/>
      <c r="O51606" s="93"/>
      <c r="P51606" s="93"/>
    </row>
    <row r="51607" spans="14:16">
      <c r="N51607" s="102"/>
      <c r="O51607" s="93"/>
      <c r="P51607" s="93"/>
    </row>
    <row r="51608" spans="14:16">
      <c r="N51608" s="102"/>
      <c r="O51608" s="93"/>
      <c r="P51608" s="93"/>
    </row>
    <row r="51609" spans="14:16">
      <c r="N51609" s="102"/>
      <c r="O51609" s="93"/>
      <c r="P51609" s="93"/>
    </row>
    <row r="51610" spans="14:16">
      <c r="N51610" s="102"/>
      <c r="O51610" s="93"/>
      <c r="P51610" s="93"/>
    </row>
    <row r="51611" spans="14:16">
      <c r="N51611" s="102"/>
      <c r="O51611" s="93"/>
      <c r="P51611" s="93"/>
    </row>
    <row r="51612" spans="14:16">
      <c r="N51612" s="102"/>
      <c r="O51612" s="93"/>
      <c r="P51612" s="93"/>
    </row>
    <row r="51613" spans="14:16">
      <c r="N51613" s="102"/>
      <c r="O51613" s="93"/>
      <c r="P51613" s="93"/>
    </row>
    <row r="51614" spans="14:16">
      <c r="N51614" s="102"/>
      <c r="O51614" s="93"/>
      <c r="P51614" s="93"/>
    </row>
    <row r="51615" spans="14:16">
      <c r="N51615" s="102"/>
      <c r="O51615" s="93"/>
      <c r="P51615" s="93"/>
    </row>
    <row r="51616" spans="14:16">
      <c r="N51616" s="102"/>
      <c r="O51616" s="93"/>
      <c r="P51616" s="93"/>
    </row>
    <row r="51617" spans="14:16">
      <c r="N51617" s="102"/>
      <c r="O51617" s="93"/>
      <c r="P51617" s="93"/>
    </row>
    <row r="51618" spans="14:16">
      <c r="N51618" s="102"/>
      <c r="O51618" s="93"/>
      <c r="P51618" s="93"/>
    </row>
    <row r="51619" spans="14:16">
      <c r="N51619" s="102"/>
      <c r="O51619" s="93"/>
      <c r="P51619" s="93"/>
    </row>
    <row r="51620" spans="14:16">
      <c r="N51620" s="102"/>
      <c r="O51620" s="93"/>
      <c r="P51620" s="93"/>
    </row>
    <row r="51621" spans="14:16">
      <c r="N51621" s="102"/>
      <c r="O51621" s="93"/>
      <c r="P51621" s="93"/>
    </row>
    <row r="51622" spans="14:16">
      <c r="N51622" s="102"/>
      <c r="O51622" s="93"/>
      <c r="P51622" s="93"/>
    </row>
    <row r="51623" spans="14:16">
      <c r="N51623" s="102"/>
      <c r="O51623" s="93"/>
      <c r="P51623" s="93"/>
    </row>
    <row r="51624" spans="14:16">
      <c r="N51624" s="102"/>
      <c r="O51624" s="93"/>
      <c r="P51624" s="93"/>
    </row>
    <row r="51625" spans="14:16">
      <c r="N51625" s="102"/>
      <c r="O51625" s="93"/>
      <c r="P51625" s="93"/>
    </row>
    <row r="51626" spans="14:16">
      <c r="N51626" s="102"/>
      <c r="O51626" s="93"/>
      <c r="P51626" s="93"/>
    </row>
    <row r="51627" spans="14:16">
      <c r="N51627" s="102"/>
      <c r="O51627" s="93"/>
      <c r="P51627" s="93"/>
    </row>
    <row r="51628" spans="14:16">
      <c r="N51628" s="102"/>
      <c r="O51628" s="93"/>
      <c r="P51628" s="93"/>
    </row>
    <row r="51629" spans="14:16">
      <c r="N51629" s="102"/>
      <c r="O51629" s="93"/>
      <c r="P51629" s="93"/>
    </row>
    <row r="51630" spans="14:16">
      <c r="N51630" s="102"/>
      <c r="O51630" s="93"/>
      <c r="P51630" s="93"/>
    </row>
    <row r="51631" spans="14:16">
      <c r="N51631" s="102"/>
      <c r="O51631" s="93"/>
      <c r="P51631" s="93"/>
    </row>
    <row r="51632" spans="14:16">
      <c r="N51632" s="102"/>
      <c r="O51632" s="93"/>
      <c r="P51632" s="93"/>
    </row>
    <row r="51633" spans="14:16">
      <c r="N51633" s="102"/>
      <c r="O51633" s="93"/>
      <c r="P51633" s="93"/>
    </row>
    <row r="51634" spans="14:16">
      <c r="N51634" s="102"/>
      <c r="O51634" s="93"/>
      <c r="P51634" s="93"/>
    </row>
    <row r="51635" spans="14:16">
      <c r="N51635" s="102"/>
      <c r="O51635" s="93"/>
      <c r="P51635" s="93"/>
    </row>
    <row r="51636" spans="14:16">
      <c r="N51636" s="102"/>
      <c r="O51636" s="93"/>
      <c r="P51636" s="93"/>
    </row>
    <row r="51637" spans="14:16">
      <c r="N51637" s="102"/>
      <c r="O51637" s="93"/>
      <c r="P51637" s="93"/>
    </row>
    <row r="51638" spans="14:16">
      <c r="N51638" s="102"/>
      <c r="O51638" s="93"/>
      <c r="P51638" s="93"/>
    </row>
    <row r="51639" spans="14:16">
      <c r="N51639" s="102"/>
      <c r="O51639" s="93"/>
      <c r="P51639" s="93"/>
    </row>
    <row r="51640" spans="14:16">
      <c r="N51640" s="102"/>
      <c r="O51640" s="93"/>
      <c r="P51640" s="93"/>
    </row>
    <row r="51641" spans="14:16">
      <c r="N51641" s="102"/>
      <c r="O51641" s="93"/>
      <c r="P51641" s="93"/>
    </row>
    <row r="51642" spans="14:16">
      <c r="N51642" s="102"/>
      <c r="O51642" s="93"/>
      <c r="P51642" s="93"/>
    </row>
    <row r="51643" spans="14:16">
      <c r="N51643" s="102"/>
      <c r="O51643" s="93"/>
      <c r="P51643" s="93"/>
    </row>
    <row r="51644" spans="14:16">
      <c r="N51644" s="102"/>
      <c r="O51644" s="93"/>
      <c r="P51644" s="93"/>
    </row>
    <row r="51645" spans="14:16">
      <c r="N51645" s="102"/>
      <c r="O51645" s="93"/>
      <c r="P51645" s="93"/>
    </row>
    <row r="51646" spans="14:16">
      <c r="N51646" s="102"/>
      <c r="O51646" s="93"/>
      <c r="P51646" s="93"/>
    </row>
    <row r="51647" spans="14:16">
      <c r="N51647" s="102"/>
      <c r="O51647" s="93"/>
      <c r="P51647" s="93"/>
    </row>
    <row r="51648" spans="14:16">
      <c r="N51648" s="102"/>
      <c r="O51648" s="93"/>
      <c r="P51648" s="93"/>
    </row>
    <row r="51649" spans="14:16">
      <c r="N51649" s="102"/>
      <c r="O51649" s="93"/>
      <c r="P51649" s="93"/>
    </row>
    <row r="51650" spans="14:16">
      <c r="N51650" s="102"/>
      <c r="O51650" s="93"/>
      <c r="P51650" s="93"/>
    </row>
    <row r="51651" spans="14:16">
      <c r="N51651" s="102"/>
      <c r="O51651" s="93"/>
      <c r="P51651" s="93"/>
    </row>
    <row r="51652" spans="14:16">
      <c r="N51652" s="102"/>
      <c r="O51652" s="93"/>
      <c r="P51652" s="93"/>
    </row>
    <row r="51653" spans="14:16">
      <c r="N51653" s="102"/>
      <c r="O51653" s="93"/>
      <c r="P51653" s="93"/>
    </row>
    <row r="51654" spans="14:16">
      <c r="N51654" s="102"/>
      <c r="O51654" s="93"/>
      <c r="P51654" s="93"/>
    </row>
    <row r="51655" spans="14:16">
      <c r="N51655" s="102"/>
      <c r="O51655" s="93"/>
      <c r="P51655" s="93"/>
    </row>
    <row r="51656" spans="14:16">
      <c r="N51656" s="102"/>
      <c r="O51656" s="93"/>
      <c r="P51656" s="93"/>
    </row>
    <row r="51657" spans="14:16">
      <c r="N51657" s="102"/>
      <c r="O51657" s="93"/>
      <c r="P51657" s="93"/>
    </row>
    <row r="51658" spans="14:16">
      <c r="N51658" s="102"/>
      <c r="O51658" s="93"/>
      <c r="P51658" s="93"/>
    </row>
    <row r="51659" spans="14:16">
      <c r="N51659" s="102"/>
      <c r="O51659" s="93"/>
      <c r="P51659" s="93"/>
    </row>
    <row r="51660" spans="14:16">
      <c r="N51660" s="102"/>
      <c r="O51660" s="93"/>
      <c r="P51660" s="93"/>
    </row>
    <row r="51661" spans="14:16">
      <c r="N51661" s="102"/>
      <c r="O51661" s="93"/>
      <c r="P51661" s="93"/>
    </row>
    <row r="51662" spans="14:16">
      <c r="N51662" s="102"/>
      <c r="O51662" s="93"/>
      <c r="P51662" s="93"/>
    </row>
    <row r="51663" spans="14:16">
      <c r="N51663" s="102"/>
      <c r="O51663" s="93"/>
      <c r="P51663" s="93"/>
    </row>
    <row r="51664" spans="14:16">
      <c r="N51664" s="102"/>
      <c r="O51664" s="93"/>
      <c r="P51664" s="93"/>
    </row>
    <row r="51665" spans="14:16">
      <c r="N51665" s="102"/>
      <c r="O51665" s="93"/>
      <c r="P51665" s="93"/>
    </row>
    <row r="51666" spans="14:16">
      <c r="N51666" s="102"/>
      <c r="O51666" s="93"/>
      <c r="P51666" s="93"/>
    </row>
    <row r="51667" spans="14:16">
      <c r="N51667" s="102"/>
      <c r="O51667" s="93"/>
      <c r="P51667" s="93"/>
    </row>
    <row r="51668" spans="14:16">
      <c r="N51668" s="102"/>
      <c r="O51668" s="93"/>
      <c r="P51668" s="93"/>
    </row>
    <row r="51669" spans="14:16">
      <c r="N51669" s="102"/>
      <c r="O51669" s="93"/>
      <c r="P51669" s="93"/>
    </row>
    <row r="51670" spans="14:16">
      <c r="N51670" s="102"/>
      <c r="O51670" s="93"/>
      <c r="P51670" s="93"/>
    </row>
    <row r="51671" spans="14:16">
      <c r="N51671" s="102"/>
      <c r="O51671" s="93"/>
      <c r="P51671" s="93"/>
    </row>
    <row r="51672" spans="14:16">
      <c r="N51672" s="102"/>
      <c r="O51672" s="93"/>
      <c r="P51672" s="93"/>
    </row>
    <row r="51673" spans="14:16">
      <c r="N51673" s="102"/>
      <c r="O51673" s="93"/>
      <c r="P51673" s="93"/>
    </row>
    <row r="51674" spans="14:16">
      <c r="N51674" s="102"/>
      <c r="O51674" s="93"/>
      <c r="P51674" s="93"/>
    </row>
    <row r="51675" spans="14:16">
      <c r="N51675" s="102"/>
      <c r="O51675" s="93"/>
      <c r="P51675" s="93"/>
    </row>
    <row r="51676" spans="14:16">
      <c r="N51676" s="102"/>
      <c r="O51676" s="93"/>
      <c r="P51676" s="93"/>
    </row>
    <row r="51677" spans="14:16">
      <c r="N51677" s="102"/>
      <c r="O51677" s="93"/>
      <c r="P51677" s="93"/>
    </row>
    <row r="51678" spans="14:16">
      <c r="N51678" s="102"/>
      <c r="O51678" s="93"/>
      <c r="P51678" s="93"/>
    </row>
    <row r="51679" spans="14:16">
      <c r="N51679" s="102"/>
      <c r="O51679" s="93"/>
      <c r="P51679" s="93"/>
    </row>
    <row r="51680" spans="14:16">
      <c r="N51680" s="102"/>
      <c r="O51680" s="93"/>
      <c r="P51680" s="93"/>
    </row>
    <row r="51681" spans="14:16">
      <c r="N51681" s="102"/>
      <c r="O51681" s="93"/>
      <c r="P51681" s="93"/>
    </row>
    <row r="51682" spans="14:16">
      <c r="N51682" s="102"/>
      <c r="O51682" s="93"/>
      <c r="P51682" s="93"/>
    </row>
    <row r="51683" spans="14:16">
      <c r="N51683" s="102"/>
      <c r="O51683" s="93"/>
      <c r="P51683" s="93"/>
    </row>
    <row r="51684" spans="14:16">
      <c r="N51684" s="102"/>
      <c r="O51684" s="93"/>
      <c r="P51684" s="93"/>
    </row>
    <row r="51685" spans="14:16">
      <c r="N51685" s="102"/>
      <c r="O51685" s="93"/>
      <c r="P51685" s="93"/>
    </row>
    <row r="51686" spans="14:16">
      <c r="N51686" s="102"/>
      <c r="O51686" s="93"/>
      <c r="P51686" s="93"/>
    </row>
    <row r="51687" spans="14:16">
      <c r="N51687" s="102"/>
      <c r="O51687" s="93"/>
      <c r="P51687" s="93"/>
    </row>
    <row r="51688" spans="14:16">
      <c r="N51688" s="102"/>
      <c r="O51688" s="93"/>
      <c r="P51688" s="93"/>
    </row>
    <row r="51689" spans="14:16">
      <c r="N51689" s="102"/>
      <c r="O51689" s="93"/>
      <c r="P51689" s="93"/>
    </row>
    <row r="51690" spans="14:16">
      <c r="N51690" s="102"/>
      <c r="O51690" s="93"/>
      <c r="P51690" s="93"/>
    </row>
    <row r="51691" spans="14:16">
      <c r="N51691" s="102"/>
      <c r="O51691" s="93"/>
      <c r="P51691" s="93"/>
    </row>
    <row r="51692" spans="14:16">
      <c r="N51692" s="102"/>
      <c r="O51692" s="93"/>
      <c r="P51692" s="93"/>
    </row>
    <row r="51693" spans="14:16">
      <c r="N51693" s="102"/>
      <c r="O51693" s="93"/>
      <c r="P51693" s="93"/>
    </row>
    <row r="51694" spans="14:16">
      <c r="N51694" s="102"/>
      <c r="O51694" s="93"/>
      <c r="P51694" s="93"/>
    </row>
    <row r="51695" spans="14:16">
      <c r="N51695" s="102"/>
      <c r="O51695" s="93"/>
      <c r="P51695" s="93"/>
    </row>
    <row r="51696" spans="14:16">
      <c r="N51696" s="102"/>
      <c r="O51696" s="93"/>
      <c r="P51696" s="93"/>
    </row>
    <row r="51697" spans="14:16">
      <c r="N51697" s="102"/>
      <c r="O51697" s="93"/>
      <c r="P51697" s="93"/>
    </row>
    <row r="51698" spans="14:16">
      <c r="N51698" s="102"/>
      <c r="O51698" s="93"/>
      <c r="P51698" s="93"/>
    </row>
    <row r="51699" spans="14:16">
      <c r="N51699" s="102"/>
      <c r="O51699" s="93"/>
      <c r="P51699" s="93"/>
    </row>
    <row r="51700" spans="14:16">
      <c r="N51700" s="102"/>
      <c r="O51700" s="93"/>
      <c r="P51700" s="93"/>
    </row>
    <row r="51701" spans="14:16">
      <c r="N51701" s="102"/>
      <c r="O51701" s="93"/>
      <c r="P51701" s="93"/>
    </row>
    <row r="51702" spans="14:16">
      <c r="N51702" s="102"/>
      <c r="O51702" s="93"/>
      <c r="P51702" s="93"/>
    </row>
    <row r="51703" spans="14:16">
      <c r="N51703" s="102"/>
      <c r="O51703" s="93"/>
      <c r="P51703" s="93"/>
    </row>
    <row r="51704" spans="14:16">
      <c r="N51704" s="102"/>
      <c r="O51704" s="93"/>
      <c r="P51704" s="93"/>
    </row>
    <row r="51705" spans="14:16">
      <c r="N51705" s="102"/>
      <c r="O51705" s="93"/>
      <c r="P51705" s="93"/>
    </row>
    <row r="51706" spans="14:16">
      <c r="N51706" s="102"/>
      <c r="O51706" s="93"/>
      <c r="P51706" s="93"/>
    </row>
    <row r="51707" spans="14:16">
      <c r="N51707" s="102"/>
      <c r="O51707" s="93"/>
      <c r="P51707" s="93"/>
    </row>
    <row r="51708" spans="14:16">
      <c r="N51708" s="102"/>
      <c r="O51708" s="93"/>
      <c r="P51708" s="93"/>
    </row>
    <row r="51709" spans="14:16">
      <c r="N51709" s="102"/>
      <c r="O51709" s="93"/>
      <c r="P51709" s="93"/>
    </row>
    <row r="51710" spans="14:16">
      <c r="N51710" s="102"/>
      <c r="O51710" s="93"/>
      <c r="P51710" s="93"/>
    </row>
    <row r="51711" spans="14:16">
      <c r="N51711" s="102"/>
      <c r="O51711" s="93"/>
      <c r="P51711" s="93"/>
    </row>
    <row r="51712" spans="14:16">
      <c r="N51712" s="102"/>
      <c r="O51712" s="93"/>
      <c r="P51712" s="93"/>
    </row>
    <row r="51713" spans="14:16">
      <c r="N51713" s="102"/>
      <c r="O51713" s="93"/>
      <c r="P51713" s="93"/>
    </row>
    <row r="51714" spans="14:16">
      <c r="N51714" s="102"/>
      <c r="O51714" s="93"/>
      <c r="P51714" s="93"/>
    </row>
    <row r="51715" spans="14:16">
      <c r="N51715" s="102"/>
      <c r="O51715" s="93"/>
      <c r="P51715" s="93"/>
    </row>
    <row r="51716" spans="14:16">
      <c r="N51716" s="102"/>
      <c r="O51716" s="93"/>
      <c r="P51716" s="93"/>
    </row>
    <row r="51717" spans="14:16">
      <c r="N51717" s="102"/>
      <c r="O51717" s="93"/>
      <c r="P51717" s="93"/>
    </row>
    <row r="51718" spans="14:16">
      <c r="N51718" s="102"/>
      <c r="O51718" s="93"/>
      <c r="P51718" s="93"/>
    </row>
    <row r="51719" spans="14:16">
      <c r="N51719" s="102"/>
      <c r="O51719" s="93"/>
      <c r="P51719" s="93"/>
    </row>
    <row r="51720" spans="14:16">
      <c r="N51720" s="102"/>
      <c r="O51720" s="93"/>
      <c r="P51720" s="93"/>
    </row>
    <row r="51721" spans="14:16">
      <c r="N51721" s="102"/>
      <c r="O51721" s="93"/>
      <c r="P51721" s="93"/>
    </row>
    <row r="51722" spans="14:16">
      <c r="N51722" s="102"/>
      <c r="O51722" s="93"/>
      <c r="P51722" s="93"/>
    </row>
    <row r="51723" spans="14:16">
      <c r="N51723" s="102"/>
      <c r="O51723" s="93"/>
      <c r="P51723" s="93"/>
    </row>
    <row r="51724" spans="14:16">
      <c r="N51724" s="102"/>
      <c r="O51724" s="93"/>
      <c r="P51724" s="93"/>
    </row>
    <row r="51725" spans="14:16">
      <c r="N51725" s="102"/>
      <c r="O51725" s="93"/>
      <c r="P51725" s="93"/>
    </row>
    <row r="51726" spans="14:16">
      <c r="N51726" s="102"/>
      <c r="O51726" s="93"/>
      <c r="P51726" s="93"/>
    </row>
    <row r="51727" spans="14:16">
      <c r="N51727" s="102"/>
      <c r="O51727" s="93"/>
      <c r="P51727" s="93"/>
    </row>
    <row r="51728" spans="14:16">
      <c r="N51728" s="102"/>
      <c r="O51728" s="93"/>
      <c r="P51728" s="93"/>
    </row>
    <row r="51729" spans="14:16">
      <c r="N51729" s="102"/>
      <c r="O51729" s="93"/>
      <c r="P51729" s="93"/>
    </row>
    <row r="51730" spans="14:16">
      <c r="N51730" s="102"/>
      <c r="O51730" s="93"/>
      <c r="P51730" s="93"/>
    </row>
    <row r="51731" spans="14:16">
      <c r="N51731" s="102"/>
      <c r="O51731" s="93"/>
      <c r="P51731" s="93"/>
    </row>
    <row r="51732" spans="14:16">
      <c r="N51732" s="102"/>
      <c r="O51732" s="93"/>
      <c r="P51732" s="93"/>
    </row>
    <row r="51733" spans="14:16">
      <c r="N51733" s="102"/>
      <c r="O51733" s="93"/>
      <c r="P51733" s="93"/>
    </row>
    <row r="51734" spans="14:16">
      <c r="N51734" s="102"/>
      <c r="O51734" s="93"/>
      <c r="P51734" s="93"/>
    </row>
    <row r="51735" spans="14:16">
      <c r="N51735" s="102"/>
      <c r="O51735" s="93"/>
      <c r="P51735" s="93"/>
    </row>
    <row r="51736" spans="14:16">
      <c r="N51736" s="102"/>
      <c r="O51736" s="93"/>
      <c r="P51736" s="93"/>
    </row>
    <row r="51737" spans="14:16">
      <c r="N51737" s="102"/>
      <c r="O51737" s="93"/>
      <c r="P51737" s="93"/>
    </row>
    <row r="51738" spans="14:16">
      <c r="N51738" s="102"/>
      <c r="O51738" s="93"/>
      <c r="P51738" s="93"/>
    </row>
    <row r="51739" spans="14:16">
      <c r="N51739" s="102"/>
      <c r="O51739" s="93"/>
      <c r="P51739" s="93"/>
    </row>
    <row r="51740" spans="14:16">
      <c r="N51740" s="102"/>
      <c r="O51740" s="93"/>
      <c r="P51740" s="93"/>
    </row>
    <row r="51741" spans="14:16">
      <c r="N51741" s="102"/>
      <c r="O51741" s="93"/>
      <c r="P51741" s="93"/>
    </row>
    <row r="51742" spans="14:16">
      <c r="N51742" s="102"/>
      <c r="O51742" s="93"/>
      <c r="P51742" s="93"/>
    </row>
    <row r="51743" spans="14:16">
      <c r="N51743" s="102"/>
      <c r="O51743" s="93"/>
      <c r="P51743" s="93"/>
    </row>
    <row r="51744" spans="14:16">
      <c r="N51744" s="102"/>
      <c r="O51744" s="93"/>
      <c r="P51744" s="93"/>
    </row>
    <row r="51745" spans="14:16">
      <c r="N51745" s="102"/>
      <c r="O51745" s="93"/>
      <c r="P51745" s="93"/>
    </row>
    <row r="51746" spans="14:16">
      <c r="N51746" s="102"/>
      <c r="O51746" s="93"/>
      <c r="P51746" s="93"/>
    </row>
    <row r="51747" spans="14:16">
      <c r="N51747" s="102"/>
      <c r="O51747" s="93"/>
      <c r="P51747" s="93"/>
    </row>
    <row r="51748" spans="14:16">
      <c r="N51748" s="102"/>
      <c r="O51748" s="93"/>
      <c r="P51748" s="93"/>
    </row>
    <row r="51749" spans="14:16">
      <c r="N51749" s="102"/>
      <c r="O51749" s="93"/>
      <c r="P51749" s="93"/>
    </row>
    <row r="51750" spans="14:16">
      <c r="N51750" s="102"/>
      <c r="O51750" s="93"/>
      <c r="P51750" s="93"/>
    </row>
    <row r="51751" spans="14:16">
      <c r="N51751" s="102"/>
      <c r="O51751" s="93"/>
      <c r="P51751" s="93"/>
    </row>
    <row r="51752" spans="14:16">
      <c r="N51752" s="102"/>
      <c r="O51752" s="93"/>
      <c r="P51752" s="93"/>
    </row>
    <row r="51753" spans="14:16">
      <c r="N51753" s="102"/>
      <c r="O51753" s="93"/>
      <c r="P51753" s="93"/>
    </row>
    <row r="51754" spans="14:16">
      <c r="N51754" s="102"/>
      <c r="O51754" s="93"/>
      <c r="P51754" s="93"/>
    </row>
    <row r="51755" spans="14:16">
      <c r="N51755" s="102"/>
      <c r="O51755" s="93"/>
      <c r="P51755" s="93"/>
    </row>
    <row r="51756" spans="14:16">
      <c r="N51756" s="102"/>
      <c r="O51756" s="93"/>
      <c r="P51756" s="93"/>
    </row>
    <row r="51757" spans="14:16">
      <c r="N51757" s="102"/>
      <c r="O51757" s="93"/>
      <c r="P51757" s="93"/>
    </row>
    <row r="51758" spans="14:16">
      <c r="N51758" s="102"/>
      <c r="O51758" s="93"/>
      <c r="P51758" s="93"/>
    </row>
    <row r="51759" spans="14:16">
      <c r="N51759" s="102"/>
      <c r="O51759" s="93"/>
      <c r="P51759" s="93"/>
    </row>
    <row r="51760" spans="14:16">
      <c r="N51760" s="102"/>
      <c r="O51760" s="93"/>
      <c r="P51760" s="93"/>
    </row>
    <row r="51761" spans="14:16">
      <c r="N51761" s="102"/>
      <c r="O51761" s="93"/>
      <c r="P51761" s="93"/>
    </row>
    <row r="51762" spans="14:16">
      <c r="N51762" s="102"/>
      <c r="O51762" s="93"/>
      <c r="P51762" s="93"/>
    </row>
    <row r="51763" spans="14:16">
      <c r="N51763" s="102"/>
      <c r="O51763" s="93"/>
      <c r="P51763" s="93"/>
    </row>
    <row r="51764" spans="14:16">
      <c r="N51764" s="102"/>
      <c r="O51764" s="93"/>
      <c r="P51764" s="93"/>
    </row>
    <row r="51765" spans="14:16">
      <c r="N51765" s="102"/>
      <c r="O51765" s="93"/>
      <c r="P51765" s="93"/>
    </row>
    <row r="51766" spans="14:16">
      <c r="N51766" s="102"/>
      <c r="O51766" s="93"/>
      <c r="P51766" s="93"/>
    </row>
    <row r="51767" spans="14:16">
      <c r="N51767" s="102"/>
      <c r="O51767" s="93"/>
      <c r="P51767" s="93"/>
    </row>
    <row r="51768" spans="14:16">
      <c r="N51768" s="102"/>
      <c r="O51768" s="93"/>
      <c r="P51768" s="93"/>
    </row>
    <row r="51769" spans="14:16">
      <c r="N51769" s="102"/>
      <c r="O51769" s="93"/>
      <c r="P51769" s="93"/>
    </row>
    <row r="51770" spans="14:16">
      <c r="N51770" s="102"/>
      <c r="O51770" s="93"/>
      <c r="P51770" s="93"/>
    </row>
    <row r="51771" spans="14:16">
      <c r="N51771" s="102"/>
      <c r="O51771" s="93"/>
      <c r="P51771" s="93"/>
    </row>
    <row r="51772" spans="14:16">
      <c r="N51772" s="102"/>
      <c r="O51772" s="93"/>
      <c r="P51772" s="93"/>
    </row>
    <row r="51773" spans="14:16">
      <c r="N51773" s="102"/>
      <c r="O51773" s="93"/>
      <c r="P51773" s="93"/>
    </row>
    <row r="51774" spans="14:16">
      <c r="N51774" s="102"/>
      <c r="O51774" s="93"/>
      <c r="P51774" s="93"/>
    </row>
    <row r="51775" spans="14:16">
      <c r="N51775" s="102"/>
      <c r="O51775" s="93"/>
      <c r="P51775" s="93"/>
    </row>
    <row r="51776" spans="14:16">
      <c r="N51776" s="102"/>
      <c r="O51776" s="93"/>
      <c r="P51776" s="93"/>
    </row>
    <row r="51777" spans="14:16">
      <c r="N51777" s="102"/>
      <c r="O51777" s="93"/>
      <c r="P51777" s="93"/>
    </row>
    <row r="51778" spans="14:16">
      <c r="N51778" s="102"/>
      <c r="O51778" s="93"/>
      <c r="P51778" s="93"/>
    </row>
    <row r="51779" spans="14:16">
      <c r="N51779" s="102"/>
      <c r="O51779" s="93"/>
      <c r="P51779" s="93"/>
    </row>
    <row r="51780" spans="14:16">
      <c r="N51780" s="102"/>
      <c r="O51780" s="93"/>
      <c r="P51780" s="93"/>
    </row>
    <row r="51781" spans="14:16">
      <c r="N51781" s="102"/>
      <c r="O51781" s="93"/>
      <c r="P51781" s="93"/>
    </row>
    <row r="51782" spans="14:16">
      <c r="N51782" s="102"/>
      <c r="O51782" s="93"/>
      <c r="P51782" s="93"/>
    </row>
    <row r="51783" spans="14:16">
      <c r="N51783" s="102"/>
      <c r="O51783" s="93"/>
      <c r="P51783" s="93"/>
    </row>
    <row r="51784" spans="14:16">
      <c r="N51784" s="102"/>
      <c r="O51784" s="93"/>
      <c r="P51784" s="93"/>
    </row>
    <row r="51785" spans="14:16">
      <c r="N51785" s="102"/>
      <c r="O51785" s="93"/>
      <c r="P51785" s="93"/>
    </row>
    <row r="51786" spans="14:16">
      <c r="N51786" s="102"/>
      <c r="O51786" s="93"/>
      <c r="P51786" s="93"/>
    </row>
    <row r="51787" spans="14:16">
      <c r="N51787" s="102"/>
      <c r="O51787" s="93"/>
      <c r="P51787" s="93"/>
    </row>
    <row r="51788" spans="14:16">
      <c r="N51788" s="102"/>
      <c r="O51788" s="93"/>
      <c r="P51788" s="93"/>
    </row>
    <row r="51789" spans="14:16">
      <c r="N51789" s="102"/>
      <c r="O51789" s="93"/>
      <c r="P51789" s="93"/>
    </row>
    <row r="51790" spans="14:16">
      <c r="N51790" s="102"/>
      <c r="O51790" s="93"/>
      <c r="P51790" s="93"/>
    </row>
    <row r="51791" spans="14:16">
      <c r="N51791" s="102"/>
      <c r="O51791" s="93"/>
      <c r="P51791" s="93"/>
    </row>
    <row r="51792" spans="14:16">
      <c r="N51792" s="102"/>
      <c r="O51792" s="93"/>
      <c r="P51792" s="93"/>
    </row>
    <row r="51793" spans="14:16">
      <c r="N51793" s="102"/>
      <c r="O51793" s="93"/>
      <c r="P51793" s="93"/>
    </row>
    <row r="51794" spans="14:16">
      <c r="N51794" s="102"/>
      <c r="O51794" s="93"/>
      <c r="P51794" s="93"/>
    </row>
    <row r="51795" spans="14:16">
      <c r="N51795" s="102"/>
      <c r="O51795" s="93"/>
      <c r="P51795" s="93"/>
    </row>
    <row r="51796" spans="14:16">
      <c r="N51796" s="102"/>
      <c r="O51796" s="93"/>
      <c r="P51796" s="93"/>
    </row>
    <row r="51797" spans="14:16">
      <c r="N51797" s="102"/>
      <c r="O51797" s="93"/>
      <c r="P51797" s="93"/>
    </row>
    <row r="51798" spans="14:16">
      <c r="N51798" s="102"/>
      <c r="O51798" s="93"/>
      <c r="P51798" s="93"/>
    </row>
    <row r="51799" spans="14:16">
      <c r="N51799" s="102"/>
      <c r="O51799" s="93"/>
      <c r="P51799" s="93"/>
    </row>
    <row r="51800" spans="14:16">
      <c r="N51800" s="102"/>
      <c r="O51800" s="93"/>
      <c r="P51800" s="93"/>
    </row>
    <row r="51801" spans="14:16">
      <c r="N51801" s="102"/>
      <c r="O51801" s="93"/>
      <c r="P51801" s="93"/>
    </row>
    <row r="51802" spans="14:16">
      <c r="N51802" s="102"/>
      <c r="O51802" s="93"/>
      <c r="P51802" s="93"/>
    </row>
    <row r="51803" spans="14:16">
      <c r="N51803" s="102"/>
      <c r="O51803" s="93"/>
      <c r="P51803" s="93"/>
    </row>
    <row r="51804" spans="14:16">
      <c r="N51804" s="102"/>
      <c r="O51804" s="93"/>
      <c r="P51804" s="93"/>
    </row>
    <row r="51805" spans="14:16">
      <c r="N51805" s="102"/>
      <c r="O51805" s="93"/>
      <c r="P51805" s="93"/>
    </row>
    <row r="51806" spans="14:16">
      <c r="N51806" s="102"/>
      <c r="O51806" s="93"/>
      <c r="P51806" s="93"/>
    </row>
    <row r="51807" spans="14:16">
      <c r="N51807" s="102"/>
      <c r="O51807" s="93"/>
      <c r="P51807" s="93"/>
    </row>
    <row r="51808" spans="14:16">
      <c r="N51808" s="102"/>
      <c r="O51808" s="93"/>
      <c r="P51808" s="93"/>
    </row>
    <row r="51809" spans="14:16">
      <c r="N51809" s="102"/>
      <c r="O51809" s="93"/>
      <c r="P51809" s="93"/>
    </row>
    <row r="51810" spans="14:16">
      <c r="N51810" s="102"/>
      <c r="O51810" s="93"/>
      <c r="P51810" s="93"/>
    </row>
    <row r="51811" spans="14:16">
      <c r="N51811" s="102"/>
      <c r="O51811" s="93"/>
      <c r="P51811" s="93"/>
    </row>
    <row r="51812" spans="14:16">
      <c r="N51812" s="102"/>
      <c r="O51812" s="93"/>
      <c r="P51812" s="93"/>
    </row>
    <row r="51813" spans="14:16">
      <c r="N51813" s="102"/>
      <c r="O51813" s="93"/>
      <c r="P51813" s="93"/>
    </row>
    <row r="51814" spans="14:16">
      <c r="N51814" s="102"/>
      <c r="O51814" s="93"/>
      <c r="P51814" s="93"/>
    </row>
    <row r="51815" spans="14:16">
      <c r="N51815" s="102"/>
      <c r="O51815" s="93"/>
      <c r="P51815" s="93"/>
    </row>
    <row r="51816" spans="14:16">
      <c r="N51816" s="102"/>
      <c r="O51816" s="93"/>
      <c r="P51816" s="93"/>
    </row>
    <row r="51817" spans="14:16">
      <c r="N51817" s="102"/>
      <c r="O51817" s="93"/>
      <c r="P51817" s="93"/>
    </row>
    <row r="51818" spans="14:16">
      <c r="N51818" s="102"/>
      <c r="O51818" s="93"/>
      <c r="P51818" s="93"/>
    </row>
    <row r="51819" spans="14:16">
      <c r="N51819" s="102"/>
      <c r="O51819" s="93"/>
      <c r="P51819" s="93"/>
    </row>
    <row r="51820" spans="14:16">
      <c r="N51820" s="102"/>
      <c r="O51820" s="93"/>
      <c r="P51820" s="93"/>
    </row>
    <row r="51821" spans="14:16">
      <c r="N51821" s="102"/>
      <c r="O51821" s="93"/>
      <c r="P51821" s="93"/>
    </row>
    <row r="51822" spans="14:16">
      <c r="N51822" s="102"/>
      <c r="O51822" s="93"/>
      <c r="P51822" s="93"/>
    </row>
    <row r="51823" spans="14:16">
      <c r="N51823" s="102"/>
      <c r="O51823" s="93"/>
      <c r="P51823" s="93"/>
    </row>
    <row r="51824" spans="14:16">
      <c r="N51824" s="102"/>
      <c r="O51824" s="93"/>
      <c r="P51824" s="93"/>
    </row>
    <row r="51825" spans="14:16">
      <c r="N51825" s="102"/>
      <c r="O51825" s="93"/>
      <c r="P51825" s="93"/>
    </row>
    <row r="51826" spans="14:16">
      <c r="N51826" s="102"/>
      <c r="O51826" s="93"/>
      <c r="P51826" s="93"/>
    </row>
    <row r="51827" spans="14:16">
      <c r="N51827" s="102"/>
      <c r="O51827" s="93"/>
      <c r="P51827" s="93"/>
    </row>
    <row r="51828" spans="14:16">
      <c r="N51828" s="102"/>
      <c r="O51828" s="93"/>
      <c r="P51828" s="93"/>
    </row>
    <row r="51829" spans="14:16">
      <c r="N51829" s="102"/>
      <c r="O51829" s="93"/>
      <c r="P51829" s="93"/>
    </row>
    <row r="51830" spans="14:16">
      <c r="N51830" s="102"/>
      <c r="O51830" s="93"/>
      <c r="P51830" s="93"/>
    </row>
    <row r="51831" spans="14:16">
      <c r="N51831" s="102"/>
      <c r="O51831" s="93"/>
      <c r="P51831" s="93"/>
    </row>
    <row r="51832" spans="14:16">
      <c r="N51832" s="102"/>
      <c r="O51832" s="93"/>
      <c r="P51832" s="93"/>
    </row>
    <row r="51833" spans="14:16">
      <c r="N51833" s="102"/>
      <c r="O51833" s="93"/>
      <c r="P51833" s="93"/>
    </row>
    <row r="51834" spans="14:16">
      <c r="N51834" s="102"/>
      <c r="O51834" s="93"/>
      <c r="P51834" s="93"/>
    </row>
    <row r="51835" spans="14:16">
      <c r="N51835" s="102"/>
      <c r="O51835" s="93"/>
      <c r="P51835" s="93"/>
    </row>
    <row r="51836" spans="14:16">
      <c r="N51836" s="102"/>
      <c r="O51836" s="93"/>
      <c r="P51836" s="93"/>
    </row>
    <row r="51837" spans="14:16">
      <c r="N51837" s="102"/>
      <c r="O51837" s="93"/>
      <c r="P51837" s="93"/>
    </row>
    <row r="51838" spans="14:16">
      <c r="N51838" s="102"/>
      <c r="O51838" s="93"/>
      <c r="P51838" s="93"/>
    </row>
    <row r="51839" spans="14:16">
      <c r="N51839" s="102"/>
      <c r="O51839" s="93"/>
      <c r="P51839" s="93"/>
    </row>
    <row r="51840" spans="14:16">
      <c r="N51840" s="102"/>
      <c r="O51840" s="93"/>
      <c r="P51840" s="93"/>
    </row>
    <row r="51841" spans="14:16">
      <c r="N51841" s="102"/>
      <c r="O51841" s="93"/>
      <c r="P51841" s="93"/>
    </row>
    <row r="51842" spans="14:16">
      <c r="N51842" s="102"/>
      <c r="O51842" s="93"/>
      <c r="P51842" s="93"/>
    </row>
    <row r="51843" spans="14:16">
      <c r="N51843" s="102"/>
      <c r="O51843" s="93"/>
      <c r="P51843" s="93"/>
    </row>
    <row r="51844" spans="14:16">
      <c r="N51844" s="102"/>
      <c r="O51844" s="93"/>
      <c r="P51844" s="93"/>
    </row>
    <row r="51845" spans="14:16">
      <c r="N51845" s="102"/>
      <c r="O51845" s="93"/>
      <c r="P51845" s="93"/>
    </row>
    <row r="51846" spans="14:16">
      <c r="N51846" s="102"/>
      <c r="O51846" s="93"/>
      <c r="P51846" s="93"/>
    </row>
    <row r="51847" spans="14:16">
      <c r="N51847" s="102"/>
      <c r="O51847" s="93"/>
      <c r="P51847" s="93"/>
    </row>
    <row r="51848" spans="14:16">
      <c r="N51848" s="102"/>
      <c r="O51848" s="93"/>
      <c r="P51848" s="93"/>
    </row>
    <row r="51849" spans="14:16">
      <c r="N51849" s="102"/>
      <c r="O51849" s="93"/>
      <c r="P51849" s="93"/>
    </row>
    <row r="51850" spans="14:16">
      <c r="N51850" s="102"/>
      <c r="O51850" s="93"/>
      <c r="P51850" s="93"/>
    </row>
    <row r="51851" spans="14:16">
      <c r="N51851" s="102"/>
      <c r="O51851" s="93"/>
      <c r="P51851" s="93"/>
    </row>
    <row r="51852" spans="14:16">
      <c r="N51852" s="102"/>
      <c r="O51852" s="93"/>
      <c r="P51852" s="93"/>
    </row>
    <row r="51853" spans="14:16">
      <c r="N51853" s="102"/>
      <c r="O51853" s="93"/>
      <c r="P51853" s="93"/>
    </row>
    <row r="51854" spans="14:16">
      <c r="N51854" s="102"/>
      <c r="O51854" s="93"/>
      <c r="P51854" s="93"/>
    </row>
    <row r="51855" spans="14:16">
      <c r="N51855" s="102"/>
      <c r="O51855" s="93"/>
      <c r="P51855" s="93"/>
    </row>
    <row r="51856" spans="14:16">
      <c r="N51856" s="102"/>
      <c r="O51856" s="93"/>
      <c r="P51856" s="93"/>
    </row>
    <row r="51857" spans="14:16">
      <c r="N51857" s="102"/>
      <c r="O51857" s="93"/>
      <c r="P51857" s="93"/>
    </row>
    <row r="51858" spans="14:16">
      <c r="N51858" s="102"/>
      <c r="O51858" s="93"/>
      <c r="P51858" s="93"/>
    </row>
    <row r="51859" spans="14:16">
      <c r="N51859" s="102"/>
      <c r="O51859" s="93"/>
      <c r="P51859" s="93"/>
    </row>
    <row r="51860" spans="14:16">
      <c r="N51860" s="102"/>
      <c r="O51860" s="93"/>
      <c r="P51860" s="93"/>
    </row>
    <row r="51861" spans="14:16">
      <c r="N51861" s="102"/>
      <c r="O51861" s="93"/>
      <c r="P51861" s="93"/>
    </row>
    <row r="51862" spans="14:16">
      <c r="N51862" s="102"/>
      <c r="O51862" s="93"/>
      <c r="P51862" s="93"/>
    </row>
    <row r="51863" spans="14:16">
      <c r="N51863" s="102"/>
      <c r="O51863" s="93"/>
      <c r="P51863" s="93"/>
    </row>
    <row r="51864" spans="14:16">
      <c r="N51864" s="102"/>
      <c r="O51864" s="93"/>
      <c r="P51864" s="93"/>
    </row>
    <row r="51865" spans="14:16">
      <c r="N51865" s="102"/>
      <c r="O51865" s="93"/>
      <c r="P51865" s="93"/>
    </row>
    <row r="51866" spans="14:16">
      <c r="N51866" s="102"/>
      <c r="O51866" s="93"/>
      <c r="P51866" s="93"/>
    </row>
    <row r="51867" spans="14:16">
      <c r="N51867" s="102"/>
      <c r="O51867" s="93"/>
      <c r="P51867" s="93"/>
    </row>
    <row r="51868" spans="14:16">
      <c r="N51868" s="102"/>
      <c r="O51868" s="93"/>
      <c r="P51868" s="93"/>
    </row>
    <row r="51869" spans="14:16">
      <c r="N51869" s="102"/>
      <c r="O51869" s="93"/>
      <c r="P51869" s="93"/>
    </row>
    <row r="51870" spans="14:16">
      <c r="N51870" s="102"/>
      <c r="O51870" s="93"/>
      <c r="P51870" s="93"/>
    </row>
    <row r="51871" spans="14:16">
      <c r="N51871" s="102"/>
      <c r="O51871" s="93"/>
      <c r="P51871" s="93"/>
    </row>
    <row r="51872" spans="14:16">
      <c r="N51872" s="102"/>
      <c r="O51872" s="93"/>
      <c r="P51872" s="93"/>
    </row>
    <row r="51873" spans="14:16">
      <c r="N51873" s="102"/>
      <c r="O51873" s="93"/>
      <c r="P51873" s="93"/>
    </row>
    <row r="51874" spans="14:16">
      <c r="N51874" s="102"/>
      <c r="O51874" s="93"/>
      <c r="P51874" s="93"/>
    </row>
    <row r="51875" spans="14:16">
      <c r="N51875" s="102"/>
      <c r="O51875" s="93"/>
      <c r="P51875" s="93"/>
    </row>
    <row r="51876" spans="14:16">
      <c r="N51876" s="102"/>
      <c r="O51876" s="93"/>
      <c r="P51876" s="93"/>
    </row>
    <row r="51877" spans="14:16">
      <c r="N51877" s="102"/>
      <c r="O51877" s="93"/>
      <c r="P51877" s="93"/>
    </row>
    <row r="51878" spans="14:16">
      <c r="N51878" s="102"/>
      <c r="O51878" s="93"/>
      <c r="P51878" s="93"/>
    </row>
    <row r="51879" spans="14:16">
      <c r="N51879" s="102"/>
      <c r="O51879" s="93"/>
      <c r="P51879" s="93"/>
    </row>
    <row r="51880" spans="14:16">
      <c r="N51880" s="102"/>
      <c r="O51880" s="93"/>
      <c r="P51880" s="93"/>
    </row>
    <row r="51881" spans="14:16">
      <c r="N51881" s="102"/>
      <c r="O51881" s="93"/>
      <c r="P51881" s="93"/>
    </row>
    <row r="51882" spans="14:16">
      <c r="N51882" s="102"/>
      <c r="O51882" s="93"/>
      <c r="P51882" s="93"/>
    </row>
    <row r="51883" spans="14:16">
      <c r="N51883" s="102"/>
      <c r="O51883" s="93"/>
      <c r="P51883" s="93"/>
    </row>
    <row r="51884" spans="14:16">
      <c r="N51884" s="102"/>
      <c r="O51884" s="93"/>
      <c r="P51884" s="93"/>
    </row>
    <row r="51885" spans="14:16">
      <c r="N51885" s="102"/>
      <c r="O51885" s="93"/>
      <c r="P51885" s="93"/>
    </row>
    <row r="51886" spans="14:16">
      <c r="N51886" s="102"/>
      <c r="O51886" s="93"/>
      <c r="P51886" s="93"/>
    </row>
    <row r="51887" spans="14:16">
      <c r="N51887" s="102"/>
      <c r="O51887" s="93"/>
      <c r="P51887" s="93"/>
    </row>
    <row r="51888" spans="14:16">
      <c r="N51888" s="102"/>
      <c r="O51888" s="93"/>
      <c r="P51888" s="93"/>
    </row>
    <row r="51889" spans="14:16">
      <c r="N51889" s="102"/>
      <c r="O51889" s="93"/>
      <c r="P51889" s="93"/>
    </row>
    <row r="51890" spans="14:16">
      <c r="N51890" s="102"/>
      <c r="O51890" s="93"/>
      <c r="P51890" s="93"/>
    </row>
    <row r="51891" spans="14:16">
      <c r="N51891" s="102"/>
      <c r="O51891" s="93"/>
      <c r="P51891" s="93"/>
    </row>
    <row r="51892" spans="14:16">
      <c r="N51892" s="102"/>
      <c r="O51892" s="93"/>
      <c r="P51892" s="93"/>
    </row>
    <row r="51893" spans="14:16">
      <c r="N51893" s="102"/>
      <c r="O51893" s="93"/>
      <c r="P51893" s="93"/>
    </row>
    <row r="51894" spans="14:16">
      <c r="N51894" s="102"/>
      <c r="O51894" s="93"/>
      <c r="P51894" s="93"/>
    </row>
    <row r="51895" spans="14:16">
      <c r="N51895" s="102"/>
      <c r="O51895" s="93"/>
      <c r="P51895" s="93"/>
    </row>
    <row r="51896" spans="14:16">
      <c r="N51896" s="102"/>
      <c r="O51896" s="93"/>
      <c r="P51896" s="93"/>
    </row>
    <row r="51897" spans="14:16">
      <c r="N51897" s="102"/>
      <c r="O51897" s="93"/>
      <c r="P51897" s="93"/>
    </row>
    <row r="51898" spans="14:16">
      <c r="N51898" s="102"/>
      <c r="O51898" s="93"/>
      <c r="P51898" s="93"/>
    </row>
    <row r="51899" spans="14:16">
      <c r="N51899" s="102"/>
      <c r="O51899" s="93"/>
      <c r="P51899" s="93"/>
    </row>
    <row r="51900" spans="14:16">
      <c r="N51900" s="102"/>
      <c r="O51900" s="93"/>
      <c r="P51900" s="93"/>
    </row>
    <row r="51901" spans="14:16">
      <c r="N51901" s="102"/>
      <c r="O51901" s="93"/>
      <c r="P51901" s="93"/>
    </row>
    <row r="51902" spans="14:16">
      <c r="N51902" s="102"/>
      <c r="O51902" s="93"/>
      <c r="P51902" s="93"/>
    </row>
    <row r="51903" spans="14:16">
      <c r="N51903" s="102"/>
      <c r="O51903" s="93"/>
      <c r="P51903" s="93"/>
    </row>
    <row r="51904" spans="14:16">
      <c r="N51904" s="102"/>
      <c r="O51904" s="93"/>
      <c r="P51904" s="93"/>
    </row>
    <row r="51905" spans="14:16">
      <c r="N51905" s="102"/>
      <c r="O51905" s="93"/>
      <c r="P51905" s="93"/>
    </row>
    <row r="51906" spans="14:16">
      <c r="N51906" s="102"/>
      <c r="O51906" s="93"/>
      <c r="P51906" s="93"/>
    </row>
    <row r="51907" spans="14:16">
      <c r="N51907" s="102"/>
      <c r="O51907" s="93"/>
      <c r="P51907" s="93"/>
    </row>
    <row r="51908" spans="14:16">
      <c r="N51908" s="102"/>
      <c r="O51908" s="93"/>
      <c r="P51908" s="93"/>
    </row>
    <row r="51909" spans="14:16">
      <c r="N51909" s="102"/>
      <c r="O51909" s="93"/>
      <c r="P51909" s="93"/>
    </row>
    <row r="51910" spans="14:16">
      <c r="N51910" s="102"/>
      <c r="O51910" s="93"/>
      <c r="P51910" s="93"/>
    </row>
    <row r="51911" spans="14:16">
      <c r="N51911" s="102"/>
      <c r="O51911" s="93"/>
      <c r="P51911" s="93"/>
    </row>
    <row r="51912" spans="14:16">
      <c r="N51912" s="102"/>
      <c r="O51912" s="93"/>
      <c r="P51912" s="93"/>
    </row>
    <row r="51913" spans="14:16">
      <c r="N51913" s="102"/>
      <c r="O51913" s="93"/>
      <c r="P51913" s="93"/>
    </row>
    <row r="51914" spans="14:16">
      <c r="N51914" s="102"/>
      <c r="O51914" s="93"/>
      <c r="P51914" s="93"/>
    </row>
    <row r="51915" spans="14:16">
      <c r="N51915" s="102"/>
      <c r="O51915" s="93"/>
      <c r="P51915" s="93"/>
    </row>
    <row r="51916" spans="14:16">
      <c r="N51916" s="102"/>
      <c r="O51916" s="93"/>
      <c r="P51916" s="93"/>
    </row>
    <row r="51917" spans="14:16">
      <c r="N51917" s="102"/>
      <c r="O51917" s="93"/>
      <c r="P51917" s="93"/>
    </row>
    <row r="51918" spans="14:16">
      <c r="N51918" s="102"/>
      <c r="O51918" s="93"/>
      <c r="P51918" s="93"/>
    </row>
    <row r="51919" spans="14:16">
      <c r="N51919" s="102"/>
      <c r="O51919" s="93"/>
      <c r="P51919" s="93"/>
    </row>
    <row r="51920" spans="14:16">
      <c r="N51920" s="102"/>
      <c r="O51920" s="93"/>
      <c r="P51920" s="93"/>
    </row>
    <row r="51921" spans="14:16">
      <c r="N51921" s="102"/>
      <c r="O51921" s="93"/>
      <c r="P51921" s="93"/>
    </row>
    <row r="51922" spans="14:16">
      <c r="N51922" s="102"/>
      <c r="O51922" s="93"/>
      <c r="P51922" s="93"/>
    </row>
    <row r="51923" spans="14:16">
      <c r="N51923" s="102"/>
      <c r="O51923" s="93"/>
      <c r="P51923" s="93"/>
    </row>
    <row r="51924" spans="14:16">
      <c r="N51924" s="102"/>
      <c r="O51924" s="93"/>
      <c r="P51924" s="93"/>
    </row>
    <row r="51925" spans="14:16">
      <c r="N51925" s="102"/>
      <c r="O51925" s="93"/>
      <c r="P51925" s="93"/>
    </row>
    <row r="51926" spans="14:16">
      <c r="N51926" s="102"/>
      <c r="O51926" s="93"/>
      <c r="P51926" s="93"/>
    </row>
    <row r="51927" spans="14:16">
      <c r="N51927" s="102"/>
      <c r="O51927" s="93"/>
      <c r="P51927" s="93"/>
    </row>
    <row r="51928" spans="14:16">
      <c r="N51928" s="102"/>
      <c r="O51928" s="93"/>
      <c r="P51928" s="93"/>
    </row>
    <row r="51929" spans="14:16">
      <c r="N51929" s="102"/>
      <c r="O51929" s="93"/>
      <c r="P51929" s="93"/>
    </row>
    <row r="51930" spans="14:16">
      <c r="N51930" s="102"/>
      <c r="O51930" s="93"/>
      <c r="P51930" s="93"/>
    </row>
    <row r="51931" spans="14:16">
      <c r="N51931" s="102"/>
      <c r="O51931" s="93"/>
      <c r="P51931" s="93"/>
    </row>
    <row r="51932" spans="14:16">
      <c r="N51932" s="102"/>
      <c r="O51932" s="93"/>
      <c r="P51932" s="93"/>
    </row>
    <row r="51933" spans="14:16">
      <c r="N51933" s="102"/>
      <c r="O51933" s="93"/>
      <c r="P51933" s="93"/>
    </row>
    <row r="51934" spans="14:16">
      <c r="N51934" s="102"/>
      <c r="O51934" s="93"/>
      <c r="P51934" s="93"/>
    </row>
    <row r="51935" spans="14:16">
      <c r="N51935" s="102"/>
      <c r="O51935" s="93"/>
      <c r="P51935" s="93"/>
    </row>
    <row r="51936" spans="14:16">
      <c r="N51936" s="102"/>
      <c r="O51936" s="93"/>
      <c r="P51936" s="93"/>
    </row>
    <row r="51937" spans="14:16">
      <c r="N51937" s="102"/>
      <c r="O51937" s="93"/>
      <c r="P51937" s="93"/>
    </row>
    <row r="51938" spans="14:16">
      <c r="N51938" s="102"/>
      <c r="O51938" s="93"/>
      <c r="P51938" s="93"/>
    </row>
    <row r="51939" spans="14:16">
      <c r="N51939" s="102"/>
      <c r="O51939" s="93"/>
      <c r="P51939" s="93"/>
    </row>
    <row r="51940" spans="14:16">
      <c r="N51940" s="102"/>
      <c r="O51940" s="93"/>
      <c r="P51940" s="93"/>
    </row>
    <row r="51941" spans="14:16">
      <c r="N51941" s="102"/>
      <c r="O51941" s="93"/>
      <c r="P51941" s="93"/>
    </row>
    <row r="51942" spans="14:16">
      <c r="N51942" s="102"/>
      <c r="O51942" s="93"/>
      <c r="P51942" s="93"/>
    </row>
    <row r="51943" spans="14:16">
      <c r="N51943" s="102"/>
      <c r="O51943" s="93"/>
      <c r="P51943" s="93"/>
    </row>
    <row r="51944" spans="14:16">
      <c r="N51944" s="102"/>
      <c r="O51944" s="93"/>
      <c r="P51944" s="93"/>
    </row>
    <row r="51945" spans="14:16">
      <c r="N51945" s="102"/>
      <c r="O51945" s="93"/>
      <c r="P51945" s="93"/>
    </row>
    <row r="51946" spans="14:16">
      <c r="N51946" s="102"/>
      <c r="O51946" s="93"/>
      <c r="P51946" s="93"/>
    </row>
    <row r="51947" spans="14:16">
      <c r="N51947" s="102"/>
      <c r="O51947" s="93"/>
      <c r="P51947" s="93"/>
    </row>
    <row r="51948" spans="14:16">
      <c r="N51948" s="102"/>
      <c r="O51948" s="93"/>
      <c r="P51948" s="93"/>
    </row>
    <row r="51949" spans="14:16">
      <c r="N51949" s="102"/>
      <c r="O51949" s="93"/>
      <c r="P51949" s="93"/>
    </row>
    <row r="51950" spans="14:16">
      <c r="N51950" s="102"/>
      <c r="O51950" s="93"/>
      <c r="P51950" s="93"/>
    </row>
    <row r="51951" spans="14:16">
      <c r="N51951" s="102"/>
      <c r="O51951" s="93"/>
      <c r="P51951" s="93"/>
    </row>
    <row r="51952" spans="14:16">
      <c r="N51952" s="102"/>
      <c r="O51952" s="93"/>
      <c r="P51952" s="93"/>
    </row>
    <row r="51953" spans="14:16">
      <c r="N51953" s="102"/>
      <c r="O51953" s="93"/>
      <c r="P51953" s="93"/>
    </row>
    <row r="51954" spans="14:16">
      <c r="N51954" s="102"/>
      <c r="O51954" s="93"/>
      <c r="P51954" s="93"/>
    </row>
    <row r="51955" spans="14:16">
      <c r="N51955" s="102"/>
      <c r="O51955" s="93"/>
      <c r="P51955" s="93"/>
    </row>
    <row r="51956" spans="14:16">
      <c r="N51956" s="102"/>
      <c r="O51956" s="93"/>
      <c r="P51956" s="93"/>
    </row>
    <row r="51957" spans="14:16">
      <c r="N51957" s="102"/>
      <c r="O51957" s="93"/>
      <c r="P51957" s="93"/>
    </row>
    <row r="51958" spans="14:16">
      <c r="N51958" s="102"/>
      <c r="O51958" s="93"/>
      <c r="P51958" s="93"/>
    </row>
    <row r="51959" spans="14:16">
      <c r="N51959" s="102"/>
      <c r="O51959" s="93"/>
      <c r="P51959" s="93"/>
    </row>
    <row r="51960" spans="14:16">
      <c r="N51960" s="102"/>
      <c r="O51960" s="93"/>
      <c r="P51960" s="93"/>
    </row>
    <row r="51961" spans="14:16">
      <c r="N51961" s="102"/>
      <c r="O51961" s="93"/>
      <c r="P51961" s="93"/>
    </row>
    <row r="51962" spans="14:16">
      <c r="N51962" s="102"/>
      <c r="O51962" s="93"/>
      <c r="P51962" s="93"/>
    </row>
    <row r="51963" spans="14:16">
      <c r="N51963" s="102"/>
      <c r="O51963" s="93"/>
      <c r="P51963" s="93"/>
    </row>
    <row r="51964" spans="14:16">
      <c r="N51964" s="102"/>
      <c r="O51964" s="93"/>
      <c r="P51964" s="93"/>
    </row>
    <row r="51965" spans="14:16">
      <c r="N51965" s="102"/>
      <c r="O51965" s="93"/>
      <c r="P51965" s="93"/>
    </row>
    <row r="51966" spans="14:16">
      <c r="N51966" s="102"/>
      <c r="O51966" s="93"/>
      <c r="P51966" s="93"/>
    </row>
    <row r="51967" spans="14:16">
      <c r="N51967" s="102"/>
      <c r="O51967" s="93"/>
      <c r="P51967" s="93"/>
    </row>
    <row r="51968" spans="14:16">
      <c r="N51968" s="102"/>
      <c r="O51968" s="93"/>
      <c r="P51968" s="93"/>
    </row>
    <row r="51969" spans="14:16">
      <c r="N51969" s="102"/>
      <c r="O51969" s="93"/>
      <c r="P51969" s="93"/>
    </row>
    <row r="51970" spans="14:16">
      <c r="N51970" s="102"/>
      <c r="O51970" s="93"/>
      <c r="P51970" s="93"/>
    </row>
    <row r="51971" spans="14:16">
      <c r="N51971" s="102"/>
      <c r="O51971" s="93"/>
      <c r="P51971" s="93"/>
    </row>
    <row r="51972" spans="14:16">
      <c r="N51972" s="102"/>
      <c r="O51972" s="93"/>
      <c r="P51972" s="93"/>
    </row>
    <row r="51973" spans="14:16">
      <c r="N51973" s="102"/>
      <c r="O51973" s="93"/>
      <c r="P51973" s="93"/>
    </row>
    <row r="51974" spans="14:16">
      <c r="N51974" s="102"/>
      <c r="O51974" s="93"/>
      <c r="P51974" s="93"/>
    </row>
    <row r="51975" spans="14:16">
      <c r="N51975" s="102"/>
      <c r="O51975" s="93"/>
      <c r="P51975" s="93"/>
    </row>
    <row r="51976" spans="14:16">
      <c r="N51976" s="102"/>
      <c r="O51976" s="93"/>
      <c r="P51976" s="93"/>
    </row>
    <row r="51977" spans="14:16">
      <c r="N51977" s="102"/>
      <c r="O51977" s="93"/>
      <c r="P51977" s="93"/>
    </row>
    <row r="51978" spans="14:16">
      <c r="N51978" s="102"/>
      <c r="O51978" s="93"/>
      <c r="P51978" s="93"/>
    </row>
    <row r="51979" spans="14:16">
      <c r="N51979" s="102"/>
      <c r="O51979" s="93"/>
      <c r="P51979" s="93"/>
    </row>
    <row r="51980" spans="14:16">
      <c r="N51980" s="102"/>
      <c r="O51980" s="93"/>
      <c r="P51980" s="93"/>
    </row>
    <row r="51981" spans="14:16">
      <c r="N51981" s="102"/>
      <c r="O51981" s="93"/>
      <c r="P51981" s="93"/>
    </row>
    <row r="51982" spans="14:16">
      <c r="N51982" s="102"/>
      <c r="O51982" s="93"/>
      <c r="P51982" s="93"/>
    </row>
    <row r="51983" spans="14:16">
      <c r="N51983" s="102"/>
      <c r="O51983" s="93"/>
      <c r="P51983" s="93"/>
    </row>
    <row r="51984" spans="14:16">
      <c r="N51984" s="102"/>
      <c r="O51984" s="93"/>
      <c r="P51984" s="93"/>
    </row>
    <row r="51985" spans="14:16">
      <c r="N51985" s="102"/>
      <c r="O51985" s="93"/>
      <c r="P51985" s="93"/>
    </row>
    <row r="51986" spans="14:16">
      <c r="N51986" s="102"/>
      <c r="O51986" s="93"/>
      <c r="P51986" s="93"/>
    </row>
    <row r="51987" spans="14:16">
      <c r="N51987" s="102"/>
      <c r="O51987" s="93"/>
      <c r="P51987" s="93"/>
    </row>
    <row r="51988" spans="14:16">
      <c r="N51988" s="102"/>
      <c r="O51988" s="93"/>
      <c r="P51988" s="93"/>
    </row>
    <row r="51989" spans="14:16">
      <c r="N51989" s="102"/>
      <c r="O51989" s="93"/>
      <c r="P51989" s="93"/>
    </row>
    <row r="51990" spans="14:16">
      <c r="N51990" s="102"/>
      <c r="O51990" s="93"/>
      <c r="P51990" s="93"/>
    </row>
    <row r="51991" spans="14:16">
      <c r="N51991" s="102"/>
      <c r="O51991" s="93"/>
      <c r="P51991" s="93"/>
    </row>
    <row r="51992" spans="14:16">
      <c r="N51992" s="102"/>
      <c r="O51992" s="93"/>
      <c r="P51992" s="93"/>
    </row>
    <row r="51993" spans="14:16">
      <c r="N51993" s="102"/>
      <c r="O51993" s="93"/>
      <c r="P51993" s="93"/>
    </row>
    <row r="51994" spans="14:16">
      <c r="N51994" s="102"/>
      <c r="O51994" s="93"/>
      <c r="P51994" s="93"/>
    </row>
    <row r="51995" spans="14:16">
      <c r="N51995" s="102"/>
      <c r="O51995" s="93"/>
      <c r="P51995" s="93"/>
    </row>
    <row r="51996" spans="14:16">
      <c r="N51996" s="102"/>
      <c r="O51996" s="93"/>
      <c r="P51996" s="93"/>
    </row>
    <row r="51997" spans="14:16">
      <c r="N51997" s="102"/>
      <c r="O51997" s="93"/>
      <c r="P51997" s="93"/>
    </row>
    <row r="51998" spans="14:16">
      <c r="N51998" s="102"/>
      <c r="O51998" s="93"/>
      <c r="P51998" s="93"/>
    </row>
    <row r="51999" spans="14:16">
      <c r="N51999" s="102"/>
      <c r="O51999" s="93"/>
      <c r="P51999" s="93"/>
    </row>
    <row r="52000" spans="14:16">
      <c r="N52000" s="102"/>
      <c r="O52000" s="93"/>
      <c r="P52000" s="93"/>
    </row>
    <row r="52001" spans="14:16">
      <c r="N52001" s="102"/>
      <c r="O52001" s="93"/>
      <c r="P52001" s="93"/>
    </row>
    <row r="52002" spans="14:16">
      <c r="N52002" s="102"/>
      <c r="O52002" s="93"/>
      <c r="P52002" s="93"/>
    </row>
    <row r="52003" spans="14:16">
      <c r="N52003" s="102"/>
      <c r="O52003" s="93"/>
      <c r="P52003" s="93"/>
    </row>
    <row r="52004" spans="14:16">
      <c r="N52004" s="102"/>
      <c r="O52004" s="93"/>
      <c r="P52004" s="93"/>
    </row>
    <row r="52005" spans="14:16">
      <c r="N52005" s="102"/>
      <c r="O52005" s="93"/>
      <c r="P52005" s="93"/>
    </row>
    <row r="52006" spans="14:16">
      <c r="N52006" s="102"/>
      <c r="O52006" s="93"/>
      <c r="P52006" s="93"/>
    </row>
    <row r="52007" spans="14:16">
      <c r="N52007" s="102"/>
      <c r="O52007" s="93"/>
      <c r="P52007" s="93"/>
    </row>
    <row r="52008" spans="14:16">
      <c r="N52008" s="102"/>
      <c r="O52008" s="93"/>
      <c r="P52008" s="93"/>
    </row>
    <row r="52009" spans="14:16">
      <c r="N52009" s="102"/>
      <c r="O52009" s="93"/>
      <c r="P52009" s="93"/>
    </row>
    <row r="52010" spans="14:16">
      <c r="N52010" s="102"/>
      <c r="O52010" s="93"/>
      <c r="P52010" s="93"/>
    </row>
    <row r="52011" spans="14:16">
      <c r="N52011" s="102"/>
      <c r="O52011" s="93"/>
      <c r="P52011" s="93"/>
    </row>
    <row r="52012" spans="14:16">
      <c r="N52012" s="102"/>
      <c r="O52012" s="93"/>
      <c r="P52012" s="93"/>
    </row>
    <row r="52013" spans="14:16">
      <c r="N52013" s="102"/>
      <c r="O52013" s="93"/>
      <c r="P52013" s="93"/>
    </row>
    <row r="52014" spans="14:16">
      <c r="N52014" s="102"/>
      <c r="O52014" s="93"/>
      <c r="P52014" s="93"/>
    </row>
    <row r="52015" spans="14:16">
      <c r="N52015" s="102"/>
      <c r="O52015" s="93"/>
      <c r="P52015" s="93"/>
    </row>
    <row r="52016" spans="14:16">
      <c r="N52016" s="102"/>
      <c r="O52016" s="93"/>
      <c r="P52016" s="93"/>
    </row>
    <row r="52017" spans="14:16">
      <c r="N52017" s="102"/>
      <c r="O52017" s="93"/>
      <c r="P52017" s="93"/>
    </row>
    <row r="52018" spans="14:16">
      <c r="N52018" s="102"/>
      <c r="O52018" s="93"/>
      <c r="P52018" s="93"/>
    </row>
    <row r="52019" spans="14:16">
      <c r="N52019" s="102"/>
      <c r="O52019" s="93"/>
      <c r="P52019" s="93"/>
    </row>
    <row r="52020" spans="14:16">
      <c r="N52020" s="102"/>
      <c r="O52020" s="93"/>
      <c r="P52020" s="93"/>
    </row>
    <row r="52021" spans="14:16">
      <c r="N52021" s="102"/>
      <c r="O52021" s="93"/>
      <c r="P52021" s="93"/>
    </row>
    <row r="52022" spans="14:16">
      <c r="N52022" s="102"/>
      <c r="O52022" s="93"/>
      <c r="P52022" s="93"/>
    </row>
    <row r="52023" spans="14:16">
      <c r="N52023" s="102"/>
      <c r="O52023" s="93"/>
      <c r="P52023" s="93"/>
    </row>
    <row r="52024" spans="14:16">
      <c r="N52024" s="102"/>
      <c r="O52024" s="93"/>
      <c r="P52024" s="93"/>
    </row>
    <row r="52025" spans="14:16">
      <c r="N52025" s="102"/>
      <c r="O52025" s="93"/>
      <c r="P52025" s="93"/>
    </row>
    <row r="52026" spans="14:16">
      <c r="N52026" s="102"/>
      <c r="O52026" s="93"/>
      <c r="P52026" s="93"/>
    </row>
    <row r="52027" spans="14:16">
      <c r="N52027" s="102"/>
      <c r="O52027" s="93"/>
      <c r="P52027" s="93"/>
    </row>
    <row r="52028" spans="14:16">
      <c r="N52028" s="102"/>
      <c r="O52028" s="93"/>
      <c r="P52028" s="93"/>
    </row>
    <row r="52029" spans="14:16">
      <c r="N52029" s="102"/>
      <c r="O52029" s="93"/>
      <c r="P52029" s="93"/>
    </row>
    <row r="52030" spans="14:16">
      <c r="N52030" s="102"/>
      <c r="O52030" s="93"/>
      <c r="P52030" s="93"/>
    </row>
    <row r="52031" spans="14:16">
      <c r="N52031" s="102"/>
      <c r="O52031" s="93"/>
      <c r="P52031" s="93"/>
    </row>
    <row r="52032" spans="14:16">
      <c r="N52032" s="102"/>
      <c r="O52032" s="93"/>
      <c r="P52032" s="93"/>
    </row>
    <row r="52033" spans="14:16">
      <c r="N52033" s="102"/>
      <c r="O52033" s="93"/>
      <c r="P52033" s="93"/>
    </row>
    <row r="52034" spans="14:16">
      <c r="N52034" s="102"/>
      <c r="O52034" s="93"/>
      <c r="P52034" s="93"/>
    </row>
    <row r="52035" spans="14:16">
      <c r="N52035" s="102"/>
      <c r="O52035" s="93"/>
      <c r="P52035" s="93"/>
    </row>
    <row r="52036" spans="14:16">
      <c r="N52036" s="102"/>
      <c r="O52036" s="93"/>
      <c r="P52036" s="93"/>
    </row>
    <row r="52037" spans="14:16">
      <c r="N52037" s="102"/>
      <c r="O52037" s="93"/>
      <c r="P52037" s="93"/>
    </row>
    <row r="52038" spans="14:16">
      <c r="N52038" s="102"/>
      <c r="O52038" s="93"/>
      <c r="P52038" s="93"/>
    </row>
    <row r="52039" spans="14:16">
      <c r="N52039" s="102"/>
      <c r="O52039" s="93"/>
      <c r="P52039" s="93"/>
    </row>
    <row r="52040" spans="14:16">
      <c r="N52040" s="102"/>
      <c r="O52040" s="93"/>
      <c r="P52040" s="93"/>
    </row>
    <row r="52041" spans="14:16">
      <c r="N52041" s="102"/>
      <c r="O52041" s="93"/>
      <c r="P52041" s="93"/>
    </row>
    <row r="52042" spans="14:16">
      <c r="N52042" s="102"/>
      <c r="O52042" s="93"/>
      <c r="P52042" s="93"/>
    </row>
    <row r="52043" spans="14:16">
      <c r="N52043" s="102"/>
      <c r="O52043" s="93"/>
      <c r="P52043" s="93"/>
    </row>
    <row r="52044" spans="14:16">
      <c r="N52044" s="102"/>
      <c r="O52044" s="93"/>
      <c r="P52044" s="93"/>
    </row>
    <row r="52045" spans="14:16">
      <c r="N52045" s="102"/>
      <c r="O52045" s="93"/>
      <c r="P52045" s="93"/>
    </row>
    <row r="52046" spans="14:16">
      <c r="N52046" s="102"/>
      <c r="O52046" s="93"/>
      <c r="P52046" s="93"/>
    </row>
    <row r="52047" spans="14:16">
      <c r="N52047" s="102"/>
      <c r="O52047" s="93"/>
      <c r="P52047" s="93"/>
    </row>
    <row r="52048" spans="14:16">
      <c r="N52048" s="102"/>
      <c r="O52048" s="93"/>
      <c r="P52048" s="93"/>
    </row>
    <row r="52049" spans="14:16">
      <c r="N52049" s="102"/>
      <c r="O52049" s="93"/>
      <c r="P52049" s="93"/>
    </row>
    <row r="52050" spans="14:16">
      <c r="N52050" s="102"/>
      <c r="O52050" s="93"/>
      <c r="P52050" s="93"/>
    </row>
    <row r="52051" spans="14:16">
      <c r="N52051" s="102"/>
      <c r="O52051" s="93"/>
      <c r="P52051" s="93"/>
    </row>
    <row r="52052" spans="14:16">
      <c r="N52052" s="102"/>
      <c r="O52052" s="93"/>
      <c r="P52052" s="93"/>
    </row>
    <row r="52053" spans="14:16">
      <c r="N52053" s="102"/>
      <c r="O52053" s="93"/>
      <c r="P52053" s="93"/>
    </row>
    <row r="52054" spans="14:16">
      <c r="N52054" s="102"/>
      <c r="O52054" s="93"/>
      <c r="P52054" s="93"/>
    </row>
    <row r="52055" spans="14:16">
      <c r="N52055" s="102"/>
      <c r="O52055" s="93"/>
      <c r="P52055" s="93"/>
    </row>
    <row r="52056" spans="14:16">
      <c r="N52056" s="102"/>
      <c r="O52056" s="93"/>
      <c r="P52056" s="93"/>
    </row>
    <row r="52057" spans="14:16">
      <c r="N52057" s="102"/>
      <c r="O52057" s="93"/>
      <c r="P52057" s="93"/>
    </row>
    <row r="52058" spans="14:16">
      <c r="N52058" s="102"/>
      <c r="O52058" s="93"/>
      <c r="P52058" s="93"/>
    </row>
    <row r="52059" spans="14:16">
      <c r="N52059" s="102"/>
      <c r="O52059" s="93"/>
      <c r="P52059" s="93"/>
    </row>
    <row r="52060" spans="14:16">
      <c r="N52060" s="102"/>
      <c r="O52060" s="93"/>
      <c r="P52060" s="93"/>
    </row>
    <row r="52061" spans="14:16">
      <c r="N52061" s="102"/>
      <c r="O52061" s="93"/>
      <c r="P52061" s="93"/>
    </row>
    <row r="52062" spans="14:16">
      <c r="N52062" s="102"/>
      <c r="O52062" s="93"/>
      <c r="P52062" s="93"/>
    </row>
    <row r="52063" spans="14:16">
      <c r="N52063" s="102"/>
      <c r="O52063" s="93"/>
      <c r="P52063" s="93"/>
    </row>
    <row r="52064" spans="14:16">
      <c r="N52064" s="102"/>
      <c r="O52064" s="93"/>
      <c r="P52064" s="93"/>
    </row>
    <row r="52065" spans="14:16">
      <c r="N52065" s="102"/>
      <c r="O52065" s="93"/>
      <c r="P52065" s="93"/>
    </row>
    <row r="52066" spans="14:16">
      <c r="N52066" s="102"/>
      <c r="O52066" s="93"/>
      <c r="P52066" s="93"/>
    </row>
    <row r="52067" spans="14:16">
      <c r="N52067" s="102"/>
      <c r="O52067" s="93"/>
      <c r="P52067" s="93"/>
    </row>
    <row r="52068" spans="14:16">
      <c r="N52068" s="102"/>
      <c r="O52068" s="93"/>
      <c r="P52068" s="93"/>
    </row>
    <row r="52069" spans="14:16">
      <c r="N52069" s="102"/>
      <c r="O52069" s="93"/>
      <c r="P52069" s="93"/>
    </row>
    <row r="52070" spans="14:16">
      <c r="N52070" s="102"/>
      <c r="O52070" s="93"/>
      <c r="P52070" s="93"/>
    </row>
    <row r="52071" spans="14:16">
      <c r="N52071" s="102"/>
      <c r="O52071" s="93"/>
      <c r="P52071" s="93"/>
    </row>
    <row r="52072" spans="14:16">
      <c r="N52072" s="102"/>
      <c r="O52072" s="93"/>
      <c r="P52072" s="93"/>
    </row>
    <row r="52073" spans="14:16">
      <c r="N52073" s="102"/>
      <c r="O52073" s="93"/>
      <c r="P52073" s="93"/>
    </row>
    <row r="52074" spans="14:16">
      <c r="N52074" s="102"/>
      <c r="O52074" s="93"/>
      <c r="P52074" s="93"/>
    </row>
    <row r="52075" spans="14:16">
      <c r="N52075" s="102"/>
      <c r="O52075" s="93"/>
      <c r="P52075" s="93"/>
    </row>
    <row r="52076" spans="14:16">
      <c r="N52076" s="102"/>
      <c r="O52076" s="93"/>
      <c r="P52076" s="93"/>
    </row>
    <row r="52077" spans="14:16">
      <c r="N52077" s="102"/>
      <c r="O52077" s="93"/>
      <c r="P52077" s="93"/>
    </row>
    <row r="52078" spans="14:16">
      <c r="N52078" s="102"/>
      <c r="O52078" s="93"/>
      <c r="P52078" s="93"/>
    </row>
    <row r="52079" spans="14:16">
      <c r="N52079" s="102"/>
      <c r="O52079" s="93"/>
      <c r="P52079" s="93"/>
    </row>
    <row r="52080" spans="14:16">
      <c r="N52080" s="102"/>
      <c r="O52080" s="93"/>
      <c r="P52080" s="93"/>
    </row>
    <row r="52081" spans="14:16">
      <c r="N52081" s="102"/>
      <c r="O52081" s="93"/>
      <c r="P52081" s="93"/>
    </row>
    <row r="52082" spans="14:16">
      <c r="N52082" s="102"/>
      <c r="O52082" s="93"/>
      <c r="P52082" s="93"/>
    </row>
    <row r="52083" spans="14:16">
      <c r="N52083" s="102"/>
      <c r="O52083" s="93"/>
      <c r="P52083" s="93"/>
    </row>
    <row r="52084" spans="14:16">
      <c r="N52084" s="102"/>
      <c r="O52084" s="93"/>
      <c r="P52084" s="93"/>
    </row>
    <row r="52085" spans="14:16">
      <c r="N52085" s="102"/>
      <c r="O52085" s="93"/>
      <c r="P52085" s="93"/>
    </row>
    <row r="52086" spans="14:16">
      <c r="N52086" s="102"/>
      <c r="O52086" s="93"/>
      <c r="P52086" s="93"/>
    </row>
    <row r="52087" spans="14:16">
      <c r="N52087" s="102"/>
      <c r="O52087" s="93"/>
      <c r="P52087" s="93"/>
    </row>
    <row r="52088" spans="14:16">
      <c r="N52088" s="102"/>
      <c r="O52088" s="93"/>
      <c r="P52088" s="93"/>
    </row>
    <row r="52089" spans="14:16">
      <c r="N52089" s="102"/>
      <c r="O52089" s="93"/>
      <c r="P52089" s="93"/>
    </row>
    <row r="52090" spans="14:16">
      <c r="N52090" s="102"/>
      <c r="O52090" s="93"/>
      <c r="P52090" s="93"/>
    </row>
    <row r="52091" spans="14:16">
      <c r="N52091" s="102"/>
      <c r="O52091" s="93"/>
      <c r="P52091" s="93"/>
    </row>
    <row r="52092" spans="14:16">
      <c r="N52092" s="102"/>
      <c r="O52092" s="93"/>
      <c r="P52092" s="93"/>
    </row>
    <row r="52093" spans="14:16">
      <c r="N52093" s="102"/>
      <c r="O52093" s="93"/>
      <c r="P52093" s="93"/>
    </row>
    <row r="52094" spans="14:16">
      <c r="N52094" s="102"/>
      <c r="O52094" s="93"/>
      <c r="P52094" s="93"/>
    </row>
    <row r="52095" spans="14:16">
      <c r="N52095" s="102"/>
      <c r="O52095" s="93"/>
      <c r="P52095" s="93"/>
    </row>
    <row r="52096" spans="14:16">
      <c r="N52096" s="102"/>
      <c r="O52096" s="93"/>
      <c r="P52096" s="93"/>
    </row>
    <row r="52097" spans="14:16">
      <c r="N52097" s="102"/>
      <c r="O52097" s="93"/>
      <c r="P52097" s="93"/>
    </row>
    <row r="52098" spans="14:16">
      <c r="N52098" s="102"/>
      <c r="O52098" s="93"/>
      <c r="P52098" s="93"/>
    </row>
    <row r="52099" spans="14:16">
      <c r="N52099" s="102"/>
      <c r="O52099" s="93"/>
      <c r="P52099" s="93"/>
    </row>
    <row r="52100" spans="14:16">
      <c r="N52100" s="102"/>
      <c r="O52100" s="93"/>
      <c r="P52100" s="93"/>
    </row>
    <row r="52101" spans="14:16">
      <c r="N52101" s="102"/>
      <c r="O52101" s="93"/>
      <c r="P52101" s="93"/>
    </row>
    <row r="52102" spans="14:16">
      <c r="N52102" s="102"/>
      <c r="O52102" s="93"/>
      <c r="P52102" s="93"/>
    </row>
    <row r="52103" spans="14:16">
      <c r="N52103" s="102"/>
      <c r="O52103" s="93"/>
      <c r="P52103" s="93"/>
    </row>
    <row r="52104" spans="14:16">
      <c r="N52104" s="102"/>
      <c r="O52104" s="93"/>
      <c r="P52104" s="93"/>
    </row>
    <row r="52105" spans="14:16">
      <c r="N52105" s="102"/>
      <c r="O52105" s="93"/>
      <c r="P52105" s="93"/>
    </row>
    <row r="52106" spans="14:16">
      <c r="N52106" s="102"/>
      <c r="O52106" s="93"/>
      <c r="P52106" s="93"/>
    </row>
    <row r="52107" spans="14:16">
      <c r="N52107" s="102"/>
      <c r="O52107" s="93"/>
      <c r="P52107" s="93"/>
    </row>
    <row r="52108" spans="14:16">
      <c r="N52108" s="102"/>
      <c r="O52108" s="93"/>
      <c r="P52108" s="93"/>
    </row>
    <row r="52109" spans="14:16">
      <c r="N52109" s="102"/>
      <c r="O52109" s="93"/>
      <c r="P52109" s="93"/>
    </row>
    <row r="52110" spans="14:16">
      <c r="N52110" s="102"/>
      <c r="O52110" s="93"/>
      <c r="P52110" s="93"/>
    </row>
    <row r="52111" spans="14:16">
      <c r="N52111" s="102"/>
      <c r="O52111" s="93"/>
      <c r="P52111" s="93"/>
    </row>
    <row r="52112" spans="14:16">
      <c r="N52112" s="102"/>
      <c r="O52112" s="93"/>
      <c r="P52112" s="93"/>
    </row>
    <row r="52113" spans="14:16">
      <c r="N52113" s="102"/>
      <c r="O52113" s="93"/>
      <c r="P52113" s="93"/>
    </row>
    <row r="52114" spans="14:16">
      <c r="N52114" s="102"/>
      <c r="O52114" s="93"/>
      <c r="P52114" s="93"/>
    </row>
    <row r="52115" spans="14:16">
      <c r="N52115" s="102"/>
      <c r="O52115" s="93"/>
      <c r="P52115" s="93"/>
    </row>
    <row r="52116" spans="14:16">
      <c r="N52116" s="102"/>
      <c r="O52116" s="93"/>
      <c r="P52116" s="93"/>
    </row>
    <row r="52117" spans="14:16">
      <c r="N52117" s="102"/>
      <c r="O52117" s="93"/>
      <c r="P52117" s="93"/>
    </row>
    <row r="52118" spans="14:16">
      <c r="N52118" s="102"/>
      <c r="O52118" s="93"/>
      <c r="P52118" s="93"/>
    </row>
    <row r="52119" spans="14:16">
      <c r="N52119" s="102"/>
      <c r="O52119" s="93"/>
      <c r="P52119" s="93"/>
    </row>
    <row r="52120" spans="14:16">
      <c r="N52120" s="102"/>
      <c r="O52120" s="93"/>
      <c r="P52120" s="93"/>
    </row>
    <row r="52121" spans="14:16">
      <c r="N52121" s="102"/>
      <c r="O52121" s="93"/>
      <c r="P52121" s="93"/>
    </row>
    <row r="52122" spans="14:16">
      <c r="N52122" s="102"/>
      <c r="O52122" s="93"/>
      <c r="P52122" s="93"/>
    </row>
    <row r="52123" spans="14:16">
      <c r="N52123" s="102"/>
      <c r="O52123" s="93"/>
      <c r="P52123" s="93"/>
    </row>
    <row r="52124" spans="14:16">
      <c r="N52124" s="102"/>
      <c r="O52124" s="93"/>
      <c r="P52124" s="93"/>
    </row>
    <row r="52125" spans="14:16">
      <c r="N52125" s="102"/>
      <c r="O52125" s="93"/>
      <c r="P52125" s="93"/>
    </row>
    <row r="52126" spans="14:16">
      <c r="N52126" s="102"/>
      <c r="O52126" s="93"/>
      <c r="P52126" s="93"/>
    </row>
    <row r="52127" spans="14:16">
      <c r="N52127" s="102"/>
      <c r="O52127" s="93"/>
      <c r="P52127" s="93"/>
    </row>
    <row r="52128" spans="14:16">
      <c r="N52128" s="102"/>
      <c r="O52128" s="93"/>
      <c r="P52128" s="93"/>
    </row>
    <row r="52129" spans="14:16">
      <c r="N52129" s="102"/>
      <c r="O52129" s="93"/>
      <c r="P52129" s="93"/>
    </row>
    <row r="52130" spans="14:16">
      <c r="N52130" s="102"/>
      <c r="O52130" s="93"/>
      <c r="P52130" s="93"/>
    </row>
    <row r="52131" spans="14:16">
      <c r="N52131" s="102"/>
      <c r="O52131" s="93"/>
      <c r="P52131" s="93"/>
    </row>
    <row r="52132" spans="14:16">
      <c r="N52132" s="102"/>
      <c r="O52132" s="93"/>
      <c r="P52132" s="93"/>
    </row>
    <row r="52133" spans="14:16">
      <c r="N52133" s="102"/>
      <c r="O52133" s="93"/>
      <c r="P52133" s="93"/>
    </row>
    <row r="52134" spans="14:16">
      <c r="N52134" s="102"/>
      <c r="O52134" s="93"/>
      <c r="P52134" s="93"/>
    </row>
    <row r="52135" spans="14:16">
      <c r="N52135" s="102"/>
      <c r="O52135" s="93"/>
      <c r="P52135" s="93"/>
    </row>
    <row r="52136" spans="14:16">
      <c r="N52136" s="102"/>
      <c r="O52136" s="93"/>
      <c r="P52136" s="93"/>
    </row>
    <row r="52137" spans="14:16">
      <c r="N52137" s="102"/>
      <c r="O52137" s="93"/>
      <c r="P52137" s="93"/>
    </row>
    <row r="52138" spans="14:16">
      <c r="N52138" s="102"/>
      <c r="O52138" s="93"/>
      <c r="P52138" s="93"/>
    </row>
    <row r="52139" spans="14:16">
      <c r="N52139" s="102"/>
      <c r="O52139" s="93"/>
      <c r="P52139" s="93"/>
    </row>
    <row r="52140" spans="14:16">
      <c r="N52140" s="102"/>
      <c r="O52140" s="93"/>
      <c r="P52140" s="93"/>
    </row>
    <row r="52141" spans="14:16">
      <c r="N52141" s="102"/>
      <c r="O52141" s="93"/>
      <c r="P52141" s="93"/>
    </row>
    <row r="52142" spans="14:16">
      <c r="N52142" s="102"/>
      <c r="O52142" s="93"/>
      <c r="P52142" s="93"/>
    </row>
    <row r="52143" spans="14:16">
      <c r="N52143" s="102"/>
      <c r="O52143" s="93"/>
      <c r="P52143" s="93"/>
    </row>
    <row r="52144" spans="14:16">
      <c r="N52144" s="102"/>
      <c r="O52144" s="93"/>
      <c r="P52144" s="93"/>
    </row>
    <row r="52145" spans="14:16">
      <c r="N52145" s="102"/>
      <c r="O52145" s="93"/>
      <c r="P52145" s="93"/>
    </row>
    <row r="52146" spans="14:16">
      <c r="N52146" s="102"/>
      <c r="O52146" s="93"/>
      <c r="P52146" s="93"/>
    </row>
    <row r="52147" spans="14:16">
      <c r="N52147" s="102"/>
      <c r="O52147" s="93"/>
      <c r="P52147" s="93"/>
    </row>
    <row r="52148" spans="14:16">
      <c r="N52148" s="102"/>
      <c r="O52148" s="93"/>
      <c r="P52148" s="93"/>
    </row>
    <row r="52149" spans="14:16">
      <c r="N52149" s="102"/>
      <c r="O52149" s="93"/>
      <c r="P52149" s="93"/>
    </row>
    <row r="52150" spans="14:16">
      <c r="N52150" s="102"/>
      <c r="O52150" s="93"/>
      <c r="P52150" s="93"/>
    </row>
    <row r="52151" spans="14:16">
      <c r="N52151" s="102"/>
      <c r="O52151" s="93"/>
      <c r="P52151" s="93"/>
    </row>
    <row r="52152" spans="14:16">
      <c r="N52152" s="102"/>
      <c r="O52152" s="93"/>
      <c r="P52152" s="93"/>
    </row>
    <row r="52153" spans="14:16">
      <c r="N52153" s="102"/>
      <c r="O52153" s="93"/>
      <c r="P52153" s="93"/>
    </row>
    <row r="52154" spans="14:16">
      <c r="N52154" s="102"/>
      <c r="O52154" s="93"/>
      <c r="P52154" s="93"/>
    </row>
    <row r="52155" spans="14:16">
      <c r="N52155" s="102"/>
      <c r="O52155" s="93"/>
      <c r="P52155" s="93"/>
    </row>
    <row r="52156" spans="14:16">
      <c r="N52156" s="102"/>
      <c r="O52156" s="93"/>
      <c r="P52156" s="93"/>
    </row>
    <row r="52157" spans="14:16">
      <c r="N52157" s="102"/>
      <c r="O52157" s="93"/>
      <c r="P52157" s="93"/>
    </row>
    <row r="52158" spans="14:16">
      <c r="N52158" s="102"/>
      <c r="O52158" s="93"/>
      <c r="P52158" s="93"/>
    </row>
    <row r="52159" spans="14:16">
      <c r="N52159" s="102"/>
      <c r="O52159" s="93"/>
      <c r="P52159" s="93"/>
    </row>
    <row r="52160" spans="14:16">
      <c r="N52160" s="102"/>
      <c r="O52160" s="93"/>
      <c r="P52160" s="93"/>
    </row>
    <row r="52161" spans="14:16">
      <c r="N52161" s="102"/>
      <c r="O52161" s="93"/>
      <c r="P52161" s="93"/>
    </row>
    <row r="52162" spans="14:16">
      <c r="N52162" s="102"/>
      <c r="O52162" s="93"/>
      <c r="P52162" s="93"/>
    </row>
    <row r="52163" spans="14:16">
      <c r="N52163" s="102"/>
      <c r="O52163" s="93"/>
      <c r="P52163" s="93"/>
    </row>
    <row r="52164" spans="14:16">
      <c r="N52164" s="102"/>
      <c r="O52164" s="93"/>
      <c r="P52164" s="93"/>
    </row>
    <row r="52165" spans="14:16">
      <c r="N52165" s="102"/>
      <c r="O52165" s="93"/>
      <c r="P52165" s="93"/>
    </row>
    <row r="52166" spans="14:16">
      <c r="N52166" s="102"/>
      <c r="O52166" s="93"/>
      <c r="P52166" s="93"/>
    </row>
    <row r="52167" spans="14:16">
      <c r="N52167" s="102"/>
      <c r="O52167" s="93"/>
      <c r="P52167" s="93"/>
    </row>
    <row r="52168" spans="14:16">
      <c r="N52168" s="102"/>
      <c r="O52168" s="93"/>
      <c r="P52168" s="93"/>
    </row>
    <row r="52169" spans="14:16">
      <c r="N52169" s="102"/>
      <c r="O52169" s="93"/>
      <c r="P52169" s="93"/>
    </row>
    <row r="52170" spans="14:16">
      <c r="N52170" s="102"/>
      <c r="O52170" s="93"/>
      <c r="P52170" s="93"/>
    </row>
    <row r="52171" spans="14:16">
      <c r="N52171" s="102"/>
      <c r="O52171" s="93"/>
      <c r="P52171" s="93"/>
    </row>
    <row r="52172" spans="14:16">
      <c r="N52172" s="102"/>
      <c r="O52172" s="93"/>
      <c r="P52172" s="93"/>
    </row>
    <row r="52173" spans="14:16">
      <c r="N52173" s="102"/>
      <c r="O52173" s="93"/>
      <c r="P52173" s="93"/>
    </row>
    <row r="52174" spans="14:16">
      <c r="N52174" s="102"/>
      <c r="O52174" s="93"/>
      <c r="P52174" s="93"/>
    </row>
    <row r="52175" spans="14:16">
      <c r="N52175" s="102"/>
      <c r="O52175" s="93"/>
      <c r="P52175" s="93"/>
    </row>
    <row r="52176" spans="14:16">
      <c r="N52176" s="102"/>
      <c r="O52176" s="93"/>
      <c r="P52176" s="93"/>
    </row>
    <row r="52177" spans="14:16">
      <c r="N52177" s="102"/>
      <c r="O52177" s="93"/>
      <c r="P52177" s="93"/>
    </row>
    <row r="52178" spans="14:16">
      <c r="N52178" s="102"/>
      <c r="O52178" s="93"/>
      <c r="P52178" s="93"/>
    </row>
    <row r="52179" spans="14:16">
      <c r="N52179" s="102"/>
      <c r="O52179" s="93"/>
      <c r="P52179" s="93"/>
    </row>
    <row r="52180" spans="14:16">
      <c r="N52180" s="102"/>
      <c r="O52180" s="93"/>
      <c r="P52180" s="93"/>
    </row>
    <row r="52181" spans="14:16">
      <c r="N52181" s="102"/>
      <c r="O52181" s="93"/>
      <c r="P52181" s="93"/>
    </row>
    <row r="52182" spans="14:16">
      <c r="N52182" s="102"/>
      <c r="O52182" s="93"/>
      <c r="P52182" s="93"/>
    </row>
    <row r="52183" spans="14:16">
      <c r="N52183" s="102"/>
      <c r="O52183" s="93"/>
      <c r="P52183" s="93"/>
    </row>
    <row r="52184" spans="14:16">
      <c r="N52184" s="102"/>
      <c r="O52184" s="93"/>
      <c r="P52184" s="93"/>
    </row>
    <row r="52185" spans="14:16">
      <c r="N52185" s="102"/>
      <c r="O52185" s="93"/>
      <c r="P52185" s="93"/>
    </row>
    <row r="52186" spans="14:16">
      <c r="N52186" s="102"/>
      <c r="O52186" s="93"/>
      <c r="P52186" s="93"/>
    </row>
    <row r="52187" spans="14:16">
      <c r="N52187" s="102"/>
      <c r="O52187" s="93"/>
      <c r="P52187" s="93"/>
    </row>
    <row r="52188" spans="14:16">
      <c r="N52188" s="102"/>
      <c r="O52188" s="93"/>
      <c r="P52188" s="93"/>
    </row>
    <row r="52189" spans="14:16">
      <c r="N52189" s="102"/>
      <c r="O52189" s="93"/>
      <c r="P52189" s="93"/>
    </row>
    <row r="52190" spans="14:16">
      <c r="N52190" s="102"/>
      <c r="O52190" s="93"/>
      <c r="P52190" s="93"/>
    </row>
    <row r="52191" spans="14:16">
      <c r="N52191" s="102"/>
      <c r="O52191" s="93"/>
      <c r="P52191" s="93"/>
    </row>
    <row r="52192" spans="14:16">
      <c r="N52192" s="102"/>
      <c r="O52192" s="93"/>
      <c r="P52192" s="93"/>
    </row>
    <row r="52193" spans="14:16">
      <c r="N52193" s="102"/>
      <c r="O52193" s="93"/>
      <c r="P52193" s="93"/>
    </row>
    <row r="52194" spans="14:16">
      <c r="N52194" s="102"/>
      <c r="O52194" s="93"/>
      <c r="P52194" s="93"/>
    </row>
    <row r="52195" spans="14:16">
      <c r="N52195" s="102"/>
      <c r="O52195" s="93"/>
      <c r="P52195" s="93"/>
    </row>
    <row r="52196" spans="14:16">
      <c r="N52196" s="102"/>
      <c r="O52196" s="93"/>
      <c r="P52196" s="93"/>
    </row>
    <row r="52197" spans="14:16">
      <c r="N52197" s="102"/>
      <c r="O52197" s="93"/>
      <c r="P52197" s="93"/>
    </row>
    <row r="52198" spans="14:16">
      <c r="N52198" s="102"/>
      <c r="O52198" s="93"/>
      <c r="P52198" s="93"/>
    </row>
    <row r="52199" spans="14:16">
      <c r="N52199" s="102"/>
      <c r="O52199" s="93"/>
      <c r="P52199" s="93"/>
    </row>
    <row r="52200" spans="14:16">
      <c r="N52200" s="102"/>
      <c r="O52200" s="93"/>
      <c r="P52200" s="93"/>
    </row>
    <row r="52201" spans="14:16">
      <c r="N52201" s="102"/>
      <c r="O52201" s="93"/>
      <c r="P52201" s="93"/>
    </row>
    <row r="52202" spans="14:16">
      <c r="N52202" s="102"/>
      <c r="O52202" s="93"/>
      <c r="P52202" s="93"/>
    </row>
    <row r="52203" spans="14:16">
      <c r="N52203" s="102"/>
      <c r="O52203" s="93"/>
      <c r="P52203" s="93"/>
    </row>
    <row r="52204" spans="14:16">
      <c r="N52204" s="102"/>
      <c r="O52204" s="93"/>
      <c r="P52204" s="93"/>
    </row>
    <row r="52205" spans="14:16">
      <c r="N52205" s="102"/>
      <c r="O52205" s="93"/>
      <c r="P52205" s="93"/>
    </row>
    <row r="52206" spans="14:16">
      <c r="N52206" s="102"/>
      <c r="O52206" s="93"/>
      <c r="P52206" s="93"/>
    </row>
    <row r="52207" spans="14:16">
      <c r="N52207" s="102"/>
      <c r="O52207" s="93"/>
      <c r="P52207" s="93"/>
    </row>
    <row r="52208" spans="14:16">
      <c r="N52208" s="102"/>
      <c r="O52208" s="93"/>
      <c r="P52208" s="93"/>
    </row>
    <row r="52209" spans="14:16">
      <c r="N52209" s="102"/>
      <c r="O52209" s="93"/>
      <c r="P52209" s="93"/>
    </row>
    <row r="52210" spans="14:16">
      <c r="N52210" s="102"/>
      <c r="O52210" s="93"/>
      <c r="P52210" s="93"/>
    </row>
    <row r="52211" spans="14:16">
      <c r="N52211" s="102"/>
      <c r="O52211" s="93"/>
      <c r="P52211" s="93"/>
    </row>
    <row r="52212" spans="14:16">
      <c r="N52212" s="102"/>
      <c r="O52212" s="93"/>
      <c r="P52212" s="93"/>
    </row>
    <row r="52213" spans="14:16">
      <c r="N52213" s="102"/>
      <c r="O52213" s="93"/>
      <c r="P52213" s="93"/>
    </row>
    <row r="52214" spans="14:16">
      <c r="N52214" s="102"/>
      <c r="O52214" s="93"/>
      <c r="P52214" s="93"/>
    </row>
    <row r="52215" spans="14:16">
      <c r="N52215" s="102"/>
      <c r="O52215" s="93"/>
      <c r="P52215" s="93"/>
    </row>
    <row r="52216" spans="14:16">
      <c r="N52216" s="102"/>
      <c r="O52216" s="93"/>
      <c r="P52216" s="93"/>
    </row>
    <row r="52217" spans="14:16">
      <c r="N52217" s="102"/>
      <c r="O52217" s="93"/>
      <c r="P52217" s="93"/>
    </row>
    <row r="52218" spans="14:16">
      <c r="N52218" s="102"/>
      <c r="O52218" s="93"/>
      <c r="P52218" s="93"/>
    </row>
    <row r="52219" spans="14:16">
      <c r="N52219" s="102"/>
      <c r="O52219" s="93"/>
      <c r="P52219" s="93"/>
    </row>
    <row r="52220" spans="14:16">
      <c r="N52220" s="102"/>
      <c r="O52220" s="93"/>
      <c r="P52220" s="93"/>
    </row>
    <row r="52221" spans="14:16">
      <c r="N52221" s="102"/>
      <c r="O52221" s="93"/>
      <c r="P52221" s="93"/>
    </row>
    <row r="52222" spans="14:16">
      <c r="N52222" s="102"/>
      <c r="O52222" s="93"/>
      <c r="P52222" s="93"/>
    </row>
    <row r="52223" spans="14:16">
      <c r="N52223" s="102"/>
      <c r="O52223" s="93"/>
      <c r="P52223" s="93"/>
    </row>
    <row r="52224" spans="14:16">
      <c r="N52224" s="102"/>
      <c r="O52224" s="93"/>
      <c r="P52224" s="93"/>
    </row>
    <row r="52225" spans="14:16">
      <c r="N52225" s="102"/>
      <c r="O52225" s="93"/>
      <c r="P52225" s="93"/>
    </row>
    <row r="52226" spans="14:16">
      <c r="N52226" s="102"/>
      <c r="O52226" s="93"/>
      <c r="P52226" s="93"/>
    </row>
    <row r="52227" spans="14:16">
      <c r="N52227" s="102"/>
      <c r="O52227" s="93"/>
      <c r="P52227" s="93"/>
    </row>
    <row r="52228" spans="14:16">
      <c r="N52228" s="102"/>
      <c r="O52228" s="93"/>
      <c r="P52228" s="93"/>
    </row>
    <row r="52229" spans="14:16">
      <c r="N52229" s="102"/>
      <c r="O52229" s="93"/>
      <c r="P52229" s="93"/>
    </row>
    <row r="52230" spans="14:16">
      <c r="N52230" s="102"/>
      <c r="O52230" s="93"/>
      <c r="P52230" s="93"/>
    </row>
    <row r="52231" spans="14:16">
      <c r="N52231" s="102"/>
      <c r="O52231" s="93"/>
      <c r="P52231" s="93"/>
    </row>
    <row r="52232" spans="14:16">
      <c r="N52232" s="102"/>
      <c r="O52232" s="93"/>
      <c r="P52232" s="93"/>
    </row>
    <row r="52233" spans="14:16">
      <c r="N52233" s="102"/>
      <c r="O52233" s="93"/>
      <c r="P52233" s="93"/>
    </row>
    <row r="52234" spans="14:16">
      <c r="N52234" s="102"/>
      <c r="O52234" s="93"/>
      <c r="P52234" s="93"/>
    </row>
    <row r="52235" spans="14:16">
      <c r="N52235" s="102"/>
      <c r="O52235" s="93"/>
      <c r="P52235" s="93"/>
    </row>
    <row r="52236" spans="14:16">
      <c r="N52236" s="102"/>
      <c r="O52236" s="93"/>
      <c r="P52236" s="93"/>
    </row>
    <row r="52237" spans="14:16">
      <c r="N52237" s="102"/>
      <c r="O52237" s="93"/>
      <c r="P52237" s="93"/>
    </row>
    <row r="52238" spans="14:16">
      <c r="N52238" s="102"/>
      <c r="O52238" s="93"/>
      <c r="P52238" s="93"/>
    </row>
    <row r="52239" spans="14:16">
      <c r="N52239" s="102"/>
      <c r="O52239" s="93"/>
      <c r="P52239" s="93"/>
    </row>
    <row r="52240" spans="14:16">
      <c r="N52240" s="102"/>
      <c r="O52240" s="93"/>
      <c r="P52240" s="93"/>
    </row>
    <row r="52241" spans="14:16">
      <c r="N52241" s="102"/>
      <c r="O52241" s="93"/>
      <c r="P52241" s="93"/>
    </row>
    <row r="52242" spans="14:16">
      <c r="N52242" s="102"/>
      <c r="O52242" s="93"/>
      <c r="P52242" s="93"/>
    </row>
    <row r="52243" spans="14:16">
      <c r="N52243" s="102"/>
      <c r="O52243" s="93"/>
      <c r="P52243" s="93"/>
    </row>
    <row r="52244" spans="14:16">
      <c r="N52244" s="102"/>
      <c r="O52244" s="93"/>
      <c r="P52244" s="93"/>
    </row>
    <row r="52245" spans="14:16">
      <c r="N52245" s="102"/>
      <c r="O52245" s="93"/>
      <c r="P52245" s="93"/>
    </row>
    <row r="52246" spans="14:16">
      <c r="N52246" s="102"/>
      <c r="O52246" s="93"/>
      <c r="P52246" s="93"/>
    </row>
    <row r="52247" spans="14:16">
      <c r="N52247" s="102"/>
      <c r="O52247" s="93"/>
      <c r="P52247" s="93"/>
    </row>
    <row r="52248" spans="14:16">
      <c r="N52248" s="102"/>
      <c r="O52248" s="93"/>
      <c r="P52248" s="93"/>
    </row>
    <row r="52249" spans="14:16">
      <c r="N52249" s="102"/>
      <c r="O52249" s="93"/>
      <c r="P52249" s="93"/>
    </row>
    <row r="52250" spans="14:16">
      <c r="N52250" s="102"/>
      <c r="O52250" s="93"/>
      <c r="P52250" s="93"/>
    </row>
    <row r="52251" spans="14:16">
      <c r="N52251" s="102"/>
      <c r="O52251" s="93"/>
      <c r="P52251" s="93"/>
    </row>
    <row r="52252" spans="14:16">
      <c r="N52252" s="102"/>
      <c r="O52252" s="93"/>
      <c r="P52252" s="93"/>
    </row>
    <row r="52253" spans="14:16">
      <c r="N52253" s="102"/>
      <c r="O52253" s="93"/>
      <c r="P52253" s="93"/>
    </row>
    <row r="52254" spans="14:16">
      <c r="N52254" s="102"/>
      <c r="O52254" s="93"/>
      <c r="P52254" s="93"/>
    </row>
    <row r="52255" spans="14:16">
      <c r="N52255" s="102"/>
      <c r="O52255" s="93"/>
      <c r="P52255" s="93"/>
    </row>
    <row r="52256" spans="14:16">
      <c r="N52256" s="102"/>
      <c r="O52256" s="93"/>
      <c r="P52256" s="93"/>
    </row>
    <row r="52257" spans="14:16">
      <c r="N52257" s="102"/>
      <c r="O52257" s="93"/>
      <c r="P52257" s="93"/>
    </row>
    <row r="52258" spans="14:16">
      <c r="N52258" s="102"/>
      <c r="O52258" s="93"/>
      <c r="P52258" s="93"/>
    </row>
    <row r="52259" spans="14:16">
      <c r="N52259" s="102"/>
      <c r="O52259" s="93"/>
      <c r="P52259" s="93"/>
    </row>
    <row r="52260" spans="14:16">
      <c r="N52260" s="102"/>
      <c r="O52260" s="93"/>
      <c r="P52260" s="93"/>
    </row>
    <row r="52261" spans="14:16">
      <c r="N52261" s="102"/>
      <c r="O52261" s="93"/>
      <c r="P52261" s="93"/>
    </row>
    <row r="52262" spans="14:16">
      <c r="N52262" s="102"/>
      <c r="O52262" s="93"/>
      <c r="P52262" s="93"/>
    </row>
    <row r="52263" spans="14:16">
      <c r="N52263" s="102"/>
      <c r="O52263" s="93"/>
      <c r="P52263" s="93"/>
    </row>
    <row r="52264" spans="14:16">
      <c r="N52264" s="102"/>
      <c r="O52264" s="93"/>
      <c r="P52264" s="93"/>
    </row>
    <row r="52265" spans="14:16">
      <c r="N52265" s="102"/>
      <c r="O52265" s="93"/>
      <c r="P52265" s="93"/>
    </row>
    <row r="52266" spans="14:16">
      <c r="N52266" s="102"/>
      <c r="O52266" s="93"/>
      <c r="P52266" s="93"/>
    </row>
    <row r="52267" spans="14:16">
      <c r="N52267" s="102"/>
      <c r="O52267" s="93"/>
      <c r="P52267" s="93"/>
    </row>
    <row r="52268" spans="14:16">
      <c r="N52268" s="102"/>
      <c r="O52268" s="93"/>
      <c r="P52268" s="93"/>
    </row>
    <row r="52269" spans="14:16">
      <c r="N52269" s="102"/>
      <c r="O52269" s="93"/>
      <c r="P52269" s="93"/>
    </row>
    <row r="52270" spans="14:16">
      <c r="N52270" s="102"/>
      <c r="O52270" s="93"/>
      <c r="P52270" s="93"/>
    </row>
    <row r="52271" spans="14:16">
      <c r="N52271" s="102"/>
      <c r="O52271" s="93"/>
      <c r="P52271" s="93"/>
    </row>
    <row r="52272" spans="14:16">
      <c r="N52272" s="102"/>
      <c r="O52272" s="93"/>
      <c r="P52272" s="93"/>
    </row>
    <row r="52273" spans="14:16">
      <c r="N52273" s="102"/>
      <c r="O52273" s="93"/>
      <c r="P52273" s="93"/>
    </row>
    <row r="52274" spans="14:16">
      <c r="N52274" s="102"/>
      <c r="O52274" s="93"/>
      <c r="P52274" s="93"/>
    </row>
    <row r="52275" spans="14:16">
      <c r="N52275" s="102"/>
      <c r="O52275" s="93"/>
      <c r="P52275" s="93"/>
    </row>
    <row r="52276" spans="14:16">
      <c r="N52276" s="102"/>
      <c r="O52276" s="93"/>
      <c r="P52276" s="93"/>
    </row>
    <row r="52277" spans="14:16">
      <c r="N52277" s="102"/>
      <c r="O52277" s="93"/>
      <c r="P52277" s="93"/>
    </row>
    <row r="52278" spans="14:16">
      <c r="N52278" s="102"/>
      <c r="O52278" s="93"/>
      <c r="P52278" s="93"/>
    </row>
    <row r="52279" spans="14:16">
      <c r="N52279" s="102"/>
      <c r="O52279" s="93"/>
      <c r="P52279" s="93"/>
    </row>
    <row r="52280" spans="14:16">
      <c r="N52280" s="102"/>
      <c r="O52280" s="93"/>
      <c r="P52280" s="93"/>
    </row>
    <row r="52281" spans="14:16">
      <c r="N52281" s="102"/>
      <c r="O52281" s="93"/>
      <c r="P52281" s="93"/>
    </row>
    <row r="52282" spans="14:16">
      <c r="N52282" s="102"/>
      <c r="O52282" s="93"/>
      <c r="P52282" s="93"/>
    </row>
    <row r="52283" spans="14:16">
      <c r="N52283" s="102"/>
      <c r="O52283" s="93"/>
      <c r="P52283" s="93"/>
    </row>
    <row r="52284" spans="14:16">
      <c r="N52284" s="102"/>
      <c r="O52284" s="93"/>
      <c r="P52284" s="93"/>
    </row>
    <row r="52285" spans="14:16">
      <c r="N52285" s="102"/>
      <c r="O52285" s="93"/>
      <c r="P52285" s="93"/>
    </row>
    <row r="52286" spans="14:16">
      <c r="N52286" s="102"/>
      <c r="O52286" s="93"/>
      <c r="P52286" s="93"/>
    </row>
    <row r="52287" spans="14:16">
      <c r="N52287" s="102"/>
      <c r="O52287" s="93"/>
      <c r="P52287" s="93"/>
    </row>
    <row r="52288" spans="14:16">
      <c r="N52288" s="102"/>
      <c r="O52288" s="93"/>
      <c r="P52288" s="93"/>
    </row>
    <row r="52289" spans="14:16">
      <c r="N52289" s="102"/>
      <c r="O52289" s="93"/>
      <c r="P52289" s="93"/>
    </row>
    <row r="52290" spans="14:16">
      <c r="N52290" s="102"/>
      <c r="O52290" s="93"/>
      <c r="P52290" s="93"/>
    </row>
    <row r="52291" spans="14:16">
      <c r="N52291" s="102"/>
      <c r="O52291" s="93"/>
      <c r="P52291" s="93"/>
    </row>
    <row r="52292" spans="14:16">
      <c r="N52292" s="102"/>
      <c r="O52292" s="93"/>
      <c r="P52292" s="93"/>
    </row>
    <row r="52293" spans="14:16">
      <c r="N52293" s="102"/>
      <c r="O52293" s="93"/>
      <c r="P52293" s="93"/>
    </row>
    <row r="52294" spans="14:16">
      <c r="N52294" s="102"/>
      <c r="O52294" s="93"/>
      <c r="P52294" s="93"/>
    </row>
    <row r="52295" spans="14:16">
      <c r="N52295" s="102"/>
      <c r="O52295" s="93"/>
      <c r="P52295" s="93"/>
    </row>
    <row r="52296" spans="14:16">
      <c r="N52296" s="102"/>
      <c r="O52296" s="93"/>
      <c r="P52296" s="93"/>
    </row>
    <row r="52297" spans="14:16">
      <c r="N52297" s="102"/>
      <c r="O52297" s="93"/>
      <c r="P52297" s="93"/>
    </row>
    <row r="52298" spans="14:16">
      <c r="N52298" s="102"/>
      <c r="O52298" s="93"/>
      <c r="P52298" s="93"/>
    </row>
    <row r="52299" spans="14:16">
      <c r="N52299" s="102"/>
      <c r="O52299" s="93"/>
      <c r="P52299" s="93"/>
    </row>
    <row r="52300" spans="14:16">
      <c r="N52300" s="102"/>
      <c r="O52300" s="93"/>
      <c r="P52300" s="93"/>
    </row>
    <row r="52301" spans="14:16">
      <c r="N52301" s="102"/>
      <c r="O52301" s="93"/>
      <c r="P52301" s="93"/>
    </row>
    <row r="52302" spans="14:16">
      <c r="N52302" s="102"/>
      <c r="O52302" s="93"/>
      <c r="P52302" s="93"/>
    </row>
    <row r="52303" spans="14:16">
      <c r="N52303" s="102"/>
      <c r="O52303" s="93"/>
      <c r="P52303" s="93"/>
    </row>
    <row r="52304" spans="14:16">
      <c r="N52304" s="102"/>
      <c r="O52304" s="93"/>
      <c r="P52304" s="93"/>
    </row>
    <row r="52305" spans="14:16">
      <c r="N52305" s="102"/>
      <c r="O52305" s="93"/>
      <c r="P52305" s="93"/>
    </row>
    <row r="52306" spans="14:16">
      <c r="N52306" s="102"/>
      <c r="O52306" s="93"/>
      <c r="P52306" s="93"/>
    </row>
    <row r="52307" spans="14:16">
      <c r="N52307" s="102"/>
      <c r="O52307" s="93"/>
      <c r="P52307" s="93"/>
    </row>
    <row r="52308" spans="14:16">
      <c r="N52308" s="102"/>
      <c r="O52308" s="93"/>
      <c r="P52308" s="93"/>
    </row>
    <row r="52309" spans="14:16">
      <c r="N52309" s="102"/>
      <c r="O52309" s="93"/>
      <c r="P52309" s="93"/>
    </row>
    <row r="52310" spans="14:16">
      <c r="N52310" s="102"/>
      <c r="O52310" s="93"/>
      <c r="P52310" s="93"/>
    </row>
    <row r="52311" spans="14:16">
      <c r="N52311" s="102"/>
      <c r="O52311" s="93"/>
      <c r="P52311" s="93"/>
    </row>
    <row r="52312" spans="14:16">
      <c r="N52312" s="102"/>
      <c r="O52312" s="93"/>
      <c r="P52312" s="93"/>
    </row>
    <row r="52313" spans="14:16">
      <c r="N52313" s="102"/>
      <c r="O52313" s="93"/>
      <c r="P52313" s="93"/>
    </row>
    <row r="52314" spans="14:16">
      <c r="N52314" s="102"/>
      <c r="O52314" s="93"/>
      <c r="P52314" s="93"/>
    </row>
    <row r="52315" spans="14:16">
      <c r="N52315" s="102"/>
      <c r="O52315" s="93"/>
      <c r="P52315" s="93"/>
    </row>
    <row r="52316" spans="14:16">
      <c r="N52316" s="102"/>
      <c r="O52316" s="93"/>
      <c r="P52316" s="93"/>
    </row>
    <row r="52317" spans="14:16">
      <c r="N52317" s="102"/>
      <c r="O52317" s="93"/>
      <c r="P52317" s="93"/>
    </row>
    <row r="52318" spans="14:16">
      <c r="N52318" s="102"/>
      <c r="O52318" s="93"/>
      <c r="P52318" s="93"/>
    </row>
    <row r="52319" spans="14:16">
      <c r="N52319" s="102"/>
      <c r="O52319" s="93"/>
      <c r="P52319" s="93"/>
    </row>
    <row r="52320" spans="14:16">
      <c r="N52320" s="102"/>
      <c r="O52320" s="93"/>
      <c r="P52320" s="93"/>
    </row>
    <row r="52321" spans="14:16">
      <c r="N52321" s="102"/>
      <c r="O52321" s="93"/>
      <c r="P52321" s="93"/>
    </row>
    <row r="52322" spans="14:16">
      <c r="N52322" s="102"/>
      <c r="O52322" s="93"/>
      <c r="P52322" s="93"/>
    </row>
    <row r="52323" spans="14:16">
      <c r="N52323" s="102"/>
      <c r="O52323" s="93"/>
      <c r="P52323" s="93"/>
    </row>
    <row r="52324" spans="14:16">
      <c r="N52324" s="102"/>
      <c r="O52324" s="93"/>
      <c r="P52324" s="93"/>
    </row>
    <row r="52325" spans="14:16">
      <c r="N52325" s="102"/>
      <c r="O52325" s="93"/>
      <c r="P52325" s="93"/>
    </row>
    <row r="52326" spans="14:16">
      <c r="N52326" s="102"/>
      <c r="O52326" s="93"/>
      <c r="P52326" s="93"/>
    </row>
    <row r="52327" spans="14:16">
      <c r="N52327" s="102"/>
      <c r="O52327" s="93"/>
      <c r="P52327" s="93"/>
    </row>
    <row r="52328" spans="14:16">
      <c r="N52328" s="102"/>
      <c r="O52328" s="93"/>
      <c r="P52328" s="93"/>
    </row>
    <row r="52329" spans="14:16">
      <c r="N52329" s="102"/>
      <c r="O52329" s="93"/>
      <c r="P52329" s="93"/>
    </row>
    <row r="52330" spans="14:16">
      <c r="N52330" s="102"/>
      <c r="O52330" s="93"/>
      <c r="P52330" s="93"/>
    </row>
    <row r="52331" spans="14:16">
      <c r="N52331" s="102"/>
      <c r="O52331" s="93"/>
      <c r="P52331" s="93"/>
    </row>
    <row r="52332" spans="14:16">
      <c r="N52332" s="102"/>
      <c r="O52332" s="93"/>
      <c r="P52332" s="93"/>
    </row>
    <row r="52333" spans="14:16">
      <c r="N52333" s="102"/>
      <c r="O52333" s="93"/>
      <c r="P52333" s="93"/>
    </row>
    <row r="52334" spans="14:16">
      <c r="N52334" s="102"/>
      <c r="O52334" s="93"/>
      <c r="P52334" s="93"/>
    </row>
    <row r="52335" spans="14:16">
      <c r="N52335" s="102"/>
      <c r="O52335" s="93"/>
      <c r="P52335" s="93"/>
    </row>
    <row r="52336" spans="14:16">
      <c r="N52336" s="102"/>
      <c r="O52336" s="93"/>
      <c r="P52336" s="93"/>
    </row>
    <row r="52337" spans="14:16">
      <c r="N52337" s="102"/>
      <c r="O52337" s="93"/>
      <c r="P52337" s="93"/>
    </row>
    <row r="52338" spans="14:16">
      <c r="N52338" s="102"/>
      <c r="O52338" s="93"/>
      <c r="P52338" s="93"/>
    </row>
    <row r="52339" spans="14:16">
      <c r="N52339" s="102"/>
      <c r="O52339" s="93"/>
      <c r="P52339" s="93"/>
    </row>
    <row r="52340" spans="14:16">
      <c r="N52340" s="102"/>
      <c r="O52340" s="93"/>
      <c r="P52340" s="93"/>
    </row>
    <row r="52341" spans="14:16">
      <c r="N52341" s="102"/>
      <c r="O52341" s="93"/>
      <c r="P52341" s="93"/>
    </row>
    <row r="52342" spans="14:16">
      <c r="N52342" s="102"/>
      <c r="O52342" s="93"/>
      <c r="P52342" s="93"/>
    </row>
    <row r="52343" spans="14:16">
      <c r="N52343" s="102"/>
      <c r="O52343" s="93"/>
      <c r="P52343" s="93"/>
    </row>
    <row r="52344" spans="14:16">
      <c r="N52344" s="102"/>
      <c r="O52344" s="93"/>
      <c r="P52344" s="93"/>
    </row>
    <row r="52345" spans="14:16">
      <c r="N52345" s="102"/>
      <c r="O52345" s="93"/>
      <c r="P52345" s="93"/>
    </row>
    <row r="52346" spans="14:16">
      <c r="N52346" s="102"/>
      <c r="O52346" s="93"/>
      <c r="P52346" s="93"/>
    </row>
    <row r="52347" spans="14:16">
      <c r="N52347" s="102"/>
      <c r="O52347" s="93"/>
      <c r="P52347" s="93"/>
    </row>
    <row r="52348" spans="14:16">
      <c r="N52348" s="102"/>
      <c r="O52348" s="93"/>
      <c r="P52348" s="93"/>
    </row>
    <row r="52349" spans="14:16">
      <c r="N52349" s="102"/>
      <c r="O52349" s="93"/>
      <c r="P52349" s="93"/>
    </row>
    <row r="52350" spans="14:16">
      <c r="N52350" s="102"/>
      <c r="O52350" s="93"/>
      <c r="P52350" s="93"/>
    </row>
    <row r="52351" spans="14:16">
      <c r="N52351" s="102"/>
      <c r="O52351" s="93"/>
      <c r="P52351" s="93"/>
    </row>
    <row r="52352" spans="14:16">
      <c r="N52352" s="102"/>
      <c r="O52352" s="93"/>
      <c r="P52352" s="93"/>
    </row>
    <row r="52353" spans="14:16">
      <c r="N52353" s="102"/>
      <c r="O52353" s="93"/>
      <c r="P52353" s="93"/>
    </row>
    <row r="52354" spans="14:16">
      <c r="N52354" s="102"/>
      <c r="O52354" s="93"/>
      <c r="P52354" s="93"/>
    </row>
    <row r="52355" spans="14:16">
      <c r="N52355" s="102"/>
      <c r="O52355" s="93"/>
      <c r="P52355" s="93"/>
    </row>
    <row r="52356" spans="14:16">
      <c r="N52356" s="102"/>
      <c r="O52356" s="93"/>
      <c r="P52356" s="93"/>
    </row>
    <row r="52357" spans="14:16">
      <c r="N52357" s="102"/>
      <c r="O52357" s="93"/>
      <c r="P52357" s="93"/>
    </row>
    <row r="52358" spans="14:16">
      <c r="N52358" s="102"/>
      <c r="O52358" s="93"/>
      <c r="P52358" s="93"/>
    </row>
    <row r="52359" spans="14:16">
      <c r="N52359" s="102"/>
      <c r="O52359" s="93"/>
      <c r="P52359" s="93"/>
    </row>
    <row r="52360" spans="14:16">
      <c r="N52360" s="102"/>
      <c r="O52360" s="93"/>
      <c r="P52360" s="93"/>
    </row>
    <row r="52361" spans="14:16">
      <c r="N52361" s="102"/>
      <c r="O52361" s="93"/>
      <c r="P52361" s="93"/>
    </row>
    <row r="52362" spans="14:16">
      <c r="N52362" s="102"/>
      <c r="O52362" s="93"/>
      <c r="P52362" s="93"/>
    </row>
    <row r="52363" spans="14:16">
      <c r="N52363" s="102"/>
      <c r="O52363" s="93"/>
      <c r="P52363" s="93"/>
    </row>
    <row r="52364" spans="14:16">
      <c r="N52364" s="102"/>
      <c r="O52364" s="93"/>
      <c r="P52364" s="93"/>
    </row>
    <row r="52365" spans="14:16">
      <c r="N52365" s="102"/>
      <c r="O52365" s="93"/>
      <c r="P52365" s="93"/>
    </row>
    <row r="52366" spans="14:16">
      <c r="N52366" s="102"/>
      <c r="O52366" s="93"/>
      <c r="P52366" s="93"/>
    </row>
    <row r="52367" spans="14:16">
      <c r="N52367" s="102"/>
      <c r="O52367" s="93"/>
      <c r="P52367" s="93"/>
    </row>
    <row r="52368" spans="14:16">
      <c r="N52368" s="102"/>
      <c r="O52368" s="93"/>
      <c r="P52368" s="93"/>
    </row>
    <row r="52369" spans="14:16">
      <c r="N52369" s="102"/>
      <c r="O52369" s="93"/>
      <c r="P52369" s="93"/>
    </row>
    <row r="52370" spans="14:16">
      <c r="N52370" s="102"/>
      <c r="O52370" s="93"/>
      <c r="P52370" s="93"/>
    </row>
    <row r="52371" spans="14:16">
      <c r="N52371" s="102"/>
      <c r="O52371" s="93"/>
      <c r="P52371" s="93"/>
    </row>
    <row r="52372" spans="14:16">
      <c r="N52372" s="102"/>
      <c r="O52372" s="93"/>
      <c r="P52372" s="93"/>
    </row>
    <row r="52373" spans="14:16">
      <c r="N52373" s="102"/>
      <c r="O52373" s="93"/>
      <c r="P52373" s="93"/>
    </row>
    <row r="52374" spans="14:16">
      <c r="N52374" s="102"/>
      <c r="O52374" s="93"/>
      <c r="P52374" s="93"/>
    </row>
    <row r="52375" spans="14:16">
      <c r="N52375" s="102"/>
      <c r="O52375" s="93"/>
      <c r="P52375" s="93"/>
    </row>
    <row r="52376" spans="14:16">
      <c r="N52376" s="102"/>
      <c r="O52376" s="93"/>
      <c r="P52376" s="93"/>
    </row>
    <row r="52377" spans="14:16">
      <c r="N52377" s="102"/>
      <c r="O52377" s="93"/>
      <c r="P52377" s="93"/>
    </row>
    <row r="52378" spans="14:16">
      <c r="N52378" s="102"/>
      <c r="O52378" s="93"/>
      <c r="P52378" s="93"/>
    </row>
    <row r="52379" spans="14:16">
      <c r="N52379" s="102"/>
      <c r="O52379" s="93"/>
      <c r="P52379" s="93"/>
    </row>
    <row r="52380" spans="14:16">
      <c r="N52380" s="102"/>
      <c r="O52380" s="93"/>
      <c r="P52380" s="93"/>
    </row>
    <row r="52381" spans="14:16">
      <c r="N52381" s="102"/>
      <c r="O52381" s="93"/>
      <c r="P52381" s="93"/>
    </row>
    <row r="52382" spans="14:16">
      <c r="N52382" s="102"/>
      <c r="O52382" s="93"/>
      <c r="P52382" s="93"/>
    </row>
    <row r="52383" spans="14:16">
      <c r="N52383" s="102"/>
      <c r="O52383" s="93"/>
      <c r="P52383" s="93"/>
    </row>
    <row r="52384" spans="14:16">
      <c r="N52384" s="102"/>
      <c r="O52384" s="93"/>
      <c r="P52384" s="93"/>
    </row>
    <row r="52385" spans="14:16">
      <c r="N52385" s="102"/>
      <c r="O52385" s="93"/>
      <c r="P52385" s="93"/>
    </row>
    <row r="52386" spans="14:16">
      <c r="N52386" s="102"/>
      <c r="O52386" s="93"/>
      <c r="P52386" s="93"/>
    </row>
    <row r="52387" spans="14:16">
      <c r="N52387" s="102"/>
      <c r="O52387" s="93"/>
      <c r="P52387" s="93"/>
    </row>
    <row r="52388" spans="14:16">
      <c r="N52388" s="102"/>
      <c r="O52388" s="93"/>
      <c r="P52388" s="93"/>
    </row>
    <row r="52389" spans="14:16">
      <c r="N52389" s="102"/>
      <c r="O52389" s="93"/>
      <c r="P52389" s="93"/>
    </row>
    <row r="52390" spans="14:16">
      <c r="N52390" s="102"/>
      <c r="O52390" s="93"/>
      <c r="P52390" s="93"/>
    </row>
    <row r="52391" spans="14:16">
      <c r="N52391" s="102"/>
      <c r="O52391" s="93"/>
      <c r="P52391" s="93"/>
    </row>
    <row r="52392" spans="14:16">
      <c r="N52392" s="102"/>
      <c r="O52392" s="93"/>
      <c r="P52392" s="93"/>
    </row>
    <row r="52393" spans="14:16">
      <c r="N52393" s="102"/>
      <c r="O52393" s="93"/>
      <c r="P52393" s="93"/>
    </row>
    <row r="52394" spans="14:16">
      <c r="N52394" s="102"/>
      <c r="O52394" s="93"/>
      <c r="P52394" s="93"/>
    </row>
    <row r="52395" spans="14:16">
      <c r="N52395" s="102"/>
      <c r="O52395" s="93"/>
      <c r="P52395" s="93"/>
    </row>
    <row r="52396" spans="14:16">
      <c r="N52396" s="102"/>
      <c r="O52396" s="93"/>
      <c r="P52396" s="93"/>
    </row>
    <row r="52397" spans="14:16">
      <c r="N52397" s="102"/>
      <c r="O52397" s="93"/>
      <c r="P52397" s="93"/>
    </row>
    <row r="52398" spans="14:16">
      <c r="N52398" s="102"/>
      <c r="O52398" s="93"/>
      <c r="P52398" s="93"/>
    </row>
    <row r="52399" spans="14:16">
      <c r="N52399" s="102"/>
      <c r="O52399" s="93"/>
      <c r="P52399" s="93"/>
    </row>
    <row r="52400" spans="14:16">
      <c r="N52400" s="102"/>
      <c r="O52400" s="93"/>
      <c r="P52400" s="93"/>
    </row>
    <row r="52401" spans="14:16">
      <c r="N52401" s="102"/>
      <c r="O52401" s="93"/>
      <c r="P52401" s="93"/>
    </row>
    <row r="52402" spans="14:16">
      <c r="N52402" s="102"/>
      <c r="O52402" s="93"/>
      <c r="P52402" s="93"/>
    </row>
    <row r="52403" spans="14:16">
      <c r="N52403" s="102"/>
      <c r="O52403" s="93"/>
      <c r="P52403" s="93"/>
    </row>
    <row r="52404" spans="14:16">
      <c r="N52404" s="102"/>
      <c r="O52404" s="93"/>
      <c r="P52404" s="93"/>
    </row>
    <row r="52405" spans="14:16">
      <c r="N52405" s="102"/>
      <c r="O52405" s="93"/>
      <c r="P52405" s="93"/>
    </row>
    <row r="52406" spans="14:16">
      <c r="N52406" s="102"/>
      <c r="O52406" s="93"/>
      <c r="P52406" s="93"/>
    </row>
    <row r="52407" spans="14:16">
      <c r="N52407" s="102"/>
      <c r="O52407" s="93"/>
      <c r="P52407" s="93"/>
    </row>
    <row r="52408" spans="14:16">
      <c r="N52408" s="102"/>
      <c r="O52408" s="93"/>
      <c r="P52408" s="93"/>
    </row>
    <row r="52409" spans="14:16">
      <c r="N52409" s="102"/>
      <c r="O52409" s="93"/>
      <c r="P52409" s="93"/>
    </row>
    <row r="52410" spans="14:16">
      <c r="N52410" s="102"/>
      <c r="O52410" s="93"/>
      <c r="P52410" s="93"/>
    </row>
    <row r="52411" spans="14:16">
      <c r="N52411" s="102"/>
      <c r="O52411" s="93"/>
      <c r="P52411" s="93"/>
    </row>
    <row r="52412" spans="14:16">
      <c r="N52412" s="102"/>
      <c r="O52412" s="93"/>
      <c r="P52412" s="93"/>
    </row>
    <row r="52413" spans="14:16">
      <c r="N52413" s="102"/>
      <c r="O52413" s="93"/>
      <c r="P52413" s="93"/>
    </row>
    <row r="52414" spans="14:16">
      <c r="N52414" s="102"/>
      <c r="O52414" s="93"/>
      <c r="P52414" s="93"/>
    </row>
    <row r="52415" spans="14:16">
      <c r="N52415" s="102"/>
      <c r="O52415" s="93"/>
      <c r="P52415" s="93"/>
    </row>
    <row r="52416" spans="14:16">
      <c r="N52416" s="102"/>
      <c r="O52416" s="93"/>
      <c r="P52416" s="93"/>
    </row>
    <row r="52417" spans="14:16">
      <c r="N52417" s="102"/>
      <c r="O52417" s="93"/>
      <c r="P52417" s="93"/>
    </row>
    <row r="52418" spans="14:16">
      <c r="N52418" s="102"/>
      <c r="O52418" s="93"/>
      <c r="P52418" s="93"/>
    </row>
    <row r="52419" spans="14:16">
      <c r="N52419" s="102"/>
      <c r="O52419" s="93"/>
      <c r="P52419" s="93"/>
    </row>
    <row r="52420" spans="14:16">
      <c r="N52420" s="102"/>
      <c r="O52420" s="93"/>
      <c r="P52420" s="93"/>
    </row>
    <row r="52421" spans="14:16">
      <c r="N52421" s="102"/>
      <c r="O52421" s="93"/>
      <c r="P52421" s="93"/>
    </row>
    <row r="52422" spans="14:16">
      <c r="N52422" s="102"/>
      <c r="O52422" s="93"/>
      <c r="P52422" s="93"/>
    </row>
    <row r="52423" spans="14:16">
      <c r="N52423" s="102"/>
      <c r="O52423" s="93"/>
      <c r="P52423" s="93"/>
    </row>
    <row r="52424" spans="14:16">
      <c r="N52424" s="102"/>
      <c r="O52424" s="93"/>
      <c r="P52424" s="93"/>
    </row>
    <row r="52425" spans="14:16">
      <c r="N52425" s="102"/>
      <c r="O52425" s="93"/>
      <c r="P52425" s="93"/>
    </row>
    <row r="52426" spans="14:16">
      <c r="N52426" s="102"/>
      <c r="O52426" s="93"/>
      <c r="P52426" s="93"/>
    </row>
    <row r="52427" spans="14:16">
      <c r="N52427" s="102"/>
      <c r="O52427" s="93"/>
      <c r="P52427" s="93"/>
    </row>
    <row r="52428" spans="14:16">
      <c r="N52428" s="102"/>
      <c r="O52428" s="93"/>
      <c r="P52428" s="93"/>
    </row>
    <row r="52429" spans="14:16">
      <c r="N52429" s="102"/>
      <c r="O52429" s="93"/>
      <c r="P52429" s="93"/>
    </row>
    <row r="52430" spans="14:16">
      <c r="N52430" s="102"/>
      <c r="O52430" s="93"/>
      <c r="P52430" s="93"/>
    </row>
    <row r="52431" spans="14:16">
      <c r="N52431" s="102"/>
      <c r="O52431" s="93"/>
      <c r="P52431" s="93"/>
    </row>
    <row r="52432" spans="14:16">
      <c r="N52432" s="102"/>
      <c r="O52432" s="93"/>
      <c r="P52432" s="93"/>
    </row>
    <row r="52433" spans="14:16">
      <c r="N52433" s="102"/>
      <c r="O52433" s="93"/>
      <c r="P52433" s="93"/>
    </row>
    <row r="52434" spans="14:16">
      <c r="N52434" s="102"/>
      <c r="O52434" s="93"/>
      <c r="P52434" s="93"/>
    </row>
    <row r="52435" spans="14:16">
      <c r="N52435" s="102"/>
      <c r="O52435" s="93"/>
      <c r="P52435" s="93"/>
    </row>
    <row r="52436" spans="14:16">
      <c r="N52436" s="102"/>
      <c r="O52436" s="93"/>
      <c r="P52436" s="93"/>
    </row>
    <row r="52437" spans="14:16">
      <c r="N52437" s="102"/>
      <c r="O52437" s="93"/>
      <c r="P52437" s="93"/>
    </row>
    <row r="52438" spans="14:16">
      <c r="N52438" s="102"/>
      <c r="O52438" s="93"/>
      <c r="P52438" s="93"/>
    </row>
    <row r="52439" spans="14:16">
      <c r="N52439" s="102"/>
      <c r="O52439" s="93"/>
      <c r="P52439" s="93"/>
    </row>
    <row r="52440" spans="14:16">
      <c r="N52440" s="102"/>
      <c r="O52440" s="93"/>
      <c r="P52440" s="93"/>
    </row>
    <row r="52441" spans="14:16">
      <c r="N52441" s="102"/>
      <c r="O52441" s="93"/>
      <c r="P52441" s="93"/>
    </row>
    <row r="52442" spans="14:16">
      <c r="N52442" s="102"/>
      <c r="O52442" s="93"/>
      <c r="P52442" s="93"/>
    </row>
    <row r="52443" spans="14:16">
      <c r="N52443" s="102"/>
      <c r="O52443" s="93"/>
      <c r="P52443" s="93"/>
    </row>
    <row r="52444" spans="14:16">
      <c r="N52444" s="102"/>
      <c r="O52444" s="93"/>
      <c r="P52444" s="93"/>
    </row>
    <row r="52445" spans="14:16">
      <c r="N52445" s="102"/>
      <c r="O52445" s="93"/>
      <c r="P52445" s="93"/>
    </row>
    <row r="52446" spans="14:16">
      <c r="N52446" s="102"/>
      <c r="O52446" s="93"/>
      <c r="P52446" s="93"/>
    </row>
    <row r="52447" spans="14:16">
      <c r="N52447" s="102"/>
      <c r="O52447" s="93"/>
      <c r="P52447" s="93"/>
    </row>
    <row r="52448" spans="14:16">
      <c r="N52448" s="102"/>
      <c r="O52448" s="93"/>
      <c r="P52448" s="93"/>
    </row>
    <row r="52449" spans="14:16">
      <c r="N52449" s="102"/>
      <c r="O52449" s="93"/>
      <c r="P52449" s="93"/>
    </row>
    <row r="52450" spans="14:16">
      <c r="N52450" s="102"/>
      <c r="O52450" s="93"/>
      <c r="P52450" s="93"/>
    </row>
    <row r="52451" spans="14:16">
      <c r="N52451" s="102"/>
      <c r="O52451" s="93"/>
      <c r="P52451" s="93"/>
    </row>
    <row r="52452" spans="14:16">
      <c r="N52452" s="102"/>
      <c r="O52452" s="93"/>
      <c r="P52452" s="93"/>
    </row>
    <row r="52453" spans="14:16">
      <c r="N52453" s="102"/>
      <c r="O52453" s="93"/>
      <c r="P52453" s="93"/>
    </row>
    <row r="52454" spans="14:16">
      <c r="N52454" s="102"/>
      <c r="O52454" s="93"/>
      <c r="P52454" s="93"/>
    </row>
    <row r="52455" spans="14:16">
      <c r="N52455" s="102"/>
      <c r="O52455" s="93"/>
      <c r="P52455" s="93"/>
    </row>
    <row r="52456" spans="14:16">
      <c r="N52456" s="102"/>
      <c r="O52456" s="93"/>
      <c r="P52456" s="93"/>
    </row>
    <row r="52457" spans="14:16">
      <c r="N52457" s="102"/>
      <c r="O52457" s="93"/>
      <c r="P52457" s="93"/>
    </row>
    <row r="52458" spans="14:16">
      <c r="N52458" s="102"/>
      <c r="O52458" s="93"/>
      <c r="P52458" s="93"/>
    </row>
    <row r="52459" spans="14:16">
      <c r="N52459" s="102"/>
      <c r="O52459" s="93"/>
      <c r="P52459" s="93"/>
    </row>
    <row r="52460" spans="14:16">
      <c r="N52460" s="102"/>
      <c r="O52460" s="93"/>
      <c r="P52460" s="93"/>
    </row>
    <row r="52461" spans="14:16">
      <c r="N52461" s="102"/>
      <c r="O52461" s="93"/>
      <c r="P52461" s="93"/>
    </row>
    <row r="52462" spans="14:16">
      <c r="N52462" s="102"/>
      <c r="O52462" s="93"/>
      <c r="P52462" s="93"/>
    </row>
    <row r="52463" spans="14:16">
      <c r="N52463" s="102"/>
      <c r="O52463" s="93"/>
      <c r="P52463" s="93"/>
    </row>
    <row r="52464" spans="14:16">
      <c r="N52464" s="102"/>
      <c r="O52464" s="93"/>
      <c r="P52464" s="93"/>
    </row>
    <row r="52465" spans="14:16">
      <c r="N52465" s="102"/>
      <c r="O52465" s="93"/>
      <c r="P52465" s="93"/>
    </row>
    <row r="52466" spans="14:16">
      <c r="N52466" s="102"/>
      <c r="O52466" s="93"/>
      <c r="P52466" s="93"/>
    </row>
    <row r="52467" spans="14:16">
      <c r="N52467" s="102"/>
      <c r="O52467" s="93"/>
      <c r="P52467" s="93"/>
    </row>
    <row r="52468" spans="14:16">
      <c r="N52468" s="102"/>
      <c r="O52468" s="93"/>
      <c r="P52468" s="93"/>
    </row>
    <row r="52469" spans="14:16">
      <c r="N52469" s="102"/>
      <c r="O52469" s="93"/>
      <c r="P52469" s="93"/>
    </row>
    <row r="52470" spans="14:16">
      <c r="N52470" s="102"/>
      <c r="O52470" s="93"/>
      <c r="P52470" s="93"/>
    </row>
    <row r="52471" spans="14:16">
      <c r="N52471" s="102"/>
      <c r="O52471" s="93"/>
      <c r="P52471" s="93"/>
    </row>
    <row r="52472" spans="14:16">
      <c r="N52472" s="102"/>
      <c r="O52472" s="93"/>
      <c r="P52472" s="93"/>
    </row>
    <row r="52473" spans="14:16">
      <c r="N52473" s="102"/>
      <c r="O52473" s="93"/>
      <c r="P52473" s="93"/>
    </row>
    <row r="52474" spans="14:16">
      <c r="N52474" s="102"/>
      <c r="O52474" s="93"/>
      <c r="P52474" s="93"/>
    </row>
    <row r="52475" spans="14:16">
      <c r="N52475" s="102"/>
      <c r="O52475" s="93"/>
      <c r="P52475" s="93"/>
    </row>
    <row r="52476" spans="14:16">
      <c r="N52476" s="102"/>
      <c r="O52476" s="93"/>
      <c r="P52476" s="93"/>
    </row>
    <row r="52477" spans="14:16">
      <c r="N52477" s="102"/>
      <c r="O52477" s="93"/>
      <c r="P52477" s="93"/>
    </row>
    <row r="52478" spans="14:16">
      <c r="N52478" s="102"/>
      <c r="O52478" s="93"/>
      <c r="P52478" s="93"/>
    </row>
    <row r="52479" spans="14:16">
      <c r="N52479" s="102"/>
      <c r="O52479" s="93"/>
      <c r="P52479" s="93"/>
    </row>
    <row r="52480" spans="14:16">
      <c r="N52480" s="102"/>
      <c r="O52480" s="93"/>
      <c r="P52480" s="93"/>
    </row>
    <row r="52481" spans="14:16">
      <c r="N52481" s="102"/>
      <c r="O52481" s="93"/>
      <c r="P52481" s="93"/>
    </row>
    <row r="52482" spans="14:16">
      <c r="N52482" s="102"/>
      <c r="O52482" s="93"/>
      <c r="P52482" s="93"/>
    </row>
    <row r="52483" spans="14:16">
      <c r="N52483" s="102"/>
      <c r="O52483" s="93"/>
      <c r="P52483" s="93"/>
    </row>
    <row r="52484" spans="14:16">
      <c r="N52484" s="102"/>
      <c r="O52484" s="93"/>
      <c r="P52484" s="93"/>
    </row>
    <row r="52485" spans="14:16">
      <c r="N52485" s="102"/>
      <c r="O52485" s="93"/>
      <c r="P52485" s="93"/>
    </row>
    <row r="52486" spans="14:16">
      <c r="N52486" s="102"/>
      <c r="O52486" s="93"/>
      <c r="P52486" s="93"/>
    </row>
    <row r="52487" spans="14:16">
      <c r="N52487" s="102"/>
      <c r="O52487" s="93"/>
      <c r="P52487" s="93"/>
    </row>
    <row r="52488" spans="14:16">
      <c r="N52488" s="102"/>
      <c r="O52488" s="93"/>
      <c r="P52488" s="93"/>
    </row>
    <row r="52489" spans="14:16">
      <c r="N52489" s="102"/>
      <c r="O52489" s="93"/>
      <c r="P52489" s="93"/>
    </row>
    <row r="52490" spans="14:16">
      <c r="N52490" s="102"/>
      <c r="O52490" s="93"/>
      <c r="P52490" s="93"/>
    </row>
    <row r="52491" spans="14:16">
      <c r="N52491" s="102"/>
      <c r="O52491" s="93"/>
      <c r="P52491" s="93"/>
    </row>
    <row r="52492" spans="14:16">
      <c r="N52492" s="102"/>
      <c r="O52492" s="93"/>
      <c r="P52492" s="93"/>
    </row>
    <row r="52493" spans="14:16">
      <c r="N52493" s="102"/>
      <c r="O52493" s="93"/>
      <c r="P52493" s="93"/>
    </row>
    <row r="52494" spans="14:16">
      <c r="N52494" s="102"/>
      <c r="O52494" s="93"/>
      <c r="P52494" s="93"/>
    </row>
    <row r="52495" spans="14:16">
      <c r="N52495" s="102"/>
      <c r="O52495" s="93"/>
      <c r="P52495" s="93"/>
    </row>
    <row r="52496" spans="14:16">
      <c r="N52496" s="102"/>
      <c r="O52496" s="93"/>
      <c r="P52496" s="93"/>
    </row>
    <row r="52497" spans="14:16">
      <c r="N52497" s="102"/>
      <c r="O52497" s="93"/>
      <c r="P52497" s="93"/>
    </row>
    <row r="52498" spans="14:16">
      <c r="N52498" s="102"/>
      <c r="O52498" s="93"/>
      <c r="P52498" s="93"/>
    </row>
    <row r="52499" spans="14:16">
      <c r="N52499" s="102"/>
      <c r="O52499" s="93"/>
      <c r="P52499" s="93"/>
    </row>
    <row r="52500" spans="14:16">
      <c r="N52500" s="102"/>
      <c r="O52500" s="93"/>
      <c r="P52500" s="93"/>
    </row>
    <row r="52501" spans="14:16">
      <c r="N52501" s="102"/>
      <c r="O52501" s="93"/>
      <c r="P52501" s="93"/>
    </row>
    <row r="52502" spans="14:16">
      <c r="N52502" s="102"/>
      <c r="O52502" s="93"/>
      <c r="P52502" s="93"/>
    </row>
    <row r="52503" spans="14:16">
      <c r="N52503" s="102"/>
      <c r="O52503" s="93"/>
      <c r="P52503" s="93"/>
    </row>
    <row r="52504" spans="14:16">
      <c r="N52504" s="102"/>
      <c r="O52504" s="93"/>
      <c r="P52504" s="93"/>
    </row>
    <row r="52505" spans="14:16">
      <c r="N52505" s="102"/>
      <c r="O52505" s="93"/>
      <c r="P52505" s="93"/>
    </row>
    <row r="52506" spans="14:16">
      <c r="N52506" s="102"/>
      <c r="O52506" s="93"/>
      <c r="P52506" s="93"/>
    </row>
    <row r="52507" spans="14:16">
      <c r="N52507" s="102"/>
      <c r="O52507" s="93"/>
      <c r="P52507" s="93"/>
    </row>
    <row r="52508" spans="14:16">
      <c r="N52508" s="102"/>
      <c r="O52508" s="93"/>
      <c r="P52508" s="93"/>
    </row>
    <row r="52509" spans="14:16">
      <c r="N52509" s="102"/>
      <c r="O52509" s="93"/>
      <c r="P52509" s="93"/>
    </row>
    <row r="52510" spans="14:16">
      <c r="N52510" s="102"/>
      <c r="O52510" s="93"/>
      <c r="P52510" s="93"/>
    </row>
    <row r="52511" spans="14:16">
      <c r="N52511" s="102"/>
      <c r="O52511" s="93"/>
      <c r="P52511" s="93"/>
    </row>
    <row r="52512" spans="14:16">
      <c r="N52512" s="102"/>
      <c r="O52512" s="93"/>
      <c r="P52512" s="93"/>
    </row>
    <row r="52513" spans="14:16">
      <c r="N52513" s="102"/>
      <c r="O52513" s="93"/>
      <c r="P52513" s="93"/>
    </row>
    <row r="52514" spans="14:16">
      <c r="N52514" s="102"/>
      <c r="O52514" s="93"/>
      <c r="P52514" s="93"/>
    </row>
    <row r="52515" spans="14:16">
      <c r="N52515" s="102"/>
      <c r="O52515" s="93"/>
      <c r="P52515" s="93"/>
    </row>
    <row r="52516" spans="14:16">
      <c r="N52516" s="102"/>
      <c r="O52516" s="93"/>
      <c r="P52516" s="93"/>
    </row>
    <row r="52517" spans="14:16">
      <c r="N52517" s="102"/>
      <c r="O52517" s="93"/>
      <c r="P52517" s="93"/>
    </row>
    <row r="52518" spans="14:16">
      <c r="N52518" s="102"/>
      <c r="O52518" s="93"/>
      <c r="P52518" s="93"/>
    </row>
    <row r="52519" spans="14:16">
      <c r="N52519" s="102"/>
      <c r="O52519" s="93"/>
      <c r="P52519" s="93"/>
    </row>
    <row r="52520" spans="14:16">
      <c r="N52520" s="102"/>
      <c r="O52520" s="93"/>
      <c r="P52520" s="93"/>
    </row>
    <row r="52521" spans="14:16">
      <c r="N52521" s="102"/>
      <c r="O52521" s="93"/>
      <c r="P52521" s="93"/>
    </row>
    <row r="52522" spans="14:16">
      <c r="N52522" s="102"/>
      <c r="O52522" s="93"/>
      <c r="P52522" s="93"/>
    </row>
    <row r="52523" spans="14:16">
      <c r="N52523" s="102"/>
      <c r="O52523" s="93"/>
      <c r="P52523" s="93"/>
    </row>
    <row r="52524" spans="14:16">
      <c r="N52524" s="102"/>
      <c r="O52524" s="93"/>
      <c r="P52524" s="93"/>
    </row>
    <row r="52525" spans="14:16">
      <c r="N52525" s="102"/>
      <c r="O52525" s="93"/>
      <c r="P52525" s="93"/>
    </row>
    <row r="52526" spans="14:16">
      <c r="N52526" s="102"/>
      <c r="O52526" s="93"/>
      <c r="P52526" s="93"/>
    </row>
    <row r="52527" spans="14:16">
      <c r="N52527" s="102"/>
      <c r="O52527" s="93"/>
      <c r="P52527" s="93"/>
    </row>
    <row r="52528" spans="14:16">
      <c r="N52528" s="102"/>
      <c r="O52528" s="93"/>
      <c r="P52528" s="93"/>
    </row>
    <row r="52529" spans="14:16">
      <c r="N52529" s="102"/>
      <c r="O52529" s="93"/>
      <c r="P52529" s="93"/>
    </row>
    <row r="52530" spans="14:16">
      <c r="N52530" s="102"/>
      <c r="O52530" s="93"/>
      <c r="P52530" s="93"/>
    </row>
    <row r="52531" spans="14:16">
      <c r="N52531" s="102"/>
      <c r="O52531" s="93"/>
      <c r="P52531" s="93"/>
    </row>
    <row r="52532" spans="14:16">
      <c r="N52532" s="102"/>
      <c r="O52532" s="93"/>
      <c r="P52532" s="93"/>
    </row>
    <row r="52533" spans="14:16">
      <c r="N52533" s="102"/>
      <c r="O52533" s="93"/>
      <c r="P52533" s="93"/>
    </row>
    <row r="52534" spans="14:16">
      <c r="N52534" s="102"/>
      <c r="O52534" s="93"/>
      <c r="P52534" s="93"/>
    </row>
    <row r="52535" spans="14:16">
      <c r="N52535" s="102"/>
      <c r="O52535" s="93"/>
      <c r="P52535" s="93"/>
    </row>
    <row r="52536" spans="14:16">
      <c r="N52536" s="102"/>
      <c r="O52536" s="93"/>
      <c r="P52536" s="93"/>
    </row>
    <row r="52537" spans="14:16">
      <c r="N52537" s="102"/>
      <c r="O52537" s="93"/>
      <c r="P52537" s="93"/>
    </row>
    <row r="52538" spans="14:16">
      <c r="N52538" s="102"/>
      <c r="O52538" s="93"/>
      <c r="P52538" s="93"/>
    </row>
    <row r="52539" spans="14:16">
      <c r="N52539" s="102"/>
      <c r="O52539" s="93"/>
      <c r="P52539" s="93"/>
    </row>
    <row r="52540" spans="14:16">
      <c r="N52540" s="102"/>
      <c r="O52540" s="93"/>
      <c r="P52540" s="93"/>
    </row>
    <row r="52541" spans="14:16">
      <c r="N52541" s="102"/>
      <c r="O52541" s="93"/>
      <c r="P52541" s="93"/>
    </row>
    <row r="52542" spans="14:16">
      <c r="N52542" s="102"/>
      <c r="O52542" s="93"/>
      <c r="P52542" s="93"/>
    </row>
    <row r="52543" spans="14:16">
      <c r="N52543" s="102"/>
      <c r="O52543" s="93"/>
      <c r="P52543" s="93"/>
    </row>
    <row r="52544" spans="14:16">
      <c r="N52544" s="102"/>
      <c r="O52544" s="93"/>
      <c r="P52544" s="93"/>
    </row>
    <row r="52545" spans="14:16">
      <c r="N52545" s="102"/>
      <c r="O52545" s="93"/>
      <c r="P52545" s="93"/>
    </row>
    <row r="52546" spans="14:16">
      <c r="N52546" s="102"/>
      <c r="O52546" s="93"/>
      <c r="P52546" s="93"/>
    </row>
    <row r="52547" spans="14:16">
      <c r="N52547" s="102"/>
      <c r="O52547" s="93"/>
      <c r="P52547" s="93"/>
    </row>
    <row r="52548" spans="14:16">
      <c r="N52548" s="102"/>
      <c r="O52548" s="93"/>
      <c r="P52548" s="93"/>
    </row>
    <row r="52549" spans="14:16">
      <c r="N52549" s="102"/>
      <c r="O52549" s="93"/>
      <c r="P52549" s="93"/>
    </row>
    <row r="52550" spans="14:16">
      <c r="N52550" s="102"/>
      <c r="O52550" s="93"/>
      <c r="P52550" s="93"/>
    </row>
    <row r="52551" spans="14:16">
      <c r="N52551" s="102"/>
      <c r="O52551" s="93"/>
      <c r="P52551" s="93"/>
    </row>
    <row r="52552" spans="14:16">
      <c r="N52552" s="102"/>
      <c r="O52552" s="93"/>
      <c r="P52552" s="93"/>
    </row>
    <row r="52553" spans="14:16">
      <c r="N52553" s="102"/>
      <c r="O52553" s="93"/>
      <c r="P52553" s="93"/>
    </row>
    <row r="52554" spans="14:16">
      <c r="N52554" s="102"/>
      <c r="O52554" s="93"/>
      <c r="P52554" s="93"/>
    </row>
    <row r="52555" spans="14:16">
      <c r="N52555" s="102"/>
      <c r="O52555" s="93"/>
      <c r="P52555" s="93"/>
    </row>
    <row r="52556" spans="14:16">
      <c r="N52556" s="102"/>
      <c r="O52556" s="93"/>
      <c r="P52556" s="93"/>
    </row>
    <row r="52557" spans="14:16">
      <c r="N52557" s="102"/>
      <c r="O52557" s="93"/>
      <c r="P52557" s="93"/>
    </row>
    <row r="52558" spans="14:16">
      <c r="N52558" s="102"/>
      <c r="O52558" s="93"/>
      <c r="P52558" s="93"/>
    </row>
    <row r="52559" spans="14:16">
      <c r="N52559" s="102"/>
      <c r="O52559" s="93"/>
      <c r="P52559" s="93"/>
    </row>
    <row r="52560" spans="14:16">
      <c r="N52560" s="102"/>
      <c r="O52560" s="93"/>
      <c r="P52560" s="93"/>
    </row>
    <row r="52561" spans="14:16">
      <c r="N52561" s="102"/>
      <c r="O52561" s="93"/>
      <c r="P52561" s="93"/>
    </row>
    <row r="52562" spans="14:16">
      <c r="N52562" s="102"/>
      <c r="O52562" s="93"/>
      <c r="P52562" s="93"/>
    </row>
    <row r="52563" spans="14:16">
      <c r="N52563" s="102"/>
      <c r="O52563" s="93"/>
      <c r="P52563" s="93"/>
    </row>
    <row r="52564" spans="14:16">
      <c r="N52564" s="102"/>
      <c r="O52564" s="93"/>
      <c r="P52564" s="93"/>
    </row>
    <row r="52565" spans="14:16">
      <c r="N52565" s="102"/>
      <c r="O52565" s="93"/>
      <c r="P52565" s="93"/>
    </row>
    <row r="52566" spans="14:16">
      <c r="N52566" s="102"/>
      <c r="O52566" s="93"/>
      <c r="P52566" s="93"/>
    </row>
    <row r="52567" spans="14:16">
      <c r="N52567" s="102"/>
      <c r="O52567" s="93"/>
      <c r="P52567" s="93"/>
    </row>
    <row r="52568" spans="14:16">
      <c r="N52568" s="102"/>
      <c r="O52568" s="93"/>
      <c r="P52568" s="93"/>
    </row>
    <row r="52569" spans="14:16">
      <c r="N52569" s="102"/>
      <c r="O52569" s="93"/>
      <c r="P52569" s="93"/>
    </row>
    <row r="52570" spans="14:16">
      <c r="N52570" s="102"/>
      <c r="O52570" s="93"/>
      <c r="P52570" s="93"/>
    </row>
    <row r="52571" spans="14:16">
      <c r="N52571" s="102"/>
      <c r="O52571" s="93"/>
      <c r="P52571" s="93"/>
    </row>
    <row r="52572" spans="14:16">
      <c r="N52572" s="102"/>
      <c r="O52572" s="93"/>
      <c r="P52572" s="93"/>
    </row>
    <row r="52573" spans="14:16">
      <c r="N52573" s="102"/>
      <c r="O52573" s="93"/>
      <c r="P52573" s="93"/>
    </row>
    <row r="52574" spans="14:16">
      <c r="N52574" s="102"/>
      <c r="O52574" s="93"/>
      <c r="P52574" s="93"/>
    </row>
    <row r="52575" spans="14:16">
      <c r="N52575" s="102"/>
      <c r="O52575" s="93"/>
      <c r="P52575" s="93"/>
    </row>
    <row r="52576" spans="14:16">
      <c r="N52576" s="102"/>
      <c r="O52576" s="93"/>
      <c r="P52576" s="93"/>
    </row>
    <row r="52577" spans="14:16">
      <c r="N52577" s="102"/>
      <c r="O52577" s="93"/>
      <c r="P52577" s="93"/>
    </row>
    <row r="52578" spans="14:16">
      <c r="N52578" s="102"/>
      <c r="O52578" s="93"/>
      <c r="P52578" s="93"/>
    </row>
    <row r="52579" spans="14:16">
      <c r="N52579" s="102"/>
      <c r="O52579" s="93"/>
      <c r="P52579" s="93"/>
    </row>
    <row r="52580" spans="14:16">
      <c r="N52580" s="102"/>
      <c r="O52580" s="93"/>
      <c r="P52580" s="93"/>
    </row>
    <row r="52581" spans="14:16">
      <c r="N52581" s="102"/>
      <c r="O52581" s="93"/>
      <c r="P52581" s="93"/>
    </row>
    <row r="52582" spans="14:16">
      <c r="N52582" s="102"/>
      <c r="O52582" s="93"/>
      <c r="P52582" s="93"/>
    </row>
    <row r="52583" spans="14:16">
      <c r="N52583" s="102"/>
      <c r="O52583" s="93"/>
      <c r="P52583" s="93"/>
    </row>
    <row r="52584" spans="14:16">
      <c r="N52584" s="102"/>
      <c r="O52584" s="93"/>
      <c r="P52584" s="93"/>
    </row>
    <row r="52585" spans="14:16">
      <c r="N52585" s="102"/>
      <c r="O52585" s="93"/>
      <c r="P52585" s="93"/>
    </row>
    <row r="52586" spans="14:16">
      <c r="N52586" s="102"/>
      <c r="O52586" s="93"/>
      <c r="P52586" s="93"/>
    </row>
    <row r="52587" spans="14:16">
      <c r="N52587" s="102"/>
      <c r="O52587" s="93"/>
      <c r="P52587" s="93"/>
    </row>
    <row r="52588" spans="14:16">
      <c r="N52588" s="102"/>
      <c r="O52588" s="93"/>
      <c r="P52588" s="93"/>
    </row>
    <row r="52589" spans="14:16">
      <c r="N52589" s="102"/>
      <c r="O52589" s="93"/>
      <c r="P52589" s="93"/>
    </row>
    <row r="52590" spans="14:16">
      <c r="N52590" s="102"/>
      <c r="O52590" s="93"/>
      <c r="P52590" s="93"/>
    </row>
    <row r="52591" spans="14:16">
      <c r="N52591" s="102"/>
      <c r="O52591" s="93"/>
      <c r="P52591" s="93"/>
    </row>
    <row r="52592" spans="14:16">
      <c r="N52592" s="102"/>
      <c r="O52592" s="93"/>
      <c r="P52592" s="93"/>
    </row>
    <row r="52593" spans="14:16">
      <c r="N52593" s="102"/>
      <c r="O52593" s="93"/>
      <c r="P52593" s="93"/>
    </row>
    <row r="52594" spans="14:16">
      <c r="N52594" s="102"/>
      <c r="O52594" s="93"/>
      <c r="P52594" s="93"/>
    </row>
    <row r="52595" spans="14:16">
      <c r="N52595" s="102"/>
      <c r="O52595" s="93"/>
      <c r="P52595" s="93"/>
    </row>
    <row r="52596" spans="14:16">
      <c r="N52596" s="102"/>
      <c r="O52596" s="93"/>
      <c r="P52596" s="93"/>
    </row>
    <row r="52597" spans="14:16">
      <c r="N52597" s="102"/>
      <c r="O52597" s="93"/>
      <c r="P52597" s="93"/>
    </row>
    <row r="52598" spans="14:16">
      <c r="N52598" s="102"/>
      <c r="O52598" s="93"/>
      <c r="P52598" s="93"/>
    </row>
    <row r="52599" spans="14:16">
      <c r="N52599" s="102"/>
      <c r="O52599" s="93"/>
      <c r="P52599" s="93"/>
    </row>
    <row r="52600" spans="14:16">
      <c r="N52600" s="102"/>
      <c r="O52600" s="93"/>
      <c r="P52600" s="93"/>
    </row>
    <row r="52601" spans="14:16">
      <c r="N52601" s="102"/>
      <c r="O52601" s="93"/>
      <c r="P52601" s="93"/>
    </row>
    <row r="52602" spans="14:16">
      <c r="N52602" s="102"/>
      <c r="O52602" s="93"/>
      <c r="P52602" s="93"/>
    </row>
    <row r="52603" spans="14:16">
      <c r="N52603" s="102"/>
      <c r="O52603" s="93"/>
      <c r="P52603" s="93"/>
    </row>
    <row r="52604" spans="14:16">
      <c r="N52604" s="102"/>
      <c r="O52604" s="93"/>
      <c r="P52604" s="93"/>
    </row>
    <row r="52605" spans="14:16">
      <c r="N52605" s="102"/>
      <c r="O52605" s="93"/>
      <c r="P52605" s="93"/>
    </row>
    <row r="52606" spans="14:16">
      <c r="N52606" s="102"/>
      <c r="O52606" s="93"/>
      <c r="P52606" s="93"/>
    </row>
    <row r="52607" spans="14:16">
      <c r="N52607" s="102"/>
      <c r="O52607" s="93"/>
      <c r="P52607" s="93"/>
    </row>
    <row r="52608" spans="14:16">
      <c r="N52608" s="102"/>
      <c r="O52608" s="93"/>
      <c r="P52608" s="93"/>
    </row>
    <row r="52609" spans="14:16">
      <c r="N52609" s="102"/>
      <c r="O52609" s="93"/>
      <c r="P52609" s="93"/>
    </row>
    <row r="52610" spans="14:16">
      <c r="N52610" s="102"/>
      <c r="O52610" s="93"/>
      <c r="P52610" s="93"/>
    </row>
    <row r="52611" spans="14:16">
      <c r="N52611" s="102"/>
      <c r="O52611" s="93"/>
      <c r="P52611" s="93"/>
    </row>
    <row r="52612" spans="14:16">
      <c r="N52612" s="102"/>
      <c r="O52612" s="93"/>
      <c r="P52612" s="93"/>
    </row>
    <row r="52613" spans="14:16">
      <c r="N52613" s="102"/>
      <c r="O52613" s="93"/>
      <c r="P52613" s="93"/>
    </row>
    <row r="52614" spans="14:16">
      <c r="N52614" s="102"/>
      <c r="O52614" s="93"/>
      <c r="P52614" s="93"/>
    </row>
    <row r="52615" spans="14:16">
      <c r="N52615" s="102"/>
      <c r="O52615" s="93"/>
      <c r="P52615" s="93"/>
    </row>
    <row r="52616" spans="14:16">
      <c r="N52616" s="102"/>
      <c r="O52616" s="93"/>
      <c r="P52616" s="93"/>
    </row>
    <row r="52617" spans="14:16">
      <c r="N52617" s="102"/>
      <c r="O52617" s="93"/>
      <c r="P52617" s="93"/>
    </row>
    <row r="52618" spans="14:16">
      <c r="N52618" s="102"/>
      <c r="O52618" s="93"/>
      <c r="P52618" s="93"/>
    </row>
    <row r="52619" spans="14:16">
      <c r="N52619" s="102"/>
      <c r="O52619" s="93"/>
      <c r="P52619" s="93"/>
    </row>
    <row r="52620" spans="14:16">
      <c r="N52620" s="102"/>
      <c r="O52620" s="93"/>
      <c r="P52620" s="93"/>
    </row>
    <row r="52621" spans="14:16">
      <c r="N52621" s="102"/>
      <c r="O52621" s="93"/>
      <c r="P52621" s="93"/>
    </row>
    <row r="52622" spans="14:16">
      <c r="N52622" s="102"/>
      <c r="O52622" s="93"/>
      <c r="P52622" s="93"/>
    </row>
    <row r="52623" spans="14:16">
      <c r="N52623" s="102"/>
      <c r="O52623" s="93"/>
      <c r="P52623" s="93"/>
    </row>
    <row r="52624" spans="14:16">
      <c r="N52624" s="102"/>
      <c r="O52624" s="93"/>
      <c r="P52624" s="93"/>
    </row>
    <row r="52625" spans="14:16">
      <c r="N52625" s="102"/>
      <c r="O52625" s="93"/>
      <c r="P52625" s="93"/>
    </row>
    <row r="52626" spans="14:16">
      <c r="N52626" s="102"/>
      <c r="O52626" s="93"/>
      <c r="P52626" s="93"/>
    </row>
    <row r="52627" spans="14:16">
      <c r="N52627" s="102"/>
      <c r="O52627" s="93"/>
      <c r="P52627" s="93"/>
    </row>
    <row r="52628" spans="14:16">
      <c r="N52628" s="102"/>
      <c r="O52628" s="93"/>
      <c r="P52628" s="93"/>
    </row>
    <row r="52629" spans="14:16">
      <c r="N52629" s="102"/>
      <c r="O52629" s="93"/>
      <c r="P52629" s="93"/>
    </row>
    <row r="52630" spans="14:16">
      <c r="N52630" s="102"/>
      <c r="O52630" s="93"/>
      <c r="P52630" s="93"/>
    </row>
    <row r="52631" spans="14:16">
      <c r="N52631" s="102"/>
      <c r="O52631" s="93"/>
      <c r="P52631" s="93"/>
    </row>
    <row r="52632" spans="14:16">
      <c r="N52632" s="102"/>
      <c r="O52632" s="93"/>
      <c r="P52632" s="93"/>
    </row>
    <row r="52633" spans="14:16">
      <c r="N52633" s="102"/>
      <c r="O52633" s="93"/>
      <c r="P52633" s="93"/>
    </row>
    <row r="52634" spans="14:16">
      <c r="N52634" s="102"/>
      <c r="O52634" s="93"/>
      <c r="P52634" s="93"/>
    </row>
    <row r="52635" spans="14:16">
      <c r="N52635" s="102"/>
      <c r="O52635" s="93"/>
      <c r="P52635" s="93"/>
    </row>
    <row r="52636" spans="14:16">
      <c r="N52636" s="102"/>
      <c r="O52636" s="93"/>
      <c r="P52636" s="93"/>
    </row>
    <row r="52637" spans="14:16">
      <c r="N52637" s="102"/>
      <c r="O52637" s="93"/>
      <c r="P52637" s="93"/>
    </row>
    <row r="52638" spans="14:16">
      <c r="N52638" s="102"/>
      <c r="O52638" s="93"/>
      <c r="P52638" s="93"/>
    </row>
    <row r="52639" spans="14:16">
      <c r="N52639" s="102"/>
      <c r="O52639" s="93"/>
      <c r="P52639" s="93"/>
    </row>
    <row r="52640" spans="14:16">
      <c r="N52640" s="102"/>
      <c r="O52640" s="93"/>
      <c r="P52640" s="93"/>
    </row>
    <row r="52641" spans="14:16">
      <c r="N52641" s="102"/>
      <c r="O52641" s="93"/>
      <c r="P52641" s="93"/>
    </row>
    <row r="52642" spans="14:16">
      <c r="N52642" s="102"/>
      <c r="O52642" s="93"/>
      <c r="P52642" s="93"/>
    </row>
    <row r="52643" spans="14:16">
      <c r="N52643" s="102"/>
      <c r="O52643" s="93"/>
      <c r="P52643" s="93"/>
    </row>
    <row r="52644" spans="14:16">
      <c r="N52644" s="102"/>
      <c r="O52644" s="93"/>
      <c r="P52644" s="93"/>
    </row>
    <row r="52645" spans="14:16">
      <c r="N52645" s="102"/>
      <c r="O52645" s="93"/>
      <c r="P52645" s="93"/>
    </row>
    <row r="52646" spans="14:16">
      <c r="N52646" s="102"/>
      <c r="O52646" s="93"/>
      <c r="P52646" s="93"/>
    </row>
    <row r="52647" spans="14:16">
      <c r="N52647" s="102"/>
      <c r="O52647" s="93"/>
      <c r="P52647" s="93"/>
    </row>
    <row r="52648" spans="14:16">
      <c r="N52648" s="102"/>
      <c r="O52648" s="93"/>
      <c r="P52648" s="93"/>
    </row>
    <row r="52649" spans="14:16">
      <c r="N52649" s="102"/>
      <c r="O52649" s="93"/>
      <c r="P52649" s="93"/>
    </row>
    <row r="52650" spans="14:16">
      <c r="N52650" s="102"/>
      <c r="O52650" s="93"/>
      <c r="P52650" s="93"/>
    </row>
    <row r="52651" spans="14:16">
      <c r="N52651" s="102"/>
      <c r="O52651" s="93"/>
      <c r="P52651" s="93"/>
    </row>
    <row r="52652" spans="14:16">
      <c r="N52652" s="102"/>
      <c r="O52652" s="93"/>
      <c r="P52652" s="93"/>
    </row>
    <row r="52653" spans="14:16">
      <c r="N52653" s="102"/>
      <c r="O52653" s="93"/>
      <c r="P52653" s="93"/>
    </row>
    <row r="52654" spans="14:16">
      <c r="N52654" s="102"/>
      <c r="O52654" s="93"/>
      <c r="P52654" s="93"/>
    </row>
    <row r="52655" spans="14:16">
      <c r="N52655" s="102"/>
      <c r="O52655" s="93"/>
      <c r="P52655" s="93"/>
    </row>
    <row r="52656" spans="14:16">
      <c r="N52656" s="102"/>
      <c r="O52656" s="93"/>
      <c r="P52656" s="93"/>
    </row>
    <row r="52657" spans="14:16">
      <c r="N52657" s="102"/>
      <c r="O52657" s="93"/>
      <c r="P52657" s="93"/>
    </row>
    <row r="52658" spans="14:16">
      <c r="N52658" s="102"/>
      <c r="O52658" s="93"/>
      <c r="P52658" s="93"/>
    </row>
    <row r="52659" spans="14:16">
      <c r="N52659" s="102"/>
      <c r="O52659" s="93"/>
      <c r="P52659" s="93"/>
    </row>
    <row r="52660" spans="14:16">
      <c r="N52660" s="102"/>
      <c r="O52660" s="93"/>
      <c r="P52660" s="93"/>
    </row>
    <row r="52661" spans="14:16">
      <c r="N52661" s="102"/>
      <c r="O52661" s="93"/>
      <c r="P52661" s="93"/>
    </row>
    <row r="52662" spans="14:16">
      <c r="N52662" s="102"/>
      <c r="O52662" s="93"/>
      <c r="P52662" s="93"/>
    </row>
    <row r="52663" spans="14:16">
      <c r="N52663" s="102"/>
      <c r="O52663" s="93"/>
      <c r="P52663" s="93"/>
    </row>
    <row r="52664" spans="14:16">
      <c r="N52664" s="102"/>
      <c r="O52664" s="93"/>
      <c r="P52664" s="93"/>
    </row>
    <row r="52665" spans="14:16">
      <c r="N52665" s="102"/>
      <c r="O52665" s="93"/>
      <c r="P52665" s="93"/>
    </row>
    <row r="52666" spans="14:16">
      <c r="N52666" s="102"/>
      <c r="O52666" s="93"/>
      <c r="P52666" s="93"/>
    </row>
    <row r="52667" spans="14:16">
      <c r="N52667" s="102"/>
      <c r="O52667" s="93"/>
      <c r="P52667" s="93"/>
    </row>
    <row r="52668" spans="14:16">
      <c r="N52668" s="102"/>
      <c r="O52668" s="93"/>
      <c r="P52668" s="93"/>
    </row>
    <row r="52669" spans="14:16">
      <c r="N52669" s="102"/>
      <c r="O52669" s="93"/>
      <c r="P52669" s="93"/>
    </row>
    <row r="52670" spans="14:16">
      <c r="N52670" s="102"/>
      <c r="O52670" s="93"/>
      <c r="P52670" s="93"/>
    </row>
    <row r="52671" spans="14:16">
      <c r="N52671" s="102"/>
      <c r="O52671" s="93"/>
      <c r="P52671" s="93"/>
    </row>
    <row r="52672" spans="14:16">
      <c r="N52672" s="102"/>
      <c r="O52672" s="93"/>
      <c r="P52672" s="93"/>
    </row>
    <row r="52673" spans="14:16">
      <c r="N52673" s="102"/>
      <c r="O52673" s="93"/>
      <c r="P52673" s="93"/>
    </row>
    <row r="52674" spans="14:16">
      <c r="N52674" s="102"/>
      <c r="O52674" s="93"/>
      <c r="P52674" s="93"/>
    </row>
    <row r="52675" spans="14:16">
      <c r="N52675" s="102"/>
      <c r="O52675" s="93"/>
      <c r="P52675" s="93"/>
    </row>
    <row r="52676" spans="14:16">
      <c r="N52676" s="102"/>
      <c r="O52676" s="93"/>
      <c r="P52676" s="93"/>
    </row>
    <row r="52677" spans="14:16">
      <c r="N52677" s="102"/>
      <c r="O52677" s="93"/>
      <c r="P52677" s="93"/>
    </row>
    <row r="52678" spans="14:16">
      <c r="N52678" s="102"/>
      <c r="O52678" s="93"/>
      <c r="P52678" s="93"/>
    </row>
    <row r="52679" spans="14:16">
      <c r="N52679" s="102"/>
      <c r="O52679" s="93"/>
      <c r="P52679" s="93"/>
    </row>
    <row r="52680" spans="14:16">
      <c r="N52680" s="102"/>
      <c r="O52680" s="93"/>
      <c r="P52680" s="93"/>
    </row>
    <row r="52681" spans="14:16">
      <c r="N52681" s="102"/>
      <c r="O52681" s="93"/>
      <c r="P52681" s="93"/>
    </row>
    <row r="52682" spans="14:16">
      <c r="N52682" s="102"/>
      <c r="O52682" s="93"/>
      <c r="P52682" s="93"/>
    </row>
    <row r="52683" spans="14:16">
      <c r="N52683" s="102"/>
      <c r="O52683" s="93"/>
      <c r="P52683" s="93"/>
    </row>
    <row r="52684" spans="14:16">
      <c r="N52684" s="102"/>
      <c r="O52684" s="93"/>
      <c r="P52684" s="93"/>
    </row>
    <row r="52685" spans="14:16">
      <c r="N52685" s="102"/>
      <c r="O52685" s="93"/>
      <c r="P52685" s="93"/>
    </row>
    <row r="52686" spans="14:16">
      <c r="N52686" s="102"/>
      <c r="O52686" s="93"/>
      <c r="P52686" s="93"/>
    </row>
    <row r="52687" spans="14:16">
      <c r="N52687" s="102"/>
      <c r="O52687" s="93"/>
      <c r="P52687" s="93"/>
    </row>
    <row r="52688" spans="14:16">
      <c r="N52688" s="102"/>
      <c r="O52688" s="93"/>
      <c r="P52688" s="93"/>
    </row>
    <row r="52689" spans="14:16">
      <c r="N52689" s="102"/>
      <c r="O52689" s="93"/>
      <c r="P52689" s="93"/>
    </row>
    <row r="52690" spans="14:16">
      <c r="N52690" s="102"/>
      <c r="O52690" s="93"/>
      <c r="P52690" s="93"/>
    </row>
    <row r="52691" spans="14:16">
      <c r="N52691" s="102"/>
      <c r="O52691" s="93"/>
      <c r="P52691" s="93"/>
    </row>
    <row r="52692" spans="14:16">
      <c r="N52692" s="102"/>
      <c r="O52692" s="93"/>
      <c r="P52692" s="93"/>
    </row>
    <row r="52693" spans="14:16">
      <c r="N52693" s="102"/>
      <c r="O52693" s="93"/>
      <c r="P52693" s="93"/>
    </row>
    <row r="52694" spans="14:16">
      <c r="N52694" s="102"/>
      <c r="O52694" s="93"/>
      <c r="P52694" s="93"/>
    </row>
    <row r="52695" spans="14:16">
      <c r="N52695" s="102"/>
      <c r="O52695" s="93"/>
      <c r="P52695" s="93"/>
    </row>
    <row r="52696" spans="14:16">
      <c r="N52696" s="102"/>
      <c r="O52696" s="93"/>
      <c r="P52696" s="93"/>
    </row>
    <row r="52697" spans="14:16">
      <c r="N52697" s="102"/>
      <c r="O52697" s="93"/>
      <c r="P52697" s="93"/>
    </row>
    <row r="52698" spans="14:16">
      <c r="N52698" s="102"/>
      <c r="O52698" s="93"/>
      <c r="P52698" s="93"/>
    </row>
    <row r="52699" spans="14:16">
      <c r="N52699" s="102"/>
      <c r="O52699" s="93"/>
      <c r="P52699" s="93"/>
    </row>
    <row r="52700" spans="14:16">
      <c r="N52700" s="102"/>
      <c r="O52700" s="93"/>
      <c r="P52700" s="93"/>
    </row>
    <row r="52701" spans="14:16">
      <c r="N52701" s="102"/>
      <c r="O52701" s="93"/>
      <c r="P52701" s="93"/>
    </row>
    <row r="52702" spans="14:16">
      <c r="N52702" s="102"/>
      <c r="O52702" s="93"/>
      <c r="P52702" s="93"/>
    </row>
    <row r="52703" spans="14:16">
      <c r="N52703" s="102"/>
      <c r="O52703" s="93"/>
      <c r="P52703" s="93"/>
    </row>
    <row r="52704" spans="14:16">
      <c r="N52704" s="102"/>
      <c r="O52704" s="93"/>
      <c r="P52704" s="93"/>
    </row>
    <row r="52705" spans="14:16">
      <c r="N52705" s="102"/>
      <c r="O52705" s="93"/>
      <c r="P52705" s="93"/>
    </row>
    <row r="52706" spans="14:16">
      <c r="N52706" s="102"/>
      <c r="O52706" s="93"/>
      <c r="P52706" s="93"/>
    </row>
    <row r="52707" spans="14:16">
      <c r="N52707" s="102"/>
      <c r="O52707" s="93"/>
      <c r="P52707" s="93"/>
    </row>
    <row r="52708" spans="14:16">
      <c r="N52708" s="102"/>
      <c r="O52708" s="93"/>
      <c r="P52708" s="93"/>
    </row>
    <row r="52709" spans="14:16">
      <c r="N52709" s="102"/>
      <c r="O52709" s="93"/>
      <c r="P52709" s="93"/>
    </row>
    <row r="52710" spans="14:16">
      <c r="N52710" s="102"/>
      <c r="O52710" s="93"/>
      <c r="P52710" s="93"/>
    </row>
    <row r="52711" spans="14:16">
      <c r="N52711" s="102"/>
      <c r="O52711" s="93"/>
      <c r="P52711" s="93"/>
    </row>
    <row r="52712" spans="14:16">
      <c r="N52712" s="102"/>
      <c r="O52712" s="93"/>
      <c r="P52712" s="93"/>
    </row>
    <row r="52713" spans="14:16">
      <c r="N52713" s="102"/>
      <c r="O52713" s="93"/>
      <c r="P52713" s="93"/>
    </row>
    <row r="52714" spans="14:16">
      <c r="N52714" s="102"/>
      <c r="O52714" s="93"/>
      <c r="P52714" s="93"/>
    </row>
    <row r="52715" spans="14:16">
      <c r="N52715" s="102"/>
      <c r="O52715" s="93"/>
      <c r="P52715" s="93"/>
    </row>
    <row r="52716" spans="14:16">
      <c r="N52716" s="102"/>
      <c r="O52716" s="93"/>
      <c r="P52716" s="93"/>
    </row>
    <row r="52717" spans="14:16">
      <c r="N52717" s="102"/>
      <c r="O52717" s="93"/>
      <c r="P52717" s="93"/>
    </row>
    <row r="52718" spans="14:16">
      <c r="N52718" s="102"/>
      <c r="O52718" s="93"/>
      <c r="P52718" s="93"/>
    </row>
    <row r="52719" spans="14:16">
      <c r="N52719" s="102"/>
      <c r="O52719" s="93"/>
      <c r="P52719" s="93"/>
    </row>
    <row r="52720" spans="14:16">
      <c r="N52720" s="102"/>
      <c r="O52720" s="93"/>
      <c r="P52720" s="93"/>
    </row>
    <row r="52721" spans="14:16">
      <c r="N52721" s="102"/>
      <c r="O52721" s="93"/>
      <c r="P52721" s="93"/>
    </row>
    <row r="52722" spans="14:16">
      <c r="N52722" s="102"/>
      <c r="O52722" s="93"/>
      <c r="P52722" s="93"/>
    </row>
    <row r="52723" spans="14:16">
      <c r="N52723" s="102"/>
      <c r="O52723" s="93"/>
      <c r="P52723" s="93"/>
    </row>
    <row r="52724" spans="14:16">
      <c r="N52724" s="102"/>
      <c r="O52724" s="93"/>
      <c r="P52724" s="93"/>
    </row>
    <row r="52725" spans="14:16">
      <c r="N52725" s="102"/>
      <c r="O52725" s="93"/>
      <c r="P52725" s="93"/>
    </row>
    <row r="52726" spans="14:16">
      <c r="N52726" s="102"/>
      <c r="O52726" s="93"/>
      <c r="P52726" s="93"/>
    </row>
    <row r="52727" spans="14:16">
      <c r="N52727" s="102"/>
      <c r="O52727" s="93"/>
      <c r="P52727" s="93"/>
    </row>
    <row r="52728" spans="14:16">
      <c r="N52728" s="102"/>
      <c r="O52728" s="93"/>
      <c r="P52728" s="93"/>
    </row>
    <row r="52729" spans="14:16">
      <c r="N52729" s="102"/>
      <c r="O52729" s="93"/>
      <c r="P52729" s="93"/>
    </row>
    <row r="52730" spans="14:16">
      <c r="N52730" s="102"/>
      <c r="O52730" s="93"/>
      <c r="P52730" s="93"/>
    </row>
    <row r="52731" spans="14:16">
      <c r="N52731" s="102"/>
      <c r="O52731" s="93"/>
      <c r="P52731" s="93"/>
    </row>
    <row r="52732" spans="14:16">
      <c r="N52732" s="102"/>
      <c r="O52732" s="93"/>
      <c r="P52732" s="93"/>
    </row>
    <row r="52733" spans="14:16">
      <c r="N52733" s="102"/>
      <c r="O52733" s="93"/>
      <c r="P52733" s="93"/>
    </row>
    <row r="52734" spans="14:16">
      <c r="N52734" s="102"/>
      <c r="O52734" s="93"/>
      <c r="P52734" s="93"/>
    </row>
    <row r="52735" spans="14:16">
      <c r="N52735" s="102"/>
      <c r="O52735" s="93"/>
      <c r="P52735" s="93"/>
    </row>
    <row r="52736" spans="14:16">
      <c r="N52736" s="102"/>
      <c r="O52736" s="93"/>
      <c r="P52736" s="93"/>
    </row>
    <row r="52737" spans="14:16">
      <c r="N52737" s="102"/>
      <c r="O52737" s="93"/>
      <c r="P52737" s="93"/>
    </row>
    <row r="52738" spans="14:16">
      <c r="N52738" s="102"/>
      <c r="O52738" s="93"/>
      <c r="P52738" s="93"/>
    </row>
    <row r="52739" spans="14:16">
      <c r="N52739" s="102"/>
      <c r="O52739" s="93"/>
      <c r="P52739" s="93"/>
    </row>
    <row r="52740" spans="14:16">
      <c r="N52740" s="102"/>
      <c r="O52740" s="93"/>
      <c r="P52740" s="93"/>
    </row>
    <row r="52741" spans="14:16">
      <c r="N52741" s="102"/>
      <c r="O52741" s="93"/>
      <c r="P52741" s="93"/>
    </row>
    <row r="52742" spans="14:16">
      <c r="N52742" s="102"/>
      <c r="O52742" s="93"/>
      <c r="P52742" s="93"/>
    </row>
    <row r="52743" spans="14:16">
      <c r="N52743" s="102"/>
      <c r="O52743" s="93"/>
      <c r="P52743" s="93"/>
    </row>
    <row r="52744" spans="14:16">
      <c r="N52744" s="102"/>
      <c r="O52744" s="93"/>
      <c r="P52744" s="93"/>
    </row>
    <row r="52745" spans="14:16">
      <c r="N52745" s="102"/>
      <c r="O52745" s="93"/>
      <c r="P52745" s="93"/>
    </row>
    <row r="52746" spans="14:16">
      <c r="N52746" s="102"/>
      <c r="O52746" s="93"/>
      <c r="P52746" s="93"/>
    </row>
    <row r="52747" spans="14:16">
      <c r="N52747" s="102"/>
      <c r="O52747" s="93"/>
      <c r="P52747" s="93"/>
    </row>
    <row r="52748" spans="14:16">
      <c r="N52748" s="102"/>
      <c r="O52748" s="93"/>
      <c r="P52748" s="93"/>
    </row>
    <row r="52749" spans="14:16">
      <c r="N52749" s="102"/>
      <c r="O52749" s="93"/>
      <c r="P52749" s="93"/>
    </row>
    <row r="52750" spans="14:16">
      <c r="N52750" s="102"/>
      <c r="O52750" s="93"/>
      <c r="P52750" s="93"/>
    </row>
    <row r="52751" spans="14:16">
      <c r="N52751" s="102"/>
      <c r="O52751" s="93"/>
      <c r="P52751" s="93"/>
    </row>
    <row r="52752" spans="14:16">
      <c r="N52752" s="102"/>
      <c r="O52752" s="93"/>
      <c r="P52752" s="93"/>
    </row>
    <row r="52753" spans="14:16">
      <c r="N52753" s="102"/>
      <c r="O52753" s="93"/>
      <c r="P52753" s="93"/>
    </row>
    <row r="52754" spans="14:16">
      <c r="N52754" s="102"/>
      <c r="O52754" s="93"/>
      <c r="P52754" s="93"/>
    </row>
    <row r="52755" spans="14:16">
      <c r="N52755" s="102"/>
      <c r="O52755" s="93"/>
      <c r="P52755" s="93"/>
    </row>
    <row r="52756" spans="14:16">
      <c r="N52756" s="102"/>
      <c r="O52756" s="93"/>
      <c r="P52756" s="93"/>
    </row>
    <row r="52757" spans="14:16">
      <c r="N52757" s="102"/>
      <c r="O52757" s="93"/>
      <c r="P52757" s="93"/>
    </row>
    <row r="52758" spans="14:16">
      <c r="N52758" s="102"/>
      <c r="O52758" s="93"/>
      <c r="P52758" s="93"/>
    </row>
    <row r="52759" spans="14:16">
      <c r="N52759" s="102"/>
      <c r="O52759" s="93"/>
      <c r="P52759" s="93"/>
    </row>
    <row r="52760" spans="14:16">
      <c r="N52760" s="102"/>
      <c r="O52760" s="93"/>
      <c r="P52760" s="93"/>
    </row>
    <row r="52761" spans="14:16">
      <c r="N52761" s="102"/>
      <c r="O52761" s="93"/>
      <c r="P52761" s="93"/>
    </row>
    <row r="52762" spans="14:16">
      <c r="N52762" s="102"/>
      <c r="O52762" s="93"/>
      <c r="P52762" s="93"/>
    </row>
    <row r="52763" spans="14:16">
      <c r="N52763" s="102"/>
      <c r="O52763" s="93"/>
      <c r="P52763" s="93"/>
    </row>
    <row r="52764" spans="14:16">
      <c r="N52764" s="102"/>
      <c r="O52764" s="93"/>
      <c r="P52764" s="93"/>
    </row>
    <row r="52765" spans="14:16">
      <c r="N52765" s="102"/>
      <c r="O52765" s="93"/>
      <c r="P52765" s="93"/>
    </row>
    <row r="52766" spans="14:16">
      <c r="N52766" s="102"/>
      <c r="O52766" s="93"/>
      <c r="P52766" s="93"/>
    </row>
    <row r="52767" spans="14:16">
      <c r="N52767" s="102"/>
      <c r="O52767" s="93"/>
      <c r="P52767" s="93"/>
    </row>
    <row r="52768" spans="14:16">
      <c r="N52768" s="102"/>
      <c r="O52768" s="93"/>
      <c r="P52768" s="93"/>
    </row>
    <row r="52769" spans="14:16">
      <c r="N52769" s="102"/>
      <c r="O52769" s="93"/>
      <c r="P52769" s="93"/>
    </row>
    <row r="52770" spans="14:16">
      <c r="N52770" s="102"/>
      <c r="O52770" s="93"/>
      <c r="P52770" s="93"/>
    </row>
    <row r="52771" spans="14:16">
      <c r="N52771" s="102"/>
      <c r="O52771" s="93"/>
      <c r="P52771" s="93"/>
    </row>
    <row r="52772" spans="14:16">
      <c r="N52772" s="102"/>
      <c r="O52772" s="93"/>
      <c r="P52772" s="93"/>
    </row>
    <row r="52773" spans="14:16">
      <c r="N52773" s="102"/>
      <c r="O52773" s="93"/>
      <c r="P52773" s="93"/>
    </row>
    <row r="52774" spans="14:16">
      <c r="N52774" s="102"/>
      <c r="O52774" s="93"/>
      <c r="P52774" s="93"/>
    </row>
    <row r="52775" spans="14:16">
      <c r="N52775" s="102"/>
      <c r="O52775" s="93"/>
      <c r="P52775" s="93"/>
    </row>
    <row r="52776" spans="14:16">
      <c r="N52776" s="102"/>
      <c r="O52776" s="93"/>
      <c r="P52776" s="93"/>
    </row>
    <row r="52777" spans="14:16">
      <c r="N52777" s="102"/>
      <c r="O52777" s="93"/>
      <c r="P52777" s="93"/>
    </row>
    <row r="52778" spans="14:16">
      <c r="N52778" s="102"/>
      <c r="O52778" s="93"/>
      <c r="P52778" s="93"/>
    </row>
    <row r="52779" spans="14:16">
      <c r="N52779" s="102"/>
      <c r="O52779" s="93"/>
      <c r="P52779" s="93"/>
    </row>
    <row r="52780" spans="14:16">
      <c r="N52780" s="102"/>
      <c r="O52780" s="93"/>
      <c r="P52780" s="93"/>
    </row>
    <row r="52781" spans="14:16">
      <c r="N52781" s="102"/>
      <c r="O52781" s="93"/>
      <c r="P52781" s="93"/>
    </row>
    <row r="52782" spans="14:16">
      <c r="N52782" s="102"/>
      <c r="O52782" s="93"/>
      <c r="P52782" s="93"/>
    </row>
    <row r="52783" spans="14:16">
      <c r="N52783" s="102"/>
      <c r="O52783" s="93"/>
      <c r="P52783" s="93"/>
    </row>
    <row r="52784" spans="14:16">
      <c r="N52784" s="102"/>
      <c r="O52784" s="93"/>
      <c r="P52784" s="93"/>
    </row>
    <row r="52785" spans="14:16">
      <c r="N52785" s="102"/>
      <c r="O52785" s="93"/>
      <c r="P52785" s="93"/>
    </row>
    <row r="52786" spans="14:16">
      <c r="N52786" s="102"/>
      <c r="O52786" s="93"/>
      <c r="P52786" s="93"/>
    </row>
    <row r="52787" spans="14:16">
      <c r="N52787" s="102"/>
      <c r="O52787" s="93"/>
      <c r="P52787" s="93"/>
    </row>
    <row r="52788" spans="14:16">
      <c r="N52788" s="102"/>
      <c r="O52788" s="93"/>
      <c r="P52788" s="93"/>
    </row>
    <row r="52789" spans="14:16">
      <c r="N52789" s="102"/>
      <c r="O52789" s="93"/>
      <c r="P52789" s="93"/>
    </row>
    <row r="52790" spans="14:16">
      <c r="N52790" s="102"/>
      <c r="O52790" s="93"/>
      <c r="P52790" s="93"/>
    </row>
    <row r="52791" spans="14:16">
      <c r="N52791" s="102"/>
      <c r="O52791" s="93"/>
      <c r="P52791" s="93"/>
    </row>
    <row r="52792" spans="14:16">
      <c r="N52792" s="102"/>
      <c r="O52792" s="93"/>
      <c r="P52792" s="93"/>
    </row>
    <row r="52793" spans="14:16">
      <c r="N52793" s="102"/>
      <c r="O52793" s="93"/>
      <c r="P52793" s="93"/>
    </row>
    <row r="52794" spans="14:16">
      <c r="N52794" s="102"/>
      <c r="O52794" s="93"/>
      <c r="P52794" s="93"/>
    </row>
    <row r="52795" spans="14:16">
      <c r="N52795" s="102"/>
      <c r="O52795" s="93"/>
      <c r="P52795" s="93"/>
    </row>
    <row r="52796" spans="14:16">
      <c r="N52796" s="102"/>
      <c r="O52796" s="93"/>
      <c r="P52796" s="93"/>
    </row>
    <row r="52797" spans="14:16">
      <c r="N52797" s="102"/>
      <c r="O52797" s="93"/>
      <c r="P52797" s="93"/>
    </row>
    <row r="52798" spans="14:16">
      <c r="N52798" s="102"/>
      <c r="O52798" s="93"/>
      <c r="P52798" s="93"/>
    </row>
    <row r="52799" spans="14:16">
      <c r="N52799" s="102"/>
      <c r="O52799" s="93"/>
      <c r="P52799" s="93"/>
    </row>
    <row r="52800" spans="14:16">
      <c r="N52800" s="102"/>
      <c r="O52800" s="93"/>
      <c r="P52800" s="93"/>
    </row>
    <row r="52801" spans="14:16">
      <c r="N52801" s="102"/>
      <c r="O52801" s="93"/>
      <c r="P52801" s="93"/>
    </row>
    <row r="52802" spans="14:16">
      <c r="N52802" s="102"/>
      <c r="O52802" s="93"/>
      <c r="P52802" s="93"/>
    </row>
    <row r="52803" spans="14:16">
      <c r="N52803" s="102"/>
      <c r="O52803" s="93"/>
      <c r="P52803" s="93"/>
    </row>
    <row r="52804" spans="14:16">
      <c r="N52804" s="102"/>
      <c r="O52804" s="93"/>
      <c r="P52804" s="93"/>
    </row>
    <row r="52805" spans="14:16">
      <c r="N52805" s="102"/>
      <c r="O52805" s="93"/>
      <c r="P52805" s="93"/>
    </row>
    <row r="52806" spans="14:16">
      <c r="N52806" s="102"/>
      <c r="O52806" s="93"/>
      <c r="P52806" s="93"/>
    </row>
    <row r="52807" spans="14:16">
      <c r="N52807" s="102"/>
      <c r="O52807" s="93"/>
      <c r="P52807" s="93"/>
    </row>
    <row r="52808" spans="14:16">
      <c r="N52808" s="102"/>
      <c r="O52808" s="93"/>
      <c r="P52808" s="93"/>
    </row>
    <row r="52809" spans="14:16">
      <c r="N52809" s="102"/>
      <c r="O52809" s="93"/>
      <c r="P52809" s="93"/>
    </row>
    <row r="52810" spans="14:16">
      <c r="N52810" s="102"/>
      <c r="O52810" s="93"/>
      <c r="P52810" s="93"/>
    </row>
    <row r="52811" spans="14:16">
      <c r="N52811" s="102"/>
      <c r="O52811" s="93"/>
      <c r="P52811" s="93"/>
    </row>
    <row r="52812" spans="14:16">
      <c r="N52812" s="102"/>
      <c r="O52812" s="93"/>
      <c r="P52812" s="93"/>
    </row>
    <row r="52813" spans="14:16">
      <c r="N52813" s="102"/>
      <c r="O52813" s="93"/>
      <c r="P52813" s="93"/>
    </row>
    <row r="52814" spans="14:16">
      <c r="N52814" s="102"/>
      <c r="O52814" s="93"/>
      <c r="P52814" s="93"/>
    </row>
    <row r="52815" spans="14:16">
      <c r="N52815" s="102"/>
      <c r="O52815" s="93"/>
      <c r="P52815" s="93"/>
    </row>
    <row r="52816" spans="14:16">
      <c r="N52816" s="102"/>
      <c r="O52816" s="93"/>
      <c r="P52816" s="93"/>
    </row>
    <row r="52817" spans="14:16">
      <c r="N52817" s="102"/>
      <c r="O52817" s="93"/>
      <c r="P52817" s="93"/>
    </row>
    <row r="52818" spans="14:16">
      <c r="N52818" s="102"/>
      <c r="O52818" s="93"/>
      <c r="P52818" s="93"/>
    </row>
    <row r="52819" spans="14:16">
      <c r="N52819" s="102"/>
      <c r="O52819" s="93"/>
      <c r="P52819" s="93"/>
    </row>
    <row r="52820" spans="14:16">
      <c r="N52820" s="102"/>
      <c r="O52820" s="93"/>
      <c r="P52820" s="93"/>
    </row>
    <row r="52821" spans="14:16">
      <c r="N52821" s="102"/>
      <c r="O52821" s="93"/>
      <c r="P52821" s="93"/>
    </row>
    <row r="52822" spans="14:16">
      <c r="N52822" s="102"/>
      <c r="O52822" s="93"/>
      <c r="P52822" s="93"/>
    </row>
    <row r="52823" spans="14:16">
      <c r="N52823" s="102"/>
      <c r="O52823" s="93"/>
      <c r="P52823" s="93"/>
    </row>
    <row r="52824" spans="14:16">
      <c r="N52824" s="102"/>
      <c r="O52824" s="93"/>
      <c r="P52824" s="93"/>
    </row>
    <row r="52825" spans="14:16">
      <c r="N52825" s="102"/>
      <c r="O52825" s="93"/>
      <c r="P52825" s="93"/>
    </row>
    <row r="52826" spans="14:16">
      <c r="N52826" s="102"/>
      <c r="O52826" s="93"/>
      <c r="P52826" s="93"/>
    </row>
    <row r="52827" spans="14:16">
      <c r="N52827" s="102"/>
      <c r="O52827" s="93"/>
      <c r="P52827" s="93"/>
    </row>
    <row r="52828" spans="14:16">
      <c r="N52828" s="102"/>
      <c r="O52828" s="93"/>
      <c r="P52828" s="93"/>
    </row>
    <row r="52829" spans="14:16">
      <c r="N52829" s="102"/>
      <c r="O52829" s="93"/>
      <c r="P52829" s="93"/>
    </row>
    <row r="52830" spans="14:16">
      <c r="N52830" s="102"/>
      <c r="O52830" s="93"/>
      <c r="P52830" s="93"/>
    </row>
    <row r="52831" spans="14:16">
      <c r="N52831" s="102"/>
      <c r="O52831" s="93"/>
      <c r="P52831" s="93"/>
    </row>
    <row r="52832" spans="14:16">
      <c r="N52832" s="102"/>
      <c r="O52832" s="93"/>
      <c r="P52832" s="93"/>
    </row>
    <row r="52833" spans="14:16">
      <c r="N52833" s="102"/>
      <c r="O52833" s="93"/>
      <c r="P52833" s="93"/>
    </row>
    <row r="52834" spans="14:16">
      <c r="N52834" s="102"/>
      <c r="O52834" s="93"/>
      <c r="P52834" s="93"/>
    </row>
    <row r="52835" spans="14:16">
      <c r="N52835" s="102"/>
      <c r="O52835" s="93"/>
      <c r="P52835" s="93"/>
    </row>
    <row r="52836" spans="14:16">
      <c r="N52836" s="102"/>
      <c r="O52836" s="93"/>
      <c r="P52836" s="93"/>
    </row>
    <row r="52837" spans="14:16">
      <c r="N52837" s="102"/>
      <c r="O52837" s="93"/>
      <c r="P52837" s="93"/>
    </row>
    <row r="52838" spans="14:16">
      <c r="N52838" s="102"/>
      <c r="O52838" s="93"/>
      <c r="P52838" s="93"/>
    </row>
    <row r="52839" spans="14:16">
      <c r="N52839" s="102"/>
      <c r="O52839" s="93"/>
      <c r="P52839" s="93"/>
    </row>
    <row r="52840" spans="14:16">
      <c r="N52840" s="102"/>
      <c r="O52840" s="93"/>
      <c r="P52840" s="93"/>
    </row>
    <row r="52841" spans="14:16">
      <c r="N52841" s="102"/>
      <c r="O52841" s="93"/>
      <c r="P52841" s="93"/>
    </row>
    <row r="52842" spans="14:16">
      <c r="N52842" s="102"/>
      <c r="O52842" s="93"/>
      <c r="P52842" s="93"/>
    </row>
    <row r="52843" spans="14:16">
      <c r="N52843" s="102"/>
      <c r="O52843" s="93"/>
      <c r="P52843" s="93"/>
    </row>
    <row r="52844" spans="14:16">
      <c r="N52844" s="102"/>
      <c r="O52844" s="93"/>
      <c r="P52844" s="93"/>
    </row>
    <row r="52845" spans="14:16">
      <c r="N52845" s="102"/>
      <c r="O52845" s="93"/>
      <c r="P52845" s="93"/>
    </row>
    <row r="52846" spans="14:16">
      <c r="N52846" s="102"/>
      <c r="O52846" s="93"/>
      <c r="P52846" s="93"/>
    </row>
    <row r="52847" spans="14:16">
      <c r="N52847" s="102"/>
      <c r="O52847" s="93"/>
      <c r="P52847" s="93"/>
    </row>
    <row r="52848" spans="14:16">
      <c r="N52848" s="102"/>
      <c r="O52848" s="93"/>
      <c r="P52848" s="93"/>
    </row>
    <row r="52849" spans="14:16">
      <c r="N52849" s="102"/>
      <c r="O52849" s="93"/>
      <c r="P52849" s="93"/>
    </row>
    <row r="52850" spans="14:16">
      <c r="N52850" s="102"/>
      <c r="O52850" s="93"/>
      <c r="P52850" s="93"/>
    </row>
    <row r="52851" spans="14:16">
      <c r="N52851" s="102"/>
      <c r="O52851" s="93"/>
      <c r="P52851" s="93"/>
    </row>
    <row r="52852" spans="14:16">
      <c r="N52852" s="102"/>
      <c r="O52852" s="93"/>
      <c r="P52852" s="93"/>
    </row>
    <row r="52853" spans="14:16">
      <c r="N52853" s="102"/>
      <c r="O52853" s="93"/>
      <c r="P52853" s="93"/>
    </row>
    <row r="52854" spans="14:16">
      <c r="N52854" s="102"/>
      <c r="O52854" s="93"/>
      <c r="P52854" s="93"/>
    </row>
    <row r="52855" spans="14:16">
      <c r="N52855" s="102"/>
      <c r="O52855" s="93"/>
      <c r="P52855" s="93"/>
    </row>
    <row r="52856" spans="14:16">
      <c r="N52856" s="102"/>
      <c r="O52856" s="93"/>
      <c r="P52856" s="93"/>
    </row>
    <row r="52857" spans="14:16">
      <c r="N52857" s="102"/>
      <c r="O52857" s="93"/>
      <c r="P52857" s="93"/>
    </row>
    <row r="52858" spans="14:16">
      <c r="N52858" s="102"/>
      <c r="O52858" s="93"/>
      <c r="P52858" s="93"/>
    </row>
    <row r="52859" spans="14:16">
      <c r="N52859" s="102"/>
      <c r="O52859" s="93"/>
      <c r="P52859" s="93"/>
    </row>
    <row r="52860" spans="14:16">
      <c r="N52860" s="102"/>
      <c r="O52860" s="93"/>
      <c r="P52860" s="93"/>
    </row>
    <row r="52861" spans="14:16">
      <c r="N52861" s="102"/>
      <c r="O52861" s="93"/>
      <c r="P52861" s="93"/>
    </row>
    <row r="52862" spans="14:16">
      <c r="N52862" s="102"/>
      <c r="O52862" s="93"/>
      <c r="P52862" s="93"/>
    </row>
    <row r="52863" spans="14:16">
      <c r="N52863" s="102"/>
      <c r="O52863" s="93"/>
      <c r="P52863" s="93"/>
    </row>
    <row r="52864" spans="14:16">
      <c r="N52864" s="102"/>
      <c r="O52864" s="93"/>
      <c r="P52864" s="93"/>
    </row>
    <row r="52865" spans="14:16">
      <c r="N52865" s="102"/>
      <c r="O52865" s="93"/>
      <c r="P52865" s="93"/>
    </row>
    <row r="52866" spans="14:16">
      <c r="N52866" s="102"/>
      <c r="O52866" s="93"/>
      <c r="P52866" s="93"/>
    </row>
    <row r="52867" spans="14:16">
      <c r="N52867" s="102"/>
      <c r="O52867" s="93"/>
      <c r="P52867" s="93"/>
    </row>
    <row r="52868" spans="14:16">
      <c r="N52868" s="102"/>
      <c r="O52868" s="93"/>
      <c r="P52868" s="93"/>
    </row>
    <row r="52869" spans="14:16">
      <c r="N52869" s="102"/>
      <c r="O52869" s="93"/>
      <c r="P52869" s="93"/>
    </row>
    <row r="52870" spans="14:16">
      <c r="N52870" s="102"/>
      <c r="O52870" s="93"/>
      <c r="P52870" s="93"/>
    </row>
    <row r="52871" spans="14:16">
      <c r="N52871" s="102"/>
      <c r="O52871" s="93"/>
      <c r="P52871" s="93"/>
    </row>
    <row r="52872" spans="14:16">
      <c r="N52872" s="102"/>
      <c r="O52872" s="93"/>
      <c r="P52872" s="93"/>
    </row>
    <row r="52873" spans="14:16">
      <c r="N52873" s="102"/>
      <c r="O52873" s="93"/>
      <c r="P52873" s="93"/>
    </row>
    <row r="52874" spans="14:16">
      <c r="N52874" s="102"/>
      <c r="O52874" s="93"/>
      <c r="P52874" s="93"/>
    </row>
    <row r="52875" spans="14:16">
      <c r="N52875" s="102"/>
      <c r="O52875" s="93"/>
      <c r="P52875" s="93"/>
    </row>
    <row r="52876" spans="14:16">
      <c r="N52876" s="102"/>
      <c r="O52876" s="93"/>
      <c r="P52876" s="93"/>
    </row>
    <row r="52877" spans="14:16">
      <c r="N52877" s="102"/>
      <c r="O52877" s="93"/>
      <c r="P52877" s="93"/>
    </row>
    <row r="52878" spans="14:16">
      <c r="N52878" s="102"/>
      <c r="O52878" s="93"/>
      <c r="P52878" s="93"/>
    </row>
    <row r="52879" spans="14:16">
      <c r="N52879" s="102"/>
      <c r="O52879" s="93"/>
      <c r="P52879" s="93"/>
    </row>
    <row r="52880" spans="14:16">
      <c r="N52880" s="102"/>
      <c r="O52880" s="93"/>
      <c r="P52880" s="93"/>
    </row>
    <row r="52881" spans="14:16">
      <c r="N52881" s="102"/>
      <c r="O52881" s="93"/>
      <c r="P52881" s="93"/>
    </row>
    <row r="52882" spans="14:16">
      <c r="N52882" s="102"/>
      <c r="O52882" s="93"/>
      <c r="P52882" s="93"/>
    </row>
    <row r="52883" spans="14:16">
      <c r="N52883" s="102"/>
      <c r="O52883" s="93"/>
      <c r="P52883" s="93"/>
    </row>
    <row r="52884" spans="14:16">
      <c r="N52884" s="102"/>
      <c r="O52884" s="93"/>
      <c r="P52884" s="93"/>
    </row>
    <row r="52885" spans="14:16">
      <c r="N52885" s="102"/>
      <c r="O52885" s="93"/>
      <c r="P52885" s="93"/>
    </row>
    <row r="52886" spans="14:16">
      <c r="N52886" s="102"/>
      <c r="O52886" s="93"/>
      <c r="P52886" s="93"/>
    </row>
    <row r="52887" spans="14:16">
      <c r="N52887" s="102"/>
      <c r="O52887" s="93"/>
      <c r="P52887" s="93"/>
    </row>
    <row r="52888" spans="14:16">
      <c r="N52888" s="102"/>
      <c r="O52888" s="93"/>
      <c r="P52888" s="93"/>
    </row>
    <row r="52889" spans="14:16">
      <c r="N52889" s="102"/>
      <c r="O52889" s="93"/>
      <c r="P52889" s="93"/>
    </row>
    <row r="52890" spans="14:16">
      <c r="N52890" s="102"/>
      <c r="O52890" s="93"/>
      <c r="P52890" s="93"/>
    </row>
    <row r="52891" spans="14:16">
      <c r="N52891" s="102"/>
      <c r="O52891" s="93"/>
      <c r="P52891" s="93"/>
    </row>
    <row r="52892" spans="14:16">
      <c r="N52892" s="102"/>
      <c r="O52892" s="93"/>
      <c r="P52892" s="93"/>
    </row>
    <row r="52893" spans="14:16">
      <c r="N52893" s="102"/>
      <c r="O52893" s="93"/>
      <c r="P52893" s="93"/>
    </row>
    <row r="52894" spans="14:16">
      <c r="N52894" s="102"/>
      <c r="O52894" s="93"/>
      <c r="P52894" s="93"/>
    </row>
    <row r="52895" spans="14:16">
      <c r="N52895" s="102"/>
      <c r="O52895" s="93"/>
      <c r="P52895" s="93"/>
    </row>
    <row r="52896" spans="14:16">
      <c r="N52896" s="102"/>
      <c r="O52896" s="93"/>
      <c r="P52896" s="93"/>
    </row>
    <row r="52897" spans="14:16">
      <c r="N52897" s="102"/>
      <c r="O52897" s="93"/>
      <c r="P52897" s="93"/>
    </row>
    <row r="52898" spans="14:16">
      <c r="N52898" s="102"/>
      <c r="O52898" s="93"/>
      <c r="P52898" s="93"/>
    </row>
    <row r="52899" spans="14:16">
      <c r="N52899" s="102"/>
      <c r="O52899" s="93"/>
      <c r="P52899" s="93"/>
    </row>
    <row r="52900" spans="14:16">
      <c r="N52900" s="102"/>
      <c r="O52900" s="93"/>
      <c r="P52900" s="93"/>
    </row>
    <row r="52901" spans="14:16">
      <c r="N52901" s="102"/>
      <c r="O52901" s="93"/>
      <c r="P52901" s="93"/>
    </row>
    <row r="52902" spans="14:16">
      <c r="N52902" s="102"/>
      <c r="O52902" s="93"/>
      <c r="P52902" s="93"/>
    </row>
    <row r="52903" spans="14:16">
      <c r="N52903" s="102"/>
      <c r="O52903" s="93"/>
      <c r="P52903" s="93"/>
    </row>
    <row r="52904" spans="14:16">
      <c r="N52904" s="102"/>
      <c r="O52904" s="93"/>
      <c r="P52904" s="93"/>
    </row>
    <row r="52905" spans="14:16">
      <c r="N52905" s="102"/>
      <c r="O52905" s="93"/>
      <c r="P52905" s="93"/>
    </row>
    <row r="52906" spans="14:16">
      <c r="N52906" s="102"/>
      <c r="O52906" s="93"/>
      <c r="P52906" s="93"/>
    </row>
    <row r="52907" spans="14:16">
      <c r="N52907" s="102"/>
      <c r="O52907" s="93"/>
      <c r="P52907" s="93"/>
    </row>
    <row r="52908" spans="14:16">
      <c r="N52908" s="102"/>
      <c r="O52908" s="93"/>
      <c r="P52908" s="93"/>
    </row>
    <row r="52909" spans="14:16">
      <c r="N52909" s="102"/>
      <c r="O52909" s="93"/>
      <c r="P52909" s="93"/>
    </row>
    <row r="52910" spans="14:16">
      <c r="N52910" s="102"/>
      <c r="O52910" s="93"/>
      <c r="P52910" s="93"/>
    </row>
    <row r="52911" spans="14:16">
      <c r="N52911" s="102"/>
      <c r="O52911" s="93"/>
      <c r="P52911" s="93"/>
    </row>
    <row r="52912" spans="14:16">
      <c r="N52912" s="102"/>
      <c r="O52912" s="93"/>
      <c r="P52912" s="93"/>
    </row>
    <row r="52913" spans="14:16">
      <c r="N52913" s="102"/>
      <c r="O52913" s="93"/>
      <c r="P52913" s="93"/>
    </row>
    <row r="52914" spans="14:16">
      <c r="N52914" s="102"/>
      <c r="O52914" s="93"/>
      <c r="P52914" s="93"/>
    </row>
    <row r="52915" spans="14:16">
      <c r="N52915" s="102"/>
      <c r="O52915" s="93"/>
      <c r="P52915" s="93"/>
    </row>
    <row r="52916" spans="14:16">
      <c r="N52916" s="102"/>
      <c r="O52916" s="93"/>
      <c r="P52916" s="93"/>
    </row>
    <row r="52917" spans="14:16">
      <c r="N52917" s="102"/>
      <c r="O52917" s="93"/>
      <c r="P52917" s="93"/>
    </row>
    <row r="52918" spans="14:16">
      <c r="N52918" s="102"/>
      <c r="O52918" s="93"/>
      <c r="P52918" s="93"/>
    </row>
    <row r="52919" spans="14:16">
      <c r="N52919" s="102"/>
      <c r="O52919" s="93"/>
      <c r="P52919" s="93"/>
    </row>
    <row r="52920" spans="14:16">
      <c r="N52920" s="102"/>
      <c r="O52920" s="93"/>
      <c r="P52920" s="93"/>
    </row>
    <row r="52921" spans="14:16">
      <c r="N52921" s="102"/>
      <c r="O52921" s="93"/>
      <c r="P52921" s="93"/>
    </row>
    <row r="52922" spans="14:16">
      <c r="N52922" s="102"/>
      <c r="O52922" s="93"/>
      <c r="P52922" s="93"/>
    </row>
    <row r="52923" spans="14:16">
      <c r="N52923" s="102"/>
      <c r="O52923" s="93"/>
      <c r="P52923" s="93"/>
    </row>
    <row r="52924" spans="14:16">
      <c r="N52924" s="102"/>
      <c r="O52924" s="93"/>
      <c r="P52924" s="93"/>
    </row>
    <row r="52925" spans="14:16">
      <c r="N52925" s="102"/>
      <c r="O52925" s="93"/>
      <c r="P52925" s="93"/>
    </row>
    <row r="52926" spans="14:16">
      <c r="N52926" s="102"/>
      <c r="O52926" s="93"/>
      <c r="P52926" s="93"/>
    </row>
    <row r="52927" spans="14:16">
      <c r="N52927" s="102"/>
      <c r="O52927" s="93"/>
      <c r="P52927" s="93"/>
    </row>
    <row r="52928" spans="14:16">
      <c r="N52928" s="102"/>
      <c r="O52928" s="93"/>
      <c r="P52928" s="93"/>
    </row>
    <row r="52929" spans="14:16">
      <c r="N52929" s="102"/>
      <c r="O52929" s="93"/>
      <c r="P52929" s="93"/>
    </row>
    <row r="52930" spans="14:16">
      <c r="N52930" s="102"/>
      <c r="O52930" s="93"/>
      <c r="P52930" s="93"/>
    </row>
    <row r="52931" spans="14:16">
      <c r="N52931" s="102"/>
      <c r="O52931" s="93"/>
      <c r="P52931" s="93"/>
    </row>
    <row r="52932" spans="14:16">
      <c r="N52932" s="102"/>
      <c r="O52932" s="93"/>
      <c r="P52932" s="93"/>
    </row>
    <row r="52933" spans="14:16">
      <c r="N52933" s="102"/>
      <c r="O52933" s="93"/>
      <c r="P52933" s="93"/>
    </row>
    <row r="52934" spans="14:16">
      <c r="N52934" s="102"/>
      <c r="O52934" s="93"/>
      <c r="P52934" s="93"/>
    </row>
    <row r="52935" spans="14:16">
      <c r="N52935" s="102"/>
      <c r="O52935" s="93"/>
      <c r="P52935" s="93"/>
    </row>
    <row r="52936" spans="14:16">
      <c r="N52936" s="102"/>
      <c r="O52936" s="93"/>
      <c r="P52936" s="93"/>
    </row>
    <row r="52937" spans="14:16">
      <c r="N52937" s="102"/>
      <c r="O52937" s="93"/>
      <c r="P52937" s="93"/>
    </row>
    <row r="52938" spans="14:16">
      <c r="N52938" s="102"/>
      <c r="O52938" s="93"/>
      <c r="P52938" s="93"/>
    </row>
    <row r="52939" spans="14:16">
      <c r="N52939" s="102"/>
      <c r="O52939" s="93"/>
      <c r="P52939" s="93"/>
    </row>
    <row r="52940" spans="14:16">
      <c r="N52940" s="102"/>
      <c r="O52940" s="93"/>
      <c r="P52940" s="93"/>
    </row>
    <row r="52941" spans="14:16">
      <c r="N52941" s="102"/>
      <c r="O52941" s="93"/>
      <c r="P52941" s="93"/>
    </row>
    <row r="52942" spans="14:16">
      <c r="N52942" s="102"/>
      <c r="O52942" s="93"/>
      <c r="P52942" s="93"/>
    </row>
    <row r="52943" spans="14:16">
      <c r="N52943" s="102"/>
      <c r="O52943" s="93"/>
      <c r="P52943" s="93"/>
    </row>
    <row r="52944" spans="14:16">
      <c r="N52944" s="102"/>
      <c r="O52944" s="93"/>
      <c r="P52944" s="93"/>
    </row>
    <row r="52945" spans="14:16">
      <c r="N52945" s="102"/>
      <c r="O52945" s="93"/>
      <c r="P52945" s="93"/>
    </row>
    <row r="52946" spans="14:16">
      <c r="N52946" s="102"/>
      <c r="O52946" s="93"/>
      <c r="P52946" s="93"/>
    </row>
    <row r="52947" spans="14:16">
      <c r="N52947" s="102"/>
      <c r="O52947" s="93"/>
      <c r="P52947" s="93"/>
    </row>
    <row r="52948" spans="14:16">
      <c r="N52948" s="102"/>
      <c r="O52948" s="93"/>
      <c r="P52948" s="93"/>
    </row>
    <row r="52949" spans="14:16">
      <c r="N52949" s="102"/>
      <c r="O52949" s="93"/>
      <c r="P52949" s="93"/>
    </row>
    <row r="52950" spans="14:16">
      <c r="N52950" s="102"/>
      <c r="O52950" s="93"/>
      <c r="P52950" s="93"/>
    </row>
    <row r="52951" spans="14:16">
      <c r="N52951" s="102"/>
      <c r="O52951" s="93"/>
      <c r="P52951" s="93"/>
    </row>
    <row r="52952" spans="14:16">
      <c r="N52952" s="102"/>
      <c r="O52952" s="93"/>
      <c r="P52952" s="93"/>
    </row>
    <row r="52953" spans="14:16">
      <c r="N52953" s="102"/>
      <c r="O52953" s="93"/>
      <c r="P52953" s="93"/>
    </row>
    <row r="52954" spans="14:16">
      <c r="N52954" s="102"/>
      <c r="O52954" s="93"/>
      <c r="P52954" s="93"/>
    </row>
    <row r="52955" spans="14:16">
      <c r="N52955" s="102"/>
      <c r="O52955" s="93"/>
      <c r="P52955" s="93"/>
    </row>
    <row r="52956" spans="14:16">
      <c r="N52956" s="102"/>
      <c r="O52956" s="93"/>
      <c r="P52956" s="93"/>
    </row>
    <row r="52957" spans="14:16">
      <c r="N52957" s="102"/>
      <c r="O52957" s="93"/>
      <c r="P52957" s="93"/>
    </row>
    <row r="52958" spans="14:16">
      <c r="N52958" s="102"/>
      <c r="O52958" s="93"/>
      <c r="P52958" s="93"/>
    </row>
    <row r="52959" spans="14:16">
      <c r="N52959" s="102"/>
      <c r="O52959" s="93"/>
      <c r="P52959" s="93"/>
    </row>
    <row r="52960" spans="14:16">
      <c r="N52960" s="102"/>
      <c r="O52960" s="93"/>
      <c r="P52960" s="93"/>
    </row>
    <row r="52961" spans="14:16">
      <c r="N52961" s="102"/>
      <c r="O52961" s="93"/>
      <c r="P52961" s="93"/>
    </row>
    <row r="52962" spans="14:16">
      <c r="N52962" s="102"/>
      <c r="O52962" s="93"/>
      <c r="P52962" s="93"/>
    </row>
    <row r="52963" spans="14:16">
      <c r="N52963" s="102"/>
      <c r="O52963" s="93"/>
      <c r="P52963" s="93"/>
    </row>
    <row r="52964" spans="14:16">
      <c r="N52964" s="102"/>
      <c r="O52964" s="93"/>
      <c r="P52964" s="93"/>
    </row>
    <row r="52965" spans="14:16">
      <c r="N52965" s="102"/>
      <c r="O52965" s="93"/>
      <c r="P52965" s="93"/>
    </row>
    <row r="52966" spans="14:16">
      <c r="N52966" s="102"/>
      <c r="O52966" s="93"/>
      <c r="P52966" s="93"/>
    </row>
    <row r="52967" spans="14:16">
      <c r="N52967" s="102"/>
      <c r="O52967" s="93"/>
      <c r="P52967" s="93"/>
    </row>
    <row r="52968" spans="14:16">
      <c r="N52968" s="102"/>
      <c r="O52968" s="93"/>
      <c r="P52968" s="93"/>
    </row>
    <row r="52969" spans="14:16">
      <c r="N52969" s="102"/>
      <c r="O52969" s="93"/>
      <c r="P52969" s="93"/>
    </row>
    <row r="52970" spans="14:16">
      <c r="N52970" s="102"/>
      <c r="O52970" s="93"/>
      <c r="P52970" s="93"/>
    </row>
    <row r="52971" spans="14:16">
      <c r="N52971" s="102"/>
      <c r="O52971" s="93"/>
      <c r="P52971" s="93"/>
    </row>
    <row r="52972" spans="14:16">
      <c r="N52972" s="102"/>
      <c r="O52972" s="93"/>
      <c r="P52972" s="93"/>
    </row>
    <row r="52973" spans="14:16">
      <c r="N52973" s="102"/>
      <c r="O52973" s="93"/>
      <c r="P52973" s="93"/>
    </row>
    <row r="52974" spans="14:16">
      <c r="N52974" s="102"/>
      <c r="O52974" s="93"/>
      <c r="P52974" s="93"/>
    </row>
    <row r="52975" spans="14:16">
      <c r="N52975" s="102"/>
      <c r="O52975" s="93"/>
      <c r="P52975" s="93"/>
    </row>
    <row r="52976" spans="14:16">
      <c r="N52976" s="102"/>
      <c r="O52976" s="93"/>
      <c r="P52976" s="93"/>
    </row>
    <row r="52977" spans="14:16">
      <c r="N52977" s="102"/>
      <c r="O52977" s="93"/>
      <c r="P52977" s="93"/>
    </row>
    <row r="52978" spans="14:16">
      <c r="N52978" s="102"/>
      <c r="O52978" s="93"/>
      <c r="P52978" s="93"/>
    </row>
    <row r="52979" spans="14:16">
      <c r="N52979" s="102"/>
      <c r="O52979" s="93"/>
      <c r="P52979" s="93"/>
    </row>
    <row r="52980" spans="14:16">
      <c r="N52980" s="102"/>
      <c r="O52980" s="93"/>
      <c r="P52980" s="93"/>
    </row>
    <row r="52981" spans="14:16">
      <c r="N52981" s="102"/>
      <c r="O52981" s="93"/>
      <c r="P52981" s="93"/>
    </row>
    <row r="52982" spans="14:16">
      <c r="N52982" s="102"/>
      <c r="O52982" s="93"/>
      <c r="P52982" s="93"/>
    </row>
    <row r="52983" spans="14:16">
      <c r="N52983" s="102"/>
      <c r="O52983" s="93"/>
      <c r="P52983" s="93"/>
    </row>
    <row r="52984" spans="14:16">
      <c r="N52984" s="102"/>
      <c r="O52984" s="93"/>
      <c r="P52984" s="93"/>
    </row>
    <row r="52985" spans="14:16">
      <c r="N52985" s="102"/>
      <c r="O52985" s="93"/>
      <c r="P52985" s="93"/>
    </row>
    <row r="52986" spans="14:16">
      <c r="N52986" s="102"/>
      <c r="O52986" s="93"/>
      <c r="P52986" s="93"/>
    </row>
    <row r="52987" spans="14:16">
      <c r="N52987" s="102"/>
      <c r="O52987" s="93"/>
      <c r="P52987" s="93"/>
    </row>
    <row r="52988" spans="14:16">
      <c r="N52988" s="102"/>
      <c r="O52988" s="93"/>
      <c r="P52988" s="93"/>
    </row>
    <row r="52989" spans="14:16">
      <c r="N52989" s="102"/>
      <c r="O52989" s="93"/>
      <c r="P52989" s="93"/>
    </row>
    <row r="52990" spans="14:16">
      <c r="N52990" s="102"/>
      <c r="O52990" s="93"/>
      <c r="P52990" s="93"/>
    </row>
    <row r="52991" spans="14:16">
      <c r="N52991" s="102"/>
      <c r="O52991" s="93"/>
      <c r="P52991" s="93"/>
    </row>
    <row r="52992" spans="14:16">
      <c r="N52992" s="102"/>
      <c r="O52992" s="93"/>
      <c r="P52992" s="93"/>
    </row>
    <row r="52993" spans="14:16">
      <c r="N52993" s="102"/>
      <c r="O52993" s="93"/>
      <c r="P52993" s="93"/>
    </row>
    <row r="52994" spans="14:16">
      <c r="N52994" s="102"/>
      <c r="O52994" s="93"/>
      <c r="P52994" s="93"/>
    </row>
    <row r="52995" spans="14:16">
      <c r="N52995" s="102"/>
      <c r="O52995" s="93"/>
      <c r="P52995" s="93"/>
    </row>
    <row r="52996" spans="14:16">
      <c r="N52996" s="102"/>
      <c r="O52996" s="93"/>
      <c r="P52996" s="93"/>
    </row>
    <row r="52997" spans="14:16">
      <c r="N52997" s="102"/>
      <c r="O52997" s="93"/>
      <c r="P52997" s="93"/>
    </row>
    <row r="52998" spans="14:16">
      <c r="N52998" s="102"/>
      <c r="O52998" s="93"/>
      <c r="P52998" s="93"/>
    </row>
    <row r="52999" spans="14:16">
      <c r="N52999" s="102"/>
      <c r="O52999" s="93"/>
      <c r="P52999" s="93"/>
    </row>
    <row r="53000" spans="14:16">
      <c r="N53000" s="102"/>
      <c r="O53000" s="93"/>
      <c r="P53000" s="93"/>
    </row>
    <row r="53001" spans="14:16">
      <c r="N53001" s="102"/>
      <c r="O53001" s="93"/>
      <c r="P53001" s="93"/>
    </row>
    <row r="53002" spans="14:16">
      <c r="N53002" s="102"/>
      <c r="O53002" s="93"/>
      <c r="P53002" s="93"/>
    </row>
    <row r="53003" spans="14:16">
      <c r="N53003" s="102"/>
      <c r="O53003" s="93"/>
      <c r="P53003" s="93"/>
    </row>
    <row r="53004" spans="14:16">
      <c r="N53004" s="102"/>
      <c r="O53004" s="93"/>
      <c r="P53004" s="93"/>
    </row>
    <row r="53005" spans="14:16">
      <c r="N53005" s="102"/>
      <c r="O53005" s="93"/>
      <c r="P53005" s="93"/>
    </row>
    <row r="53006" spans="14:16">
      <c r="N53006" s="102"/>
      <c r="O53006" s="93"/>
      <c r="P53006" s="93"/>
    </row>
    <row r="53007" spans="14:16">
      <c r="N53007" s="102"/>
      <c r="O53007" s="93"/>
      <c r="P53007" s="93"/>
    </row>
    <row r="53008" spans="14:16">
      <c r="N53008" s="102"/>
      <c r="O53008" s="93"/>
      <c r="P53008" s="93"/>
    </row>
    <row r="53009" spans="14:16">
      <c r="N53009" s="102"/>
      <c r="O53009" s="93"/>
      <c r="P53009" s="93"/>
    </row>
    <row r="53010" spans="14:16">
      <c r="N53010" s="102"/>
      <c r="O53010" s="93"/>
      <c r="P53010" s="93"/>
    </row>
    <row r="53011" spans="14:16">
      <c r="N53011" s="102"/>
      <c r="O53011" s="93"/>
      <c r="P53011" s="93"/>
    </row>
    <row r="53012" spans="14:16">
      <c r="N53012" s="102"/>
      <c r="O53012" s="93"/>
      <c r="P53012" s="93"/>
    </row>
    <row r="53013" spans="14:16">
      <c r="N53013" s="102"/>
      <c r="O53013" s="93"/>
      <c r="P53013" s="93"/>
    </row>
    <row r="53014" spans="14:16">
      <c r="N53014" s="102"/>
      <c r="O53014" s="93"/>
      <c r="P53014" s="93"/>
    </row>
    <row r="53015" spans="14:16">
      <c r="N53015" s="102"/>
      <c r="O53015" s="93"/>
      <c r="P53015" s="93"/>
    </row>
    <row r="53016" spans="14:16">
      <c r="N53016" s="102"/>
      <c r="O53016" s="93"/>
      <c r="P53016" s="93"/>
    </row>
    <row r="53017" spans="14:16">
      <c r="N53017" s="102"/>
      <c r="O53017" s="93"/>
      <c r="P53017" s="93"/>
    </row>
    <row r="53018" spans="14:16">
      <c r="N53018" s="102"/>
      <c r="O53018" s="93"/>
      <c r="P53018" s="93"/>
    </row>
    <row r="53019" spans="14:16">
      <c r="N53019" s="102"/>
      <c r="O53019" s="93"/>
      <c r="P53019" s="93"/>
    </row>
    <row r="53020" spans="14:16">
      <c r="N53020" s="102"/>
      <c r="O53020" s="93"/>
      <c r="P53020" s="93"/>
    </row>
    <row r="53021" spans="14:16">
      <c r="N53021" s="102"/>
      <c r="O53021" s="93"/>
      <c r="P53021" s="93"/>
    </row>
    <row r="53022" spans="14:16">
      <c r="N53022" s="102"/>
      <c r="O53022" s="93"/>
      <c r="P53022" s="93"/>
    </row>
    <row r="53023" spans="14:16">
      <c r="N53023" s="102"/>
      <c r="O53023" s="93"/>
      <c r="P53023" s="93"/>
    </row>
    <row r="53024" spans="14:16">
      <c r="N53024" s="102"/>
      <c r="O53024" s="93"/>
      <c r="P53024" s="93"/>
    </row>
    <row r="53025" spans="14:16">
      <c r="N53025" s="102"/>
      <c r="O53025" s="93"/>
      <c r="P53025" s="93"/>
    </row>
    <row r="53026" spans="14:16">
      <c r="N53026" s="102"/>
      <c r="O53026" s="93"/>
      <c r="P53026" s="93"/>
    </row>
    <row r="53027" spans="14:16">
      <c r="N53027" s="102"/>
      <c r="O53027" s="93"/>
      <c r="P53027" s="93"/>
    </row>
    <row r="53028" spans="14:16">
      <c r="N53028" s="102"/>
      <c r="O53028" s="93"/>
      <c r="P53028" s="93"/>
    </row>
    <row r="53029" spans="14:16">
      <c r="N53029" s="102"/>
      <c r="O53029" s="93"/>
      <c r="P53029" s="93"/>
    </row>
    <row r="53030" spans="14:16">
      <c r="N53030" s="102"/>
      <c r="O53030" s="93"/>
      <c r="P53030" s="93"/>
    </row>
    <row r="53031" spans="14:16">
      <c r="N53031" s="102"/>
      <c r="O53031" s="93"/>
      <c r="P53031" s="93"/>
    </row>
    <row r="53032" spans="14:16">
      <c r="N53032" s="102"/>
      <c r="O53032" s="93"/>
      <c r="P53032" s="93"/>
    </row>
    <row r="53033" spans="14:16">
      <c r="N53033" s="102"/>
      <c r="O53033" s="93"/>
      <c r="P53033" s="93"/>
    </row>
    <row r="53034" spans="14:16">
      <c r="N53034" s="102"/>
      <c r="O53034" s="93"/>
      <c r="P53034" s="93"/>
    </row>
    <row r="53035" spans="14:16">
      <c r="N53035" s="102"/>
      <c r="O53035" s="93"/>
      <c r="P53035" s="93"/>
    </row>
    <row r="53036" spans="14:16">
      <c r="N53036" s="102"/>
      <c r="O53036" s="93"/>
      <c r="P53036" s="93"/>
    </row>
    <row r="53037" spans="14:16">
      <c r="N53037" s="102"/>
      <c r="O53037" s="93"/>
      <c r="P53037" s="93"/>
    </row>
    <row r="53038" spans="14:16">
      <c r="N53038" s="102"/>
      <c r="O53038" s="93"/>
      <c r="P53038" s="93"/>
    </row>
    <row r="53039" spans="14:16">
      <c r="N53039" s="102"/>
      <c r="O53039" s="93"/>
      <c r="P53039" s="93"/>
    </row>
    <row r="53040" spans="14:16">
      <c r="N53040" s="102"/>
      <c r="O53040" s="93"/>
      <c r="P53040" s="93"/>
    </row>
    <row r="53041" spans="14:16">
      <c r="N53041" s="102"/>
      <c r="O53041" s="93"/>
      <c r="P53041" s="93"/>
    </row>
    <row r="53042" spans="14:16">
      <c r="N53042" s="102"/>
      <c r="O53042" s="93"/>
      <c r="P53042" s="93"/>
    </row>
    <row r="53043" spans="14:16">
      <c r="N53043" s="102"/>
      <c r="O53043" s="93"/>
      <c r="P53043" s="93"/>
    </row>
    <row r="53044" spans="14:16">
      <c r="N53044" s="102"/>
      <c r="O53044" s="93"/>
      <c r="P53044" s="93"/>
    </row>
    <row r="53045" spans="14:16">
      <c r="N53045" s="102"/>
      <c r="O53045" s="93"/>
      <c r="P53045" s="93"/>
    </row>
    <row r="53046" spans="14:16">
      <c r="N53046" s="102"/>
      <c r="O53046" s="93"/>
      <c r="P53046" s="93"/>
    </row>
    <row r="53047" spans="14:16">
      <c r="N53047" s="102"/>
      <c r="O53047" s="93"/>
      <c r="P53047" s="93"/>
    </row>
    <row r="53048" spans="14:16">
      <c r="N53048" s="102"/>
      <c r="O53048" s="93"/>
      <c r="P53048" s="93"/>
    </row>
    <row r="53049" spans="14:16">
      <c r="N53049" s="102"/>
      <c r="O53049" s="93"/>
      <c r="P53049" s="93"/>
    </row>
    <row r="53050" spans="14:16">
      <c r="N53050" s="102"/>
      <c r="O53050" s="93"/>
      <c r="P53050" s="93"/>
    </row>
    <row r="53051" spans="14:16">
      <c r="N53051" s="102"/>
      <c r="O53051" s="93"/>
      <c r="P53051" s="93"/>
    </row>
    <row r="53052" spans="14:16">
      <c r="N53052" s="102"/>
      <c r="O53052" s="93"/>
      <c r="P53052" s="93"/>
    </row>
    <row r="53053" spans="14:16">
      <c r="N53053" s="102"/>
      <c r="O53053" s="93"/>
      <c r="P53053" s="93"/>
    </row>
    <row r="53054" spans="14:16">
      <c r="N53054" s="102"/>
      <c r="O53054" s="93"/>
      <c r="P53054" s="93"/>
    </row>
    <row r="53055" spans="14:16">
      <c r="N53055" s="102"/>
      <c r="O53055" s="93"/>
      <c r="P53055" s="93"/>
    </row>
    <row r="53056" spans="14:16">
      <c r="N53056" s="102"/>
      <c r="O53056" s="93"/>
      <c r="P53056" s="93"/>
    </row>
    <row r="53057" spans="14:16">
      <c r="N53057" s="102"/>
      <c r="O53057" s="93"/>
      <c r="P53057" s="93"/>
    </row>
    <row r="53058" spans="14:16">
      <c r="N53058" s="102"/>
      <c r="O53058" s="93"/>
      <c r="P53058" s="93"/>
    </row>
    <row r="53059" spans="14:16">
      <c r="N53059" s="102"/>
      <c r="O53059" s="93"/>
      <c r="P53059" s="93"/>
    </row>
    <row r="53060" spans="14:16">
      <c r="N53060" s="102"/>
      <c r="O53060" s="93"/>
      <c r="P53060" s="93"/>
    </row>
    <row r="53061" spans="14:16">
      <c r="N53061" s="102"/>
      <c r="O53061" s="93"/>
      <c r="P53061" s="93"/>
    </row>
    <row r="53062" spans="14:16">
      <c r="N53062" s="102"/>
      <c r="O53062" s="93"/>
      <c r="P53062" s="93"/>
    </row>
    <row r="53063" spans="14:16">
      <c r="N53063" s="102"/>
      <c r="O53063" s="93"/>
      <c r="P53063" s="93"/>
    </row>
    <row r="53064" spans="14:16">
      <c r="N53064" s="102"/>
      <c r="O53064" s="93"/>
      <c r="P53064" s="93"/>
    </row>
    <row r="53065" spans="14:16">
      <c r="N53065" s="102"/>
      <c r="O53065" s="93"/>
      <c r="P53065" s="93"/>
    </row>
    <row r="53066" spans="14:16">
      <c r="N53066" s="102"/>
      <c r="O53066" s="93"/>
      <c r="P53066" s="93"/>
    </row>
    <row r="53067" spans="14:16">
      <c r="N53067" s="102"/>
      <c r="O53067" s="93"/>
      <c r="P53067" s="93"/>
    </row>
    <row r="53068" spans="14:16">
      <c r="N53068" s="102"/>
      <c r="O53068" s="93"/>
      <c r="P53068" s="93"/>
    </row>
    <row r="53069" spans="14:16">
      <c r="N53069" s="102"/>
      <c r="O53069" s="93"/>
      <c r="P53069" s="93"/>
    </row>
    <row r="53070" spans="14:16">
      <c r="N53070" s="102"/>
      <c r="O53070" s="93"/>
      <c r="P53070" s="93"/>
    </row>
    <row r="53071" spans="14:16">
      <c r="N53071" s="102"/>
      <c r="O53071" s="93"/>
      <c r="P53071" s="93"/>
    </row>
    <row r="53072" spans="14:16">
      <c r="N53072" s="102"/>
      <c r="O53072" s="93"/>
      <c r="P53072" s="93"/>
    </row>
    <row r="53073" spans="14:16">
      <c r="N53073" s="102"/>
      <c r="O53073" s="93"/>
      <c r="P53073" s="93"/>
    </row>
    <row r="53074" spans="14:16">
      <c r="N53074" s="102"/>
      <c r="O53074" s="93"/>
      <c r="P53074" s="93"/>
    </row>
    <row r="53075" spans="14:16">
      <c r="N53075" s="102"/>
      <c r="O53075" s="93"/>
      <c r="P53075" s="93"/>
    </row>
    <row r="53076" spans="14:16">
      <c r="N53076" s="102"/>
      <c r="O53076" s="93"/>
      <c r="P53076" s="93"/>
    </row>
    <row r="53077" spans="14:16">
      <c r="N53077" s="102"/>
      <c r="O53077" s="93"/>
      <c r="P53077" s="93"/>
    </row>
    <row r="53078" spans="14:16">
      <c r="N53078" s="102"/>
      <c r="O53078" s="93"/>
      <c r="P53078" s="93"/>
    </row>
    <row r="53079" spans="14:16">
      <c r="N53079" s="102"/>
      <c r="O53079" s="93"/>
      <c r="P53079" s="93"/>
    </row>
    <row r="53080" spans="14:16">
      <c r="N53080" s="102"/>
      <c r="O53080" s="93"/>
      <c r="P53080" s="93"/>
    </row>
    <row r="53081" spans="14:16">
      <c r="N53081" s="102"/>
      <c r="O53081" s="93"/>
      <c r="P53081" s="93"/>
    </row>
    <row r="53082" spans="14:16">
      <c r="N53082" s="102"/>
      <c r="O53082" s="93"/>
      <c r="P53082" s="93"/>
    </row>
    <row r="53083" spans="14:16">
      <c r="N53083" s="102"/>
      <c r="O53083" s="93"/>
      <c r="P53083" s="93"/>
    </row>
    <row r="53084" spans="14:16">
      <c r="N53084" s="102"/>
      <c r="O53084" s="93"/>
      <c r="P53084" s="93"/>
    </row>
    <row r="53085" spans="14:16">
      <c r="N53085" s="102"/>
      <c r="O53085" s="93"/>
      <c r="P53085" s="93"/>
    </row>
    <row r="53086" spans="14:16">
      <c r="N53086" s="102"/>
      <c r="O53086" s="93"/>
      <c r="P53086" s="93"/>
    </row>
    <row r="53087" spans="14:16">
      <c r="N53087" s="102"/>
      <c r="O53087" s="93"/>
      <c r="P53087" s="93"/>
    </row>
    <row r="53088" spans="14:16">
      <c r="N53088" s="102"/>
      <c r="O53088" s="93"/>
      <c r="P53088" s="93"/>
    </row>
    <row r="53089" spans="14:16">
      <c r="N53089" s="102"/>
      <c r="O53089" s="93"/>
      <c r="P53089" s="93"/>
    </row>
    <row r="53090" spans="14:16">
      <c r="N53090" s="102"/>
      <c r="O53090" s="93"/>
      <c r="P53090" s="93"/>
    </row>
    <row r="53091" spans="14:16">
      <c r="N53091" s="102"/>
      <c r="O53091" s="93"/>
      <c r="P53091" s="93"/>
    </row>
    <row r="53092" spans="14:16">
      <c r="N53092" s="102"/>
      <c r="O53092" s="93"/>
      <c r="P53092" s="93"/>
    </row>
    <row r="53093" spans="14:16">
      <c r="N53093" s="102"/>
      <c r="O53093" s="93"/>
      <c r="P53093" s="93"/>
    </row>
    <row r="53094" spans="14:16">
      <c r="N53094" s="102"/>
      <c r="O53094" s="93"/>
      <c r="P53094" s="93"/>
    </row>
    <row r="53095" spans="14:16">
      <c r="N53095" s="102"/>
      <c r="O53095" s="93"/>
      <c r="P53095" s="93"/>
    </row>
    <row r="53096" spans="14:16">
      <c r="N53096" s="102"/>
      <c r="O53096" s="93"/>
      <c r="P53096" s="93"/>
    </row>
    <row r="53097" spans="14:16">
      <c r="N53097" s="102"/>
      <c r="O53097" s="93"/>
      <c r="P53097" s="93"/>
    </row>
    <row r="53098" spans="14:16">
      <c r="N53098" s="102"/>
      <c r="O53098" s="93"/>
      <c r="P53098" s="93"/>
    </row>
    <row r="53099" spans="14:16">
      <c r="N53099" s="102"/>
      <c r="O53099" s="93"/>
      <c r="P53099" s="93"/>
    </row>
    <row r="53100" spans="14:16">
      <c r="N53100" s="102"/>
      <c r="O53100" s="93"/>
      <c r="P53100" s="93"/>
    </row>
    <row r="53101" spans="14:16">
      <c r="N53101" s="102"/>
      <c r="O53101" s="93"/>
      <c r="P53101" s="93"/>
    </row>
    <row r="53102" spans="14:16">
      <c r="N53102" s="102"/>
      <c r="O53102" s="93"/>
      <c r="P53102" s="93"/>
    </row>
    <row r="53103" spans="14:16">
      <c r="N53103" s="102"/>
      <c r="O53103" s="93"/>
      <c r="P53103" s="93"/>
    </row>
    <row r="53104" spans="14:16">
      <c r="N53104" s="102"/>
      <c r="O53104" s="93"/>
      <c r="P53104" s="93"/>
    </row>
    <row r="53105" spans="14:16">
      <c r="N53105" s="102"/>
      <c r="O53105" s="93"/>
      <c r="P53105" s="93"/>
    </row>
    <row r="53106" spans="14:16">
      <c r="N53106" s="102"/>
      <c r="O53106" s="93"/>
      <c r="P53106" s="93"/>
    </row>
    <row r="53107" spans="14:16">
      <c r="N53107" s="102"/>
      <c r="O53107" s="93"/>
      <c r="P53107" s="93"/>
    </row>
    <row r="53108" spans="14:16">
      <c r="N53108" s="102"/>
      <c r="O53108" s="93"/>
      <c r="P53108" s="93"/>
    </row>
    <row r="53109" spans="14:16">
      <c r="N53109" s="102"/>
      <c r="O53109" s="93"/>
      <c r="P53109" s="93"/>
    </row>
    <row r="53110" spans="14:16">
      <c r="N53110" s="102"/>
      <c r="O53110" s="93"/>
      <c r="P53110" s="93"/>
    </row>
    <row r="53111" spans="14:16">
      <c r="N53111" s="102"/>
      <c r="O53111" s="93"/>
      <c r="P53111" s="93"/>
    </row>
    <row r="53112" spans="14:16">
      <c r="N53112" s="102"/>
      <c r="O53112" s="93"/>
      <c r="P53112" s="93"/>
    </row>
    <row r="53113" spans="14:16">
      <c r="N53113" s="102"/>
      <c r="O53113" s="93"/>
      <c r="P53113" s="93"/>
    </row>
    <row r="53114" spans="14:16">
      <c r="N53114" s="102"/>
      <c r="O53114" s="93"/>
      <c r="P53114" s="93"/>
    </row>
    <row r="53115" spans="14:16">
      <c r="N53115" s="102"/>
      <c r="O53115" s="93"/>
      <c r="P53115" s="93"/>
    </row>
    <row r="53116" spans="14:16">
      <c r="N53116" s="102"/>
      <c r="O53116" s="93"/>
      <c r="P53116" s="93"/>
    </row>
    <row r="53117" spans="14:16">
      <c r="N53117" s="102"/>
      <c r="O53117" s="93"/>
      <c r="P53117" s="93"/>
    </row>
    <row r="53118" spans="14:16">
      <c r="N53118" s="102"/>
      <c r="O53118" s="93"/>
      <c r="P53118" s="93"/>
    </row>
    <row r="53119" spans="14:16">
      <c r="N53119" s="102"/>
      <c r="O53119" s="93"/>
      <c r="P53119" s="93"/>
    </row>
    <row r="53120" spans="14:16">
      <c r="N53120" s="102"/>
      <c r="O53120" s="93"/>
      <c r="P53120" s="93"/>
    </row>
    <row r="53121" spans="14:16">
      <c r="N53121" s="102"/>
      <c r="O53121" s="93"/>
      <c r="P53121" s="93"/>
    </row>
    <row r="53122" spans="14:16">
      <c r="N53122" s="102"/>
      <c r="O53122" s="93"/>
      <c r="P53122" s="93"/>
    </row>
    <row r="53123" spans="14:16">
      <c r="N53123" s="102"/>
      <c r="O53123" s="93"/>
      <c r="P53123" s="93"/>
    </row>
    <row r="53124" spans="14:16">
      <c r="N53124" s="102"/>
      <c r="O53124" s="93"/>
      <c r="P53124" s="93"/>
    </row>
    <row r="53125" spans="14:16">
      <c r="N53125" s="102"/>
      <c r="O53125" s="93"/>
      <c r="P53125" s="93"/>
    </row>
    <row r="53126" spans="14:16">
      <c r="N53126" s="102"/>
      <c r="O53126" s="93"/>
      <c r="P53126" s="93"/>
    </row>
    <row r="53127" spans="14:16">
      <c r="N53127" s="102"/>
      <c r="O53127" s="93"/>
      <c r="P53127" s="93"/>
    </row>
    <row r="53128" spans="14:16">
      <c r="N53128" s="102"/>
      <c r="O53128" s="93"/>
      <c r="P53128" s="93"/>
    </row>
    <row r="53129" spans="14:16">
      <c r="N53129" s="102"/>
      <c r="O53129" s="93"/>
      <c r="P53129" s="93"/>
    </row>
    <row r="53130" spans="14:16">
      <c r="N53130" s="102"/>
      <c r="O53130" s="93"/>
      <c r="P53130" s="93"/>
    </row>
    <row r="53131" spans="14:16">
      <c r="N53131" s="102"/>
      <c r="O53131" s="93"/>
      <c r="P53131" s="93"/>
    </row>
    <row r="53132" spans="14:16">
      <c r="N53132" s="102"/>
      <c r="O53132" s="93"/>
      <c r="P53132" s="93"/>
    </row>
    <row r="53133" spans="14:16">
      <c r="N53133" s="102"/>
      <c r="O53133" s="93"/>
      <c r="P53133" s="93"/>
    </row>
    <row r="53134" spans="14:16">
      <c r="N53134" s="102"/>
      <c r="O53134" s="93"/>
      <c r="P53134" s="93"/>
    </row>
    <row r="53135" spans="14:16">
      <c r="N53135" s="102"/>
      <c r="O53135" s="93"/>
      <c r="P53135" s="93"/>
    </row>
    <row r="53136" spans="14:16">
      <c r="N53136" s="102"/>
      <c r="O53136" s="93"/>
      <c r="P53136" s="93"/>
    </row>
    <row r="53137" spans="14:16">
      <c r="N53137" s="102"/>
      <c r="O53137" s="93"/>
      <c r="P53137" s="93"/>
    </row>
    <row r="53138" spans="14:16">
      <c r="N53138" s="102"/>
      <c r="O53138" s="93"/>
      <c r="P53138" s="93"/>
    </row>
    <row r="53139" spans="14:16">
      <c r="N53139" s="102"/>
      <c r="O53139" s="93"/>
      <c r="P53139" s="93"/>
    </row>
    <row r="53140" spans="14:16">
      <c r="N53140" s="102"/>
      <c r="O53140" s="93"/>
      <c r="P53140" s="93"/>
    </row>
    <row r="53141" spans="14:16">
      <c r="N53141" s="102"/>
      <c r="O53141" s="93"/>
      <c r="P53141" s="93"/>
    </row>
    <row r="53142" spans="14:16">
      <c r="N53142" s="102"/>
      <c r="O53142" s="93"/>
      <c r="P53142" s="93"/>
    </row>
    <row r="53143" spans="14:16">
      <c r="N53143" s="102"/>
      <c r="O53143" s="93"/>
      <c r="P53143" s="93"/>
    </row>
    <row r="53144" spans="14:16">
      <c r="N53144" s="102"/>
      <c r="O53144" s="93"/>
      <c r="P53144" s="93"/>
    </row>
    <row r="53145" spans="14:16">
      <c r="N53145" s="102"/>
      <c r="O53145" s="93"/>
      <c r="P53145" s="93"/>
    </row>
    <row r="53146" spans="14:16">
      <c r="N53146" s="102"/>
      <c r="O53146" s="93"/>
      <c r="P53146" s="93"/>
    </row>
    <row r="53147" spans="14:16">
      <c r="N53147" s="102"/>
      <c r="O53147" s="93"/>
      <c r="P53147" s="93"/>
    </row>
    <row r="53148" spans="14:16">
      <c r="N53148" s="102"/>
      <c r="O53148" s="93"/>
      <c r="P53148" s="93"/>
    </row>
    <row r="53149" spans="14:16">
      <c r="N53149" s="102"/>
      <c r="O53149" s="93"/>
      <c r="P53149" s="93"/>
    </row>
    <row r="53150" spans="14:16">
      <c r="N53150" s="102"/>
      <c r="O53150" s="93"/>
      <c r="P53150" s="93"/>
    </row>
    <row r="53151" spans="14:16">
      <c r="N53151" s="102"/>
      <c r="O53151" s="93"/>
      <c r="P53151" s="93"/>
    </row>
    <row r="53152" spans="14:16">
      <c r="N53152" s="102"/>
      <c r="O53152" s="93"/>
      <c r="P53152" s="93"/>
    </row>
    <row r="53153" spans="14:16">
      <c r="N53153" s="102"/>
      <c r="O53153" s="93"/>
      <c r="P53153" s="93"/>
    </row>
    <row r="53154" spans="14:16">
      <c r="N53154" s="102"/>
      <c r="O53154" s="93"/>
      <c r="P53154" s="93"/>
    </row>
    <row r="53155" spans="14:16">
      <c r="N53155" s="102"/>
      <c r="O53155" s="93"/>
      <c r="P53155" s="93"/>
    </row>
    <row r="53156" spans="14:16">
      <c r="N53156" s="102"/>
      <c r="O53156" s="93"/>
      <c r="P53156" s="93"/>
    </row>
    <row r="53157" spans="14:16">
      <c r="N53157" s="102"/>
      <c r="O53157" s="93"/>
      <c r="P53157" s="93"/>
    </row>
    <row r="53158" spans="14:16">
      <c r="N53158" s="102"/>
      <c r="O53158" s="93"/>
      <c r="P53158" s="93"/>
    </row>
    <row r="53159" spans="14:16">
      <c r="N53159" s="102"/>
      <c r="O53159" s="93"/>
      <c r="P53159" s="93"/>
    </row>
    <row r="53160" spans="14:16">
      <c r="N53160" s="102"/>
      <c r="O53160" s="93"/>
      <c r="P53160" s="93"/>
    </row>
    <row r="53161" spans="14:16">
      <c r="N53161" s="102"/>
      <c r="O53161" s="93"/>
      <c r="P53161" s="93"/>
    </row>
    <row r="53162" spans="14:16">
      <c r="N53162" s="102"/>
      <c r="O53162" s="93"/>
      <c r="P53162" s="93"/>
    </row>
    <row r="53163" spans="14:16">
      <c r="N53163" s="102"/>
      <c r="O53163" s="93"/>
      <c r="P53163" s="93"/>
    </row>
    <row r="53164" spans="14:16">
      <c r="N53164" s="102"/>
      <c r="O53164" s="93"/>
      <c r="P53164" s="93"/>
    </row>
    <row r="53165" spans="14:16">
      <c r="N53165" s="102"/>
      <c r="O53165" s="93"/>
      <c r="P53165" s="93"/>
    </row>
    <row r="53166" spans="14:16">
      <c r="N53166" s="102"/>
      <c r="O53166" s="93"/>
      <c r="P53166" s="93"/>
    </row>
    <row r="53167" spans="14:16">
      <c r="N53167" s="102"/>
      <c r="O53167" s="93"/>
      <c r="P53167" s="93"/>
    </row>
    <row r="53168" spans="14:16">
      <c r="N53168" s="102"/>
      <c r="O53168" s="93"/>
      <c r="P53168" s="93"/>
    </row>
    <row r="53169" spans="14:16">
      <c r="N53169" s="102"/>
      <c r="O53169" s="93"/>
      <c r="P53169" s="93"/>
    </row>
    <row r="53170" spans="14:16">
      <c r="N53170" s="102"/>
      <c r="O53170" s="93"/>
      <c r="P53170" s="93"/>
    </row>
    <row r="53171" spans="14:16">
      <c r="N53171" s="102"/>
      <c r="O53171" s="93"/>
      <c r="P53171" s="93"/>
    </row>
    <row r="53172" spans="14:16">
      <c r="N53172" s="102"/>
      <c r="O53172" s="93"/>
      <c r="P53172" s="93"/>
    </row>
    <row r="53173" spans="14:16">
      <c r="N53173" s="102"/>
      <c r="O53173" s="93"/>
      <c r="P53173" s="93"/>
    </row>
    <row r="53174" spans="14:16">
      <c r="N53174" s="102"/>
      <c r="O53174" s="93"/>
      <c r="P53174" s="93"/>
    </row>
    <row r="53175" spans="14:16">
      <c r="N53175" s="102"/>
      <c r="O53175" s="93"/>
      <c r="P53175" s="93"/>
    </row>
    <row r="53176" spans="14:16">
      <c r="N53176" s="102"/>
      <c r="O53176" s="93"/>
      <c r="P53176" s="93"/>
    </row>
    <row r="53177" spans="14:16">
      <c r="N53177" s="102"/>
      <c r="O53177" s="93"/>
      <c r="P53177" s="93"/>
    </row>
    <row r="53178" spans="14:16">
      <c r="N53178" s="102"/>
      <c r="O53178" s="93"/>
      <c r="P53178" s="93"/>
    </row>
    <row r="53179" spans="14:16">
      <c r="N53179" s="102"/>
      <c r="O53179" s="93"/>
      <c r="P53179" s="93"/>
    </row>
    <row r="53180" spans="14:16">
      <c r="N53180" s="102"/>
      <c r="O53180" s="93"/>
      <c r="P53180" s="93"/>
    </row>
    <row r="53181" spans="14:16">
      <c r="N53181" s="102"/>
      <c r="O53181" s="93"/>
      <c r="P53181" s="93"/>
    </row>
    <row r="53182" spans="14:16">
      <c r="N53182" s="102"/>
      <c r="O53182" s="93"/>
      <c r="P53182" s="93"/>
    </row>
    <row r="53183" spans="14:16">
      <c r="N53183" s="102"/>
      <c r="O53183" s="93"/>
      <c r="P53183" s="93"/>
    </row>
    <row r="53184" spans="14:16">
      <c r="N53184" s="102"/>
      <c r="O53184" s="93"/>
      <c r="P53184" s="93"/>
    </row>
    <row r="53185" spans="14:16">
      <c r="N53185" s="102"/>
      <c r="O53185" s="93"/>
      <c r="P53185" s="93"/>
    </row>
    <row r="53186" spans="14:16">
      <c r="N53186" s="102"/>
      <c r="O53186" s="93"/>
      <c r="P53186" s="93"/>
    </row>
    <row r="53187" spans="14:16">
      <c r="N53187" s="102"/>
      <c r="O53187" s="93"/>
      <c r="P53187" s="93"/>
    </row>
    <row r="53188" spans="14:16">
      <c r="N53188" s="102"/>
      <c r="O53188" s="93"/>
      <c r="P53188" s="93"/>
    </row>
    <row r="53189" spans="14:16">
      <c r="N53189" s="102"/>
      <c r="O53189" s="93"/>
      <c r="P53189" s="93"/>
    </row>
    <row r="53190" spans="14:16">
      <c r="N53190" s="102"/>
      <c r="O53190" s="93"/>
      <c r="P53190" s="93"/>
    </row>
    <row r="53191" spans="14:16">
      <c r="N53191" s="102"/>
      <c r="O53191" s="93"/>
      <c r="P53191" s="93"/>
    </row>
    <row r="53192" spans="14:16">
      <c r="N53192" s="102"/>
      <c r="O53192" s="93"/>
      <c r="P53192" s="93"/>
    </row>
    <row r="53193" spans="14:16">
      <c r="N53193" s="102"/>
      <c r="O53193" s="93"/>
      <c r="P53193" s="93"/>
    </row>
    <row r="53194" spans="14:16">
      <c r="N53194" s="102"/>
      <c r="O53194" s="93"/>
      <c r="P53194" s="93"/>
    </row>
    <row r="53195" spans="14:16">
      <c r="N53195" s="102"/>
      <c r="O53195" s="93"/>
      <c r="P53195" s="93"/>
    </row>
    <row r="53196" spans="14:16">
      <c r="N53196" s="102"/>
      <c r="O53196" s="93"/>
      <c r="P53196" s="93"/>
    </row>
    <row r="53197" spans="14:16">
      <c r="N53197" s="102"/>
      <c r="O53197" s="93"/>
      <c r="P53197" s="93"/>
    </row>
    <row r="53198" spans="14:16">
      <c r="N53198" s="102"/>
      <c r="O53198" s="93"/>
      <c r="P53198" s="93"/>
    </row>
    <row r="53199" spans="14:16">
      <c r="N53199" s="102"/>
      <c r="O53199" s="93"/>
      <c r="P53199" s="93"/>
    </row>
    <row r="53200" spans="14:16">
      <c r="N53200" s="102"/>
      <c r="O53200" s="93"/>
      <c r="P53200" s="93"/>
    </row>
    <row r="53201" spans="14:16">
      <c r="N53201" s="102"/>
      <c r="O53201" s="93"/>
      <c r="P53201" s="93"/>
    </row>
    <row r="53202" spans="14:16">
      <c r="N53202" s="102"/>
      <c r="O53202" s="93"/>
      <c r="P53202" s="93"/>
    </row>
    <row r="53203" spans="14:16">
      <c r="N53203" s="102"/>
      <c r="O53203" s="93"/>
      <c r="P53203" s="93"/>
    </row>
    <row r="53204" spans="14:16">
      <c r="N53204" s="102"/>
      <c r="O53204" s="93"/>
      <c r="P53204" s="93"/>
    </row>
    <row r="53205" spans="14:16">
      <c r="N53205" s="102"/>
      <c r="O53205" s="93"/>
      <c r="P53205" s="93"/>
    </row>
    <row r="53206" spans="14:16">
      <c r="N53206" s="102"/>
      <c r="O53206" s="93"/>
      <c r="P53206" s="93"/>
    </row>
    <row r="53207" spans="14:16">
      <c r="N53207" s="102"/>
      <c r="O53207" s="93"/>
      <c r="P53207" s="93"/>
    </row>
    <row r="53208" spans="14:16">
      <c r="N53208" s="102"/>
      <c r="O53208" s="93"/>
      <c r="P53208" s="93"/>
    </row>
    <row r="53209" spans="14:16">
      <c r="N53209" s="102"/>
      <c r="O53209" s="93"/>
      <c r="P53209" s="93"/>
    </row>
    <row r="53210" spans="14:16">
      <c r="N53210" s="102"/>
      <c r="O53210" s="93"/>
      <c r="P53210" s="93"/>
    </row>
    <row r="53211" spans="14:16">
      <c r="N53211" s="102"/>
      <c r="O53211" s="93"/>
      <c r="P53211" s="93"/>
    </row>
    <row r="53212" spans="14:16">
      <c r="N53212" s="102"/>
      <c r="O53212" s="93"/>
      <c r="P53212" s="93"/>
    </row>
    <row r="53213" spans="14:16">
      <c r="N53213" s="102"/>
      <c r="O53213" s="93"/>
      <c r="P53213" s="93"/>
    </row>
    <row r="53214" spans="14:16">
      <c r="N53214" s="102"/>
      <c r="O53214" s="93"/>
      <c r="P53214" s="93"/>
    </row>
    <row r="53215" spans="14:16">
      <c r="N53215" s="102"/>
      <c r="O53215" s="93"/>
      <c r="P53215" s="93"/>
    </row>
    <row r="53216" spans="14:16">
      <c r="N53216" s="102"/>
      <c r="O53216" s="93"/>
      <c r="P53216" s="93"/>
    </row>
    <row r="53217" spans="14:16">
      <c r="N53217" s="102"/>
      <c r="O53217" s="93"/>
      <c r="P53217" s="93"/>
    </row>
    <row r="53218" spans="14:16">
      <c r="N53218" s="102"/>
      <c r="O53218" s="93"/>
      <c r="P53218" s="93"/>
    </row>
    <row r="53219" spans="14:16">
      <c r="N53219" s="102"/>
      <c r="O53219" s="93"/>
      <c r="P53219" s="93"/>
    </row>
    <row r="53220" spans="14:16">
      <c r="N53220" s="102"/>
      <c r="O53220" s="93"/>
      <c r="P53220" s="93"/>
    </row>
    <row r="53221" spans="14:16">
      <c r="N53221" s="102"/>
      <c r="O53221" s="93"/>
      <c r="P53221" s="93"/>
    </row>
    <row r="53222" spans="14:16">
      <c r="N53222" s="102"/>
      <c r="O53222" s="93"/>
      <c r="P53222" s="93"/>
    </row>
    <row r="53223" spans="14:16">
      <c r="N53223" s="102"/>
      <c r="O53223" s="93"/>
      <c r="P53223" s="93"/>
    </row>
    <row r="53224" spans="14:16">
      <c r="N53224" s="102"/>
      <c r="O53224" s="93"/>
      <c r="P53224" s="93"/>
    </row>
    <row r="53225" spans="14:16">
      <c r="N53225" s="102"/>
      <c r="O53225" s="93"/>
      <c r="P53225" s="93"/>
    </row>
    <row r="53226" spans="14:16">
      <c r="N53226" s="102"/>
      <c r="O53226" s="93"/>
      <c r="P53226" s="93"/>
    </row>
    <row r="53227" spans="14:16">
      <c r="N53227" s="102"/>
      <c r="O53227" s="93"/>
      <c r="P53227" s="93"/>
    </row>
    <row r="53228" spans="14:16">
      <c r="N53228" s="102"/>
      <c r="O53228" s="93"/>
      <c r="P53228" s="93"/>
    </row>
    <row r="53229" spans="14:16">
      <c r="N53229" s="102"/>
      <c r="O53229" s="93"/>
      <c r="P53229" s="93"/>
    </row>
    <row r="53230" spans="14:16">
      <c r="N53230" s="102"/>
      <c r="O53230" s="93"/>
      <c r="P53230" s="93"/>
    </row>
    <row r="53231" spans="14:16">
      <c r="N53231" s="102"/>
      <c r="O53231" s="93"/>
      <c r="P53231" s="93"/>
    </row>
    <row r="53232" spans="14:16">
      <c r="N53232" s="102"/>
      <c r="O53232" s="93"/>
      <c r="P53232" s="93"/>
    </row>
    <row r="53233" spans="14:16">
      <c r="N53233" s="102"/>
      <c r="O53233" s="93"/>
      <c r="P53233" s="93"/>
    </row>
    <row r="53234" spans="14:16">
      <c r="N53234" s="102"/>
      <c r="O53234" s="93"/>
      <c r="P53234" s="93"/>
    </row>
    <row r="53235" spans="14:16">
      <c r="N53235" s="102"/>
      <c r="O53235" s="93"/>
      <c r="P53235" s="93"/>
    </row>
    <row r="53236" spans="14:16">
      <c r="N53236" s="102"/>
      <c r="O53236" s="93"/>
      <c r="P53236" s="93"/>
    </row>
    <row r="53237" spans="14:16">
      <c r="N53237" s="102"/>
      <c r="O53237" s="93"/>
      <c r="P53237" s="93"/>
    </row>
    <row r="53238" spans="14:16">
      <c r="N53238" s="102"/>
      <c r="O53238" s="93"/>
      <c r="P53238" s="93"/>
    </row>
    <row r="53239" spans="14:16">
      <c r="N53239" s="102"/>
      <c r="O53239" s="93"/>
      <c r="P53239" s="93"/>
    </row>
    <row r="53240" spans="14:16">
      <c r="N53240" s="102"/>
      <c r="O53240" s="93"/>
      <c r="P53240" s="93"/>
    </row>
    <row r="53241" spans="14:16">
      <c r="N53241" s="102"/>
      <c r="O53241" s="93"/>
      <c r="P53241" s="93"/>
    </row>
    <row r="53242" spans="14:16">
      <c r="N53242" s="102"/>
      <c r="O53242" s="93"/>
      <c r="P53242" s="93"/>
    </row>
    <row r="53243" spans="14:16">
      <c r="N53243" s="102"/>
      <c r="O53243" s="93"/>
      <c r="P53243" s="93"/>
    </row>
    <row r="53244" spans="14:16">
      <c r="N53244" s="102"/>
      <c r="O53244" s="93"/>
      <c r="P53244" s="93"/>
    </row>
    <row r="53245" spans="14:16">
      <c r="N53245" s="102"/>
      <c r="O53245" s="93"/>
      <c r="P53245" s="93"/>
    </row>
    <row r="53246" spans="14:16">
      <c r="N53246" s="102"/>
      <c r="O53246" s="93"/>
      <c r="P53246" s="93"/>
    </row>
    <row r="53247" spans="14:16">
      <c r="N53247" s="102"/>
      <c r="O53247" s="93"/>
      <c r="P53247" s="93"/>
    </row>
    <row r="53248" spans="14:16">
      <c r="N53248" s="102"/>
      <c r="O53248" s="93"/>
      <c r="P53248" s="93"/>
    </row>
    <row r="53249" spans="14:16">
      <c r="N53249" s="102"/>
      <c r="O53249" s="93"/>
      <c r="P53249" s="93"/>
    </row>
    <row r="53250" spans="14:16">
      <c r="N53250" s="102"/>
      <c r="O53250" s="93"/>
      <c r="P53250" s="93"/>
    </row>
    <row r="53251" spans="14:16">
      <c r="N53251" s="102"/>
      <c r="O53251" s="93"/>
      <c r="P53251" s="93"/>
    </row>
    <row r="53252" spans="14:16">
      <c r="N53252" s="102"/>
      <c r="O53252" s="93"/>
      <c r="P53252" s="93"/>
    </row>
    <row r="53253" spans="14:16">
      <c r="N53253" s="102"/>
      <c r="O53253" s="93"/>
      <c r="P53253" s="93"/>
    </row>
    <row r="53254" spans="14:16">
      <c r="N53254" s="102"/>
      <c r="O53254" s="93"/>
      <c r="P53254" s="93"/>
    </row>
    <row r="53255" spans="14:16">
      <c r="N53255" s="102"/>
      <c r="O53255" s="93"/>
      <c r="P53255" s="93"/>
    </row>
    <row r="53256" spans="14:16">
      <c r="N53256" s="102"/>
      <c r="O53256" s="93"/>
      <c r="P53256" s="93"/>
    </row>
    <row r="53257" spans="14:16">
      <c r="N53257" s="102"/>
      <c r="O53257" s="93"/>
      <c r="P53257" s="93"/>
    </row>
    <row r="53258" spans="14:16">
      <c r="N53258" s="102"/>
      <c r="O53258" s="93"/>
      <c r="P53258" s="93"/>
    </row>
    <row r="53259" spans="14:16">
      <c r="N53259" s="102"/>
      <c r="O53259" s="93"/>
      <c r="P53259" s="93"/>
    </row>
    <row r="53260" spans="14:16">
      <c r="N53260" s="102"/>
      <c r="O53260" s="93"/>
      <c r="P53260" s="93"/>
    </row>
    <row r="53261" spans="14:16">
      <c r="N53261" s="102"/>
      <c r="O53261" s="93"/>
      <c r="P53261" s="93"/>
    </row>
    <row r="53262" spans="14:16">
      <c r="N53262" s="102"/>
      <c r="O53262" s="93"/>
      <c r="P53262" s="93"/>
    </row>
    <row r="53263" spans="14:16">
      <c r="N53263" s="102"/>
      <c r="O53263" s="93"/>
      <c r="P53263" s="93"/>
    </row>
    <row r="53264" spans="14:16">
      <c r="N53264" s="102"/>
      <c r="O53264" s="93"/>
      <c r="P53264" s="93"/>
    </row>
    <row r="53265" spans="14:16">
      <c r="N53265" s="102"/>
      <c r="O53265" s="93"/>
      <c r="P53265" s="93"/>
    </row>
    <row r="53266" spans="14:16">
      <c r="N53266" s="102"/>
      <c r="O53266" s="93"/>
      <c r="P53266" s="93"/>
    </row>
    <row r="53267" spans="14:16">
      <c r="N53267" s="102"/>
      <c r="O53267" s="93"/>
      <c r="P53267" s="93"/>
    </row>
    <row r="53268" spans="14:16">
      <c r="N53268" s="102"/>
      <c r="O53268" s="93"/>
      <c r="P53268" s="93"/>
    </row>
    <row r="53269" spans="14:16">
      <c r="N53269" s="102"/>
      <c r="O53269" s="93"/>
      <c r="P53269" s="93"/>
    </row>
    <row r="53270" spans="14:16">
      <c r="N53270" s="102"/>
      <c r="O53270" s="93"/>
      <c r="P53270" s="93"/>
    </row>
    <row r="53271" spans="14:16">
      <c r="N53271" s="102"/>
      <c r="O53271" s="93"/>
      <c r="P53271" s="93"/>
    </row>
    <row r="53272" spans="14:16">
      <c r="N53272" s="102"/>
      <c r="O53272" s="93"/>
      <c r="P53272" s="93"/>
    </row>
    <row r="53273" spans="14:16">
      <c r="N53273" s="102"/>
      <c r="O53273" s="93"/>
      <c r="P53273" s="93"/>
    </row>
    <row r="53274" spans="14:16">
      <c r="N53274" s="102"/>
      <c r="O53274" s="93"/>
      <c r="P53274" s="93"/>
    </row>
    <row r="53275" spans="14:16">
      <c r="N53275" s="102"/>
      <c r="O53275" s="93"/>
      <c r="P53275" s="93"/>
    </row>
    <row r="53276" spans="14:16">
      <c r="N53276" s="102"/>
      <c r="O53276" s="93"/>
      <c r="P53276" s="93"/>
    </row>
    <row r="53277" spans="14:16">
      <c r="N53277" s="102"/>
      <c r="O53277" s="93"/>
      <c r="P53277" s="93"/>
    </row>
    <row r="53278" spans="14:16">
      <c r="N53278" s="102"/>
      <c r="O53278" s="93"/>
      <c r="P53278" s="93"/>
    </row>
    <row r="53279" spans="14:16">
      <c r="N53279" s="102"/>
      <c r="O53279" s="93"/>
      <c r="P53279" s="93"/>
    </row>
    <row r="53280" spans="14:16">
      <c r="N53280" s="102"/>
      <c r="O53280" s="93"/>
      <c r="P53280" s="93"/>
    </row>
    <row r="53281" spans="14:16">
      <c r="N53281" s="102"/>
      <c r="O53281" s="93"/>
      <c r="P53281" s="93"/>
    </row>
    <row r="53282" spans="14:16">
      <c r="N53282" s="102"/>
      <c r="O53282" s="93"/>
      <c r="P53282" s="93"/>
    </row>
    <row r="53283" spans="14:16">
      <c r="N53283" s="102"/>
      <c r="O53283" s="93"/>
      <c r="P53283" s="93"/>
    </row>
    <row r="53284" spans="14:16">
      <c r="N53284" s="102"/>
      <c r="O53284" s="93"/>
      <c r="P53284" s="93"/>
    </row>
    <row r="53285" spans="14:16">
      <c r="N53285" s="102"/>
      <c r="O53285" s="93"/>
      <c r="P53285" s="93"/>
    </row>
    <row r="53286" spans="14:16">
      <c r="N53286" s="102"/>
      <c r="O53286" s="93"/>
      <c r="P53286" s="93"/>
    </row>
    <row r="53287" spans="14:16">
      <c r="N53287" s="102"/>
      <c r="O53287" s="93"/>
      <c r="P53287" s="93"/>
    </row>
    <row r="53288" spans="14:16">
      <c r="N53288" s="102"/>
      <c r="O53288" s="93"/>
      <c r="P53288" s="93"/>
    </row>
    <row r="53289" spans="14:16">
      <c r="N53289" s="102"/>
      <c r="O53289" s="93"/>
      <c r="P53289" s="93"/>
    </row>
    <row r="53290" spans="14:16">
      <c r="N53290" s="102"/>
      <c r="O53290" s="93"/>
      <c r="P53290" s="93"/>
    </row>
    <row r="53291" spans="14:16">
      <c r="N53291" s="102"/>
      <c r="O53291" s="93"/>
      <c r="P53291" s="93"/>
    </row>
    <row r="53292" spans="14:16">
      <c r="N53292" s="102"/>
      <c r="O53292" s="93"/>
      <c r="P53292" s="93"/>
    </row>
    <row r="53293" spans="14:16">
      <c r="N53293" s="102"/>
      <c r="O53293" s="93"/>
      <c r="P53293" s="93"/>
    </row>
    <row r="53294" spans="14:16">
      <c r="N53294" s="102"/>
      <c r="O53294" s="93"/>
      <c r="P53294" s="93"/>
    </row>
    <row r="53295" spans="14:16">
      <c r="N53295" s="102"/>
      <c r="O53295" s="93"/>
      <c r="P53295" s="93"/>
    </row>
    <row r="53296" spans="14:16">
      <c r="N53296" s="102"/>
      <c r="O53296" s="93"/>
      <c r="P53296" s="93"/>
    </row>
    <row r="53297" spans="14:16">
      <c r="N53297" s="102"/>
      <c r="O53297" s="93"/>
      <c r="P53297" s="93"/>
    </row>
    <row r="53298" spans="14:16">
      <c r="N53298" s="102"/>
      <c r="O53298" s="93"/>
      <c r="P53298" s="93"/>
    </row>
    <row r="53299" spans="14:16">
      <c r="N53299" s="102"/>
      <c r="O53299" s="93"/>
      <c r="P53299" s="93"/>
    </row>
    <row r="53300" spans="14:16">
      <c r="N53300" s="102"/>
      <c r="O53300" s="93"/>
      <c r="P53300" s="93"/>
    </row>
    <row r="53301" spans="14:16">
      <c r="N53301" s="102"/>
      <c r="O53301" s="93"/>
      <c r="P53301" s="93"/>
    </row>
    <row r="53302" spans="14:16">
      <c r="N53302" s="102"/>
      <c r="O53302" s="93"/>
      <c r="P53302" s="93"/>
    </row>
    <row r="53303" spans="14:16">
      <c r="N53303" s="102"/>
      <c r="O53303" s="93"/>
      <c r="P53303" s="93"/>
    </row>
    <row r="53304" spans="14:16">
      <c r="N53304" s="102"/>
      <c r="O53304" s="93"/>
      <c r="P53304" s="93"/>
    </row>
    <row r="53305" spans="14:16">
      <c r="N53305" s="102"/>
      <c r="O53305" s="93"/>
      <c r="P53305" s="93"/>
    </row>
    <row r="53306" spans="14:16">
      <c r="N53306" s="102"/>
      <c r="O53306" s="93"/>
      <c r="P53306" s="93"/>
    </row>
    <row r="53307" spans="14:16">
      <c r="N53307" s="102"/>
      <c r="O53307" s="93"/>
      <c r="P53307" s="93"/>
    </row>
    <row r="53308" spans="14:16">
      <c r="N53308" s="102"/>
      <c r="O53308" s="93"/>
      <c r="P53308" s="93"/>
    </row>
    <row r="53309" spans="14:16">
      <c r="N53309" s="102"/>
      <c r="O53309" s="93"/>
      <c r="P53309" s="93"/>
    </row>
    <row r="53310" spans="14:16">
      <c r="N53310" s="102"/>
      <c r="O53310" s="93"/>
      <c r="P53310" s="93"/>
    </row>
    <row r="53311" spans="14:16">
      <c r="N53311" s="102"/>
      <c r="O53311" s="93"/>
      <c r="P53311" s="93"/>
    </row>
    <row r="53312" spans="14:16">
      <c r="N53312" s="102"/>
      <c r="O53312" s="93"/>
      <c r="P53312" s="93"/>
    </row>
    <row r="53313" spans="14:16">
      <c r="N53313" s="102"/>
      <c r="O53313" s="93"/>
      <c r="P53313" s="93"/>
    </row>
    <row r="53314" spans="14:16">
      <c r="N53314" s="102"/>
      <c r="O53314" s="93"/>
      <c r="P53314" s="93"/>
    </row>
    <row r="53315" spans="14:16">
      <c r="N53315" s="102"/>
      <c r="O53315" s="93"/>
      <c r="P53315" s="93"/>
    </row>
    <row r="53316" spans="14:16">
      <c r="N53316" s="102"/>
      <c r="O53316" s="93"/>
      <c r="P53316" s="93"/>
    </row>
    <row r="53317" spans="14:16">
      <c r="N53317" s="102"/>
      <c r="O53317" s="93"/>
      <c r="P53317" s="93"/>
    </row>
    <row r="53318" spans="14:16">
      <c r="N53318" s="102"/>
      <c r="O53318" s="93"/>
      <c r="P53318" s="93"/>
    </row>
    <row r="53319" spans="14:16">
      <c r="N53319" s="102"/>
      <c r="O53319" s="93"/>
      <c r="P53319" s="93"/>
    </row>
    <row r="53320" spans="14:16">
      <c r="N53320" s="102"/>
      <c r="O53320" s="93"/>
      <c r="P53320" s="93"/>
    </row>
    <row r="53321" spans="14:16">
      <c r="N53321" s="102"/>
      <c r="O53321" s="93"/>
      <c r="P53321" s="93"/>
    </row>
    <row r="53322" spans="14:16">
      <c r="N53322" s="102"/>
      <c r="O53322" s="93"/>
      <c r="P53322" s="93"/>
    </row>
    <row r="53323" spans="14:16">
      <c r="N53323" s="102"/>
      <c r="O53323" s="93"/>
      <c r="P53323" s="93"/>
    </row>
    <row r="53324" spans="14:16">
      <c r="N53324" s="102"/>
      <c r="O53324" s="93"/>
      <c r="P53324" s="93"/>
    </row>
    <row r="53325" spans="14:16">
      <c r="N53325" s="102"/>
      <c r="O53325" s="93"/>
      <c r="P53325" s="93"/>
    </row>
    <row r="53326" spans="14:16">
      <c r="N53326" s="102"/>
      <c r="O53326" s="93"/>
      <c r="P53326" s="93"/>
    </row>
    <row r="53327" spans="14:16">
      <c r="N53327" s="102"/>
      <c r="O53327" s="93"/>
      <c r="P53327" s="93"/>
    </row>
    <row r="53328" spans="14:16">
      <c r="N53328" s="102"/>
      <c r="O53328" s="93"/>
      <c r="P53328" s="93"/>
    </row>
    <row r="53329" spans="14:16">
      <c r="N53329" s="102"/>
      <c r="O53329" s="93"/>
      <c r="P53329" s="93"/>
    </row>
    <row r="53330" spans="14:16">
      <c r="N53330" s="102"/>
      <c r="O53330" s="93"/>
      <c r="P53330" s="93"/>
    </row>
    <row r="53331" spans="14:16">
      <c r="N53331" s="102"/>
      <c r="O53331" s="93"/>
      <c r="P53331" s="93"/>
    </row>
    <row r="53332" spans="14:16">
      <c r="N53332" s="102"/>
      <c r="O53332" s="93"/>
      <c r="P53332" s="93"/>
    </row>
    <row r="53333" spans="14:16">
      <c r="N53333" s="102"/>
      <c r="O53333" s="93"/>
      <c r="P53333" s="93"/>
    </row>
    <row r="53334" spans="14:16">
      <c r="N53334" s="102"/>
      <c r="O53334" s="93"/>
      <c r="P53334" s="93"/>
    </row>
    <row r="53335" spans="14:16">
      <c r="N53335" s="102"/>
      <c r="O53335" s="93"/>
      <c r="P53335" s="93"/>
    </row>
    <row r="53336" spans="14:16">
      <c r="N53336" s="102"/>
      <c r="O53336" s="93"/>
      <c r="P53336" s="93"/>
    </row>
    <row r="53337" spans="14:16">
      <c r="N53337" s="102"/>
      <c r="O53337" s="93"/>
      <c r="P53337" s="93"/>
    </row>
    <row r="53338" spans="14:16">
      <c r="N53338" s="102"/>
      <c r="O53338" s="93"/>
      <c r="P53338" s="93"/>
    </row>
    <row r="53339" spans="14:16">
      <c r="N53339" s="102"/>
      <c r="O53339" s="93"/>
      <c r="P53339" s="93"/>
    </row>
    <row r="53340" spans="14:16">
      <c r="N53340" s="102"/>
      <c r="O53340" s="93"/>
      <c r="P53340" s="93"/>
    </row>
    <row r="53341" spans="14:16">
      <c r="N53341" s="102"/>
      <c r="O53341" s="93"/>
      <c r="P53341" s="93"/>
    </row>
    <row r="53342" spans="14:16">
      <c r="N53342" s="102"/>
      <c r="O53342" s="93"/>
      <c r="P53342" s="93"/>
    </row>
    <row r="53343" spans="14:16">
      <c r="N53343" s="102"/>
      <c r="O53343" s="93"/>
      <c r="P53343" s="93"/>
    </row>
    <row r="53344" spans="14:16">
      <c r="N53344" s="102"/>
      <c r="O53344" s="93"/>
      <c r="P53344" s="93"/>
    </row>
    <row r="53345" spans="14:16">
      <c r="N53345" s="102"/>
      <c r="O53345" s="93"/>
      <c r="P53345" s="93"/>
    </row>
    <row r="53346" spans="14:16">
      <c r="N53346" s="102"/>
      <c r="O53346" s="93"/>
      <c r="P53346" s="93"/>
    </row>
    <row r="53347" spans="14:16">
      <c r="N53347" s="102"/>
      <c r="O53347" s="93"/>
      <c r="P53347" s="93"/>
    </row>
    <row r="53348" spans="14:16">
      <c r="N53348" s="102"/>
      <c r="O53348" s="93"/>
      <c r="P53348" s="93"/>
    </row>
    <row r="53349" spans="14:16">
      <c r="N53349" s="102"/>
      <c r="O53349" s="93"/>
      <c r="P53349" s="93"/>
    </row>
    <row r="53350" spans="14:16">
      <c r="N53350" s="102"/>
      <c r="O53350" s="93"/>
      <c r="P53350" s="93"/>
    </row>
    <row r="53351" spans="14:16">
      <c r="N53351" s="102"/>
      <c r="O53351" s="93"/>
      <c r="P53351" s="93"/>
    </row>
    <row r="53352" spans="14:16">
      <c r="N53352" s="102"/>
      <c r="O53352" s="93"/>
      <c r="P53352" s="93"/>
    </row>
    <row r="53353" spans="14:16">
      <c r="N53353" s="102"/>
      <c r="O53353" s="93"/>
      <c r="P53353" s="93"/>
    </row>
    <row r="53354" spans="14:16">
      <c r="N53354" s="102"/>
      <c r="O53354" s="93"/>
      <c r="P53354" s="93"/>
    </row>
    <row r="53355" spans="14:16">
      <c r="N53355" s="102"/>
      <c r="O53355" s="93"/>
      <c r="P53355" s="93"/>
    </row>
    <row r="53356" spans="14:16">
      <c r="N53356" s="102"/>
      <c r="O53356" s="93"/>
      <c r="P53356" s="93"/>
    </row>
    <row r="53357" spans="14:16">
      <c r="N53357" s="102"/>
      <c r="O53357" s="93"/>
      <c r="P53357" s="93"/>
    </row>
    <row r="53358" spans="14:16">
      <c r="N53358" s="102"/>
      <c r="O53358" s="93"/>
      <c r="P53358" s="93"/>
    </row>
    <row r="53359" spans="14:16">
      <c r="N53359" s="102"/>
      <c r="O53359" s="93"/>
      <c r="P53359" s="93"/>
    </row>
    <row r="53360" spans="14:16">
      <c r="N53360" s="102"/>
      <c r="O53360" s="93"/>
      <c r="P53360" s="93"/>
    </row>
    <row r="53361" spans="14:16">
      <c r="N53361" s="102"/>
      <c r="O53361" s="93"/>
      <c r="P53361" s="93"/>
    </row>
    <row r="53362" spans="14:16">
      <c r="N53362" s="102"/>
      <c r="O53362" s="93"/>
      <c r="P53362" s="93"/>
    </row>
    <row r="53363" spans="14:16">
      <c r="N53363" s="102"/>
      <c r="O53363" s="93"/>
      <c r="P53363" s="93"/>
    </row>
    <row r="53364" spans="14:16">
      <c r="N53364" s="102"/>
      <c r="O53364" s="93"/>
      <c r="P53364" s="93"/>
    </row>
    <row r="53365" spans="14:16">
      <c r="N53365" s="102"/>
      <c r="O53365" s="93"/>
      <c r="P53365" s="93"/>
    </row>
    <row r="53366" spans="14:16">
      <c r="N53366" s="102"/>
      <c r="O53366" s="93"/>
      <c r="P53366" s="93"/>
    </row>
    <row r="53367" spans="14:16">
      <c r="N53367" s="102"/>
      <c r="O53367" s="93"/>
      <c r="P53367" s="93"/>
    </row>
    <row r="53368" spans="14:16">
      <c r="N53368" s="102"/>
      <c r="O53368" s="93"/>
      <c r="P53368" s="93"/>
    </row>
    <row r="53369" spans="14:16">
      <c r="N53369" s="102"/>
      <c r="O53369" s="93"/>
      <c r="P53369" s="93"/>
    </row>
    <row r="53370" spans="14:16">
      <c r="N53370" s="102"/>
      <c r="O53370" s="93"/>
      <c r="P53370" s="93"/>
    </row>
    <row r="53371" spans="14:16">
      <c r="N53371" s="102"/>
      <c r="O53371" s="93"/>
      <c r="P53371" s="93"/>
    </row>
    <row r="53372" spans="14:16">
      <c r="N53372" s="102"/>
      <c r="O53372" s="93"/>
      <c r="P53372" s="93"/>
    </row>
    <row r="53373" spans="14:16">
      <c r="N53373" s="102"/>
      <c r="O53373" s="93"/>
      <c r="P53373" s="93"/>
    </row>
    <row r="53374" spans="14:16">
      <c r="N53374" s="102"/>
      <c r="O53374" s="93"/>
      <c r="P53374" s="93"/>
    </row>
    <row r="53375" spans="14:16">
      <c r="N53375" s="102"/>
      <c r="O53375" s="93"/>
      <c r="P53375" s="93"/>
    </row>
    <row r="53376" spans="14:16">
      <c r="N53376" s="102"/>
      <c r="O53376" s="93"/>
      <c r="P53376" s="93"/>
    </row>
    <row r="53377" spans="14:16">
      <c r="N53377" s="102"/>
      <c r="O53377" s="93"/>
      <c r="P53377" s="93"/>
    </row>
    <row r="53378" spans="14:16">
      <c r="N53378" s="102"/>
      <c r="O53378" s="93"/>
      <c r="P53378" s="93"/>
    </row>
    <row r="53379" spans="14:16">
      <c r="N53379" s="102"/>
      <c r="O53379" s="93"/>
      <c r="P53379" s="93"/>
    </row>
    <row r="53380" spans="14:16">
      <c r="N53380" s="102"/>
      <c r="O53380" s="93"/>
      <c r="P53380" s="93"/>
    </row>
    <row r="53381" spans="14:16">
      <c r="N53381" s="102"/>
      <c r="O53381" s="93"/>
      <c r="P53381" s="93"/>
    </row>
    <row r="53382" spans="14:16">
      <c r="N53382" s="102"/>
      <c r="O53382" s="93"/>
      <c r="P53382" s="93"/>
    </row>
    <row r="53383" spans="14:16">
      <c r="N53383" s="102"/>
      <c r="O53383" s="93"/>
      <c r="P53383" s="93"/>
    </row>
    <row r="53384" spans="14:16">
      <c r="N53384" s="102"/>
      <c r="O53384" s="93"/>
      <c r="P53384" s="93"/>
    </row>
    <row r="53385" spans="14:16">
      <c r="N53385" s="102"/>
      <c r="O53385" s="93"/>
      <c r="P53385" s="93"/>
    </row>
    <row r="53386" spans="14:16">
      <c r="N53386" s="102"/>
      <c r="O53386" s="93"/>
      <c r="P53386" s="93"/>
    </row>
    <row r="53387" spans="14:16">
      <c r="N53387" s="102"/>
      <c r="O53387" s="93"/>
      <c r="P53387" s="93"/>
    </row>
    <row r="53388" spans="14:16">
      <c r="N53388" s="102"/>
      <c r="O53388" s="93"/>
      <c r="P53388" s="93"/>
    </row>
    <row r="53389" spans="14:16">
      <c r="N53389" s="102"/>
      <c r="O53389" s="93"/>
      <c r="P53389" s="93"/>
    </row>
    <row r="53390" spans="14:16">
      <c r="N53390" s="102"/>
      <c r="O53390" s="93"/>
      <c r="P53390" s="93"/>
    </row>
    <row r="53391" spans="14:16">
      <c r="N53391" s="102"/>
      <c r="O53391" s="93"/>
      <c r="P53391" s="93"/>
    </row>
    <row r="53392" spans="14:16">
      <c r="N53392" s="102"/>
      <c r="O53392" s="93"/>
      <c r="P53392" s="93"/>
    </row>
    <row r="53393" spans="14:16">
      <c r="N53393" s="102"/>
      <c r="O53393" s="93"/>
      <c r="P53393" s="93"/>
    </row>
    <row r="53394" spans="14:16">
      <c r="N53394" s="102"/>
      <c r="O53394" s="93"/>
      <c r="P53394" s="93"/>
    </row>
    <row r="53395" spans="14:16">
      <c r="N53395" s="102"/>
      <c r="O53395" s="93"/>
      <c r="P53395" s="93"/>
    </row>
    <row r="53396" spans="14:16">
      <c r="N53396" s="102"/>
      <c r="O53396" s="93"/>
      <c r="P53396" s="93"/>
    </row>
    <row r="53397" spans="14:16">
      <c r="N53397" s="102"/>
      <c r="O53397" s="93"/>
      <c r="P53397" s="93"/>
    </row>
    <row r="53398" spans="14:16">
      <c r="N53398" s="102"/>
      <c r="O53398" s="93"/>
      <c r="P53398" s="93"/>
    </row>
    <row r="53399" spans="14:16">
      <c r="N53399" s="102"/>
      <c r="O53399" s="93"/>
      <c r="P53399" s="93"/>
    </row>
    <row r="53400" spans="14:16">
      <c r="N53400" s="102"/>
      <c r="O53400" s="93"/>
      <c r="P53400" s="93"/>
    </row>
    <row r="53401" spans="14:16">
      <c r="N53401" s="102"/>
      <c r="O53401" s="93"/>
      <c r="P53401" s="93"/>
    </row>
    <row r="53402" spans="14:16">
      <c r="N53402" s="102"/>
      <c r="O53402" s="93"/>
      <c r="P53402" s="93"/>
    </row>
    <row r="53403" spans="14:16">
      <c r="N53403" s="102"/>
      <c r="O53403" s="93"/>
      <c r="P53403" s="93"/>
    </row>
    <row r="53404" spans="14:16">
      <c r="N53404" s="102"/>
      <c r="O53404" s="93"/>
      <c r="P53404" s="93"/>
    </row>
    <row r="53405" spans="14:16">
      <c r="N53405" s="102"/>
      <c r="O53405" s="93"/>
      <c r="P53405" s="93"/>
    </row>
    <row r="53406" spans="14:16">
      <c r="N53406" s="102"/>
      <c r="O53406" s="93"/>
      <c r="P53406" s="93"/>
    </row>
    <row r="53407" spans="14:16">
      <c r="N53407" s="102"/>
      <c r="O53407" s="93"/>
      <c r="P53407" s="93"/>
    </row>
    <row r="53408" spans="14:16">
      <c r="N53408" s="102"/>
      <c r="O53408" s="93"/>
      <c r="P53408" s="93"/>
    </row>
    <row r="53409" spans="14:16">
      <c r="N53409" s="102"/>
      <c r="O53409" s="93"/>
      <c r="P53409" s="93"/>
    </row>
    <row r="53410" spans="14:16">
      <c r="N53410" s="102"/>
      <c r="O53410" s="93"/>
      <c r="P53410" s="93"/>
    </row>
    <row r="53411" spans="14:16">
      <c r="N53411" s="102"/>
      <c r="O53411" s="93"/>
      <c r="P53411" s="93"/>
    </row>
    <row r="53412" spans="14:16">
      <c r="N53412" s="102"/>
      <c r="O53412" s="93"/>
      <c r="P53412" s="93"/>
    </row>
    <row r="53413" spans="14:16">
      <c r="N53413" s="102"/>
      <c r="O53413" s="93"/>
      <c r="P53413" s="93"/>
    </row>
    <row r="53414" spans="14:16">
      <c r="N53414" s="102"/>
      <c r="O53414" s="93"/>
      <c r="P53414" s="93"/>
    </row>
    <row r="53415" spans="14:16">
      <c r="N53415" s="102"/>
      <c r="O53415" s="93"/>
      <c r="P53415" s="93"/>
    </row>
    <row r="53416" spans="14:16">
      <c r="N53416" s="102"/>
      <c r="O53416" s="93"/>
      <c r="P53416" s="93"/>
    </row>
    <row r="53417" spans="14:16">
      <c r="N53417" s="102"/>
      <c r="O53417" s="93"/>
      <c r="P53417" s="93"/>
    </row>
    <row r="53418" spans="14:16">
      <c r="N53418" s="102"/>
      <c r="O53418" s="93"/>
      <c r="P53418" s="93"/>
    </row>
    <row r="53419" spans="14:16">
      <c r="N53419" s="102"/>
      <c r="O53419" s="93"/>
      <c r="P53419" s="93"/>
    </row>
    <row r="53420" spans="14:16">
      <c r="N53420" s="102"/>
      <c r="O53420" s="93"/>
      <c r="P53420" s="93"/>
    </row>
    <row r="53421" spans="14:16">
      <c r="N53421" s="102"/>
      <c r="O53421" s="93"/>
      <c r="P53421" s="93"/>
    </row>
    <row r="53422" spans="14:16">
      <c r="N53422" s="102"/>
      <c r="O53422" s="93"/>
      <c r="P53422" s="93"/>
    </row>
    <row r="53423" spans="14:16">
      <c r="N53423" s="102"/>
      <c r="O53423" s="93"/>
      <c r="P53423" s="93"/>
    </row>
    <row r="53424" spans="14:16">
      <c r="N53424" s="102"/>
      <c r="O53424" s="93"/>
      <c r="P53424" s="93"/>
    </row>
    <row r="53425" spans="14:16">
      <c r="N53425" s="102"/>
      <c r="O53425" s="93"/>
      <c r="P53425" s="93"/>
    </row>
    <row r="53426" spans="14:16">
      <c r="N53426" s="102"/>
      <c r="O53426" s="93"/>
      <c r="P53426" s="93"/>
    </row>
    <row r="53427" spans="14:16">
      <c r="N53427" s="102"/>
      <c r="O53427" s="93"/>
      <c r="P53427" s="93"/>
    </row>
    <row r="53428" spans="14:16">
      <c r="N53428" s="102"/>
      <c r="O53428" s="93"/>
      <c r="P53428" s="93"/>
    </row>
    <row r="53429" spans="14:16">
      <c r="N53429" s="102"/>
      <c r="O53429" s="93"/>
      <c r="P53429" s="93"/>
    </row>
    <row r="53430" spans="14:16">
      <c r="N53430" s="102"/>
      <c r="O53430" s="93"/>
      <c r="P53430" s="93"/>
    </row>
    <row r="53431" spans="14:16">
      <c r="N53431" s="102"/>
      <c r="O53431" s="93"/>
      <c r="P53431" s="93"/>
    </row>
    <row r="53432" spans="14:16">
      <c r="N53432" s="102"/>
      <c r="O53432" s="93"/>
      <c r="P53432" s="93"/>
    </row>
    <row r="53433" spans="14:16">
      <c r="N53433" s="102"/>
      <c r="O53433" s="93"/>
      <c r="P53433" s="93"/>
    </row>
    <row r="53434" spans="14:16">
      <c r="N53434" s="102"/>
      <c r="O53434" s="93"/>
      <c r="P53434" s="93"/>
    </row>
    <row r="53435" spans="14:16">
      <c r="N53435" s="102"/>
      <c r="O53435" s="93"/>
      <c r="P53435" s="93"/>
    </row>
    <row r="53436" spans="14:16">
      <c r="N53436" s="102"/>
      <c r="O53436" s="93"/>
      <c r="P53436" s="93"/>
    </row>
    <row r="53437" spans="14:16">
      <c r="N53437" s="102"/>
      <c r="O53437" s="93"/>
      <c r="P53437" s="93"/>
    </row>
    <row r="53438" spans="14:16">
      <c r="N53438" s="102"/>
      <c r="O53438" s="93"/>
      <c r="P53438" s="93"/>
    </row>
    <row r="53439" spans="14:16">
      <c r="N53439" s="102"/>
      <c r="O53439" s="93"/>
      <c r="P53439" s="93"/>
    </row>
    <row r="53440" spans="14:16">
      <c r="N53440" s="102"/>
      <c r="O53440" s="93"/>
      <c r="P53440" s="93"/>
    </row>
    <row r="53441" spans="14:16">
      <c r="N53441" s="102"/>
      <c r="O53441" s="93"/>
      <c r="P53441" s="93"/>
    </row>
    <row r="53442" spans="14:16">
      <c r="N53442" s="102"/>
      <c r="O53442" s="93"/>
      <c r="P53442" s="93"/>
    </row>
    <row r="53443" spans="14:16">
      <c r="N53443" s="102"/>
      <c r="O53443" s="93"/>
      <c r="P53443" s="93"/>
    </row>
    <row r="53444" spans="14:16">
      <c r="N53444" s="102"/>
      <c r="O53444" s="93"/>
      <c r="P53444" s="93"/>
    </row>
    <row r="53445" spans="14:16">
      <c r="N53445" s="102"/>
      <c r="O53445" s="93"/>
      <c r="P53445" s="93"/>
    </row>
    <row r="53446" spans="14:16">
      <c r="N53446" s="102"/>
      <c r="O53446" s="93"/>
      <c r="P53446" s="93"/>
    </row>
    <row r="53447" spans="14:16">
      <c r="N53447" s="102"/>
      <c r="O53447" s="93"/>
      <c r="P53447" s="93"/>
    </row>
    <row r="53448" spans="14:16">
      <c r="N53448" s="102"/>
      <c r="O53448" s="93"/>
      <c r="P53448" s="93"/>
    </row>
    <row r="53449" spans="14:16">
      <c r="N53449" s="102"/>
      <c r="O53449" s="93"/>
      <c r="P53449" s="93"/>
    </row>
    <row r="53450" spans="14:16">
      <c r="N53450" s="102"/>
      <c r="O53450" s="93"/>
      <c r="P53450" s="93"/>
    </row>
    <row r="53451" spans="14:16">
      <c r="N53451" s="102"/>
      <c r="O53451" s="93"/>
      <c r="P53451" s="93"/>
    </row>
    <row r="53452" spans="14:16">
      <c r="N53452" s="102"/>
      <c r="O53452" s="93"/>
      <c r="P53452" s="93"/>
    </row>
    <row r="53453" spans="14:16">
      <c r="N53453" s="102"/>
      <c r="O53453" s="93"/>
      <c r="P53453" s="93"/>
    </row>
    <row r="53454" spans="14:16">
      <c r="N53454" s="102"/>
      <c r="O53454" s="93"/>
      <c r="P53454" s="93"/>
    </row>
    <row r="53455" spans="14:16">
      <c r="N53455" s="102"/>
      <c r="O53455" s="93"/>
      <c r="P53455" s="93"/>
    </row>
    <row r="53456" spans="14:16">
      <c r="N53456" s="102"/>
      <c r="O53456" s="93"/>
      <c r="P53456" s="93"/>
    </row>
    <row r="53457" spans="14:16">
      <c r="N53457" s="102"/>
      <c r="O53457" s="93"/>
      <c r="P53457" s="93"/>
    </row>
    <row r="53458" spans="14:16">
      <c r="N53458" s="102"/>
      <c r="O53458" s="93"/>
      <c r="P53458" s="93"/>
    </row>
    <row r="53459" spans="14:16">
      <c r="N53459" s="102"/>
      <c r="O53459" s="93"/>
      <c r="P53459" s="93"/>
    </row>
    <row r="53460" spans="14:16">
      <c r="N53460" s="102"/>
      <c r="O53460" s="93"/>
      <c r="P53460" s="93"/>
    </row>
    <row r="53461" spans="14:16">
      <c r="N53461" s="102"/>
      <c r="O53461" s="93"/>
      <c r="P53461" s="93"/>
    </row>
    <row r="53462" spans="14:16">
      <c r="N53462" s="102"/>
      <c r="O53462" s="93"/>
      <c r="P53462" s="93"/>
    </row>
    <row r="53463" spans="14:16">
      <c r="N53463" s="102"/>
      <c r="O53463" s="93"/>
      <c r="P53463" s="93"/>
    </row>
    <row r="53464" spans="14:16">
      <c r="N53464" s="102"/>
      <c r="O53464" s="93"/>
      <c r="P53464" s="93"/>
    </row>
    <row r="53465" spans="14:16">
      <c r="N53465" s="102"/>
      <c r="O53465" s="93"/>
      <c r="P53465" s="93"/>
    </row>
    <row r="53466" spans="14:16">
      <c r="N53466" s="102"/>
      <c r="O53466" s="93"/>
      <c r="P53466" s="93"/>
    </row>
    <row r="53467" spans="14:16">
      <c r="N53467" s="102"/>
      <c r="O53467" s="93"/>
      <c r="P53467" s="93"/>
    </row>
    <row r="53468" spans="14:16">
      <c r="N53468" s="102"/>
      <c r="O53468" s="93"/>
      <c r="P53468" s="93"/>
    </row>
    <row r="53469" spans="14:16">
      <c r="N53469" s="102"/>
      <c r="O53469" s="93"/>
      <c r="P53469" s="93"/>
    </row>
    <row r="53470" spans="14:16">
      <c r="N53470" s="102"/>
      <c r="O53470" s="93"/>
      <c r="P53470" s="93"/>
    </row>
    <row r="53471" spans="14:16">
      <c r="N53471" s="102"/>
      <c r="O53471" s="93"/>
      <c r="P53471" s="93"/>
    </row>
    <row r="53472" spans="14:16">
      <c r="N53472" s="102"/>
      <c r="O53472" s="93"/>
      <c r="P53472" s="93"/>
    </row>
    <row r="53473" spans="14:16">
      <c r="N53473" s="102"/>
      <c r="O53473" s="93"/>
      <c r="P53473" s="93"/>
    </row>
    <row r="53474" spans="14:16">
      <c r="N53474" s="102"/>
      <c r="O53474" s="93"/>
      <c r="P53474" s="93"/>
    </row>
    <row r="53475" spans="14:16">
      <c r="N53475" s="102"/>
      <c r="O53475" s="93"/>
      <c r="P53475" s="93"/>
    </row>
    <row r="53476" spans="14:16">
      <c r="N53476" s="102"/>
      <c r="O53476" s="93"/>
      <c r="P53476" s="93"/>
    </row>
    <row r="53477" spans="14:16">
      <c r="N53477" s="102"/>
      <c r="O53477" s="93"/>
      <c r="P53477" s="93"/>
    </row>
    <row r="53478" spans="14:16">
      <c r="N53478" s="102"/>
      <c r="O53478" s="93"/>
      <c r="P53478" s="93"/>
    </row>
    <row r="53479" spans="14:16">
      <c r="N53479" s="102"/>
      <c r="O53479" s="93"/>
      <c r="P53479" s="93"/>
    </row>
    <row r="53480" spans="14:16">
      <c r="N53480" s="102"/>
      <c r="O53480" s="93"/>
      <c r="P53480" s="93"/>
    </row>
    <row r="53481" spans="14:16">
      <c r="N53481" s="102"/>
      <c r="O53481" s="93"/>
      <c r="P53481" s="93"/>
    </row>
    <row r="53482" spans="14:16">
      <c r="N53482" s="102"/>
      <c r="O53482" s="93"/>
      <c r="P53482" s="93"/>
    </row>
    <row r="53483" spans="14:16">
      <c r="N53483" s="102"/>
      <c r="O53483" s="93"/>
      <c r="P53483" s="93"/>
    </row>
    <row r="53484" spans="14:16">
      <c r="N53484" s="102"/>
      <c r="O53484" s="93"/>
      <c r="P53484" s="93"/>
    </row>
    <row r="53485" spans="14:16">
      <c r="N53485" s="102"/>
      <c r="O53485" s="93"/>
      <c r="P53485" s="93"/>
    </row>
    <row r="53486" spans="14:16">
      <c r="N53486" s="102"/>
      <c r="O53486" s="93"/>
      <c r="P53486" s="93"/>
    </row>
    <row r="53487" spans="14:16">
      <c r="N53487" s="102"/>
      <c r="O53487" s="93"/>
      <c r="P53487" s="93"/>
    </row>
    <row r="53488" spans="14:16">
      <c r="N53488" s="102"/>
      <c r="O53488" s="93"/>
      <c r="P53488" s="93"/>
    </row>
    <row r="53489" spans="14:16">
      <c r="N53489" s="102"/>
      <c r="O53489" s="93"/>
      <c r="P53489" s="93"/>
    </row>
    <row r="53490" spans="14:16">
      <c r="N53490" s="102"/>
      <c r="O53490" s="93"/>
      <c r="P53490" s="93"/>
    </row>
    <row r="53491" spans="14:16">
      <c r="N53491" s="102"/>
      <c r="O53491" s="93"/>
      <c r="P53491" s="93"/>
    </row>
    <row r="53492" spans="14:16">
      <c r="N53492" s="102"/>
      <c r="O53492" s="93"/>
      <c r="P53492" s="93"/>
    </row>
    <row r="53493" spans="14:16">
      <c r="N53493" s="102"/>
      <c r="O53493" s="93"/>
      <c r="P53493" s="93"/>
    </row>
    <row r="53494" spans="14:16">
      <c r="N53494" s="102"/>
      <c r="O53494" s="93"/>
      <c r="P53494" s="93"/>
    </row>
    <row r="53495" spans="14:16">
      <c r="N53495" s="102"/>
      <c r="O53495" s="93"/>
      <c r="P53495" s="93"/>
    </row>
    <row r="53496" spans="14:16">
      <c r="N53496" s="102"/>
      <c r="O53496" s="93"/>
      <c r="P53496" s="93"/>
    </row>
    <row r="53497" spans="14:16">
      <c r="N53497" s="102"/>
      <c r="O53497" s="93"/>
      <c r="P53497" s="93"/>
    </row>
    <row r="53498" spans="14:16">
      <c r="N53498" s="102"/>
      <c r="O53498" s="93"/>
      <c r="P53498" s="93"/>
    </row>
    <row r="53499" spans="14:16">
      <c r="N53499" s="102"/>
      <c r="O53499" s="93"/>
      <c r="P53499" s="93"/>
    </row>
    <row r="53500" spans="14:16">
      <c r="N53500" s="102"/>
      <c r="O53500" s="93"/>
      <c r="P53500" s="93"/>
    </row>
    <row r="53501" spans="14:16">
      <c r="N53501" s="102"/>
      <c r="O53501" s="93"/>
      <c r="P53501" s="93"/>
    </row>
    <row r="53502" spans="14:16">
      <c r="N53502" s="102"/>
      <c r="O53502" s="93"/>
      <c r="P53502" s="93"/>
    </row>
    <row r="53503" spans="14:16">
      <c r="N53503" s="102"/>
      <c r="O53503" s="93"/>
      <c r="P53503" s="93"/>
    </row>
    <row r="53504" spans="14:16">
      <c r="N53504" s="102"/>
      <c r="O53504" s="93"/>
      <c r="P53504" s="93"/>
    </row>
    <row r="53505" spans="14:16">
      <c r="N53505" s="102"/>
      <c r="O53505" s="93"/>
      <c r="P53505" s="93"/>
    </row>
    <row r="53506" spans="14:16">
      <c r="N53506" s="102"/>
      <c r="O53506" s="93"/>
      <c r="P53506" s="93"/>
    </row>
    <row r="53507" spans="14:16">
      <c r="N53507" s="102"/>
      <c r="O53507" s="93"/>
      <c r="P53507" s="93"/>
    </row>
    <row r="53508" spans="14:16">
      <c r="N53508" s="102"/>
      <c r="O53508" s="93"/>
      <c r="P53508" s="93"/>
    </row>
    <row r="53509" spans="14:16">
      <c r="N53509" s="102"/>
      <c r="O53509" s="93"/>
      <c r="P53509" s="93"/>
    </row>
    <row r="53510" spans="14:16">
      <c r="N53510" s="102"/>
      <c r="O53510" s="93"/>
      <c r="P53510" s="93"/>
    </row>
    <row r="53511" spans="14:16">
      <c r="N53511" s="102"/>
      <c r="O53511" s="93"/>
      <c r="P53511" s="93"/>
    </row>
    <row r="53512" spans="14:16">
      <c r="N53512" s="102"/>
      <c r="O53512" s="93"/>
      <c r="P53512" s="93"/>
    </row>
    <row r="53513" spans="14:16">
      <c r="N53513" s="102"/>
      <c r="O53513" s="93"/>
      <c r="P53513" s="93"/>
    </row>
    <row r="53514" spans="14:16">
      <c r="N53514" s="102"/>
      <c r="O53514" s="93"/>
      <c r="P53514" s="93"/>
    </row>
    <row r="53515" spans="14:16">
      <c r="N53515" s="102"/>
      <c r="O53515" s="93"/>
      <c r="P53515" s="93"/>
    </row>
    <row r="53516" spans="14:16">
      <c r="N53516" s="102"/>
      <c r="O53516" s="93"/>
      <c r="P53516" s="93"/>
    </row>
    <row r="53517" spans="14:16">
      <c r="N53517" s="102"/>
      <c r="O53517" s="93"/>
      <c r="P53517" s="93"/>
    </row>
    <row r="53518" spans="14:16">
      <c r="N53518" s="102"/>
      <c r="O53518" s="93"/>
      <c r="P53518" s="93"/>
    </row>
    <row r="53519" spans="14:16">
      <c r="N53519" s="102"/>
      <c r="O53519" s="93"/>
      <c r="P53519" s="93"/>
    </row>
    <row r="53520" spans="14:16">
      <c r="N53520" s="102"/>
      <c r="O53520" s="93"/>
      <c r="P53520" s="93"/>
    </row>
    <row r="53521" spans="14:16">
      <c r="N53521" s="102"/>
      <c r="O53521" s="93"/>
      <c r="P53521" s="93"/>
    </row>
    <row r="53522" spans="14:16">
      <c r="N53522" s="102"/>
      <c r="O53522" s="93"/>
      <c r="P53522" s="93"/>
    </row>
    <row r="53523" spans="14:16">
      <c r="N53523" s="102"/>
      <c r="O53523" s="93"/>
      <c r="P53523" s="93"/>
    </row>
    <row r="53524" spans="14:16">
      <c r="N53524" s="102"/>
      <c r="O53524" s="93"/>
      <c r="P53524" s="93"/>
    </row>
    <row r="53525" spans="14:16">
      <c r="N53525" s="102"/>
      <c r="O53525" s="93"/>
      <c r="P53525" s="93"/>
    </row>
    <row r="53526" spans="14:16">
      <c r="N53526" s="102"/>
      <c r="O53526" s="93"/>
      <c r="P53526" s="93"/>
    </row>
    <row r="53527" spans="14:16">
      <c r="N53527" s="102"/>
      <c r="O53527" s="93"/>
      <c r="P53527" s="93"/>
    </row>
    <row r="53528" spans="14:16">
      <c r="N53528" s="102"/>
      <c r="O53528" s="93"/>
      <c r="P53528" s="93"/>
    </row>
    <row r="53529" spans="14:16">
      <c r="N53529" s="102"/>
      <c r="O53529" s="93"/>
      <c r="P53529" s="93"/>
    </row>
    <row r="53530" spans="14:16">
      <c r="N53530" s="102"/>
      <c r="O53530" s="93"/>
      <c r="P53530" s="93"/>
    </row>
    <row r="53531" spans="14:16">
      <c r="N53531" s="102"/>
      <c r="O53531" s="93"/>
      <c r="P53531" s="93"/>
    </row>
    <row r="53532" spans="14:16">
      <c r="N53532" s="102"/>
      <c r="O53532" s="93"/>
      <c r="P53532" s="93"/>
    </row>
    <row r="53533" spans="14:16">
      <c r="N53533" s="102"/>
      <c r="O53533" s="93"/>
      <c r="P53533" s="93"/>
    </row>
    <row r="53534" spans="14:16">
      <c r="N53534" s="102"/>
      <c r="O53534" s="93"/>
      <c r="P53534" s="93"/>
    </row>
    <row r="53535" spans="14:16">
      <c r="N53535" s="102"/>
      <c r="O53535" s="93"/>
      <c r="P53535" s="93"/>
    </row>
    <row r="53536" spans="14:16">
      <c r="N53536" s="102"/>
      <c r="O53536" s="93"/>
      <c r="P53536" s="93"/>
    </row>
    <row r="53537" spans="14:16">
      <c r="N53537" s="102"/>
      <c r="O53537" s="93"/>
      <c r="P53537" s="93"/>
    </row>
    <row r="53538" spans="14:16">
      <c r="N53538" s="102"/>
      <c r="O53538" s="93"/>
      <c r="P53538" s="93"/>
    </row>
    <row r="53539" spans="14:16">
      <c r="N53539" s="102"/>
      <c r="O53539" s="93"/>
      <c r="P53539" s="93"/>
    </row>
    <row r="53540" spans="14:16">
      <c r="N53540" s="102"/>
      <c r="O53540" s="93"/>
      <c r="P53540" s="93"/>
    </row>
    <row r="53541" spans="14:16">
      <c r="N53541" s="102"/>
      <c r="O53541" s="93"/>
      <c r="P53541" s="93"/>
    </row>
    <row r="53542" spans="14:16">
      <c r="N53542" s="102"/>
      <c r="O53542" s="93"/>
      <c r="P53542" s="93"/>
    </row>
    <row r="53543" spans="14:16">
      <c r="N53543" s="102"/>
      <c r="O53543" s="93"/>
      <c r="P53543" s="93"/>
    </row>
    <row r="53544" spans="14:16">
      <c r="N53544" s="102"/>
      <c r="O53544" s="93"/>
      <c r="P53544" s="93"/>
    </row>
    <row r="53545" spans="14:16">
      <c r="N53545" s="102"/>
      <c r="O53545" s="93"/>
      <c r="P53545" s="93"/>
    </row>
    <row r="53546" spans="14:16">
      <c r="N53546" s="102"/>
      <c r="O53546" s="93"/>
      <c r="P53546" s="93"/>
    </row>
    <row r="53547" spans="14:16">
      <c r="N53547" s="102"/>
      <c r="O53547" s="93"/>
      <c r="P53547" s="93"/>
    </row>
    <row r="53548" spans="14:16">
      <c r="N53548" s="102"/>
      <c r="O53548" s="93"/>
      <c r="P53548" s="93"/>
    </row>
    <row r="53549" spans="14:16">
      <c r="N53549" s="102"/>
      <c r="O53549" s="93"/>
      <c r="P53549" s="93"/>
    </row>
    <row r="53550" spans="14:16">
      <c r="N53550" s="102"/>
      <c r="O53550" s="93"/>
      <c r="P53550" s="93"/>
    </row>
    <row r="53551" spans="14:16">
      <c r="N53551" s="102"/>
      <c r="O53551" s="93"/>
      <c r="P53551" s="93"/>
    </row>
    <row r="53552" spans="14:16">
      <c r="N53552" s="102"/>
      <c r="O53552" s="93"/>
      <c r="P53552" s="93"/>
    </row>
    <row r="53553" spans="14:16">
      <c r="N53553" s="102"/>
      <c r="O53553" s="93"/>
      <c r="P53553" s="93"/>
    </row>
    <row r="53554" spans="14:16">
      <c r="N53554" s="102"/>
      <c r="O53554" s="93"/>
      <c r="P53554" s="93"/>
    </row>
    <row r="53555" spans="14:16">
      <c r="N53555" s="102"/>
      <c r="O53555" s="93"/>
      <c r="P53555" s="93"/>
    </row>
    <row r="53556" spans="14:16">
      <c r="N53556" s="102"/>
      <c r="O53556" s="93"/>
      <c r="P53556" s="93"/>
    </row>
    <row r="53557" spans="14:16">
      <c r="N53557" s="102"/>
      <c r="O53557" s="93"/>
      <c r="P53557" s="93"/>
    </row>
    <row r="53558" spans="14:16">
      <c r="N53558" s="102"/>
      <c r="O53558" s="93"/>
      <c r="P53558" s="93"/>
    </row>
    <row r="53559" spans="14:16">
      <c r="N53559" s="102"/>
      <c r="O53559" s="93"/>
      <c r="P53559" s="93"/>
    </row>
    <row r="53560" spans="14:16">
      <c r="N53560" s="102"/>
      <c r="O53560" s="93"/>
      <c r="P53560" s="93"/>
    </row>
    <row r="53561" spans="14:16">
      <c r="N53561" s="102"/>
      <c r="O53561" s="93"/>
      <c r="P53561" s="93"/>
    </row>
    <row r="53562" spans="14:16">
      <c r="N53562" s="102"/>
      <c r="O53562" s="93"/>
      <c r="P53562" s="93"/>
    </row>
    <row r="53563" spans="14:16">
      <c r="N53563" s="102"/>
      <c r="O53563" s="93"/>
      <c r="P53563" s="93"/>
    </row>
    <row r="53564" spans="14:16">
      <c r="N53564" s="102"/>
      <c r="O53564" s="93"/>
      <c r="P53564" s="93"/>
    </row>
    <row r="53565" spans="14:16">
      <c r="N53565" s="102"/>
      <c r="O53565" s="93"/>
      <c r="P53565" s="93"/>
    </row>
    <row r="53566" spans="14:16">
      <c r="N53566" s="102"/>
      <c r="O53566" s="93"/>
      <c r="P53566" s="93"/>
    </row>
    <row r="53567" spans="14:16">
      <c r="N53567" s="102"/>
      <c r="O53567" s="93"/>
      <c r="P53567" s="93"/>
    </row>
    <row r="53568" spans="14:16">
      <c r="N53568" s="102"/>
      <c r="O53568" s="93"/>
      <c r="P53568" s="93"/>
    </row>
    <row r="53569" spans="14:16">
      <c r="N53569" s="102"/>
      <c r="O53569" s="93"/>
      <c r="P53569" s="93"/>
    </row>
    <row r="53570" spans="14:16">
      <c r="N53570" s="102"/>
      <c r="O53570" s="93"/>
      <c r="P53570" s="93"/>
    </row>
    <row r="53571" spans="14:16">
      <c r="N53571" s="102"/>
      <c r="O53571" s="93"/>
      <c r="P53571" s="93"/>
    </row>
    <row r="53572" spans="14:16">
      <c r="N53572" s="102"/>
      <c r="O53572" s="93"/>
      <c r="P53572" s="93"/>
    </row>
    <row r="53573" spans="14:16">
      <c r="N53573" s="102"/>
      <c r="O53573" s="93"/>
      <c r="P53573" s="93"/>
    </row>
    <row r="53574" spans="14:16">
      <c r="N53574" s="102"/>
      <c r="O53574" s="93"/>
      <c r="P53574" s="93"/>
    </row>
    <row r="53575" spans="14:16">
      <c r="N53575" s="102"/>
      <c r="O53575" s="93"/>
      <c r="P53575" s="93"/>
    </row>
    <row r="53576" spans="14:16">
      <c r="N53576" s="102"/>
      <c r="O53576" s="93"/>
      <c r="P53576" s="93"/>
    </row>
    <row r="53577" spans="14:16">
      <c r="N53577" s="102"/>
      <c r="O53577" s="93"/>
      <c r="P53577" s="93"/>
    </row>
    <row r="53578" spans="14:16">
      <c r="N53578" s="102"/>
      <c r="O53578" s="93"/>
      <c r="P53578" s="93"/>
    </row>
    <row r="53579" spans="14:16">
      <c r="N53579" s="102"/>
      <c r="O53579" s="93"/>
      <c r="P53579" s="93"/>
    </row>
    <row r="53580" spans="14:16">
      <c r="N53580" s="102"/>
      <c r="O53580" s="93"/>
      <c r="P53580" s="93"/>
    </row>
    <row r="53581" spans="14:16">
      <c r="N53581" s="102"/>
      <c r="O53581" s="93"/>
      <c r="P53581" s="93"/>
    </row>
    <row r="53582" spans="14:16">
      <c r="N53582" s="102"/>
      <c r="O53582" s="93"/>
      <c r="P53582" s="93"/>
    </row>
    <row r="53583" spans="14:16">
      <c r="N53583" s="102"/>
      <c r="O53583" s="93"/>
      <c r="P53583" s="93"/>
    </row>
    <row r="53584" spans="14:16">
      <c r="N53584" s="102"/>
      <c r="O53584" s="93"/>
      <c r="P53584" s="93"/>
    </row>
    <row r="53585" spans="14:16">
      <c r="N53585" s="102"/>
      <c r="O53585" s="93"/>
      <c r="P53585" s="93"/>
    </row>
    <row r="53586" spans="14:16">
      <c r="N53586" s="102"/>
      <c r="O53586" s="93"/>
      <c r="P53586" s="93"/>
    </row>
    <row r="53587" spans="14:16">
      <c r="N53587" s="102"/>
      <c r="O53587" s="93"/>
      <c r="P53587" s="93"/>
    </row>
    <row r="53588" spans="14:16">
      <c r="N53588" s="102"/>
      <c r="O53588" s="93"/>
      <c r="P53588" s="93"/>
    </row>
    <row r="53589" spans="14:16">
      <c r="N53589" s="102"/>
      <c r="O53589" s="93"/>
      <c r="P53589" s="93"/>
    </row>
    <row r="53590" spans="14:16">
      <c r="N53590" s="102"/>
      <c r="O53590" s="93"/>
      <c r="P53590" s="93"/>
    </row>
    <row r="53591" spans="14:16">
      <c r="N53591" s="102"/>
      <c r="O53591" s="93"/>
      <c r="P53591" s="93"/>
    </row>
    <row r="53592" spans="14:16">
      <c r="N53592" s="102"/>
      <c r="O53592" s="93"/>
      <c r="P53592" s="93"/>
    </row>
    <row r="53593" spans="14:16">
      <c r="N53593" s="102"/>
      <c r="O53593" s="93"/>
      <c r="P53593" s="93"/>
    </row>
    <row r="53594" spans="14:16">
      <c r="N53594" s="102"/>
      <c r="O53594" s="93"/>
      <c r="P53594" s="93"/>
    </row>
    <row r="53595" spans="14:16">
      <c r="N53595" s="102"/>
      <c r="O53595" s="93"/>
      <c r="P53595" s="93"/>
    </row>
    <row r="53596" spans="14:16">
      <c r="N53596" s="102"/>
      <c r="O53596" s="93"/>
      <c r="P53596" s="93"/>
    </row>
    <row r="53597" spans="14:16">
      <c r="N53597" s="102"/>
      <c r="O53597" s="93"/>
      <c r="P53597" s="93"/>
    </row>
    <row r="53598" spans="14:16">
      <c r="N53598" s="102"/>
      <c r="O53598" s="93"/>
      <c r="P53598" s="93"/>
    </row>
    <row r="53599" spans="14:16">
      <c r="N53599" s="102"/>
      <c r="O53599" s="93"/>
      <c r="P53599" s="93"/>
    </row>
    <row r="53600" spans="14:16">
      <c r="N53600" s="102"/>
      <c r="O53600" s="93"/>
      <c r="P53600" s="93"/>
    </row>
    <row r="53601" spans="14:16">
      <c r="N53601" s="102"/>
      <c r="O53601" s="93"/>
      <c r="P53601" s="93"/>
    </row>
    <row r="53602" spans="14:16">
      <c r="N53602" s="102"/>
      <c r="O53602" s="93"/>
      <c r="P53602" s="93"/>
    </row>
    <row r="53603" spans="14:16">
      <c r="N53603" s="102"/>
      <c r="O53603" s="93"/>
      <c r="P53603" s="93"/>
    </row>
    <row r="53604" spans="14:16">
      <c r="N53604" s="102"/>
      <c r="O53604" s="93"/>
      <c r="P53604" s="93"/>
    </row>
    <row r="53605" spans="14:16">
      <c r="N53605" s="102"/>
      <c r="O53605" s="93"/>
      <c r="P53605" s="93"/>
    </row>
    <row r="53606" spans="14:16">
      <c r="N53606" s="102"/>
      <c r="O53606" s="93"/>
      <c r="P53606" s="93"/>
    </row>
    <row r="53607" spans="14:16">
      <c r="N53607" s="102"/>
      <c r="O53607" s="93"/>
      <c r="P53607" s="93"/>
    </row>
    <row r="53608" spans="14:16">
      <c r="N53608" s="102"/>
      <c r="O53608" s="93"/>
      <c r="P53608" s="93"/>
    </row>
    <row r="53609" spans="14:16">
      <c r="N53609" s="102"/>
      <c r="O53609" s="93"/>
      <c r="P53609" s="93"/>
    </row>
    <row r="53610" spans="14:16">
      <c r="N53610" s="102"/>
      <c r="O53610" s="93"/>
      <c r="P53610" s="93"/>
    </row>
    <row r="53611" spans="14:16">
      <c r="N53611" s="102"/>
      <c r="O53611" s="93"/>
      <c r="P53611" s="93"/>
    </row>
    <row r="53612" spans="14:16">
      <c r="N53612" s="102"/>
      <c r="O53612" s="93"/>
      <c r="P53612" s="93"/>
    </row>
    <row r="53613" spans="14:16">
      <c r="N53613" s="102"/>
      <c r="O53613" s="93"/>
      <c r="P53613" s="93"/>
    </row>
    <row r="53614" spans="14:16">
      <c r="N53614" s="102"/>
      <c r="O53614" s="93"/>
      <c r="P53614" s="93"/>
    </row>
    <row r="53615" spans="14:16">
      <c r="N53615" s="102"/>
      <c r="O53615" s="93"/>
      <c r="P53615" s="93"/>
    </row>
    <row r="53616" spans="14:16">
      <c r="N53616" s="102"/>
      <c r="O53616" s="93"/>
      <c r="P53616" s="93"/>
    </row>
    <row r="53617" spans="14:16">
      <c r="N53617" s="102"/>
      <c r="O53617" s="93"/>
      <c r="P53617" s="93"/>
    </row>
    <row r="53618" spans="14:16">
      <c r="N53618" s="102"/>
      <c r="O53618" s="93"/>
      <c r="P53618" s="93"/>
    </row>
    <row r="53619" spans="14:16">
      <c r="N53619" s="102"/>
      <c r="O53619" s="93"/>
      <c r="P53619" s="93"/>
    </row>
    <row r="53620" spans="14:16">
      <c r="N53620" s="102"/>
      <c r="O53620" s="93"/>
      <c r="P53620" s="93"/>
    </row>
    <row r="53621" spans="14:16">
      <c r="N53621" s="102"/>
      <c r="O53621" s="93"/>
      <c r="P53621" s="93"/>
    </row>
    <row r="53622" spans="14:16">
      <c r="N53622" s="102"/>
      <c r="O53622" s="93"/>
      <c r="P53622" s="93"/>
    </row>
    <row r="53623" spans="14:16">
      <c r="N53623" s="102"/>
      <c r="O53623" s="93"/>
      <c r="P53623" s="93"/>
    </row>
    <row r="53624" spans="14:16">
      <c r="N53624" s="102"/>
      <c r="O53624" s="93"/>
      <c r="P53624" s="93"/>
    </row>
    <row r="53625" spans="14:16">
      <c r="N53625" s="102"/>
      <c r="O53625" s="93"/>
      <c r="P53625" s="93"/>
    </row>
    <row r="53626" spans="14:16">
      <c r="N53626" s="102"/>
      <c r="O53626" s="93"/>
      <c r="P53626" s="93"/>
    </row>
    <row r="53627" spans="14:16">
      <c r="N53627" s="102"/>
      <c r="O53627" s="93"/>
      <c r="P53627" s="93"/>
    </row>
    <row r="53628" spans="14:16">
      <c r="N53628" s="102"/>
      <c r="O53628" s="93"/>
      <c r="P53628" s="93"/>
    </row>
    <row r="53629" spans="14:16">
      <c r="N53629" s="102"/>
      <c r="O53629" s="93"/>
      <c r="P53629" s="93"/>
    </row>
    <row r="53630" spans="14:16">
      <c r="N53630" s="102"/>
      <c r="O53630" s="93"/>
      <c r="P53630" s="93"/>
    </row>
    <row r="53631" spans="14:16">
      <c r="N53631" s="102"/>
      <c r="O53631" s="93"/>
      <c r="P53631" s="93"/>
    </row>
    <row r="53632" spans="14:16">
      <c r="N53632" s="102"/>
      <c r="O53632" s="93"/>
      <c r="P53632" s="93"/>
    </row>
    <row r="53633" spans="14:16">
      <c r="N53633" s="102"/>
      <c r="O53633" s="93"/>
      <c r="P53633" s="93"/>
    </row>
    <row r="53634" spans="14:16">
      <c r="N53634" s="102"/>
      <c r="O53634" s="93"/>
      <c r="P53634" s="93"/>
    </row>
    <row r="53635" spans="14:16">
      <c r="N53635" s="102"/>
      <c r="O53635" s="93"/>
      <c r="P53635" s="93"/>
    </row>
    <row r="53636" spans="14:16">
      <c r="N53636" s="102"/>
      <c r="O53636" s="93"/>
      <c r="P53636" s="93"/>
    </row>
    <row r="53637" spans="14:16">
      <c r="N53637" s="102"/>
      <c r="O53637" s="93"/>
      <c r="P53637" s="93"/>
    </row>
    <row r="53638" spans="14:16">
      <c r="N53638" s="102"/>
      <c r="O53638" s="93"/>
      <c r="P53638" s="93"/>
    </row>
    <row r="53639" spans="14:16">
      <c r="N53639" s="102"/>
      <c r="O53639" s="93"/>
      <c r="P53639" s="93"/>
    </row>
    <row r="53640" spans="14:16">
      <c r="N53640" s="102"/>
      <c r="O53640" s="93"/>
      <c r="P53640" s="93"/>
    </row>
    <row r="53641" spans="14:16">
      <c r="N53641" s="102"/>
      <c r="O53641" s="93"/>
      <c r="P53641" s="93"/>
    </row>
    <row r="53642" spans="14:16">
      <c r="N53642" s="102"/>
      <c r="O53642" s="93"/>
      <c r="P53642" s="93"/>
    </row>
    <row r="53643" spans="14:16">
      <c r="N53643" s="102"/>
      <c r="O53643" s="93"/>
      <c r="P53643" s="93"/>
    </row>
    <row r="53644" spans="14:16">
      <c r="N53644" s="102"/>
      <c r="O53644" s="93"/>
      <c r="P53644" s="93"/>
    </row>
    <row r="53645" spans="14:16">
      <c r="N53645" s="102"/>
      <c r="O53645" s="93"/>
      <c r="P53645" s="93"/>
    </row>
    <row r="53646" spans="14:16">
      <c r="N53646" s="102"/>
      <c r="O53646" s="93"/>
      <c r="P53646" s="93"/>
    </row>
    <row r="53647" spans="14:16">
      <c r="N53647" s="102"/>
      <c r="O53647" s="93"/>
      <c r="P53647" s="93"/>
    </row>
    <row r="53648" spans="14:16">
      <c r="N53648" s="102"/>
      <c r="O53648" s="93"/>
      <c r="P53648" s="93"/>
    </row>
    <row r="53649" spans="14:16">
      <c r="N53649" s="102"/>
      <c r="O53649" s="93"/>
      <c r="P53649" s="93"/>
    </row>
    <row r="53650" spans="14:16">
      <c r="N53650" s="102"/>
      <c r="O53650" s="93"/>
      <c r="P53650" s="93"/>
    </row>
    <row r="53651" spans="14:16">
      <c r="N53651" s="102"/>
      <c r="O53651" s="93"/>
      <c r="P53651" s="93"/>
    </row>
    <row r="53652" spans="14:16">
      <c r="N53652" s="102"/>
      <c r="O53652" s="93"/>
      <c r="P53652" s="93"/>
    </row>
    <row r="53653" spans="14:16">
      <c r="N53653" s="102"/>
      <c r="O53653" s="93"/>
      <c r="P53653" s="93"/>
    </row>
    <row r="53654" spans="14:16">
      <c r="N53654" s="102"/>
      <c r="O53654" s="93"/>
      <c r="P53654" s="93"/>
    </row>
    <row r="53655" spans="14:16">
      <c r="N53655" s="102"/>
      <c r="O53655" s="93"/>
      <c r="P53655" s="93"/>
    </row>
    <row r="53656" spans="14:16">
      <c r="N53656" s="102"/>
      <c r="O53656" s="93"/>
      <c r="P53656" s="93"/>
    </row>
    <row r="53657" spans="14:16">
      <c r="N53657" s="102"/>
      <c r="O53657" s="93"/>
      <c r="P53657" s="93"/>
    </row>
    <row r="53658" spans="14:16">
      <c r="N53658" s="102"/>
      <c r="O53658" s="93"/>
      <c r="P53658" s="93"/>
    </row>
    <row r="53659" spans="14:16">
      <c r="N53659" s="102"/>
      <c r="O53659" s="93"/>
      <c r="P53659" s="93"/>
    </row>
    <row r="53660" spans="14:16">
      <c r="N53660" s="102"/>
      <c r="O53660" s="93"/>
      <c r="P53660" s="93"/>
    </row>
    <row r="53661" spans="14:16">
      <c r="N53661" s="102"/>
      <c r="O53661" s="93"/>
      <c r="P53661" s="93"/>
    </row>
    <row r="53662" spans="14:16">
      <c r="N53662" s="102"/>
      <c r="O53662" s="93"/>
      <c r="P53662" s="93"/>
    </row>
    <row r="53663" spans="14:16">
      <c r="N53663" s="102"/>
      <c r="O53663" s="93"/>
      <c r="P53663" s="93"/>
    </row>
    <row r="53664" spans="14:16">
      <c r="N53664" s="102"/>
      <c r="O53664" s="93"/>
      <c r="P53664" s="93"/>
    </row>
    <row r="53665" spans="14:16">
      <c r="N53665" s="102"/>
      <c r="O53665" s="93"/>
      <c r="P53665" s="93"/>
    </row>
    <row r="53666" spans="14:16">
      <c r="N53666" s="102"/>
      <c r="O53666" s="93"/>
      <c r="P53666" s="93"/>
    </row>
    <row r="53667" spans="14:16">
      <c r="N53667" s="102"/>
      <c r="O53667" s="93"/>
      <c r="P53667" s="93"/>
    </row>
    <row r="53668" spans="14:16">
      <c r="N53668" s="102"/>
      <c r="O53668" s="93"/>
      <c r="P53668" s="93"/>
    </row>
    <row r="53669" spans="14:16">
      <c r="N53669" s="102"/>
      <c r="O53669" s="93"/>
      <c r="P53669" s="93"/>
    </row>
    <row r="53670" spans="14:16">
      <c r="N53670" s="102"/>
      <c r="O53670" s="93"/>
      <c r="P53670" s="93"/>
    </row>
    <row r="53671" spans="14:16">
      <c r="N53671" s="102"/>
      <c r="O53671" s="93"/>
      <c r="P53671" s="93"/>
    </row>
    <row r="53672" spans="14:16">
      <c r="N53672" s="102"/>
      <c r="O53672" s="93"/>
      <c r="P53672" s="93"/>
    </row>
    <row r="53673" spans="14:16">
      <c r="N53673" s="102"/>
      <c r="O53673" s="93"/>
      <c r="P53673" s="93"/>
    </row>
    <row r="53674" spans="14:16">
      <c r="N53674" s="102"/>
      <c r="O53674" s="93"/>
      <c r="P53674" s="93"/>
    </row>
    <row r="53675" spans="14:16">
      <c r="N53675" s="102"/>
      <c r="O53675" s="93"/>
      <c r="P53675" s="93"/>
    </row>
    <row r="53676" spans="14:16">
      <c r="N53676" s="102"/>
      <c r="O53676" s="93"/>
      <c r="P53676" s="93"/>
    </row>
    <row r="53677" spans="14:16">
      <c r="N53677" s="102"/>
      <c r="O53677" s="93"/>
      <c r="P53677" s="93"/>
    </row>
    <row r="53678" spans="14:16">
      <c r="N53678" s="102"/>
      <c r="O53678" s="93"/>
      <c r="P53678" s="93"/>
    </row>
    <row r="53679" spans="14:16">
      <c r="N53679" s="102"/>
      <c r="O53679" s="93"/>
      <c r="P53679" s="93"/>
    </row>
    <row r="53680" spans="14:16">
      <c r="N53680" s="102"/>
      <c r="O53680" s="93"/>
      <c r="P53680" s="93"/>
    </row>
    <row r="53681" spans="14:16">
      <c r="N53681" s="102"/>
      <c r="O53681" s="93"/>
      <c r="P53681" s="93"/>
    </row>
    <row r="53682" spans="14:16">
      <c r="N53682" s="102"/>
      <c r="O53682" s="93"/>
      <c r="P53682" s="93"/>
    </row>
    <row r="53683" spans="14:16">
      <c r="N53683" s="102"/>
      <c r="O53683" s="93"/>
      <c r="P53683" s="93"/>
    </row>
    <row r="53684" spans="14:16">
      <c r="N53684" s="102"/>
      <c r="O53684" s="93"/>
      <c r="P53684" s="93"/>
    </row>
    <row r="53685" spans="14:16">
      <c r="N53685" s="102"/>
      <c r="O53685" s="93"/>
      <c r="P53685" s="93"/>
    </row>
    <row r="53686" spans="14:16">
      <c r="N53686" s="102"/>
      <c r="O53686" s="93"/>
      <c r="P53686" s="93"/>
    </row>
    <row r="53687" spans="14:16">
      <c r="N53687" s="102"/>
      <c r="O53687" s="93"/>
      <c r="P53687" s="93"/>
    </row>
    <row r="53688" spans="14:16">
      <c r="N53688" s="102"/>
      <c r="O53688" s="93"/>
      <c r="P53688" s="93"/>
    </row>
    <row r="53689" spans="14:16">
      <c r="N53689" s="102"/>
      <c r="O53689" s="93"/>
      <c r="P53689" s="93"/>
    </row>
    <row r="53690" spans="14:16">
      <c r="N53690" s="102"/>
      <c r="O53690" s="93"/>
      <c r="P53690" s="93"/>
    </row>
    <row r="53691" spans="14:16">
      <c r="N53691" s="102"/>
      <c r="O53691" s="93"/>
      <c r="P53691" s="93"/>
    </row>
    <row r="53692" spans="14:16">
      <c r="N53692" s="102"/>
      <c r="O53692" s="93"/>
      <c r="P53692" s="93"/>
    </row>
    <row r="53693" spans="14:16">
      <c r="N53693" s="102"/>
      <c r="O53693" s="93"/>
      <c r="P53693" s="93"/>
    </row>
    <row r="53694" spans="14:16">
      <c r="N53694" s="102"/>
      <c r="O53694" s="93"/>
      <c r="P53694" s="93"/>
    </row>
    <row r="53695" spans="14:16">
      <c r="N53695" s="102"/>
      <c r="O53695" s="93"/>
      <c r="P53695" s="93"/>
    </row>
    <row r="53696" spans="14:16">
      <c r="N53696" s="102"/>
      <c r="O53696" s="93"/>
      <c r="P53696" s="93"/>
    </row>
    <row r="53697" spans="14:16">
      <c r="N53697" s="102"/>
      <c r="O53697" s="93"/>
      <c r="P53697" s="93"/>
    </row>
    <row r="53698" spans="14:16">
      <c r="N53698" s="102"/>
      <c r="O53698" s="93"/>
      <c r="P53698" s="93"/>
    </row>
    <row r="53699" spans="14:16">
      <c r="N53699" s="102"/>
      <c r="O53699" s="93"/>
      <c r="P53699" s="93"/>
    </row>
    <row r="53700" spans="14:16">
      <c r="N53700" s="102"/>
      <c r="O53700" s="93"/>
      <c r="P53700" s="93"/>
    </row>
    <row r="53701" spans="14:16">
      <c r="N53701" s="102"/>
      <c r="O53701" s="93"/>
      <c r="P53701" s="93"/>
    </row>
    <row r="53702" spans="14:16">
      <c r="N53702" s="102"/>
      <c r="O53702" s="93"/>
      <c r="P53702" s="93"/>
    </row>
    <row r="53703" spans="14:16">
      <c r="N53703" s="102"/>
      <c r="O53703" s="93"/>
      <c r="P53703" s="93"/>
    </row>
    <row r="53704" spans="14:16">
      <c r="N53704" s="102"/>
      <c r="O53704" s="93"/>
      <c r="P53704" s="93"/>
    </row>
    <row r="53705" spans="14:16">
      <c r="N53705" s="102"/>
      <c r="O53705" s="93"/>
      <c r="P53705" s="93"/>
    </row>
    <row r="53706" spans="14:16">
      <c r="N53706" s="102"/>
      <c r="O53706" s="93"/>
      <c r="P53706" s="93"/>
    </row>
    <row r="53707" spans="14:16">
      <c r="N53707" s="102"/>
      <c r="O53707" s="93"/>
      <c r="P53707" s="93"/>
    </row>
    <row r="53708" spans="14:16">
      <c r="N53708" s="102"/>
      <c r="O53708" s="93"/>
      <c r="P53708" s="93"/>
    </row>
    <row r="53709" spans="14:16">
      <c r="N53709" s="102"/>
      <c r="O53709" s="93"/>
      <c r="P53709" s="93"/>
    </row>
    <row r="53710" spans="14:16">
      <c r="N53710" s="102"/>
      <c r="O53710" s="93"/>
      <c r="P53710" s="93"/>
    </row>
    <row r="53711" spans="14:16">
      <c r="N53711" s="102"/>
      <c r="O53711" s="93"/>
      <c r="P53711" s="93"/>
    </row>
    <row r="53712" spans="14:16">
      <c r="N53712" s="102"/>
      <c r="O53712" s="93"/>
      <c r="P53712" s="93"/>
    </row>
    <row r="53713" spans="14:16">
      <c r="N53713" s="102"/>
      <c r="O53713" s="93"/>
      <c r="P53713" s="93"/>
    </row>
    <row r="53714" spans="14:16">
      <c r="N53714" s="102"/>
      <c r="O53714" s="93"/>
      <c r="P53714" s="93"/>
    </row>
    <row r="53715" spans="14:16">
      <c r="N53715" s="102"/>
      <c r="O53715" s="93"/>
      <c r="P53715" s="93"/>
    </row>
    <row r="53716" spans="14:16">
      <c r="N53716" s="102"/>
      <c r="O53716" s="93"/>
      <c r="P53716" s="93"/>
    </row>
    <row r="53717" spans="14:16">
      <c r="N53717" s="102"/>
      <c r="O53717" s="93"/>
      <c r="P53717" s="93"/>
    </row>
    <row r="53718" spans="14:16">
      <c r="N53718" s="102"/>
      <c r="O53718" s="93"/>
      <c r="P53718" s="93"/>
    </row>
    <row r="53719" spans="14:16">
      <c r="N53719" s="102"/>
      <c r="O53719" s="93"/>
      <c r="P53719" s="93"/>
    </row>
    <row r="53720" spans="14:16">
      <c r="N53720" s="102"/>
      <c r="O53720" s="93"/>
      <c r="P53720" s="93"/>
    </row>
    <row r="53721" spans="14:16">
      <c r="N53721" s="102"/>
      <c r="O53721" s="93"/>
      <c r="P53721" s="93"/>
    </row>
    <row r="53722" spans="14:16">
      <c r="N53722" s="102"/>
      <c r="O53722" s="93"/>
      <c r="P53722" s="93"/>
    </row>
    <row r="53723" spans="14:16">
      <c r="N53723" s="102"/>
      <c r="O53723" s="93"/>
      <c r="P53723" s="93"/>
    </row>
    <row r="53724" spans="14:16">
      <c r="N53724" s="102"/>
      <c r="O53724" s="93"/>
      <c r="P53724" s="93"/>
    </row>
    <row r="53725" spans="14:16">
      <c r="N53725" s="102"/>
      <c r="O53725" s="93"/>
      <c r="P53725" s="93"/>
    </row>
    <row r="53726" spans="14:16">
      <c r="N53726" s="102"/>
      <c r="O53726" s="93"/>
      <c r="P53726" s="93"/>
    </row>
    <row r="53727" spans="14:16">
      <c r="N53727" s="102"/>
      <c r="O53727" s="93"/>
      <c r="P53727" s="93"/>
    </row>
    <row r="53728" spans="14:16">
      <c r="N53728" s="102"/>
      <c r="O53728" s="93"/>
      <c r="P53728" s="93"/>
    </row>
    <row r="53729" spans="14:16">
      <c r="N53729" s="102"/>
      <c r="O53729" s="93"/>
      <c r="P53729" s="93"/>
    </row>
    <row r="53730" spans="14:16">
      <c r="N53730" s="102"/>
      <c r="O53730" s="93"/>
      <c r="P53730" s="93"/>
    </row>
    <row r="53731" spans="14:16">
      <c r="N53731" s="102"/>
      <c r="O53731" s="93"/>
      <c r="P53731" s="93"/>
    </row>
    <row r="53732" spans="14:16">
      <c r="N53732" s="102"/>
      <c r="O53732" s="93"/>
      <c r="P53732" s="93"/>
    </row>
    <row r="53733" spans="14:16">
      <c r="N53733" s="102"/>
      <c r="O53733" s="93"/>
      <c r="P53733" s="93"/>
    </row>
    <row r="53734" spans="14:16">
      <c r="N53734" s="102"/>
      <c r="O53734" s="93"/>
      <c r="P53734" s="93"/>
    </row>
    <row r="53735" spans="14:16">
      <c r="N53735" s="102"/>
      <c r="O53735" s="93"/>
      <c r="P53735" s="93"/>
    </row>
    <row r="53736" spans="14:16">
      <c r="N53736" s="102"/>
      <c r="O53736" s="93"/>
      <c r="P53736" s="93"/>
    </row>
    <row r="53737" spans="14:16">
      <c r="N53737" s="102"/>
      <c r="O53737" s="93"/>
      <c r="P53737" s="93"/>
    </row>
    <row r="53738" spans="14:16">
      <c r="N53738" s="102"/>
      <c r="O53738" s="93"/>
      <c r="P53738" s="93"/>
    </row>
    <row r="53739" spans="14:16">
      <c r="N53739" s="102"/>
      <c r="O53739" s="93"/>
      <c r="P53739" s="93"/>
    </row>
    <row r="53740" spans="14:16">
      <c r="N53740" s="102"/>
      <c r="O53740" s="93"/>
      <c r="P53740" s="93"/>
    </row>
    <row r="53741" spans="14:16">
      <c r="N53741" s="102"/>
      <c r="O53741" s="93"/>
      <c r="P53741" s="93"/>
    </row>
    <row r="53742" spans="14:16">
      <c r="N53742" s="102"/>
      <c r="O53742" s="93"/>
      <c r="P53742" s="93"/>
    </row>
    <row r="53743" spans="14:16">
      <c r="N53743" s="102"/>
      <c r="O53743" s="93"/>
      <c r="P53743" s="93"/>
    </row>
    <row r="53744" spans="14:16">
      <c r="N53744" s="102"/>
      <c r="O53744" s="93"/>
      <c r="P53744" s="93"/>
    </row>
    <row r="53745" spans="14:16">
      <c r="N53745" s="102"/>
      <c r="O53745" s="93"/>
      <c r="P53745" s="93"/>
    </row>
    <row r="53746" spans="14:16">
      <c r="N53746" s="102"/>
      <c r="O53746" s="93"/>
      <c r="P53746" s="93"/>
    </row>
    <row r="53747" spans="14:16">
      <c r="N53747" s="102"/>
      <c r="O53747" s="93"/>
      <c r="P53747" s="93"/>
    </row>
    <row r="53748" spans="14:16">
      <c r="N53748" s="102"/>
      <c r="O53748" s="93"/>
      <c r="P53748" s="93"/>
    </row>
    <row r="53749" spans="14:16">
      <c r="N53749" s="102"/>
      <c r="O53749" s="93"/>
      <c r="P53749" s="93"/>
    </row>
    <row r="53750" spans="14:16">
      <c r="N53750" s="102"/>
      <c r="O53750" s="93"/>
      <c r="P53750" s="93"/>
    </row>
    <row r="53751" spans="14:16">
      <c r="N53751" s="102"/>
      <c r="O53751" s="93"/>
      <c r="P53751" s="93"/>
    </row>
    <row r="53752" spans="14:16">
      <c r="N53752" s="102"/>
      <c r="O53752" s="93"/>
      <c r="P53752" s="93"/>
    </row>
    <row r="53753" spans="14:16">
      <c r="N53753" s="102"/>
      <c r="O53753" s="93"/>
      <c r="P53753" s="93"/>
    </row>
    <row r="53754" spans="14:16">
      <c r="N53754" s="102"/>
      <c r="O53754" s="93"/>
      <c r="P53754" s="93"/>
    </row>
    <row r="53755" spans="14:16">
      <c r="N53755" s="102"/>
      <c r="O53755" s="93"/>
      <c r="P53755" s="93"/>
    </row>
    <row r="53756" spans="14:16">
      <c r="N53756" s="102"/>
      <c r="O53756" s="93"/>
      <c r="P53756" s="93"/>
    </row>
    <row r="53757" spans="14:16">
      <c r="N53757" s="102"/>
      <c r="O53757" s="93"/>
      <c r="P53757" s="93"/>
    </row>
    <row r="53758" spans="14:16">
      <c r="N53758" s="102"/>
      <c r="O53758" s="93"/>
      <c r="P53758" s="93"/>
    </row>
    <row r="53759" spans="14:16">
      <c r="N53759" s="102"/>
      <c r="O53759" s="93"/>
      <c r="P53759" s="93"/>
    </row>
    <row r="53760" spans="14:16">
      <c r="N53760" s="102"/>
      <c r="O53760" s="93"/>
      <c r="P53760" s="93"/>
    </row>
    <row r="53761" spans="14:16">
      <c r="N53761" s="102"/>
      <c r="O53761" s="93"/>
      <c r="P53761" s="93"/>
    </row>
    <row r="53762" spans="14:16">
      <c r="N53762" s="102"/>
      <c r="O53762" s="93"/>
      <c r="P53762" s="93"/>
    </row>
    <row r="53763" spans="14:16">
      <c r="N53763" s="102"/>
      <c r="O53763" s="93"/>
      <c r="P53763" s="93"/>
    </row>
    <row r="53764" spans="14:16">
      <c r="N53764" s="102"/>
      <c r="O53764" s="93"/>
      <c r="P53764" s="93"/>
    </row>
    <row r="53765" spans="14:16">
      <c r="N53765" s="102"/>
      <c r="O53765" s="93"/>
      <c r="P53765" s="93"/>
    </row>
    <row r="53766" spans="14:16">
      <c r="N53766" s="102"/>
      <c r="O53766" s="93"/>
      <c r="P53766" s="93"/>
    </row>
    <row r="53767" spans="14:16">
      <c r="N53767" s="102"/>
      <c r="O53767" s="93"/>
      <c r="P53767" s="93"/>
    </row>
    <row r="53768" spans="14:16">
      <c r="N53768" s="102"/>
      <c r="O53768" s="93"/>
      <c r="P53768" s="93"/>
    </row>
    <row r="53769" spans="14:16">
      <c r="N53769" s="102"/>
      <c r="O53769" s="93"/>
      <c r="P53769" s="93"/>
    </row>
    <row r="53770" spans="14:16">
      <c r="N53770" s="102"/>
      <c r="O53770" s="93"/>
      <c r="P53770" s="93"/>
    </row>
    <row r="53771" spans="14:16">
      <c r="N53771" s="102"/>
      <c r="O53771" s="93"/>
      <c r="P53771" s="93"/>
    </row>
    <row r="53772" spans="14:16">
      <c r="N53772" s="102"/>
      <c r="O53772" s="93"/>
      <c r="P53772" s="93"/>
    </row>
    <row r="53773" spans="14:16">
      <c r="N53773" s="102"/>
      <c r="O53773" s="93"/>
      <c r="P53773" s="93"/>
    </row>
    <row r="53774" spans="14:16">
      <c r="N53774" s="102"/>
      <c r="O53774" s="93"/>
      <c r="P53774" s="93"/>
    </row>
    <row r="53775" spans="14:16">
      <c r="N53775" s="102"/>
      <c r="O53775" s="93"/>
      <c r="P53775" s="93"/>
    </row>
    <row r="53776" spans="14:16">
      <c r="N53776" s="102"/>
      <c r="O53776" s="93"/>
      <c r="P53776" s="93"/>
    </row>
    <row r="53777" spans="14:16">
      <c r="N53777" s="102"/>
      <c r="O53777" s="93"/>
      <c r="P53777" s="93"/>
    </row>
    <row r="53778" spans="14:16">
      <c r="N53778" s="102"/>
      <c r="O53778" s="93"/>
      <c r="P53778" s="93"/>
    </row>
    <row r="53779" spans="14:16">
      <c r="N53779" s="102"/>
      <c r="O53779" s="93"/>
      <c r="P53779" s="93"/>
    </row>
    <row r="53780" spans="14:16">
      <c r="N53780" s="102"/>
      <c r="O53780" s="93"/>
      <c r="P53780" s="93"/>
    </row>
    <row r="53781" spans="14:16">
      <c r="N53781" s="102"/>
      <c r="O53781" s="93"/>
      <c r="P53781" s="93"/>
    </row>
    <row r="53782" spans="14:16">
      <c r="N53782" s="102"/>
      <c r="O53782" s="93"/>
      <c r="P53782" s="93"/>
    </row>
    <row r="53783" spans="14:16">
      <c r="N53783" s="102"/>
      <c r="O53783" s="93"/>
      <c r="P53783" s="93"/>
    </row>
    <row r="53784" spans="14:16">
      <c r="N53784" s="102"/>
      <c r="O53784" s="93"/>
      <c r="P53784" s="93"/>
    </row>
    <row r="53785" spans="14:16">
      <c r="N53785" s="102"/>
      <c r="O53785" s="93"/>
      <c r="P53785" s="93"/>
    </row>
    <row r="53786" spans="14:16">
      <c r="N53786" s="102"/>
      <c r="O53786" s="93"/>
      <c r="P53786" s="93"/>
    </row>
    <row r="53787" spans="14:16">
      <c r="N53787" s="102"/>
      <c r="O53787" s="93"/>
      <c r="P53787" s="93"/>
    </row>
    <row r="53788" spans="14:16">
      <c r="N53788" s="102"/>
      <c r="O53788" s="93"/>
      <c r="P53788" s="93"/>
    </row>
    <row r="53789" spans="14:16">
      <c r="N53789" s="102"/>
      <c r="O53789" s="93"/>
      <c r="P53789" s="93"/>
    </row>
    <row r="53790" spans="14:16">
      <c r="N53790" s="102"/>
      <c r="O53790" s="93"/>
      <c r="P53790" s="93"/>
    </row>
    <row r="53791" spans="14:16">
      <c r="N53791" s="102"/>
      <c r="O53791" s="93"/>
      <c r="P53791" s="93"/>
    </row>
    <row r="53792" spans="14:16">
      <c r="N53792" s="102"/>
      <c r="O53792" s="93"/>
      <c r="P53792" s="93"/>
    </row>
    <row r="53793" spans="14:16">
      <c r="N53793" s="102"/>
      <c r="O53793" s="93"/>
      <c r="P53793" s="93"/>
    </row>
    <row r="53794" spans="14:16">
      <c r="N53794" s="102"/>
      <c r="O53794" s="93"/>
      <c r="P53794" s="93"/>
    </row>
    <row r="53795" spans="14:16">
      <c r="N53795" s="102"/>
      <c r="O53795" s="93"/>
      <c r="P53795" s="93"/>
    </row>
    <row r="53796" spans="14:16">
      <c r="N53796" s="102"/>
      <c r="O53796" s="93"/>
      <c r="P53796" s="93"/>
    </row>
    <row r="53797" spans="14:16">
      <c r="N53797" s="102"/>
      <c r="O53797" s="93"/>
      <c r="P53797" s="93"/>
    </row>
    <row r="53798" spans="14:16">
      <c r="N53798" s="102"/>
      <c r="O53798" s="93"/>
      <c r="P53798" s="93"/>
    </row>
    <row r="53799" spans="14:16">
      <c r="N53799" s="102"/>
      <c r="O53799" s="93"/>
      <c r="P53799" s="93"/>
    </row>
    <row r="53800" spans="14:16">
      <c r="N53800" s="102"/>
      <c r="O53800" s="93"/>
      <c r="P53800" s="93"/>
    </row>
    <row r="53801" spans="14:16">
      <c r="N53801" s="102"/>
      <c r="O53801" s="93"/>
      <c r="P53801" s="93"/>
    </row>
    <row r="53802" spans="14:16">
      <c r="N53802" s="102"/>
      <c r="O53802" s="93"/>
      <c r="P53802" s="93"/>
    </row>
    <row r="53803" spans="14:16">
      <c r="N53803" s="102"/>
      <c r="O53803" s="93"/>
      <c r="P53803" s="93"/>
    </row>
    <row r="53804" spans="14:16">
      <c r="N53804" s="102"/>
      <c r="O53804" s="93"/>
      <c r="P53804" s="93"/>
    </row>
    <row r="53805" spans="14:16">
      <c r="N53805" s="102"/>
      <c r="O53805" s="93"/>
      <c r="P53805" s="93"/>
    </row>
    <row r="53806" spans="14:16">
      <c r="N53806" s="102"/>
      <c r="O53806" s="93"/>
      <c r="P53806" s="93"/>
    </row>
    <row r="53807" spans="14:16">
      <c r="N53807" s="102"/>
      <c r="O53807" s="93"/>
      <c r="P53807" s="93"/>
    </row>
    <row r="53808" spans="14:16">
      <c r="N53808" s="102"/>
      <c r="O53808" s="93"/>
      <c r="P53808" s="93"/>
    </row>
    <row r="53809" spans="14:16">
      <c r="N53809" s="102"/>
      <c r="O53809" s="93"/>
      <c r="P53809" s="93"/>
    </row>
    <row r="53810" spans="14:16">
      <c r="N53810" s="102"/>
      <c r="O53810" s="93"/>
      <c r="P53810" s="93"/>
    </row>
    <row r="53811" spans="14:16">
      <c r="N53811" s="102"/>
      <c r="O53811" s="93"/>
      <c r="P53811" s="93"/>
    </row>
    <row r="53812" spans="14:16">
      <c r="N53812" s="102"/>
      <c r="O53812" s="93"/>
      <c r="P53812" s="93"/>
    </row>
    <row r="53813" spans="14:16">
      <c r="N53813" s="102"/>
      <c r="O53813" s="93"/>
      <c r="P53813" s="93"/>
    </row>
    <row r="53814" spans="14:16">
      <c r="N53814" s="102"/>
      <c r="O53814" s="93"/>
      <c r="P53814" s="93"/>
    </row>
    <row r="53815" spans="14:16">
      <c r="N53815" s="102"/>
      <c r="O53815" s="93"/>
      <c r="P53815" s="93"/>
    </row>
    <row r="53816" spans="14:16">
      <c r="N53816" s="102"/>
      <c r="O53816" s="93"/>
      <c r="P53816" s="93"/>
    </row>
    <row r="53817" spans="14:16">
      <c r="N53817" s="102"/>
      <c r="O53817" s="93"/>
      <c r="P53817" s="93"/>
    </row>
    <row r="53818" spans="14:16">
      <c r="N53818" s="102"/>
      <c r="O53818" s="93"/>
      <c r="P53818" s="93"/>
    </row>
    <row r="53819" spans="14:16">
      <c r="N53819" s="102"/>
      <c r="O53819" s="93"/>
      <c r="P53819" s="93"/>
    </row>
    <row r="53820" spans="14:16">
      <c r="N53820" s="102"/>
      <c r="O53820" s="93"/>
      <c r="P53820" s="93"/>
    </row>
    <row r="53821" spans="14:16">
      <c r="N53821" s="102"/>
      <c r="O53821" s="93"/>
      <c r="P53821" s="93"/>
    </row>
    <row r="53822" spans="14:16">
      <c r="N53822" s="102"/>
      <c r="O53822" s="93"/>
      <c r="P53822" s="93"/>
    </row>
    <row r="53823" spans="14:16">
      <c r="N53823" s="102"/>
      <c r="O53823" s="93"/>
      <c r="P53823" s="93"/>
    </row>
    <row r="53824" spans="14:16">
      <c r="N53824" s="102"/>
      <c r="O53824" s="93"/>
      <c r="P53824" s="93"/>
    </row>
    <row r="53825" spans="14:16">
      <c r="N53825" s="102"/>
      <c r="O53825" s="93"/>
      <c r="P53825" s="93"/>
    </row>
    <row r="53826" spans="14:16">
      <c r="N53826" s="102"/>
      <c r="O53826" s="93"/>
      <c r="P53826" s="93"/>
    </row>
    <row r="53827" spans="14:16">
      <c r="N53827" s="102"/>
      <c r="O53827" s="93"/>
      <c r="P53827" s="93"/>
    </row>
    <row r="53828" spans="14:16">
      <c r="N53828" s="102"/>
      <c r="O53828" s="93"/>
      <c r="P53828" s="93"/>
    </row>
    <row r="53829" spans="14:16">
      <c r="N53829" s="102"/>
      <c r="O53829" s="93"/>
      <c r="P53829" s="93"/>
    </row>
    <row r="53830" spans="14:16">
      <c r="N53830" s="102"/>
      <c r="O53830" s="93"/>
      <c r="P53830" s="93"/>
    </row>
    <row r="53831" spans="14:16">
      <c r="N53831" s="102"/>
      <c r="O53831" s="93"/>
      <c r="P53831" s="93"/>
    </row>
    <row r="53832" spans="14:16">
      <c r="N53832" s="102"/>
      <c r="O53832" s="93"/>
      <c r="P53832" s="93"/>
    </row>
    <row r="53833" spans="14:16">
      <c r="N53833" s="102"/>
      <c r="O53833" s="93"/>
      <c r="P53833" s="93"/>
    </row>
    <row r="53834" spans="14:16">
      <c r="N53834" s="102"/>
      <c r="O53834" s="93"/>
      <c r="P53834" s="93"/>
    </row>
    <row r="53835" spans="14:16">
      <c r="N53835" s="102"/>
      <c r="O53835" s="93"/>
      <c r="P53835" s="93"/>
    </row>
    <row r="53836" spans="14:16">
      <c r="N53836" s="102"/>
      <c r="O53836" s="93"/>
      <c r="P53836" s="93"/>
    </row>
    <row r="53837" spans="14:16">
      <c r="N53837" s="102"/>
      <c r="O53837" s="93"/>
      <c r="P53837" s="93"/>
    </row>
    <row r="53838" spans="14:16">
      <c r="N53838" s="102"/>
      <c r="O53838" s="93"/>
      <c r="P53838" s="93"/>
    </row>
    <row r="53839" spans="14:16">
      <c r="N53839" s="102"/>
      <c r="O53839" s="93"/>
      <c r="P53839" s="93"/>
    </row>
    <row r="53840" spans="14:16">
      <c r="N53840" s="102"/>
      <c r="O53840" s="93"/>
      <c r="P53840" s="93"/>
    </row>
    <row r="53841" spans="14:16">
      <c r="N53841" s="102"/>
      <c r="O53841" s="93"/>
      <c r="P53841" s="93"/>
    </row>
    <row r="53842" spans="14:16">
      <c r="N53842" s="102"/>
      <c r="O53842" s="93"/>
      <c r="P53842" s="93"/>
    </row>
    <row r="53843" spans="14:16">
      <c r="N53843" s="102"/>
      <c r="O53843" s="93"/>
      <c r="P53843" s="93"/>
    </row>
    <row r="53844" spans="14:16">
      <c r="N53844" s="102"/>
      <c r="O53844" s="93"/>
      <c r="P53844" s="93"/>
    </row>
    <row r="53845" spans="14:16">
      <c r="N53845" s="102"/>
      <c r="O53845" s="93"/>
      <c r="P53845" s="93"/>
    </row>
    <row r="53846" spans="14:16">
      <c r="N53846" s="102"/>
      <c r="O53846" s="93"/>
      <c r="P53846" s="93"/>
    </row>
    <row r="53847" spans="14:16">
      <c r="N53847" s="102"/>
      <c r="O53847" s="93"/>
      <c r="P53847" s="93"/>
    </row>
    <row r="53848" spans="14:16">
      <c r="N53848" s="102"/>
      <c r="O53848" s="93"/>
      <c r="P53848" s="93"/>
    </row>
    <row r="53849" spans="14:16">
      <c r="N53849" s="102"/>
      <c r="O53849" s="93"/>
      <c r="P53849" s="93"/>
    </row>
    <row r="53850" spans="14:16">
      <c r="N53850" s="102"/>
      <c r="O53850" s="93"/>
      <c r="P53850" s="93"/>
    </row>
    <row r="53851" spans="14:16">
      <c r="N53851" s="102"/>
      <c r="O53851" s="93"/>
      <c r="P53851" s="93"/>
    </row>
    <row r="53852" spans="14:16">
      <c r="N53852" s="102"/>
      <c r="O53852" s="93"/>
      <c r="P53852" s="93"/>
    </row>
    <row r="53853" spans="14:16">
      <c r="N53853" s="102"/>
      <c r="O53853" s="93"/>
      <c r="P53853" s="93"/>
    </row>
    <row r="53854" spans="14:16">
      <c r="N53854" s="102"/>
      <c r="O53854" s="93"/>
      <c r="P53854" s="93"/>
    </row>
    <row r="53855" spans="14:16">
      <c r="N53855" s="102"/>
      <c r="O53855" s="93"/>
      <c r="P53855" s="93"/>
    </row>
    <row r="53856" spans="14:16">
      <c r="N53856" s="102"/>
      <c r="O53856" s="93"/>
      <c r="P53856" s="93"/>
    </row>
    <row r="53857" spans="14:16">
      <c r="N53857" s="102"/>
      <c r="O53857" s="93"/>
      <c r="P53857" s="93"/>
    </row>
    <row r="53858" spans="14:16">
      <c r="N53858" s="102"/>
      <c r="O53858" s="93"/>
      <c r="P53858" s="93"/>
    </row>
    <row r="53859" spans="14:16">
      <c r="N53859" s="102"/>
      <c r="O53859" s="93"/>
      <c r="P53859" s="93"/>
    </row>
    <row r="53860" spans="14:16">
      <c r="N53860" s="102"/>
      <c r="O53860" s="93"/>
      <c r="P53860" s="93"/>
    </row>
    <row r="53861" spans="14:16">
      <c r="N53861" s="102"/>
      <c r="O53861" s="93"/>
      <c r="P53861" s="93"/>
    </row>
    <row r="53862" spans="14:16">
      <c r="N53862" s="102"/>
      <c r="O53862" s="93"/>
      <c r="P53862" s="93"/>
    </row>
    <row r="53863" spans="14:16">
      <c r="N53863" s="102"/>
      <c r="O53863" s="93"/>
      <c r="P53863" s="93"/>
    </row>
    <row r="53864" spans="14:16">
      <c r="N53864" s="102"/>
      <c r="O53864" s="93"/>
      <c r="P53864" s="93"/>
    </row>
    <row r="53865" spans="14:16">
      <c r="N53865" s="102"/>
      <c r="O53865" s="93"/>
      <c r="P53865" s="93"/>
    </row>
    <row r="53866" spans="14:16">
      <c r="N53866" s="102"/>
      <c r="O53866" s="93"/>
      <c r="P53866" s="93"/>
    </row>
    <row r="53867" spans="14:16">
      <c r="N53867" s="102"/>
      <c r="O53867" s="93"/>
      <c r="P53867" s="93"/>
    </row>
    <row r="53868" spans="14:16">
      <c r="N53868" s="102"/>
      <c r="O53868" s="93"/>
      <c r="P53868" s="93"/>
    </row>
    <row r="53869" spans="14:16">
      <c r="N53869" s="102"/>
      <c r="O53869" s="93"/>
      <c r="P53869" s="93"/>
    </row>
    <row r="53870" spans="14:16">
      <c r="N53870" s="102"/>
      <c r="O53870" s="93"/>
      <c r="P53870" s="93"/>
    </row>
    <row r="53871" spans="14:16">
      <c r="N53871" s="102"/>
      <c r="O53871" s="93"/>
      <c r="P53871" s="93"/>
    </row>
    <row r="53872" spans="14:16">
      <c r="N53872" s="102"/>
      <c r="O53872" s="93"/>
      <c r="P53872" s="93"/>
    </row>
    <row r="53873" spans="14:16">
      <c r="N53873" s="102"/>
      <c r="O53873" s="93"/>
      <c r="P53873" s="93"/>
    </row>
    <row r="53874" spans="14:16">
      <c r="N53874" s="102"/>
      <c r="O53874" s="93"/>
      <c r="P53874" s="93"/>
    </row>
    <row r="53875" spans="14:16">
      <c r="N53875" s="102"/>
      <c r="O53875" s="93"/>
      <c r="P53875" s="93"/>
    </row>
    <row r="53876" spans="14:16">
      <c r="N53876" s="102"/>
      <c r="O53876" s="93"/>
      <c r="P53876" s="93"/>
    </row>
    <row r="53877" spans="14:16">
      <c r="N53877" s="102"/>
      <c r="O53877" s="93"/>
      <c r="P53877" s="93"/>
    </row>
    <row r="53878" spans="14:16">
      <c r="N53878" s="102"/>
      <c r="O53878" s="93"/>
      <c r="P53878" s="93"/>
    </row>
    <row r="53879" spans="14:16">
      <c r="N53879" s="102"/>
      <c r="O53879" s="93"/>
      <c r="P53879" s="93"/>
    </row>
    <row r="53880" spans="14:16">
      <c r="N53880" s="102"/>
      <c r="O53880" s="93"/>
      <c r="P53880" s="93"/>
    </row>
    <row r="53881" spans="14:16">
      <c r="N53881" s="102"/>
      <c r="O53881" s="93"/>
      <c r="P53881" s="93"/>
    </row>
    <row r="53882" spans="14:16">
      <c r="N53882" s="102"/>
      <c r="O53882" s="93"/>
      <c r="P53882" s="93"/>
    </row>
    <row r="53883" spans="14:16">
      <c r="N53883" s="102"/>
      <c r="O53883" s="93"/>
      <c r="P53883" s="93"/>
    </row>
    <row r="53884" spans="14:16">
      <c r="N53884" s="102"/>
      <c r="O53884" s="93"/>
      <c r="P53884" s="93"/>
    </row>
    <row r="53885" spans="14:16">
      <c r="N53885" s="102"/>
      <c r="O53885" s="93"/>
      <c r="P53885" s="93"/>
    </row>
    <row r="53886" spans="14:16">
      <c r="N53886" s="102"/>
      <c r="O53886" s="93"/>
      <c r="P53886" s="93"/>
    </row>
    <row r="53887" spans="14:16">
      <c r="N53887" s="102"/>
      <c r="O53887" s="93"/>
      <c r="P53887" s="93"/>
    </row>
    <row r="53888" spans="14:16">
      <c r="N53888" s="102"/>
      <c r="O53888" s="93"/>
      <c r="P53888" s="93"/>
    </row>
    <row r="53889" spans="14:16">
      <c r="N53889" s="102"/>
      <c r="O53889" s="93"/>
      <c r="P53889" s="93"/>
    </row>
    <row r="53890" spans="14:16">
      <c r="N53890" s="102"/>
      <c r="O53890" s="93"/>
      <c r="P53890" s="93"/>
    </row>
    <row r="53891" spans="14:16">
      <c r="N53891" s="102"/>
      <c r="O53891" s="93"/>
      <c r="P53891" s="93"/>
    </row>
    <row r="53892" spans="14:16">
      <c r="N53892" s="102"/>
      <c r="O53892" s="93"/>
      <c r="P53892" s="93"/>
    </row>
    <row r="53893" spans="14:16">
      <c r="N53893" s="102"/>
      <c r="O53893" s="93"/>
      <c r="P53893" s="93"/>
    </row>
    <row r="53894" spans="14:16">
      <c r="N53894" s="102"/>
      <c r="O53894" s="93"/>
      <c r="P53894" s="93"/>
    </row>
    <row r="53895" spans="14:16">
      <c r="N53895" s="102"/>
      <c r="O53895" s="93"/>
      <c r="P53895" s="93"/>
    </row>
    <row r="53896" spans="14:16">
      <c r="N53896" s="102"/>
      <c r="O53896" s="93"/>
      <c r="P53896" s="93"/>
    </row>
    <row r="53897" spans="14:16">
      <c r="N53897" s="102"/>
      <c r="O53897" s="93"/>
      <c r="P53897" s="93"/>
    </row>
    <row r="53898" spans="14:16">
      <c r="N53898" s="102"/>
      <c r="O53898" s="93"/>
      <c r="P53898" s="93"/>
    </row>
    <row r="53899" spans="14:16">
      <c r="N53899" s="102"/>
      <c r="O53899" s="93"/>
      <c r="P53899" s="93"/>
    </row>
    <row r="53900" spans="14:16">
      <c r="N53900" s="102"/>
      <c r="O53900" s="93"/>
      <c r="P53900" s="93"/>
    </row>
    <row r="53901" spans="14:16">
      <c r="N53901" s="102"/>
      <c r="O53901" s="93"/>
      <c r="P53901" s="93"/>
    </row>
    <row r="53902" spans="14:16">
      <c r="N53902" s="102"/>
      <c r="O53902" s="93"/>
      <c r="P53902" s="93"/>
    </row>
    <row r="53903" spans="14:16">
      <c r="N53903" s="102"/>
      <c r="O53903" s="93"/>
      <c r="P53903" s="93"/>
    </row>
    <row r="53904" spans="14:16">
      <c r="N53904" s="102"/>
      <c r="O53904" s="93"/>
      <c r="P53904" s="93"/>
    </row>
    <row r="53905" spans="14:16">
      <c r="N53905" s="102"/>
      <c r="O53905" s="93"/>
      <c r="P53905" s="93"/>
    </row>
    <row r="53906" spans="14:16">
      <c r="N53906" s="102"/>
      <c r="O53906" s="93"/>
      <c r="P53906" s="93"/>
    </row>
    <row r="53907" spans="14:16">
      <c r="N53907" s="102"/>
      <c r="O53907" s="93"/>
      <c r="P53907" s="93"/>
    </row>
    <row r="53908" spans="14:16">
      <c r="N53908" s="102"/>
      <c r="O53908" s="93"/>
      <c r="P53908" s="93"/>
    </row>
    <row r="53909" spans="14:16">
      <c r="N53909" s="102"/>
      <c r="O53909" s="93"/>
      <c r="P53909" s="93"/>
    </row>
    <row r="53910" spans="14:16">
      <c r="N53910" s="102"/>
      <c r="O53910" s="93"/>
      <c r="P53910" s="93"/>
    </row>
    <row r="53911" spans="14:16">
      <c r="N53911" s="102"/>
      <c r="O53911" s="93"/>
      <c r="P53911" s="93"/>
    </row>
    <row r="53912" spans="14:16">
      <c r="N53912" s="102"/>
      <c r="O53912" s="93"/>
      <c r="P53912" s="93"/>
    </row>
    <row r="53913" spans="14:16">
      <c r="N53913" s="102"/>
      <c r="O53913" s="93"/>
      <c r="P53913" s="93"/>
    </row>
    <row r="53914" spans="14:16">
      <c r="N53914" s="102"/>
      <c r="O53914" s="93"/>
      <c r="P53914" s="93"/>
    </row>
    <row r="53915" spans="14:16">
      <c r="N53915" s="102"/>
      <c r="O53915" s="93"/>
      <c r="P53915" s="93"/>
    </row>
    <row r="53916" spans="14:16">
      <c r="N53916" s="102"/>
      <c r="O53916" s="93"/>
      <c r="P53916" s="93"/>
    </row>
    <row r="53917" spans="14:16">
      <c r="N53917" s="102"/>
      <c r="O53917" s="93"/>
      <c r="P53917" s="93"/>
    </row>
    <row r="53918" spans="14:16">
      <c r="N53918" s="102"/>
      <c r="O53918" s="93"/>
      <c r="P53918" s="93"/>
    </row>
    <row r="53919" spans="14:16">
      <c r="N53919" s="102"/>
      <c r="O53919" s="93"/>
      <c r="P53919" s="93"/>
    </row>
    <row r="53920" spans="14:16">
      <c r="N53920" s="102"/>
      <c r="O53920" s="93"/>
      <c r="P53920" s="93"/>
    </row>
    <row r="53921" spans="14:16">
      <c r="N53921" s="102"/>
      <c r="O53921" s="93"/>
      <c r="P53921" s="93"/>
    </row>
    <row r="53922" spans="14:16">
      <c r="N53922" s="102"/>
      <c r="O53922" s="93"/>
      <c r="P53922" s="93"/>
    </row>
    <row r="53923" spans="14:16">
      <c r="N53923" s="102"/>
      <c r="O53923" s="93"/>
      <c r="P53923" s="93"/>
    </row>
    <row r="53924" spans="14:16">
      <c r="N53924" s="102"/>
      <c r="O53924" s="93"/>
      <c r="P53924" s="93"/>
    </row>
    <row r="53925" spans="14:16">
      <c r="N53925" s="102"/>
      <c r="O53925" s="93"/>
      <c r="P53925" s="93"/>
    </row>
    <row r="53926" spans="14:16">
      <c r="N53926" s="102"/>
      <c r="O53926" s="93"/>
      <c r="P53926" s="93"/>
    </row>
    <row r="53927" spans="14:16">
      <c r="N53927" s="102"/>
      <c r="O53927" s="93"/>
      <c r="P53927" s="93"/>
    </row>
    <row r="53928" spans="14:16">
      <c r="N53928" s="102"/>
      <c r="O53928" s="93"/>
      <c r="P53928" s="93"/>
    </row>
    <row r="53929" spans="14:16">
      <c r="N53929" s="102"/>
      <c r="O53929" s="93"/>
      <c r="P53929" s="93"/>
    </row>
    <row r="53930" spans="14:16">
      <c r="N53930" s="102"/>
      <c r="O53930" s="93"/>
      <c r="P53930" s="93"/>
    </row>
    <row r="53931" spans="14:16">
      <c r="N53931" s="102"/>
      <c r="O53931" s="93"/>
      <c r="P53931" s="93"/>
    </row>
    <row r="53932" spans="14:16">
      <c r="N53932" s="102"/>
      <c r="O53932" s="93"/>
      <c r="P53932" s="93"/>
    </row>
    <row r="53933" spans="14:16">
      <c r="N53933" s="102"/>
      <c r="O53933" s="93"/>
      <c r="P53933" s="93"/>
    </row>
    <row r="53934" spans="14:16">
      <c r="N53934" s="102"/>
      <c r="O53934" s="93"/>
      <c r="P53934" s="93"/>
    </row>
    <row r="53935" spans="14:16">
      <c r="N53935" s="102"/>
      <c r="O53935" s="93"/>
      <c r="P53935" s="93"/>
    </row>
    <row r="53936" spans="14:16">
      <c r="N53936" s="102"/>
      <c r="O53936" s="93"/>
      <c r="P53936" s="93"/>
    </row>
    <row r="53937" spans="14:16">
      <c r="N53937" s="102"/>
      <c r="O53937" s="93"/>
      <c r="P53937" s="93"/>
    </row>
    <row r="53938" spans="14:16">
      <c r="N53938" s="102"/>
      <c r="O53938" s="93"/>
      <c r="P53938" s="93"/>
    </row>
    <row r="53939" spans="14:16">
      <c r="N53939" s="102"/>
      <c r="O53939" s="93"/>
      <c r="P53939" s="93"/>
    </row>
    <row r="53940" spans="14:16">
      <c r="N53940" s="102"/>
      <c r="O53940" s="93"/>
      <c r="P53940" s="93"/>
    </row>
    <row r="53941" spans="14:16">
      <c r="N53941" s="102"/>
      <c r="O53941" s="93"/>
      <c r="P53941" s="93"/>
    </row>
    <row r="53942" spans="14:16">
      <c r="N53942" s="102"/>
      <c r="O53942" s="93"/>
      <c r="P53942" s="93"/>
    </row>
    <row r="53943" spans="14:16">
      <c r="N53943" s="102"/>
      <c r="O53943" s="93"/>
      <c r="P53943" s="93"/>
    </row>
    <row r="53944" spans="14:16">
      <c r="N53944" s="102"/>
      <c r="O53944" s="93"/>
      <c r="P53944" s="93"/>
    </row>
    <row r="53945" spans="14:16">
      <c r="N53945" s="102"/>
      <c r="O53945" s="93"/>
      <c r="P53945" s="93"/>
    </row>
    <row r="53946" spans="14:16">
      <c r="N53946" s="102"/>
      <c r="O53946" s="93"/>
      <c r="P53946" s="93"/>
    </row>
    <row r="53947" spans="14:16">
      <c r="N53947" s="102"/>
      <c r="O53947" s="93"/>
      <c r="P53947" s="93"/>
    </row>
    <row r="53948" spans="14:16">
      <c r="N53948" s="102"/>
      <c r="O53948" s="93"/>
      <c r="P53948" s="93"/>
    </row>
    <row r="53949" spans="14:16">
      <c r="N53949" s="102"/>
      <c r="O53949" s="93"/>
      <c r="P53949" s="93"/>
    </row>
    <row r="53950" spans="14:16">
      <c r="N53950" s="102"/>
      <c r="O53950" s="93"/>
      <c r="P53950" s="93"/>
    </row>
    <row r="53951" spans="14:16">
      <c r="N53951" s="102"/>
      <c r="O53951" s="93"/>
      <c r="P53951" s="93"/>
    </row>
    <row r="53952" spans="14:16">
      <c r="N53952" s="102"/>
      <c r="O53952" s="93"/>
      <c r="P53952" s="93"/>
    </row>
    <row r="53953" spans="14:16">
      <c r="N53953" s="102"/>
      <c r="O53953" s="93"/>
      <c r="P53953" s="93"/>
    </row>
    <row r="53954" spans="14:16">
      <c r="N53954" s="102"/>
      <c r="O53954" s="93"/>
      <c r="P53954" s="93"/>
    </row>
    <row r="53955" spans="14:16">
      <c r="N53955" s="102"/>
      <c r="O53955" s="93"/>
      <c r="P53955" s="93"/>
    </row>
    <row r="53956" spans="14:16">
      <c r="N53956" s="102"/>
      <c r="O53956" s="93"/>
      <c r="P53956" s="93"/>
    </row>
    <row r="53957" spans="14:16">
      <c r="N53957" s="102"/>
      <c r="O53957" s="93"/>
      <c r="P53957" s="93"/>
    </row>
    <row r="53958" spans="14:16">
      <c r="N53958" s="102"/>
      <c r="O53958" s="93"/>
      <c r="P53958" s="93"/>
    </row>
    <row r="53959" spans="14:16">
      <c r="N53959" s="102"/>
      <c r="O53959" s="93"/>
      <c r="P53959" s="93"/>
    </row>
    <row r="53960" spans="14:16">
      <c r="N53960" s="102"/>
      <c r="O53960" s="93"/>
      <c r="P53960" s="93"/>
    </row>
    <row r="53961" spans="14:16">
      <c r="N53961" s="102"/>
      <c r="O53961" s="93"/>
      <c r="P53961" s="93"/>
    </row>
    <row r="53962" spans="14:16">
      <c r="N53962" s="102"/>
      <c r="O53962" s="93"/>
      <c r="P53962" s="93"/>
    </row>
    <row r="53963" spans="14:16">
      <c r="N53963" s="102"/>
      <c r="O53963" s="93"/>
      <c r="P53963" s="93"/>
    </row>
    <row r="53964" spans="14:16">
      <c r="N53964" s="102"/>
      <c r="O53964" s="93"/>
      <c r="P53964" s="93"/>
    </row>
    <row r="53965" spans="14:16">
      <c r="N53965" s="102"/>
      <c r="O53965" s="93"/>
      <c r="P53965" s="93"/>
    </row>
    <row r="53966" spans="14:16">
      <c r="N53966" s="102"/>
      <c r="O53966" s="93"/>
      <c r="P53966" s="93"/>
    </row>
    <row r="53967" spans="14:16">
      <c r="N53967" s="102"/>
      <c r="O53967" s="93"/>
      <c r="P53967" s="93"/>
    </row>
    <row r="53968" spans="14:16">
      <c r="N53968" s="102"/>
      <c r="O53968" s="93"/>
      <c r="P53968" s="93"/>
    </row>
    <row r="53969" spans="14:16">
      <c r="N53969" s="102"/>
      <c r="O53969" s="93"/>
      <c r="P53969" s="93"/>
    </row>
    <row r="53970" spans="14:16">
      <c r="N53970" s="102"/>
      <c r="O53970" s="93"/>
      <c r="P53970" s="93"/>
    </row>
    <row r="53971" spans="14:16">
      <c r="N53971" s="102"/>
      <c r="O53971" s="93"/>
      <c r="P53971" s="93"/>
    </row>
    <row r="53972" spans="14:16">
      <c r="N53972" s="102"/>
      <c r="O53972" s="93"/>
      <c r="P53972" s="93"/>
    </row>
    <row r="53973" spans="14:16">
      <c r="N53973" s="102"/>
      <c r="O53973" s="93"/>
      <c r="P53973" s="93"/>
    </row>
    <row r="53974" spans="14:16">
      <c r="N53974" s="102"/>
      <c r="O53974" s="93"/>
      <c r="P53974" s="93"/>
    </row>
    <row r="53975" spans="14:16">
      <c r="N53975" s="102"/>
      <c r="O53975" s="93"/>
      <c r="P53975" s="93"/>
    </row>
    <row r="53976" spans="14:16">
      <c r="N53976" s="102"/>
      <c r="O53976" s="93"/>
      <c r="P53976" s="93"/>
    </row>
    <row r="53977" spans="14:16">
      <c r="N53977" s="102"/>
      <c r="O53977" s="93"/>
      <c r="P53977" s="93"/>
    </row>
    <row r="53978" spans="14:16">
      <c r="N53978" s="102"/>
      <c r="O53978" s="93"/>
      <c r="P53978" s="93"/>
    </row>
    <row r="53979" spans="14:16">
      <c r="N53979" s="102"/>
      <c r="O53979" s="93"/>
      <c r="P53979" s="93"/>
    </row>
    <row r="53980" spans="14:16">
      <c r="N53980" s="102"/>
      <c r="O53980" s="93"/>
      <c r="P53980" s="93"/>
    </row>
    <row r="53981" spans="14:16">
      <c r="N53981" s="102"/>
      <c r="O53981" s="93"/>
      <c r="P53981" s="93"/>
    </row>
    <row r="53982" spans="14:16">
      <c r="N53982" s="102"/>
      <c r="O53982" s="93"/>
      <c r="P53982" s="93"/>
    </row>
    <row r="53983" spans="14:16">
      <c r="N53983" s="102"/>
      <c r="O53983" s="93"/>
      <c r="P53983" s="93"/>
    </row>
    <row r="53984" spans="14:16">
      <c r="N53984" s="102"/>
      <c r="O53984" s="93"/>
      <c r="P53984" s="93"/>
    </row>
    <row r="53985" spans="14:16">
      <c r="N53985" s="102"/>
      <c r="O53985" s="93"/>
      <c r="P53985" s="93"/>
    </row>
    <row r="53986" spans="14:16">
      <c r="N53986" s="102"/>
      <c r="O53986" s="93"/>
      <c r="P53986" s="93"/>
    </row>
    <row r="53987" spans="14:16">
      <c r="N53987" s="102"/>
      <c r="O53987" s="93"/>
      <c r="P53987" s="93"/>
    </row>
    <row r="53988" spans="14:16">
      <c r="N53988" s="102"/>
      <c r="O53988" s="93"/>
      <c r="P53988" s="93"/>
    </row>
    <row r="53989" spans="14:16">
      <c r="N53989" s="102"/>
      <c r="O53989" s="93"/>
      <c r="P53989" s="93"/>
    </row>
    <row r="53990" spans="14:16">
      <c r="N53990" s="102"/>
      <c r="O53990" s="93"/>
      <c r="P53990" s="93"/>
    </row>
    <row r="53991" spans="14:16">
      <c r="N53991" s="102"/>
      <c r="O53991" s="93"/>
      <c r="P53991" s="93"/>
    </row>
    <row r="53992" spans="14:16">
      <c r="N53992" s="102"/>
      <c r="O53992" s="93"/>
      <c r="P53992" s="93"/>
    </row>
    <row r="53993" spans="14:16">
      <c r="N53993" s="102"/>
      <c r="O53993" s="93"/>
      <c r="P53993" s="93"/>
    </row>
    <row r="53994" spans="14:16">
      <c r="N53994" s="102"/>
      <c r="O53994" s="93"/>
      <c r="P53994" s="93"/>
    </row>
    <row r="53995" spans="14:16">
      <c r="N53995" s="102"/>
      <c r="O53995" s="93"/>
      <c r="P53995" s="93"/>
    </row>
    <row r="53996" spans="14:16">
      <c r="N53996" s="102"/>
      <c r="O53996" s="93"/>
      <c r="P53996" s="93"/>
    </row>
    <row r="53997" spans="14:16">
      <c r="N53997" s="102"/>
      <c r="O53997" s="93"/>
      <c r="P53997" s="93"/>
    </row>
    <row r="53998" spans="14:16">
      <c r="N53998" s="102"/>
      <c r="O53998" s="93"/>
      <c r="P53998" s="93"/>
    </row>
    <row r="53999" spans="14:16">
      <c r="N53999" s="102"/>
      <c r="O53999" s="93"/>
      <c r="P53999" s="93"/>
    </row>
    <row r="54000" spans="14:16">
      <c r="N54000" s="102"/>
      <c r="O54000" s="93"/>
      <c r="P54000" s="93"/>
    </row>
    <row r="54001" spans="14:16">
      <c r="N54001" s="102"/>
      <c r="O54001" s="93"/>
      <c r="P54001" s="93"/>
    </row>
    <row r="54002" spans="14:16">
      <c r="N54002" s="102"/>
      <c r="O54002" s="93"/>
      <c r="P54002" s="93"/>
    </row>
    <row r="54003" spans="14:16">
      <c r="N54003" s="102"/>
      <c r="O54003" s="93"/>
      <c r="P54003" s="93"/>
    </row>
    <row r="54004" spans="14:16">
      <c r="N54004" s="102"/>
      <c r="O54004" s="93"/>
      <c r="P54004" s="93"/>
    </row>
    <row r="54005" spans="14:16">
      <c r="N54005" s="102"/>
      <c r="O54005" s="93"/>
      <c r="P54005" s="93"/>
    </row>
    <row r="54006" spans="14:16">
      <c r="N54006" s="102"/>
      <c r="O54006" s="93"/>
      <c r="P54006" s="93"/>
    </row>
    <row r="54007" spans="14:16">
      <c r="N54007" s="102"/>
      <c r="O54007" s="93"/>
      <c r="P54007" s="93"/>
    </row>
    <row r="54008" spans="14:16">
      <c r="N54008" s="102"/>
      <c r="O54008" s="93"/>
      <c r="P54008" s="93"/>
    </row>
    <row r="54009" spans="14:16">
      <c r="N54009" s="102"/>
      <c r="O54009" s="93"/>
      <c r="P54009" s="93"/>
    </row>
    <row r="54010" spans="14:16">
      <c r="N54010" s="102"/>
      <c r="O54010" s="93"/>
      <c r="P54010" s="93"/>
    </row>
    <row r="54011" spans="14:16">
      <c r="N54011" s="102"/>
      <c r="O54011" s="93"/>
      <c r="P54011" s="93"/>
    </row>
    <row r="54012" spans="14:16">
      <c r="N54012" s="102"/>
      <c r="O54012" s="93"/>
      <c r="P54012" s="93"/>
    </row>
    <row r="54013" spans="14:16">
      <c r="N54013" s="102"/>
      <c r="O54013" s="93"/>
      <c r="P54013" s="93"/>
    </row>
    <row r="54014" spans="14:16">
      <c r="N54014" s="102"/>
      <c r="O54014" s="93"/>
      <c r="P54014" s="93"/>
    </row>
    <row r="54015" spans="14:16">
      <c r="N54015" s="102"/>
      <c r="O54015" s="93"/>
      <c r="P54015" s="93"/>
    </row>
    <row r="54016" spans="14:16">
      <c r="N54016" s="102"/>
      <c r="O54016" s="93"/>
      <c r="P54016" s="93"/>
    </row>
    <row r="54017" spans="14:16">
      <c r="N54017" s="102"/>
      <c r="O54017" s="93"/>
      <c r="P54017" s="93"/>
    </row>
    <row r="54018" spans="14:16">
      <c r="N54018" s="102"/>
      <c r="O54018" s="93"/>
      <c r="P54018" s="93"/>
    </row>
    <row r="54019" spans="14:16">
      <c r="N54019" s="102"/>
      <c r="O54019" s="93"/>
      <c r="P54019" s="93"/>
    </row>
    <row r="54020" spans="14:16">
      <c r="N54020" s="102"/>
      <c r="O54020" s="93"/>
      <c r="P54020" s="93"/>
    </row>
    <row r="54021" spans="14:16">
      <c r="N54021" s="102"/>
      <c r="O54021" s="93"/>
      <c r="P54021" s="93"/>
    </row>
    <row r="54022" spans="14:16">
      <c r="N54022" s="102"/>
      <c r="O54022" s="93"/>
      <c r="P54022" s="93"/>
    </row>
    <row r="54023" spans="14:16">
      <c r="N54023" s="102"/>
      <c r="O54023" s="93"/>
      <c r="P54023" s="93"/>
    </row>
    <row r="54024" spans="14:16">
      <c r="N54024" s="102"/>
      <c r="O54024" s="93"/>
      <c r="P54024" s="93"/>
    </row>
    <row r="54025" spans="14:16">
      <c r="N54025" s="102"/>
      <c r="O54025" s="93"/>
      <c r="P54025" s="93"/>
    </row>
    <row r="54026" spans="14:16">
      <c r="N54026" s="102"/>
      <c r="O54026" s="93"/>
      <c r="P54026" s="93"/>
    </row>
    <row r="54027" spans="14:16">
      <c r="N54027" s="102"/>
      <c r="O54027" s="93"/>
      <c r="P54027" s="93"/>
    </row>
    <row r="54028" spans="14:16">
      <c r="N54028" s="102"/>
      <c r="O54028" s="93"/>
      <c r="P54028" s="93"/>
    </row>
    <row r="54029" spans="14:16">
      <c r="N54029" s="102"/>
      <c r="O54029" s="93"/>
      <c r="P54029" s="93"/>
    </row>
    <row r="54030" spans="14:16">
      <c r="N54030" s="102"/>
      <c r="O54030" s="93"/>
      <c r="P54030" s="93"/>
    </row>
    <row r="54031" spans="14:16">
      <c r="N54031" s="102"/>
      <c r="O54031" s="93"/>
      <c r="P54031" s="93"/>
    </row>
    <row r="54032" spans="14:16">
      <c r="N54032" s="102"/>
      <c r="O54032" s="93"/>
      <c r="P54032" s="93"/>
    </row>
    <row r="54033" spans="14:16">
      <c r="N54033" s="102"/>
      <c r="O54033" s="93"/>
      <c r="P54033" s="93"/>
    </row>
    <row r="54034" spans="14:16">
      <c r="N54034" s="102"/>
      <c r="O54034" s="93"/>
      <c r="P54034" s="93"/>
    </row>
    <row r="54035" spans="14:16">
      <c r="N54035" s="102"/>
      <c r="O54035" s="93"/>
      <c r="P54035" s="93"/>
    </row>
    <row r="54036" spans="14:16">
      <c r="N54036" s="102"/>
      <c r="O54036" s="93"/>
      <c r="P54036" s="93"/>
    </row>
    <row r="54037" spans="14:16">
      <c r="N54037" s="102"/>
      <c r="O54037" s="93"/>
      <c r="P54037" s="93"/>
    </row>
    <row r="54038" spans="14:16">
      <c r="N54038" s="102"/>
      <c r="O54038" s="93"/>
      <c r="P54038" s="93"/>
    </row>
    <row r="54039" spans="14:16">
      <c r="N54039" s="102"/>
      <c r="O54039" s="93"/>
      <c r="P54039" s="93"/>
    </row>
    <row r="54040" spans="14:16">
      <c r="N54040" s="102"/>
      <c r="O54040" s="93"/>
      <c r="P54040" s="93"/>
    </row>
    <row r="54041" spans="14:16">
      <c r="N54041" s="102"/>
      <c r="O54041" s="93"/>
      <c r="P54041" s="93"/>
    </row>
    <row r="54042" spans="14:16">
      <c r="N54042" s="102"/>
      <c r="O54042" s="93"/>
      <c r="P54042" s="93"/>
    </row>
    <row r="54043" spans="14:16">
      <c r="N54043" s="102"/>
      <c r="O54043" s="93"/>
      <c r="P54043" s="93"/>
    </row>
    <row r="54044" spans="14:16">
      <c r="N54044" s="102"/>
      <c r="O54044" s="93"/>
      <c r="P54044" s="93"/>
    </row>
    <row r="54045" spans="14:16">
      <c r="N54045" s="102"/>
      <c r="O54045" s="93"/>
      <c r="P54045" s="93"/>
    </row>
    <row r="54046" spans="14:16">
      <c r="N54046" s="102"/>
      <c r="O54046" s="93"/>
      <c r="P54046" s="93"/>
    </row>
    <row r="54047" spans="14:16">
      <c r="N54047" s="102"/>
      <c r="O54047" s="93"/>
      <c r="P54047" s="93"/>
    </row>
    <row r="54048" spans="14:16">
      <c r="N54048" s="102"/>
      <c r="O54048" s="93"/>
      <c r="P54048" s="93"/>
    </row>
    <row r="54049" spans="14:16">
      <c r="N54049" s="102"/>
      <c r="O54049" s="93"/>
      <c r="P54049" s="93"/>
    </row>
    <row r="54050" spans="14:16">
      <c r="N54050" s="102"/>
      <c r="O54050" s="93"/>
      <c r="P54050" s="93"/>
    </row>
    <row r="54051" spans="14:16">
      <c r="N54051" s="102"/>
      <c r="O54051" s="93"/>
      <c r="P54051" s="93"/>
    </row>
    <row r="54052" spans="14:16">
      <c r="N54052" s="102"/>
      <c r="O54052" s="93"/>
      <c r="P54052" s="93"/>
    </row>
    <row r="54053" spans="14:16">
      <c r="N54053" s="102"/>
      <c r="O54053" s="93"/>
      <c r="P54053" s="93"/>
    </row>
    <row r="54054" spans="14:16">
      <c r="N54054" s="102"/>
      <c r="O54054" s="93"/>
      <c r="P54054" s="93"/>
    </row>
    <row r="54055" spans="14:16">
      <c r="N54055" s="102"/>
      <c r="O54055" s="93"/>
      <c r="P54055" s="93"/>
    </row>
    <row r="54056" spans="14:16">
      <c r="N54056" s="102"/>
      <c r="O54056" s="93"/>
      <c r="P54056" s="93"/>
    </row>
    <row r="54057" spans="14:16">
      <c r="N54057" s="102"/>
      <c r="O54057" s="93"/>
      <c r="P54057" s="93"/>
    </row>
    <row r="54058" spans="14:16">
      <c r="N54058" s="102"/>
      <c r="O54058" s="93"/>
      <c r="P54058" s="93"/>
    </row>
    <row r="54059" spans="14:16">
      <c r="N54059" s="102"/>
      <c r="O54059" s="93"/>
      <c r="P54059" s="93"/>
    </row>
    <row r="54060" spans="14:16">
      <c r="N54060" s="102"/>
      <c r="O54060" s="93"/>
      <c r="P54060" s="93"/>
    </row>
    <row r="54061" spans="14:16">
      <c r="N54061" s="102"/>
      <c r="O54061" s="93"/>
      <c r="P54061" s="93"/>
    </row>
    <row r="54062" spans="14:16">
      <c r="N54062" s="102"/>
      <c r="O54062" s="93"/>
      <c r="P54062" s="93"/>
    </row>
    <row r="54063" spans="14:16">
      <c r="N54063" s="102"/>
      <c r="O54063" s="93"/>
      <c r="P54063" s="93"/>
    </row>
    <row r="54064" spans="14:16">
      <c r="N54064" s="102"/>
      <c r="O54064" s="93"/>
      <c r="P54064" s="93"/>
    </row>
    <row r="54065" spans="14:16">
      <c r="N54065" s="102"/>
      <c r="O54065" s="93"/>
      <c r="P54065" s="93"/>
    </row>
    <row r="54066" spans="14:16">
      <c r="N54066" s="102"/>
      <c r="O54066" s="93"/>
      <c r="P54066" s="93"/>
    </row>
    <row r="54067" spans="14:16">
      <c r="N54067" s="102"/>
      <c r="O54067" s="93"/>
      <c r="P54067" s="93"/>
    </row>
    <row r="54068" spans="14:16">
      <c r="N54068" s="102"/>
      <c r="O54068" s="93"/>
      <c r="P54068" s="93"/>
    </row>
    <row r="54069" spans="14:16">
      <c r="N54069" s="102"/>
      <c r="O54069" s="93"/>
      <c r="P54069" s="93"/>
    </row>
    <row r="54070" spans="14:16">
      <c r="N54070" s="102"/>
      <c r="O54070" s="93"/>
      <c r="P54070" s="93"/>
    </row>
    <row r="54071" spans="14:16">
      <c r="N54071" s="102"/>
      <c r="O54071" s="93"/>
      <c r="P54071" s="93"/>
    </row>
    <row r="54072" spans="14:16">
      <c r="N54072" s="102"/>
      <c r="O54072" s="93"/>
      <c r="P54072" s="93"/>
    </row>
    <row r="54073" spans="14:16">
      <c r="N54073" s="102"/>
      <c r="O54073" s="93"/>
      <c r="P54073" s="93"/>
    </row>
    <row r="54074" spans="14:16">
      <c r="N54074" s="102"/>
      <c r="O54074" s="93"/>
      <c r="P54074" s="93"/>
    </row>
    <row r="54075" spans="14:16">
      <c r="N54075" s="102"/>
      <c r="O54075" s="93"/>
      <c r="P54075" s="93"/>
    </row>
    <row r="54076" spans="14:16">
      <c r="N54076" s="102"/>
      <c r="O54076" s="93"/>
      <c r="P54076" s="93"/>
    </row>
    <row r="54077" spans="14:16">
      <c r="N54077" s="102"/>
      <c r="O54077" s="93"/>
      <c r="P54077" s="93"/>
    </row>
    <row r="54078" spans="14:16">
      <c r="N54078" s="102"/>
      <c r="O54078" s="93"/>
      <c r="P54078" s="93"/>
    </row>
    <row r="54079" spans="14:16">
      <c r="N54079" s="102"/>
      <c r="O54079" s="93"/>
      <c r="P54079" s="93"/>
    </row>
    <row r="54080" spans="14:16">
      <c r="N54080" s="102"/>
      <c r="O54080" s="93"/>
      <c r="P54080" s="93"/>
    </row>
    <row r="54081" spans="14:16">
      <c r="N54081" s="102"/>
      <c r="O54081" s="93"/>
      <c r="P54081" s="93"/>
    </row>
    <row r="54082" spans="14:16">
      <c r="N54082" s="102"/>
      <c r="O54082" s="93"/>
      <c r="P54082" s="93"/>
    </row>
    <row r="54083" spans="14:16">
      <c r="N54083" s="102"/>
      <c r="O54083" s="93"/>
      <c r="P54083" s="93"/>
    </row>
    <row r="54084" spans="14:16">
      <c r="N54084" s="102"/>
      <c r="O54084" s="93"/>
      <c r="P54084" s="93"/>
    </row>
    <row r="54085" spans="14:16">
      <c r="N54085" s="102"/>
      <c r="O54085" s="93"/>
      <c r="P54085" s="93"/>
    </row>
    <row r="54086" spans="14:16">
      <c r="N54086" s="102"/>
      <c r="O54086" s="93"/>
      <c r="P54086" s="93"/>
    </row>
    <row r="54087" spans="14:16">
      <c r="N54087" s="102"/>
      <c r="O54087" s="93"/>
      <c r="P54087" s="93"/>
    </row>
    <row r="54088" spans="14:16">
      <c r="N54088" s="102"/>
      <c r="O54088" s="93"/>
      <c r="P54088" s="93"/>
    </row>
    <row r="54089" spans="14:16">
      <c r="N54089" s="102"/>
      <c r="O54089" s="93"/>
      <c r="P54089" s="93"/>
    </row>
    <row r="54090" spans="14:16">
      <c r="N54090" s="102"/>
      <c r="O54090" s="93"/>
      <c r="P54090" s="93"/>
    </row>
    <row r="54091" spans="14:16">
      <c r="N54091" s="102"/>
      <c r="O54091" s="93"/>
      <c r="P54091" s="93"/>
    </row>
    <row r="54092" spans="14:16">
      <c r="N54092" s="102"/>
      <c r="O54092" s="93"/>
      <c r="P54092" s="93"/>
    </row>
    <row r="54093" spans="14:16">
      <c r="N54093" s="102"/>
      <c r="O54093" s="93"/>
      <c r="P54093" s="93"/>
    </row>
    <row r="54094" spans="14:16">
      <c r="N54094" s="102"/>
      <c r="O54094" s="93"/>
      <c r="P54094" s="93"/>
    </row>
    <row r="54095" spans="14:16">
      <c r="N54095" s="102"/>
      <c r="O54095" s="93"/>
      <c r="P54095" s="93"/>
    </row>
    <row r="54096" spans="14:16">
      <c r="N54096" s="102"/>
      <c r="O54096" s="93"/>
      <c r="P54096" s="93"/>
    </row>
    <row r="54097" spans="14:16">
      <c r="N54097" s="102"/>
      <c r="O54097" s="93"/>
      <c r="P54097" s="93"/>
    </row>
    <row r="54098" spans="14:16">
      <c r="N54098" s="102"/>
      <c r="O54098" s="93"/>
      <c r="P54098" s="93"/>
    </row>
    <row r="54099" spans="14:16">
      <c r="N54099" s="102"/>
      <c r="O54099" s="93"/>
      <c r="P54099" s="93"/>
    </row>
    <row r="54100" spans="14:16">
      <c r="N54100" s="102"/>
      <c r="O54100" s="93"/>
      <c r="P54100" s="93"/>
    </row>
    <row r="54101" spans="14:16">
      <c r="N54101" s="102"/>
      <c r="O54101" s="93"/>
      <c r="P54101" s="93"/>
    </row>
    <row r="54102" spans="14:16">
      <c r="N54102" s="102"/>
      <c r="O54102" s="93"/>
      <c r="P54102" s="93"/>
    </row>
    <row r="54103" spans="14:16">
      <c r="N54103" s="102"/>
      <c r="O54103" s="93"/>
      <c r="P54103" s="93"/>
    </row>
    <row r="54104" spans="14:16">
      <c r="N54104" s="102"/>
      <c r="O54104" s="93"/>
      <c r="P54104" s="93"/>
    </row>
    <row r="54105" spans="14:16">
      <c r="N54105" s="102"/>
      <c r="O54105" s="93"/>
      <c r="P54105" s="93"/>
    </row>
    <row r="54106" spans="14:16">
      <c r="N54106" s="102"/>
      <c r="O54106" s="93"/>
      <c r="P54106" s="93"/>
    </row>
    <row r="54107" spans="14:16">
      <c r="N54107" s="102"/>
      <c r="O54107" s="93"/>
      <c r="P54107" s="93"/>
    </row>
    <row r="54108" spans="14:16">
      <c r="N54108" s="102"/>
      <c r="O54108" s="93"/>
      <c r="P54108" s="93"/>
    </row>
    <row r="54109" spans="14:16">
      <c r="N54109" s="102"/>
      <c r="O54109" s="93"/>
      <c r="P54109" s="93"/>
    </row>
    <row r="54110" spans="14:16">
      <c r="N54110" s="102"/>
      <c r="O54110" s="93"/>
      <c r="P54110" s="93"/>
    </row>
    <row r="54111" spans="14:16">
      <c r="N54111" s="102"/>
      <c r="O54111" s="93"/>
      <c r="P54111" s="93"/>
    </row>
    <row r="54112" spans="14:16">
      <c r="N54112" s="102"/>
      <c r="O54112" s="93"/>
      <c r="P54112" s="93"/>
    </row>
    <row r="54113" spans="14:16">
      <c r="N54113" s="102"/>
      <c r="O54113" s="93"/>
      <c r="P54113" s="93"/>
    </row>
    <row r="54114" spans="14:16">
      <c r="N54114" s="102"/>
      <c r="O54114" s="93"/>
      <c r="P54114" s="93"/>
    </row>
    <row r="54115" spans="14:16">
      <c r="N54115" s="102"/>
      <c r="O54115" s="93"/>
      <c r="P54115" s="93"/>
    </row>
    <row r="54116" spans="14:16">
      <c r="N54116" s="102"/>
      <c r="O54116" s="93"/>
      <c r="P54116" s="93"/>
    </row>
    <row r="54117" spans="14:16">
      <c r="N54117" s="102"/>
      <c r="O54117" s="93"/>
      <c r="P54117" s="93"/>
    </row>
    <row r="54118" spans="14:16">
      <c r="N54118" s="102"/>
      <c r="O54118" s="93"/>
      <c r="P54118" s="93"/>
    </row>
    <row r="54119" spans="14:16">
      <c r="N54119" s="102"/>
      <c r="O54119" s="93"/>
      <c r="P54119" s="93"/>
    </row>
    <row r="54120" spans="14:16">
      <c r="N54120" s="102"/>
      <c r="O54120" s="93"/>
      <c r="P54120" s="93"/>
    </row>
    <row r="54121" spans="14:16">
      <c r="N54121" s="102"/>
      <c r="O54121" s="93"/>
      <c r="P54121" s="93"/>
    </row>
    <row r="54122" spans="14:16">
      <c r="N54122" s="102"/>
      <c r="O54122" s="93"/>
      <c r="P54122" s="93"/>
    </row>
    <row r="54123" spans="14:16">
      <c r="N54123" s="102"/>
      <c r="O54123" s="93"/>
      <c r="P54123" s="93"/>
    </row>
    <row r="54124" spans="14:16">
      <c r="N54124" s="102"/>
      <c r="O54124" s="93"/>
      <c r="P54124" s="93"/>
    </row>
    <row r="54125" spans="14:16">
      <c r="N54125" s="102"/>
      <c r="O54125" s="93"/>
      <c r="P54125" s="93"/>
    </row>
    <row r="54126" spans="14:16">
      <c r="N54126" s="102"/>
      <c r="O54126" s="93"/>
      <c r="P54126" s="93"/>
    </row>
    <row r="54127" spans="14:16">
      <c r="N54127" s="102"/>
      <c r="O54127" s="93"/>
      <c r="P54127" s="93"/>
    </row>
    <row r="54128" spans="14:16">
      <c r="N54128" s="102"/>
      <c r="O54128" s="93"/>
      <c r="P54128" s="93"/>
    </row>
    <row r="54129" spans="14:16">
      <c r="N54129" s="102"/>
      <c r="O54129" s="93"/>
      <c r="P54129" s="93"/>
    </row>
    <row r="54130" spans="14:16">
      <c r="N54130" s="102"/>
      <c r="O54130" s="93"/>
      <c r="P54130" s="93"/>
    </row>
    <row r="54131" spans="14:16">
      <c r="N54131" s="102"/>
      <c r="O54131" s="93"/>
      <c r="P54131" s="93"/>
    </row>
    <row r="54132" spans="14:16">
      <c r="N54132" s="102"/>
      <c r="O54132" s="93"/>
      <c r="P54132" s="93"/>
    </row>
    <row r="54133" spans="14:16">
      <c r="N54133" s="102"/>
      <c r="O54133" s="93"/>
      <c r="P54133" s="93"/>
    </row>
    <row r="54134" spans="14:16">
      <c r="N54134" s="102"/>
      <c r="O54134" s="93"/>
      <c r="P54134" s="93"/>
    </row>
    <row r="54135" spans="14:16">
      <c r="N54135" s="102"/>
      <c r="O54135" s="93"/>
      <c r="P54135" s="93"/>
    </row>
    <row r="54136" spans="14:16">
      <c r="N54136" s="102"/>
      <c r="O54136" s="93"/>
      <c r="P54136" s="93"/>
    </row>
    <row r="54137" spans="14:16">
      <c r="N54137" s="102"/>
      <c r="O54137" s="93"/>
      <c r="P54137" s="93"/>
    </row>
    <row r="54138" spans="14:16">
      <c r="N54138" s="102"/>
      <c r="O54138" s="93"/>
      <c r="P54138" s="93"/>
    </row>
    <row r="54139" spans="14:16">
      <c r="N54139" s="102"/>
      <c r="O54139" s="93"/>
      <c r="P54139" s="93"/>
    </row>
    <row r="54140" spans="14:16">
      <c r="N54140" s="102"/>
      <c r="O54140" s="93"/>
      <c r="P54140" s="93"/>
    </row>
    <row r="54141" spans="14:16">
      <c r="N54141" s="102"/>
      <c r="O54141" s="93"/>
      <c r="P54141" s="93"/>
    </row>
    <row r="54142" spans="14:16">
      <c r="N54142" s="102"/>
      <c r="O54142" s="93"/>
      <c r="P54142" s="93"/>
    </row>
    <row r="54143" spans="14:16">
      <c r="N54143" s="102"/>
      <c r="O54143" s="93"/>
      <c r="P54143" s="93"/>
    </row>
    <row r="54144" spans="14:16">
      <c r="N54144" s="102"/>
      <c r="O54144" s="93"/>
      <c r="P54144" s="93"/>
    </row>
    <row r="54145" spans="14:16">
      <c r="N54145" s="102"/>
      <c r="O54145" s="93"/>
      <c r="P54145" s="93"/>
    </row>
    <row r="54146" spans="14:16">
      <c r="N54146" s="102"/>
      <c r="O54146" s="93"/>
      <c r="P54146" s="93"/>
    </row>
    <row r="54147" spans="14:16">
      <c r="N54147" s="102"/>
      <c r="O54147" s="93"/>
      <c r="P54147" s="93"/>
    </row>
    <row r="54148" spans="14:16">
      <c r="N54148" s="102"/>
      <c r="O54148" s="93"/>
      <c r="P54148" s="93"/>
    </row>
    <row r="54149" spans="14:16">
      <c r="N54149" s="102"/>
      <c r="O54149" s="93"/>
      <c r="P54149" s="93"/>
    </row>
    <row r="54150" spans="14:16">
      <c r="N54150" s="102"/>
      <c r="O54150" s="93"/>
      <c r="P54150" s="93"/>
    </row>
    <row r="54151" spans="14:16">
      <c r="N54151" s="102"/>
      <c r="O54151" s="93"/>
      <c r="P54151" s="93"/>
    </row>
    <row r="54152" spans="14:16">
      <c r="N54152" s="102"/>
      <c r="O54152" s="93"/>
      <c r="P54152" s="93"/>
    </row>
    <row r="54153" spans="14:16">
      <c r="N54153" s="102"/>
      <c r="O54153" s="93"/>
      <c r="P54153" s="93"/>
    </row>
    <row r="54154" spans="14:16">
      <c r="N54154" s="102"/>
      <c r="O54154" s="93"/>
      <c r="P54154" s="93"/>
    </row>
    <row r="54155" spans="14:16">
      <c r="N54155" s="102"/>
      <c r="O54155" s="93"/>
      <c r="P54155" s="93"/>
    </row>
    <row r="54156" spans="14:16">
      <c r="N54156" s="102"/>
      <c r="O54156" s="93"/>
      <c r="P54156" s="93"/>
    </row>
    <row r="54157" spans="14:16">
      <c r="N54157" s="102"/>
      <c r="O54157" s="93"/>
      <c r="P54157" s="93"/>
    </row>
    <row r="54158" spans="14:16">
      <c r="N54158" s="102"/>
      <c r="O54158" s="93"/>
      <c r="P54158" s="93"/>
    </row>
    <row r="54159" spans="14:16">
      <c r="N54159" s="102"/>
      <c r="O54159" s="93"/>
      <c r="P54159" s="93"/>
    </row>
    <row r="54160" spans="14:16">
      <c r="N54160" s="102"/>
      <c r="O54160" s="93"/>
      <c r="P54160" s="93"/>
    </row>
    <row r="54161" spans="14:16">
      <c r="N54161" s="102"/>
      <c r="O54161" s="93"/>
      <c r="P54161" s="93"/>
    </row>
    <row r="54162" spans="14:16">
      <c r="N54162" s="102"/>
      <c r="O54162" s="93"/>
      <c r="P54162" s="93"/>
    </row>
    <row r="54163" spans="14:16">
      <c r="N54163" s="102"/>
      <c r="O54163" s="93"/>
      <c r="P54163" s="93"/>
    </row>
    <row r="54164" spans="14:16">
      <c r="N54164" s="102"/>
      <c r="O54164" s="93"/>
      <c r="P54164" s="93"/>
    </row>
    <row r="54165" spans="14:16">
      <c r="N54165" s="102"/>
      <c r="O54165" s="93"/>
      <c r="P54165" s="93"/>
    </row>
    <row r="54166" spans="14:16">
      <c r="N54166" s="102"/>
      <c r="O54166" s="93"/>
      <c r="P54166" s="93"/>
    </row>
    <row r="54167" spans="14:16">
      <c r="N54167" s="102"/>
      <c r="O54167" s="93"/>
      <c r="P54167" s="93"/>
    </row>
    <row r="54168" spans="14:16">
      <c r="N54168" s="102"/>
      <c r="O54168" s="93"/>
      <c r="P54168" s="93"/>
    </row>
    <row r="54169" spans="14:16">
      <c r="N54169" s="102"/>
      <c r="O54169" s="93"/>
      <c r="P54169" s="93"/>
    </row>
    <row r="54170" spans="14:16">
      <c r="N54170" s="102"/>
      <c r="O54170" s="93"/>
      <c r="P54170" s="93"/>
    </row>
    <row r="54171" spans="14:16">
      <c r="N54171" s="102"/>
      <c r="O54171" s="93"/>
      <c r="P54171" s="93"/>
    </row>
    <row r="54172" spans="14:16">
      <c r="N54172" s="102"/>
      <c r="O54172" s="93"/>
      <c r="P54172" s="93"/>
    </row>
    <row r="54173" spans="14:16">
      <c r="N54173" s="102"/>
      <c r="O54173" s="93"/>
      <c r="P54173" s="93"/>
    </row>
    <row r="54174" spans="14:16">
      <c r="N54174" s="102"/>
      <c r="O54174" s="93"/>
      <c r="P54174" s="93"/>
    </row>
    <row r="54175" spans="14:16">
      <c r="N54175" s="102"/>
      <c r="O54175" s="93"/>
      <c r="P54175" s="93"/>
    </row>
    <row r="54176" spans="14:16">
      <c r="N54176" s="102"/>
      <c r="O54176" s="93"/>
      <c r="P54176" s="93"/>
    </row>
    <row r="54177" spans="14:16">
      <c r="N54177" s="102"/>
      <c r="O54177" s="93"/>
      <c r="P54177" s="93"/>
    </row>
    <row r="54178" spans="14:16">
      <c r="N54178" s="102"/>
      <c r="O54178" s="93"/>
      <c r="P54178" s="93"/>
    </row>
    <row r="54179" spans="14:16">
      <c r="N54179" s="102"/>
      <c r="O54179" s="93"/>
      <c r="P54179" s="93"/>
    </row>
    <row r="54180" spans="14:16">
      <c r="N54180" s="102"/>
      <c r="O54180" s="93"/>
      <c r="P54180" s="93"/>
    </row>
    <row r="54181" spans="14:16">
      <c r="N54181" s="102"/>
      <c r="O54181" s="93"/>
      <c r="P54181" s="93"/>
    </row>
    <row r="54182" spans="14:16">
      <c r="N54182" s="102"/>
      <c r="O54182" s="93"/>
      <c r="P54182" s="93"/>
    </row>
    <row r="54183" spans="14:16">
      <c r="N54183" s="102"/>
      <c r="O54183" s="93"/>
      <c r="P54183" s="93"/>
    </row>
    <row r="54184" spans="14:16">
      <c r="N54184" s="102"/>
      <c r="O54184" s="93"/>
      <c r="P54184" s="93"/>
    </row>
    <row r="54185" spans="14:16">
      <c r="N54185" s="102"/>
      <c r="O54185" s="93"/>
      <c r="P54185" s="93"/>
    </row>
    <row r="54186" spans="14:16">
      <c r="N54186" s="102"/>
      <c r="O54186" s="93"/>
      <c r="P54186" s="93"/>
    </row>
    <row r="54187" spans="14:16">
      <c r="N54187" s="102"/>
      <c r="O54187" s="93"/>
      <c r="P54187" s="93"/>
    </row>
    <row r="54188" spans="14:16">
      <c r="N54188" s="102"/>
      <c r="O54188" s="93"/>
      <c r="P54188" s="93"/>
    </row>
    <row r="54189" spans="14:16">
      <c r="N54189" s="102"/>
      <c r="O54189" s="93"/>
      <c r="P54189" s="93"/>
    </row>
    <row r="54190" spans="14:16">
      <c r="N54190" s="102"/>
      <c r="O54190" s="93"/>
      <c r="P54190" s="93"/>
    </row>
    <row r="54191" spans="14:16">
      <c r="N54191" s="102"/>
      <c r="O54191" s="93"/>
      <c r="P54191" s="93"/>
    </row>
    <row r="54192" spans="14:16">
      <c r="N54192" s="102"/>
      <c r="O54192" s="93"/>
      <c r="P54192" s="93"/>
    </row>
    <row r="54193" spans="14:16">
      <c r="N54193" s="102"/>
      <c r="O54193" s="93"/>
      <c r="P54193" s="93"/>
    </row>
    <row r="54194" spans="14:16">
      <c r="N54194" s="102"/>
      <c r="O54194" s="93"/>
      <c r="P54194" s="93"/>
    </row>
    <row r="54195" spans="14:16">
      <c r="N54195" s="102"/>
      <c r="O54195" s="93"/>
      <c r="P54195" s="93"/>
    </row>
    <row r="54196" spans="14:16">
      <c r="N54196" s="102"/>
      <c r="O54196" s="93"/>
      <c r="P54196" s="93"/>
    </row>
    <row r="54197" spans="14:16">
      <c r="N54197" s="102"/>
      <c r="O54197" s="93"/>
      <c r="P54197" s="93"/>
    </row>
    <row r="54198" spans="14:16">
      <c r="N54198" s="102"/>
      <c r="O54198" s="93"/>
      <c r="P54198" s="93"/>
    </row>
    <row r="54199" spans="14:16">
      <c r="N54199" s="102"/>
      <c r="O54199" s="93"/>
      <c r="P54199" s="93"/>
    </row>
    <row r="54200" spans="14:16">
      <c r="N54200" s="102"/>
      <c r="O54200" s="93"/>
      <c r="P54200" s="93"/>
    </row>
    <row r="54201" spans="14:16">
      <c r="N54201" s="102"/>
      <c r="O54201" s="93"/>
      <c r="P54201" s="93"/>
    </row>
    <row r="54202" spans="14:16">
      <c r="N54202" s="102"/>
      <c r="O54202" s="93"/>
      <c r="P54202" s="93"/>
    </row>
    <row r="54203" spans="14:16">
      <c r="N54203" s="102"/>
      <c r="O54203" s="93"/>
      <c r="P54203" s="93"/>
    </row>
    <row r="54204" spans="14:16">
      <c r="N54204" s="102"/>
      <c r="O54204" s="93"/>
      <c r="P54204" s="93"/>
    </row>
    <row r="54205" spans="14:16">
      <c r="N54205" s="102"/>
      <c r="O54205" s="93"/>
      <c r="P54205" s="93"/>
    </row>
    <row r="54206" spans="14:16">
      <c r="N54206" s="102"/>
      <c r="O54206" s="93"/>
      <c r="P54206" s="93"/>
    </row>
    <row r="54207" spans="14:16">
      <c r="N54207" s="102"/>
      <c r="O54207" s="93"/>
      <c r="P54207" s="93"/>
    </row>
    <row r="54208" spans="14:16">
      <c r="N54208" s="102"/>
      <c r="O54208" s="93"/>
      <c r="P54208" s="93"/>
    </row>
    <row r="54209" spans="14:16">
      <c r="N54209" s="102"/>
      <c r="O54209" s="93"/>
      <c r="P54209" s="93"/>
    </row>
    <row r="54210" spans="14:16">
      <c r="N54210" s="102"/>
      <c r="O54210" s="93"/>
      <c r="P54210" s="93"/>
    </row>
    <row r="54211" spans="14:16">
      <c r="N54211" s="102"/>
      <c r="O54211" s="93"/>
      <c r="P54211" s="93"/>
    </row>
    <row r="54212" spans="14:16">
      <c r="N54212" s="102"/>
      <c r="O54212" s="93"/>
      <c r="P54212" s="93"/>
    </row>
    <row r="54213" spans="14:16">
      <c r="N54213" s="102"/>
      <c r="O54213" s="93"/>
      <c r="P54213" s="93"/>
    </row>
    <row r="54214" spans="14:16">
      <c r="N54214" s="102"/>
      <c r="O54214" s="93"/>
      <c r="P54214" s="93"/>
    </row>
    <row r="54215" spans="14:16">
      <c r="N54215" s="102"/>
      <c r="O54215" s="93"/>
      <c r="P54215" s="93"/>
    </row>
    <row r="54216" spans="14:16">
      <c r="N54216" s="102"/>
      <c r="O54216" s="93"/>
      <c r="P54216" s="93"/>
    </row>
    <row r="54217" spans="14:16">
      <c r="N54217" s="102"/>
      <c r="O54217" s="93"/>
      <c r="P54217" s="93"/>
    </row>
    <row r="54218" spans="14:16">
      <c r="N54218" s="102"/>
      <c r="O54218" s="93"/>
      <c r="P54218" s="93"/>
    </row>
    <row r="54219" spans="14:16">
      <c r="N54219" s="102"/>
      <c r="O54219" s="93"/>
      <c r="P54219" s="93"/>
    </row>
    <row r="54220" spans="14:16">
      <c r="N54220" s="102"/>
      <c r="O54220" s="93"/>
      <c r="P54220" s="93"/>
    </row>
    <row r="54221" spans="14:16">
      <c r="N54221" s="102"/>
      <c r="O54221" s="93"/>
      <c r="P54221" s="93"/>
    </row>
    <row r="54222" spans="14:16">
      <c r="N54222" s="102"/>
      <c r="O54222" s="93"/>
      <c r="P54222" s="93"/>
    </row>
    <row r="54223" spans="14:16">
      <c r="N54223" s="102"/>
      <c r="O54223" s="93"/>
      <c r="P54223" s="93"/>
    </row>
    <row r="54224" spans="14:16">
      <c r="N54224" s="102"/>
      <c r="O54224" s="93"/>
      <c r="P54224" s="93"/>
    </row>
    <row r="54225" spans="14:16">
      <c r="N54225" s="102"/>
      <c r="O54225" s="93"/>
      <c r="P54225" s="93"/>
    </row>
    <row r="54226" spans="14:16">
      <c r="N54226" s="102"/>
      <c r="O54226" s="93"/>
      <c r="P54226" s="93"/>
    </row>
    <row r="54227" spans="14:16">
      <c r="N54227" s="102"/>
      <c r="O54227" s="93"/>
      <c r="P54227" s="93"/>
    </row>
    <row r="54228" spans="14:16">
      <c r="N54228" s="102"/>
      <c r="O54228" s="93"/>
      <c r="P54228" s="93"/>
    </row>
    <row r="54229" spans="14:16">
      <c r="N54229" s="102"/>
      <c r="O54229" s="93"/>
      <c r="P54229" s="93"/>
    </row>
    <row r="54230" spans="14:16">
      <c r="N54230" s="102"/>
      <c r="O54230" s="93"/>
      <c r="P54230" s="93"/>
    </row>
    <row r="54231" spans="14:16">
      <c r="N54231" s="102"/>
      <c r="O54231" s="93"/>
      <c r="P54231" s="93"/>
    </row>
    <row r="54232" spans="14:16">
      <c r="N54232" s="102"/>
      <c r="O54232" s="93"/>
      <c r="P54232" s="93"/>
    </row>
    <row r="54233" spans="14:16">
      <c r="N54233" s="102"/>
      <c r="O54233" s="93"/>
      <c r="P54233" s="93"/>
    </row>
    <row r="54234" spans="14:16">
      <c r="N54234" s="102"/>
      <c r="O54234" s="93"/>
      <c r="P54234" s="93"/>
    </row>
    <row r="54235" spans="14:16">
      <c r="N54235" s="102"/>
      <c r="O54235" s="93"/>
      <c r="P54235" s="93"/>
    </row>
    <row r="54236" spans="14:16">
      <c r="N54236" s="102"/>
      <c r="O54236" s="93"/>
      <c r="P54236" s="93"/>
    </row>
    <row r="54237" spans="14:16">
      <c r="N54237" s="102"/>
      <c r="O54237" s="93"/>
      <c r="P54237" s="93"/>
    </row>
    <row r="54238" spans="14:16">
      <c r="N54238" s="102"/>
      <c r="O54238" s="93"/>
      <c r="P54238" s="93"/>
    </row>
    <row r="54239" spans="14:16">
      <c r="N54239" s="102"/>
      <c r="O54239" s="93"/>
      <c r="P54239" s="93"/>
    </row>
    <row r="54240" spans="14:16">
      <c r="N54240" s="102"/>
      <c r="O54240" s="93"/>
      <c r="P54240" s="93"/>
    </row>
    <row r="54241" spans="14:16">
      <c r="N54241" s="102"/>
      <c r="O54241" s="93"/>
      <c r="P54241" s="93"/>
    </row>
    <row r="54242" spans="14:16">
      <c r="N54242" s="102"/>
      <c r="O54242" s="93"/>
      <c r="P54242" s="93"/>
    </row>
    <row r="54243" spans="14:16">
      <c r="N54243" s="102"/>
      <c r="O54243" s="93"/>
      <c r="P54243" s="93"/>
    </row>
    <row r="54244" spans="14:16">
      <c r="N54244" s="102"/>
      <c r="O54244" s="93"/>
      <c r="P54244" s="93"/>
    </row>
    <row r="54245" spans="14:16">
      <c r="N54245" s="102"/>
      <c r="O54245" s="93"/>
      <c r="P54245" s="93"/>
    </row>
    <row r="54246" spans="14:16">
      <c r="N54246" s="102"/>
      <c r="O54246" s="93"/>
      <c r="P54246" s="93"/>
    </row>
    <row r="54247" spans="14:16">
      <c r="N54247" s="102"/>
      <c r="O54247" s="93"/>
      <c r="P54247" s="93"/>
    </row>
    <row r="54248" spans="14:16">
      <c r="N54248" s="102"/>
      <c r="O54248" s="93"/>
      <c r="P54248" s="93"/>
    </row>
    <row r="54249" spans="14:16">
      <c r="N54249" s="102"/>
      <c r="O54249" s="93"/>
      <c r="P54249" s="93"/>
    </row>
    <row r="54250" spans="14:16">
      <c r="N54250" s="102"/>
      <c r="O54250" s="93"/>
      <c r="P54250" s="93"/>
    </row>
    <row r="54251" spans="14:16">
      <c r="N54251" s="102"/>
      <c r="O54251" s="93"/>
      <c r="P54251" s="93"/>
    </row>
    <row r="54252" spans="14:16">
      <c r="N54252" s="102"/>
      <c r="O54252" s="93"/>
      <c r="P54252" s="93"/>
    </row>
    <row r="54253" spans="14:16">
      <c r="N54253" s="102"/>
      <c r="O54253" s="93"/>
      <c r="P54253" s="93"/>
    </row>
    <row r="54254" spans="14:16">
      <c r="N54254" s="102"/>
      <c r="O54254" s="93"/>
      <c r="P54254" s="93"/>
    </row>
    <row r="54255" spans="14:16">
      <c r="N54255" s="102"/>
      <c r="O54255" s="93"/>
      <c r="P54255" s="93"/>
    </row>
    <row r="54256" spans="14:16">
      <c r="N54256" s="102"/>
      <c r="O54256" s="93"/>
      <c r="P54256" s="93"/>
    </row>
    <row r="54257" spans="14:16">
      <c r="N54257" s="102"/>
      <c r="O54257" s="93"/>
      <c r="P54257" s="93"/>
    </row>
    <row r="54258" spans="14:16">
      <c r="N54258" s="102"/>
      <c r="O54258" s="93"/>
      <c r="P54258" s="93"/>
    </row>
    <row r="54259" spans="14:16">
      <c r="N54259" s="102"/>
      <c r="O54259" s="93"/>
      <c r="P54259" s="93"/>
    </row>
    <row r="54260" spans="14:16">
      <c r="N54260" s="102"/>
      <c r="O54260" s="93"/>
      <c r="P54260" s="93"/>
    </row>
    <row r="54261" spans="14:16">
      <c r="N54261" s="102"/>
      <c r="O54261" s="93"/>
      <c r="P54261" s="93"/>
    </row>
    <row r="54262" spans="14:16">
      <c r="N54262" s="102"/>
      <c r="O54262" s="93"/>
      <c r="P54262" s="93"/>
    </row>
    <row r="54263" spans="14:16">
      <c r="N54263" s="102"/>
      <c r="O54263" s="93"/>
      <c r="P54263" s="93"/>
    </row>
    <row r="54264" spans="14:16">
      <c r="N54264" s="102"/>
      <c r="O54264" s="93"/>
      <c r="P54264" s="93"/>
    </row>
    <row r="54265" spans="14:16">
      <c r="N54265" s="102"/>
      <c r="O54265" s="93"/>
      <c r="P54265" s="93"/>
    </row>
    <row r="54266" spans="14:16">
      <c r="N54266" s="102"/>
      <c r="O54266" s="93"/>
      <c r="P54266" s="93"/>
    </row>
    <row r="54267" spans="14:16">
      <c r="N54267" s="102"/>
      <c r="O54267" s="93"/>
      <c r="P54267" s="93"/>
    </row>
    <row r="54268" spans="14:16">
      <c r="N54268" s="102"/>
      <c r="O54268" s="93"/>
      <c r="P54268" s="93"/>
    </row>
    <row r="54269" spans="14:16">
      <c r="N54269" s="102"/>
      <c r="O54269" s="93"/>
      <c r="P54269" s="93"/>
    </row>
    <row r="54270" spans="14:16">
      <c r="N54270" s="102"/>
      <c r="O54270" s="93"/>
      <c r="P54270" s="93"/>
    </row>
    <row r="54271" spans="14:16">
      <c r="N54271" s="102"/>
      <c r="O54271" s="93"/>
      <c r="P54271" s="93"/>
    </row>
    <row r="54272" spans="14:16">
      <c r="N54272" s="102"/>
      <c r="O54272" s="93"/>
      <c r="P54272" s="93"/>
    </row>
    <row r="54273" spans="14:16">
      <c r="N54273" s="102"/>
      <c r="O54273" s="93"/>
      <c r="P54273" s="93"/>
    </row>
    <row r="54274" spans="14:16">
      <c r="N54274" s="102"/>
      <c r="O54274" s="93"/>
      <c r="P54274" s="93"/>
    </row>
    <row r="54275" spans="14:16">
      <c r="N54275" s="102"/>
      <c r="O54275" s="93"/>
      <c r="P54275" s="93"/>
    </row>
    <row r="54276" spans="14:16">
      <c r="N54276" s="102"/>
      <c r="O54276" s="93"/>
      <c r="P54276" s="93"/>
    </row>
    <row r="54277" spans="14:16">
      <c r="N54277" s="102"/>
      <c r="O54277" s="93"/>
      <c r="P54277" s="93"/>
    </row>
    <row r="54278" spans="14:16">
      <c r="N54278" s="102"/>
      <c r="O54278" s="93"/>
      <c r="P54278" s="93"/>
    </row>
    <row r="54279" spans="14:16">
      <c r="N54279" s="102"/>
      <c r="O54279" s="93"/>
      <c r="P54279" s="93"/>
    </row>
    <row r="54280" spans="14:16">
      <c r="N54280" s="102"/>
      <c r="O54280" s="93"/>
      <c r="P54280" s="93"/>
    </row>
    <row r="54281" spans="14:16">
      <c r="N54281" s="102"/>
      <c r="O54281" s="93"/>
      <c r="P54281" s="93"/>
    </row>
    <row r="54282" spans="14:16">
      <c r="N54282" s="102"/>
      <c r="O54282" s="93"/>
      <c r="P54282" s="93"/>
    </row>
    <row r="54283" spans="14:16">
      <c r="N54283" s="102"/>
      <c r="O54283" s="93"/>
      <c r="P54283" s="93"/>
    </row>
    <row r="54284" spans="14:16">
      <c r="N54284" s="102"/>
      <c r="O54284" s="93"/>
      <c r="P54284" s="93"/>
    </row>
    <row r="54285" spans="14:16">
      <c r="N54285" s="102"/>
      <c r="O54285" s="93"/>
      <c r="P54285" s="93"/>
    </row>
    <row r="54286" spans="14:16">
      <c r="N54286" s="102"/>
      <c r="O54286" s="93"/>
      <c r="P54286" s="93"/>
    </row>
    <row r="54287" spans="14:16">
      <c r="N54287" s="102"/>
      <c r="O54287" s="93"/>
      <c r="P54287" s="93"/>
    </row>
    <row r="54288" spans="14:16">
      <c r="N54288" s="102"/>
      <c r="O54288" s="93"/>
      <c r="P54288" s="93"/>
    </row>
    <row r="54289" spans="14:16">
      <c r="N54289" s="102"/>
      <c r="O54289" s="93"/>
      <c r="P54289" s="93"/>
    </row>
    <row r="54290" spans="14:16">
      <c r="N54290" s="102"/>
      <c r="O54290" s="93"/>
      <c r="P54290" s="93"/>
    </row>
    <row r="54291" spans="14:16">
      <c r="N54291" s="102"/>
      <c r="O54291" s="93"/>
      <c r="P54291" s="93"/>
    </row>
    <row r="54292" spans="14:16">
      <c r="N54292" s="102"/>
      <c r="O54292" s="93"/>
      <c r="P54292" s="93"/>
    </row>
    <row r="54293" spans="14:16">
      <c r="N54293" s="102"/>
      <c r="O54293" s="93"/>
      <c r="P54293" s="93"/>
    </row>
    <row r="54294" spans="14:16">
      <c r="N54294" s="102"/>
      <c r="O54294" s="93"/>
      <c r="P54294" s="93"/>
    </row>
    <row r="54295" spans="14:16">
      <c r="N54295" s="102"/>
      <c r="O54295" s="93"/>
      <c r="P54295" s="93"/>
    </row>
    <row r="54296" spans="14:16">
      <c r="N54296" s="102"/>
      <c r="O54296" s="93"/>
      <c r="P54296" s="93"/>
    </row>
    <row r="54297" spans="14:16">
      <c r="N54297" s="102"/>
      <c r="O54297" s="93"/>
      <c r="P54297" s="93"/>
    </row>
    <row r="54298" spans="14:16">
      <c r="N54298" s="102"/>
      <c r="O54298" s="93"/>
      <c r="P54298" s="93"/>
    </row>
    <row r="54299" spans="14:16">
      <c r="N54299" s="102"/>
      <c r="O54299" s="93"/>
      <c r="P54299" s="93"/>
    </row>
    <row r="54300" spans="14:16">
      <c r="N54300" s="102"/>
      <c r="O54300" s="93"/>
      <c r="P54300" s="93"/>
    </row>
    <row r="54301" spans="14:16">
      <c r="N54301" s="102"/>
      <c r="O54301" s="93"/>
      <c r="P54301" s="93"/>
    </row>
    <row r="54302" spans="14:16">
      <c r="N54302" s="102"/>
      <c r="O54302" s="93"/>
      <c r="P54302" s="93"/>
    </row>
    <row r="54303" spans="14:16">
      <c r="N54303" s="102"/>
      <c r="O54303" s="93"/>
      <c r="P54303" s="93"/>
    </row>
    <row r="54304" spans="14:16">
      <c r="N54304" s="102"/>
      <c r="O54304" s="93"/>
      <c r="P54304" s="93"/>
    </row>
    <row r="54305" spans="14:16">
      <c r="N54305" s="102"/>
      <c r="O54305" s="93"/>
      <c r="P54305" s="93"/>
    </row>
    <row r="54306" spans="14:16">
      <c r="N54306" s="102"/>
      <c r="O54306" s="93"/>
      <c r="P54306" s="93"/>
    </row>
    <row r="54307" spans="14:16">
      <c r="N54307" s="102"/>
      <c r="O54307" s="93"/>
      <c r="P54307" s="93"/>
    </row>
    <row r="54308" spans="14:16">
      <c r="N54308" s="102"/>
      <c r="O54308" s="93"/>
      <c r="P54308" s="93"/>
    </row>
    <row r="54309" spans="14:16">
      <c r="N54309" s="102"/>
      <c r="O54309" s="93"/>
      <c r="P54309" s="93"/>
    </row>
    <row r="54310" spans="14:16">
      <c r="N54310" s="102"/>
      <c r="O54310" s="93"/>
      <c r="P54310" s="93"/>
    </row>
    <row r="54311" spans="14:16">
      <c r="N54311" s="102"/>
      <c r="O54311" s="93"/>
      <c r="P54311" s="93"/>
    </row>
    <row r="54312" spans="14:16">
      <c r="N54312" s="102"/>
      <c r="O54312" s="93"/>
      <c r="P54312" s="93"/>
    </row>
    <row r="54313" spans="14:16">
      <c r="N54313" s="102"/>
      <c r="O54313" s="93"/>
      <c r="P54313" s="93"/>
    </row>
    <row r="54314" spans="14:16">
      <c r="N54314" s="102"/>
      <c r="O54314" s="93"/>
      <c r="P54314" s="93"/>
    </row>
    <row r="54315" spans="14:16">
      <c r="N54315" s="102"/>
      <c r="O54315" s="93"/>
      <c r="P54315" s="93"/>
    </row>
    <row r="54316" spans="14:16">
      <c r="N54316" s="102"/>
      <c r="O54316" s="93"/>
      <c r="P54316" s="93"/>
    </row>
    <row r="54317" spans="14:16">
      <c r="N54317" s="102"/>
      <c r="O54317" s="93"/>
      <c r="P54317" s="93"/>
    </row>
    <row r="54318" spans="14:16">
      <c r="N54318" s="102"/>
      <c r="O54318" s="93"/>
      <c r="P54318" s="93"/>
    </row>
    <row r="54319" spans="14:16">
      <c r="N54319" s="102"/>
      <c r="O54319" s="93"/>
      <c r="P54319" s="93"/>
    </row>
    <row r="54320" spans="14:16">
      <c r="N54320" s="102"/>
      <c r="O54320" s="93"/>
      <c r="P54320" s="93"/>
    </row>
    <row r="54321" spans="14:16">
      <c r="N54321" s="102"/>
      <c r="O54321" s="93"/>
      <c r="P54321" s="93"/>
    </row>
    <row r="54322" spans="14:16">
      <c r="N54322" s="102"/>
      <c r="O54322" s="93"/>
      <c r="P54322" s="93"/>
    </row>
    <row r="54323" spans="14:16">
      <c r="N54323" s="102"/>
      <c r="O54323" s="93"/>
      <c r="P54323" s="93"/>
    </row>
    <row r="54324" spans="14:16">
      <c r="N54324" s="102"/>
      <c r="O54324" s="93"/>
      <c r="P54324" s="93"/>
    </row>
    <row r="54325" spans="14:16">
      <c r="N54325" s="102"/>
      <c r="O54325" s="93"/>
      <c r="P54325" s="93"/>
    </row>
    <row r="54326" spans="14:16">
      <c r="N54326" s="102"/>
      <c r="O54326" s="93"/>
      <c r="P54326" s="93"/>
    </row>
    <row r="54327" spans="14:16">
      <c r="N54327" s="102"/>
      <c r="O54327" s="93"/>
      <c r="P54327" s="93"/>
    </row>
    <row r="54328" spans="14:16">
      <c r="N54328" s="102"/>
      <c r="O54328" s="93"/>
      <c r="P54328" s="93"/>
    </row>
    <row r="54329" spans="14:16">
      <c r="N54329" s="102"/>
      <c r="O54329" s="93"/>
      <c r="P54329" s="93"/>
    </row>
    <row r="54330" spans="14:16">
      <c r="N54330" s="102"/>
      <c r="O54330" s="93"/>
      <c r="P54330" s="93"/>
    </row>
    <row r="54331" spans="14:16">
      <c r="N54331" s="102"/>
      <c r="O54331" s="93"/>
      <c r="P54331" s="93"/>
    </row>
    <row r="54332" spans="14:16">
      <c r="N54332" s="102"/>
      <c r="O54332" s="93"/>
      <c r="P54332" s="93"/>
    </row>
    <row r="54333" spans="14:16">
      <c r="N54333" s="102"/>
      <c r="O54333" s="93"/>
      <c r="P54333" s="93"/>
    </row>
    <row r="54334" spans="14:16">
      <c r="N54334" s="102"/>
      <c r="O54334" s="93"/>
      <c r="P54334" s="93"/>
    </row>
    <row r="54335" spans="14:16">
      <c r="N54335" s="102"/>
      <c r="O54335" s="93"/>
      <c r="P54335" s="93"/>
    </row>
    <row r="54336" spans="14:16">
      <c r="N54336" s="102"/>
      <c r="O54336" s="93"/>
      <c r="P54336" s="93"/>
    </row>
    <row r="54337" spans="14:16">
      <c r="N54337" s="102"/>
      <c r="O54337" s="93"/>
      <c r="P54337" s="93"/>
    </row>
    <row r="54338" spans="14:16">
      <c r="N54338" s="102"/>
      <c r="O54338" s="93"/>
      <c r="P54338" s="93"/>
    </row>
    <row r="54339" spans="14:16">
      <c r="N54339" s="102"/>
      <c r="O54339" s="93"/>
      <c r="P54339" s="93"/>
    </row>
    <row r="54340" spans="14:16">
      <c r="N54340" s="102"/>
      <c r="O54340" s="93"/>
      <c r="P54340" s="93"/>
    </row>
    <row r="54341" spans="14:16">
      <c r="N54341" s="102"/>
      <c r="O54341" s="93"/>
      <c r="P54341" s="93"/>
    </row>
    <row r="54342" spans="14:16">
      <c r="N54342" s="102"/>
      <c r="O54342" s="93"/>
      <c r="P54342" s="93"/>
    </row>
    <row r="54343" spans="14:16">
      <c r="N54343" s="102"/>
      <c r="O54343" s="93"/>
      <c r="P54343" s="93"/>
    </row>
    <row r="54344" spans="14:16">
      <c r="N54344" s="102"/>
      <c r="O54344" s="93"/>
      <c r="P54344" s="93"/>
    </row>
    <row r="54345" spans="14:16">
      <c r="N54345" s="102"/>
      <c r="O54345" s="93"/>
      <c r="P54345" s="93"/>
    </row>
    <row r="54346" spans="14:16">
      <c r="N54346" s="102"/>
      <c r="O54346" s="93"/>
      <c r="P54346" s="93"/>
    </row>
    <row r="54347" spans="14:16">
      <c r="N54347" s="102"/>
      <c r="O54347" s="93"/>
      <c r="P54347" s="93"/>
    </row>
    <row r="54348" spans="14:16">
      <c r="N54348" s="102"/>
      <c r="O54348" s="93"/>
      <c r="P54348" s="93"/>
    </row>
    <row r="54349" spans="14:16">
      <c r="N54349" s="102"/>
      <c r="O54349" s="93"/>
      <c r="P54349" s="93"/>
    </row>
    <row r="54350" spans="14:16">
      <c r="N54350" s="102"/>
      <c r="O54350" s="93"/>
      <c r="P54350" s="93"/>
    </row>
    <row r="54351" spans="14:16">
      <c r="N54351" s="102"/>
      <c r="O54351" s="93"/>
      <c r="P54351" s="93"/>
    </row>
    <row r="54352" spans="14:16">
      <c r="N54352" s="102"/>
      <c r="O54352" s="93"/>
      <c r="P54352" s="93"/>
    </row>
    <row r="54353" spans="14:16">
      <c r="N54353" s="102"/>
      <c r="O54353" s="93"/>
      <c r="P54353" s="93"/>
    </row>
    <row r="54354" spans="14:16">
      <c r="N54354" s="102"/>
      <c r="O54354" s="93"/>
      <c r="P54354" s="93"/>
    </row>
    <row r="54355" spans="14:16">
      <c r="N54355" s="102"/>
      <c r="O54355" s="93"/>
      <c r="P54355" s="93"/>
    </row>
    <row r="54356" spans="14:16">
      <c r="N54356" s="102"/>
      <c r="O54356" s="93"/>
      <c r="P54356" s="93"/>
    </row>
    <row r="54357" spans="14:16">
      <c r="N54357" s="102"/>
      <c r="O54357" s="93"/>
      <c r="P54357" s="93"/>
    </row>
    <row r="54358" spans="14:16">
      <c r="N54358" s="102"/>
      <c r="O54358" s="93"/>
      <c r="P54358" s="93"/>
    </row>
    <row r="54359" spans="14:16">
      <c r="N54359" s="102"/>
      <c r="O54359" s="93"/>
      <c r="P54359" s="93"/>
    </row>
    <row r="54360" spans="14:16">
      <c r="N54360" s="102"/>
      <c r="O54360" s="93"/>
      <c r="P54360" s="93"/>
    </row>
    <row r="54361" spans="14:16">
      <c r="N54361" s="102"/>
      <c r="O54361" s="93"/>
      <c r="P54361" s="93"/>
    </row>
    <row r="54362" spans="14:16">
      <c r="N54362" s="102"/>
      <c r="O54362" s="93"/>
      <c r="P54362" s="93"/>
    </row>
    <row r="54363" spans="14:16">
      <c r="N54363" s="102"/>
      <c r="O54363" s="93"/>
      <c r="P54363" s="93"/>
    </row>
    <row r="54364" spans="14:16">
      <c r="N54364" s="102"/>
      <c r="O54364" s="93"/>
      <c r="P54364" s="93"/>
    </row>
    <row r="54365" spans="14:16">
      <c r="N54365" s="102"/>
      <c r="O54365" s="93"/>
      <c r="P54365" s="93"/>
    </row>
    <row r="54366" spans="14:16">
      <c r="N54366" s="102"/>
      <c r="O54366" s="93"/>
      <c r="P54366" s="93"/>
    </row>
    <row r="54367" spans="14:16">
      <c r="N54367" s="102"/>
      <c r="O54367" s="93"/>
      <c r="P54367" s="93"/>
    </row>
    <row r="54368" spans="14:16">
      <c r="N54368" s="102"/>
      <c r="O54368" s="93"/>
      <c r="P54368" s="93"/>
    </row>
    <row r="54369" spans="14:16">
      <c r="N54369" s="102"/>
      <c r="O54369" s="93"/>
      <c r="P54369" s="93"/>
    </row>
    <row r="54370" spans="14:16">
      <c r="N54370" s="102"/>
      <c r="O54370" s="93"/>
      <c r="P54370" s="93"/>
    </row>
    <row r="54371" spans="14:16">
      <c r="N54371" s="102"/>
      <c r="O54371" s="93"/>
      <c r="P54371" s="93"/>
    </row>
    <row r="54372" spans="14:16">
      <c r="N54372" s="102"/>
      <c r="O54372" s="93"/>
      <c r="P54372" s="93"/>
    </row>
    <row r="54373" spans="14:16">
      <c r="N54373" s="102"/>
      <c r="O54373" s="93"/>
      <c r="P54373" s="93"/>
    </row>
    <row r="54374" spans="14:16">
      <c r="N54374" s="102"/>
      <c r="O54374" s="93"/>
      <c r="P54374" s="93"/>
    </row>
    <row r="54375" spans="14:16">
      <c r="N54375" s="102"/>
      <c r="O54375" s="93"/>
      <c r="P54375" s="93"/>
    </row>
    <row r="54376" spans="14:16">
      <c r="N54376" s="102"/>
      <c r="O54376" s="93"/>
      <c r="P54376" s="93"/>
    </row>
    <row r="54377" spans="14:16">
      <c r="N54377" s="102"/>
      <c r="O54377" s="93"/>
      <c r="P54377" s="93"/>
    </row>
    <row r="54378" spans="14:16">
      <c r="N54378" s="102"/>
      <c r="O54378" s="93"/>
      <c r="P54378" s="93"/>
    </row>
    <row r="54379" spans="14:16">
      <c r="N54379" s="102"/>
      <c r="O54379" s="93"/>
      <c r="P54379" s="93"/>
    </row>
    <row r="54380" spans="14:16">
      <c r="N54380" s="102"/>
      <c r="O54380" s="93"/>
      <c r="P54380" s="93"/>
    </row>
    <row r="54381" spans="14:16">
      <c r="N54381" s="102"/>
      <c r="O54381" s="93"/>
      <c r="P54381" s="93"/>
    </row>
    <row r="54382" spans="14:16">
      <c r="N54382" s="102"/>
      <c r="O54382" s="93"/>
      <c r="P54382" s="93"/>
    </row>
    <row r="54383" spans="14:16">
      <c r="N54383" s="102"/>
      <c r="O54383" s="93"/>
      <c r="P54383" s="93"/>
    </row>
    <row r="54384" spans="14:16">
      <c r="N54384" s="102"/>
      <c r="O54384" s="93"/>
      <c r="P54384" s="93"/>
    </row>
    <row r="54385" spans="14:16">
      <c r="N54385" s="102"/>
      <c r="O54385" s="93"/>
      <c r="P54385" s="93"/>
    </row>
    <row r="54386" spans="14:16">
      <c r="N54386" s="102"/>
      <c r="O54386" s="93"/>
      <c r="P54386" s="93"/>
    </row>
    <row r="54387" spans="14:16">
      <c r="N54387" s="102"/>
      <c r="O54387" s="93"/>
      <c r="P54387" s="93"/>
    </row>
    <row r="54388" spans="14:16">
      <c r="N54388" s="102"/>
      <c r="O54388" s="93"/>
      <c r="P54388" s="93"/>
    </row>
    <row r="54389" spans="14:16">
      <c r="N54389" s="102"/>
      <c r="O54389" s="93"/>
      <c r="P54389" s="93"/>
    </row>
    <row r="54390" spans="14:16">
      <c r="N54390" s="102"/>
      <c r="O54390" s="93"/>
      <c r="P54390" s="93"/>
    </row>
    <row r="54391" spans="14:16">
      <c r="N54391" s="102"/>
      <c r="O54391" s="93"/>
      <c r="P54391" s="93"/>
    </row>
    <row r="54392" spans="14:16">
      <c r="N54392" s="102"/>
      <c r="O54392" s="93"/>
      <c r="P54392" s="93"/>
    </row>
    <row r="54393" spans="14:16">
      <c r="N54393" s="102"/>
      <c r="O54393" s="93"/>
      <c r="P54393" s="93"/>
    </row>
    <row r="54394" spans="14:16">
      <c r="N54394" s="102"/>
      <c r="O54394" s="93"/>
      <c r="P54394" s="93"/>
    </row>
    <row r="54395" spans="14:16">
      <c r="N54395" s="102"/>
      <c r="O54395" s="93"/>
      <c r="P54395" s="93"/>
    </row>
    <row r="54396" spans="14:16">
      <c r="N54396" s="102"/>
      <c r="O54396" s="93"/>
      <c r="P54396" s="93"/>
    </row>
    <row r="54397" spans="14:16">
      <c r="N54397" s="102"/>
      <c r="O54397" s="93"/>
      <c r="P54397" s="93"/>
    </row>
    <row r="54398" spans="14:16">
      <c r="N54398" s="102"/>
      <c r="O54398" s="93"/>
      <c r="P54398" s="93"/>
    </row>
    <row r="54399" spans="14:16">
      <c r="N54399" s="102"/>
      <c r="O54399" s="93"/>
      <c r="P54399" s="93"/>
    </row>
    <row r="54400" spans="14:16">
      <c r="N54400" s="102"/>
      <c r="O54400" s="93"/>
      <c r="P54400" s="93"/>
    </row>
    <row r="54401" spans="14:16">
      <c r="N54401" s="102"/>
      <c r="O54401" s="93"/>
      <c r="P54401" s="93"/>
    </row>
    <row r="54402" spans="14:16">
      <c r="N54402" s="102"/>
      <c r="O54402" s="93"/>
      <c r="P54402" s="93"/>
    </row>
    <row r="54403" spans="14:16">
      <c r="N54403" s="102"/>
      <c r="O54403" s="93"/>
      <c r="P54403" s="93"/>
    </row>
    <row r="54404" spans="14:16">
      <c r="N54404" s="102"/>
      <c r="O54404" s="93"/>
      <c r="P54404" s="93"/>
    </row>
    <row r="54405" spans="14:16">
      <c r="N54405" s="102"/>
      <c r="O54405" s="93"/>
      <c r="P54405" s="93"/>
    </row>
    <row r="54406" spans="14:16">
      <c r="N54406" s="102"/>
      <c r="O54406" s="93"/>
      <c r="P54406" s="93"/>
    </row>
    <row r="54407" spans="14:16">
      <c r="N54407" s="102"/>
      <c r="O54407" s="93"/>
      <c r="P54407" s="93"/>
    </row>
    <row r="54408" spans="14:16">
      <c r="N54408" s="102"/>
      <c r="O54408" s="93"/>
      <c r="P54408" s="93"/>
    </row>
    <row r="54409" spans="14:16">
      <c r="N54409" s="102"/>
      <c r="O54409" s="93"/>
      <c r="P54409" s="93"/>
    </row>
    <row r="54410" spans="14:16">
      <c r="N54410" s="102"/>
      <c r="O54410" s="93"/>
      <c r="P54410" s="93"/>
    </row>
    <row r="54411" spans="14:16">
      <c r="N54411" s="102"/>
      <c r="O54411" s="93"/>
      <c r="P54411" s="93"/>
    </row>
    <row r="54412" spans="14:16">
      <c r="N54412" s="102"/>
      <c r="O54412" s="93"/>
      <c r="P54412" s="93"/>
    </row>
    <row r="54413" spans="14:16">
      <c r="N54413" s="102"/>
      <c r="O54413" s="93"/>
      <c r="P54413" s="93"/>
    </row>
    <row r="54414" spans="14:16">
      <c r="N54414" s="102"/>
      <c r="O54414" s="93"/>
      <c r="P54414" s="93"/>
    </row>
    <row r="54415" spans="14:16">
      <c r="N54415" s="102"/>
      <c r="O54415" s="93"/>
      <c r="P54415" s="93"/>
    </row>
    <row r="54416" spans="14:16">
      <c r="N54416" s="102"/>
      <c r="O54416" s="93"/>
      <c r="P54416" s="93"/>
    </row>
    <row r="54417" spans="14:16">
      <c r="N54417" s="102"/>
      <c r="O54417" s="93"/>
      <c r="P54417" s="93"/>
    </row>
    <row r="54418" spans="14:16">
      <c r="N54418" s="102"/>
      <c r="O54418" s="93"/>
      <c r="P54418" s="93"/>
    </row>
    <row r="54419" spans="14:16">
      <c r="N54419" s="102"/>
      <c r="O54419" s="93"/>
      <c r="P54419" s="93"/>
    </row>
    <row r="54420" spans="14:16">
      <c r="N54420" s="102"/>
      <c r="O54420" s="93"/>
      <c r="P54420" s="93"/>
    </row>
    <row r="54421" spans="14:16">
      <c r="N54421" s="102"/>
      <c r="O54421" s="93"/>
      <c r="P54421" s="93"/>
    </row>
    <row r="54422" spans="14:16">
      <c r="N54422" s="102"/>
      <c r="O54422" s="93"/>
      <c r="P54422" s="93"/>
    </row>
    <row r="54423" spans="14:16">
      <c r="N54423" s="102"/>
      <c r="O54423" s="93"/>
      <c r="P54423" s="93"/>
    </row>
    <row r="54424" spans="14:16">
      <c r="N54424" s="102"/>
      <c r="O54424" s="93"/>
      <c r="P54424" s="93"/>
    </row>
    <row r="54425" spans="14:16">
      <c r="N54425" s="102"/>
      <c r="O54425" s="93"/>
      <c r="P54425" s="93"/>
    </row>
    <row r="54426" spans="14:16">
      <c r="N54426" s="102"/>
      <c r="O54426" s="93"/>
      <c r="P54426" s="93"/>
    </row>
    <row r="54427" spans="14:16">
      <c r="N54427" s="102"/>
      <c r="O54427" s="93"/>
      <c r="P54427" s="93"/>
    </row>
    <row r="54428" spans="14:16">
      <c r="N54428" s="102"/>
      <c r="O54428" s="93"/>
      <c r="P54428" s="93"/>
    </row>
    <row r="54429" spans="14:16">
      <c r="N54429" s="102"/>
      <c r="O54429" s="93"/>
      <c r="P54429" s="93"/>
    </row>
    <row r="54430" spans="14:16">
      <c r="N54430" s="102"/>
      <c r="O54430" s="93"/>
      <c r="P54430" s="93"/>
    </row>
    <row r="54431" spans="14:16">
      <c r="N54431" s="102"/>
      <c r="O54431" s="93"/>
      <c r="P54431" s="93"/>
    </row>
    <row r="54432" spans="14:16">
      <c r="N54432" s="102"/>
      <c r="O54432" s="93"/>
      <c r="P54432" s="93"/>
    </row>
    <row r="54433" spans="14:16">
      <c r="N54433" s="102"/>
      <c r="O54433" s="93"/>
      <c r="P54433" s="93"/>
    </row>
    <row r="54434" spans="14:16">
      <c r="N54434" s="102"/>
      <c r="O54434" s="93"/>
      <c r="P54434" s="93"/>
    </row>
    <row r="54435" spans="14:16">
      <c r="N54435" s="102"/>
      <c r="O54435" s="93"/>
      <c r="P54435" s="93"/>
    </row>
    <row r="54436" spans="14:16">
      <c r="N54436" s="102"/>
      <c r="O54436" s="93"/>
      <c r="P54436" s="93"/>
    </row>
    <row r="54437" spans="14:16">
      <c r="N54437" s="102"/>
      <c r="O54437" s="93"/>
      <c r="P54437" s="93"/>
    </row>
    <row r="54438" spans="14:16">
      <c r="N54438" s="102"/>
      <c r="O54438" s="93"/>
      <c r="P54438" s="93"/>
    </row>
    <row r="54439" spans="14:16">
      <c r="N54439" s="102"/>
      <c r="O54439" s="93"/>
      <c r="P54439" s="93"/>
    </row>
    <row r="54440" spans="14:16">
      <c r="N54440" s="102"/>
      <c r="O54440" s="93"/>
      <c r="P54440" s="93"/>
    </row>
    <row r="54441" spans="14:16">
      <c r="N54441" s="102"/>
      <c r="O54441" s="93"/>
      <c r="P54441" s="93"/>
    </row>
    <row r="54442" spans="14:16">
      <c r="N54442" s="102"/>
      <c r="O54442" s="93"/>
      <c r="P54442" s="93"/>
    </row>
    <row r="54443" spans="14:16">
      <c r="N54443" s="102"/>
      <c r="O54443" s="93"/>
      <c r="P54443" s="93"/>
    </row>
    <row r="54444" spans="14:16">
      <c r="N54444" s="102"/>
      <c r="O54444" s="93"/>
      <c r="P54444" s="93"/>
    </row>
    <row r="54445" spans="14:16">
      <c r="N54445" s="102"/>
      <c r="O54445" s="93"/>
      <c r="P54445" s="93"/>
    </row>
    <row r="54446" spans="14:16">
      <c r="N54446" s="102"/>
      <c r="O54446" s="93"/>
      <c r="P54446" s="93"/>
    </row>
    <row r="54447" spans="14:16">
      <c r="N54447" s="102"/>
      <c r="O54447" s="93"/>
      <c r="P54447" s="93"/>
    </row>
    <row r="54448" spans="14:16">
      <c r="N54448" s="102"/>
      <c r="O54448" s="93"/>
      <c r="P54448" s="93"/>
    </row>
    <row r="54449" spans="14:16">
      <c r="N54449" s="102"/>
      <c r="O54449" s="93"/>
      <c r="P54449" s="93"/>
    </row>
    <row r="54450" spans="14:16">
      <c r="N54450" s="102"/>
      <c r="O54450" s="93"/>
      <c r="P54450" s="93"/>
    </row>
    <row r="54451" spans="14:16">
      <c r="N54451" s="102"/>
      <c r="O54451" s="93"/>
      <c r="P54451" s="93"/>
    </row>
    <row r="54452" spans="14:16">
      <c r="N54452" s="102"/>
      <c r="O54452" s="93"/>
      <c r="P54452" s="93"/>
    </row>
    <row r="54453" spans="14:16">
      <c r="N54453" s="102"/>
      <c r="O54453" s="93"/>
      <c r="P54453" s="93"/>
    </row>
    <row r="54454" spans="14:16">
      <c r="N54454" s="102"/>
      <c r="O54454" s="93"/>
      <c r="P54454" s="93"/>
    </row>
    <row r="54455" spans="14:16">
      <c r="N54455" s="102"/>
      <c r="O54455" s="93"/>
      <c r="P54455" s="93"/>
    </row>
    <row r="54456" spans="14:16">
      <c r="N54456" s="102"/>
      <c r="O54456" s="93"/>
      <c r="P54456" s="93"/>
    </row>
    <row r="54457" spans="14:16">
      <c r="N54457" s="102"/>
      <c r="O54457" s="93"/>
      <c r="P54457" s="93"/>
    </row>
    <row r="54458" spans="14:16">
      <c r="N54458" s="102"/>
      <c r="O54458" s="93"/>
      <c r="P54458" s="93"/>
    </row>
    <row r="54459" spans="14:16">
      <c r="N54459" s="102"/>
      <c r="O54459" s="93"/>
      <c r="P54459" s="93"/>
    </row>
    <row r="54460" spans="14:16">
      <c r="N54460" s="102"/>
      <c r="O54460" s="93"/>
      <c r="P54460" s="93"/>
    </row>
    <row r="54461" spans="14:16">
      <c r="N54461" s="102"/>
      <c r="O54461" s="93"/>
      <c r="P54461" s="93"/>
    </row>
    <row r="54462" spans="14:16">
      <c r="N54462" s="102"/>
      <c r="O54462" s="93"/>
      <c r="P54462" s="93"/>
    </row>
    <row r="54463" spans="14:16">
      <c r="N54463" s="102"/>
      <c r="O54463" s="93"/>
      <c r="P54463" s="93"/>
    </row>
    <row r="54464" spans="14:16">
      <c r="N54464" s="102"/>
      <c r="O54464" s="93"/>
      <c r="P54464" s="93"/>
    </row>
    <row r="54465" spans="14:16">
      <c r="N54465" s="102"/>
      <c r="O54465" s="93"/>
      <c r="P54465" s="93"/>
    </row>
    <row r="54466" spans="14:16">
      <c r="N54466" s="102"/>
      <c r="O54466" s="93"/>
      <c r="P54466" s="93"/>
    </row>
    <row r="54467" spans="14:16">
      <c r="N54467" s="102"/>
      <c r="O54467" s="93"/>
      <c r="P54467" s="93"/>
    </row>
    <row r="54468" spans="14:16">
      <c r="N54468" s="102"/>
      <c r="O54468" s="93"/>
      <c r="P54468" s="93"/>
    </row>
    <row r="54469" spans="14:16">
      <c r="N54469" s="102"/>
      <c r="O54469" s="93"/>
      <c r="P54469" s="93"/>
    </row>
    <row r="54470" spans="14:16">
      <c r="N54470" s="102"/>
      <c r="O54470" s="93"/>
      <c r="P54470" s="93"/>
    </row>
    <row r="54471" spans="14:16">
      <c r="N54471" s="102"/>
      <c r="O54471" s="93"/>
      <c r="P54471" s="93"/>
    </row>
    <row r="54472" spans="14:16">
      <c r="N54472" s="102"/>
      <c r="O54472" s="93"/>
      <c r="P54472" s="93"/>
    </row>
    <row r="54473" spans="14:16">
      <c r="N54473" s="102"/>
      <c r="O54473" s="93"/>
      <c r="P54473" s="93"/>
    </row>
    <row r="54474" spans="14:16">
      <c r="N54474" s="102"/>
      <c r="O54474" s="93"/>
      <c r="P54474" s="93"/>
    </row>
    <row r="54475" spans="14:16">
      <c r="N54475" s="102"/>
      <c r="O54475" s="93"/>
      <c r="P54475" s="93"/>
    </row>
    <row r="54476" spans="14:16">
      <c r="N54476" s="102"/>
      <c r="O54476" s="93"/>
      <c r="P54476" s="93"/>
    </row>
    <row r="54477" spans="14:16">
      <c r="N54477" s="102"/>
      <c r="O54477" s="93"/>
      <c r="P54477" s="93"/>
    </row>
    <row r="54478" spans="14:16">
      <c r="N54478" s="102"/>
      <c r="O54478" s="93"/>
      <c r="P54478" s="93"/>
    </row>
    <row r="54479" spans="14:16">
      <c r="N54479" s="102"/>
      <c r="O54479" s="93"/>
      <c r="P54479" s="93"/>
    </row>
    <row r="54480" spans="14:16">
      <c r="N54480" s="102"/>
      <c r="O54480" s="93"/>
      <c r="P54480" s="93"/>
    </row>
    <row r="54481" spans="14:16">
      <c r="N54481" s="102"/>
      <c r="O54481" s="93"/>
      <c r="P54481" s="93"/>
    </row>
    <row r="54482" spans="14:16">
      <c r="N54482" s="102"/>
      <c r="O54482" s="93"/>
      <c r="P54482" s="93"/>
    </row>
    <row r="54483" spans="14:16">
      <c r="N54483" s="102"/>
      <c r="O54483" s="93"/>
      <c r="P54483" s="93"/>
    </row>
    <row r="54484" spans="14:16">
      <c r="N54484" s="102"/>
      <c r="O54484" s="93"/>
      <c r="P54484" s="93"/>
    </row>
    <row r="54485" spans="14:16">
      <c r="N54485" s="102"/>
      <c r="O54485" s="93"/>
      <c r="P54485" s="93"/>
    </row>
    <row r="54486" spans="14:16">
      <c r="N54486" s="102"/>
      <c r="O54486" s="93"/>
      <c r="P54486" s="93"/>
    </row>
    <row r="54487" spans="14:16">
      <c r="N54487" s="102"/>
      <c r="O54487" s="93"/>
      <c r="P54487" s="93"/>
    </row>
    <row r="54488" spans="14:16">
      <c r="N54488" s="102"/>
      <c r="O54488" s="93"/>
      <c r="P54488" s="93"/>
    </row>
    <row r="54489" spans="14:16">
      <c r="N54489" s="102"/>
      <c r="O54489" s="93"/>
      <c r="P54489" s="93"/>
    </row>
    <row r="54490" spans="14:16">
      <c r="N54490" s="102"/>
      <c r="O54490" s="93"/>
      <c r="P54490" s="93"/>
    </row>
    <row r="54491" spans="14:16">
      <c r="N54491" s="102"/>
      <c r="O54491" s="93"/>
      <c r="P54491" s="93"/>
    </row>
    <row r="54492" spans="14:16">
      <c r="N54492" s="102"/>
      <c r="O54492" s="93"/>
      <c r="P54492" s="93"/>
    </row>
    <row r="54493" spans="14:16">
      <c r="N54493" s="102"/>
      <c r="O54493" s="93"/>
      <c r="P54493" s="93"/>
    </row>
    <row r="54494" spans="14:16">
      <c r="N54494" s="102"/>
      <c r="O54494" s="93"/>
      <c r="P54494" s="93"/>
    </row>
    <row r="54495" spans="14:16">
      <c r="N54495" s="102"/>
      <c r="O54495" s="93"/>
      <c r="P54495" s="93"/>
    </row>
    <row r="54496" spans="14:16">
      <c r="N54496" s="102"/>
      <c r="O54496" s="93"/>
      <c r="P54496" s="93"/>
    </row>
    <row r="54497" spans="14:16">
      <c r="N54497" s="102"/>
      <c r="O54497" s="93"/>
      <c r="P54497" s="93"/>
    </row>
    <row r="54498" spans="14:16">
      <c r="N54498" s="102"/>
      <c r="O54498" s="93"/>
      <c r="P54498" s="93"/>
    </row>
    <row r="54499" spans="14:16">
      <c r="N54499" s="102"/>
      <c r="O54499" s="93"/>
      <c r="P54499" s="93"/>
    </row>
    <row r="54500" spans="14:16">
      <c r="N54500" s="102"/>
      <c r="O54500" s="93"/>
      <c r="P54500" s="93"/>
    </row>
    <row r="54501" spans="14:16">
      <c r="N54501" s="102"/>
      <c r="O54501" s="93"/>
      <c r="P54501" s="93"/>
    </row>
    <row r="54502" spans="14:16">
      <c r="N54502" s="102"/>
      <c r="O54502" s="93"/>
      <c r="P54502" s="93"/>
    </row>
    <row r="54503" spans="14:16">
      <c r="N54503" s="102"/>
      <c r="O54503" s="93"/>
      <c r="P54503" s="93"/>
    </row>
    <row r="54504" spans="14:16">
      <c r="N54504" s="102"/>
      <c r="O54504" s="93"/>
      <c r="P54504" s="93"/>
    </row>
    <row r="54505" spans="14:16">
      <c r="N54505" s="102"/>
      <c r="O54505" s="93"/>
      <c r="P54505" s="93"/>
    </row>
    <row r="54506" spans="14:16">
      <c r="N54506" s="102"/>
      <c r="O54506" s="93"/>
      <c r="P54506" s="93"/>
    </row>
    <row r="54507" spans="14:16">
      <c r="N54507" s="102"/>
      <c r="O54507" s="93"/>
      <c r="P54507" s="93"/>
    </row>
    <row r="54508" spans="14:16">
      <c r="N54508" s="102"/>
      <c r="O54508" s="93"/>
      <c r="P54508" s="93"/>
    </row>
    <row r="54509" spans="14:16">
      <c r="N54509" s="102"/>
      <c r="O54509" s="93"/>
      <c r="P54509" s="93"/>
    </row>
    <row r="54510" spans="14:16">
      <c r="N54510" s="102"/>
      <c r="O54510" s="93"/>
      <c r="P54510" s="93"/>
    </row>
    <row r="54511" spans="14:16">
      <c r="N54511" s="102"/>
      <c r="O54511" s="93"/>
      <c r="P54511" s="93"/>
    </row>
    <row r="54512" spans="14:16">
      <c r="N54512" s="102"/>
      <c r="O54512" s="93"/>
      <c r="P54512" s="93"/>
    </row>
    <row r="54513" spans="14:16">
      <c r="N54513" s="102"/>
      <c r="O54513" s="93"/>
      <c r="P54513" s="93"/>
    </row>
    <row r="54514" spans="14:16">
      <c r="N54514" s="102"/>
      <c r="O54514" s="93"/>
      <c r="P54514" s="93"/>
    </row>
    <row r="54515" spans="14:16">
      <c r="N54515" s="102"/>
      <c r="O54515" s="93"/>
      <c r="P54515" s="93"/>
    </row>
    <row r="54516" spans="14:16">
      <c r="N54516" s="102"/>
      <c r="O54516" s="93"/>
      <c r="P54516" s="93"/>
    </row>
    <row r="54517" spans="14:16">
      <c r="N54517" s="102"/>
      <c r="O54517" s="93"/>
      <c r="P54517" s="93"/>
    </row>
    <row r="54518" spans="14:16">
      <c r="N54518" s="102"/>
      <c r="O54518" s="93"/>
      <c r="P54518" s="93"/>
    </row>
    <row r="54519" spans="14:16">
      <c r="N54519" s="102"/>
      <c r="O54519" s="93"/>
      <c r="P54519" s="93"/>
    </row>
    <row r="54520" spans="14:16">
      <c r="N54520" s="102"/>
      <c r="O54520" s="93"/>
      <c r="P54520" s="93"/>
    </row>
    <row r="54521" spans="14:16">
      <c r="N54521" s="102"/>
      <c r="O54521" s="93"/>
      <c r="P54521" s="93"/>
    </row>
    <row r="54522" spans="14:16">
      <c r="N54522" s="102"/>
      <c r="O54522" s="93"/>
      <c r="P54522" s="93"/>
    </row>
    <row r="54523" spans="14:16">
      <c r="N54523" s="102"/>
      <c r="O54523" s="93"/>
      <c r="P54523" s="93"/>
    </row>
    <row r="54524" spans="14:16">
      <c r="N54524" s="102"/>
      <c r="O54524" s="93"/>
      <c r="P54524" s="93"/>
    </row>
    <row r="54525" spans="14:16">
      <c r="N54525" s="102"/>
      <c r="O54525" s="93"/>
      <c r="P54525" s="93"/>
    </row>
    <row r="54526" spans="14:16">
      <c r="N54526" s="102"/>
      <c r="O54526" s="93"/>
      <c r="P54526" s="93"/>
    </row>
    <row r="54527" spans="14:16">
      <c r="N54527" s="102"/>
      <c r="O54527" s="93"/>
      <c r="P54527" s="93"/>
    </row>
    <row r="54528" spans="14:16">
      <c r="N54528" s="102"/>
      <c r="O54528" s="93"/>
      <c r="P54528" s="93"/>
    </row>
    <row r="54529" spans="14:16">
      <c r="N54529" s="102"/>
      <c r="O54529" s="93"/>
      <c r="P54529" s="93"/>
    </row>
    <row r="54530" spans="14:16">
      <c r="N54530" s="102"/>
      <c r="O54530" s="93"/>
      <c r="P54530" s="93"/>
    </row>
    <row r="54531" spans="14:16">
      <c r="N54531" s="102"/>
      <c r="O54531" s="93"/>
      <c r="P54531" s="93"/>
    </row>
    <row r="54532" spans="14:16">
      <c r="N54532" s="102"/>
      <c r="O54532" s="93"/>
      <c r="P54532" s="93"/>
    </row>
    <row r="54533" spans="14:16">
      <c r="N54533" s="102"/>
      <c r="O54533" s="93"/>
      <c r="P54533" s="93"/>
    </row>
    <row r="54534" spans="14:16">
      <c r="N54534" s="102"/>
      <c r="O54534" s="93"/>
      <c r="P54534" s="93"/>
    </row>
    <row r="54535" spans="14:16">
      <c r="N54535" s="102"/>
      <c r="O54535" s="93"/>
      <c r="P54535" s="93"/>
    </row>
    <row r="54536" spans="14:16">
      <c r="N54536" s="102"/>
      <c r="O54536" s="93"/>
      <c r="P54536" s="93"/>
    </row>
    <row r="54537" spans="14:16">
      <c r="N54537" s="102"/>
      <c r="O54537" s="93"/>
      <c r="P54537" s="93"/>
    </row>
    <row r="54538" spans="14:16">
      <c r="N54538" s="102"/>
      <c r="O54538" s="93"/>
      <c r="P54538" s="93"/>
    </row>
    <row r="54539" spans="14:16">
      <c r="N54539" s="102"/>
      <c r="O54539" s="93"/>
      <c r="P54539" s="93"/>
    </row>
    <row r="54540" spans="14:16">
      <c r="N54540" s="102"/>
      <c r="O54540" s="93"/>
      <c r="P54540" s="93"/>
    </row>
    <row r="54541" spans="14:16">
      <c r="N54541" s="102"/>
      <c r="O54541" s="93"/>
      <c r="P54541" s="93"/>
    </row>
    <row r="54542" spans="14:16">
      <c r="N54542" s="102"/>
      <c r="O54542" s="93"/>
      <c r="P54542" s="93"/>
    </row>
    <row r="54543" spans="14:16">
      <c r="N54543" s="102"/>
      <c r="O54543" s="93"/>
      <c r="P54543" s="93"/>
    </row>
    <row r="54544" spans="14:16">
      <c r="N54544" s="102"/>
      <c r="O54544" s="93"/>
      <c r="P54544" s="93"/>
    </row>
    <row r="54545" spans="14:16">
      <c r="N54545" s="102"/>
      <c r="O54545" s="93"/>
      <c r="P54545" s="93"/>
    </row>
    <row r="54546" spans="14:16">
      <c r="N54546" s="102"/>
      <c r="O54546" s="93"/>
      <c r="P54546" s="93"/>
    </row>
    <row r="54547" spans="14:16">
      <c r="N54547" s="102"/>
      <c r="O54547" s="93"/>
      <c r="P54547" s="93"/>
    </row>
    <row r="54548" spans="14:16">
      <c r="N54548" s="102"/>
      <c r="O54548" s="93"/>
      <c r="P54548" s="93"/>
    </row>
    <row r="54549" spans="14:16">
      <c r="N54549" s="102"/>
      <c r="O54549" s="93"/>
      <c r="P54549" s="93"/>
    </row>
    <row r="54550" spans="14:16">
      <c r="N54550" s="102"/>
      <c r="O54550" s="93"/>
      <c r="P54550" s="93"/>
    </row>
    <row r="54551" spans="14:16">
      <c r="N54551" s="102"/>
      <c r="O54551" s="93"/>
      <c r="P54551" s="93"/>
    </row>
    <row r="54552" spans="14:16">
      <c r="N54552" s="102"/>
      <c r="O54552" s="93"/>
      <c r="P54552" s="93"/>
    </row>
    <row r="54553" spans="14:16">
      <c r="N54553" s="102"/>
      <c r="O54553" s="93"/>
      <c r="P54553" s="93"/>
    </row>
    <row r="54554" spans="14:16">
      <c r="N54554" s="102"/>
      <c r="O54554" s="93"/>
      <c r="P54554" s="93"/>
    </row>
    <row r="54555" spans="14:16">
      <c r="N54555" s="102"/>
      <c r="O54555" s="93"/>
      <c r="P54555" s="93"/>
    </row>
    <row r="54556" spans="14:16">
      <c r="N54556" s="102"/>
      <c r="O54556" s="93"/>
      <c r="P54556" s="93"/>
    </row>
    <row r="54557" spans="14:16">
      <c r="N54557" s="102"/>
      <c r="O54557" s="93"/>
      <c r="P54557" s="93"/>
    </row>
    <row r="54558" spans="14:16">
      <c r="N54558" s="102"/>
      <c r="O54558" s="93"/>
      <c r="P54558" s="93"/>
    </row>
    <row r="54559" spans="14:16">
      <c r="N54559" s="102"/>
      <c r="O54559" s="93"/>
      <c r="P54559" s="93"/>
    </row>
    <row r="54560" spans="14:16">
      <c r="N54560" s="102"/>
      <c r="O54560" s="93"/>
      <c r="P54560" s="93"/>
    </row>
    <row r="54561" spans="14:16">
      <c r="N54561" s="102"/>
      <c r="O54561" s="93"/>
      <c r="P54561" s="93"/>
    </row>
    <row r="54562" spans="14:16">
      <c r="N54562" s="102"/>
      <c r="O54562" s="93"/>
      <c r="P54562" s="93"/>
    </row>
    <row r="54563" spans="14:16">
      <c r="N54563" s="102"/>
      <c r="O54563" s="93"/>
      <c r="P54563" s="93"/>
    </row>
    <row r="54564" spans="14:16">
      <c r="N54564" s="102"/>
      <c r="O54564" s="93"/>
      <c r="P54564" s="93"/>
    </row>
    <row r="54565" spans="14:16">
      <c r="N54565" s="102"/>
      <c r="O54565" s="93"/>
      <c r="P54565" s="93"/>
    </row>
    <row r="54566" spans="14:16">
      <c r="N54566" s="102"/>
      <c r="O54566" s="93"/>
      <c r="P54566" s="93"/>
    </row>
    <row r="54567" spans="14:16">
      <c r="N54567" s="102"/>
      <c r="O54567" s="93"/>
      <c r="P54567" s="93"/>
    </row>
    <row r="54568" spans="14:16">
      <c r="N54568" s="102"/>
      <c r="O54568" s="93"/>
      <c r="P54568" s="93"/>
    </row>
    <row r="54569" spans="14:16">
      <c r="N54569" s="102"/>
      <c r="O54569" s="93"/>
      <c r="P54569" s="93"/>
    </row>
    <row r="54570" spans="14:16">
      <c r="N54570" s="102"/>
      <c r="O54570" s="93"/>
      <c r="P54570" s="93"/>
    </row>
    <row r="54571" spans="14:16">
      <c r="N54571" s="102"/>
      <c r="O54571" s="93"/>
      <c r="P54571" s="93"/>
    </row>
    <row r="54572" spans="14:16">
      <c r="N54572" s="102"/>
      <c r="O54572" s="93"/>
      <c r="P54572" s="93"/>
    </row>
    <row r="54573" spans="14:16">
      <c r="N54573" s="102"/>
      <c r="O54573" s="93"/>
      <c r="P54573" s="93"/>
    </row>
    <row r="54574" spans="14:16">
      <c r="N54574" s="102"/>
      <c r="O54574" s="93"/>
      <c r="P54574" s="93"/>
    </row>
    <row r="54575" spans="14:16">
      <c r="N54575" s="102"/>
      <c r="O54575" s="93"/>
      <c r="P54575" s="93"/>
    </row>
    <row r="54576" spans="14:16">
      <c r="N54576" s="102"/>
      <c r="O54576" s="93"/>
      <c r="P54576" s="93"/>
    </row>
    <row r="54577" spans="14:16">
      <c r="N54577" s="102"/>
      <c r="O54577" s="93"/>
      <c r="P54577" s="93"/>
    </row>
    <row r="54578" spans="14:16">
      <c r="N54578" s="102"/>
      <c r="O54578" s="93"/>
      <c r="P54578" s="93"/>
    </row>
    <row r="54579" spans="14:16">
      <c r="N54579" s="102"/>
      <c r="O54579" s="93"/>
      <c r="P54579" s="93"/>
    </row>
    <row r="54580" spans="14:16">
      <c r="N54580" s="102"/>
      <c r="O54580" s="93"/>
      <c r="P54580" s="93"/>
    </row>
    <row r="54581" spans="14:16">
      <c r="N54581" s="102"/>
      <c r="O54581" s="93"/>
      <c r="P54581" s="93"/>
    </row>
    <row r="54582" spans="14:16">
      <c r="N54582" s="102"/>
      <c r="O54582" s="93"/>
      <c r="P54582" s="93"/>
    </row>
    <row r="54583" spans="14:16">
      <c r="N54583" s="102"/>
      <c r="O54583" s="93"/>
      <c r="P54583" s="93"/>
    </row>
    <row r="54584" spans="14:16">
      <c r="N54584" s="102"/>
      <c r="O54584" s="93"/>
      <c r="P54584" s="93"/>
    </row>
    <row r="54585" spans="14:16">
      <c r="N54585" s="102"/>
      <c r="O54585" s="93"/>
      <c r="P54585" s="93"/>
    </row>
    <row r="54586" spans="14:16">
      <c r="N54586" s="102"/>
      <c r="O54586" s="93"/>
      <c r="P54586" s="93"/>
    </row>
    <row r="54587" spans="14:16">
      <c r="N54587" s="102"/>
      <c r="O54587" s="93"/>
      <c r="P54587" s="93"/>
    </row>
    <row r="54588" spans="14:16">
      <c r="N54588" s="102"/>
      <c r="O54588" s="93"/>
      <c r="P54588" s="93"/>
    </row>
    <row r="54589" spans="14:16">
      <c r="N54589" s="102"/>
      <c r="O54589" s="93"/>
      <c r="P54589" s="93"/>
    </row>
    <row r="54590" spans="14:16">
      <c r="N54590" s="102"/>
      <c r="O54590" s="93"/>
      <c r="P54590" s="93"/>
    </row>
    <row r="54591" spans="14:16">
      <c r="N54591" s="102"/>
      <c r="O54591" s="93"/>
      <c r="P54591" s="93"/>
    </row>
    <row r="54592" spans="14:16">
      <c r="N54592" s="102"/>
      <c r="O54592" s="93"/>
      <c r="P54592" s="93"/>
    </row>
    <row r="54593" spans="14:16">
      <c r="N54593" s="102"/>
      <c r="O54593" s="93"/>
      <c r="P54593" s="93"/>
    </row>
    <row r="54594" spans="14:16">
      <c r="N54594" s="102"/>
      <c r="O54594" s="93"/>
      <c r="P54594" s="93"/>
    </row>
    <row r="54595" spans="14:16">
      <c r="N54595" s="102"/>
      <c r="O54595" s="93"/>
      <c r="P54595" s="93"/>
    </row>
    <row r="54596" spans="14:16">
      <c r="N54596" s="102"/>
      <c r="O54596" s="93"/>
      <c r="P54596" s="93"/>
    </row>
    <row r="54597" spans="14:16">
      <c r="N54597" s="102"/>
      <c r="O54597" s="93"/>
      <c r="P54597" s="93"/>
    </row>
    <row r="54598" spans="14:16">
      <c r="N54598" s="102"/>
      <c r="O54598" s="93"/>
      <c r="P54598" s="93"/>
    </row>
    <row r="54599" spans="14:16">
      <c r="N54599" s="102"/>
      <c r="O54599" s="93"/>
      <c r="P54599" s="93"/>
    </row>
    <row r="54600" spans="14:16">
      <c r="N54600" s="102"/>
      <c r="O54600" s="93"/>
      <c r="P54600" s="93"/>
    </row>
    <row r="54601" spans="14:16">
      <c r="N54601" s="102"/>
      <c r="O54601" s="93"/>
      <c r="P54601" s="93"/>
    </row>
    <row r="54602" spans="14:16">
      <c r="N54602" s="102"/>
      <c r="O54602" s="93"/>
      <c r="P54602" s="93"/>
    </row>
    <row r="54603" spans="14:16">
      <c r="N54603" s="102"/>
      <c r="O54603" s="93"/>
      <c r="P54603" s="93"/>
    </row>
    <row r="54604" spans="14:16">
      <c r="N54604" s="102"/>
      <c r="O54604" s="93"/>
      <c r="P54604" s="93"/>
    </row>
    <row r="54605" spans="14:16">
      <c r="N54605" s="102"/>
      <c r="O54605" s="93"/>
      <c r="P54605" s="93"/>
    </row>
    <row r="54606" spans="14:16">
      <c r="N54606" s="102"/>
      <c r="O54606" s="93"/>
      <c r="P54606" s="93"/>
    </row>
    <row r="54607" spans="14:16">
      <c r="N54607" s="102"/>
      <c r="O54607" s="93"/>
      <c r="P54607" s="93"/>
    </row>
    <row r="54608" spans="14:16">
      <c r="N54608" s="102"/>
      <c r="O54608" s="93"/>
      <c r="P54608" s="93"/>
    </row>
    <row r="54609" spans="14:16">
      <c r="N54609" s="102"/>
      <c r="O54609" s="93"/>
      <c r="P54609" s="93"/>
    </row>
    <row r="54610" spans="14:16">
      <c r="N54610" s="102"/>
      <c r="O54610" s="93"/>
      <c r="P54610" s="93"/>
    </row>
    <row r="54611" spans="14:16">
      <c r="N54611" s="102"/>
      <c r="O54611" s="93"/>
      <c r="P54611" s="93"/>
    </row>
    <row r="54612" spans="14:16">
      <c r="N54612" s="102"/>
      <c r="O54612" s="93"/>
      <c r="P54612" s="93"/>
    </row>
    <row r="54613" spans="14:16">
      <c r="N54613" s="102"/>
      <c r="O54613" s="93"/>
      <c r="P54613" s="93"/>
    </row>
    <row r="54614" spans="14:16">
      <c r="N54614" s="102"/>
      <c r="O54614" s="93"/>
      <c r="P54614" s="93"/>
    </row>
    <row r="54615" spans="14:16">
      <c r="N54615" s="102"/>
      <c r="O54615" s="93"/>
      <c r="P54615" s="93"/>
    </row>
    <row r="54616" spans="14:16">
      <c r="N54616" s="102"/>
      <c r="O54616" s="93"/>
      <c r="P54616" s="93"/>
    </row>
    <row r="54617" spans="14:16">
      <c r="N54617" s="102"/>
      <c r="O54617" s="93"/>
      <c r="P54617" s="93"/>
    </row>
    <row r="54618" spans="14:16">
      <c r="N54618" s="102"/>
      <c r="O54618" s="93"/>
      <c r="P54618" s="93"/>
    </row>
    <row r="54619" spans="14:16">
      <c r="N54619" s="102"/>
      <c r="O54619" s="93"/>
      <c r="P54619" s="93"/>
    </row>
    <row r="54620" spans="14:16">
      <c r="N54620" s="102"/>
      <c r="O54620" s="93"/>
      <c r="P54620" s="93"/>
    </row>
    <row r="54621" spans="14:16">
      <c r="N54621" s="102"/>
      <c r="O54621" s="93"/>
      <c r="P54621" s="93"/>
    </row>
    <row r="54622" spans="14:16">
      <c r="N54622" s="102"/>
      <c r="O54622" s="93"/>
      <c r="P54622" s="93"/>
    </row>
    <row r="54623" spans="14:16">
      <c r="N54623" s="102"/>
      <c r="O54623" s="93"/>
      <c r="P54623" s="93"/>
    </row>
    <row r="54624" spans="14:16">
      <c r="N54624" s="102"/>
      <c r="O54624" s="93"/>
      <c r="P54624" s="93"/>
    </row>
    <row r="54625" spans="14:16">
      <c r="N54625" s="102"/>
      <c r="O54625" s="93"/>
      <c r="P54625" s="93"/>
    </row>
    <row r="54626" spans="14:16">
      <c r="N54626" s="102"/>
      <c r="O54626" s="93"/>
      <c r="P54626" s="93"/>
    </row>
    <row r="54627" spans="14:16">
      <c r="N54627" s="102"/>
      <c r="O54627" s="93"/>
      <c r="P54627" s="93"/>
    </row>
    <row r="54628" spans="14:16">
      <c r="N54628" s="102"/>
      <c r="O54628" s="93"/>
      <c r="P54628" s="93"/>
    </row>
    <row r="54629" spans="14:16">
      <c r="N54629" s="102"/>
      <c r="O54629" s="93"/>
      <c r="P54629" s="93"/>
    </row>
    <row r="54630" spans="14:16">
      <c r="N54630" s="102"/>
      <c r="O54630" s="93"/>
      <c r="P54630" s="93"/>
    </row>
    <row r="54631" spans="14:16">
      <c r="N54631" s="102"/>
      <c r="O54631" s="93"/>
      <c r="P54631" s="93"/>
    </row>
    <row r="54632" spans="14:16">
      <c r="N54632" s="102"/>
      <c r="O54632" s="93"/>
      <c r="P54632" s="93"/>
    </row>
    <row r="54633" spans="14:16">
      <c r="N54633" s="102"/>
      <c r="O54633" s="93"/>
      <c r="P54633" s="93"/>
    </row>
    <row r="54634" spans="14:16">
      <c r="N54634" s="102"/>
      <c r="O54634" s="93"/>
      <c r="P54634" s="93"/>
    </row>
    <row r="54635" spans="14:16">
      <c r="N54635" s="102"/>
      <c r="O54635" s="93"/>
      <c r="P54635" s="93"/>
    </row>
    <row r="54636" spans="14:16">
      <c r="N54636" s="102"/>
      <c r="O54636" s="93"/>
      <c r="P54636" s="93"/>
    </row>
    <row r="54637" spans="14:16">
      <c r="N54637" s="102"/>
      <c r="O54637" s="93"/>
      <c r="P54637" s="93"/>
    </row>
    <row r="54638" spans="14:16">
      <c r="N54638" s="102"/>
      <c r="O54638" s="93"/>
      <c r="P54638" s="93"/>
    </row>
    <row r="54639" spans="14:16">
      <c r="N54639" s="102"/>
      <c r="O54639" s="93"/>
      <c r="P54639" s="93"/>
    </row>
    <row r="54640" spans="14:16">
      <c r="N54640" s="102"/>
      <c r="O54640" s="93"/>
      <c r="P54640" s="93"/>
    </row>
    <row r="54641" spans="14:16">
      <c r="N54641" s="102"/>
      <c r="O54641" s="93"/>
      <c r="P54641" s="93"/>
    </row>
    <row r="54642" spans="14:16">
      <c r="N54642" s="102"/>
      <c r="O54642" s="93"/>
      <c r="P54642" s="93"/>
    </row>
    <row r="54643" spans="14:16">
      <c r="N54643" s="102"/>
      <c r="O54643" s="93"/>
      <c r="P54643" s="93"/>
    </row>
    <row r="54644" spans="14:16">
      <c r="N54644" s="102"/>
      <c r="O54644" s="93"/>
      <c r="P54644" s="93"/>
    </row>
    <row r="54645" spans="14:16">
      <c r="N54645" s="102"/>
      <c r="O54645" s="93"/>
      <c r="P54645" s="93"/>
    </row>
    <row r="54646" spans="14:16">
      <c r="N54646" s="102"/>
      <c r="O54646" s="93"/>
      <c r="P54646" s="93"/>
    </row>
    <row r="54647" spans="14:16">
      <c r="N54647" s="102"/>
      <c r="O54647" s="93"/>
      <c r="P54647" s="93"/>
    </row>
    <row r="54648" spans="14:16">
      <c r="N54648" s="102"/>
      <c r="O54648" s="93"/>
      <c r="P54648" s="93"/>
    </row>
    <row r="54649" spans="14:16">
      <c r="N54649" s="102"/>
      <c r="O54649" s="93"/>
      <c r="P54649" s="93"/>
    </row>
    <row r="54650" spans="14:16">
      <c r="N54650" s="102"/>
      <c r="O54650" s="93"/>
      <c r="P54650" s="93"/>
    </row>
    <row r="54651" spans="14:16">
      <c r="N54651" s="102"/>
      <c r="O54651" s="93"/>
      <c r="P54651" s="93"/>
    </row>
    <row r="54652" spans="14:16">
      <c r="N54652" s="102"/>
      <c r="O54652" s="93"/>
      <c r="P54652" s="93"/>
    </row>
    <row r="54653" spans="14:16">
      <c r="N54653" s="102"/>
      <c r="O54653" s="93"/>
      <c r="P54653" s="93"/>
    </row>
    <row r="54654" spans="14:16">
      <c r="N54654" s="102"/>
      <c r="O54654" s="93"/>
      <c r="P54654" s="93"/>
    </row>
    <row r="54655" spans="14:16">
      <c r="N54655" s="102"/>
      <c r="O54655" s="93"/>
      <c r="P54655" s="93"/>
    </row>
    <row r="54656" spans="14:16">
      <c r="N54656" s="102"/>
      <c r="O54656" s="93"/>
      <c r="P54656" s="93"/>
    </row>
    <row r="54657" spans="14:16">
      <c r="N54657" s="102"/>
      <c r="O54657" s="93"/>
      <c r="P54657" s="93"/>
    </row>
    <row r="54658" spans="14:16">
      <c r="N54658" s="102"/>
      <c r="O54658" s="93"/>
      <c r="P54658" s="93"/>
    </row>
    <row r="54659" spans="14:16">
      <c r="N54659" s="102"/>
      <c r="O54659" s="93"/>
      <c r="P54659" s="93"/>
    </row>
    <row r="54660" spans="14:16">
      <c r="N54660" s="102"/>
      <c r="O54660" s="93"/>
      <c r="P54660" s="93"/>
    </row>
    <row r="54661" spans="14:16">
      <c r="N54661" s="102"/>
      <c r="O54661" s="93"/>
      <c r="P54661" s="93"/>
    </row>
    <row r="54662" spans="14:16">
      <c r="N54662" s="102"/>
      <c r="O54662" s="93"/>
      <c r="P54662" s="93"/>
    </row>
    <row r="54663" spans="14:16">
      <c r="N54663" s="102"/>
      <c r="O54663" s="93"/>
      <c r="P54663" s="93"/>
    </row>
    <row r="54664" spans="14:16">
      <c r="N54664" s="102"/>
      <c r="O54664" s="93"/>
      <c r="P54664" s="93"/>
    </row>
    <row r="54665" spans="14:16">
      <c r="N54665" s="102"/>
      <c r="O54665" s="93"/>
      <c r="P54665" s="93"/>
    </row>
    <row r="54666" spans="14:16">
      <c r="N54666" s="102"/>
      <c r="O54666" s="93"/>
      <c r="P54666" s="93"/>
    </row>
    <row r="54667" spans="14:16">
      <c r="N54667" s="102"/>
      <c r="O54667" s="93"/>
      <c r="P54667" s="93"/>
    </row>
    <row r="54668" spans="14:16">
      <c r="N54668" s="102"/>
      <c r="O54668" s="93"/>
      <c r="P54668" s="93"/>
    </row>
    <row r="54669" spans="14:16">
      <c r="N54669" s="102"/>
      <c r="O54669" s="93"/>
      <c r="P54669" s="93"/>
    </row>
    <row r="54670" spans="14:16">
      <c r="N54670" s="102"/>
      <c r="O54670" s="93"/>
      <c r="P54670" s="93"/>
    </row>
    <row r="54671" spans="14:16">
      <c r="N54671" s="102"/>
      <c r="O54671" s="93"/>
      <c r="P54671" s="93"/>
    </row>
    <row r="54672" spans="14:16">
      <c r="N54672" s="102"/>
      <c r="O54672" s="93"/>
      <c r="P54672" s="93"/>
    </row>
    <row r="54673" spans="14:16">
      <c r="N54673" s="102"/>
      <c r="O54673" s="93"/>
      <c r="P54673" s="93"/>
    </row>
    <row r="54674" spans="14:16">
      <c r="N54674" s="102"/>
      <c r="O54674" s="93"/>
      <c r="P54674" s="93"/>
    </row>
    <row r="54675" spans="14:16">
      <c r="N54675" s="102"/>
      <c r="O54675" s="93"/>
      <c r="P54675" s="93"/>
    </row>
    <row r="54676" spans="14:16">
      <c r="N54676" s="102"/>
      <c r="O54676" s="93"/>
      <c r="P54676" s="93"/>
    </row>
    <row r="54677" spans="14:16">
      <c r="N54677" s="102"/>
      <c r="O54677" s="93"/>
      <c r="P54677" s="93"/>
    </row>
    <row r="54678" spans="14:16">
      <c r="N54678" s="102"/>
      <c r="O54678" s="93"/>
      <c r="P54678" s="93"/>
    </row>
    <row r="54679" spans="14:16">
      <c r="N54679" s="102"/>
      <c r="O54679" s="93"/>
      <c r="P54679" s="93"/>
    </row>
    <row r="54680" spans="14:16">
      <c r="N54680" s="102"/>
      <c r="O54680" s="93"/>
      <c r="P54680" s="93"/>
    </row>
    <row r="54681" spans="14:16">
      <c r="N54681" s="102"/>
      <c r="O54681" s="93"/>
      <c r="P54681" s="93"/>
    </row>
    <row r="54682" spans="14:16">
      <c r="N54682" s="102"/>
      <c r="O54682" s="93"/>
      <c r="P54682" s="93"/>
    </row>
    <row r="54683" spans="14:16">
      <c r="N54683" s="102"/>
      <c r="O54683" s="93"/>
      <c r="P54683" s="93"/>
    </row>
    <row r="54684" spans="14:16">
      <c r="N54684" s="102"/>
      <c r="O54684" s="93"/>
      <c r="P54684" s="93"/>
    </row>
    <row r="54685" spans="14:16">
      <c r="N54685" s="102"/>
      <c r="O54685" s="93"/>
      <c r="P54685" s="93"/>
    </row>
    <row r="54686" spans="14:16">
      <c r="N54686" s="102"/>
      <c r="O54686" s="93"/>
      <c r="P54686" s="93"/>
    </row>
    <row r="54687" spans="14:16">
      <c r="N54687" s="102"/>
      <c r="O54687" s="93"/>
      <c r="P54687" s="93"/>
    </row>
    <row r="54688" spans="14:16">
      <c r="N54688" s="102"/>
      <c r="O54688" s="93"/>
      <c r="P54688" s="93"/>
    </row>
    <row r="54689" spans="14:16">
      <c r="N54689" s="102"/>
      <c r="O54689" s="93"/>
      <c r="P54689" s="93"/>
    </row>
    <row r="54690" spans="14:16">
      <c r="N54690" s="102"/>
      <c r="O54690" s="93"/>
      <c r="P54690" s="93"/>
    </row>
    <row r="54691" spans="14:16">
      <c r="N54691" s="102"/>
      <c r="O54691" s="93"/>
      <c r="P54691" s="93"/>
    </row>
    <row r="54692" spans="14:16">
      <c r="N54692" s="102"/>
      <c r="O54692" s="93"/>
      <c r="P54692" s="93"/>
    </row>
    <row r="54693" spans="14:16">
      <c r="N54693" s="102"/>
      <c r="O54693" s="93"/>
      <c r="P54693" s="93"/>
    </row>
    <row r="54694" spans="14:16">
      <c r="N54694" s="102"/>
      <c r="O54694" s="93"/>
      <c r="P54694" s="93"/>
    </row>
    <row r="54695" spans="14:16">
      <c r="N54695" s="102"/>
      <c r="O54695" s="93"/>
      <c r="P54695" s="93"/>
    </row>
    <row r="54696" spans="14:16">
      <c r="N54696" s="102"/>
      <c r="O54696" s="93"/>
      <c r="P54696" s="93"/>
    </row>
    <row r="54697" spans="14:16">
      <c r="N54697" s="102"/>
      <c r="O54697" s="93"/>
      <c r="P54697" s="93"/>
    </row>
    <row r="54698" spans="14:16">
      <c r="N54698" s="102"/>
      <c r="O54698" s="93"/>
      <c r="P54698" s="93"/>
    </row>
    <row r="54699" spans="14:16">
      <c r="N54699" s="102"/>
      <c r="O54699" s="93"/>
      <c r="P54699" s="93"/>
    </row>
    <row r="54700" spans="14:16">
      <c r="N54700" s="102"/>
      <c r="O54700" s="93"/>
      <c r="P54700" s="93"/>
    </row>
    <row r="54701" spans="14:16">
      <c r="N54701" s="102"/>
      <c r="O54701" s="93"/>
      <c r="P54701" s="93"/>
    </row>
    <row r="54702" spans="14:16">
      <c r="N54702" s="102"/>
      <c r="O54702" s="93"/>
      <c r="P54702" s="93"/>
    </row>
    <row r="54703" spans="14:16">
      <c r="N54703" s="102"/>
      <c r="O54703" s="93"/>
      <c r="P54703" s="93"/>
    </row>
    <row r="54704" spans="14:16">
      <c r="N54704" s="102"/>
      <c r="O54704" s="93"/>
      <c r="P54704" s="93"/>
    </row>
    <row r="54705" spans="14:16">
      <c r="N54705" s="102"/>
      <c r="O54705" s="93"/>
      <c r="P54705" s="93"/>
    </row>
    <row r="54706" spans="14:16">
      <c r="N54706" s="102"/>
      <c r="O54706" s="93"/>
      <c r="P54706" s="93"/>
    </row>
    <row r="54707" spans="14:16">
      <c r="N54707" s="102"/>
      <c r="O54707" s="93"/>
      <c r="P54707" s="93"/>
    </row>
    <row r="54708" spans="14:16">
      <c r="N54708" s="102"/>
      <c r="O54708" s="93"/>
      <c r="P54708" s="93"/>
    </row>
    <row r="54709" spans="14:16">
      <c r="N54709" s="102"/>
      <c r="O54709" s="93"/>
      <c r="P54709" s="93"/>
    </row>
    <row r="54710" spans="14:16">
      <c r="N54710" s="102"/>
      <c r="O54710" s="93"/>
      <c r="P54710" s="93"/>
    </row>
    <row r="54711" spans="14:16">
      <c r="N54711" s="102"/>
      <c r="O54711" s="93"/>
      <c r="P54711" s="93"/>
    </row>
    <row r="54712" spans="14:16">
      <c r="N54712" s="102"/>
      <c r="O54712" s="93"/>
      <c r="P54712" s="93"/>
    </row>
    <row r="54713" spans="14:16">
      <c r="N54713" s="102"/>
      <c r="O54713" s="93"/>
      <c r="P54713" s="93"/>
    </row>
    <row r="54714" spans="14:16">
      <c r="N54714" s="102"/>
      <c r="O54714" s="93"/>
      <c r="P54714" s="93"/>
    </row>
    <row r="54715" spans="14:16">
      <c r="N54715" s="102"/>
      <c r="O54715" s="93"/>
      <c r="P54715" s="93"/>
    </row>
    <row r="54716" spans="14:16">
      <c r="N54716" s="102"/>
      <c r="O54716" s="93"/>
      <c r="P54716" s="93"/>
    </row>
    <row r="54717" spans="14:16">
      <c r="N54717" s="102"/>
      <c r="O54717" s="93"/>
      <c r="P54717" s="93"/>
    </row>
    <row r="54718" spans="14:16">
      <c r="N54718" s="102"/>
      <c r="O54718" s="93"/>
      <c r="P54718" s="93"/>
    </row>
    <row r="54719" spans="14:16">
      <c r="N54719" s="102"/>
      <c r="O54719" s="93"/>
      <c r="P54719" s="93"/>
    </row>
    <row r="54720" spans="14:16">
      <c r="N54720" s="102"/>
      <c r="O54720" s="93"/>
      <c r="P54720" s="93"/>
    </row>
    <row r="54721" spans="14:16">
      <c r="N54721" s="102"/>
      <c r="O54721" s="93"/>
      <c r="P54721" s="93"/>
    </row>
    <row r="54722" spans="14:16">
      <c r="N54722" s="102"/>
      <c r="O54722" s="93"/>
      <c r="P54722" s="93"/>
    </row>
    <row r="54723" spans="14:16">
      <c r="N54723" s="102"/>
      <c r="O54723" s="93"/>
      <c r="P54723" s="93"/>
    </row>
    <row r="54724" spans="14:16">
      <c r="N54724" s="102"/>
      <c r="O54724" s="93"/>
      <c r="P54724" s="93"/>
    </row>
    <row r="54725" spans="14:16">
      <c r="N54725" s="102"/>
      <c r="O54725" s="93"/>
      <c r="P54725" s="93"/>
    </row>
    <row r="54726" spans="14:16">
      <c r="N54726" s="102"/>
      <c r="O54726" s="93"/>
      <c r="P54726" s="93"/>
    </row>
    <row r="54727" spans="14:16">
      <c r="N54727" s="102"/>
      <c r="O54727" s="93"/>
      <c r="P54727" s="93"/>
    </row>
    <row r="54728" spans="14:16">
      <c r="N54728" s="102"/>
      <c r="O54728" s="93"/>
      <c r="P54728" s="93"/>
    </row>
    <row r="54729" spans="14:16">
      <c r="N54729" s="102"/>
      <c r="O54729" s="93"/>
      <c r="P54729" s="93"/>
    </row>
    <row r="54730" spans="14:16">
      <c r="N54730" s="102"/>
      <c r="O54730" s="93"/>
      <c r="P54730" s="93"/>
    </row>
    <row r="54731" spans="14:16">
      <c r="N54731" s="102"/>
      <c r="O54731" s="93"/>
      <c r="P54731" s="93"/>
    </row>
    <row r="54732" spans="14:16">
      <c r="N54732" s="102"/>
      <c r="O54732" s="93"/>
      <c r="P54732" s="93"/>
    </row>
    <row r="54733" spans="14:16">
      <c r="N54733" s="102"/>
      <c r="O54733" s="93"/>
      <c r="P54733" s="93"/>
    </row>
    <row r="54734" spans="14:16">
      <c r="N54734" s="102"/>
      <c r="O54734" s="93"/>
      <c r="P54734" s="93"/>
    </row>
    <row r="54735" spans="14:16">
      <c r="N54735" s="102"/>
      <c r="O54735" s="93"/>
      <c r="P54735" s="93"/>
    </row>
    <row r="54736" spans="14:16">
      <c r="N54736" s="102"/>
      <c r="O54736" s="93"/>
      <c r="P54736" s="93"/>
    </row>
    <row r="54737" spans="14:16">
      <c r="N54737" s="102"/>
      <c r="O54737" s="93"/>
      <c r="P54737" s="93"/>
    </row>
    <row r="54738" spans="14:16">
      <c r="N54738" s="102"/>
      <c r="O54738" s="93"/>
      <c r="P54738" s="93"/>
    </row>
    <row r="54739" spans="14:16">
      <c r="N54739" s="102"/>
      <c r="O54739" s="93"/>
      <c r="P54739" s="93"/>
    </row>
    <row r="54740" spans="14:16">
      <c r="N54740" s="102"/>
      <c r="O54740" s="93"/>
      <c r="P54740" s="93"/>
    </row>
    <row r="54741" spans="14:16">
      <c r="N54741" s="102"/>
      <c r="O54741" s="93"/>
      <c r="P54741" s="93"/>
    </row>
    <row r="54742" spans="14:16">
      <c r="N54742" s="102"/>
      <c r="O54742" s="93"/>
      <c r="P54742" s="93"/>
    </row>
    <row r="54743" spans="14:16">
      <c r="N54743" s="102"/>
      <c r="O54743" s="93"/>
      <c r="P54743" s="93"/>
    </row>
    <row r="54744" spans="14:16">
      <c r="N54744" s="102"/>
      <c r="O54744" s="93"/>
      <c r="P54744" s="93"/>
    </row>
    <row r="54745" spans="14:16">
      <c r="N54745" s="102"/>
      <c r="O54745" s="93"/>
      <c r="P54745" s="93"/>
    </row>
    <row r="54746" spans="14:16">
      <c r="N54746" s="102"/>
      <c r="O54746" s="93"/>
      <c r="P54746" s="93"/>
    </row>
    <row r="54747" spans="14:16">
      <c r="N54747" s="102"/>
      <c r="O54747" s="93"/>
      <c r="P54747" s="93"/>
    </row>
    <row r="54748" spans="14:16">
      <c r="N54748" s="102"/>
      <c r="O54748" s="93"/>
      <c r="P54748" s="93"/>
    </row>
    <row r="54749" spans="14:16">
      <c r="N54749" s="102"/>
      <c r="O54749" s="93"/>
      <c r="P54749" s="93"/>
    </row>
    <row r="54750" spans="14:16">
      <c r="N54750" s="102"/>
      <c r="O54750" s="93"/>
      <c r="P54750" s="93"/>
    </row>
    <row r="54751" spans="14:16">
      <c r="N54751" s="102"/>
      <c r="O54751" s="93"/>
      <c r="P54751" s="93"/>
    </row>
    <row r="54752" spans="14:16">
      <c r="N54752" s="102"/>
      <c r="O54752" s="93"/>
      <c r="P54752" s="93"/>
    </row>
    <row r="54753" spans="14:16">
      <c r="N54753" s="102"/>
      <c r="O54753" s="93"/>
      <c r="P54753" s="93"/>
    </row>
    <row r="54754" spans="14:16">
      <c r="N54754" s="102"/>
      <c r="O54754" s="93"/>
      <c r="P54754" s="93"/>
    </row>
    <row r="54755" spans="14:16">
      <c r="N54755" s="102"/>
      <c r="O54755" s="93"/>
      <c r="P54755" s="93"/>
    </row>
    <row r="54756" spans="14:16">
      <c r="N54756" s="102"/>
      <c r="O54756" s="93"/>
      <c r="P54756" s="93"/>
    </row>
    <row r="54757" spans="14:16">
      <c r="N54757" s="102"/>
      <c r="O54757" s="93"/>
      <c r="P54757" s="93"/>
    </row>
    <row r="54758" spans="14:16">
      <c r="N54758" s="102"/>
      <c r="O54758" s="93"/>
      <c r="P54758" s="93"/>
    </row>
    <row r="54759" spans="14:16">
      <c r="N54759" s="102"/>
      <c r="O54759" s="93"/>
      <c r="P54759" s="93"/>
    </row>
    <row r="54760" spans="14:16">
      <c r="N54760" s="102"/>
      <c r="O54760" s="93"/>
      <c r="P54760" s="93"/>
    </row>
    <row r="54761" spans="14:16">
      <c r="N54761" s="102"/>
      <c r="O54761" s="93"/>
      <c r="P54761" s="93"/>
    </row>
    <row r="54762" spans="14:16">
      <c r="N54762" s="102"/>
      <c r="O54762" s="93"/>
      <c r="P54762" s="93"/>
    </row>
    <row r="54763" spans="14:16">
      <c r="N54763" s="102"/>
      <c r="O54763" s="93"/>
      <c r="P54763" s="93"/>
    </row>
    <row r="54764" spans="14:16">
      <c r="N54764" s="102"/>
      <c r="O54764" s="93"/>
      <c r="P54764" s="93"/>
    </row>
    <row r="54765" spans="14:16">
      <c r="N54765" s="102"/>
      <c r="O54765" s="93"/>
      <c r="P54765" s="93"/>
    </row>
    <row r="54766" spans="14:16">
      <c r="N54766" s="102"/>
      <c r="O54766" s="93"/>
      <c r="P54766" s="93"/>
    </row>
    <row r="54767" spans="14:16">
      <c r="N54767" s="102"/>
      <c r="O54767" s="93"/>
      <c r="P54767" s="93"/>
    </row>
    <row r="54768" spans="14:16">
      <c r="N54768" s="102"/>
      <c r="O54768" s="93"/>
      <c r="P54768" s="93"/>
    </row>
    <row r="54769" spans="14:16">
      <c r="N54769" s="102"/>
      <c r="O54769" s="93"/>
      <c r="P54769" s="93"/>
    </row>
    <row r="54770" spans="14:16">
      <c r="N54770" s="102"/>
      <c r="O54770" s="93"/>
      <c r="P54770" s="93"/>
    </row>
    <row r="54771" spans="14:16">
      <c r="N54771" s="102"/>
      <c r="O54771" s="93"/>
      <c r="P54771" s="93"/>
    </row>
    <row r="54772" spans="14:16">
      <c r="N54772" s="102"/>
      <c r="O54772" s="93"/>
      <c r="P54772" s="93"/>
    </row>
    <row r="54773" spans="14:16">
      <c r="N54773" s="102"/>
      <c r="O54773" s="93"/>
      <c r="P54773" s="93"/>
    </row>
    <row r="54774" spans="14:16">
      <c r="N54774" s="102"/>
      <c r="O54774" s="93"/>
      <c r="P54774" s="93"/>
    </row>
    <row r="54775" spans="14:16">
      <c r="N54775" s="102"/>
      <c r="O54775" s="93"/>
      <c r="P54775" s="93"/>
    </row>
    <row r="54776" spans="14:16">
      <c r="N54776" s="102"/>
      <c r="O54776" s="93"/>
      <c r="P54776" s="93"/>
    </row>
    <row r="54777" spans="14:16">
      <c r="N54777" s="102"/>
      <c r="O54777" s="93"/>
      <c r="P54777" s="93"/>
    </row>
    <row r="54778" spans="14:16">
      <c r="N54778" s="102"/>
      <c r="O54778" s="93"/>
      <c r="P54778" s="93"/>
    </row>
    <row r="54779" spans="14:16">
      <c r="N54779" s="102"/>
      <c r="O54779" s="93"/>
      <c r="P54779" s="93"/>
    </row>
    <row r="54780" spans="14:16">
      <c r="N54780" s="102"/>
      <c r="O54780" s="93"/>
      <c r="P54780" s="93"/>
    </row>
    <row r="54781" spans="14:16">
      <c r="N54781" s="102"/>
      <c r="O54781" s="93"/>
      <c r="P54781" s="93"/>
    </row>
    <row r="54782" spans="14:16">
      <c r="N54782" s="102"/>
      <c r="O54782" s="93"/>
      <c r="P54782" s="93"/>
    </row>
    <row r="54783" spans="14:16">
      <c r="N54783" s="102"/>
      <c r="O54783" s="93"/>
      <c r="P54783" s="93"/>
    </row>
    <row r="54784" spans="14:16">
      <c r="N54784" s="102"/>
      <c r="O54784" s="93"/>
      <c r="P54784" s="93"/>
    </row>
    <row r="54785" spans="14:16">
      <c r="N54785" s="102"/>
      <c r="O54785" s="93"/>
      <c r="P54785" s="93"/>
    </row>
    <row r="54786" spans="14:16">
      <c r="N54786" s="102"/>
      <c r="O54786" s="93"/>
      <c r="P54786" s="93"/>
    </row>
    <row r="54787" spans="14:16">
      <c r="N54787" s="102"/>
      <c r="O54787" s="93"/>
      <c r="P54787" s="93"/>
    </row>
    <row r="54788" spans="14:16">
      <c r="N54788" s="102"/>
      <c r="O54788" s="93"/>
      <c r="P54788" s="93"/>
    </row>
    <row r="54789" spans="14:16">
      <c r="N54789" s="102"/>
      <c r="O54789" s="93"/>
      <c r="P54789" s="93"/>
    </row>
    <row r="54790" spans="14:16">
      <c r="N54790" s="102"/>
      <c r="O54790" s="93"/>
      <c r="P54790" s="93"/>
    </row>
    <row r="54791" spans="14:16">
      <c r="N54791" s="102"/>
      <c r="O54791" s="93"/>
      <c r="P54791" s="93"/>
    </row>
    <row r="54792" spans="14:16">
      <c r="N54792" s="102"/>
      <c r="O54792" s="93"/>
      <c r="P54792" s="93"/>
    </row>
    <row r="54793" spans="14:16">
      <c r="N54793" s="102"/>
      <c r="O54793" s="93"/>
      <c r="P54793" s="93"/>
    </row>
    <row r="54794" spans="14:16">
      <c r="N54794" s="102"/>
      <c r="O54794" s="93"/>
      <c r="P54794" s="93"/>
    </row>
    <row r="54795" spans="14:16">
      <c r="N54795" s="102"/>
      <c r="O54795" s="93"/>
      <c r="P54795" s="93"/>
    </row>
    <row r="54796" spans="14:16">
      <c r="N54796" s="102"/>
      <c r="O54796" s="93"/>
      <c r="P54796" s="93"/>
    </row>
    <row r="54797" spans="14:16">
      <c r="N54797" s="102"/>
      <c r="O54797" s="93"/>
      <c r="P54797" s="93"/>
    </row>
    <row r="54798" spans="14:16">
      <c r="N54798" s="102"/>
      <c r="O54798" s="93"/>
      <c r="P54798" s="93"/>
    </row>
    <row r="54799" spans="14:16">
      <c r="N54799" s="102"/>
      <c r="O54799" s="93"/>
      <c r="P54799" s="93"/>
    </row>
    <row r="54800" spans="14:16">
      <c r="N54800" s="102"/>
      <c r="O54800" s="93"/>
      <c r="P54800" s="93"/>
    </row>
    <row r="54801" spans="14:16">
      <c r="N54801" s="102"/>
      <c r="O54801" s="93"/>
      <c r="P54801" s="93"/>
    </row>
    <row r="54802" spans="14:16">
      <c r="N54802" s="102"/>
      <c r="O54802" s="93"/>
      <c r="P54802" s="93"/>
    </row>
    <row r="54803" spans="14:16">
      <c r="N54803" s="102"/>
      <c r="O54803" s="93"/>
      <c r="P54803" s="93"/>
    </row>
    <row r="54804" spans="14:16">
      <c r="N54804" s="102"/>
      <c r="O54804" s="93"/>
      <c r="P54804" s="93"/>
    </row>
    <row r="54805" spans="14:16">
      <c r="N54805" s="102"/>
      <c r="O54805" s="93"/>
      <c r="P54805" s="93"/>
    </row>
    <row r="54806" spans="14:16">
      <c r="N54806" s="102"/>
      <c r="O54806" s="93"/>
      <c r="P54806" s="93"/>
    </row>
    <row r="54807" spans="14:16">
      <c r="N54807" s="102"/>
      <c r="O54807" s="93"/>
      <c r="P54807" s="93"/>
    </row>
    <row r="54808" spans="14:16">
      <c r="N54808" s="102"/>
      <c r="O54808" s="93"/>
      <c r="P54808" s="93"/>
    </row>
    <row r="54809" spans="14:16">
      <c r="N54809" s="102"/>
      <c r="O54809" s="93"/>
      <c r="P54809" s="93"/>
    </row>
    <row r="54810" spans="14:16">
      <c r="N54810" s="102"/>
      <c r="O54810" s="93"/>
      <c r="P54810" s="93"/>
    </row>
    <row r="54811" spans="14:16">
      <c r="N54811" s="102"/>
      <c r="O54811" s="93"/>
      <c r="P54811" s="93"/>
    </row>
    <row r="54812" spans="14:16">
      <c r="N54812" s="102"/>
      <c r="O54812" s="93"/>
      <c r="P54812" s="93"/>
    </row>
    <row r="54813" spans="14:16">
      <c r="N54813" s="102"/>
      <c r="O54813" s="93"/>
      <c r="P54813" s="93"/>
    </row>
    <row r="54814" spans="14:16">
      <c r="N54814" s="102"/>
      <c r="O54814" s="93"/>
      <c r="P54814" s="93"/>
    </row>
    <row r="54815" spans="14:16">
      <c r="N54815" s="102"/>
      <c r="O54815" s="93"/>
      <c r="P54815" s="93"/>
    </row>
    <row r="54816" spans="14:16">
      <c r="N54816" s="102"/>
      <c r="O54816" s="93"/>
      <c r="P54816" s="93"/>
    </row>
    <row r="54817" spans="14:16">
      <c r="N54817" s="102"/>
      <c r="O54817" s="93"/>
      <c r="P54817" s="93"/>
    </row>
    <row r="54818" spans="14:16">
      <c r="N54818" s="102"/>
      <c r="O54818" s="93"/>
      <c r="P54818" s="93"/>
    </row>
    <row r="54819" spans="14:16">
      <c r="N54819" s="102"/>
      <c r="O54819" s="93"/>
      <c r="P54819" s="93"/>
    </row>
    <row r="54820" spans="14:16">
      <c r="N54820" s="102"/>
      <c r="O54820" s="93"/>
      <c r="P54820" s="93"/>
    </row>
    <row r="54821" spans="14:16">
      <c r="N54821" s="102"/>
      <c r="O54821" s="93"/>
      <c r="P54821" s="93"/>
    </row>
    <row r="54822" spans="14:16">
      <c r="N54822" s="102"/>
      <c r="O54822" s="93"/>
      <c r="P54822" s="93"/>
    </row>
    <row r="54823" spans="14:16">
      <c r="N54823" s="102"/>
      <c r="O54823" s="93"/>
      <c r="P54823" s="93"/>
    </row>
    <row r="54824" spans="14:16">
      <c r="N54824" s="102"/>
      <c r="O54824" s="93"/>
      <c r="P54824" s="93"/>
    </row>
    <row r="54825" spans="14:16">
      <c r="N54825" s="102"/>
      <c r="O54825" s="93"/>
      <c r="P54825" s="93"/>
    </row>
    <row r="54826" spans="14:16">
      <c r="N54826" s="102"/>
      <c r="O54826" s="93"/>
      <c r="P54826" s="93"/>
    </row>
    <row r="54827" spans="14:16">
      <c r="N54827" s="102"/>
      <c r="O54827" s="93"/>
      <c r="P54827" s="93"/>
    </row>
    <row r="54828" spans="14:16">
      <c r="N54828" s="102"/>
      <c r="O54828" s="93"/>
      <c r="P54828" s="93"/>
    </row>
    <row r="54829" spans="14:16">
      <c r="N54829" s="102"/>
      <c r="O54829" s="93"/>
      <c r="P54829" s="93"/>
    </row>
    <row r="54830" spans="14:16">
      <c r="N54830" s="102"/>
      <c r="O54830" s="93"/>
      <c r="P54830" s="93"/>
    </row>
    <row r="54831" spans="14:16">
      <c r="N54831" s="102"/>
      <c r="O54831" s="93"/>
      <c r="P54831" s="93"/>
    </row>
    <row r="54832" spans="14:16">
      <c r="N54832" s="102"/>
      <c r="O54832" s="93"/>
      <c r="P54832" s="93"/>
    </row>
    <row r="54833" spans="14:16">
      <c r="N54833" s="102"/>
      <c r="O54833" s="93"/>
      <c r="P54833" s="93"/>
    </row>
    <row r="54834" spans="14:16">
      <c r="N54834" s="102"/>
      <c r="O54834" s="93"/>
      <c r="P54834" s="93"/>
    </row>
    <row r="54835" spans="14:16">
      <c r="N54835" s="102"/>
      <c r="O54835" s="93"/>
      <c r="P54835" s="93"/>
    </row>
    <row r="54836" spans="14:16">
      <c r="N54836" s="102"/>
      <c r="O54836" s="93"/>
      <c r="P54836" s="93"/>
    </row>
    <row r="54837" spans="14:16">
      <c r="N54837" s="102"/>
      <c r="O54837" s="93"/>
      <c r="P54837" s="93"/>
    </row>
    <row r="54838" spans="14:16">
      <c r="N54838" s="102"/>
      <c r="O54838" s="93"/>
      <c r="P54838" s="93"/>
    </row>
    <row r="54839" spans="14:16">
      <c r="N54839" s="102"/>
      <c r="O54839" s="93"/>
      <c r="P54839" s="93"/>
    </row>
    <row r="54840" spans="14:16">
      <c r="N54840" s="102"/>
      <c r="O54840" s="93"/>
      <c r="P54840" s="93"/>
    </row>
    <row r="54841" spans="14:16">
      <c r="N54841" s="102"/>
      <c r="O54841" s="93"/>
      <c r="P54841" s="93"/>
    </row>
    <row r="54842" spans="14:16">
      <c r="N54842" s="102"/>
      <c r="O54842" s="93"/>
      <c r="P54842" s="93"/>
    </row>
    <row r="54843" spans="14:16">
      <c r="N54843" s="102"/>
      <c r="O54843" s="93"/>
      <c r="P54843" s="93"/>
    </row>
    <row r="54844" spans="14:16">
      <c r="N54844" s="102"/>
      <c r="O54844" s="93"/>
      <c r="P54844" s="93"/>
    </row>
    <row r="54845" spans="14:16">
      <c r="N54845" s="102"/>
      <c r="O54845" s="93"/>
      <c r="P54845" s="93"/>
    </row>
    <row r="54846" spans="14:16">
      <c r="N54846" s="102"/>
      <c r="O54846" s="93"/>
      <c r="P54846" s="93"/>
    </row>
    <row r="54847" spans="14:16">
      <c r="N54847" s="102"/>
      <c r="O54847" s="93"/>
      <c r="P54847" s="93"/>
    </row>
    <row r="54848" spans="14:16">
      <c r="N54848" s="102"/>
      <c r="O54848" s="93"/>
      <c r="P54848" s="93"/>
    </row>
    <row r="54849" spans="14:16">
      <c r="N54849" s="102"/>
      <c r="O54849" s="93"/>
      <c r="P54849" s="93"/>
    </row>
    <row r="54850" spans="14:16">
      <c r="N54850" s="102"/>
      <c r="O54850" s="93"/>
      <c r="P54850" s="93"/>
    </row>
    <row r="54851" spans="14:16">
      <c r="N54851" s="102"/>
      <c r="O54851" s="93"/>
      <c r="P54851" s="93"/>
    </row>
    <row r="54852" spans="14:16">
      <c r="N54852" s="102"/>
      <c r="O54852" s="93"/>
      <c r="P54852" s="93"/>
    </row>
    <row r="54853" spans="14:16">
      <c r="N54853" s="102"/>
      <c r="O54853" s="93"/>
      <c r="P54853" s="93"/>
    </row>
    <row r="54854" spans="14:16">
      <c r="N54854" s="102"/>
      <c r="O54854" s="93"/>
      <c r="P54854" s="93"/>
    </row>
    <row r="54855" spans="14:16">
      <c r="N54855" s="102"/>
      <c r="O54855" s="93"/>
      <c r="P54855" s="93"/>
    </row>
    <row r="54856" spans="14:16">
      <c r="N54856" s="102"/>
      <c r="O54856" s="93"/>
      <c r="P54856" s="93"/>
    </row>
    <row r="54857" spans="14:16">
      <c r="N54857" s="102"/>
      <c r="O54857" s="93"/>
      <c r="P54857" s="93"/>
    </row>
    <row r="54858" spans="14:16">
      <c r="N54858" s="102"/>
      <c r="O54858" s="93"/>
      <c r="P54858" s="93"/>
    </row>
    <row r="54859" spans="14:16">
      <c r="N54859" s="102"/>
      <c r="O54859" s="93"/>
      <c r="P54859" s="93"/>
    </row>
    <row r="54860" spans="14:16">
      <c r="N54860" s="102"/>
      <c r="O54860" s="93"/>
      <c r="P54860" s="93"/>
    </row>
    <row r="54861" spans="14:16">
      <c r="N54861" s="102"/>
      <c r="O54861" s="93"/>
      <c r="P54861" s="93"/>
    </row>
    <row r="54862" spans="14:16">
      <c r="N54862" s="102"/>
      <c r="O54862" s="93"/>
      <c r="P54862" s="93"/>
    </row>
    <row r="54863" spans="14:16">
      <c r="N54863" s="102"/>
      <c r="O54863" s="93"/>
      <c r="P54863" s="93"/>
    </row>
    <row r="54864" spans="14:16">
      <c r="N54864" s="102"/>
      <c r="O54864" s="93"/>
      <c r="P54864" s="93"/>
    </row>
    <row r="54865" spans="14:16">
      <c r="N54865" s="102"/>
      <c r="O54865" s="93"/>
      <c r="P54865" s="93"/>
    </row>
    <row r="54866" spans="14:16">
      <c r="N54866" s="102"/>
      <c r="O54866" s="93"/>
      <c r="P54866" s="93"/>
    </row>
    <row r="54867" spans="14:16">
      <c r="N54867" s="102"/>
      <c r="O54867" s="93"/>
      <c r="P54867" s="93"/>
    </row>
    <row r="54868" spans="14:16">
      <c r="N54868" s="102"/>
      <c r="O54868" s="93"/>
      <c r="P54868" s="93"/>
    </row>
    <row r="54869" spans="14:16">
      <c r="N54869" s="102"/>
      <c r="O54869" s="93"/>
      <c r="P54869" s="93"/>
    </row>
    <row r="54870" spans="14:16">
      <c r="N54870" s="102"/>
      <c r="O54870" s="93"/>
      <c r="P54870" s="93"/>
    </row>
    <row r="54871" spans="14:16">
      <c r="N54871" s="102"/>
      <c r="O54871" s="93"/>
      <c r="P54871" s="93"/>
    </row>
    <row r="54872" spans="14:16">
      <c r="N54872" s="102"/>
      <c r="O54872" s="93"/>
      <c r="P54872" s="93"/>
    </row>
    <row r="54873" spans="14:16">
      <c r="N54873" s="102"/>
      <c r="O54873" s="93"/>
      <c r="P54873" s="93"/>
    </row>
    <row r="54874" spans="14:16">
      <c r="N54874" s="102"/>
      <c r="O54874" s="93"/>
      <c r="P54874" s="93"/>
    </row>
    <row r="54875" spans="14:16">
      <c r="N54875" s="102"/>
      <c r="O54875" s="93"/>
      <c r="P54875" s="93"/>
    </row>
    <row r="54876" spans="14:16">
      <c r="N54876" s="102"/>
      <c r="O54876" s="93"/>
      <c r="P54876" s="93"/>
    </row>
    <row r="54877" spans="14:16">
      <c r="N54877" s="102"/>
      <c r="O54877" s="93"/>
      <c r="P54877" s="93"/>
    </row>
    <row r="54878" spans="14:16">
      <c r="N54878" s="102"/>
      <c r="O54878" s="93"/>
      <c r="P54878" s="93"/>
    </row>
    <row r="54879" spans="14:16">
      <c r="N54879" s="102"/>
      <c r="O54879" s="93"/>
      <c r="P54879" s="93"/>
    </row>
    <row r="54880" spans="14:16">
      <c r="N54880" s="102"/>
      <c r="O54880" s="93"/>
      <c r="P54880" s="93"/>
    </row>
    <row r="54881" spans="14:16">
      <c r="N54881" s="102"/>
      <c r="O54881" s="93"/>
      <c r="P54881" s="93"/>
    </row>
    <row r="54882" spans="14:16">
      <c r="N54882" s="102"/>
      <c r="O54882" s="93"/>
      <c r="P54882" s="93"/>
    </row>
    <row r="54883" spans="14:16">
      <c r="N54883" s="102"/>
      <c r="O54883" s="93"/>
      <c r="P54883" s="93"/>
    </row>
    <row r="54884" spans="14:16">
      <c r="N54884" s="102"/>
      <c r="O54884" s="93"/>
      <c r="P54884" s="93"/>
    </row>
    <row r="54885" spans="14:16">
      <c r="N54885" s="102"/>
      <c r="O54885" s="93"/>
      <c r="P54885" s="93"/>
    </row>
    <row r="54886" spans="14:16">
      <c r="N54886" s="102"/>
      <c r="O54886" s="93"/>
      <c r="P54886" s="93"/>
    </row>
    <row r="54887" spans="14:16">
      <c r="N54887" s="102"/>
      <c r="O54887" s="93"/>
      <c r="P54887" s="93"/>
    </row>
    <row r="54888" spans="14:16">
      <c r="N54888" s="102"/>
      <c r="O54888" s="93"/>
      <c r="P54888" s="93"/>
    </row>
    <row r="54889" spans="14:16">
      <c r="N54889" s="102"/>
      <c r="O54889" s="93"/>
      <c r="P54889" s="93"/>
    </row>
    <row r="54890" spans="14:16">
      <c r="N54890" s="102"/>
      <c r="O54890" s="93"/>
      <c r="P54890" s="93"/>
    </row>
    <row r="54891" spans="14:16">
      <c r="N54891" s="102"/>
      <c r="O54891" s="93"/>
      <c r="P54891" s="93"/>
    </row>
    <row r="54892" spans="14:16">
      <c r="N54892" s="102"/>
      <c r="O54892" s="93"/>
      <c r="P54892" s="93"/>
    </row>
    <row r="54893" spans="14:16">
      <c r="N54893" s="102"/>
      <c r="O54893" s="93"/>
      <c r="P54893" s="93"/>
    </row>
    <row r="54894" spans="14:16">
      <c r="N54894" s="102"/>
      <c r="O54894" s="93"/>
      <c r="P54894" s="93"/>
    </row>
    <row r="54895" spans="14:16">
      <c r="N54895" s="102"/>
      <c r="O54895" s="93"/>
      <c r="P54895" s="93"/>
    </row>
    <row r="54896" spans="14:16">
      <c r="N54896" s="102"/>
      <c r="O54896" s="93"/>
      <c r="P54896" s="93"/>
    </row>
    <row r="54897" spans="14:16">
      <c r="N54897" s="102"/>
      <c r="O54897" s="93"/>
      <c r="P54897" s="93"/>
    </row>
    <row r="54898" spans="14:16">
      <c r="N54898" s="102"/>
      <c r="O54898" s="93"/>
      <c r="P54898" s="93"/>
    </row>
    <row r="54899" spans="14:16">
      <c r="N54899" s="102"/>
      <c r="O54899" s="93"/>
      <c r="P54899" s="93"/>
    </row>
    <row r="54900" spans="14:16">
      <c r="N54900" s="102"/>
      <c r="O54900" s="93"/>
      <c r="P54900" s="93"/>
    </row>
    <row r="54901" spans="14:16">
      <c r="N54901" s="102"/>
      <c r="O54901" s="93"/>
      <c r="P54901" s="93"/>
    </row>
    <row r="54902" spans="14:16">
      <c r="N54902" s="102"/>
      <c r="O54902" s="93"/>
      <c r="P54902" s="93"/>
    </row>
    <row r="54903" spans="14:16">
      <c r="N54903" s="102"/>
      <c r="O54903" s="93"/>
      <c r="P54903" s="93"/>
    </row>
    <row r="54904" spans="14:16">
      <c r="N54904" s="102"/>
      <c r="O54904" s="93"/>
      <c r="P54904" s="93"/>
    </row>
    <row r="54905" spans="14:16">
      <c r="N54905" s="102"/>
      <c r="O54905" s="93"/>
      <c r="P54905" s="93"/>
    </row>
    <row r="54906" spans="14:16">
      <c r="N54906" s="102"/>
      <c r="O54906" s="93"/>
      <c r="P54906" s="93"/>
    </row>
    <row r="54907" spans="14:16">
      <c r="N54907" s="102"/>
      <c r="O54907" s="93"/>
      <c r="P54907" s="93"/>
    </row>
    <row r="54908" spans="14:16">
      <c r="N54908" s="102"/>
      <c r="O54908" s="93"/>
      <c r="P54908" s="93"/>
    </row>
    <row r="54909" spans="14:16">
      <c r="N54909" s="102"/>
      <c r="O54909" s="93"/>
      <c r="P54909" s="93"/>
    </row>
    <row r="54910" spans="14:16">
      <c r="N54910" s="102"/>
      <c r="O54910" s="93"/>
      <c r="P54910" s="93"/>
    </row>
    <row r="54911" spans="14:16">
      <c r="N54911" s="102"/>
      <c r="O54911" s="93"/>
      <c r="P54911" s="93"/>
    </row>
    <row r="54912" spans="14:16">
      <c r="N54912" s="102"/>
      <c r="O54912" s="93"/>
      <c r="P54912" s="93"/>
    </row>
    <row r="54913" spans="14:16">
      <c r="N54913" s="102"/>
      <c r="O54913" s="93"/>
      <c r="P54913" s="93"/>
    </row>
    <row r="54914" spans="14:16">
      <c r="N54914" s="102"/>
      <c r="O54914" s="93"/>
      <c r="P54914" s="93"/>
    </row>
    <row r="54915" spans="14:16">
      <c r="N54915" s="102"/>
      <c r="O54915" s="93"/>
      <c r="P54915" s="93"/>
    </row>
    <row r="54916" spans="14:16">
      <c r="N54916" s="102"/>
      <c r="O54916" s="93"/>
      <c r="P54916" s="93"/>
    </row>
    <row r="54917" spans="14:16">
      <c r="N54917" s="102"/>
      <c r="O54917" s="93"/>
      <c r="P54917" s="93"/>
    </row>
    <row r="54918" spans="14:16">
      <c r="N54918" s="102"/>
      <c r="O54918" s="93"/>
      <c r="P54918" s="93"/>
    </row>
    <row r="54919" spans="14:16">
      <c r="N54919" s="102"/>
      <c r="O54919" s="93"/>
      <c r="P54919" s="93"/>
    </row>
    <row r="54920" spans="14:16">
      <c r="N54920" s="102"/>
      <c r="O54920" s="93"/>
      <c r="P54920" s="93"/>
    </row>
    <row r="54921" spans="14:16">
      <c r="N54921" s="102"/>
      <c r="O54921" s="93"/>
      <c r="P54921" s="93"/>
    </row>
    <row r="54922" spans="14:16">
      <c r="N54922" s="102"/>
      <c r="O54922" s="93"/>
      <c r="P54922" s="93"/>
    </row>
    <row r="54923" spans="14:16">
      <c r="N54923" s="102"/>
      <c r="O54923" s="93"/>
      <c r="P54923" s="93"/>
    </row>
    <row r="54924" spans="14:16">
      <c r="N54924" s="102"/>
      <c r="O54924" s="93"/>
      <c r="P54924" s="93"/>
    </row>
    <row r="54925" spans="14:16">
      <c r="N54925" s="102"/>
      <c r="O54925" s="93"/>
      <c r="P54925" s="93"/>
    </row>
    <row r="54926" spans="14:16">
      <c r="N54926" s="102"/>
      <c r="O54926" s="93"/>
      <c r="P54926" s="93"/>
    </row>
    <row r="54927" spans="14:16">
      <c r="N54927" s="102"/>
      <c r="O54927" s="93"/>
      <c r="P54927" s="93"/>
    </row>
    <row r="54928" spans="14:16">
      <c r="N54928" s="102"/>
      <c r="O54928" s="93"/>
      <c r="P54928" s="93"/>
    </row>
    <row r="54929" spans="14:16">
      <c r="N54929" s="102"/>
      <c r="O54929" s="93"/>
      <c r="P54929" s="93"/>
    </row>
    <row r="54930" spans="14:16">
      <c r="N54930" s="102"/>
      <c r="O54930" s="93"/>
      <c r="P54930" s="93"/>
    </row>
    <row r="54931" spans="14:16">
      <c r="N54931" s="102"/>
      <c r="O54931" s="93"/>
      <c r="P54931" s="93"/>
    </row>
    <row r="54932" spans="14:16">
      <c r="N54932" s="102"/>
      <c r="O54932" s="93"/>
      <c r="P54932" s="93"/>
    </row>
    <row r="54933" spans="14:16">
      <c r="N54933" s="102"/>
      <c r="O54933" s="93"/>
      <c r="P54933" s="93"/>
    </row>
    <row r="54934" spans="14:16">
      <c r="N54934" s="102"/>
      <c r="O54934" s="93"/>
      <c r="P54934" s="93"/>
    </row>
    <row r="54935" spans="14:16">
      <c r="N54935" s="102"/>
      <c r="O54935" s="93"/>
      <c r="P54935" s="93"/>
    </row>
    <row r="54936" spans="14:16">
      <c r="N54936" s="102"/>
      <c r="O54936" s="93"/>
      <c r="P54936" s="93"/>
    </row>
    <row r="54937" spans="14:16">
      <c r="N54937" s="102"/>
      <c r="O54937" s="93"/>
      <c r="P54937" s="93"/>
    </row>
    <row r="54938" spans="14:16">
      <c r="N54938" s="102"/>
      <c r="O54938" s="93"/>
      <c r="P54938" s="93"/>
    </row>
    <row r="54939" spans="14:16">
      <c r="N54939" s="102"/>
      <c r="O54939" s="93"/>
      <c r="P54939" s="93"/>
    </row>
    <row r="54940" spans="14:16">
      <c r="N54940" s="102"/>
      <c r="O54940" s="93"/>
      <c r="P54940" s="93"/>
    </row>
    <row r="54941" spans="14:16">
      <c r="N54941" s="102"/>
      <c r="O54941" s="93"/>
      <c r="P54941" s="93"/>
    </row>
    <row r="54942" spans="14:16">
      <c r="N54942" s="102"/>
      <c r="O54942" s="93"/>
      <c r="P54942" s="93"/>
    </row>
    <row r="54943" spans="14:16">
      <c r="N54943" s="102"/>
      <c r="O54943" s="93"/>
      <c r="P54943" s="93"/>
    </row>
    <row r="54944" spans="14:16">
      <c r="N54944" s="102"/>
      <c r="O54944" s="93"/>
      <c r="P54944" s="93"/>
    </row>
    <row r="54945" spans="14:16">
      <c r="N54945" s="102"/>
      <c r="O54945" s="93"/>
      <c r="P54945" s="93"/>
    </row>
    <row r="54946" spans="14:16">
      <c r="N54946" s="102"/>
      <c r="O54946" s="93"/>
      <c r="P54946" s="93"/>
    </row>
    <row r="54947" spans="14:16">
      <c r="N54947" s="102"/>
      <c r="O54947" s="93"/>
      <c r="P54947" s="93"/>
    </row>
    <row r="54948" spans="14:16">
      <c r="N54948" s="102"/>
      <c r="O54948" s="93"/>
      <c r="P54948" s="93"/>
    </row>
    <row r="54949" spans="14:16">
      <c r="N54949" s="102"/>
      <c r="O54949" s="93"/>
      <c r="P54949" s="93"/>
    </row>
    <row r="54950" spans="14:16">
      <c r="N54950" s="102"/>
      <c r="O54950" s="93"/>
      <c r="P54950" s="93"/>
    </row>
    <row r="54951" spans="14:16">
      <c r="N54951" s="102"/>
      <c r="O54951" s="93"/>
      <c r="P54951" s="93"/>
    </row>
    <row r="54952" spans="14:16">
      <c r="N54952" s="102"/>
      <c r="O54952" s="93"/>
      <c r="P54952" s="93"/>
    </row>
    <row r="54953" spans="14:16">
      <c r="N54953" s="102"/>
      <c r="O54953" s="93"/>
      <c r="P54953" s="93"/>
    </row>
    <row r="54954" spans="14:16">
      <c r="N54954" s="102"/>
      <c r="O54954" s="93"/>
      <c r="P54954" s="93"/>
    </row>
    <row r="54955" spans="14:16">
      <c r="N54955" s="102"/>
      <c r="O54955" s="93"/>
      <c r="P54955" s="93"/>
    </row>
    <row r="54956" spans="14:16">
      <c r="N54956" s="102"/>
      <c r="O54956" s="93"/>
      <c r="P54956" s="93"/>
    </row>
    <row r="54957" spans="14:16">
      <c r="N54957" s="102"/>
      <c r="O54957" s="93"/>
      <c r="P54957" s="93"/>
    </row>
    <row r="54958" spans="14:16">
      <c r="N54958" s="102"/>
      <c r="O54958" s="93"/>
      <c r="P54958" s="93"/>
    </row>
    <row r="54959" spans="14:16">
      <c r="N54959" s="102"/>
      <c r="O54959" s="93"/>
      <c r="P54959" s="93"/>
    </row>
    <row r="54960" spans="14:16">
      <c r="N54960" s="102"/>
      <c r="O54960" s="93"/>
      <c r="P54960" s="93"/>
    </row>
    <row r="54961" spans="14:16">
      <c r="N54961" s="102"/>
      <c r="O54961" s="93"/>
      <c r="P54961" s="93"/>
    </row>
    <row r="54962" spans="14:16">
      <c r="N54962" s="102"/>
      <c r="O54962" s="93"/>
      <c r="P54962" s="93"/>
    </row>
    <row r="54963" spans="14:16">
      <c r="N54963" s="102"/>
      <c r="O54963" s="93"/>
      <c r="P54963" s="93"/>
    </row>
    <row r="54964" spans="14:16">
      <c r="N54964" s="102"/>
      <c r="O54964" s="93"/>
      <c r="P54964" s="93"/>
    </row>
    <row r="54965" spans="14:16">
      <c r="N54965" s="102"/>
      <c r="O54965" s="93"/>
      <c r="P54965" s="93"/>
    </row>
    <row r="54966" spans="14:16">
      <c r="N54966" s="102"/>
      <c r="O54966" s="93"/>
      <c r="P54966" s="93"/>
    </row>
    <row r="54967" spans="14:16">
      <c r="N54967" s="102"/>
      <c r="O54967" s="93"/>
      <c r="P54967" s="93"/>
    </row>
    <row r="54968" spans="14:16">
      <c r="N54968" s="102"/>
      <c r="O54968" s="93"/>
      <c r="P54968" s="93"/>
    </row>
    <row r="54969" spans="14:16">
      <c r="N54969" s="102"/>
      <c r="O54969" s="93"/>
      <c r="P54969" s="93"/>
    </row>
    <row r="54970" spans="14:16">
      <c r="N54970" s="102"/>
      <c r="O54970" s="93"/>
      <c r="P54970" s="93"/>
    </row>
    <row r="54971" spans="14:16">
      <c r="N54971" s="102"/>
      <c r="O54971" s="93"/>
      <c r="P54971" s="93"/>
    </row>
    <row r="54972" spans="14:16">
      <c r="N54972" s="102"/>
      <c r="O54972" s="93"/>
      <c r="P54972" s="93"/>
    </row>
    <row r="54973" spans="14:16">
      <c r="N54973" s="102"/>
      <c r="O54973" s="93"/>
      <c r="P54973" s="93"/>
    </row>
    <row r="54974" spans="14:16">
      <c r="N54974" s="102"/>
      <c r="O54974" s="93"/>
      <c r="P54974" s="93"/>
    </row>
    <row r="54975" spans="14:16">
      <c r="N54975" s="102"/>
      <c r="O54975" s="93"/>
      <c r="P54975" s="93"/>
    </row>
    <row r="54976" spans="14:16">
      <c r="N54976" s="102"/>
      <c r="O54976" s="93"/>
      <c r="P54976" s="93"/>
    </row>
    <row r="54977" spans="14:16">
      <c r="N54977" s="102"/>
      <c r="O54977" s="93"/>
      <c r="P54977" s="93"/>
    </row>
    <row r="54978" spans="14:16">
      <c r="N54978" s="102"/>
      <c r="O54978" s="93"/>
      <c r="P54978" s="93"/>
    </row>
    <row r="54979" spans="14:16">
      <c r="N54979" s="102"/>
      <c r="O54979" s="93"/>
      <c r="P54979" s="93"/>
    </row>
    <row r="54980" spans="14:16">
      <c r="N54980" s="102"/>
      <c r="O54980" s="93"/>
      <c r="P54980" s="93"/>
    </row>
    <row r="54981" spans="14:16">
      <c r="N54981" s="102"/>
      <c r="O54981" s="93"/>
      <c r="P54981" s="93"/>
    </row>
    <row r="54982" spans="14:16">
      <c r="N54982" s="102"/>
      <c r="O54982" s="93"/>
      <c r="P54982" s="93"/>
    </row>
    <row r="54983" spans="14:16">
      <c r="N54983" s="102"/>
      <c r="O54983" s="93"/>
      <c r="P54983" s="93"/>
    </row>
    <row r="54984" spans="14:16">
      <c r="N54984" s="102"/>
      <c r="O54984" s="93"/>
      <c r="P54984" s="93"/>
    </row>
    <row r="54985" spans="14:16">
      <c r="N54985" s="102"/>
      <c r="O54985" s="93"/>
      <c r="P54985" s="93"/>
    </row>
    <row r="54986" spans="14:16">
      <c r="N54986" s="102"/>
      <c r="O54986" s="93"/>
      <c r="P54986" s="93"/>
    </row>
    <row r="54987" spans="14:16">
      <c r="N54987" s="102"/>
      <c r="O54987" s="93"/>
      <c r="P54987" s="93"/>
    </row>
    <row r="54988" spans="14:16">
      <c r="N54988" s="102"/>
      <c r="O54988" s="93"/>
      <c r="P54988" s="93"/>
    </row>
    <row r="54989" spans="14:16">
      <c r="N54989" s="102"/>
      <c r="O54989" s="93"/>
      <c r="P54989" s="93"/>
    </row>
    <row r="54990" spans="14:16">
      <c r="N54990" s="102"/>
      <c r="O54990" s="93"/>
      <c r="P54990" s="93"/>
    </row>
    <row r="54991" spans="14:16">
      <c r="N54991" s="102"/>
      <c r="O54991" s="93"/>
      <c r="P54991" s="93"/>
    </row>
    <row r="54992" spans="14:16">
      <c r="N54992" s="102"/>
      <c r="O54992" s="93"/>
      <c r="P54992" s="93"/>
    </row>
    <row r="54993" spans="14:16">
      <c r="N54993" s="102"/>
      <c r="O54993" s="93"/>
      <c r="P54993" s="93"/>
    </row>
    <row r="54994" spans="14:16">
      <c r="N54994" s="102"/>
      <c r="O54994" s="93"/>
      <c r="P54994" s="93"/>
    </row>
    <row r="54995" spans="14:16">
      <c r="N54995" s="102"/>
      <c r="O54995" s="93"/>
      <c r="P54995" s="93"/>
    </row>
    <row r="54996" spans="14:16">
      <c r="N54996" s="102"/>
      <c r="O54996" s="93"/>
      <c r="P54996" s="93"/>
    </row>
    <row r="54997" spans="14:16">
      <c r="N54997" s="102"/>
      <c r="O54997" s="93"/>
      <c r="P54997" s="93"/>
    </row>
    <row r="54998" spans="14:16">
      <c r="N54998" s="102"/>
      <c r="O54998" s="93"/>
      <c r="P54998" s="93"/>
    </row>
    <row r="54999" spans="14:16">
      <c r="N54999" s="102"/>
      <c r="O54999" s="93"/>
      <c r="P54999" s="93"/>
    </row>
    <row r="55000" spans="14:16">
      <c r="N55000" s="102"/>
      <c r="O55000" s="93"/>
      <c r="P55000" s="93"/>
    </row>
    <row r="55001" spans="14:16">
      <c r="N55001" s="102"/>
      <c r="O55001" s="93"/>
      <c r="P55001" s="93"/>
    </row>
    <row r="55002" spans="14:16">
      <c r="N55002" s="102"/>
      <c r="O55002" s="93"/>
      <c r="P55002" s="93"/>
    </row>
    <row r="55003" spans="14:16">
      <c r="N55003" s="102"/>
      <c r="O55003" s="93"/>
      <c r="P55003" s="93"/>
    </row>
    <row r="55004" spans="14:16">
      <c r="N55004" s="102"/>
      <c r="O55004" s="93"/>
      <c r="P55004" s="93"/>
    </row>
    <row r="55005" spans="14:16">
      <c r="N55005" s="102"/>
      <c r="O55005" s="93"/>
      <c r="P55005" s="93"/>
    </row>
    <row r="55006" spans="14:16">
      <c r="N55006" s="102"/>
      <c r="O55006" s="93"/>
      <c r="P55006" s="93"/>
    </row>
    <row r="55007" spans="14:16">
      <c r="N55007" s="102"/>
      <c r="O55007" s="93"/>
      <c r="P55007" s="93"/>
    </row>
    <row r="55008" spans="14:16">
      <c r="N55008" s="102"/>
      <c r="O55008" s="93"/>
      <c r="P55008" s="93"/>
    </row>
    <row r="55009" spans="14:16">
      <c r="N55009" s="102"/>
      <c r="O55009" s="93"/>
      <c r="P55009" s="93"/>
    </row>
    <row r="55010" spans="14:16">
      <c r="N55010" s="102"/>
      <c r="O55010" s="93"/>
      <c r="P55010" s="93"/>
    </row>
    <row r="55011" spans="14:16">
      <c r="N55011" s="102"/>
      <c r="O55011" s="93"/>
      <c r="P55011" s="93"/>
    </row>
    <row r="55012" spans="14:16">
      <c r="N55012" s="102"/>
      <c r="O55012" s="93"/>
      <c r="P55012" s="93"/>
    </row>
    <row r="55013" spans="14:16">
      <c r="N55013" s="102"/>
      <c r="O55013" s="93"/>
      <c r="P55013" s="93"/>
    </row>
    <row r="55014" spans="14:16">
      <c r="N55014" s="102"/>
      <c r="O55014" s="93"/>
      <c r="P55014" s="93"/>
    </row>
    <row r="55015" spans="14:16">
      <c r="N55015" s="102"/>
      <c r="O55015" s="93"/>
      <c r="P55015" s="93"/>
    </row>
    <row r="55016" spans="14:16">
      <c r="N55016" s="102"/>
      <c r="O55016" s="93"/>
      <c r="P55016" s="93"/>
    </row>
    <row r="55017" spans="14:16">
      <c r="N55017" s="102"/>
      <c r="O55017" s="93"/>
      <c r="P55017" s="93"/>
    </row>
    <row r="55018" spans="14:16">
      <c r="N55018" s="102"/>
      <c r="O55018" s="93"/>
      <c r="P55018" s="93"/>
    </row>
    <row r="55019" spans="14:16">
      <c r="N55019" s="102"/>
      <c r="O55019" s="93"/>
      <c r="P55019" s="93"/>
    </row>
    <row r="55020" spans="14:16">
      <c r="N55020" s="102"/>
      <c r="O55020" s="93"/>
      <c r="P55020" s="93"/>
    </row>
    <row r="55021" spans="14:16">
      <c r="N55021" s="102"/>
      <c r="O55021" s="93"/>
      <c r="P55021" s="93"/>
    </row>
    <row r="55022" spans="14:16">
      <c r="N55022" s="102"/>
      <c r="O55022" s="93"/>
      <c r="P55022" s="93"/>
    </row>
    <row r="55023" spans="14:16">
      <c r="N55023" s="102"/>
      <c r="O55023" s="93"/>
      <c r="P55023" s="93"/>
    </row>
    <row r="55024" spans="14:16">
      <c r="N55024" s="102"/>
      <c r="O55024" s="93"/>
      <c r="P55024" s="93"/>
    </row>
    <row r="55025" spans="14:16">
      <c r="N55025" s="102"/>
      <c r="O55025" s="93"/>
      <c r="P55025" s="93"/>
    </row>
    <row r="55026" spans="14:16">
      <c r="N55026" s="102"/>
      <c r="O55026" s="93"/>
      <c r="P55026" s="93"/>
    </row>
    <row r="55027" spans="14:16">
      <c r="N55027" s="102"/>
      <c r="O55027" s="93"/>
      <c r="P55027" s="93"/>
    </row>
    <row r="55028" spans="14:16">
      <c r="N55028" s="102"/>
      <c r="O55028" s="93"/>
      <c r="P55028" s="93"/>
    </row>
    <row r="55029" spans="14:16">
      <c r="N55029" s="102"/>
      <c r="O55029" s="93"/>
      <c r="P55029" s="93"/>
    </row>
    <row r="55030" spans="14:16">
      <c r="N55030" s="102"/>
      <c r="O55030" s="93"/>
      <c r="P55030" s="93"/>
    </row>
    <row r="55031" spans="14:16">
      <c r="N55031" s="102"/>
      <c r="O55031" s="93"/>
      <c r="P55031" s="93"/>
    </row>
    <row r="55032" spans="14:16">
      <c r="N55032" s="102"/>
      <c r="O55032" s="93"/>
      <c r="P55032" s="93"/>
    </row>
    <row r="55033" spans="14:16">
      <c r="N55033" s="102"/>
      <c r="O55033" s="93"/>
      <c r="P55033" s="93"/>
    </row>
    <row r="55034" spans="14:16">
      <c r="N55034" s="102"/>
      <c r="O55034" s="93"/>
      <c r="P55034" s="93"/>
    </row>
    <row r="55035" spans="14:16">
      <c r="N55035" s="102"/>
      <c r="O55035" s="93"/>
      <c r="P55035" s="93"/>
    </row>
    <row r="55036" spans="14:16">
      <c r="N55036" s="102"/>
      <c r="O55036" s="93"/>
      <c r="P55036" s="93"/>
    </row>
    <row r="55037" spans="14:16">
      <c r="N55037" s="102"/>
      <c r="O55037" s="93"/>
      <c r="P55037" s="93"/>
    </row>
    <row r="55038" spans="14:16">
      <c r="N55038" s="102"/>
      <c r="O55038" s="93"/>
      <c r="P55038" s="93"/>
    </row>
    <row r="55039" spans="14:16">
      <c r="N55039" s="102"/>
      <c r="O55039" s="93"/>
      <c r="P55039" s="93"/>
    </row>
    <row r="55040" spans="14:16">
      <c r="N55040" s="102"/>
      <c r="O55040" s="93"/>
      <c r="P55040" s="93"/>
    </row>
    <row r="55041" spans="14:16">
      <c r="N55041" s="102"/>
      <c r="O55041" s="93"/>
      <c r="P55041" s="93"/>
    </row>
    <row r="55042" spans="14:16">
      <c r="N55042" s="102"/>
      <c r="O55042" s="93"/>
      <c r="P55042" s="93"/>
    </row>
    <row r="55043" spans="14:16">
      <c r="N55043" s="102"/>
      <c r="O55043" s="93"/>
      <c r="P55043" s="93"/>
    </row>
    <row r="55044" spans="14:16">
      <c r="N55044" s="102"/>
      <c r="O55044" s="93"/>
      <c r="P55044" s="93"/>
    </row>
    <row r="55045" spans="14:16">
      <c r="N55045" s="102"/>
      <c r="O55045" s="93"/>
      <c r="P55045" s="93"/>
    </row>
    <row r="55046" spans="14:16">
      <c r="N55046" s="102"/>
      <c r="O55046" s="93"/>
      <c r="P55046" s="93"/>
    </row>
    <row r="55047" spans="14:16">
      <c r="N55047" s="102"/>
      <c r="O55047" s="93"/>
      <c r="P55047" s="93"/>
    </row>
    <row r="55048" spans="14:16">
      <c r="N55048" s="102"/>
      <c r="O55048" s="93"/>
      <c r="P55048" s="93"/>
    </row>
    <row r="55049" spans="14:16">
      <c r="N55049" s="102"/>
      <c r="O55049" s="93"/>
      <c r="P55049" s="93"/>
    </row>
    <row r="55050" spans="14:16">
      <c r="N55050" s="102"/>
      <c r="O55050" s="93"/>
      <c r="P55050" s="93"/>
    </row>
    <row r="55051" spans="14:16">
      <c r="N55051" s="102"/>
      <c r="O55051" s="93"/>
      <c r="P55051" s="93"/>
    </row>
    <row r="55052" spans="14:16">
      <c r="N55052" s="102"/>
      <c r="O55052" s="93"/>
      <c r="P55052" s="93"/>
    </row>
    <row r="55053" spans="14:16">
      <c r="N55053" s="102"/>
      <c r="O55053" s="93"/>
      <c r="P55053" s="93"/>
    </row>
    <row r="55054" spans="14:16">
      <c r="N55054" s="102"/>
      <c r="O55054" s="93"/>
      <c r="P55054" s="93"/>
    </row>
    <row r="55055" spans="14:16">
      <c r="N55055" s="102"/>
      <c r="O55055" s="93"/>
      <c r="P55055" s="93"/>
    </row>
    <row r="55056" spans="14:16">
      <c r="N55056" s="102"/>
      <c r="O55056" s="93"/>
      <c r="P55056" s="93"/>
    </row>
    <row r="55057" spans="14:16">
      <c r="N55057" s="102"/>
      <c r="O55057" s="93"/>
      <c r="P55057" s="93"/>
    </row>
    <row r="55058" spans="14:16">
      <c r="N55058" s="102"/>
      <c r="O55058" s="93"/>
      <c r="P55058" s="93"/>
    </row>
    <row r="55059" spans="14:16">
      <c r="N55059" s="102"/>
      <c r="O55059" s="93"/>
      <c r="P55059" s="93"/>
    </row>
    <row r="55060" spans="14:16">
      <c r="N55060" s="102"/>
      <c r="O55060" s="93"/>
      <c r="P55060" s="93"/>
    </row>
    <row r="55061" spans="14:16">
      <c r="N55061" s="102"/>
      <c r="O55061" s="93"/>
      <c r="P55061" s="93"/>
    </row>
    <row r="55062" spans="14:16">
      <c r="N55062" s="102"/>
      <c r="O55062" s="93"/>
      <c r="P55062" s="93"/>
    </row>
    <row r="55063" spans="14:16">
      <c r="N55063" s="102"/>
      <c r="O55063" s="93"/>
      <c r="P55063" s="93"/>
    </row>
    <row r="55064" spans="14:16">
      <c r="N55064" s="102"/>
      <c r="O55064" s="93"/>
      <c r="P55064" s="93"/>
    </row>
    <row r="55065" spans="14:16">
      <c r="N55065" s="102"/>
      <c r="O55065" s="93"/>
      <c r="P55065" s="93"/>
    </row>
    <row r="55066" spans="14:16">
      <c r="N55066" s="102"/>
      <c r="O55066" s="93"/>
      <c r="P55066" s="93"/>
    </row>
    <row r="55067" spans="14:16">
      <c r="N55067" s="102"/>
      <c r="O55067" s="93"/>
      <c r="P55067" s="93"/>
    </row>
    <row r="55068" spans="14:16">
      <c r="N55068" s="102"/>
      <c r="O55068" s="93"/>
      <c r="P55068" s="93"/>
    </row>
    <row r="55069" spans="14:16">
      <c r="N55069" s="102"/>
      <c r="O55069" s="93"/>
      <c r="P55069" s="93"/>
    </row>
    <row r="55070" spans="14:16">
      <c r="N55070" s="102"/>
      <c r="O55070" s="93"/>
      <c r="P55070" s="93"/>
    </row>
    <row r="55071" spans="14:16">
      <c r="N55071" s="102"/>
      <c r="O55071" s="93"/>
      <c r="P55071" s="93"/>
    </row>
    <row r="55072" spans="14:16">
      <c r="N55072" s="102"/>
      <c r="O55072" s="93"/>
      <c r="P55072" s="93"/>
    </row>
    <row r="55073" spans="14:16">
      <c r="N55073" s="102"/>
      <c r="O55073" s="93"/>
      <c r="P55073" s="93"/>
    </row>
    <row r="55074" spans="14:16">
      <c r="N55074" s="102"/>
      <c r="O55074" s="93"/>
      <c r="P55074" s="93"/>
    </row>
    <row r="55075" spans="14:16">
      <c r="N55075" s="102"/>
      <c r="O55075" s="93"/>
      <c r="P55075" s="93"/>
    </row>
    <row r="55076" spans="14:16">
      <c r="N55076" s="102"/>
      <c r="O55076" s="93"/>
      <c r="P55076" s="93"/>
    </row>
    <row r="55077" spans="14:16">
      <c r="N55077" s="102"/>
      <c r="O55077" s="93"/>
      <c r="P55077" s="93"/>
    </row>
    <row r="55078" spans="14:16">
      <c r="N55078" s="102"/>
      <c r="O55078" s="93"/>
      <c r="P55078" s="93"/>
    </row>
    <row r="55079" spans="14:16">
      <c r="N55079" s="102"/>
      <c r="O55079" s="93"/>
      <c r="P55079" s="93"/>
    </row>
    <row r="55080" spans="14:16">
      <c r="N55080" s="102"/>
      <c r="O55080" s="93"/>
      <c r="P55080" s="93"/>
    </row>
    <row r="55081" spans="14:16">
      <c r="N55081" s="102"/>
      <c r="O55081" s="93"/>
      <c r="P55081" s="93"/>
    </row>
    <row r="55082" spans="14:16">
      <c r="N55082" s="102"/>
      <c r="O55082" s="93"/>
      <c r="P55082" s="93"/>
    </row>
    <row r="55083" spans="14:16">
      <c r="N55083" s="102"/>
      <c r="O55083" s="93"/>
      <c r="P55083" s="93"/>
    </row>
    <row r="55084" spans="14:16">
      <c r="N55084" s="102"/>
      <c r="O55084" s="93"/>
      <c r="P55084" s="93"/>
    </row>
    <row r="55085" spans="14:16">
      <c r="N55085" s="102"/>
      <c r="O55085" s="93"/>
      <c r="P55085" s="93"/>
    </row>
    <row r="55086" spans="14:16">
      <c r="N55086" s="102"/>
      <c r="O55086" s="93"/>
      <c r="P55086" s="93"/>
    </row>
    <row r="55087" spans="14:16">
      <c r="N55087" s="102"/>
      <c r="O55087" s="93"/>
      <c r="P55087" s="93"/>
    </row>
    <row r="55088" spans="14:16">
      <c r="N55088" s="102"/>
      <c r="O55088" s="93"/>
      <c r="P55088" s="93"/>
    </row>
    <row r="55089" spans="14:16">
      <c r="N55089" s="102"/>
      <c r="O55089" s="93"/>
      <c r="P55089" s="93"/>
    </row>
    <row r="55090" spans="14:16">
      <c r="N55090" s="102"/>
      <c r="O55090" s="93"/>
      <c r="P55090" s="93"/>
    </row>
    <row r="55091" spans="14:16">
      <c r="N55091" s="102"/>
      <c r="O55091" s="93"/>
      <c r="P55091" s="93"/>
    </row>
    <row r="55092" spans="14:16">
      <c r="N55092" s="102"/>
      <c r="O55092" s="93"/>
      <c r="P55092" s="93"/>
    </row>
    <row r="55093" spans="14:16">
      <c r="N55093" s="102"/>
      <c r="O55093" s="93"/>
      <c r="P55093" s="93"/>
    </row>
    <row r="55094" spans="14:16">
      <c r="N55094" s="102"/>
      <c r="O55094" s="93"/>
      <c r="P55094" s="93"/>
    </row>
    <row r="55095" spans="14:16">
      <c r="N55095" s="102"/>
      <c r="O55095" s="93"/>
      <c r="P55095" s="93"/>
    </row>
    <row r="55096" spans="14:16">
      <c r="N55096" s="102"/>
      <c r="O55096" s="93"/>
      <c r="P55096" s="93"/>
    </row>
    <row r="55097" spans="14:16">
      <c r="N55097" s="102"/>
      <c r="O55097" s="93"/>
      <c r="P55097" s="93"/>
    </row>
    <row r="55098" spans="14:16">
      <c r="N55098" s="102"/>
      <c r="O55098" s="93"/>
      <c r="P55098" s="93"/>
    </row>
    <row r="55099" spans="14:16">
      <c r="N55099" s="102"/>
      <c r="O55099" s="93"/>
      <c r="P55099" s="93"/>
    </row>
    <row r="55100" spans="14:16">
      <c r="N55100" s="102"/>
      <c r="O55100" s="93"/>
      <c r="P55100" s="93"/>
    </row>
    <row r="55101" spans="14:16">
      <c r="N55101" s="102"/>
      <c r="O55101" s="93"/>
      <c r="P55101" s="93"/>
    </row>
    <row r="55102" spans="14:16">
      <c r="N55102" s="102"/>
      <c r="O55102" s="93"/>
      <c r="P55102" s="93"/>
    </row>
    <row r="55103" spans="14:16">
      <c r="N55103" s="102"/>
      <c r="O55103" s="93"/>
      <c r="P55103" s="93"/>
    </row>
    <row r="55104" spans="14:16">
      <c r="N55104" s="102"/>
      <c r="O55104" s="93"/>
      <c r="P55104" s="93"/>
    </row>
    <row r="55105" spans="14:16">
      <c r="N55105" s="102"/>
      <c r="O55105" s="93"/>
      <c r="P55105" s="93"/>
    </row>
    <row r="55106" spans="14:16">
      <c r="N55106" s="102"/>
      <c r="O55106" s="93"/>
      <c r="P55106" s="93"/>
    </row>
    <row r="55107" spans="14:16">
      <c r="N55107" s="102"/>
      <c r="O55107" s="93"/>
      <c r="P55107" s="93"/>
    </row>
    <row r="55108" spans="14:16">
      <c r="N55108" s="102"/>
      <c r="O55108" s="93"/>
      <c r="P55108" s="93"/>
    </row>
    <row r="55109" spans="14:16">
      <c r="N55109" s="102"/>
      <c r="O55109" s="93"/>
      <c r="P55109" s="93"/>
    </row>
    <row r="55110" spans="14:16">
      <c r="N55110" s="102"/>
      <c r="O55110" s="93"/>
      <c r="P55110" s="93"/>
    </row>
    <row r="55111" spans="14:16">
      <c r="N55111" s="102"/>
      <c r="O55111" s="93"/>
      <c r="P55111" s="93"/>
    </row>
    <row r="55112" spans="14:16">
      <c r="N55112" s="102"/>
      <c r="O55112" s="93"/>
      <c r="P55112" s="93"/>
    </row>
    <row r="55113" spans="14:16">
      <c r="N55113" s="102"/>
      <c r="O55113" s="93"/>
      <c r="P55113" s="93"/>
    </row>
    <row r="55114" spans="14:16">
      <c r="N55114" s="102"/>
      <c r="O55114" s="93"/>
      <c r="P55114" s="93"/>
    </row>
    <row r="55115" spans="14:16">
      <c r="N55115" s="102"/>
      <c r="O55115" s="93"/>
      <c r="P55115" s="93"/>
    </row>
    <row r="55116" spans="14:16">
      <c r="N55116" s="102"/>
      <c r="O55116" s="93"/>
      <c r="P55116" s="93"/>
    </row>
    <row r="55117" spans="14:16">
      <c r="N55117" s="102"/>
      <c r="O55117" s="93"/>
      <c r="P55117" s="93"/>
    </row>
    <row r="55118" spans="14:16">
      <c r="N55118" s="102"/>
      <c r="O55118" s="93"/>
      <c r="P55118" s="93"/>
    </row>
    <row r="55119" spans="14:16">
      <c r="N55119" s="102"/>
      <c r="O55119" s="93"/>
      <c r="P55119" s="93"/>
    </row>
    <row r="55120" spans="14:16">
      <c r="N55120" s="102"/>
      <c r="O55120" s="93"/>
      <c r="P55120" s="93"/>
    </row>
    <row r="55121" spans="14:16">
      <c r="N55121" s="102"/>
      <c r="O55121" s="93"/>
      <c r="P55121" s="93"/>
    </row>
    <row r="55122" spans="14:16">
      <c r="N55122" s="102"/>
      <c r="O55122" s="93"/>
      <c r="P55122" s="93"/>
    </row>
    <row r="55123" spans="14:16">
      <c r="N55123" s="102"/>
      <c r="O55123" s="93"/>
      <c r="P55123" s="93"/>
    </row>
    <row r="55124" spans="14:16">
      <c r="N55124" s="102"/>
      <c r="O55124" s="93"/>
      <c r="P55124" s="93"/>
    </row>
    <row r="55125" spans="14:16">
      <c r="N55125" s="102"/>
      <c r="O55125" s="93"/>
      <c r="P55125" s="93"/>
    </row>
    <row r="55126" spans="14:16">
      <c r="N55126" s="102"/>
      <c r="O55126" s="93"/>
      <c r="P55126" s="93"/>
    </row>
    <row r="55127" spans="14:16">
      <c r="N55127" s="102"/>
      <c r="O55127" s="93"/>
      <c r="P55127" s="93"/>
    </row>
    <row r="55128" spans="14:16">
      <c r="N55128" s="102"/>
      <c r="O55128" s="93"/>
      <c r="P55128" s="93"/>
    </row>
    <row r="55129" spans="14:16">
      <c r="N55129" s="102"/>
      <c r="O55129" s="93"/>
      <c r="P55129" s="93"/>
    </row>
    <row r="55130" spans="14:16">
      <c r="N55130" s="102"/>
      <c r="O55130" s="93"/>
      <c r="P55130" s="93"/>
    </row>
    <row r="55131" spans="14:16">
      <c r="N55131" s="102"/>
      <c r="O55131" s="93"/>
      <c r="P55131" s="93"/>
    </row>
    <row r="55132" spans="14:16">
      <c r="N55132" s="102"/>
      <c r="O55132" s="93"/>
      <c r="P55132" s="93"/>
    </row>
    <row r="55133" spans="14:16">
      <c r="N55133" s="102"/>
      <c r="O55133" s="93"/>
      <c r="P55133" s="93"/>
    </row>
    <row r="55134" spans="14:16">
      <c r="N55134" s="102"/>
      <c r="O55134" s="93"/>
      <c r="P55134" s="93"/>
    </row>
    <row r="55135" spans="14:16">
      <c r="N55135" s="102"/>
      <c r="O55135" s="93"/>
      <c r="P55135" s="93"/>
    </row>
    <row r="55136" spans="14:16">
      <c r="N55136" s="102"/>
      <c r="O55136" s="93"/>
      <c r="P55136" s="93"/>
    </row>
    <row r="55137" spans="14:16">
      <c r="N55137" s="102"/>
      <c r="O55137" s="93"/>
      <c r="P55137" s="93"/>
    </row>
    <row r="55138" spans="14:16">
      <c r="N55138" s="102"/>
      <c r="O55138" s="93"/>
      <c r="P55138" s="93"/>
    </row>
    <row r="55139" spans="14:16">
      <c r="N55139" s="102"/>
      <c r="O55139" s="93"/>
      <c r="P55139" s="93"/>
    </row>
    <row r="55140" spans="14:16">
      <c r="N55140" s="102"/>
      <c r="O55140" s="93"/>
      <c r="P55140" s="93"/>
    </row>
    <row r="55141" spans="14:16">
      <c r="N55141" s="102"/>
      <c r="O55141" s="93"/>
      <c r="P55141" s="93"/>
    </row>
    <row r="55142" spans="14:16">
      <c r="N55142" s="102"/>
      <c r="O55142" s="93"/>
      <c r="P55142" s="93"/>
    </row>
    <row r="55143" spans="14:16">
      <c r="N55143" s="102"/>
      <c r="O55143" s="93"/>
      <c r="P55143" s="93"/>
    </row>
    <row r="55144" spans="14:16">
      <c r="N55144" s="102"/>
      <c r="O55144" s="93"/>
      <c r="P55144" s="93"/>
    </row>
    <row r="55145" spans="14:16">
      <c r="N55145" s="102"/>
      <c r="O55145" s="93"/>
      <c r="P55145" s="93"/>
    </row>
    <row r="55146" spans="14:16">
      <c r="N55146" s="102"/>
      <c r="O55146" s="93"/>
      <c r="P55146" s="93"/>
    </row>
    <row r="55147" spans="14:16">
      <c r="N55147" s="102"/>
      <c r="O55147" s="93"/>
      <c r="P55147" s="93"/>
    </row>
    <row r="55148" spans="14:16">
      <c r="N55148" s="102"/>
      <c r="O55148" s="93"/>
      <c r="P55148" s="93"/>
    </row>
    <row r="55149" spans="14:16">
      <c r="N55149" s="102"/>
      <c r="O55149" s="93"/>
      <c r="P55149" s="93"/>
    </row>
    <row r="55150" spans="14:16">
      <c r="N55150" s="102"/>
      <c r="O55150" s="93"/>
      <c r="P55150" s="93"/>
    </row>
    <row r="55151" spans="14:16">
      <c r="N55151" s="102"/>
      <c r="O55151" s="93"/>
      <c r="P55151" s="93"/>
    </row>
    <row r="55152" spans="14:16">
      <c r="N55152" s="102"/>
      <c r="O55152" s="93"/>
      <c r="P55152" s="93"/>
    </row>
    <row r="55153" spans="14:16">
      <c r="N55153" s="102"/>
      <c r="O55153" s="93"/>
      <c r="P55153" s="93"/>
    </row>
    <row r="55154" spans="14:16">
      <c r="N55154" s="102"/>
      <c r="O55154" s="93"/>
      <c r="P55154" s="93"/>
    </row>
    <row r="55155" spans="14:16">
      <c r="N55155" s="102"/>
      <c r="O55155" s="93"/>
      <c r="P55155" s="93"/>
    </row>
    <row r="55156" spans="14:16">
      <c r="N55156" s="102"/>
      <c r="O55156" s="93"/>
      <c r="P55156" s="93"/>
    </row>
    <row r="55157" spans="14:16">
      <c r="N55157" s="102"/>
      <c r="O55157" s="93"/>
      <c r="P55157" s="93"/>
    </row>
    <row r="55158" spans="14:16">
      <c r="N55158" s="102"/>
      <c r="O55158" s="93"/>
      <c r="P55158" s="93"/>
    </row>
    <row r="55159" spans="14:16">
      <c r="N55159" s="102"/>
      <c r="O55159" s="93"/>
      <c r="P55159" s="93"/>
    </row>
    <row r="55160" spans="14:16">
      <c r="N55160" s="102"/>
      <c r="O55160" s="93"/>
      <c r="P55160" s="93"/>
    </row>
    <row r="55161" spans="14:16">
      <c r="N55161" s="102"/>
      <c r="O55161" s="93"/>
      <c r="P55161" s="93"/>
    </row>
    <row r="55162" spans="14:16">
      <c r="N55162" s="102"/>
      <c r="O55162" s="93"/>
      <c r="P55162" s="93"/>
    </row>
    <row r="55163" spans="14:16">
      <c r="N55163" s="102"/>
      <c r="O55163" s="93"/>
      <c r="P55163" s="93"/>
    </row>
    <row r="55164" spans="14:16">
      <c r="N55164" s="102"/>
      <c r="O55164" s="93"/>
      <c r="P55164" s="93"/>
    </row>
    <row r="55165" spans="14:16">
      <c r="N55165" s="102"/>
      <c r="O55165" s="93"/>
      <c r="P55165" s="93"/>
    </row>
    <row r="55166" spans="14:16">
      <c r="N55166" s="102"/>
      <c r="O55166" s="93"/>
      <c r="P55166" s="93"/>
    </row>
    <row r="55167" spans="14:16">
      <c r="N55167" s="102"/>
      <c r="O55167" s="93"/>
      <c r="P55167" s="93"/>
    </row>
    <row r="55168" spans="14:16">
      <c r="N55168" s="102"/>
      <c r="O55168" s="93"/>
      <c r="P55168" s="93"/>
    </row>
    <row r="55169" spans="14:16">
      <c r="N55169" s="102"/>
      <c r="O55169" s="93"/>
      <c r="P55169" s="93"/>
    </row>
    <row r="55170" spans="14:16">
      <c r="N55170" s="102"/>
      <c r="O55170" s="93"/>
      <c r="P55170" s="93"/>
    </row>
    <row r="55171" spans="14:16">
      <c r="N55171" s="102"/>
      <c r="O55171" s="93"/>
      <c r="P55171" s="93"/>
    </row>
    <row r="55172" spans="14:16">
      <c r="N55172" s="102"/>
      <c r="O55172" s="93"/>
      <c r="P55172" s="93"/>
    </row>
    <row r="55173" spans="14:16">
      <c r="N55173" s="102"/>
      <c r="O55173" s="93"/>
      <c r="P55173" s="93"/>
    </row>
    <row r="55174" spans="14:16">
      <c r="N55174" s="102"/>
      <c r="O55174" s="93"/>
      <c r="P55174" s="93"/>
    </row>
    <row r="55175" spans="14:16">
      <c r="N55175" s="102"/>
      <c r="O55175" s="93"/>
      <c r="P55175" s="93"/>
    </row>
    <row r="55176" spans="14:16">
      <c r="N55176" s="102"/>
      <c r="O55176" s="93"/>
      <c r="P55176" s="93"/>
    </row>
    <row r="55177" spans="14:16">
      <c r="N55177" s="102"/>
      <c r="O55177" s="93"/>
      <c r="P55177" s="93"/>
    </row>
    <row r="55178" spans="14:16">
      <c r="N55178" s="102"/>
      <c r="O55178" s="93"/>
      <c r="P55178" s="93"/>
    </row>
    <row r="55179" spans="14:16">
      <c r="N55179" s="102"/>
      <c r="O55179" s="93"/>
      <c r="P55179" s="93"/>
    </row>
    <row r="55180" spans="14:16">
      <c r="N55180" s="102"/>
      <c r="O55180" s="93"/>
      <c r="P55180" s="93"/>
    </row>
    <row r="55181" spans="14:16">
      <c r="N55181" s="102"/>
      <c r="O55181" s="93"/>
      <c r="P55181" s="93"/>
    </row>
    <row r="55182" spans="14:16">
      <c r="N55182" s="102"/>
      <c r="O55182" s="93"/>
      <c r="P55182" s="93"/>
    </row>
    <row r="55183" spans="14:16">
      <c r="N55183" s="102"/>
      <c r="O55183" s="93"/>
      <c r="P55183" s="93"/>
    </row>
    <row r="55184" spans="14:16">
      <c r="N55184" s="102"/>
      <c r="O55184" s="93"/>
      <c r="P55184" s="93"/>
    </row>
    <row r="55185" spans="14:16">
      <c r="N55185" s="102"/>
      <c r="O55185" s="93"/>
      <c r="P55185" s="93"/>
    </row>
    <row r="55186" spans="14:16">
      <c r="N55186" s="102"/>
      <c r="O55186" s="93"/>
      <c r="P55186" s="93"/>
    </row>
    <row r="55187" spans="14:16">
      <c r="N55187" s="102"/>
      <c r="O55187" s="93"/>
      <c r="P55187" s="93"/>
    </row>
    <row r="55188" spans="14:16">
      <c r="N55188" s="102"/>
      <c r="O55188" s="93"/>
      <c r="P55188" s="93"/>
    </row>
    <row r="55189" spans="14:16">
      <c r="N55189" s="102"/>
      <c r="O55189" s="93"/>
      <c r="P55189" s="93"/>
    </row>
    <row r="55190" spans="14:16">
      <c r="N55190" s="102"/>
      <c r="O55190" s="93"/>
      <c r="P55190" s="93"/>
    </row>
    <row r="55191" spans="14:16">
      <c r="N55191" s="102"/>
      <c r="O55191" s="93"/>
      <c r="P55191" s="93"/>
    </row>
    <row r="55192" spans="14:16">
      <c r="N55192" s="102"/>
      <c r="O55192" s="93"/>
      <c r="P55192" s="93"/>
    </row>
    <row r="55193" spans="14:16">
      <c r="N55193" s="102"/>
      <c r="O55193" s="93"/>
      <c r="P55193" s="93"/>
    </row>
    <row r="55194" spans="14:16">
      <c r="N55194" s="102"/>
      <c r="O55194" s="93"/>
      <c r="P55194" s="93"/>
    </row>
    <row r="55195" spans="14:16">
      <c r="N55195" s="102"/>
      <c r="O55195" s="93"/>
      <c r="P55195" s="93"/>
    </row>
    <row r="55196" spans="14:16">
      <c r="N55196" s="102"/>
      <c r="O55196" s="93"/>
      <c r="P55196" s="93"/>
    </row>
    <row r="55197" spans="14:16">
      <c r="N55197" s="102"/>
      <c r="O55197" s="93"/>
      <c r="P55197" s="93"/>
    </row>
    <row r="55198" spans="14:16">
      <c r="N55198" s="102"/>
      <c r="O55198" s="93"/>
      <c r="P55198" s="93"/>
    </row>
    <row r="55199" spans="14:16">
      <c r="N55199" s="102"/>
      <c r="O55199" s="93"/>
      <c r="P55199" s="93"/>
    </row>
    <row r="55200" spans="14:16">
      <c r="N55200" s="102"/>
      <c r="O55200" s="93"/>
      <c r="P55200" s="93"/>
    </row>
    <row r="55201" spans="14:16">
      <c r="N55201" s="102"/>
      <c r="O55201" s="93"/>
      <c r="P55201" s="93"/>
    </row>
    <row r="55202" spans="14:16">
      <c r="N55202" s="102"/>
      <c r="O55202" s="93"/>
      <c r="P55202" s="93"/>
    </row>
    <row r="55203" spans="14:16">
      <c r="N55203" s="102"/>
      <c r="O55203" s="93"/>
      <c r="P55203" s="93"/>
    </row>
    <row r="55204" spans="14:16">
      <c r="N55204" s="102"/>
      <c r="O55204" s="93"/>
      <c r="P55204" s="93"/>
    </row>
    <row r="55205" spans="14:16">
      <c r="N55205" s="102"/>
      <c r="O55205" s="93"/>
      <c r="P55205" s="93"/>
    </row>
    <row r="55206" spans="14:16">
      <c r="N55206" s="102"/>
      <c r="O55206" s="93"/>
      <c r="P55206" s="93"/>
    </row>
    <row r="55207" spans="14:16">
      <c r="N55207" s="102"/>
      <c r="O55207" s="93"/>
      <c r="P55207" s="93"/>
    </row>
    <row r="55208" spans="14:16">
      <c r="N55208" s="102"/>
      <c r="O55208" s="93"/>
      <c r="P55208" s="93"/>
    </row>
    <row r="55209" spans="14:16">
      <c r="N55209" s="102"/>
      <c r="O55209" s="93"/>
      <c r="P55209" s="93"/>
    </row>
    <row r="55210" spans="14:16">
      <c r="N55210" s="102"/>
      <c r="O55210" s="93"/>
      <c r="P55210" s="93"/>
    </row>
    <row r="55211" spans="14:16">
      <c r="N55211" s="102"/>
      <c r="O55211" s="93"/>
      <c r="P55211" s="93"/>
    </row>
    <row r="55212" spans="14:16">
      <c r="N55212" s="102"/>
      <c r="O55212" s="93"/>
      <c r="P55212" s="93"/>
    </row>
    <row r="55213" spans="14:16">
      <c r="N55213" s="102"/>
      <c r="O55213" s="93"/>
      <c r="P55213" s="93"/>
    </row>
    <row r="55214" spans="14:16">
      <c r="N55214" s="102"/>
      <c r="O55214" s="93"/>
      <c r="P55214" s="93"/>
    </row>
    <row r="55215" spans="14:16">
      <c r="N55215" s="102"/>
      <c r="O55215" s="93"/>
      <c r="P55215" s="93"/>
    </row>
    <row r="55216" spans="14:16">
      <c r="N55216" s="102"/>
      <c r="O55216" s="93"/>
      <c r="P55216" s="93"/>
    </row>
    <row r="55217" spans="14:16">
      <c r="N55217" s="102"/>
      <c r="O55217" s="93"/>
      <c r="P55217" s="93"/>
    </row>
    <row r="55218" spans="14:16">
      <c r="N55218" s="102"/>
      <c r="O55218" s="93"/>
      <c r="P55218" s="93"/>
    </row>
    <row r="55219" spans="14:16">
      <c r="N55219" s="102"/>
      <c r="O55219" s="93"/>
      <c r="P55219" s="93"/>
    </row>
    <row r="55220" spans="14:16">
      <c r="N55220" s="102"/>
      <c r="O55220" s="93"/>
      <c r="P55220" s="93"/>
    </row>
    <row r="55221" spans="14:16">
      <c r="N55221" s="102"/>
      <c r="O55221" s="93"/>
      <c r="P55221" s="93"/>
    </row>
    <row r="55222" spans="14:16">
      <c r="N55222" s="102"/>
      <c r="O55222" s="93"/>
      <c r="P55222" s="93"/>
    </row>
    <row r="55223" spans="14:16">
      <c r="N55223" s="102"/>
      <c r="O55223" s="93"/>
      <c r="P55223" s="93"/>
    </row>
    <row r="55224" spans="14:16">
      <c r="N55224" s="102"/>
      <c r="O55224" s="93"/>
      <c r="P55224" s="93"/>
    </row>
    <row r="55225" spans="14:16">
      <c r="N55225" s="102"/>
      <c r="O55225" s="93"/>
      <c r="P55225" s="93"/>
    </row>
    <row r="55226" spans="14:16">
      <c r="N55226" s="102"/>
      <c r="O55226" s="93"/>
      <c r="P55226" s="93"/>
    </row>
    <row r="55227" spans="14:16">
      <c r="N55227" s="102"/>
      <c r="O55227" s="93"/>
      <c r="P55227" s="93"/>
    </row>
    <row r="55228" spans="14:16">
      <c r="N55228" s="102"/>
      <c r="O55228" s="93"/>
      <c r="P55228" s="93"/>
    </row>
    <row r="55229" spans="14:16">
      <c r="N55229" s="102"/>
      <c r="O55229" s="93"/>
      <c r="P55229" s="93"/>
    </row>
    <row r="55230" spans="14:16">
      <c r="N55230" s="102"/>
      <c r="O55230" s="93"/>
      <c r="P55230" s="93"/>
    </row>
    <row r="55231" spans="14:16">
      <c r="N55231" s="102"/>
      <c r="O55231" s="93"/>
      <c r="P55231" s="93"/>
    </row>
    <row r="55232" spans="14:16">
      <c r="N55232" s="102"/>
      <c r="O55232" s="93"/>
      <c r="P55232" s="93"/>
    </row>
    <row r="55233" spans="14:16">
      <c r="N55233" s="102"/>
      <c r="O55233" s="93"/>
      <c r="P55233" s="93"/>
    </row>
    <row r="55234" spans="14:16">
      <c r="N55234" s="102"/>
      <c r="O55234" s="93"/>
      <c r="P55234" s="93"/>
    </row>
    <row r="55235" spans="14:16">
      <c r="N55235" s="102"/>
      <c r="O55235" s="93"/>
      <c r="P55235" s="93"/>
    </row>
    <row r="55236" spans="14:16">
      <c r="N55236" s="102"/>
      <c r="O55236" s="93"/>
      <c r="P55236" s="93"/>
    </row>
    <row r="55237" spans="14:16">
      <c r="N55237" s="102"/>
      <c r="O55237" s="93"/>
      <c r="P55237" s="93"/>
    </row>
    <row r="55238" spans="14:16">
      <c r="N55238" s="102"/>
      <c r="O55238" s="93"/>
      <c r="P55238" s="93"/>
    </row>
    <row r="55239" spans="14:16">
      <c r="N55239" s="102"/>
      <c r="O55239" s="93"/>
      <c r="P55239" s="93"/>
    </row>
    <row r="55240" spans="14:16">
      <c r="N55240" s="102"/>
      <c r="O55240" s="93"/>
      <c r="P55240" s="93"/>
    </row>
    <row r="55241" spans="14:16">
      <c r="N55241" s="102"/>
      <c r="O55241" s="93"/>
      <c r="P55241" s="93"/>
    </row>
    <row r="55242" spans="14:16">
      <c r="N55242" s="102"/>
      <c r="O55242" s="93"/>
      <c r="P55242" s="93"/>
    </row>
    <row r="55243" spans="14:16">
      <c r="N55243" s="102"/>
      <c r="O55243" s="93"/>
      <c r="P55243" s="93"/>
    </row>
    <row r="55244" spans="14:16">
      <c r="N55244" s="102"/>
      <c r="O55244" s="93"/>
      <c r="P55244" s="93"/>
    </row>
    <row r="55245" spans="14:16">
      <c r="N55245" s="102"/>
      <c r="O55245" s="93"/>
      <c r="P55245" s="93"/>
    </row>
    <row r="55246" spans="14:16">
      <c r="N55246" s="102"/>
      <c r="O55246" s="93"/>
      <c r="P55246" s="93"/>
    </row>
    <row r="55247" spans="14:16">
      <c r="N55247" s="102"/>
      <c r="O55247" s="93"/>
      <c r="P55247" s="93"/>
    </row>
    <row r="55248" spans="14:16">
      <c r="N55248" s="102"/>
      <c r="O55248" s="93"/>
      <c r="P55248" s="93"/>
    </row>
    <row r="55249" spans="14:16">
      <c r="N55249" s="102"/>
      <c r="O55249" s="93"/>
      <c r="P55249" s="93"/>
    </row>
    <row r="55250" spans="14:16">
      <c r="N55250" s="102"/>
      <c r="O55250" s="93"/>
      <c r="P55250" s="93"/>
    </row>
    <row r="55251" spans="14:16">
      <c r="N55251" s="102"/>
      <c r="O55251" s="93"/>
      <c r="P55251" s="93"/>
    </row>
    <row r="55252" spans="14:16">
      <c r="N55252" s="102"/>
      <c r="O55252" s="93"/>
      <c r="P55252" s="93"/>
    </row>
    <row r="55253" spans="14:16">
      <c r="N55253" s="102"/>
      <c r="O55253" s="93"/>
      <c r="P55253" s="93"/>
    </row>
    <row r="55254" spans="14:16">
      <c r="N55254" s="102"/>
      <c r="O55254" s="93"/>
      <c r="P55254" s="93"/>
    </row>
    <row r="55255" spans="14:16">
      <c r="N55255" s="102"/>
      <c r="O55255" s="93"/>
      <c r="P55255" s="93"/>
    </row>
    <row r="55256" spans="14:16">
      <c r="N55256" s="102"/>
      <c r="O55256" s="93"/>
      <c r="P55256" s="93"/>
    </row>
    <row r="55257" spans="14:16">
      <c r="N55257" s="102"/>
      <c r="O55257" s="93"/>
      <c r="P55257" s="93"/>
    </row>
    <row r="55258" spans="14:16">
      <c r="N55258" s="102"/>
      <c r="O55258" s="93"/>
      <c r="P55258" s="93"/>
    </row>
    <row r="55259" spans="14:16">
      <c r="N55259" s="102"/>
      <c r="O55259" s="93"/>
      <c r="P55259" s="93"/>
    </row>
    <row r="55260" spans="14:16">
      <c r="N55260" s="102"/>
      <c r="O55260" s="93"/>
      <c r="P55260" s="93"/>
    </row>
    <row r="55261" spans="14:16">
      <c r="N55261" s="102"/>
      <c r="O55261" s="93"/>
      <c r="P55261" s="93"/>
    </row>
    <row r="55262" spans="14:16">
      <c r="N55262" s="102"/>
      <c r="O55262" s="93"/>
      <c r="P55262" s="93"/>
    </row>
    <row r="55263" spans="14:16">
      <c r="N55263" s="102"/>
      <c r="O55263" s="93"/>
      <c r="P55263" s="93"/>
    </row>
    <row r="55264" spans="14:16">
      <c r="N55264" s="102"/>
      <c r="O55264" s="93"/>
      <c r="P55264" s="93"/>
    </row>
    <row r="55265" spans="14:16">
      <c r="N55265" s="102"/>
      <c r="O55265" s="93"/>
      <c r="P55265" s="93"/>
    </row>
    <row r="55266" spans="14:16">
      <c r="N55266" s="102"/>
      <c r="O55266" s="93"/>
      <c r="P55266" s="93"/>
    </row>
    <row r="55267" spans="14:16">
      <c r="N55267" s="102"/>
      <c r="O55267" s="93"/>
      <c r="P55267" s="93"/>
    </row>
    <row r="55268" spans="14:16">
      <c r="N55268" s="102"/>
      <c r="O55268" s="93"/>
      <c r="P55268" s="93"/>
    </row>
    <row r="55269" spans="14:16">
      <c r="N55269" s="102"/>
      <c r="O55269" s="93"/>
      <c r="P55269" s="93"/>
    </row>
    <row r="55270" spans="14:16">
      <c r="N55270" s="102"/>
      <c r="O55270" s="93"/>
      <c r="P55270" s="93"/>
    </row>
    <row r="55271" spans="14:16">
      <c r="N55271" s="102"/>
      <c r="O55271" s="93"/>
      <c r="P55271" s="93"/>
    </row>
    <row r="55272" spans="14:16">
      <c r="N55272" s="102"/>
      <c r="O55272" s="93"/>
      <c r="P55272" s="93"/>
    </row>
    <row r="55273" spans="14:16">
      <c r="N55273" s="102"/>
      <c r="O55273" s="93"/>
      <c r="P55273" s="93"/>
    </row>
    <row r="55274" spans="14:16">
      <c r="N55274" s="102"/>
      <c r="O55274" s="93"/>
      <c r="P55274" s="93"/>
    </row>
    <row r="55275" spans="14:16">
      <c r="N55275" s="102"/>
      <c r="O55275" s="93"/>
      <c r="P55275" s="93"/>
    </row>
    <row r="55276" spans="14:16">
      <c r="N55276" s="102"/>
      <c r="O55276" s="93"/>
      <c r="P55276" s="93"/>
    </row>
    <row r="55277" spans="14:16">
      <c r="N55277" s="102"/>
      <c r="O55277" s="93"/>
      <c r="P55277" s="93"/>
    </row>
    <row r="55278" spans="14:16">
      <c r="N55278" s="102"/>
      <c r="O55278" s="93"/>
      <c r="P55278" s="93"/>
    </row>
    <row r="55279" spans="14:16">
      <c r="N55279" s="102"/>
      <c r="O55279" s="93"/>
      <c r="P55279" s="93"/>
    </row>
    <row r="55280" spans="14:16">
      <c r="N55280" s="102"/>
      <c r="O55280" s="93"/>
      <c r="P55280" s="93"/>
    </row>
    <row r="55281" spans="14:16">
      <c r="N55281" s="102"/>
      <c r="O55281" s="93"/>
      <c r="P55281" s="93"/>
    </row>
    <row r="55282" spans="14:16">
      <c r="N55282" s="102"/>
      <c r="O55282" s="93"/>
      <c r="P55282" s="93"/>
    </row>
    <row r="55283" spans="14:16">
      <c r="N55283" s="102"/>
      <c r="O55283" s="93"/>
      <c r="P55283" s="93"/>
    </row>
    <row r="55284" spans="14:16">
      <c r="N55284" s="102"/>
      <c r="O55284" s="93"/>
      <c r="P55284" s="93"/>
    </row>
    <row r="55285" spans="14:16">
      <c r="N55285" s="102"/>
      <c r="O55285" s="93"/>
      <c r="P55285" s="93"/>
    </row>
    <row r="55286" spans="14:16">
      <c r="N55286" s="102"/>
      <c r="O55286" s="93"/>
      <c r="P55286" s="93"/>
    </row>
    <row r="55287" spans="14:16">
      <c r="N55287" s="102"/>
      <c r="O55287" s="93"/>
      <c r="P55287" s="93"/>
    </row>
    <row r="55288" spans="14:16">
      <c r="N55288" s="102"/>
      <c r="O55288" s="93"/>
      <c r="P55288" s="93"/>
    </row>
    <row r="55289" spans="14:16">
      <c r="N55289" s="102"/>
      <c r="O55289" s="93"/>
      <c r="P55289" s="93"/>
    </row>
    <row r="55290" spans="14:16">
      <c r="N55290" s="102"/>
      <c r="O55290" s="93"/>
      <c r="P55290" s="93"/>
    </row>
    <row r="55291" spans="14:16">
      <c r="N55291" s="102"/>
      <c r="O55291" s="93"/>
      <c r="P55291" s="93"/>
    </row>
    <row r="55292" spans="14:16">
      <c r="N55292" s="102"/>
      <c r="O55292" s="93"/>
      <c r="P55292" s="93"/>
    </row>
    <row r="55293" spans="14:16">
      <c r="N55293" s="102"/>
      <c r="O55293" s="93"/>
      <c r="P55293" s="93"/>
    </row>
    <row r="55294" spans="14:16">
      <c r="N55294" s="102"/>
      <c r="O55294" s="93"/>
      <c r="P55294" s="93"/>
    </row>
    <row r="55295" spans="14:16">
      <c r="N55295" s="102"/>
      <c r="O55295" s="93"/>
      <c r="P55295" s="93"/>
    </row>
    <row r="55296" spans="14:16">
      <c r="N55296" s="102"/>
      <c r="O55296" s="93"/>
      <c r="P55296" s="93"/>
    </row>
    <row r="55297" spans="14:16">
      <c r="N55297" s="102"/>
      <c r="O55297" s="93"/>
      <c r="P55297" s="93"/>
    </row>
    <row r="55298" spans="14:16">
      <c r="N55298" s="102"/>
      <c r="O55298" s="93"/>
      <c r="P55298" s="93"/>
    </row>
    <row r="55299" spans="14:16">
      <c r="N55299" s="102"/>
      <c r="O55299" s="93"/>
      <c r="P55299" s="93"/>
    </row>
    <row r="55300" spans="14:16">
      <c r="N55300" s="102"/>
      <c r="O55300" s="93"/>
      <c r="P55300" s="93"/>
    </row>
    <row r="55301" spans="14:16">
      <c r="N55301" s="102"/>
      <c r="O55301" s="93"/>
      <c r="P55301" s="93"/>
    </row>
    <row r="55302" spans="14:16">
      <c r="N55302" s="102"/>
      <c r="O55302" s="93"/>
      <c r="P55302" s="93"/>
    </row>
    <row r="55303" spans="14:16">
      <c r="N55303" s="102"/>
      <c r="O55303" s="93"/>
      <c r="P55303" s="93"/>
    </row>
    <row r="55304" spans="14:16">
      <c r="N55304" s="102"/>
      <c r="O55304" s="93"/>
      <c r="P55304" s="93"/>
    </row>
    <row r="55305" spans="14:16">
      <c r="N55305" s="102"/>
      <c r="O55305" s="93"/>
      <c r="P55305" s="93"/>
    </row>
    <row r="55306" spans="14:16">
      <c r="N55306" s="102"/>
      <c r="O55306" s="93"/>
      <c r="P55306" s="93"/>
    </row>
    <row r="55307" spans="14:16">
      <c r="N55307" s="102"/>
      <c r="O55307" s="93"/>
      <c r="P55307" s="93"/>
    </row>
    <row r="55308" spans="14:16">
      <c r="N55308" s="102"/>
      <c r="O55308" s="93"/>
      <c r="P55308" s="93"/>
    </row>
    <row r="55309" spans="14:16">
      <c r="N55309" s="102"/>
      <c r="O55309" s="93"/>
      <c r="P55309" s="93"/>
    </row>
    <row r="55310" spans="14:16">
      <c r="N55310" s="102"/>
      <c r="O55310" s="93"/>
      <c r="P55310" s="93"/>
    </row>
    <row r="55311" spans="14:16">
      <c r="N55311" s="102"/>
      <c r="O55311" s="93"/>
      <c r="P55311" s="93"/>
    </row>
    <row r="55312" spans="14:16">
      <c r="N55312" s="102"/>
      <c r="O55312" s="93"/>
      <c r="P55312" s="93"/>
    </row>
    <row r="55313" spans="14:16">
      <c r="N55313" s="102"/>
      <c r="O55313" s="93"/>
      <c r="P55313" s="93"/>
    </row>
    <row r="55314" spans="14:16">
      <c r="N55314" s="102"/>
      <c r="O55314" s="93"/>
      <c r="P55314" s="93"/>
    </row>
    <row r="55315" spans="14:16">
      <c r="N55315" s="102"/>
      <c r="O55315" s="93"/>
      <c r="P55315" s="93"/>
    </row>
    <row r="55316" spans="14:16">
      <c r="N55316" s="102"/>
      <c r="O55316" s="93"/>
      <c r="P55316" s="93"/>
    </row>
    <row r="55317" spans="14:16">
      <c r="N55317" s="102"/>
      <c r="O55317" s="93"/>
      <c r="P55317" s="93"/>
    </row>
    <row r="55318" spans="14:16">
      <c r="N55318" s="102"/>
      <c r="O55318" s="93"/>
      <c r="P55318" s="93"/>
    </row>
    <row r="55319" spans="14:16">
      <c r="N55319" s="102"/>
      <c r="O55319" s="93"/>
      <c r="P55319" s="93"/>
    </row>
    <row r="55320" spans="14:16">
      <c r="N55320" s="102"/>
      <c r="O55320" s="93"/>
      <c r="P55320" s="93"/>
    </row>
    <row r="55321" spans="14:16">
      <c r="N55321" s="102"/>
      <c r="O55321" s="93"/>
      <c r="P55321" s="93"/>
    </row>
    <row r="55322" spans="14:16">
      <c r="N55322" s="102"/>
      <c r="O55322" s="93"/>
      <c r="P55322" s="93"/>
    </row>
    <row r="55323" spans="14:16">
      <c r="N55323" s="102"/>
      <c r="O55323" s="93"/>
      <c r="P55323" s="93"/>
    </row>
    <row r="55324" spans="14:16">
      <c r="N55324" s="102"/>
      <c r="O55324" s="93"/>
      <c r="P55324" s="93"/>
    </row>
    <row r="55325" spans="14:16">
      <c r="N55325" s="102"/>
      <c r="O55325" s="93"/>
      <c r="P55325" s="93"/>
    </row>
    <row r="55326" spans="14:16">
      <c r="N55326" s="102"/>
      <c r="O55326" s="93"/>
      <c r="P55326" s="93"/>
    </row>
    <row r="55327" spans="14:16">
      <c r="N55327" s="102"/>
      <c r="O55327" s="93"/>
      <c r="P55327" s="93"/>
    </row>
    <row r="55328" spans="14:16">
      <c r="N55328" s="102"/>
      <c r="O55328" s="93"/>
      <c r="P55328" s="93"/>
    </row>
    <row r="55329" spans="14:16">
      <c r="N55329" s="102"/>
      <c r="O55329" s="93"/>
      <c r="P55329" s="93"/>
    </row>
    <row r="55330" spans="14:16">
      <c r="N55330" s="102"/>
      <c r="O55330" s="93"/>
      <c r="P55330" s="93"/>
    </row>
    <row r="55331" spans="14:16">
      <c r="N55331" s="102"/>
      <c r="O55331" s="93"/>
      <c r="P55331" s="93"/>
    </row>
    <row r="55332" spans="14:16">
      <c r="N55332" s="102"/>
      <c r="O55332" s="93"/>
      <c r="P55332" s="93"/>
    </row>
    <row r="55333" spans="14:16">
      <c r="N55333" s="102"/>
      <c r="O55333" s="93"/>
      <c r="P55333" s="93"/>
    </row>
    <row r="55334" spans="14:16">
      <c r="N55334" s="102"/>
      <c r="O55334" s="93"/>
      <c r="P55334" s="93"/>
    </row>
    <row r="55335" spans="14:16">
      <c r="N55335" s="102"/>
      <c r="O55335" s="93"/>
      <c r="P55335" s="93"/>
    </row>
    <row r="55336" spans="14:16">
      <c r="N55336" s="102"/>
      <c r="O55336" s="93"/>
      <c r="P55336" s="93"/>
    </row>
    <row r="55337" spans="14:16">
      <c r="N55337" s="102"/>
      <c r="O55337" s="93"/>
      <c r="P55337" s="93"/>
    </row>
    <row r="55338" spans="14:16">
      <c r="N55338" s="102"/>
      <c r="O55338" s="93"/>
      <c r="P55338" s="93"/>
    </row>
    <row r="55339" spans="14:16">
      <c r="N55339" s="102"/>
      <c r="O55339" s="93"/>
      <c r="P55339" s="93"/>
    </row>
    <row r="55340" spans="14:16">
      <c r="N55340" s="102"/>
      <c r="O55340" s="93"/>
      <c r="P55340" s="93"/>
    </row>
    <row r="55341" spans="14:16">
      <c r="N55341" s="102"/>
      <c r="O55341" s="93"/>
      <c r="P55341" s="93"/>
    </row>
    <row r="55342" spans="14:16">
      <c r="N55342" s="102"/>
      <c r="O55342" s="93"/>
      <c r="P55342" s="93"/>
    </row>
    <row r="55343" spans="14:16">
      <c r="N55343" s="102"/>
      <c r="O55343" s="93"/>
      <c r="P55343" s="93"/>
    </row>
    <row r="55344" spans="14:16">
      <c r="N55344" s="102"/>
      <c r="O55344" s="93"/>
      <c r="P55344" s="93"/>
    </row>
    <row r="55345" spans="14:16">
      <c r="N55345" s="102"/>
      <c r="O55345" s="93"/>
      <c r="P55345" s="93"/>
    </row>
    <row r="55346" spans="14:16">
      <c r="N55346" s="102"/>
      <c r="O55346" s="93"/>
      <c r="P55346" s="93"/>
    </row>
    <row r="55347" spans="14:16">
      <c r="N55347" s="102"/>
      <c r="O55347" s="93"/>
      <c r="P55347" s="93"/>
    </row>
    <row r="55348" spans="14:16">
      <c r="N55348" s="102"/>
      <c r="O55348" s="93"/>
      <c r="P55348" s="93"/>
    </row>
    <row r="55349" spans="14:16">
      <c r="N55349" s="102"/>
      <c r="O55349" s="93"/>
      <c r="P55349" s="93"/>
    </row>
    <row r="55350" spans="14:16">
      <c r="N55350" s="102"/>
      <c r="O55350" s="93"/>
      <c r="P55350" s="93"/>
    </row>
    <row r="55351" spans="14:16">
      <c r="N55351" s="102"/>
      <c r="O55351" s="93"/>
      <c r="P55351" s="93"/>
    </row>
    <row r="55352" spans="14:16">
      <c r="N55352" s="102"/>
      <c r="O55352" s="93"/>
      <c r="P55352" s="93"/>
    </row>
    <row r="55353" spans="14:16">
      <c r="N55353" s="102"/>
      <c r="O55353" s="93"/>
      <c r="P55353" s="93"/>
    </row>
    <row r="55354" spans="14:16">
      <c r="N55354" s="102"/>
      <c r="O55354" s="93"/>
      <c r="P55354" s="93"/>
    </row>
    <row r="55355" spans="14:16">
      <c r="N55355" s="102"/>
      <c r="O55355" s="93"/>
      <c r="P55355" s="93"/>
    </row>
    <row r="55356" spans="14:16">
      <c r="N55356" s="102"/>
      <c r="O55356" s="93"/>
      <c r="P55356" s="93"/>
    </row>
    <row r="55357" spans="14:16">
      <c r="N55357" s="102"/>
      <c r="O55357" s="93"/>
      <c r="P55357" s="93"/>
    </row>
    <row r="55358" spans="14:16">
      <c r="N55358" s="102"/>
      <c r="O55358" s="93"/>
      <c r="P55358" s="93"/>
    </row>
    <row r="55359" spans="14:16">
      <c r="N55359" s="102"/>
      <c r="O55359" s="93"/>
      <c r="P55359" s="93"/>
    </row>
    <row r="55360" spans="14:16">
      <c r="N55360" s="102"/>
      <c r="O55360" s="93"/>
      <c r="P55360" s="93"/>
    </row>
    <row r="55361" spans="14:16">
      <c r="N55361" s="102"/>
      <c r="O55361" s="93"/>
      <c r="P55361" s="93"/>
    </row>
    <row r="55362" spans="14:16">
      <c r="N55362" s="102"/>
      <c r="O55362" s="93"/>
      <c r="P55362" s="93"/>
    </row>
    <row r="55363" spans="14:16">
      <c r="N55363" s="102"/>
      <c r="O55363" s="93"/>
      <c r="P55363" s="93"/>
    </row>
    <row r="55364" spans="14:16">
      <c r="N55364" s="102"/>
      <c r="O55364" s="93"/>
      <c r="P55364" s="93"/>
    </row>
    <row r="55365" spans="14:16">
      <c r="N55365" s="102"/>
      <c r="O55365" s="93"/>
      <c r="P55365" s="93"/>
    </row>
    <row r="55366" spans="14:16">
      <c r="N55366" s="102"/>
      <c r="O55366" s="93"/>
      <c r="P55366" s="93"/>
    </row>
    <row r="55367" spans="14:16">
      <c r="N55367" s="102"/>
      <c r="O55367" s="93"/>
      <c r="P55367" s="93"/>
    </row>
    <row r="55368" spans="14:16">
      <c r="N55368" s="102"/>
      <c r="O55368" s="93"/>
      <c r="P55368" s="93"/>
    </row>
    <row r="55369" spans="14:16">
      <c r="N55369" s="102"/>
      <c r="O55369" s="93"/>
      <c r="P55369" s="93"/>
    </row>
    <row r="55370" spans="14:16">
      <c r="N55370" s="102"/>
      <c r="O55370" s="93"/>
      <c r="P55370" s="93"/>
    </row>
    <row r="55371" spans="14:16">
      <c r="N55371" s="102"/>
      <c r="O55371" s="93"/>
      <c r="P55371" s="93"/>
    </row>
    <row r="55372" spans="14:16">
      <c r="N55372" s="102"/>
      <c r="O55372" s="93"/>
      <c r="P55372" s="93"/>
    </row>
    <row r="55373" spans="14:16">
      <c r="N55373" s="102"/>
      <c r="O55373" s="93"/>
      <c r="P55373" s="93"/>
    </row>
    <row r="55374" spans="14:16">
      <c r="N55374" s="102"/>
      <c r="O55374" s="93"/>
      <c r="P55374" s="93"/>
    </row>
    <row r="55375" spans="14:16">
      <c r="N55375" s="102"/>
      <c r="O55375" s="93"/>
      <c r="P55375" s="93"/>
    </row>
    <row r="55376" spans="14:16">
      <c r="N55376" s="102"/>
      <c r="O55376" s="93"/>
      <c r="P55376" s="93"/>
    </row>
    <row r="55377" spans="14:16">
      <c r="N55377" s="102"/>
      <c r="O55377" s="93"/>
      <c r="P55377" s="93"/>
    </row>
    <row r="55378" spans="14:16">
      <c r="N55378" s="102"/>
      <c r="O55378" s="93"/>
      <c r="P55378" s="93"/>
    </row>
    <row r="55379" spans="14:16">
      <c r="N55379" s="102"/>
      <c r="O55379" s="93"/>
      <c r="P55379" s="93"/>
    </row>
    <row r="55380" spans="14:16">
      <c r="N55380" s="102"/>
      <c r="O55380" s="93"/>
      <c r="P55380" s="93"/>
    </row>
    <row r="55381" spans="14:16">
      <c r="N55381" s="102"/>
      <c r="O55381" s="93"/>
      <c r="P55381" s="93"/>
    </row>
    <row r="55382" spans="14:16">
      <c r="N55382" s="102"/>
      <c r="O55382" s="93"/>
      <c r="P55382" s="93"/>
    </row>
    <row r="55383" spans="14:16">
      <c r="N55383" s="102"/>
      <c r="O55383" s="93"/>
      <c r="P55383" s="93"/>
    </row>
    <row r="55384" spans="14:16">
      <c r="N55384" s="102"/>
      <c r="O55384" s="93"/>
      <c r="P55384" s="93"/>
    </row>
    <row r="55385" spans="14:16">
      <c r="N55385" s="102"/>
      <c r="O55385" s="93"/>
      <c r="P55385" s="93"/>
    </row>
    <row r="55386" spans="14:16">
      <c r="N55386" s="102"/>
      <c r="O55386" s="93"/>
      <c r="P55386" s="93"/>
    </row>
    <row r="55387" spans="14:16">
      <c r="N55387" s="102"/>
      <c r="O55387" s="93"/>
      <c r="P55387" s="93"/>
    </row>
    <row r="55388" spans="14:16">
      <c r="N55388" s="102"/>
      <c r="O55388" s="93"/>
      <c r="P55388" s="93"/>
    </row>
    <row r="55389" spans="14:16">
      <c r="N55389" s="102"/>
      <c r="O55389" s="93"/>
      <c r="P55389" s="93"/>
    </row>
    <row r="55390" spans="14:16">
      <c r="N55390" s="102"/>
      <c r="O55390" s="93"/>
      <c r="P55390" s="93"/>
    </row>
    <row r="55391" spans="14:16">
      <c r="N55391" s="102"/>
      <c r="O55391" s="93"/>
      <c r="P55391" s="93"/>
    </row>
    <row r="55392" spans="14:16">
      <c r="N55392" s="102"/>
      <c r="O55392" s="93"/>
      <c r="P55392" s="93"/>
    </row>
    <row r="55393" spans="14:16">
      <c r="N55393" s="102"/>
      <c r="O55393" s="93"/>
      <c r="P55393" s="93"/>
    </row>
    <row r="55394" spans="14:16">
      <c r="N55394" s="102"/>
      <c r="O55394" s="93"/>
      <c r="P55394" s="93"/>
    </row>
    <row r="55395" spans="14:16">
      <c r="N55395" s="102"/>
      <c r="O55395" s="93"/>
      <c r="P55395" s="93"/>
    </row>
    <row r="55396" spans="14:16">
      <c r="N55396" s="102"/>
      <c r="O55396" s="93"/>
      <c r="P55396" s="93"/>
    </row>
    <row r="55397" spans="14:16">
      <c r="N55397" s="102"/>
      <c r="O55397" s="93"/>
      <c r="P55397" s="93"/>
    </row>
    <row r="55398" spans="14:16">
      <c r="N55398" s="102"/>
      <c r="O55398" s="93"/>
      <c r="P55398" s="93"/>
    </row>
    <row r="55399" spans="14:16">
      <c r="N55399" s="102"/>
      <c r="O55399" s="93"/>
      <c r="P55399" s="93"/>
    </row>
    <row r="55400" spans="14:16">
      <c r="N55400" s="102"/>
      <c r="O55400" s="93"/>
      <c r="P55400" s="93"/>
    </row>
    <row r="55401" spans="14:16">
      <c r="N55401" s="102"/>
      <c r="O55401" s="93"/>
      <c r="P55401" s="93"/>
    </row>
    <row r="55402" spans="14:16">
      <c r="N55402" s="102"/>
      <c r="O55402" s="93"/>
      <c r="P55402" s="93"/>
    </row>
    <row r="55403" spans="14:16">
      <c r="N55403" s="102"/>
      <c r="O55403" s="93"/>
      <c r="P55403" s="93"/>
    </row>
    <row r="55404" spans="14:16">
      <c r="N55404" s="102"/>
      <c r="O55404" s="93"/>
      <c r="P55404" s="93"/>
    </row>
    <row r="55405" spans="14:16">
      <c r="N55405" s="102"/>
      <c r="O55405" s="93"/>
      <c r="P55405" s="93"/>
    </row>
    <row r="55406" spans="14:16">
      <c r="N55406" s="102"/>
      <c r="O55406" s="93"/>
      <c r="P55406" s="93"/>
    </row>
    <row r="55407" spans="14:16">
      <c r="N55407" s="102"/>
      <c r="O55407" s="93"/>
      <c r="P55407" s="93"/>
    </row>
    <row r="55408" spans="14:16">
      <c r="N55408" s="102"/>
      <c r="O55408" s="93"/>
      <c r="P55408" s="93"/>
    </row>
    <row r="55409" spans="14:16">
      <c r="N55409" s="102"/>
      <c r="O55409" s="93"/>
      <c r="P55409" s="93"/>
    </row>
    <row r="55410" spans="14:16">
      <c r="N55410" s="102"/>
      <c r="O55410" s="93"/>
      <c r="P55410" s="93"/>
    </row>
    <row r="55411" spans="14:16">
      <c r="N55411" s="102"/>
      <c r="O55411" s="93"/>
      <c r="P55411" s="93"/>
    </row>
    <row r="55412" spans="14:16">
      <c r="N55412" s="102"/>
      <c r="O55412" s="93"/>
      <c r="P55412" s="93"/>
    </row>
    <row r="55413" spans="14:16">
      <c r="N55413" s="102"/>
      <c r="O55413" s="93"/>
      <c r="P55413" s="93"/>
    </row>
    <row r="55414" spans="14:16">
      <c r="N55414" s="102"/>
      <c r="O55414" s="93"/>
      <c r="P55414" s="93"/>
    </row>
    <row r="55415" spans="14:16">
      <c r="N55415" s="102"/>
      <c r="O55415" s="93"/>
      <c r="P55415" s="93"/>
    </row>
    <row r="55416" spans="14:16">
      <c r="N55416" s="102"/>
      <c r="O55416" s="93"/>
      <c r="P55416" s="93"/>
    </row>
    <row r="55417" spans="14:16">
      <c r="N55417" s="102"/>
      <c r="O55417" s="93"/>
      <c r="P55417" s="93"/>
    </row>
    <row r="55418" spans="14:16">
      <c r="N55418" s="102"/>
      <c r="O55418" s="93"/>
      <c r="P55418" s="93"/>
    </row>
    <row r="55419" spans="14:16">
      <c r="N55419" s="102"/>
      <c r="O55419" s="93"/>
      <c r="P55419" s="93"/>
    </row>
    <row r="55420" spans="14:16">
      <c r="N55420" s="102"/>
      <c r="O55420" s="93"/>
      <c r="P55420" s="93"/>
    </row>
    <row r="55421" spans="14:16">
      <c r="N55421" s="102"/>
      <c r="O55421" s="93"/>
      <c r="P55421" s="93"/>
    </row>
    <row r="55422" spans="14:16">
      <c r="N55422" s="102"/>
      <c r="O55422" s="93"/>
      <c r="P55422" s="93"/>
    </row>
    <row r="55423" spans="14:16">
      <c r="N55423" s="102"/>
      <c r="O55423" s="93"/>
      <c r="P55423" s="93"/>
    </row>
    <row r="55424" spans="14:16">
      <c r="N55424" s="102"/>
      <c r="O55424" s="93"/>
      <c r="P55424" s="93"/>
    </row>
    <row r="55425" spans="14:16">
      <c r="N55425" s="102"/>
      <c r="O55425" s="93"/>
      <c r="P55425" s="93"/>
    </row>
    <row r="55426" spans="14:16">
      <c r="N55426" s="102"/>
      <c r="O55426" s="93"/>
      <c r="P55426" s="93"/>
    </row>
    <row r="55427" spans="14:16">
      <c r="N55427" s="102"/>
      <c r="O55427" s="93"/>
      <c r="P55427" s="93"/>
    </row>
    <row r="55428" spans="14:16">
      <c r="N55428" s="102"/>
      <c r="O55428" s="93"/>
      <c r="P55428" s="93"/>
    </row>
    <row r="55429" spans="14:16">
      <c r="N55429" s="102"/>
      <c r="O55429" s="93"/>
      <c r="P55429" s="93"/>
    </row>
    <row r="55430" spans="14:16">
      <c r="N55430" s="102"/>
      <c r="O55430" s="93"/>
      <c r="P55430" s="93"/>
    </row>
    <row r="55431" spans="14:16">
      <c r="N55431" s="102"/>
      <c r="O55431" s="93"/>
      <c r="P55431" s="93"/>
    </row>
    <row r="55432" spans="14:16">
      <c r="N55432" s="102"/>
      <c r="O55432" s="93"/>
      <c r="P55432" s="93"/>
    </row>
    <row r="55433" spans="14:16">
      <c r="N55433" s="102"/>
      <c r="O55433" s="93"/>
      <c r="P55433" s="93"/>
    </row>
    <row r="55434" spans="14:16">
      <c r="N55434" s="102"/>
      <c r="O55434" s="93"/>
      <c r="P55434" s="93"/>
    </row>
    <row r="55435" spans="14:16">
      <c r="N55435" s="102"/>
      <c r="O55435" s="93"/>
      <c r="P55435" s="93"/>
    </row>
    <row r="55436" spans="14:16">
      <c r="N55436" s="102"/>
      <c r="O55436" s="93"/>
      <c r="P55436" s="93"/>
    </row>
    <row r="55437" spans="14:16">
      <c r="N55437" s="102"/>
      <c r="O55437" s="93"/>
      <c r="P55437" s="93"/>
    </row>
    <row r="55438" spans="14:16">
      <c r="N55438" s="102"/>
      <c r="O55438" s="93"/>
      <c r="P55438" s="93"/>
    </row>
    <row r="55439" spans="14:16">
      <c r="N55439" s="102"/>
      <c r="O55439" s="93"/>
      <c r="P55439" s="93"/>
    </row>
    <row r="55440" spans="14:16">
      <c r="N55440" s="102"/>
      <c r="O55440" s="93"/>
      <c r="P55440" s="93"/>
    </row>
    <row r="55441" spans="14:16">
      <c r="N55441" s="102"/>
      <c r="O55441" s="93"/>
      <c r="P55441" s="93"/>
    </row>
    <row r="55442" spans="14:16">
      <c r="N55442" s="102"/>
      <c r="O55442" s="93"/>
      <c r="P55442" s="93"/>
    </row>
    <row r="55443" spans="14:16">
      <c r="N55443" s="102"/>
      <c r="O55443" s="93"/>
      <c r="P55443" s="93"/>
    </row>
    <row r="55444" spans="14:16">
      <c r="N55444" s="102"/>
      <c r="O55444" s="93"/>
      <c r="P55444" s="93"/>
    </row>
    <row r="55445" spans="14:16">
      <c r="N55445" s="102"/>
      <c r="O55445" s="93"/>
      <c r="P55445" s="93"/>
    </row>
    <row r="55446" spans="14:16">
      <c r="N55446" s="102"/>
      <c r="O55446" s="93"/>
      <c r="P55446" s="93"/>
    </row>
    <row r="55447" spans="14:16">
      <c r="N55447" s="102"/>
      <c r="O55447" s="93"/>
      <c r="P55447" s="93"/>
    </row>
    <row r="55448" spans="14:16">
      <c r="N55448" s="102"/>
      <c r="O55448" s="93"/>
      <c r="P55448" s="93"/>
    </row>
    <row r="55449" spans="14:16">
      <c r="N55449" s="102"/>
      <c r="O55449" s="93"/>
      <c r="P55449" s="93"/>
    </row>
    <row r="55450" spans="14:16">
      <c r="N55450" s="102"/>
      <c r="O55450" s="93"/>
      <c r="P55450" s="93"/>
    </row>
    <row r="55451" spans="14:16">
      <c r="N55451" s="102"/>
      <c r="O55451" s="93"/>
      <c r="P55451" s="93"/>
    </row>
    <row r="55452" spans="14:16">
      <c r="N55452" s="102"/>
      <c r="O55452" s="93"/>
      <c r="P55452" s="93"/>
    </row>
    <row r="55453" spans="14:16">
      <c r="N55453" s="102"/>
      <c r="O55453" s="93"/>
      <c r="P55453" s="93"/>
    </row>
    <row r="55454" spans="14:16">
      <c r="N55454" s="102"/>
      <c r="O55454" s="93"/>
      <c r="P55454" s="93"/>
    </row>
    <row r="55455" spans="14:16">
      <c r="N55455" s="102"/>
      <c r="O55455" s="93"/>
      <c r="P55455" s="93"/>
    </row>
    <row r="55456" spans="14:16">
      <c r="N55456" s="102"/>
      <c r="O55456" s="93"/>
      <c r="P55456" s="93"/>
    </row>
    <row r="55457" spans="14:16">
      <c r="N55457" s="102"/>
      <c r="O55457" s="93"/>
      <c r="P55457" s="93"/>
    </row>
    <row r="55458" spans="14:16">
      <c r="N55458" s="102"/>
      <c r="O55458" s="93"/>
      <c r="P55458" s="93"/>
    </row>
    <row r="55459" spans="14:16">
      <c r="N55459" s="102"/>
      <c r="O55459" s="93"/>
      <c r="P55459" s="93"/>
    </row>
    <row r="55460" spans="14:16">
      <c r="N55460" s="102"/>
      <c r="O55460" s="93"/>
      <c r="P55460" s="93"/>
    </row>
    <row r="55461" spans="14:16">
      <c r="N55461" s="102"/>
      <c r="O55461" s="93"/>
      <c r="P55461" s="93"/>
    </row>
    <row r="55462" spans="14:16">
      <c r="N55462" s="102"/>
      <c r="O55462" s="93"/>
      <c r="P55462" s="93"/>
    </row>
    <row r="55463" spans="14:16">
      <c r="N55463" s="102"/>
      <c r="O55463" s="93"/>
      <c r="P55463" s="93"/>
    </row>
    <row r="55464" spans="14:16">
      <c r="N55464" s="102"/>
      <c r="O55464" s="93"/>
      <c r="P55464" s="93"/>
    </row>
    <row r="55465" spans="14:16">
      <c r="N55465" s="102"/>
      <c r="O55465" s="93"/>
      <c r="P55465" s="93"/>
    </row>
    <row r="55466" spans="14:16">
      <c r="N55466" s="102"/>
      <c r="O55466" s="93"/>
      <c r="P55466" s="93"/>
    </row>
    <row r="55467" spans="14:16">
      <c r="N55467" s="102"/>
      <c r="O55467" s="93"/>
      <c r="P55467" s="93"/>
    </row>
    <row r="55468" spans="14:16">
      <c r="N55468" s="102"/>
      <c r="O55468" s="93"/>
      <c r="P55468" s="93"/>
    </row>
    <row r="55469" spans="14:16">
      <c r="N55469" s="102"/>
      <c r="O55469" s="93"/>
      <c r="P55469" s="93"/>
    </row>
    <row r="55470" spans="14:16">
      <c r="N55470" s="102"/>
      <c r="O55470" s="93"/>
      <c r="P55470" s="93"/>
    </row>
    <row r="55471" spans="14:16">
      <c r="N55471" s="102"/>
      <c r="O55471" s="93"/>
      <c r="P55471" s="93"/>
    </row>
    <row r="55472" spans="14:16">
      <c r="N55472" s="102"/>
      <c r="O55472" s="93"/>
      <c r="P55472" s="93"/>
    </row>
    <row r="55473" spans="14:16">
      <c r="N55473" s="102"/>
      <c r="O55473" s="93"/>
      <c r="P55473" s="93"/>
    </row>
    <row r="55474" spans="14:16">
      <c r="N55474" s="102"/>
      <c r="O55474" s="93"/>
      <c r="P55474" s="93"/>
    </row>
    <row r="55475" spans="14:16">
      <c r="N55475" s="102"/>
      <c r="O55475" s="93"/>
      <c r="P55475" s="93"/>
    </row>
    <row r="55476" spans="14:16">
      <c r="N55476" s="102"/>
      <c r="O55476" s="93"/>
      <c r="P55476" s="93"/>
    </row>
    <row r="55477" spans="14:16">
      <c r="N55477" s="102"/>
      <c r="O55477" s="93"/>
      <c r="P55477" s="93"/>
    </row>
    <row r="55478" spans="14:16">
      <c r="N55478" s="102"/>
      <c r="O55478" s="93"/>
      <c r="P55478" s="93"/>
    </row>
    <row r="55479" spans="14:16">
      <c r="N55479" s="102"/>
      <c r="O55479" s="93"/>
      <c r="P55479" s="93"/>
    </row>
    <row r="55480" spans="14:16">
      <c r="N55480" s="102"/>
      <c r="O55480" s="93"/>
      <c r="P55480" s="93"/>
    </row>
    <row r="55481" spans="14:16">
      <c r="N55481" s="102"/>
      <c r="O55481" s="93"/>
      <c r="P55481" s="93"/>
    </row>
    <row r="55482" spans="14:16">
      <c r="N55482" s="102"/>
      <c r="O55482" s="93"/>
      <c r="P55482" s="93"/>
    </row>
    <row r="55483" spans="14:16">
      <c r="N55483" s="102"/>
      <c r="O55483" s="93"/>
      <c r="P55483" s="93"/>
    </row>
    <row r="55484" spans="14:16">
      <c r="N55484" s="102"/>
      <c r="O55484" s="93"/>
      <c r="P55484" s="93"/>
    </row>
    <row r="55485" spans="14:16">
      <c r="N55485" s="102"/>
      <c r="O55485" s="93"/>
      <c r="P55485" s="93"/>
    </row>
    <row r="55486" spans="14:16">
      <c r="N55486" s="102"/>
      <c r="O55486" s="93"/>
      <c r="P55486" s="93"/>
    </row>
    <row r="55487" spans="14:16">
      <c r="N55487" s="102"/>
      <c r="O55487" s="93"/>
      <c r="P55487" s="93"/>
    </row>
    <row r="55488" spans="14:16">
      <c r="N55488" s="102"/>
      <c r="O55488" s="93"/>
      <c r="P55488" s="93"/>
    </row>
    <row r="55489" spans="14:16">
      <c r="N55489" s="102"/>
      <c r="O55489" s="93"/>
      <c r="P55489" s="93"/>
    </row>
    <row r="55490" spans="14:16">
      <c r="N55490" s="102"/>
      <c r="O55490" s="93"/>
      <c r="P55490" s="93"/>
    </row>
    <row r="55491" spans="14:16">
      <c r="N55491" s="102"/>
      <c r="O55491" s="93"/>
      <c r="P55491" s="93"/>
    </row>
    <row r="55492" spans="14:16">
      <c r="N55492" s="102"/>
      <c r="O55492" s="93"/>
      <c r="P55492" s="93"/>
    </row>
    <row r="55493" spans="14:16">
      <c r="N55493" s="102"/>
      <c r="O55493" s="93"/>
      <c r="P55493" s="93"/>
    </row>
    <row r="55494" spans="14:16">
      <c r="N55494" s="102"/>
      <c r="O55494" s="93"/>
      <c r="P55494" s="93"/>
    </row>
    <row r="55495" spans="14:16">
      <c r="N55495" s="102"/>
      <c r="O55495" s="93"/>
      <c r="P55495" s="93"/>
    </row>
    <row r="55496" spans="14:16">
      <c r="N55496" s="102"/>
      <c r="O55496" s="93"/>
      <c r="P55496" s="93"/>
    </row>
    <row r="55497" spans="14:16">
      <c r="N55497" s="102"/>
      <c r="O55497" s="93"/>
      <c r="P55497" s="93"/>
    </row>
    <row r="55498" spans="14:16">
      <c r="N55498" s="102"/>
      <c r="O55498" s="93"/>
      <c r="P55498" s="93"/>
    </row>
    <row r="55499" spans="14:16">
      <c r="N55499" s="102"/>
      <c r="O55499" s="93"/>
      <c r="P55499" s="93"/>
    </row>
    <row r="55500" spans="14:16">
      <c r="N55500" s="102"/>
      <c r="O55500" s="93"/>
      <c r="P55500" s="93"/>
    </row>
    <row r="55501" spans="14:16">
      <c r="N55501" s="102"/>
      <c r="O55501" s="93"/>
      <c r="P55501" s="93"/>
    </row>
    <row r="55502" spans="14:16">
      <c r="N55502" s="102"/>
      <c r="O55502" s="93"/>
      <c r="P55502" s="93"/>
    </row>
    <row r="55503" spans="14:16">
      <c r="N55503" s="102"/>
      <c r="O55503" s="93"/>
      <c r="P55503" s="93"/>
    </row>
    <row r="55504" spans="14:16">
      <c r="N55504" s="102"/>
      <c r="O55504" s="93"/>
      <c r="P55504" s="93"/>
    </row>
    <row r="55505" spans="14:16">
      <c r="N55505" s="102"/>
      <c r="O55505" s="93"/>
      <c r="P55505" s="93"/>
    </row>
    <row r="55506" spans="14:16">
      <c r="N55506" s="102"/>
      <c r="O55506" s="93"/>
      <c r="P55506" s="93"/>
    </row>
    <row r="55507" spans="14:16">
      <c r="N55507" s="102"/>
      <c r="O55507" s="93"/>
      <c r="P55507" s="93"/>
    </row>
    <row r="55508" spans="14:16">
      <c r="N55508" s="102"/>
      <c r="O55508" s="93"/>
      <c r="P55508" s="93"/>
    </row>
    <row r="55509" spans="14:16">
      <c r="N55509" s="102"/>
      <c r="O55509" s="93"/>
      <c r="P55509" s="93"/>
    </row>
    <row r="55510" spans="14:16">
      <c r="N55510" s="102"/>
      <c r="O55510" s="93"/>
      <c r="P55510" s="93"/>
    </row>
    <row r="55511" spans="14:16">
      <c r="N55511" s="102"/>
      <c r="O55511" s="93"/>
      <c r="P55511" s="93"/>
    </row>
    <row r="55512" spans="14:16">
      <c r="N55512" s="102"/>
      <c r="O55512" s="93"/>
      <c r="P55512" s="93"/>
    </row>
    <row r="55513" spans="14:16">
      <c r="N55513" s="102"/>
      <c r="O55513" s="93"/>
      <c r="P55513" s="93"/>
    </row>
    <row r="55514" spans="14:16">
      <c r="N55514" s="102"/>
      <c r="O55514" s="93"/>
      <c r="P55514" s="93"/>
    </row>
    <row r="55515" spans="14:16">
      <c r="N55515" s="102"/>
      <c r="O55515" s="93"/>
      <c r="P55515" s="93"/>
    </row>
    <row r="55516" spans="14:16">
      <c r="N55516" s="102"/>
      <c r="O55516" s="93"/>
      <c r="P55516" s="93"/>
    </row>
    <row r="55517" spans="14:16">
      <c r="N55517" s="102"/>
      <c r="O55517" s="93"/>
      <c r="P55517" s="93"/>
    </row>
    <row r="55518" spans="14:16">
      <c r="N55518" s="102"/>
      <c r="O55518" s="93"/>
      <c r="P55518" s="93"/>
    </row>
    <row r="55519" spans="14:16">
      <c r="N55519" s="102"/>
      <c r="O55519" s="93"/>
      <c r="P55519" s="93"/>
    </row>
    <row r="55520" spans="14:16">
      <c r="N55520" s="102"/>
      <c r="O55520" s="93"/>
      <c r="P55520" s="93"/>
    </row>
    <row r="55521" spans="14:16">
      <c r="N55521" s="102"/>
      <c r="O55521" s="93"/>
      <c r="P55521" s="93"/>
    </row>
    <row r="55522" spans="14:16">
      <c r="N55522" s="102"/>
      <c r="O55522" s="93"/>
      <c r="P55522" s="93"/>
    </row>
    <row r="55523" spans="14:16">
      <c r="N55523" s="102"/>
      <c r="O55523" s="93"/>
      <c r="P55523" s="93"/>
    </row>
    <row r="55524" spans="14:16">
      <c r="N55524" s="102"/>
      <c r="O55524" s="93"/>
      <c r="P55524" s="93"/>
    </row>
    <row r="55525" spans="14:16">
      <c r="N55525" s="102"/>
      <c r="O55525" s="93"/>
      <c r="P55525" s="93"/>
    </row>
    <row r="55526" spans="14:16">
      <c r="N55526" s="102"/>
      <c r="O55526" s="93"/>
      <c r="P55526" s="93"/>
    </row>
    <row r="55527" spans="14:16">
      <c r="N55527" s="102"/>
      <c r="O55527" s="93"/>
      <c r="P55527" s="93"/>
    </row>
    <row r="55528" spans="14:16">
      <c r="N55528" s="102"/>
      <c r="O55528" s="93"/>
      <c r="P55528" s="93"/>
    </row>
    <row r="55529" spans="14:16">
      <c r="N55529" s="102"/>
      <c r="O55529" s="93"/>
      <c r="P55529" s="93"/>
    </row>
    <row r="55530" spans="14:16">
      <c r="N55530" s="102"/>
      <c r="O55530" s="93"/>
      <c r="P55530" s="93"/>
    </row>
    <row r="55531" spans="14:16">
      <c r="N55531" s="102"/>
      <c r="O55531" s="93"/>
      <c r="P55531" s="93"/>
    </row>
    <row r="55532" spans="14:16">
      <c r="N55532" s="102"/>
      <c r="O55532" s="93"/>
      <c r="P55532" s="93"/>
    </row>
    <row r="55533" spans="14:16">
      <c r="N55533" s="102"/>
      <c r="O55533" s="93"/>
      <c r="P55533" s="93"/>
    </row>
    <row r="55534" spans="14:16">
      <c r="N55534" s="102"/>
      <c r="O55534" s="93"/>
      <c r="P55534" s="93"/>
    </row>
    <row r="55535" spans="14:16">
      <c r="N55535" s="102"/>
      <c r="O55535" s="93"/>
      <c r="P55535" s="93"/>
    </row>
    <row r="55536" spans="14:16">
      <c r="N55536" s="102"/>
      <c r="O55536" s="93"/>
      <c r="P55536" s="93"/>
    </row>
    <row r="55537" spans="14:16">
      <c r="N55537" s="102"/>
      <c r="O55537" s="93"/>
      <c r="P55537" s="93"/>
    </row>
    <row r="55538" spans="14:16">
      <c r="N55538" s="102"/>
      <c r="O55538" s="93"/>
      <c r="P55538" s="93"/>
    </row>
    <row r="55539" spans="14:16">
      <c r="N55539" s="102"/>
      <c r="O55539" s="93"/>
      <c r="P55539" s="93"/>
    </row>
    <row r="55540" spans="14:16">
      <c r="N55540" s="102"/>
      <c r="O55540" s="93"/>
      <c r="P55540" s="93"/>
    </row>
    <row r="55541" spans="14:16">
      <c r="N55541" s="102"/>
      <c r="O55541" s="93"/>
      <c r="P55541" s="93"/>
    </row>
    <row r="55542" spans="14:16">
      <c r="N55542" s="102"/>
      <c r="O55542" s="93"/>
      <c r="P55542" s="93"/>
    </row>
    <row r="55543" spans="14:16">
      <c r="N55543" s="102"/>
      <c r="O55543" s="93"/>
      <c r="P55543" s="93"/>
    </row>
    <row r="55544" spans="14:16">
      <c r="N55544" s="102"/>
      <c r="O55544" s="93"/>
      <c r="P55544" s="93"/>
    </row>
    <row r="55545" spans="14:16">
      <c r="N55545" s="102"/>
      <c r="O55545" s="93"/>
      <c r="P55545" s="93"/>
    </row>
    <row r="55546" spans="14:16">
      <c r="N55546" s="102"/>
      <c r="O55546" s="93"/>
      <c r="P55546" s="93"/>
    </row>
    <row r="55547" spans="14:16">
      <c r="N55547" s="102"/>
      <c r="O55547" s="93"/>
      <c r="P55547" s="93"/>
    </row>
    <row r="55548" spans="14:16">
      <c r="N55548" s="102"/>
      <c r="O55548" s="93"/>
      <c r="P55548" s="93"/>
    </row>
    <row r="55549" spans="14:16">
      <c r="N55549" s="102"/>
      <c r="O55549" s="93"/>
      <c r="P55549" s="93"/>
    </row>
    <row r="55550" spans="14:16">
      <c r="N55550" s="102"/>
      <c r="O55550" s="93"/>
      <c r="P55550" s="93"/>
    </row>
    <row r="55551" spans="14:16">
      <c r="N55551" s="102"/>
      <c r="O55551" s="93"/>
      <c r="P55551" s="93"/>
    </row>
    <row r="55552" spans="14:16">
      <c r="N55552" s="102"/>
      <c r="O55552" s="93"/>
      <c r="P55552" s="93"/>
    </row>
    <row r="55553" spans="14:16">
      <c r="N55553" s="102"/>
      <c r="O55553" s="93"/>
      <c r="P55553" s="93"/>
    </row>
    <row r="55554" spans="14:16">
      <c r="N55554" s="102"/>
      <c r="O55554" s="93"/>
      <c r="P55554" s="93"/>
    </row>
    <row r="55555" spans="14:16">
      <c r="N55555" s="102"/>
      <c r="O55555" s="93"/>
      <c r="P55555" s="93"/>
    </row>
    <row r="55556" spans="14:16">
      <c r="N55556" s="102"/>
      <c r="O55556" s="93"/>
      <c r="P55556" s="93"/>
    </row>
    <row r="55557" spans="14:16">
      <c r="N55557" s="102"/>
      <c r="O55557" s="93"/>
      <c r="P55557" s="93"/>
    </row>
    <row r="55558" spans="14:16">
      <c r="N55558" s="102"/>
      <c r="O55558" s="93"/>
      <c r="P55558" s="93"/>
    </row>
    <row r="55559" spans="14:16">
      <c r="N55559" s="102"/>
      <c r="O55559" s="93"/>
      <c r="P55559" s="93"/>
    </row>
    <row r="55560" spans="14:16">
      <c r="N55560" s="102"/>
      <c r="O55560" s="93"/>
      <c r="P55560" s="93"/>
    </row>
    <row r="55561" spans="14:16">
      <c r="N55561" s="102"/>
      <c r="O55561" s="93"/>
      <c r="P55561" s="93"/>
    </row>
    <row r="55562" spans="14:16">
      <c r="N55562" s="102"/>
      <c r="O55562" s="93"/>
      <c r="P55562" s="93"/>
    </row>
    <row r="55563" spans="14:16">
      <c r="N55563" s="102"/>
      <c r="O55563" s="93"/>
      <c r="P55563" s="93"/>
    </row>
    <row r="55564" spans="14:16">
      <c r="N55564" s="102"/>
      <c r="O55564" s="93"/>
      <c r="P55564" s="93"/>
    </row>
    <row r="55565" spans="14:16">
      <c r="N55565" s="102"/>
      <c r="O55565" s="93"/>
      <c r="P55565" s="93"/>
    </row>
    <row r="55566" spans="14:16">
      <c r="N55566" s="102"/>
      <c r="O55566" s="93"/>
      <c r="P55566" s="93"/>
    </row>
    <row r="55567" spans="14:16">
      <c r="N55567" s="102"/>
      <c r="O55567" s="93"/>
      <c r="P55567" s="93"/>
    </row>
    <row r="55568" spans="14:16">
      <c r="N55568" s="102"/>
      <c r="O55568" s="93"/>
      <c r="P55568" s="93"/>
    </row>
    <row r="55569" spans="14:16">
      <c r="N55569" s="102"/>
      <c r="O55569" s="93"/>
      <c r="P55569" s="93"/>
    </row>
    <row r="55570" spans="14:16">
      <c r="N55570" s="102"/>
      <c r="O55570" s="93"/>
      <c r="P55570" s="93"/>
    </row>
    <row r="55571" spans="14:16">
      <c r="N55571" s="102"/>
      <c r="O55571" s="93"/>
      <c r="P55571" s="93"/>
    </row>
    <row r="55572" spans="14:16">
      <c r="N55572" s="102"/>
      <c r="O55572" s="93"/>
      <c r="P55572" s="93"/>
    </row>
    <row r="55573" spans="14:16">
      <c r="N55573" s="102"/>
      <c r="O55573" s="93"/>
      <c r="P55573" s="93"/>
    </row>
    <row r="55574" spans="14:16">
      <c r="N55574" s="102"/>
      <c r="O55574" s="93"/>
      <c r="P55574" s="93"/>
    </row>
    <row r="55575" spans="14:16">
      <c r="N55575" s="102"/>
      <c r="O55575" s="93"/>
      <c r="P55575" s="93"/>
    </row>
    <row r="55576" spans="14:16">
      <c r="N55576" s="102"/>
      <c r="O55576" s="93"/>
      <c r="P55576" s="93"/>
    </row>
    <row r="55577" spans="14:16">
      <c r="N55577" s="102"/>
      <c r="O55577" s="93"/>
      <c r="P55577" s="93"/>
    </row>
    <row r="55578" spans="14:16">
      <c r="N55578" s="102"/>
      <c r="O55578" s="93"/>
      <c r="P55578" s="93"/>
    </row>
    <row r="55579" spans="14:16">
      <c r="N55579" s="102"/>
      <c r="O55579" s="93"/>
      <c r="P55579" s="93"/>
    </row>
    <row r="55580" spans="14:16">
      <c r="N55580" s="102"/>
      <c r="O55580" s="93"/>
      <c r="P55580" s="93"/>
    </row>
    <row r="55581" spans="14:16">
      <c r="N55581" s="102"/>
      <c r="O55581" s="93"/>
      <c r="P55581" s="93"/>
    </row>
    <row r="55582" spans="14:16">
      <c r="N55582" s="102"/>
      <c r="O55582" s="93"/>
      <c r="P55582" s="93"/>
    </row>
    <row r="55583" spans="14:16">
      <c r="N55583" s="102"/>
      <c r="O55583" s="93"/>
      <c r="P55583" s="93"/>
    </row>
    <row r="55584" spans="14:16">
      <c r="N55584" s="102"/>
      <c r="O55584" s="93"/>
      <c r="P55584" s="93"/>
    </row>
    <row r="55585" spans="14:16">
      <c r="N55585" s="102"/>
      <c r="O55585" s="93"/>
      <c r="P55585" s="93"/>
    </row>
    <row r="55586" spans="14:16">
      <c r="N55586" s="102"/>
      <c r="O55586" s="93"/>
      <c r="P55586" s="93"/>
    </row>
    <row r="55587" spans="14:16">
      <c r="N55587" s="102"/>
      <c r="O55587" s="93"/>
      <c r="P55587" s="93"/>
    </row>
    <row r="55588" spans="14:16">
      <c r="N55588" s="102"/>
      <c r="O55588" s="93"/>
      <c r="P55588" s="93"/>
    </row>
    <row r="55589" spans="14:16">
      <c r="N55589" s="102"/>
      <c r="O55589" s="93"/>
      <c r="P55589" s="93"/>
    </row>
    <row r="55590" spans="14:16">
      <c r="N55590" s="102"/>
      <c r="O55590" s="93"/>
      <c r="P55590" s="93"/>
    </row>
    <row r="55591" spans="14:16">
      <c r="N55591" s="102"/>
      <c r="O55591" s="93"/>
      <c r="P55591" s="93"/>
    </row>
    <row r="55592" spans="14:16">
      <c r="N55592" s="102"/>
      <c r="O55592" s="93"/>
      <c r="P55592" s="93"/>
    </row>
    <row r="55593" spans="14:16">
      <c r="N55593" s="102"/>
      <c r="O55593" s="93"/>
      <c r="P55593" s="93"/>
    </row>
    <row r="55594" spans="14:16">
      <c r="N55594" s="102"/>
      <c r="O55594" s="93"/>
      <c r="P55594" s="93"/>
    </row>
    <row r="55595" spans="14:16">
      <c r="N55595" s="102"/>
      <c r="O55595" s="93"/>
      <c r="P55595" s="93"/>
    </row>
    <row r="55596" spans="14:16">
      <c r="N55596" s="102"/>
      <c r="O55596" s="93"/>
      <c r="P55596" s="93"/>
    </row>
    <row r="55597" spans="14:16">
      <c r="N55597" s="102"/>
      <c r="O55597" s="93"/>
      <c r="P55597" s="93"/>
    </row>
    <row r="55598" spans="14:16">
      <c r="N55598" s="102"/>
      <c r="O55598" s="93"/>
      <c r="P55598" s="93"/>
    </row>
    <row r="55599" spans="14:16">
      <c r="N55599" s="102"/>
      <c r="O55599" s="93"/>
      <c r="P55599" s="93"/>
    </row>
    <row r="55600" spans="14:16">
      <c r="N55600" s="102"/>
      <c r="O55600" s="93"/>
      <c r="P55600" s="93"/>
    </row>
    <row r="55601" spans="14:16">
      <c r="N55601" s="102"/>
      <c r="O55601" s="93"/>
      <c r="P55601" s="93"/>
    </row>
    <row r="55602" spans="14:16">
      <c r="N55602" s="102"/>
      <c r="O55602" s="93"/>
      <c r="P55602" s="93"/>
    </row>
    <row r="55603" spans="14:16">
      <c r="N55603" s="102"/>
      <c r="O55603" s="93"/>
      <c r="P55603" s="93"/>
    </row>
    <row r="55604" spans="14:16">
      <c r="N55604" s="102"/>
      <c r="O55604" s="93"/>
      <c r="P55604" s="93"/>
    </row>
    <row r="55605" spans="14:16">
      <c r="N55605" s="102"/>
      <c r="O55605" s="93"/>
      <c r="P55605" s="93"/>
    </row>
    <row r="55606" spans="14:16">
      <c r="N55606" s="102"/>
      <c r="O55606" s="93"/>
      <c r="P55606" s="93"/>
    </row>
    <row r="55607" spans="14:16">
      <c r="N55607" s="102"/>
      <c r="O55607" s="93"/>
      <c r="P55607" s="93"/>
    </row>
    <row r="55608" spans="14:16">
      <c r="N55608" s="102"/>
      <c r="O55608" s="93"/>
      <c r="P55608" s="93"/>
    </row>
    <row r="55609" spans="14:16">
      <c r="N55609" s="102"/>
      <c r="O55609" s="93"/>
      <c r="P55609" s="93"/>
    </row>
    <row r="55610" spans="14:16">
      <c r="N55610" s="102"/>
      <c r="O55610" s="93"/>
      <c r="P55610" s="93"/>
    </row>
    <row r="55611" spans="14:16">
      <c r="N55611" s="102"/>
      <c r="O55611" s="93"/>
      <c r="P55611" s="93"/>
    </row>
    <row r="55612" spans="14:16">
      <c r="N55612" s="102"/>
      <c r="O55612" s="93"/>
      <c r="P55612" s="93"/>
    </row>
    <row r="55613" spans="14:16">
      <c r="N55613" s="102"/>
      <c r="O55613" s="93"/>
      <c r="P55613" s="93"/>
    </row>
    <row r="55614" spans="14:16">
      <c r="N55614" s="102"/>
      <c r="O55614" s="93"/>
      <c r="P55614" s="93"/>
    </row>
    <row r="55615" spans="14:16">
      <c r="N55615" s="102"/>
      <c r="O55615" s="93"/>
      <c r="P55615" s="93"/>
    </row>
    <row r="55616" spans="14:16">
      <c r="N55616" s="102"/>
      <c r="O55616" s="93"/>
      <c r="P55616" s="93"/>
    </row>
    <row r="55617" spans="14:16">
      <c r="N55617" s="102"/>
      <c r="O55617" s="93"/>
      <c r="P55617" s="93"/>
    </row>
    <row r="55618" spans="14:16">
      <c r="N55618" s="102"/>
      <c r="O55618" s="93"/>
      <c r="P55618" s="93"/>
    </row>
    <row r="55619" spans="14:16">
      <c r="N55619" s="102"/>
      <c r="O55619" s="93"/>
      <c r="P55619" s="93"/>
    </row>
    <row r="55620" spans="14:16">
      <c r="N55620" s="102"/>
      <c r="O55620" s="93"/>
      <c r="P55620" s="93"/>
    </row>
    <row r="55621" spans="14:16">
      <c r="N55621" s="102"/>
      <c r="O55621" s="93"/>
      <c r="P55621" s="93"/>
    </row>
    <row r="55622" spans="14:16">
      <c r="N55622" s="102"/>
      <c r="O55622" s="93"/>
      <c r="P55622" s="93"/>
    </row>
    <row r="55623" spans="14:16">
      <c r="N55623" s="102"/>
      <c r="O55623" s="93"/>
      <c r="P55623" s="93"/>
    </row>
    <row r="55624" spans="14:16">
      <c r="N55624" s="102"/>
      <c r="O55624" s="93"/>
      <c r="P55624" s="93"/>
    </row>
    <row r="55625" spans="14:16">
      <c r="N55625" s="102"/>
      <c r="O55625" s="93"/>
      <c r="P55625" s="93"/>
    </row>
    <row r="55626" spans="14:16">
      <c r="N55626" s="102"/>
      <c r="O55626" s="93"/>
      <c r="P55626" s="93"/>
    </row>
    <row r="55627" spans="14:16">
      <c r="N55627" s="102"/>
      <c r="O55627" s="93"/>
      <c r="P55627" s="93"/>
    </row>
    <row r="55628" spans="14:16">
      <c r="N55628" s="102"/>
      <c r="O55628" s="93"/>
      <c r="P55628" s="93"/>
    </row>
    <row r="55629" spans="14:16">
      <c r="N55629" s="102"/>
      <c r="O55629" s="93"/>
      <c r="P55629" s="93"/>
    </row>
    <row r="55630" spans="14:16">
      <c r="N55630" s="102"/>
      <c r="O55630" s="93"/>
      <c r="P55630" s="93"/>
    </row>
    <row r="55631" spans="14:16">
      <c r="N55631" s="102"/>
      <c r="O55631" s="93"/>
      <c r="P55631" s="93"/>
    </row>
    <row r="55632" spans="14:16">
      <c r="N55632" s="102"/>
      <c r="O55632" s="93"/>
      <c r="P55632" s="93"/>
    </row>
    <row r="55633" spans="14:16">
      <c r="N55633" s="102"/>
      <c r="O55633" s="93"/>
      <c r="P55633" s="93"/>
    </row>
    <row r="55634" spans="14:16">
      <c r="N55634" s="102"/>
      <c r="O55634" s="93"/>
      <c r="P55634" s="93"/>
    </row>
    <row r="55635" spans="14:16">
      <c r="N55635" s="102"/>
      <c r="O55635" s="93"/>
      <c r="P55635" s="93"/>
    </row>
    <row r="55636" spans="14:16">
      <c r="N55636" s="102"/>
      <c r="O55636" s="93"/>
      <c r="P55636" s="93"/>
    </row>
    <row r="55637" spans="14:16">
      <c r="N55637" s="102"/>
      <c r="O55637" s="93"/>
      <c r="P55637" s="93"/>
    </row>
    <row r="55638" spans="14:16">
      <c r="N55638" s="102"/>
      <c r="O55638" s="93"/>
      <c r="P55638" s="93"/>
    </row>
    <row r="55639" spans="14:16">
      <c r="N55639" s="102"/>
      <c r="O55639" s="93"/>
      <c r="P55639" s="93"/>
    </row>
    <row r="55640" spans="14:16">
      <c r="N55640" s="102"/>
      <c r="O55640" s="93"/>
      <c r="P55640" s="93"/>
    </row>
    <row r="55641" spans="14:16">
      <c r="N55641" s="102"/>
      <c r="O55641" s="93"/>
      <c r="P55641" s="93"/>
    </row>
    <row r="55642" spans="14:16">
      <c r="N55642" s="102"/>
      <c r="O55642" s="93"/>
      <c r="P55642" s="93"/>
    </row>
    <row r="55643" spans="14:16">
      <c r="N55643" s="102"/>
      <c r="O55643" s="93"/>
      <c r="P55643" s="93"/>
    </row>
    <row r="55644" spans="14:16">
      <c r="N55644" s="102"/>
      <c r="O55644" s="93"/>
      <c r="P55644" s="93"/>
    </row>
    <row r="55645" spans="14:16">
      <c r="N55645" s="102"/>
      <c r="O55645" s="93"/>
      <c r="P55645" s="93"/>
    </row>
    <row r="55646" spans="14:16">
      <c r="N55646" s="102"/>
      <c r="O55646" s="93"/>
      <c r="P55646" s="93"/>
    </row>
    <row r="55647" spans="14:16">
      <c r="N55647" s="102"/>
      <c r="O55647" s="93"/>
      <c r="P55647" s="93"/>
    </row>
    <row r="55648" spans="14:16">
      <c r="N55648" s="102"/>
      <c r="O55648" s="93"/>
      <c r="P55648" s="93"/>
    </row>
    <row r="55649" spans="14:16">
      <c r="N55649" s="102"/>
      <c r="O55649" s="93"/>
      <c r="P55649" s="93"/>
    </row>
    <row r="55650" spans="14:16">
      <c r="N55650" s="102"/>
      <c r="O55650" s="93"/>
      <c r="P55650" s="93"/>
    </row>
    <row r="55651" spans="14:16">
      <c r="N55651" s="102"/>
      <c r="O55651" s="93"/>
      <c r="P55651" s="93"/>
    </row>
    <row r="55652" spans="14:16">
      <c r="N55652" s="102"/>
      <c r="O55652" s="93"/>
      <c r="P55652" s="93"/>
    </row>
    <row r="55653" spans="14:16">
      <c r="N55653" s="102"/>
      <c r="O55653" s="93"/>
      <c r="P55653" s="93"/>
    </row>
    <row r="55654" spans="14:16">
      <c r="N55654" s="102"/>
      <c r="O55654" s="93"/>
      <c r="P55654" s="93"/>
    </row>
    <row r="55655" spans="14:16">
      <c r="N55655" s="102"/>
      <c r="O55655" s="93"/>
      <c r="P55655" s="93"/>
    </row>
    <row r="55656" spans="14:16">
      <c r="N55656" s="102"/>
      <c r="O55656" s="93"/>
      <c r="P55656" s="93"/>
    </row>
    <row r="55657" spans="14:16">
      <c r="N55657" s="102"/>
      <c r="O55657" s="93"/>
      <c r="P55657" s="93"/>
    </row>
    <row r="55658" spans="14:16">
      <c r="N55658" s="102"/>
      <c r="O55658" s="93"/>
      <c r="P55658" s="93"/>
    </row>
    <row r="55659" spans="14:16">
      <c r="N55659" s="102"/>
      <c r="O55659" s="93"/>
      <c r="P55659" s="93"/>
    </row>
    <row r="55660" spans="14:16">
      <c r="N55660" s="102"/>
      <c r="O55660" s="93"/>
      <c r="P55660" s="93"/>
    </row>
    <row r="55661" spans="14:16">
      <c r="N55661" s="102"/>
      <c r="O55661" s="93"/>
      <c r="P55661" s="93"/>
    </row>
    <row r="55662" spans="14:16">
      <c r="N55662" s="102"/>
      <c r="O55662" s="93"/>
      <c r="P55662" s="93"/>
    </row>
    <row r="55663" spans="14:16">
      <c r="N55663" s="102"/>
      <c r="O55663" s="93"/>
      <c r="P55663" s="93"/>
    </row>
    <row r="55664" spans="14:16">
      <c r="N55664" s="102"/>
      <c r="O55664" s="93"/>
      <c r="P55664" s="93"/>
    </row>
    <row r="55665" spans="14:16">
      <c r="N55665" s="102"/>
      <c r="O55665" s="93"/>
      <c r="P55665" s="93"/>
    </row>
    <row r="55666" spans="14:16">
      <c r="N55666" s="102"/>
      <c r="O55666" s="93"/>
      <c r="P55666" s="93"/>
    </row>
    <row r="55667" spans="14:16">
      <c r="N55667" s="102"/>
      <c r="O55667" s="93"/>
      <c r="P55667" s="93"/>
    </row>
    <row r="55668" spans="14:16">
      <c r="N55668" s="102"/>
      <c r="O55668" s="93"/>
      <c r="P55668" s="93"/>
    </row>
    <row r="55669" spans="14:16">
      <c r="N55669" s="102"/>
      <c r="O55669" s="93"/>
      <c r="P55669" s="93"/>
    </row>
    <row r="55670" spans="14:16">
      <c r="N55670" s="102"/>
      <c r="O55670" s="93"/>
      <c r="P55670" s="93"/>
    </row>
    <row r="55671" spans="14:16">
      <c r="N55671" s="102"/>
      <c r="O55671" s="93"/>
      <c r="P55671" s="93"/>
    </row>
    <row r="55672" spans="14:16">
      <c r="N55672" s="102"/>
      <c r="O55672" s="93"/>
      <c r="P55672" s="93"/>
    </row>
    <row r="55673" spans="14:16">
      <c r="N55673" s="102"/>
      <c r="O55673" s="93"/>
      <c r="P55673" s="93"/>
    </row>
    <row r="55674" spans="14:16">
      <c r="N55674" s="102"/>
      <c r="O55674" s="93"/>
      <c r="P55674" s="93"/>
    </row>
    <row r="55675" spans="14:16">
      <c r="N55675" s="102"/>
      <c r="O55675" s="93"/>
      <c r="P55675" s="93"/>
    </row>
    <row r="55676" spans="14:16">
      <c r="N55676" s="102"/>
      <c r="O55676" s="93"/>
      <c r="P55676" s="93"/>
    </row>
    <row r="55677" spans="14:16">
      <c r="N55677" s="102"/>
      <c r="O55677" s="93"/>
      <c r="P55677" s="93"/>
    </row>
    <row r="55678" spans="14:16">
      <c r="N55678" s="102"/>
      <c r="O55678" s="93"/>
      <c r="P55678" s="93"/>
    </row>
    <row r="55679" spans="14:16">
      <c r="N55679" s="102"/>
      <c r="O55679" s="93"/>
      <c r="P55679" s="93"/>
    </row>
    <row r="55680" spans="14:16">
      <c r="N55680" s="102"/>
      <c r="O55680" s="93"/>
      <c r="P55680" s="93"/>
    </row>
    <row r="55681" spans="14:16">
      <c r="N55681" s="102"/>
      <c r="O55681" s="93"/>
      <c r="P55681" s="93"/>
    </row>
    <row r="55682" spans="14:16">
      <c r="N55682" s="102"/>
      <c r="O55682" s="93"/>
      <c r="P55682" s="93"/>
    </row>
    <row r="55683" spans="14:16">
      <c r="N55683" s="102"/>
      <c r="O55683" s="93"/>
      <c r="P55683" s="93"/>
    </row>
    <row r="55684" spans="14:16">
      <c r="N55684" s="102"/>
      <c r="O55684" s="93"/>
      <c r="P55684" s="93"/>
    </row>
    <row r="55685" spans="14:16">
      <c r="N55685" s="102"/>
      <c r="O55685" s="93"/>
      <c r="P55685" s="93"/>
    </row>
    <row r="55686" spans="14:16">
      <c r="N55686" s="102"/>
      <c r="O55686" s="93"/>
      <c r="P55686" s="93"/>
    </row>
    <row r="55687" spans="14:16">
      <c r="N55687" s="102"/>
      <c r="O55687" s="93"/>
      <c r="P55687" s="93"/>
    </row>
    <row r="55688" spans="14:16">
      <c r="N55688" s="102"/>
      <c r="O55688" s="93"/>
      <c r="P55688" s="93"/>
    </row>
    <row r="55689" spans="14:16">
      <c r="N55689" s="102"/>
      <c r="O55689" s="93"/>
      <c r="P55689" s="93"/>
    </row>
    <row r="55690" spans="14:16">
      <c r="N55690" s="102"/>
      <c r="O55690" s="93"/>
      <c r="P55690" s="93"/>
    </row>
    <row r="55691" spans="14:16">
      <c r="N55691" s="102"/>
      <c r="O55691" s="93"/>
      <c r="P55691" s="93"/>
    </row>
    <row r="55692" spans="14:16">
      <c r="N55692" s="102"/>
      <c r="O55692" s="93"/>
      <c r="P55692" s="93"/>
    </row>
    <row r="55693" spans="14:16">
      <c r="N55693" s="102"/>
      <c r="O55693" s="93"/>
      <c r="P55693" s="93"/>
    </row>
    <row r="55694" spans="14:16">
      <c r="N55694" s="102"/>
      <c r="O55694" s="93"/>
      <c r="P55694" s="93"/>
    </row>
    <row r="55695" spans="14:16">
      <c r="N55695" s="102"/>
      <c r="O55695" s="93"/>
      <c r="P55695" s="93"/>
    </row>
    <row r="55696" spans="14:16">
      <c r="N55696" s="102"/>
      <c r="O55696" s="93"/>
      <c r="P55696" s="93"/>
    </row>
    <row r="55697" spans="14:16">
      <c r="N55697" s="102"/>
      <c r="O55697" s="93"/>
      <c r="P55697" s="93"/>
    </row>
    <row r="55698" spans="14:16">
      <c r="N55698" s="102"/>
      <c r="O55698" s="93"/>
      <c r="P55698" s="93"/>
    </row>
    <row r="55699" spans="14:16">
      <c r="N55699" s="102"/>
      <c r="O55699" s="93"/>
      <c r="P55699" s="93"/>
    </row>
    <row r="55700" spans="14:16">
      <c r="N55700" s="102"/>
      <c r="O55700" s="93"/>
      <c r="P55700" s="93"/>
    </row>
    <row r="55701" spans="14:16">
      <c r="N55701" s="102"/>
      <c r="O55701" s="93"/>
      <c r="P55701" s="93"/>
    </row>
    <row r="55702" spans="14:16">
      <c r="N55702" s="102"/>
      <c r="O55702" s="93"/>
      <c r="P55702" s="93"/>
    </row>
    <row r="55703" spans="14:16">
      <c r="N55703" s="102"/>
      <c r="O55703" s="93"/>
      <c r="P55703" s="93"/>
    </row>
    <row r="55704" spans="14:16">
      <c r="N55704" s="102"/>
      <c r="O55704" s="93"/>
      <c r="P55704" s="93"/>
    </row>
    <row r="55705" spans="14:16">
      <c r="N55705" s="102"/>
      <c r="O55705" s="93"/>
      <c r="P55705" s="93"/>
    </row>
    <row r="55706" spans="14:16">
      <c r="N55706" s="102"/>
      <c r="O55706" s="93"/>
      <c r="P55706" s="93"/>
    </row>
    <row r="55707" spans="14:16">
      <c r="N55707" s="102"/>
      <c r="O55707" s="93"/>
      <c r="P55707" s="93"/>
    </row>
    <row r="55708" spans="14:16">
      <c r="N55708" s="102"/>
      <c r="O55708" s="93"/>
      <c r="P55708" s="93"/>
    </row>
    <row r="55709" spans="14:16">
      <c r="N55709" s="102"/>
      <c r="O55709" s="93"/>
      <c r="P55709" s="93"/>
    </row>
    <row r="55710" spans="14:16">
      <c r="N55710" s="102"/>
      <c r="O55710" s="93"/>
      <c r="P55710" s="93"/>
    </row>
    <row r="55711" spans="14:16">
      <c r="N55711" s="102"/>
      <c r="O55711" s="93"/>
      <c r="P55711" s="93"/>
    </row>
    <row r="55712" spans="14:16">
      <c r="N55712" s="102"/>
      <c r="O55712" s="93"/>
      <c r="P55712" s="93"/>
    </row>
    <row r="55713" spans="14:16">
      <c r="N55713" s="102"/>
      <c r="O55713" s="93"/>
      <c r="P55713" s="93"/>
    </row>
    <row r="55714" spans="14:16">
      <c r="N55714" s="102"/>
      <c r="O55714" s="93"/>
      <c r="P55714" s="93"/>
    </row>
    <row r="55715" spans="14:16">
      <c r="N55715" s="102"/>
      <c r="O55715" s="93"/>
      <c r="P55715" s="93"/>
    </row>
    <row r="55716" spans="14:16">
      <c r="N55716" s="102"/>
      <c r="O55716" s="93"/>
      <c r="P55716" s="93"/>
    </row>
    <row r="55717" spans="14:16">
      <c r="N55717" s="102"/>
      <c r="O55717" s="93"/>
      <c r="P55717" s="93"/>
    </row>
    <row r="55718" spans="14:16">
      <c r="N55718" s="102"/>
      <c r="O55718" s="93"/>
      <c r="P55718" s="93"/>
    </row>
    <row r="55719" spans="14:16">
      <c r="N55719" s="102"/>
      <c r="O55719" s="93"/>
      <c r="P55719" s="93"/>
    </row>
    <row r="55720" spans="14:16">
      <c r="N55720" s="102"/>
      <c r="O55720" s="93"/>
      <c r="P55720" s="93"/>
    </row>
    <row r="55721" spans="14:16">
      <c r="N55721" s="102"/>
      <c r="O55721" s="93"/>
      <c r="P55721" s="93"/>
    </row>
    <row r="55722" spans="14:16">
      <c r="N55722" s="102"/>
      <c r="O55722" s="93"/>
      <c r="P55722" s="93"/>
    </row>
    <row r="55723" spans="14:16">
      <c r="N55723" s="102"/>
      <c r="O55723" s="93"/>
      <c r="P55723" s="93"/>
    </row>
    <row r="55724" spans="14:16">
      <c r="N55724" s="102"/>
      <c r="O55724" s="93"/>
      <c r="P55724" s="93"/>
    </row>
    <row r="55725" spans="14:16">
      <c r="N55725" s="102"/>
      <c r="O55725" s="93"/>
      <c r="P55725" s="93"/>
    </row>
    <row r="55726" spans="14:16">
      <c r="N55726" s="102"/>
      <c r="O55726" s="93"/>
      <c r="P55726" s="93"/>
    </row>
    <row r="55727" spans="14:16">
      <c r="N55727" s="102"/>
      <c r="O55727" s="93"/>
      <c r="P55727" s="93"/>
    </row>
    <row r="55728" spans="14:16">
      <c r="N55728" s="102"/>
      <c r="O55728" s="93"/>
      <c r="P55728" s="93"/>
    </row>
    <row r="55729" spans="14:16">
      <c r="N55729" s="102"/>
      <c r="O55729" s="93"/>
      <c r="P55729" s="93"/>
    </row>
    <row r="55730" spans="14:16">
      <c r="N55730" s="102"/>
      <c r="O55730" s="93"/>
      <c r="P55730" s="93"/>
    </row>
    <row r="55731" spans="14:16">
      <c r="N55731" s="102"/>
      <c r="O55731" s="93"/>
      <c r="P55731" s="93"/>
    </row>
    <row r="55732" spans="14:16">
      <c r="N55732" s="102"/>
      <c r="O55732" s="93"/>
      <c r="P55732" s="93"/>
    </row>
    <row r="55733" spans="14:16">
      <c r="N55733" s="102"/>
      <c r="O55733" s="93"/>
      <c r="P55733" s="93"/>
    </row>
    <row r="55734" spans="14:16">
      <c r="N55734" s="102"/>
      <c r="O55734" s="93"/>
      <c r="P55734" s="93"/>
    </row>
    <row r="55735" spans="14:16">
      <c r="N55735" s="102"/>
      <c r="O55735" s="93"/>
      <c r="P55735" s="93"/>
    </row>
    <row r="55736" spans="14:16">
      <c r="N55736" s="102"/>
      <c r="O55736" s="93"/>
      <c r="P55736" s="93"/>
    </row>
    <row r="55737" spans="14:16">
      <c r="N55737" s="102"/>
      <c r="O55737" s="93"/>
      <c r="P55737" s="93"/>
    </row>
    <row r="55738" spans="14:16">
      <c r="N55738" s="102"/>
      <c r="O55738" s="93"/>
      <c r="P55738" s="93"/>
    </row>
    <row r="55739" spans="14:16">
      <c r="N55739" s="102"/>
      <c r="O55739" s="93"/>
      <c r="P55739" s="93"/>
    </row>
    <row r="55740" spans="14:16">
      <c r="N55740" s="102"/>
      <c r="O55740" s="93"/>
      <c r="P55740" s="93"/>
    </row>
    <row r="55741" spans="14:16">
      <c r="N55741" s="102"/>
      <c r="O55741" s="93"/>
      <c r="P55741" s="93"/>
    </row>
    <row r="55742" spans="14:16">
      <c r="N55742" s="102"/>
      <c r="O55742" s="93"/>
      <c r="P55742" s="93"/>
    </row>
    <row r="55743" spans="14:16">
      <c r="N55743" s="102"/>
      <c r="O55743" s="93"/>
      <c r="P55743" s="93"/>
    </row>
    <row r="55744" spans="14:16">
      <c r="N55744" s="102"/>
      <c r="O55744" s="93"/>
      <c r="P55744" s="93"/>
    </row>
    <row r="55745" spans="14:16">
      <c r="N55745" s="102"/>
      <c r="O55745" s="93"/>
      <c r="P55745" s="93"/>
    </row>
    <row r="55746" spans="14:16">
      <c r="N55746" s="102"/>
      <c r="O55746" s="93"/>
      <c r="P55746" s="93"/>
    </row>
    <row r="55747" spans="14:16">
      <c r="N55747" s="102"/>
      <c r="O55747" s="93"/>
      <c r="P55747" s="93"/>
    </row>
    <row r="55748" spans="14:16">
      <c r="N55748" s="102"/>
      <c r="O55748" s="93"/>
      <c r="P55748" s="93"/>
    </row>
    <row r="55749" spans="14:16">
      <c r="N55749" s="102"/>
      <c r="O55749" s="93"/>
      <c r="P55749" s="93"/>
    </row>
    <row r="55750" spans="14:16">
      <c r="N55750" s="102"/>
      <c r="O55750" s="93"/>
      <c r="P55750" s="93"/>
    </row>
    <row r="55751" spans="14:16">
      <c r="N55751" s="102"/>
      <c r="O55751" s="93"/>
      <c r="P55751" s="93"/>
    </row>
    <row r="55752" spans="14:16">
      <c r="N55752" s="102"/>
      <c r="O55752" s="93"/>
      <c r="P55752" s="93"/>
    </row>
    <row r="55753" spans="14:16">
      <c r="N55753" s="102"/>
      <c r="O55753" s="93"/>
      <c r="P55753" s="93"/>
    </row>
    <row r="55754" spans="14:16">
      <c r="N55754" s="102"/>
      <c r="O55754" s="93"/>
      <c r="P55754" s="93"/>
    </row>
    <row r="55755" spans="14:16">
      <c r="N55755" s="102"/>
      <c r="O55755" s="93"/>
      <c r="P55755" s="93"/>
    </row>
    <row r="55756" spans="14:16">
      <c r="N55756" s="102"/>
      <c r="O55756" s="93"/>
      <c r="P55756" s="93"/>
    </row>
    <row r="55757" spans="14:16">
      <c r="N55757" s="102"/>
      <c r="O55757" s="93"/>
      <c r="P55757" s="93"/>
    </row>
    <row r="55758" spans="14:16">
      <c r="N55758" s="102"/>
      <c r="O55758" s="93"/>
      <c r="P55758" s="93"/>
    </row>
    <row r="55759" spans="14:16">
      <c r="N55759" s="102"/>
      <c r="O55759" s="93"/>
      <c r="P55759" s="93"/>
    </row>
    <row r="55760" spans="14:16">
      <c r="N55760" s="102"/>
      <c r="O55760" s="93"/>
      <c r="P55760" s="93"/>
    </row>
    <row r="55761" spans="14:16">
      <c r="N55761" s="102"/>
      <c r="O55761" s="93"/>
      <c r="P55761" s="93"/>
    </row>
    <row r="55762" spans="14:16">
      <c r="N55762" s="102"/>
      <c r="O55762" s="93"/>
      <c r="P55762" s="93"/>
    </row>
    <row r="55763" spans="14:16">
      <c r="N55763" s="102"/>
      <c r="O55763" s="93"/>
      <c r="P55763" s="93"/>
    </row>
    <row r="55764" spans="14:16">
      <c r="N55764" s="102"/>
      <c r="O55764" s="93"/>
      <c r="P55764" s="93"/>
    </row>
    <row r="55765" spans="14:16">
      <c r="N55765" s="102"/>
      <c r="O55765" s="93"/>
      <c r="P55765" s="93"/>
    </row>
    <row r="55766" spans="14:16">
      <c r="N55766" s="102"/>
      <c r="O55766" s="93"/>
      <c r="P55766" s="93"/>
    </row>
    <row r="55767" spans="14:16">
      <c r="N55767" s="102"/>
      <c r="O55767" s="93"/>
      <c r="P55767" s="93"/>
    </row>
    <row r="55768" spans="14:16">
      <c r="N55768" s="102"/>
      <c r="O55768" s="93"/>
      <c r="P55768" s="93"/>
    </row>
    <row r="55769" spans="14:16">
      <c r="N55769" s="102"/>
      <c r="O55769" s="93"/>
      <c r="P55769" s="93"/>
    </row>
    <row r="55770" spans="14:16">
      <c r="N55770" s="102"/>
      <c r="O55770" s="93"/>
      <c r="P55770" s="93"/>
    </row>
    <row r="55771" spans="14:16">
      <c r="N55771" s="102"/>
      <c r="O55771" s="93"/>
      <c r="P55771" s="93"/>
    </row>
    <row r="55772" spans="14:16">
      <c r="N55772" s="102"/>
      <c r="O55772" s="93"/>
      <c r="P55772" s="93"/>
    </row>
    <row r="55773" spans="14:16">
      <c r="N55773" s="102"/>
      <c r="O55773" s="93"/>
      <c r="P55773" s="93"/>
    </row>
    <row r="55774" spans="14:16">
      <c r="N55774" s="102"/>
      <c r="O55774" s="93"/>
      <c r="P55774" s="93"/>
    </row>
    <row r="55775" spans="14:16">
      <c r="N55775" s="102"/>
      <c r="O55775" s="93"/>
      <c r="P55775" s="93"/>
    </row>
    <row r="55776" spans="14:16">
      <c r="N55776" s="102"/>
      <c r="O55776" s="93"/>
      <c r="P55776" s="93"/>
    </row>
    <row r="55777" spans="14:16">
      <c r="N55777" s="102"/>
      <c r="O55777" s="93"/>
      <c r="P55777" s="93"/>
    </row>
    <row r="55778" spans="14:16">
      <c r="N55778" s="102"/>
      <c r="O55778" s="93"/>
      <c r="P55778" s="93"/>
    </row>
    <row r="55779" spans="14:16">
      <c r="N55779" s="102"/>
      <c r="O55779" s="93"/>
      <c r="P55779" s="93"/>
    </row>
    <row r="55780" spans="14:16">
      <c r="N55780" s="102"/>
      <c r="O55780" s="93"/>
      <c r="P55780" s="93"/>
    </row>
    <row r="55781" spans="14:16">
      <c r="N55781" s="102"/>
      <c r="O55781" s="93"/>
      <c r="P55781" s="93"/>
    </row>
    <row r="55782" spans="14:16">
      <c r="N55782" s="102"/>
      <c r="O55782" s="93"/>
      <c r="P55782" s="93"/>
    </row>
    <row r="55783" spans="14:16">
      <c r="N55783" s="102"/>
      <c r="O55783" s="93"/>
      <c r="P55783" s="93"/>
    </row>
    <row r="55784" spans="14:16">
      <c r="N55784" s="102"/>
      <c r="O55784" s="93"/>
      <c r="P55784" s="93"/>
    </row>
    <row r="55785" spans="14:16">
      <c r="N55785" s="102"/>
      <c r="O55785" s="93"/>
      <c r="P55785" s="93"/>
    </row>
    <row r="55786" spans="14:16">
      <c r="N55786" s="102"/>
      <c r="O55786" s="93"/>
      <c r="P55786" s="93"/>
    </row>
    <row r="55787" spans="14:16">
      <c r="N55787" s="102"/>
      <c r="O55787" s="93"/>
      <c r="P55787" s="93"/>
    </row>
    <row r="55788" spans="14:16">
      <c r="N55788" s="102"/>
      <c r="O55788" s="93"/>
      <c r="P55788" s="93"/>
    </row>
    <row r="55789" spans="14:16">
      <c r="N55789" s="102"/>
      <c r="O55789" s="93"/>
      <c r="P55789" s="93"/>
    </row>
    <row r="55790" spans="14:16">
      <c r="N55790" s="102"/>
      <c r="O55790" s="93"/>
      <c r="P55790" s="93"/>
    </row>
    <row r="55791" spans="14:16">
      <c r="N55791" s="102"/>
      <c r="O55791" s="93"/>
      <c r="P55791" s="93"/>
    </row>
    <row r="55792" spans="14:16">
      <c r="N55792" s="102"/>
      <c r="O55792" s="93"/>
      <c r="P55792" s="93"/>
    </row>
    <row r="55793" spans="14:16">
      <c r="N55793" s="102"/>
      <c r="O55793" s="93"/>
      <c r="P55793" s="93"/>
    </row>
    <row r="55794" spans="14:16">
      <c r="N55794" s="102"/>
      <c r="O55794" s="93"/>
      <c r="P55794" s="93"/>
    </row>
    <row r="55795" spans="14:16">
      <c r="N55795" s="102"/>
      <c r="O55795" s="93"/>
      <c r="P55795" s="93"/>
    </row>
    <row r="55796" spans="14:16">
      <c r="N55796" s="102"/>
      <c r="O55796" s="93"/>
      <c r="P55796" s="93"/>
    </row>
    <row r="55797" spans="14:16">
      <c r="N55797" s="102"/>
      <c r="O55797" s="93"/>
      <c r="P55797" s="93"/>
    </row>
    <row r="55798" spans="14:16">
      <c r="N55798" s="102"/>
      <c r="O55798" s="93"/>
      <c r="P55798" s="93"/>
    </row>
    <row r="55799" spans="14:16">
      <c r="N55799" s="102"/>
      <c r="O55799" s="93"/>
      <c r="P55799" s="93"/>
    </row>
    <row r="55800" spans="14:16">
      <c r="N55800" s="102"/>
      <c r="O55800" s="93"/>
      <c r="P55800" s="93"/>
    </row>
    <row r="55801" spans="14:16">
      <c r="N55801" s="102"/>
      <c r="O55801" s="93"/>
      <c r="P55801" s="93"/>
    </row>
    <row r="55802" spans="14:16">
      <c r="N55802" s="102"/>
      <c r="O55802" s="93"/>
      <c r="P55802" s="93"/>
    </row>
    <row r="55803" spans="14:16">
      <c r="N55803" s="102"/>
      <c r="O55803" s="93"/>
      <c r="P55803" s="93"/>
    </row>
    <row r="55804" spans="14:16">
      <c r="N55804" s="102"/>
      <c r="O55804" s="93"/>
      <c r="P55804" s="93"/>
    </row>
    <row r="55805" spans="14:16">
      <c r="N55805" s="102"/>
      <c r="O55805" s="93"/>
      <c r="P55805" s="93"/>
    </row>
    <row r="55806" spans="14:16">
      <c r="N55806" s="102"/>
      <c r="O55806" s="93"/>
      <c r="P55806" s="93"/>
    </row>
    <row r="55807" spans="14:16">
      <c r="N55807" s="102"/>
      <c r="O55807" s="93"/>
      <c r="P55807" s="93"/>
    </row>
    <row r="55808" spans="14:16">
      <c r="N55808" s="102"/>
      <c r="O55808" s="93"/>
      <c r="P55808" s="93"/>
    </row>
    <row r="55809" spans="14:16">
      <c r="N55809" s="102"/>
      <c r="O55809" s="93"/>
      <c r="P55809" s="93"/>
    </row>
    <row r="55810" spans="14:16">
      <c r="N55810" s="102"/>
      <c r="O55810" s="93"/>
      <c r="P55810" s="93"/>
    </row>
    <row r="55811" spans="14:16">
      <c r="N55811" s="102"/>
      <c r="O55811" s="93"/>
      <c r="P55811" s="93"/>
    </row>
    <row r="55812" spans="14:16">
      <c r="N55812" s="102"/>
      <c r="O55812" s="93"/>
      <c r="P55812" s="93"/>
    </row>
    <row r="55813" spans="14:16">
      <c r="N55813" s="102"/>
      <c r="O55813" s="93"/>
      <c r="P55813" s="93"/>
    </row>
    <row r="55814" spans="14:16">
      <c r="N55814" s="102"/>
      <c r="O55814" s="93"/>
      <c r="P55814" s="93"/>
    </row>
    <row r="55815" spans="14:16">
      <c r="N55815" s="102"/>
      <c r="O55815" s="93"/>
      <c r="P55815" s="93"/>
    </row>
    <row r="55816" spans="14:16">
      <c r="N55816" s="102"/>
      <c r="O55816" s="93"/>
      <c r="P55816" s="93"/>
    </row>
    <row r="55817" spans="14:16">
      <c r="N55817" s="102"/>
      <c r="O55817" s="93"/>
      <c r="P55817" s="93"/>
    </row>
    <row r="55818" spans="14:16">
      <c r="N55818" s="102"/>
      <c r="O55818" s="93"/>
      <c r="P55818" s="93"/>
    </row>
    <row r="55819" spans="14:16">
      <c r="N55819" s="102"/>
      <c r="O55819" s="93"/>
      <c r="P55819" s="93"/>
    </row>
    <row r="55820" spans="14:16">
      <c r="N55820" s="102"/>
      <c r="O55820" s="93"/>
      <c r="P55820" s="93"/>
    </row>
    <row r="55821" spans="14:16">
      <c r="N55821" s="102"/>
      <c r="O55821" s="93"/>
      <c r="P55821" s="93"/>
    </row>
    <row r="55822" spans="14:16">
      <c r="N55822" s="102"/>
      <c r="O55822" s="93"/>
      <c r="P55822" s="93"/>
    </row>
    <row r="55823" spans="14:16">
      <c r="N55823" s="102"/>
      <c r="O55823" s="93"/>
      <c r="P55823" s="93"/>
    </row>
    <row r="55824" spans="14:16">
      <c r="N55824" s="102"/>
      <c r="O55824" s="93"/>
      <c r="P55824" s="93"/>
    </row>
    <row r="55825" spans="14:16">
      <c r="N55825" s="102"/>
      <c r="O55825" s="93"/>
      <c r="P55825" s="93"/>
    </row>
    <row r="55826" spans="14:16">
      <c r="N55826" s="102"/>
      <c r="O55826" s="93"/>
      <c r="P55826" s="93"/>
    </row>
    <row r="55827" spans="14:16">
      <c r="N55827" s="102"/>
      <c r="O55827" s="93"/>
      <c r="P55827" s="93"/>
    </row>
    <row r="55828" spans="14:16">
      <c r="N55828" s="102"/>
      <c r="O55828" s="93"/>
      <c r="P55828" s="93"/>
    </row>
    <row r="55829" spans="14:16">
      <c r="N55829" s="102"/>
      <c r="O55829" s="93"/>
      <c r="P55829" s="93"/>
    </row>
    <row r="55830" spans="14:16">
      <c r="N55830" s="102"/>
      <c r="O55830" s="93"/>
      <c r="P55830" s="93"/>
    </row>
    <row r="55831" spans="14:16">
      <c r="N55831" s="102"/>
      <c r="O55831" s="93"/>
      <c r="P55831" s="93"/>
    </row>
    <row r="55832" spans="14:16">
      <c r="N55832" s="102"/>
      <c r="O55832" s="93"/>
      <c r="P55832" s="93"/>
    </row>
    <row r="55833" spans="14:16">
      <c r="N55833" s="102"/>
      <c r="O55833" s="93"/>
      <c r="P55833" s="93"/>
    </row>
    <row r="55834" spans="14:16">
      <c r="N55834" s="102"/>
      <c r="O55834" s="93"/>
      <c r="P55834" s="93"/>
    </row>
    <row r="55835" spans="14:16">
      <c r="N55835" s="102"/>
      <c r="O55835" s="93"/>
      <c r="P55835" s="93"/>
    </row>
    <row r="55836" spans="14:16">
      <c r="N55836" s="102"/>
      <c r="O55836" s="93"/>
      <c r="P55836" s="93"/>
    </row>
    <row r="55837" spans="14:16">
      <c r="N55837" s="102"/>
      <c r="O55837" s="93"/>
      <c r="P55837" s="93"/>
    </row>
    <row r="55838" spans="14:16">
      <c r="N55838" s="102"/>
      <c r="O55838" s="93"/>
      <c r="P55838" s="93"/>
    </row>
    <row r="55839" spans="14:16">
      <c r="N55839" s="102"/>
      <c r="O55839" s="93"/>
      <c r="P55839" s="93"/>
    </row>
    <row r="55840" spans="14:16">
      <c r="N55840" s="102"/>
      <c r="O55840" s="93"/>
      <c r="P55840" s="93"/>
    </row>
    <row r="55841" spans="14:16">
      <c r="N55841" s="102"/>
      <c r="O55841" s="93"/>
      <c r="P55841" s="93"/>
    </row>
    <row r="55842" spans="14:16">
      <c r="N55842" s="102"/>
      <c r="O55842" s="93"/>
      <c r="P55842" s="93"/>
    </row>
    <row r="55843" spans="14:16">
      <c r="N55843" s="102"/>
      <c r="O55843" s="93"/>
      <c r="P55843" s="93"/>
    </row>
    <row r="55844" spans="14:16">
      <c r="N55844" s="102"/>
      <c r="O55844" s="93"/>
      <c r="P55844" s="93"/>
    </row>
    <row r="55845" spans="14:16">
      <c r="N55845" s="102"/>
      <c r="O55845" s="93"/>
      <c r="P55845" s="93"/>
    </row>
    <row r="55846" spans="14:16">
      <c r="N55846" s="102"/>
      <c r="O55846" s="93"/>
      <c r="P55846" s="93"/>
    </row>
    <row r="55847" spans="14:16">
      <c r="N55847" s="102"/>
      <c r="O55847" s="93"/>
      <c r="P55847" s="93"/>
    </row>
    <row r="55848" spans="14:16">
      <c r="N55848" s="102"/>
      <c r="O55848" s="93"/>
      <c r="P55848" s="93"/>
    </row>
    <row r="55849" spans="14:16">
      <c r="N55849" s="102"/>
      <c r="O55849" s="93"/>
      <c r="P55849" s="93"/>
    </row>
    <row r="55850" spans="14:16">
      <c r="N55850" s="102"/>
      <c r="O55850" s="93"/>
      <c r="P55850" s="93"/>
    </row>
    <row r="55851" spans="14:16">
      <c r="N55851" s="102"/>
      <c r="O55851" s="93"/>
      <c r="P55851" s="93"/>
    </row>
    <row r="55852" spans="14:16">
      <c r="N55852" s="102"/>
      <c r="O55852" s="93"/>
      <c r="P55852" s="93"/>
    </row>
    <row r="55853" spans="14:16">
      <c r="N55853" s="102"/>
      <c r="O55853" s="93"/>
      <c r="P55853" s="93"/>
    </row>
    <row r="55854" spans="14:16">
      <c r="N55854" s="102"/>
      <c r="O55854" s="93"/>
      <c r="P55854" s="93"/>
    </row>
    <row r="55855" spans="14:16">
      <c r="N55855" s="102"/>
      <c r="O55855" s="93"/>
      <c r="P55855" s="93"/>
    </row>
    <row r="55856" spans="14:16">
      <c r="N55856" s="102"/>
      <c r="O55856" s="93"/>
      <c r="P55856" s="93"/>
    </row>
    <row r="55857" spans="14:16">
      <c r="N55857" s="102"/>
      <c r="O55857" s="93"/>
      <c r="P55857" s="93"/>
    </row>
    <row r="55858" spans="14:16">
      <c r="N55858" s="102"/>
      <c r="O55858" s="93"/>
      <c r="P55858" s="93"/>
    </row>
    <row r="55859" spans="14:16">
      <c r="N55859" s="102"/>
      <c r="O55859" s="93"/>
      <c r="P55859" s="93"/>
    </row>
    <row r="55860" spans="14:16">
      <c r="N55860" s="102"/>
      <c r="O55860" s="93"/>
      <c r="P55860" s="93"/>
    </row>
    <row r="55861" spans="14:16">
      <c r="N55861" s="102"/>
      <c r="O55861" s="93"/>
      <c r="P55861" s="93"/>
    </row>
    <row r="55862" spans="14:16">
      <c r="N55862" s="102"/>
      <c r="O55862" s="93"/>
      <c r="P55862" s="93"/>
    </row>
    <row r="55863" spans="14:16">
      <c r="N55863" s="102"/>
      <c r="O55863" s="93"/>
      <c r="P55863" s="93"/>
    </row>
    <row r="55864" spans="14:16">
      <c r="N55864" s="102"/>
      <c r="O55864" s="93"/>
      <c r="P55864" s="93"/>
    </row>
    <row r="55865" spans="14:16">
      <c r="N55865" s="102"/>
      <c r="O55865" s="93"/>
      <c r="P55865" s="93"/>
    </row>
    <row r="55866" spans="14:16">
      <c r="N55866" s="102"/>
      <c r="O55866" s="93"/>
      <c r="P55866" s="93"/>
    </row>
    <row r="55867" spans="14:16">
      <c r="N55867" s="102"/>
      <c r="O55867" s="93"/>
      <c r="P55867" s="93"/>
    </row>
    <row r="55868" spans="14:16">
      <c r="N55868" s="102"/>
      <c r="O55868" s="93"/>
      <c r="P55868" s="93"/>
    </row>
    <row r="55869" spans="14:16">
      <c r="N55869" s="102"/>
      <c r="O55869" s="93"/>
      <c r="P55869" s="93"/>
    </row>
    <row r="55870" spans="14:16">
      <c r="N55870" s="102"/>
      <c r="O55870" s="93"/>
      <c r="P55870" s="93"/>
    </row>
    <row r="55871" spans="14:16">
      <c r="N55871" s="102"/>
      <c r="O55871" s="93"/>
      <c r="P55871" s="93"/>
    </row>
    <row r="55872" spans="14:16">
      <c r="N55872" s="102"/>
      <c r="O55872" s="93"/>
      <c r="P55872" s="93"/>
    </row>
    <row r="55873" spans="14:16">
      <c r="N55873" s="102"/>
      <c r="O55873" s="93"/>
      <c r="P55873" s="93"/>
    </row>
    <row r="55874" spans="14:16">
      <c r="N55874" s="102"/>
      <c r="O55874" s="93"/>
      <c r="P55874" s="93"/>
    </row>
    <row r="55875" spans="14:16">
      <c r="N55875" s="102"/>
      <c r="O55875" s="93"/>
      <c r="P55875" s="93"/>
    </row>
    <row r="55876" spans="14:16">
      <c r="N55876" s="102"/>
      <c r="O55876" s="93"/>
      <c r="P55876" s="93"/>
    </row>
    <row r="55877" spans="14:16">
      <c r="N55877" s="102"/>
      <c r="O55877" s="93"/>
      <c r="P55877" s="93"/>
    </row>
    <row r="55878" spans="14:16">
      <c r="N55878" s="102"/>
      <c r="O55878" s="93"/>
      <c r="P55878" s="93"/>
    </row>
    <row r="55879" spans="14:16">
      <c r="N55879" s="102"/>
      <c r="O55879" s="93"/>
      <c r="P55879" s="93"/>
    </row>
    <row r="55880" spans="14:16">
      <c r="N55880" s="102"/>
      <c r="O55880" s="93"/>
      <c r="P55880" s="93"/>
    </row>
    <row r="55881" spans="14:16">
      <c r="N55881" s="102"/>
      <c r="O55881" s="93"/>
      <c r="P55881" s="93"/>
    </row>
    <row r="55882" spans="14:16">
      <c r="N55882" s="102"/>
      <c r="O55882" s="93"/>
      <c r="P55882" s="93"/>
    </row>
    <row r="55883" spans="14:16">
      <c r="N55883" s="102"/>
      <c r="O55883" s="93"/>
      <c r="P55883" s="93"/>
    </row>
    <row r="55884" spans="14:16">
      <c r="N55884" s="102"/>
      <c r="O55884" s="93"/>
      <c r="P55884" s="93"/>
    </row>
    <row r="55885" spans="14:16">
      <c r="N55885" s="102"/>
      <c r="O55885" s="93"/>
      <c r="P55885" s="93"/>
    </row>
    <row r="55886" spans="14:16">
      <c r="N55886" s="102"/>
      <c r="O55886" s="93"/>
      <c r="P55886" s="93"/>
    </row>
    <row r="55887" spans="14:16">
      <c r="N55887" s="102"/>
      <c r="O55887" s="93"/>
      <c r="P55887" s="93"/>
    </row>
    <row r="55888" spans="14:16">
      <c r="N55888" s="102"/>
      <c r="O55888" s="93"/>
      <c r="P55888" s="93"/>
    </row>
    <row r="55889" spans="14:16">
      <c r="N55889" s="102"/>
      <c r="O55889" s="93"/>
      <c r="P55889" s="93"/>
    </row>
    <row r="55890" spans="14:16">
      <c r="N55890" s="102"/>
      <c r="O55890" s="93"/>
      <c r="P55890" s="93"/>
    </row>
    <row r="55891" spans="14:16">
      <c r="N55891" s="102"/>
      <c r="O55891" s="93"/>
      <c r="P55891" s="93"/>
    </row>
    <row r="55892" spans="14:16">
      <c r="N55892" s="102"/>
      <c r="O55892" s="93"/>
      <c r="P55892" s="93"/>
    </row>
    <row r="55893" spans="14:16">
      <c r="N55893" s="102"/>
      <c r="O55893" s="93"/>
      <c r="P55893" s="93"/>
    </row>
    <row r="55894" spans="14:16">
      <c r="N55894" s="102"/>
      <c r="O55894" s="93"/>
      <c r="P55894" s="93"/>
    </row>
    <row r="55895" spans="14:16">
      <c r="N55895" s="102"/>
      <c r="O55895" s="93"/>
      <c r="P55895" s="93"/>
    </row>
    <row r="55896" spans="14:16">
      <c r="N55896" s="102"/>
      <c r="O55896" s="93"/>
      <c r="P55896" s="93"/>
    </row>
    <row r="55897" spans="14:16">
      <c r="N55897" s="102"/>
      <c r="O55897" s="93"/>
      <c r="P55897" s="93"/>
    </row>
    <row r="55898" spans="14:16">
      <c r="N55898" s="102"/>
      <c r="O55898" s="93"/>
      <c r="P55898" s="93"/>
    </row>
    <row r="55899" spans="14:16">
      <c r="N55899" s="102"/>
      <c r="O55899" s="93"/>
      <c r="P55899" s="93"/>
    </row>
    <row r="55900" spans="14:16">
      <c r="N55900" s="102"/>
      <c r="O55900" s="93"/>
      <c r="P55900" s="93"/>
    </row>
    <row r="55901" spans="14:16">
      <c r="N55901" s="102"/>
      <c r="O55901" s="93"/>
      <c r="P55901" s="93"/>
    </row>
    <row r="55902" spans="14:16">
      <c r="N55902" s="102"/>
      <c r="O55902" s="93"/>
      <c r="P55902" s="93"/>
    </row>
    <row r="55903" spans="14:16">
      <c r="N55903" s="102"/>
      <c r="O55903" s="93"/>
      <c r="P55903" s="93"/>
    </row>
    <row r="55904" spans="14:16">
      <c r="N55904" s="102"/>
      <c r="O55904" s="93"/>
      <c r="P55904" s="93"/>
    </row>
    <row r="55905" spans="14:16">
      <c r="N55905" s="102"/>
      <c r="O55905" s="93"/>
      <c r="P55905" s="93"/>
    </row>
    <row r="55906" spans="14:16">
      <c r="N55906" s="102"/>
      <c r="O55906" s="93"/>
      <c r="P55906" s="93"/>
    </row>
    <row r="55907" spans="14:16">
      <c r="N55907" s="102"/>
      <c r="O55907" s="93"/>
      <c r="P55907" s="93"/>
    </row>
    <row r="55908" spans="14:16">
      <c r="N55908" s="102"/>
      <c r="O55908" s="93"/>
      <c r="P55908" s="93"/>
    </row>
    <row r="55909" spans="14:16">
      <c r="N55909" s="102"/>
      <c r="O55909" s="93"/>
      <c r="P55909" s="93"/>
    </row>
    <row r="55910" spans="14:16">
      <c r="N55910" s="102"/>
      <c r="O55910" s="93"/>
      <c r="P55910" s="93"/>
    </row>
    <row r="55911" spans="14:16">
      <c r="N55911" s="102"/>
      <c r="O55911" s="93"/>
      <c r="P55911" s="93"/>
    </row>
    <row r="55912" spans="14:16">
      <c r="N55912" s="102"/>
      <c r="O55912" s="93"/>
      <c r="P55912" s="93"/>
    </row>
    <row r="55913" spans="14:16">
      <c r="N55913" s="102"/>
      <c r="O55913" s="93"/>
      <c r="P55913" s="93"/>
    </row>
    <row r="55914" spans="14:16">
      <c r="N55914" s="102"/>
      <c r="O55914" s="93"/>
      <c r="P55914" s="93"/>
    </row>
    <row r="55915" spans="14:16">
      <c r="N55915" s="102"/>
      <c r="O55915" s="93"/>
      <c r="P55915" s="93"/>
    </row>
    <row r="55916" spans="14:16">
      <c r="N55916" s="102"/>
      <c r="O55916" s="93"/>
      <c r="P55916" s="93"/>
    </row>
    <row r="55917" spans="14:16">
      <c r="N55917" s="102"/>
      <c r="O55917" s="93"/>
      <c r="P55917" s="93"/>
    </row>
    <row r="55918" spans="14:16">
      <c r="N55918" s="102"/>
      <c r="O55918" s="93"/>
      <c r="P55918" s="93"/>
    </row>
    <row r="55919" spans="14:16">
      <c r="N55919" s="102"/>
      <c r="O55919" s="93"/>
      <c r="P55919" s="93"/>
    </row>
    <row r="55920" spans="14:16">
      <c r="N55920" s="102"/>
      <c r="O55920" s="93"/>
      <c r="P55920" s="93"/>
    </row>
    <row r="55921" spans="14:16">
      <c r="N55921" s="102"/>
      <c r="O55921" s="93"/>
      <c r="P55921" s="93"/>
    </row>
    <row r="55922" spans="14:16">
      <c r="N55922" s="102"/>
      <c r="O55922" s="93"/>
      <c r="P55922" s="93"/>
    </row>
    <row r="55923" spans="14:16">
      <c r="N55923" s="102"/>
      <c r="O55923" s="93"/>
      <c r="P55923" s="93"/>
    </row>
    <row r="55924" spans="14:16">
      <c r="N55924" s="102"/>
      <c r="O55924" s="93"/>
      <c r="P55924" s="93"/>
    </row>
    <row r="55925" spans="14:16">
      <c r="N55925" s="102"/>
      <c r="O55925" s="93"/>
      <c r="P55925" s="93"/>
    </row>
    <row r="55926" spans="14:16">
      <c r="N55926" s="102"/>
      <c r="O55926" s="93"/>
      <c r="P55926" s="93"/>
    </row>
    <row r="55927" spans="14:16">
      <c r="N55927" s="102"/>
      <c r="O55927" s="93"/>
      <c r="P55927" s="93"/>
    </row>
    <row r="55928" spans="14:16">
      <c r="N55928" s="102"/>
      <c r="O55928" s="93"/>
      <c r="P55928" s="93"/>
    </row>
    <row r="55929" spans="14:16">
      <c r="N55929" s="102"/>
      <c r="O55929" s="93"/>
      <c r="P55929" s="93"/>
    </row>
    <row r="55930" spans="14:16">
      <c r="N55930" s="102"/>
      <c r="O55930" s="93"/>
      <c r="P55930" s="93"/>
    </row>
    <row r="55931" spans="14:16">
      <c r="N55931" s="102"/>
      <c r="O55931" s="93"/>
      <c r="P55931" s="93"/>
    </row>
    <row r="55932" spans="14:16">
      <c r="N55932" s="102"/>
      <c r="O55932" s="93"/>
      <c r="P55932" s="93"/>
    </row>
    <row r="55933" spans="14:16">
      <c r="N55933" s="102"/>
      <c r="O55933" s="93"/>
      <c r="P55933" s="93"/>
    </row>
    <row r="55934" spans="14:16">
      <c r="N55934" s="102"/>
      <c r="O55934" s="93"/>
      <c r="P55934" s="93"/>
    </row>
    <row r="55935" spans="14:16">
      <c r="N55935" s="102"/>
      <c r="O55935" s="93"/>
      <c r="P55935" s="93"/>
    </row>
    <row r="55936" spans="14:16">
      <c r="N55936" s="102"/>
      <c r="O55936" s="93"/>
      <c r="P55936" s="93"/>
    </row>
    <row r="55937" spans="14:16">
      <c r="N55937" s="102"/>
      <c r="O55937" s="93"/>
      <c r="P55937" s="93"/>
    </row>
    <row r="55938" spans="14:16">
      <c r="N55938" s="102"/>
      <c r="O55938" s="93"/>
      <c r="P55938" s="93"/>
    </row>
    <row r="55939" spans="14:16">
      <c r="N55939" s="102"/>
      <c r="O55939" s="93"/>
      <c r="P55939" s="93"/>
    </row>
    <row r="55940" spans="14:16">
      <c r="N55940" s="102"/>
      <c r="O55940" s="93"/>
      <c r="P55940" s="93"/>
    </row>
    <row r="55941" spans="14:16">
      <c r="N55941" s="102"/>
      <c r="O55941" s="93"/>
      <c r="P55941" s="93"/>
    </row>
    <row r="55942" spans="14:16">
      <c r="N55942" s="102"/>
      <c r="O55942" s="93"/>
      <c r="P55942" s="93"/>
    </row>
    <row r="55943" spans="14:16">
      <c r="N55943" s="102"/>
      <c r="O55943" s="93"/>
      <c r="P55943" s="93"/>
    </row>
    <row r="55944" spans="14:16">
      <c r="N55944" s="102"/>
      <c r="O55944" s="93"/>
      <c r="P55944" s="93"/>
    </row>
    <row r="55945" spans="14:16">
      <c r="N55945" s="102"/>
      <c r="O55945" s="93"/>
      <c r="P55945" s="93"/>
    </row>
    <row r="55946" spans="14:16">
      <c r="N55946" s="102"/>
      <c r="O55946" s="93"/>
      <c r="P55946" s="93"/>
    </row>
    <row r="55947" spans="14:16">
      <c r="N55947" s="102"/>
      <c r="O55947" s="93"/>
      <c r="P55947" s="93"/>
    </row>
    <row r="55948" spans="14:16">
      <c r="N55948" s="102"/>
      <c r="O55948" s="93"/>
      <c r="P55948" s="93"/>
    </row>
    <row r="55949" spans="14:16">
      <c r="N55949" s="102"/>
      <c r="O55949" s="93"/>
      <c r="P55949" s="93"/>
    </row>
    <row r="55950" spans="14:16">
      <c r="N55950" s="102"/>
      <c r="O55950" s="93"/>
      <c r="P55950" s="93"/>
    </row>
    <row r="55951" spans="14:16">
      <c r="N55951" s="102"/>
      <c r="O55951" s="93"/>
      <c r="P55951" s="93"/>
    </row>
    <row r="55952" spans="14:16">
      <c r="N55952" s="102"/>
      <c r="O55952" s="93"/>
      <c r="P55952" s="93"/>
    </row>
    <row r="55953" spans="14:16">
      <c r="N55953" s="102"/>
      <c r="O55953" s="93"/>
      <c r="P55953" s="93"/>
    </row>
    <row r="55954" spans="14:16">
      <c r="N55954" s="102"/>
      <c r="O55954" s="93"/>
      <c r="P55954" s="93"/>
    </row>
    <row r="55955" spans="14:16">
      <c r="N55955" s="102"/>
      <c r="O55955" s="93"/>
      <c r="P55955" s="93"/>
    </row>
    <row r="55956" spans="14:16">
      <c r="N55956" s="102"/>
      <c r="O55956" s="93"/>
      <c r="P55956" s="93"/>
    </row>
    <row r="55957" spans="14:16">
      <c r="N55957" s="102"/>
      <c r="O55957" s="93"/>
      <c r="P55957" s="93"/>
    </row>
    <row r="55958" spans="14:16">
      <c r="N55958" s="102"/>
      <c r="O55958" s="93"/>
      <c r="P55958" s="93"/>
    </row>
    <row r="55959" spans="14:16">
      <c r="N55959" s="102"/>
      <c r="O55959" s="93"/>
      <c r="P55959" s="93"/>
    </row>
    <row r="55960" spans="14:16">
      <c r="N55960" s="102"/>
      <c r="O55960" s="93"/>
      <c r="P55960" s="93"/>
    </row>
    <row r="55961" spans="14:16">
      <c r="N55961" s="102"/>
      <c r="O55961" s="93"/>
      <c r="P55961" s="93"/>
    </row>
    <row r="55962" spans="14:16">
      <c r="N55962" s="102"/>
      <c r="O55962" s="93"/>
      <c r="P55962" s="93"/>
    </row>
    <row r="55963" spans="14:16">
      <c r="N55963" s="102"/>
      <c r="O55963" s="93"/>
      <c r="P55963" s="93"/>
    </row>
    <row r="55964" spans="14:16">
      <c r="N55964" s="102"/>
      <c r="O55964" s="93"/>
      <c r="P55964" s="93"/>
    </row>
    <row r="55965" spans="14:16">
      <c r="N55965" s="102"/>
      <c r="O55965" s="93"/>
      <c r="P55965" s="93"/>
    </row>
    <row r="55966" spans="14:16">
      <c r="N55966" s="102"/>
      <c r="O55966" s="93"/>
      <c r="P55966" s="93"/>
    </row>
    <row r="55967" spans="14:16">
      <c r="N55967" s="102"/>
      <c r="O55967" s="93"/>
      <c r="P55967" s="93"/>
    </row>
    <row r="55968" spans="14:16">
      <c r="N55968" s="102"/>
      <c r="O55968" s="93"/>
      <c r="P55968" s="93"/>
    </row>
    <row r="55969" spans="14:16">
      <c r="N55969" s="102"/>
      <c r="O55969" s="93"/>
      <c r="P55969" s="93"/>
    </row>
    <row r="55970" spans="14:16">
      <c r="N55970" s="102"/>
      <c r="O55970" s="93"/>
      <c r="P55970" s="93"/>
    </row>
    <row r="55971" spans="14:16">
      <c r="N55971" s="102"/>
      <c r="O55971" s="93"/>
      <c r="P55971" s="93"/>
    </row>
    <row r="55972" spans="14:16">
      <c r="N55972" s="102"/>
      <c r="O55972" s="93"/>
      <c r="P55972" s="93"/>
    </row>
    <row r="55973" spans="14:16">
      <c r="N55973" s="102"/>
      <c r="O55973" s="93"/>
      <c r="P55973" s="93"/>
    </row>
    <row r="55974" spans="14:16">
      <c r="N55974" s="102"/>
      <c r="O55974" s="93"/>
      <c r="P55974" s="93"/>
    </row>
    <row r="55975" spans="14:16">
      <c r="N55975" s="102"/>
      <c r="O55975" s="93"/>
      <c r="P55975" s="93"/>
    </row>
    <row r="55976" spans="14:16">
      <c r="N55976" s="102"/>
      <c r="O55976" s="93"/>
      <c r="P55976" s="93"/>
    </row>
    <row r="55977" spans="14:16">
      <c r="N55977" s="102"/>
      <c r="O55977" s="93"/>
      <c r="P55977" s="93"/>
    </row>
    <row r="55978" spans="14:16">
      <c r="N55978" s="102"/>
      <c r="O55978" s="93"/>
      <c r="P55978" s="93"/>
    </row>
    <row r="55979" spans="14:16">
      <c r="N55979" s="102"/>
      <c r="O55979" s="93"/>
      <c r="P55979" s="93"/>
    </row>
    <row r="55980" spans="14:16">
      <c r="N55980" s="102"/>
      <c r="O55980" s="93"/>
      <c r="P55980" s="93"/>
    </row>
    <row r="55981" spans="14:16">
      <c r="N55981" s="102"/>
      <c r="O55981" s="93"/>
      <c r="P55981" s="93"/>
    </row>
    <row r="55982" spans="14:16">
      <c r="N55982" s="102"/>
      <c r="O55982" s="93"/>
      <c r="P55982" s="93"/>
    </row>
    <row r="55983" spans="14:16">
      <c r="N55983" s="102"/>
      <c r="O55983" s="93"/>
      <c r="P55983" s="93"/>
    </row>
    <row r="55984" spans="14:16">
      <c r="N55984" s="102"/>
      <c r="O55984" s="93"/>
      <c r="P55984" s="93"/>
    </row>
    <row r="55985" spans="14:16">
      <c r="N55985" s="102"/>
      <c r="O55985" s="93"/>
      <c r="P55985" s="93"/>
    </row>
    <row r="55986" spans="14:16">
      <c r="N55986" s="102"/>
      <c r="O55986" s="93"/>
      <c r="P55986" s="93"/>
    </row>
    <row r="55987" spans="14:16">
      <c r="N55987" s="102"/>
      <c r="O55987" s="93"/>
      <c r="P55987" s="93"/>
    </row>
    <row r="55988" spans="14:16">
      <c r="N55988" s="102"/>
      <c r="O55988" s="93"/>
      <c r="P55988" s="93"/>
    </row>
    <row r="55989" spans="14:16">
      <c r="N55989" s="102"/>
      <c r="O55989" s="93"/>
      <c r="P55989" s="93"/>
    </row>
    <row r="55990" spans="14:16">
      <c r="N55990" s="102"/>
      <c r="O55990" s="93"/>
      <c r="P55990" s="93"/>
    </row>
    <row r="55991" spans="14:16">
      <c r="N55991" s="102"/>
      <c r="O55991" s="93"/>
      <c r="P55991" s="93"/>
    </row>
    <row r="55992" spans="14:16">
      <c r="N55992" s="102"/>
      <c r="O55992" s="93"/>
      <c r="P55992" s="93"/>
    </row>
    <row r="55993" spans="14:16">
      <c r="N55993" s="102"/>
      <c r="O55993" s="93"/>
      <c r="P55993" s="93"/>
    </row>
    <row r="55994" spans="14:16">
      <c r="N55994" s="102"/>
      <c r="O55994" s="93"/>
      <c r="P55994" s="93"/>
    </row>
    <row r="55995" spans="14:16">
      <c r="N55995" s="102"/>
      <c r="O55995" s="93"/>
      <c r="P55995" s="93"/>
    </row>
    <row r="55996" spans="14:16">
      <c r="N55996" s="102"/>
      <c r="O55996" s="93"/>
      <c r="P55996" s="93"/>
    </row>
    <row r="55997" spans="14:16">
      <c r="N55997" s="102"/>
      <c r="O55997" s="93"/>
      <c r="P55997" s="93"/>
    </row>
    <row r="55998" spans="14:16">
      <c r="N55998" s="102"/>
      <c r="O55998" s="93"/>
      <c r="P55998" s="93"/>
    </row>
    <row r="55999" spans="14:16">
      <c r="N55999" s="102"/>
      <c r="O55999" s="93"/>
      <c r="P55999" s="93"/>
    </row>
    <row r="56000" spans="14:16">
      <c r="N56000" s="102"/>
      <c r="O56000" s="93"/>
      <c r="P56000" s="93"/>
    </row>
    <row r="56001" spans="14:16">
      <c r="N56001" s="102"/>
      <c r="O56001" s="93"/>
      <c r="P56001" s="93"/>
    </row>
    <row r="56002" spans="14:16">
      <c r="N56002" s="102"/>
      <c r="O56002" s="93"/>
      <c r="P56002" s="93"/>
    </row>
    <row r="56003" spans="14:16">
      <c r="N56003" s="102"/>
      <c r="O56003" s="93"/>
      <c r="P56003" s="93"/>
    </row>
    <row r="56004" spans="14:16">
      <c r="N56004" s="102"/>
      <c r="O56004" s="93"/>
      <c r="P56004" s="93"/>
    </row>
    <row r="56005" spans="14:16">
      <c r="N56005" s="102"/>
      <c r="O56005" s="93"/>
      <c r="P56005" s="93"/>
    </row>
    <row r="56006" spans="14:16">
      <c r="N56006" s="102"/>
      <c r="O56006" s="93"/>
      <c r="P56006" s="93"/>
    </row>
    <row r="56007" spans="14:16">
      <c r="N56007" s="102"/>
      <c r="O56007" s="93"/>
      <c r="P56007" s="93"/>
    </row>
    <row r="56008" spans="14:16">
      <c r="N56008" s="102"/>
      <c r="O56008" s="93"/>
      <c r="P56008" s="93"/>
    </row>
    <row r="56009" spans="14:16">
      <c r="N56009" s="102"/>
      <c r="O56009" s="93"/>
      <c r="P56009" s="93"/>
    </row>
    <row r="56010" spans="14:16">
      <c r="N56010" s="102"/>
      <c r="O56010" s="93"/>
      <c r="P56010" s="93"/>
    </row>
    <row r="56011" spans="14:16">
      <c r="N56011" s="102"/>
      <c r="O56011" s="93"/>
      <c r="P56011" s="93"/>
    </row>
    <row r="56012" spans="14:16">
      <c r="N56012" s="102"/>
      <c r="O56012" s="93"/>
      <c r="P56012" s="93"/>
    </row>
    <row r="56013" spans="14:16">
      <c r="N56013" s="102"/>
      <c r="O56013" s="93"/>
      <c r="P56013" s="93"/>
    </row>
    <row r="56014" spans="14:16">
      <c r="N56014" s="102"/>
      <c r="O56014" s="93"/>
      <c r="P56014" s="93"/>
    </row>
    <row r="56015" spans="14:16">
      <c r="N56015" s="102"/>
      <c r="O56015" s="93"/>
      <c r="P56015" s="93"/>
    </row>
    <row r="56016" spans="14:16">
      <c r="N56016" s="102"/>
      <c r="O56016" s="93"/>
      <c r="P56016" s="93"/>
    </row>
    <row r="56017" spans="14:16">
      <c r="N56017" s="102"/>
      <c r="O56017" s="93"/>
      <c r="P56017" s="93"/>
    </row>
    <row r="56018" spans="14:16">
      <c r="N56018" s="102"/>
      <c r="O56018" s="93"/>
      <c r="P56018" s="93"/>
    </row>
    <row r="56019" spans="14:16">
      <c r="N56019" s="102"/>
      <c r="O56019" s="93"/>
      <c r="P56019" s="93"/>
    </row>
    <row r="56020" spans="14:16">
      <c r="N56020" s="102"/>
      <c r="O56020" s="93"/>
      <c r="P56020" s="93"/>
    </row>
    <row r="56021" spans="14:16">
      <c r="N56021" s="102"/>
      <c r="O56021" s="93"/>
      <c r="P56021" s="93"/>
    </row>
    <row r="56022" spans="14:16">
      <c r="N56022" s="102"/>
      <c r="O56022" s="93"/>
      <c r="P56022" s="93"/>
    </row>
    <row r="56023" spans="14:16">
      <c r="N56023" s="102"/>
      <c r="O56023" s="93"/>
      <c r="P56023" s="93"/>
    </row>
    <row r="56024" spans="14:16">
      <c r="N56024" s="102"/>
      <c r="O56024" s="93"/>
      <c r="P56024" s="93"/>
    </row>
    <row r="56025" spans="14:16">
      <c r="N56025" s="102"/>
      <c r="O56025" s="93"/>
      <c r="P56025" s="93"/>
    </row>
    <row r="56026" spans="14:16">
      <c r="N56026" s="102"/>
      <c r="O56026" s="93"/>
      <c r="P56026" s="93"/>
    </row>
    <row r="56027" spans="14:16">
      <c r="N56027" s="102"/>
      <c r="O56027" s="93"/>
      <c r="P56027" s="93"/>
    </row>
    <row r="56028" spans="14:16">
      <c r="N56028" s="102"/>
      <c r="O56028" s="93"/>
      <c r="P56028" s="93"/>
    </row>
    <row r="56029" spans="14:16">
      <c r="N56029" s="102"/>
      <c r="O56029" s="93"/>
      <c r="P56029" s="93"/>
    </row>
    <row r="56030" spans="14:16">
      <c r="N56030" s="102"/>
      <c r="O56030" s="93"/>
      <c r="P56030" s="93"/>
    </row>
    <row r="56031" spans="14:16">
      <c r="N56031" s="102"/>
      <c r="O56031" s="93"/>
      <c r="P56031" s="93"/>
    </row>
    <row r="56032" spans="14:16">
      <c r="N56032" s="102"/>
      <c r="O56032" s="93"/>
      <c r="P56032" s="93"/>
    </row>
    <row r="56033" spans="14:16">
      <c r="N56033" s="102"/>
      <c r="O56033" s="93"/>
      <c r="P56033" s="93"/>
    </row>
    <row r="56034" spans="14:16">
      <c r="N56034" s="102"/>
      <c r="O56034" s="93"/>
      <c r="P56034" s="93"/>
    </row>
    <row r="56035" spans="14:16">
      <c r="N56035" s="102"/>
      <c r="O56035" s="93"/>
      <c r="P56035" s="93"/>
    </row>
    <row r="56036" spans="14:16">
      <c r="N56036" s="102"/>
      <c r="O56036" s="93"/>
      <c r="P56036" s="93"/>
    </row>
    <row r="56037" spans="14:16">
      <c r="N56037" s="102"/>
      <c r="O56037" s="93"/>
      <c r="P56037" s="93"/>
    </row>
    <row r="56038" spans="14:16">
      <c r="N56038" s="102"/>
      <c r="O56038" s="93"/>
      <c r="P56038" s="93"/>
    </row>
    <row r="56039" spans="14:16">
      <c r="N56039" s="102"/>
      <c r="O56039" s="93"/>
      <c r="P56039" s="93"/>
    </row>
    <row r="56040" spans="14:16">
      <c r="N56040" s="102"/>
      <c r="O56040" s="93"/>
      <c r="P56040" s="93"/>
    </row>
    <row r="56041" spans="14:16">
      <c r="N56041" s="102"/>
      <c r="O56041" s="93"/>
      <c r="P56041" s="93"/>
    </row>
    <row r="56042" spans="14:16">
      <c r="N56042" s="102"/>
      <c r="O56042" s="93"/>
      <c r="P56042" s="93"/>
    </row>
    <row r="56043" spans="14:16">
      <c r="N56043" s="102"/>
      <c r="O56043" s="93"/>
      <c r="P56043" s="93"/>
    </row>
    <row r="56044" spans="14:16">
      <c r="N56044" s="102"/>
      <c r="O56044" s="93"/>
      <c r="P56044" s="93"/>
    </row>
    <row r="56045" spans="14:16">
      <c r="N56045" s="102"/>
      <c r="O56045" s="93"/>
      <c r="P56045" s="93"/>
    </row>
    <row r="56046" spans="14:16">
      <c r="N56046" s="102"/>
      <c r="O56046" s="93"/>
      <c r="P56046" s="93"/>
    </row>
    <row r="56047" spans="14:16">
      <c r="N56047" s="102"/>
      <c r="O56047" s="93"/>
      <c r="P56047" s="93"/>
    </row>
    <row r="56048" spans="14:16">
      <c r="N56048" s="102"/>
      <c r="O56048" s="93"/>
      <c r="P56048" s="93"/>
    </row>
    <row r="56049" spans="14:16">
      <c r="N56049" s="102"/>
      <c r="O56049" s="93"/>
      <c r="P56049" s="93"/>
    </row>
    <row r="56050" spans="14:16">
      <c r="N56050" s="102"/>
      <c r="O56050" s="93"/>
      <c r="P56050" s="93"/>
    </row>
    <row r="56051" spans="14:16">
      <c r="N56051" s="102"/>
      <c r="O56051" s="93"/>
      <c r="P56051" s="93"/>
    </row>
    <row r="56052" spans="14:16">
      <c r="N56052" s="102"/>
      <c r="O56052" s="93"/>
      <c r="P56052" s="93"/>
    </row>
    <row r="56053" spans="14:16">
      <c r="N56053" s="102"/>
      <c r="O56053" s="93"/>
      <c r="P56053" s="93"/>
    </row>
    <row r="56054" spans="14:16">
      <c r="N56054" s="102"/>
      <c r="O56054" s="93"/>
      <c r="P56054" s="93"/>
    </row>
    <row r="56055" spans="14:16">
      <c r="N56055" s="102"/>
      <c r="O56055" s="93"/>
      <c r="P56055" s="93"/>
    </row>
    <row r="56056" spans="14:16">
      <c r="N56056" s="102"/>
      <c r="O56056" s="93"/>
      <c r="P56056" s="93"/>
    </row>
    <row r="56057" spans="14:16">
      <c r="N56057" s="102"/>
      <c r="O56057" s="93"/>
      <c r="P56057" s="93"/>
    </row>
    <row r="56058" spans="14:16">
      <c r="N56058" s="102"/>
      <c r="O56058" s="93"/>
      <c r="P56058" s="93"/>
    </row>
    <row r="56059" spans="14:16">
      <c r="N56059" s="102"/>
      <c r="O56059" s="93"/>
      <c r="P56059" s="93"/>
    </row>
    <row r="56060" spans="14:16">
      <c r="N56060" s="102"/>
      <c r="O56060" s="93"/>
      <c r="P56060" s="93"/>
    </row>
    <row r="56061" spans="14:16">
      <c r="N56061" s="102"/>
      <c r="O56061" s="93"/>
      <c r="P56061" s="93"/>
    </row>
    <row r="56062" spans="14:16">
      <c r="N56062" s="102"/>
      <c r="O56062" s="93"/>
      <c r="P56062" s="93"/>
    </row>
    <row r="56063" spans="14:16">
      <c r="N56063" s="102"/>
      <c r="O56063" s="93"/>
      <c r="P56063" s="93"/>
    </row>
    <row r="56064" spans="14:16">
      <c r="N56064" s="102"/>
      <c r="O56064" s="93"/>
      <c r="P56064" s="93"/>
    </row>
    <row r="56065" spans="14:16">
      <c r="N56065" s="102"/>
      <c r="O56065" s="93"/>
      <c r="P56065" s="93"/>
    </row>
    <row r="56066" spans="14:16">
      <c r="N56066" s="102"/>
      <c r="O56066" s="93"/>
      <c r="P56066" s="93"/>
    </row>
    <row r="56067" spans="14:16">
      <c r="N56067" s="102"/>
      <c r="O56067" s="93"/>
      <c r="P56067" s="93"/>
    </row>
    <row r="56068" spans="14:16">
      <c r="N56068" s="102"/>
      <c r="O56068" s="93"/>
      <c r="P56068" s="93"/>
    </row>
    <row r="56069" spans="14:16">
      <c r="N56069" s="102"/>
      <c r="O56069" s="93"/>
      <c r="P56069" s="93"/>
    </row>
    <row r="56070" spans="14:16">
      <c r="N56070" s="102"/>
      <c r="O56070" s="93"/>
      <c r="P56070" s="93"/>
    </row>
    <row r="56071" spans="14:16">
      <c r="N56071" s="102"/>
      <c r="O56071" s="93"/>
      <c r="P56071" s="93"/>
    </row>
    <row r="56072" spans="14:16">
      <c r="N56072" s="102"/>
      <c r="O56072" s="93"/>
      <c r="P56072" s="93"/>
    </row>
    <row r="56073" spans="14:16">
      <c r="N56073" s="102"/>
      <c r="O56073" s="93"/>
      <c r="P56073" s="93"/>
    </row>
    <row r="56074" spans="14:16">
      <c r="N56074" s="102"/>
      <c r="O56074" s="93"/>
      <c r="P56074" s="93"/>
    </row>
    <row r="56075" spans="14:16">
      <c r="N56075" s="102"/>
      <c r="O56075" s="93"/>
      <c r="P56075" s="93"/>
    </row>
    <row r="56076" spans="14:16">
      <c r="N56076" s="102"/>
      <c r="O56076" s="93"/>
      <c r="P56076" s="93"/>
    </row>
    <row r="56077" spans="14:16">
      <c r="N56077" s="102"/>
      <c r="O56077" s="93"/>
      <c r="P56077" s="93"/>
    </row>
    <row r="56078" spans="14:16">
      <c r="N56078" s="102"/>
      <c r="O56078" s="93"/>
      <c r="P56078" s="93"/>
    </row>
    <row r="56079" spans="14:16">
      <c r="N56079" s="102"/>
      <c r="O56079" s="93"/>
      <c r="P56079" s="93"/>
    </row>
    <row r="56080" spans="14:16">
      <c r="N56080" s="102"/>
      <c r="O56080" s="93"/>
      <c r="P56080" s="93"/>
    </row>
    <row r="56081" spans="14:16">
      <c r="N56081" s="102"/>
      <c r="O56081" s="93"/>
      <c r="P56081" s="93"/>
    </row>
    <row r="56082" spans="14:16">
      <c r="N56082" s="102"/>
      <c r="O56082" s="93"/>
      <c r="P56082" s="93"/>
    </row>
    <row r="56083" spans="14:16">
      <c r="N56083" s="102"/>
      <c r="O56083" s="93"/>
      <c r="P56083" s="93"/>
    </row>
    <row r="56084" spans="14:16">
      <c r="N56084" s="102"/>
      <c r="O56084" s="93"/>
      <c r="P56084" s="93"/>
    </row>
    <row r="56085" spans="14:16">
      <c r="N56085" s="102"/>
      <c r="O56085" s="93"/>
      <c r="P56085" s="93"/>
    </row>
    <row r="56086" spans="14:16">
      <c r="N56086" s="102"/>
      <c r="O56086" s="93"/>
      <c r="P56086" s="93"/>
    </row>
    <row r="56087" spans="14:16">
      <c r="N56087" s="102"/>
      <c r="O56087" s="93"/>
      <c r="P56087" s="93"/>
    </row>
    <row r="56088" spans="14:16">
      <c r="N56088" s="102"/>
      <c r="O56088" s="93"/>
      <c r="P56088" s="93"/>
    </row>
    <row r="56089" spans="14:16">
      <c r="N56089" s="102"/>
      <c r="O56089" s="93"/>
      <c r="P56089" s="93"/>
    </row>
    <row r="56090" spans="14:16">
      <c r="N56090" s="102"/>
      <c r="O56090" s="93"/>
      <c r="P56090" s="93"/>
    </row>
    <row r="56091" spans="14:16">
      <c r="N56091" s="102"/>
      <c r="O56091" s="93"/>
      <c r="P56091" s="93"/>
    </row>
    <row r="56092" spans="14:16">
      <c r="N56092" s="102"/>
      <c r="O56092" s="93"/>
      <c r="P56092" s="93"/>
    </row>
    <row r="56093" spans="14:16">
      <c r="N56093" s="102"/>
      <c r="O56093" s="93"/>
      <c r="P56093" s="93"/>
    </row>
    <row r="56094" spans="14:16">
      <c r="N56094" s="102"/>
      <c r="O56094" s="93"/>
      <c r="P56094" s="93"/>
    </row>
    <row r="56095" spans="14:16">
      <c r="N56095" s="102"/>
      <c r="O56095" s="93"/>
      <c r="P56095" s="93"/>
    </row>
    <row r="56096" spans="14:16">
      <c r="N56096" s="102"/>
      <c r="O56096" s="93"/>
      <c r="P56096" s="93"/>
    </row>
    <row r="56097" spans="14:16">
      <c r="N56097" s="102"/>
      <c r="O56097" s="93"/>
      <c r="P56097" s="93"/>
    </row>
    <row r="56098" spans="14:16">
      <c r="N56098" s="102"/>
      <c r="O56098" s="93"/>
      <c r="P56098" s="93"/>
    </row>
    <row r="56099" spans="14:16">
      <c r="N56099" s="102"/>
      <c r="O56099" s="93"/>
      <c r="P56099" s="93"/>
    </row>
    <row r="56100" spans="14:16">
      <c r="N56100" s="102"/>
      <c r="O56100" s="93"/>
      <c r="P56100" s="93"/>
    </row>
    <row r="56101" spans="14:16">
      <c r="N56101" s="102"/>
      <c r="O56101" s="93"/>
      <c r="P56101" s="93"/>
    </row>
    <row r="56102" spans="14:16">
      <c r="N56102" s="102"/>
      <c r="O56102" s="93"/>
      <c r="P56102" s="93"/>
    </row>
    <row r="56103" spans="14:16">
      <c r="N56103" s="102"/>
      <c r="O56103" s="93"/>
      <c r="P56103" s="93"/>
    </row>
    <row r="56104" spans="14:16">
      <c r="N56104" s="102"/>
      <c r="O56104" s="93"/>
      <c r="P56104" s="93"/>
    </row>
    <row r="56105" spans="14:16">
      <c r="N56105" s="102"/>
      <c r="O56105" s="93"/>
      <c r="P56105" s="93"/>
    </row>
    <row r="56106" spans="14:16">
      <c r="N56106" s="102"/>
      <c r="O56106" s="93"/>
      <c r="P56106" s="93"/>
    </row>
    <row r="56107" spans="14:16">
      <c r="N56107" s="102"/>
      <c r="O56107" s="93"/>
      <c r="P56107" s="93"/>
    </row>
    <row r="56108" spans="14:16">
      <c r="N56108" s="102"/>
      <c r="O56108" s="93"/>
      <c r="P56108" s="93"/>
    </row>
    <row r="56109" spans="14:16">
      <c r="N56109" s="102"/>
      <c r="O56109" s="93"/>
      <c r="P56109" s="93"/>
    </row>
    <row r="56110" spans="14:16">
      <c r="N56110" s="102"/>
      <c r="O56110" s="93"/>
      <c r="P56110" s="93"/>
    </row>
    <row r="56111" spans="14:16">
      <c r="N56111" s="102"/>
      <c r="O56111" s="93"/>
      <c r="P56111" s="93"/>
    </row>
    <row r="56112" spans="14:16">
      <c r="N56112" s="102"/>
      <c r="O56112" s="93"/>
      <c r="P56112" s="93"/>
    </row>
    <row r="56113" spans="14:16">
      <c r="N56113" s="102"/>
      <c r="O56113" s="93"/>
      <c r="P56113" s="93"/>
    </row>
    <row r="56114" spans="14:16">
      <c r="N56114" s="102"/>
      <c r="O56114" s="93"/>
      <c r="P56114" s="93"/>
    </row>
    <row r="56115" spans="14:16">
      <c r="N56115" s="102"/>
      <c r="O56115" s="93"/>
      <c r="P56115" s="93"/>
    </row>
    <row r="56116" spans="14:16">
      <c r="N56116" s="102"/>
      <c r="O56116" s="93"/>
      <c r="P56116" s="93"/>
    </row>
    <row r="56117" spans="14:16">
      <c r="N56117" s="102"/>
      <c r="O56117" s="93"/>
      <c r="P56117" s="93"/>
    </row>
    <row r="56118" spans="14:16">
      <c r="N56118" s="102"/>
      <c r="O56118" s="93"/>
      <c r="P56118" s="93"/>
    </row>
    <row r="56119" spans="14:16">
      <c r="N56119" s="102"/>
      <c r="O56119" s="93"/>
      <c r="P56119" s="93"/>
    </row>
    <row r="56120" spans="14:16">
      <c r="N56120" s="102"/>
      <c r="O56120" s="93"/>
      <c r="P56120" s="93"/>
    </row>
    <row r="56121" spans="14:16">
      <c r="N56121" s="102"/>
      <c r="O56121" s="93"/>
      <c r="P56121" s="93"/>
    </row>
    <row r="56122" spans="14:16">
      <c r="N56122" s="102"/>
      <c r="O56122" s="93"/>
      <c r="P56122" s="93"/>
    </row>
    <row r="56123" spans="14:16">
      <c r="N56123" s="102"/>
      <c r="O56123" s="93"/>
      <c r="P56123" s="93"/>
    </row>
    <row r="56124" spans="14:16">
      <c r="N56124" s="102"/>
      <c r="O56124" s="93"/>
      <c r="P56124" s="93"/>
    </row>
    <row r="56125" spans="14:16">
      <c r="N56125" s="102"/>
      <c r="O56125" s="93"/>
      <c r="P56125" s="93"/>
    </row>
    <row r="56126" spans="14:16">
      <c r="N56126" s="102"/>
      <c r="O56126" s="93"/>
      <c r="P56126" s="93"/>
    </row>
    <row r="56127" spans="14:16">
      <c r="N56127" s="102"/>
      <c r="O56127" s="93"/>
      <c r="P56127" s="93"/>
    </row>
    <row r="56128" spans="14:16">
      <c r="N56128" s="102"/>
      <c r="O56128" s="93"/>
      <c r="P56128" s="93"/>
    </row>
    <row r="56129" spans="14:16">
      <c r="N56129" s="102"/>
      <c r="O56129" s="93"/>
      <c r="P56129" s="93"/>
    </row>
    <row r="56130" spans="14:16">
      <c r="N56130" s="102"/>
      <c r="O56130" s="93"/>
      <c r="P56130" s="93"/>
    </row>
    <row r="56131" spans="14:16">
      <c r="N56131" s="102"/>
      <c r="O56131" s="93"/>
      <c r="P56131" s="93"/>
    </row>
    <row r="56132" spans="14:16">
      <c r="N56132" s="102"/>
      <c r="O56132" s="93"/>
      <c r="P56132" s="93"/>
    </row>
    <row r="56133" spans="14:16">
      <c r="N56133" s="102"/>
      <c r="O56133" s="93"/>
      <c r="P56133" s="93"/>
    </row>
    <row r="56134" spans="14:16">
      <c r="N56134" s="102"/>
      <c r="O56134" s="93"/>
      <c r="P56134" s="93"/>
    </row>
    <row r="56135" spans="14:16">
      <c r="N56135" s="102"/>
      <c r="O56135" s="93"/>
      <c r="P56135" s="93"/>
    </row>
    <row r="56136" spans="14:16">
      <c r="N56136" s="102"/>
      <c r="O56136" s="93"/>
      <c r="P56136" s="93"/>
    </row>
    <row r="56137" spans="14:16">
      <c r="N56137" s="102"/>
      <c r="O56137" s="93"/>
      <c r="P56137" s="93"/>
    </row>
    <row r="56138" spans="14:16">
      <c r="N56138" s="102"/>
      <c r="O56138" s="93"/>
      <c r="P56138" s="93"/>
    </row>
    <row r="56139" spans="14:16">
      <c r="N56139" s="102"/>
      <c r="O56139" s="93"/>
      <c r="P56139" s="93"/>
    </row>
    <row r="56140" spans="14:16">
      <c r="N56140" s="102"/>
      <c r="O56140" s="93"/>
      <c r="P56140" s="93"/>
    </row>
    <row r="56141" spans="14:16">
      <c r="N56141" s="102"/>
      <c r="O56141" s="93"/>
      <c r="P56141" s="93"/>
    </row>
    <row r="56142" spans="14:16">
      <c r="N56142" s="102"/>
      <c r="O56142" s="93"/>
      <c r="P56142" s="93"/>
    </row>
    <row r="56143" spans="14:16">
      <c r="N56143" s="102"/>
      <c r="O56143" s="93"/>
      <c r="P56143" s="93"/>
    </row>
    <row r="56144" spans="14:16">
      <c r="N56144" s="102"/>
      <c r="O56144" s="93"/>
      <c r="P56144" s="93"/>
    </row>
    <row r="56145" spans="14:16">
      <c r="N56145" s="102"/>
      <c r="O56145" s="93"/>
      <c r="P56145" s="93"/>
    </row>
    <row r="56146" spans="14:16">
      <c r="N56146" s="102"/>
      <c r="O56146" s="93"/>
      <c r="P56146" s="93"/>
    </row>
    <row r="56147" spans="14:16">
      <c r="N56147" s="102"/>
      <c r="O56147" s="93"/>
      <c r="P56147" s="93"/>
    </row>
    <row r="56148" spans="14:16">
      <c r="N56148" s="102"/>
      <c r="O56148" s="93"/>
      <c r="P56148" s="93"/>
    </row>
    <row r="56149" spans="14:16">
      <c r="N56149" s="102"/>
      <c r="O56149" s="93"/>
      <c r="P56149" s="93"/>
    </row>
    <row r="56150" spans="14:16">
      <c r="N56150" s="102"/>
      <c r="O56150" s="93"/>
      <c r="P56150" s="93"/>
    </row>
    <row r="56151" spans="14:16">
      <c r="N56151" s="102"/>
      <c r="O56151" s="93"/>
      <c r="P56151" s="93"/>
    </row>
    <row r="56152" spans="14:16">
      <c r="N56152" s="102"/>
      <c r="O56152" s="93"/>
      <c r="P56152" s="93"/>
    </row>
    <row r="56153" spans="14:16">
      <c r="N56153" s="102"/>
      <c r="O56153" s="93"/>
      <c r="P56153" s="93"/>
    </row>
    <row r="56154" spans="14:16">
      <c r="N56154" s="102"/>
      <c r="O56154" s="93"/>
      <c r="P56154" s="93"/>
    </row>
    <row r="56155" spans="14:16">
      <c r="N56155" s="102"/>
      <c r="O56155" s="93"/>
      <c r="P56155" s="93"/>
    </row>
    <row r="56156" spans="14:16">
      <c r="N56156" s="102"/>
      <c r="O56156" s="93"/>
      <c r="P56156" s="93"/>
    </row>
    <row r="56157" spans="14:16">
      <c r="N56157" s="102"/>
      <c r="O56157" s="93"/>
      <c r="P56157" s="93"/>
    </row>
    <row r="56158" spans="14:16">
      <c r="N56158" s="102"/>
      <c r="O56158" s="93"/>
      <c r="P56158" s="93"/>
    </row>
    <row r="56159" spans="14:16">
      <c r="N56159" s="102"/>
      <c r="O56159" s="93"/>
      <c r="P56159" s="93"/>
    </row>
    <row r="56160" spans="14:16">
      <c r="N56160" s="102"/>
      <c r="O56160" s="93"/>
      <c r="P56160" s="93"/>
    </row>
    <row r="56161" spans="14:16">
      <c r="N56161" s="102"/>
      <c r="O56161" s="93"/>
      <c r="P56161" s="93"/>
    </row>
    <row r="56162" spans="14:16">
      <c r="N56162" s="102"/>
      <c r="O56162" s="93"/>
      <c r="P56162" s="93"/>
    </row>
    <row r="56163" spans="14:16">
      <c r="N56163" s="102"/>
      <c r="O56163" s="93"/>
      <c r="P56163" s="93"/>
    </row>
    <row r="56164" spans="14:16">
      <c r="N56164" s="102"/>
      <c r="O56164" s="93"/>
      <c r="P56164" s="93"/>
    </row>
    <row r="56165" spans="14:16">
      <c r="N56165" s="102"/>
      <c r="O56165" s="93"/>
      <c r="P56165" s="93"/>
    </row>
    <row r="56166" spans="14:16">
      <c r="N56166" s="102"/>
      <c r="O56166" s="93"/>
      <c r="P56166" s="93"/>
    </row>
    <row r="56167" spans="14:16">
      <c r="N56167" s="102"/>
      <c r="O56167" s="93"/>
      <c r="P56167" s="93"/>
    </row>
    <row r="56168" spans="14:16">
      <c r="N56168" s="102"/>
      <c r="O56168" s="93"/>
      <c r="P56168" s="93"/>
    </row>
    <row r="56169" spans="14:16">
      <c r="N56169" s="102"/>
      <c r="O56169" s="93"/>
      <c r="P56169" s="93"/>
    </row>
    <row r="56170" spans="14:16">
      <c r="N56170" s="102"/>
      <c r="O56170" s="93"/>
      <c r="P56170" s="93"/>
    </row>
    <row r="56171" spans="14:16">
      <c r="N56171" s="102"/>
      <c r="O56171" s="93"/>
      <c r="P56171" s="93"/>
    </row>
    <row r="56172" spans="14:16">
      <c r="N56172" s="102"/>
      <c r="O56172" s="93"/>
      <c r="P56172" s="93"/>
    </row>
    <row r="56173" spans="14:16">
      <c r="N56173" s="102"/>
      <c r="O56173" s="93"/>
      <c r="P56173" s="93"/>
    </row>
    <row r="56174" spans="14:16">
      <c r="N56174" s="102"/>
      <c r="O56174" s="93"/>
      <c r="P56174" s="93"/>
    </row>
    <row r="56175" spans="14:16">
      <c r="N56175" s="102"/>
      <c r="O56175" s="93"/>
      <c r="P56175" s="93"/>
    </row>
    <row r="56176" spans="14:16">
      <c r="N56176" s="102"/>
      <c r="O56176" s="93"/>
      <c r="P56176" s="93"/>
    </row>
    <row r="56177" spans="14:16">
      <c r="N56177" s="102"/>
      <c r="O56177" s="93"/>
      <c r="P56177" s="93"/>
    </row>
    <row r="56178" spans="14:16">
      <c r="N56178" s="102"/>
      <c r="O56178" s="93"/>
      <c r="P56178" s="93"/>
    </row>
    <row r="56179" spans="14:16">
      <c r="N56179" s="102"/>
      <c r="O56179" s="93"/>
      <c r="P56179" s="93"/>
    </row>
    <row r="56180" spans="14:16">
      <c r="N56180" s="102"/>
      <c r="O56180" s="93"/>
      <c r="P56180" s="93"/>
    </row>
    <row r="56181" spans="14:16">
      <c r="N56181" s="102"/>
      <c r="O56181" s="93"/>
      <c r="P56181" s="93"/>
    </row>
    <row r="56182" spans="14:16">
      <c r="N56182" s="102"/>
      <c r="O56182" s="93"/>
      <c r="P56182" s="93"/>
    </row>
    <row r="56183" spans="14:16">
      <c r="N56183" s="102"/>
      <c r="O56183" s="93"/>
      <c r="P56183" s="93"/>
    </row>
    <row r="56184" spans="14:16">
      <c r="N56184" s="102"/>
      <c r="O56184" s="93"/>
      <c r="P56184" s="93"/>
    </row>
    <row r="56185" spans="14:16">
      <c r="N56185" s="102"/>
      <c r="O56185" s="93"/>
      <c r="P56185" s="93"/>
    </row>
    <row r="56186" spans="14:16">
      <c r="N56186" s="102"/>
      <c r="O56186" s="93"/>
      <c r="P56186" s="93"/>
    </row>
    <row r="56187" spans="14:16">
      <c r="N56187" s="102"/>
      <c r="O56187" s="93"/>
      <c r="P56187" s="93"/>
    </row>
    <row r="56188" spans="14:16">
      <c r="N56188" s="102"/>
      <c r="O56188" s="93"/>
      <c r="P56188" s="93"/>
    </row>
    <row r="56189" spans="14:16">
      <c r="N56189" s="102"/>
      <c r="O56189" s="93"/>
      <c r="P56189" s="93"/>
    </row>
    <row r="56190" spans="14:16">
      <c r="N56190" s="102"/>
      <c r="O56190" s="93"/>
      <c r="P56190" s="93"/>
    </row>
    <row r="56191" spans="14:16">
      <c r="N56191" s="102"/>
      <c r="O56191" s="93"/>
      <c r="P56191" s="93"/>
    </row>
    <row r="56192" spans="14:16">
      <c r="N56192" s="102"/>
      <c r="O56192" s="93"/>
      <c r="P56192" s="93"/>
    </row>
    <row r="56193" spans="14:16">
      <c r="N56193" s="102"/>
      <c r="O56193" s="93"/>
      <c r="P56193" s="93"/>
    </row>
    <row r="56194" spans="14:16">
      <c r="N56194" s="102"/>
      <c r="O56194" s="93"/>
      <c r="P56194" s="93"/>
    </row>
    <row r="56195" spans="14:16">
      <c r="N56195" s="102"/>
      <c r="O56195" s="93"/>
      <c r="P56195" s="93"/>
    </row>
    <row r="56196" spans="14:16">
      <c r="N56196" s="102"/>
      <c r="O56196" s="93"/>
      <c r="P56196" s="93"/>
    </row>
    <row r="56197" spans="14:16">
      <c r="N56197" s="102"/>
      <c r="O56197" s="93"/>
      <c r="P56197" s="93"/>
    </row>
    <row r="56198" spans="14:16">
      <c r="N56198" s="102"/>
      <c r="O56198" s="93"/>
      <c r="P56198" s="93"/>
    </row>
    <row r="56199" spans="14:16">
      <c r="N56199" s="102"/>
      <c r="O56199" s="93"/>
      <c r="P56199" s="93"/>
    </row>
    <row r="56200" spans="14:16">
      <c r="N56200" s="102"/>
      <c r="O56200" s="93"/>
      <c r="P56200" s="93"/>
    </row>
    <row r="56201" spans="14:16">
      <c r="N56201" s="102"/>
      <c r="O56201" s="93"/>
      <c r="P56201" s="93"/>
    </row>
    <row r="56202" spans="14:16">
      <c r="N56202" s="102"/>
      <c r="O56202" s="93"/>
      <c r="P56202" s="93"/>
    </row>
    <row r="56203" spans="14:16">
      <c r="N56203" s="102"/>
      <c r="O56203" s="93"/>
      <c r="P56203" s="93"/>
    </row>
    <row r="56204" spans="14:16">
      <c r="N56204" s="102"/>
      <c r="O56204" s="93"/>
      <c r="P56204" s="93"/>
    </row>
    <row r="56205" spans="14:16">
      <c r="N56205" s="102"/>
      <c r="O56205" s="93"/>
      <c r="P56205" s="93"/>
    </row>
    <row r="56206" spans="14:16">
      <c r="N56206" s="102"/>
      <c r="O56206" s="93"/>
      <c r="P56206" s="93"/>
    </row>
    <row r="56207" spans="14:16">
      <c r="N56207" s="102"/>
      <c r="O56207" s="93"/>
      <c r="P56207" s="93"/>
    </row>
    <row r="56208" spans="14:16">
      <c r="N56208" s="102"/>
      <c r="O56208" s="93"/>
      <c r="P56208" s="93"/>
    </row>
    <row r="56209" spans="14:16">
      <c r="N56209" s="102"/>
      <c r="O56209" s="93"/>
      <c r="P56209" s="93"/>
    </row>
    <row r="56210" spans="14:16">
      <c r="N56210" s="102"/>
      <c r="O56210" s="93"/>
      <c r="P56210" s="93"/>
    </row>
    <row r="56211" spans="14:16">
      <c r="N56211" s="102"/>
      <c r="O56211" s="93"/>
      <c r="P56211" s="93"/>
    </row>
    <row r="56212" spans="14:16">
      <c r="N56212" s="102"/>
      <c r="O56212" s="93"/>
      <c r="P56212" s="93"/>
    </row>
    <row r="56213" spans="14:16">
      <c r="N56213" s="102"/>
      <c r="O56213" s="93"/>
      <c r="P56213" s="93"/>
    </row>
    <row r="56214" spans="14:16">
      <c r="N56214" s="102"/>
      <c r="O56214" s="93"/>
      <c r="P56214" s="93"/>
    </row>
    <row r="56215" spans="14:16">
      <c r="N56215" s="102"/>
      <c r="O56215" s="93"/>
      <c r="P56215" s="93"/>
    </row>
    <row r="56216" spans="14:16">
      <c r="N56216" s="102"/>
      <c r="O56216" s="93"/>
      <c r="P56216" s="93"/>
    </row>
    <row r="56217" spans="14:16">
      <c r="N56217" s="102"/>
      <c r="O56217" s="93"/>
      <c r="P56217" s="93"/>
    </row>
    <row r="56218" spans="14:16">
      <c r="N56218" s="102"/>
      <c r="O56218" s="93"/>
      <c r="P56218" s="93"/>
    </row>
    <row r="56219" spans="14:16">
      <c r="N56219" s="102"/>
      <c r="O56219" s="93"/>
      <c r="P56219" s="93"/>
    </row>
    <row r="56220" spans="14:16">
      <c r="N56220" s="102"/>
      <c r="O56220" s="93"/>
      <c r="P56220" s="93"/>
    </row>
    <row r="56221" spans="14:16">
      <c r="N56221" s="102"/>
      <c r="O56221" s="93"/>
      <c r="P56221" s="93"/>
    </row>
    <row r="56222" spans="14:16">
      <c r="N56222" s="102"/>
      <c r="O56222" s="93"/>
      <c r="P56222" s="93"/>
    </row>
    <row r="56223" spans="14:16">
      <c r="N56223" s="102"/>
      <c r="O56223" s="93"/>
      <c r="P56223" s="93"/>
    </row>
    <row r="56224" spans="14:16">
      <c r="N56224" s="102"/>
      <c r="O56224" s="93"/>
      <c r="P56224" s="93"/>
    </row>
    <row r="56225" spans="14:16">
      <c r="N56225" s="102"/>
      <c r="O56225" s="93"/>
      <c r="P56225" s="93"/>
    </row>
    <row r="56226" spans="14:16">
      <c r="N56226" s="102"/>
      <c r="O56226" s="93"/>
      <c r="P56226" s="93"/>
    </row>
    <row r="56227" spans="14:16">
      <c r="N56227" s="102"/>
      <c r="O56227" s="93"/>
      <c r="P56227" s="93"/>
    </row>
    <row r="56228" spans="14:16">
      <c r="N56228" s="102"/>
      <c r="O56228" s="93"/>
      <c r="P56228" s="93"/>
    </row>
    <row r="56229" spans="14:16">
      <c r="N56229" s="102"/>
      <c r="O56229" s="93"/>
      <c r="P56229" s="93"/>
    </row>
    <row r="56230" spans="14:16">
      <c r="N56230" s="102"/>
      <c r="O56230" s="93"/>
      <c r="P56230" s="93"/>
    </row>
    <row r="56231" spans="14:16">
      <c r="N56231" s="102"/>
      <c r="O56231" s="93"/>
      <c r="P56231" s="93"/>
    </row>
    <row r="56232" spans="14:16">
      <c r="N56232" s="102"/>
      <c r="O56232" s="93"/>
      <c r="P56232" s="93"/>
    </row>
    <row r="56233" spans="14:16">
      <c r="N56233" s="102"/>
      <c r="O56233" s="93"/>
      <c r="P56233" s="93"/>
    </row>
    <row r="56234" spans="14:16">
      <c r="N56234" s="102"/>
      <c r="O56234" s="93"/>
      <c r="P56234" s="93"/>
    </row>
    <row r="56235" spans="14:16">
      <c r="N56235" s="102"/>
      <c r="O56235" s="93"/>
      <c r="P56235" s="93"/>
    </row>
    <row r="56236" spans="14:16">
      <c r="N56236" s="102"/>
      <c r="O56236" s="93"/>
      <c r="P56236" s="93"/>
    </row>
    <row r="56237" spans="14:16">
      <c r="N56237" s="102"/>
      <c r="O56237" s="93"/>
      <c r="P56237" s="93"/>
    </row>
    <row r="56238" spans="14:16">
      <c r="N56238" s="102"/>
      <c r="O56238" s="93"/>
      <c r="P56238" s="93"/>
    </row>
    <row r="56239" spans="14:16">
      <c r="N56239" s="102"/>
      <c r="O56239" s="93"/>
      <c r="P56239" s="93"/>
    </row>
    <row r="56240" spans="14:16">
      <c r="N56240" s="102"/>
      <c r="O56240" s="93"/>
      <c r="P56240" s="93"/>
    </row>
    <row r="56241" spans="14:16">
      <c r="N56241" s="102"/>
      <c r="O56241" s="93"/>
      <c r="P56241" s="93"/>
    </row>
    <row r="56242" spans="14:16">
      <c r="N56242" s="102"/>
      <c r="O56242" s="93"/>
      <c r="P56242" s="93"/>
    </row>
    <row r="56243" spans="14:16">
      <c r="N56243" s="102"/>
      <c r="O56243" s="93"/>
      <c r="P56243" s="93"/>
    </row>
    <row r="56244" spans="14:16">
      <c r="N56244" s="102"/>
      <c r="O56244" s="93"/>
      <c r="P56244" s="93"/>
    </row>
    <row r="56245" spans="14:16">
      <c r="N56245" s="102"/>
      <c r="O56245" s="93"/>
      <c r="P56245" s="93"/>
    </row>
    <row r="56246" spans="14:16">
      <c r="N56246" s="102"/>
      <c r="O56246" s="93"/>
      <c r="P56246" s="93"/>
    </row>
    <row r="56247" spans="14:16">
      <c r="N56247" s="102"/>
      <c r="O56247" s="93"/>
      <c r="P56247" s="93"/>
    </row>
    <row r="56248" spans="14:16">
      <c r="N56248" s="102"/>
      <c r="O56248" s="93"/>
      <c r="P56248" s="93"/>
    </row>
    <row r="56249" spans="14:16">
      <c r="N56249" s="102"/>
      <c r="O56249" s="93"/>
      <c r="P56249" s="93"/>
    </row>
    <row r="56250" spans="14:16">
      <c r="N56250" s="102"/>
      <c r="O56250" s="93"/>
      <c r="P56250" s="93"/>
    </row>
    <row r="56251" spans="14:16">
      <c r="N56251" s="102"/>
      <c r="O56251" s="93"/>
      <c r="P56251" s="93"/>
    </row>
    <row r="56252" spans="14:16">
      <c r="N56252" s="102"/>
      <c r="O56252" s="93"/>
      <c r="P56252" s="93"/>
    </row>
    <row r="56253" spans="14:16">
      <c r="N56253" s="102"/>
      <c r="O56253" s="93"/>
      <c r="P56253" s="93"/>
    </row>
    <row r="56254" spans="14:16">
      <c r="N56254" s="102"/>
      <c r="O56254" s="93"/>
      <c r="P56254" s="93"/>
    </row>
    <row r="56255" spans="14:16">
      <c r="N56255" s="102"/>
      <c r="O56255" s="93"/>
      <c r="P56255" s="93"/>
    </row>
    <row r="56256" spans="14:16">
      <c r="N56256" s="102"/>
      <c r="O56256" s="93"/>
      <c r="P56256" s="93"/>
    </row>
    <row r="56257" spans="14:16">
      <c r="N56257" s="102"/>
      <c r="O56257" s="93"/>
      <c r="P56257" s="93"/>
    </row>
    <row r="56258" spans="14:16">
      <c r="N56258" s="102"/>
      <c r="O56258" s="93"/>
      <c r="P56258" s="93"/>
    </row>
    <row r="56259" spans="14:16">
      <c r="N56259" s="102"/>
      <c r="O56259" s="93"/>
      <c r="P56259" s="93"/>
    </row>
    <row r="56260" spans="14:16">
      <c r="N56260" s="102"/>
      <c r="O56260" s="93"/>
      <c r="P56260" s="93"/>
    </row>
    <row r="56261" spans="14:16">
      <c r="N56261" s="102"/>
      <c r="O56261" s="93"/>
      <c r="P56261" s="93"/>
    </row>
    <row r="56262" spans="14:16">
      <c r="N56262" s="102"/>
      <c r="O56262" s="93"/>
      <c r="P56262" s="93"/>
    </row>
    <row r="56263" spans="14:16">
      <c r="N56263" s="102"/>
      <c r="O56263" s="93"/>
      <c r="P56263" s="93"/>
    </row>
    <row r="56264" spans="14:16">
      <c r="N56264" s="102"/>
      <c r="O56264" s="93"/>
      <c r="P56264" s="93"/>
    </row>
    <row r="56265" spans="14:16">
      <c r="N56265" s="102"/>
      <c r="O56265" s="93"/>
      <c r="P56265" s="93"/>
    </row>
    <row r="56266" spans="14:16">
      <c r="N56266" s="102"/>
      <c r="O56266" s="93"/>
      <c r="P56266" s="93"/>
    </row>
    <row r="56267" spans="14:16">
      <c r="N56267" s="102"/>
      <c r="O56267" s="93"/>
      <c r="P56267" s="93"/>
    </row>
    <row r="56268" spans="14:16">
      <c r="N56268" s="102"/>
      <c r="O56268" s="93"/>
      <c r="P56268" s="93"/>
    </row>
    <row r="56269" spans="14:16">
      <c r="N56269" s="102"/>
      <c r="O56269" s="93"/>
      <c r="P56269" s="93"/>
    </row>
    <row r="56270" spans="14:16">
      <c r="N56270" s="102"/>
      <c r="O56270" s="93"/>
      <c r="P56270" s="93"/>
    </row>
    <row r="56271" spans="14:16">
      <c r="N56271" s="102"/>
      <c r="O56271" s="93"/>
      <c r="P56271" s="93"/>
    </row>
    <row r="56272" spans="14:16">
      <c r="N56272" s="102"/>
      <c r="O56272" s="93"/>
      <c r="P56272" s="93"/>
    </row>
    <row r="56273" spans="14:16">
      <c r="N56273" s="102"/>
      <c r="O56273" s="93"/>
      <c r="P56273" s="93"/>
    </row>
    <row r="56274" spans="14:16">
      <c r="N56274" s="102"/>
      <c r="O56274" s="93"/>
      <c r="P56274" s="93"/>
    </row>
    <row r="56275" spans="14:16">
      <c r="N56275" s="102"/>
      <c r="O56275" s="93"/>
      <c r="P56275" s="93"/>
    </row>
    <row r="56276" spans="14:16">
      <c r="N56276" s="102"/>
      <c r="O56276" s="93"/>
      <c r="P56276" s="93"/>
    </row>
    <row r="56277" spans="14:16">
      <c r="N56277" s="102"/>
      <c r="O56277" s="93"/>
      <c r="P56277" s="93"/>
    </row>
    <row r="56278" spans="14:16">
      <c r="N56278" s="102"/>
      <c r="O56278" s="93"/>
      <c r="P56278" s="93"/>
    </row>
    <row r="56279" spans="14:16">
      <c r="N56279" s="102"/>
      <c r="O56279" s="93"/>
      <c r="P56279" s="93"/>
    </row>
    <row r="56280" spans="14:16">
      <c r="N56280" s="102"/>
      <c r="O56280" s="93"/>
      <c r="P56280" s="93"/>
    </row>
    <row r="56281" spans="14:16">
      <c r="N56281" s="102"/>
      <c r="O56281" s="93"/>
      <c r="P56281" s="93"/>
    </row>
    <row r="56282" spans="14:16">
      <c r="N56282" s="102"/>
      <c r="O56282" s="93"/>
      <c r="P56282" s="93"/>
    </row>
    <row r="56283" spans="14:16">
      <c r="N56283" s="102"/>
      <c r="O56283" s="93"/>
      <c r="P56283" s="93"/>
    </row>
    <row r="56284" spans="14:16">
      <c r="N56284" s="102"/>
      <c r="O56284" s="93"/>
      <c r="P56284" s="93"/>
    </row>
    <row r="56285" spans="14:16">
      <c r="N56285" s="102"/>
      <c r="O56285" s="93"/>
      <c r="P56285" s="93"/>
    </row>
    <row r="56286" spans="14:16">
      <c r="N56286" s="102"/>
      <c r="O56286" s="93"/>
      <c r="P56286" s="93"/>
    </row>
    <row r="56287" spans="14:16">
      <c r="N56287" s="102"/>
      <c r="O56287" s="93"/>
      <c r="P56287" s="93"/>
    </row>
    <row r="56288" spans="14:16">
      <c r="N56288" s="102"/>
      <c r="O56288" s="93"/>
      <c r="P56288" s="93"/>
    </row>
    <row r="56289" spans="14:16">
      <c r="N56289" s="102"/>
      <c r="O56289" s="93"/>
      <c r="P56289" s="93"/>
    </row>
    <row r="56290" spans="14:16">
      <c r="N56290" s="102"/>
      <c r="O56290" s="93"/>
      <c r="P56290" s="93"/>
    </row>
    <row r="56291" spans="14:16">
      <c r="N56291" s="102"/>
      <c r="O56291" s="93"/>
      <c r="P56291" s="93"/>
    </row>
    <row r="56292" spans="14:16">
      <c r="N56292" s="102"/>
      <c r="O56292" s="93"/>
      <c r="P56292" s="93"/>
    </row>
    <row r="56293" spans="14:16">
      <c r="N56293" s="102"/>
      <c r="O56293" s="93"/>
      <c r="P56293" s="93"/>
    </row>
    <row r="56294" spans="14:16">
      <c r="N56294" s="102"/>
      <c r="O56294" s="93"/>
      <c r="P56294" s="93"/>
    </row>
    <row r="56295" spans="14:16">
      <c r="N56295" s="102"/>
      <c r="O56295" s="93"/>
      <c r="P56295" s="93"/>
    </row>
    <row r="56296" spans="14:16">
      <c r="N56296" s="102"/>
      <c r="O56296" s="93"/>
      <c r="P56296" s="93"/>
    </row>
    <row r="56297" spans="14:16">
      <c r="N56297" s="102"/>
      <c r="O56297" s="93"/>
      <c r="P56297" s="93"/>
    </row>
    <row r="56298" spans="14:16">
      <c r="N56298" s="102"/>
      <c r="O56298" s="93"/>
      <c r="P56298" s="93"/>
    </row>
    <row r="56299" spans="14:16">
      <c r="N56299" s="102"/>
      <c r="O56299" s="93"/>
      <c r="P56299" s="93"/>
    </row>
    <row r="56300" spans="14:16">
      <c r="N56300" s="102"/>
      <c r="O56300" s="93"/>
      <c r="P56300" s="93"/>
    </row>
    <row r="56301" spans="14:16">
      <c r="N56301" s="102"/>
      <c r="O56301" s="93"/>
      <c r="P56301" s="93"/>
    </row>
    <row r="56302" spans="14:16">
      <c r="N56302" s="102"/>
      <c r="O56302" s="93"/>
      <c r="P56302" s="93"/>
    </row>
    <row r="56303" spans="14:16">
      <c r="N56303" s="102"/>
      <c r="O56303" s="93"/>
      <c r="P56303" s="93"/>
    </row>
    <row r="56304" spans="14:16">
      <c r="N56304" s="102"/>
      <c r="O56304" s="93"/>
      <c r="P56304" s="93"/>
    </row>
    <row r="56305" spans="14:16">
      <c r="N56305" s="102"/>
      <c r="O56305" s="93"/>
      <c r="P56305" s="93"/>
    </row>
    <row r="56306" spans="14:16">
      <c r="N56306" s="102"/>
      <c r="O56306" s="93"/>
      <c r="P56306" s="93"/>
    </row>
    <row r="56307" spans="14:16">
      <c r="N56307" s="102"/>
      <c r="O56307" s="93"/>
      <c r="P56307" s="93"/>
    </row>
    <row r="56308" spans="14:16">
      <c r="N56308" s="102"/>
      <c r="O56308" s="93"/>
      <c r="P56308" s="93"/>
    </row>
    <row r="56309" spans="14:16">
      <c r="N56309" s="102"/>
      <c r="O56309" s="93"/>
      <c r="P56309" s="93"/>
    </row>
    <row r="56310" spans="14:16">
      <c r="N56310" s="102"/>
      <c r="O56310" s="93"/>
      <c r="P56310" s="93"/>
    </row>
    <row r="56311" spans="14:16">
      <c r="N56311" s="102"/>
      <c r="O56311" s="93"/>
      <c r="P56311" s="93"/>
    </row>
    <row r="56312" spans="14:16">
      <c r="N56312" s="102"/>
      <c r="O56312" s="93"/>
      <c r="P56312" s="93"/>
    </row>
    <row r="56313" spans="14:16">
      <c r="N56313" s="102"/>
      <c r="O56313" s="93"/>
      <c r="P56313" s="93"/>
    </row>
    <row r="56314" spans="14:16">
      <c r="N56314" s="102"/>
      <c r="O56314" s="93"/>
      <c r="P56314" s="93"/>
    </row>
    <row r="56315" spans="14:16">
      <c r="N56315" s="102"/>
      <c r="O56315" s="93"/>
      <c r="P56315" s="93"/>
    </row>
    <row r="56316" spans="14:16">
      <c r="N56316" s="102"/>
      <c r="O56316" s="93"/>
      <c r="P56316" s="93"/>
    </row>
    <row r="56317" spans="14:16">
      <c r="N56317" s="102"/>
      <c r="O56317" s="93"/>
      <c r="P56317" s="93"/>
    </row>
    <row r="56318" spans="14:16">
      <c r="N56318" s="102"/>
      <c r="O56318" s="93"/>
      <c r="P56318" s="93"/>
    </row>
    <row r="56319" spans="14:16">
      <c r="N56319" s="102"/>
      <c r="O56319" s="93"/>
      <c r="P56319" s="93"/>
    </row>
    <row r="56320" spans="14:16">
      <c r="N56320" s="102"/>
      <c r="O56320" s="93"/>
      <c r="P56320" s="93"/>
    </row>
    <row r="56321" spans="14:16">
      <c r="N56321" s="102"/>
      <c r="O56321" s="93"/>
      <c r="P56321" s="93"/>
    </row>
    <row r="56322" spans="14:16">
      <c r="N56322" s="102"/>
      <c r="O56322" s="93"/>
      <c r="P56322" s="93"/>
    </row>
    <row r="56323" spans="14:16">
      <c r="N56323" s="102"/>
      <c r="O56323" s="93"/>
      <c r="P56323" s="93"/>
    </row>
    <row r="56324" spans="14:16">
      <c r="N56324" s="102"/>
      <c r="O56324" s="93"/>
      <c r="P56324" s="93"/>
    </row>
    <row r="56325" spans="14:16">
      <c r="N56325" s="102"/>
      <c r="O56325" s="93"/>
      <c r="P56325" s="93"/>
    </row>
    <row r="56326" spans="14:16">
      <c r="N56326" s="102"/>
      <c r="O56326" s="93"/>
      <c r="P56326" s="93"/>
    </row>
    <row r="56327" spans="14:16">
      <c r="N56327" s="102"/>
      <c r="O56327" s="93"/>
      <c r="P56327" s="93"/>
    </row>
    <row r="56328" spans="14:16">
      <c r="N56328" s="102"/>
      <c r="O56328" s="93"/>
      <c r="P56328" s="93"/>
    </row>
    <row r="56329" spans="14:16">
      <c r="N56329" s="102"/>
      <c r="O56329" s="93"/>
      <c r="P56329" s="93"/>
    </row>
    <row r="56330" spans="14:16">
      <c r="N56330" s="102"/>
      <c r="O56330" s="93"/>
      <c r="P56330" s="93"/>
    </row>
    <row r="56331" spans="14:16">
      <c r="N56331" s="102"/>
      <c r="O56331" s="93"/>
      <c r="P56331" s="93"/>
    </row>
    <row r="56332" spans="14:16">
      <c r="N56332" s="102"/>
      <c r="O56332" s="93"/>
      <c r="P56332" s="93"/>
    </row>
    <row r="56333" spans="14:16">
      <c r="N56333" s="102"/>
      <c r="O56333" s="93"/>
      <c r="P56333" s="93"/>
    </row>
    <row r="56334" spans="14:16">
      <c r="N56334" s="102"/>
      <c r="O56334" s="93"/>
      <c r="P56334" s="93"/>
    </row>
    <row r="56335" spans="14:16">
      <c r="N56335" s="102"/>
      <c r="O56335" s="93"/>
      <c r="P56335" s="93"/>
    </row>
    <row r="56336" spans="14:16">
      <c r="N56336" s="102"/>
      <c r="O56336" s="93"/>
      <c r="P56336" s="93"/>
    </row>
    <row r="56337" spans="14:16">
      <c r="N56337" s="102"/>
      <c r="O56337" s="93"/>
      <c r="P56337" s="93"/>
    </row>
    <row r="56338" spans="14:16">
      <c r="N56338" s="102"/>
      <c r="O56338" s="93"/>
      <c r="P56338" s="93"/>
    </row>
    <row r="56339" spans="14:16">
      <c r="N56339" s="102"/>
      <c r="O56339" s="93"/>
      <c r="P56339" s="93"/>
    </row>
    <row r="56340" spans="14:16">
      <c r="N56340" s="102"/>
      <c r="O56340" s="93"/>
      <c r="P56340" s="93"/>
    </row>
    <row r="56341" spans="14:16">
      <c r="N56341" s="102"/>
      <c r="O56341" s="93"/>
      <c r="P56341" s="93"/>
    </row>
    <row r="56342" spans="14:16">
      <c r="N56342" s="102"/>
      <c r="O56342" s="93"/>
      <c r="P56342" s="93"/>
    </row>
    <row r="56343" spans="14:16">
      <c r="N56343" s="102"/>
      <c r="O56343" s="93"/>
      <c r="P56343" s="93"/>
    </row>
    <row r="56344" spans="14:16">
      <c r="N56344" s="102"/>
      <c r="O56344" s="93"/>
      <c r="P56344" s="93"/>
    </row>
    <row r="56345" spans="14:16">
      <c r="N56345" s="102"/>
      <c r="O56345" s="93"/>
      <c r="P56345" s="93"/>
    </row>
    <row r="56346" spans="14:16">
      <c r="N56346" s="102"/>
      <c r="O56346" s="93"/>
      <c r="P56346" s="93"/>
    </row>
    <row r="56347" spans="14:16">
      <c r="N56347" s="102"/>
      <c r="O56347" s="93"/>
      <c r="P56347" s="93"/>
    </row>
    <row r="56348" spans="14:16">
      <c r="N56348" s="102"/>
      <c r="O56348" s="93"/>
      <c r="P56348" s="93"/>
    </row>
    <row r="56349" spans="14:16">
      <c r="N56349" s="102"/>
      <c r="O56349" s="93"/>
      <c r="P56349" s="93"/>
    </row>
    <row r="56350" spans="14:16">
      <c r="N56350" s="102"/>
      <c r="O56350" s="93"/>
      <c r="P56350" s="93"/>
    </row>
    <row r="56351" spans="14:16">
      <c r="N56351" s="102"/>
      <c r="O56351" s="93"/>
      <c r="P56351" s="93"/>
    </row>
    <row r="56352" spans="14:16">
      <c r="N56352" s="102"/>
      <c r="O56352" s="93"/>
      <c r="P56352" s="93"/>
    </row>
    <row r="56353" spans="14:16">
      <c r="N56353" s="102"/>
      <c r="O56353" s="93"/>
      <c r="P56353" s="93"/>
    </row>
    <row r="56354" spans="14:16">
      <c r="N56354" s="102"/>
      <c r="O56354" s="93"/>
      <c r="P56354" s="93"/>
    </row>
    <row r="56355" spans="14:16">
      <c r="N56355" s="102"/>
      <c r="O56355" s="93"/>
      <c r="P56355" s="93"/>
    </row>
    <row r="56356" spans="14:16">
      <c r="N56356" s="102"/>
      <c r="O56356" s="93"/>
      <c r="P56356" s="93"/>
    </row>
    <row r="56357" spans="14:16">
      <c r="N56357" s="102"/>
      <c r="O56357" s="93"/>
      <c r="P56357" s="93"/>
    </row>
    <row r="56358" spans="14:16">
      <c r="N56358" s="102"/>
      <c r="O56358" s="93"/>
      <c r="P56358" s="93"/>
    </row>
    <row r="56359" spans="14:16">
      <c r="N56359" s="102"/>
      <c r="O56359" s="93"/>
      <c r="P56359" s="93"/>
    </row>
    <row r="56360" spans="14:16">
      <c r="N56360" s="102"/>
      <c r="O56360" s="93"/>
      <c r="P56360" s="93"/>
    </row>
    <row r="56361" spans="14:16">
      <c r="N56361" s="102"/>
      <c r="O56361" s="93"/>
      <c r="P56361" s="93"/>
    </row>
    <row r="56362" spans="14:16">
      <c r="N56362" s="102"/>
      <c r="O56362" s="93"/>
      <c r="P56362" s="93"/>
    </row>
    <row r="56363" spans="14:16">
      <c r="N56363" s="102"/>
      <c r="O56363" s="93"/>
      <c r="P56363" s="93"/>
    </row>
    <row r="56364" spans="14:16">
      <c r="N56364" s="102"/>
      <c r="O56364" s="93"/>
      <c r="P56364" s="93"/>
    </row>
    <row r="56365" spans="14:16">
      <c r="N56365" s="102"/>
      <c r="O56365" s="93"/>
      <c r="P56365" s="93"/>
    </row>
    <row r="56366" spans="14:16">
      <c r="N56366" s="102"/>
      <c r="O56366" s="93"/>
      <c r="P56366" s="93"/>
    </row>
    <row r="56367" spans="14:16">
      <c r="N56367" s="102"/>
      <c r="O56367" s="93"/>
      <c r="P56367" s="93"/>
    </row>
    <row r="56368" spans="14:16">
      <c r="N56368" s="102"/>
      <c r="O56368" s="93"/>
      <c r="P56368" s="93"/>
    </row>
    <row r="56369" spans="14:16">
      <c r="N56369" s="102"/>
      <c r="O56369" s="93"/>
      <c r="P56369" s="93"/>
    </row>
    <row r="56370" spans="14:16">
      <c r="N56370" s="102"/>
      <c r="O56370" s="93"/>
      <c r="P56370" s="93"/>
    </row>
    <row r="56371" spans="14:16">
      <c r="N56371" s="102"/>
      <c r="O56371" s="93"/>
      <c r="P56371" s="93"/>
    </row>
    <row r="56372" spans="14:16">
      <c r="N56372" s="102"/>
      <c r="O56372" s="93"/>
      <c r="P56372" s="93"/>
    </row>
    <row r="56373" spans="14:16">
      <c r="N56373" s="102"/>
      <c r="O56373" s="93"/>
      <c r="P56373" s="93"/>
    </row>
    <row r="56374" spans="14:16">
      <c r="N56374" s="102"/>
      <c r="O56374" s="93"/>
      <c r="P56374" s="93"/>
    </row>
    <row r="56375" spans="14:16">
      <c r="N56375" s="102"/>
      <c r="O56375" s="93"/>
      <c r="P56375" s="93"/>
    </row>
    <row r="56376" spans="14:16">
      <c r="N56376" s="102"/>
      <c r="O56376" s="93"/>
      <c r="P56376" s="93"/>
    </row>
    <row r="56377" spans="14:16">
      <c r="N56377" s="102"/>
      <c r="O56377" s="93"/>
      <c r="P56377" s="93"/>
    </row>
    <row r="56378" spans="14:16">
      <c r="N56378" s="102"/>
      <c r="O56378" s="93"/>
      <c r="P56378" s="93"/>
    </row>
    <row r="56379" spans="14:16">
      <c r="N56379" s="102"/>
      <c r="O56379" s="93"/>
      <c r="P56379" s="93"/>
    </row>
    <row r="56380" spans="14:16">
      <c r="N56380" s="102"/>
      <c r="O56380" s="93"/>
      <c r="P56380" s="93"/>
    </row>
    <row r="56381" spans="14:16">
      <c r="N56381" s="102"/>
      <c r="O56381" s="93"/>
      <c r="P56381" s="93"/>
    </row>
    <row r="56382" spans="14:16">
      <c r="N56382" s="102"/>
      <c r="O56382" s="93"/>
      <c r="P56382" s="93"/>
    </row>
    <row r="56383" spans="14:16">
      <c r="N56383" s="102"/>
      <c r="O56383" s="93"/>
      <c r="P56383" s="93"/>
    </row>
    <row r="56384" spans="14:16">
      <c r="N56384" s="102"/>
      <c r="O56384" s="93"/>
      <c r="P56384" s="93"/>
    </row>
    <row r="56385" spans="14:16">
      <c r="N56385" s="102"/>
      <c r="O56385" s="93"/>
      <c r="P56385" s="93"/>
    </row>
    <row r="56386" spans="14:16">
      <c r="N56386" s="102"/>
      <c r="O56386" s="93"/>
      <c r="P56386" s="93"/>
    </row>
    <row r="56387" spans="14:16">
      <c r="N56387" s="102"/>
      <c r="O56387" s="93"/>
      <c r="P56387" s="93"/>
    </row>
    <row r="56388" spans="14:16">
      <c r="N56388" s="102"/>
      <c r="O56388" s="93"/>
      <c r="P56388" s="93"/>
    </row>
    <row r="56389" spans="14:16">
      <c r="N56389" s="102"/>
      <c r="O56389" s="93"/>
      <c r="P56389" s="93"/>
    </row>
    <row r="56390" spans="14:16">
      <c r="N56390" s="102"/>
      <c r="O56390" s="93"/>
      <c r="P56390" s="93"/>
    </row>
    <row r="56391" spans="14:16">
      <c r="N56391" s="102"/>
      <c r="O56391" s="93"/>
      <c r="P56391" s="93"/>
    </row>
    <row r="56392" spans="14:16">
      <c r="N56392" s="102"/>
      <c r="O56392" s="93"/>
      <c r="P56392" s="93"/>
    </row>
    <row r="56393" spans="14:16">
      <c r="N56393" s="102"/>
      <c r="O56393" s="93"/>
      <c r="P56393" s="93"/>
    </row>
    <row r="56394" spans="14:16">
      <c r="N56394" s="102"/>
      <c r="O56394" s="93"/>
      <c r="P56394" s="93"/>
    </row>
    <row r="56395" spans="14:16">
      <c r="N56395" s="102"/>
      <c r="O56395" s="93"/>
      <c r="P56395" s="93"/>
    </row>
    <row r="56396" spans="14:16">
      <c r="N56396" s="102"/>
      <c r="O56396" s="93"/>
      <c r="P56396" s="93"/>
    </row>
    <row r="56397" spans="14:16">
      <c r="N56397" s="102"/>
      <c r="O56397" s="93"/>
      <c r="P56397" s="93"/>
    </row>
    <row r="56398" spans="14:16">
      <c r="N56398" s="102"/>
      <c r="O56398" s="93"/>
      <c r="P56398" s="93"/>
    </row>
    <row r="56399" spans="14:16">
      <c r="N56399" s="102"/>
      <c r="O56399" s="93"/>
      <c r="P56399" s="93"/>
    </row>
    <row r="56400" spans="14:16">
      <c r="N56400" s="102"/>
      <c r="O56400" s="93"/>
      <c r="P56400" s="93"/>
    </row>
    <row r="56401" spans="14:16">
      <c r="N56401" s="102"/>
      <c r="O56401" s="93"/>
      <c r="P56401" s="93"/>
    </row>
    <row r="56402" spans="14:16">
      <c r="N56402" s="102"/>
      <c r="O56402" s="93"/>
      <c r="P56402" s="93"/>
    </row>
    <row r="56403" spans="14:16">
      <c r="N56403" s="102"/>
      <c r="O56403" s="93"/>
      <c r="P56403" s="93"/>
    </row>
    <row r="56404" spans="14:16">
      <c r="N56404" s="102"/>
      <c r="O56404" s="93"/>
      <c r="P56404" s="93"/>
    </row>
    <row r="56405" spans="14:16">
      <c r="N56405" s="102"/>
      <c r="O56405" s="93"/>
      <c r="P56405" s="93"/>
    </row>
    <row r="56406" spans="14:16">
      <c r="N56406" s="102"/>
      <c r="O56406" s="93"/>
      <c r="P56406" s="93"/>
    </row>
    <row r="56407" spans="14:16">
      <c r="N56407" s="102"/>
      <c r="O56407" s="93"/>
      <c r="P56407" s="93"/>
    </row>
    <row r="56408" spans="14:16">
      <c r="N56408" s="102"/>
      <c r="O56408" s="93"/>
      <c r="P56408" s="93"/>
    </row>
    <row r="56409" spans="14:16">
      <c r="N56409" s="102"/>
      <c r="O56409" s="93"/>
      <c r="P56409" s="93"/>
    </row>
    <row r="56410" spans="14:16">
      <c r="N56410" s="102"/>
      <c r="O56410" s="93"/>
      <c r="P56410" s="93"/>
    </row>
    <row r="56411" spans="14:16">
      <c r="N56411" s="102"/>
      <c r="O56411" s="93"/>
      <c r="P56411" s="93"/>
    </row>
    <row r="56412" spans="14:16">
      <c r="N56412" s="102"/>
      <c r="O56412" s="93"/>
      <c r="P56412" s="93"/>
    </row>
    <row r="56413" spans="14:16">
      <c r="N56413" s="102"/>
      <c r="O56413" s="93"/>
      <c r="P56413" s="93"/>
    </row>
    <row r="56414" spans="14:16">
      <c r="N56414" s="102"/>
      <c r="O56414" s="93"/>
      <c r="P56414" s="93"/>
    </row>
    <row r="56415" spans="14:16">
      <c r="N56415" s="102"/>
      <c r="O56415" s="93"/>
      <c r="P56415" s="93"/>
    </row>
    <row r="56416" spans="14:16">
      <c r="N56416" s="102"/>
      <c r="O56416" s="93"/>
      <c r="P56416" s="93"/>
    </row>
    <row r="56417" spans="14:16">
      <c r="N56417" s="102"/>
      <c r="O56417" s="93"/>
      <c r="P56417" s="93"/>
    </row>
    <row r="56418" spans="14:16">
      <c r="N56418" s="102"/>
      <c r="O56418" s="93"/>
      <c r="P56418" s="93"/>
    </row>
    <row r="56419" spans="14:16">
      <c r="N56419" s="102"/>
      <c r="O56419" s="93"/>
      <c r="P56419" s="93"/>
    </row>
    <row r="56420" spans="14:16">
      <c r="N56420" s="102"/>
      <c r="O56420" s="93"/>
      <c r="P56420" s="93"/>
    </row>
    <row r="56421" spans="14:16">
      <c r="N56421" s="102"/>
      <c r="O56421" s="93"/>
      <c r="P56421" s="93"/>
    </row>
    <row r="56422" spans="14:16">
      <c r="N56422" s="102"/>
      <c r="O56422" s="93"/>
      <c r="P56422" s="93"/>
    </row>
    <row r="56423" spans="14:16">
      <c r="N56423" s="102"/>
      <c r="O56423" s="93"/>
      <c r="P56423" s="93"/>
    </row>
    <row r="56424" spans="14:16">
      <c r="N56424" s="102"/>
      <c r="O56424" s="93"/>
      <c r="P56424" s="93"/>
    </row>
    <row r="56425" spans="14:16">
      <c r="N56425" s="102"/>
      <c r="O56425" s="93"/>
      <c r="P56425" s="93"/>
    </row>
    <row r="56426" spans="14:16">
      <c r="N56426" s="102"/>
      <c r="O56426" s="93"/>
      <c r="P56426" s="93"/>
    </row>
    <row r="56427" spans="14:16">
      <c r="N56427" s="102"/>
      <c r="O56427" s="93"/>
      <c r="P56427" s="93"/>
    </row>
    <row r="56428" spans="14:16">
      <c r="N56428" s="102"/>
      <c r="O56428" s="93"/>
      <c r="P56428" s="93"/>
    </row>
    <row r="56429" spans="14:16">
      <c r="N56429" s="102"/>
      <c r="O56429" s="93"/>
      <c r="P56429" s="93"/>
    </row>
    <row r="56430" spans="14:16">
      <c r="N56430" s="102"/>
      <c r="O56430" s="93"/>
      <c r="P56430" s="93"/>
    </row>
    <row r="56431" spans="14:16">
      <c r="N56431" s="102"/>
      <c r="O56431" s="93"/>
      <c r="P56431" s="93"/>
    </row>
    <row r="56432" spans="14:16">
      <c r="N56432" s="102"/>
      <c r="O56432" s="93"/>
      <c r="P56432" s="93"/>
    </row>
    <row r="56433" spans="14:16">
      <c r="N56433" s="102"/>
      <c r="O56433" s="93"/>
      <c r="P56433" s="93"/>
    </row>
    <row r="56434" spans="14:16">
      <c r="N56434" s="102"/>
      <c r="O56434" s="93"/>
      <c r="P56434" s="93"/>
    </row>
    <row r="56435" spans="14:16">
      <c r="N56435" s="102"/>
      <c r="O56435" s="93"/>
      <c r="P56435" s="93"/>
    </row>
    <row r="56436" spans="14:16">
      <c r="N56436" s="102"/>
      <c r="O56436" s="93"/>
      <c r="P56436" s="93"/>
    </row>
    <row r="56437" spans="14:16">
      <c r="N56437" s="102"/>
      <c r="O56437" s="93"/>
      <c r="P56437" s="93"/>
    </row>
    <row r="56438" spans="14:16">
      <c r="N56438" s="102"/>
      <c r="O56438" s="93"/>
      <c r="P56438" s="93"/>
    </row>
    <row r="56439" spans="14:16">
      <c r="N56439" s="102"/>
      <c r="O56439" s="93"/>
      <c r="P56439" s="93"/>
    </row>
    <row r="56440" spans="14:16">
      <c r="N56440" s="102"/>
      <c r="O56440" s="93"/>
      <c r="P56440" s="93"/>
    </row>
    <row r="56441" spans="14:16">
      <c r="N56441" s="102"/>
      <c r="O56441" s="93"/>
      <c r="P56441" s="93"/>
    </row>
    <row r="56442" spans="14:16">
      <c r="N56442" s="102"/>
      <c r="O56442" s="93"/>
      <c r="P56442" s="93"/>
    </row>
    <row r="56443" spans="14:16">
      <c r="N56443" s="102"/>
      <c r="O56443" s="93"/>
      <c r="P56443" s="93"/>
    </row>
    <row r="56444" spans="14:16">
      <c r="N56444" s="102"/>
      <c r="O56444" s="93"/>
      <c r="P56444" s="93"/>
    </row>
    <row r="56445" spans="14:16">
      <c r="N56445" s="102"/>
      <c r="O56445" s="93"/>
      <c r="P56445" s="93"/>
    </row>
    <row r="56446" spans="14:16">
      <c r="N56446" s="102"/>
      <c r="O56446" s="93"/>
      <c r="P56446" s="93"/>
    </row>
    <row r="56447" spans="14:16">
      <c r="N56447" s="102"/>
      <c r="O56447" s="93"/>
      <c r="P56447" s="93"/>
    </row>
    <row r="56448" spans="14:16">
      <c r="N56448" s="102"/>
      <c r="O56448" s="93"/>
      <c r="P56448" s="93"/>
    </row>
    <row r="56449" spans="14:16">
      <c r="N56449" s="102"/>
      <c r="O56449" s="93"/>
      <c r="P56449" s="93"/>
    </row>
    <row r="56450" spans="14:16">
      <c r="N56450" s="102"/>
      <c r="O56450" s="93"/>
      <c r="P56450" s="93"/>
    </row>
    <row r="56451" spans="14:16">
      <c r="N56451" s="102"/>
      <c r="O56451" s="93"/>
      <c r="P56451" s="93"/>
    </row>
    <row r="56452" spans="14:16">
      <c r="N56452" s="102"/>
      <c r="O56452" s="93"/>
      <c r="P56452" s="93"/>
    </row>
    <row r="56453" spans="14:16">
      <c r="N56453" s="102"/>
      <c r="O56453" s="93"/>
      <c r="P56453" s="93"/>
    </row>
    <row r="56454" spans="14:16">
      <c r="N56454" s="102"/>
      <c r="O56454" s="93"/>
      <c r="P56454" s="93"/>
    </row>
    <row r="56455" spans="14:16">
      <c r="N56455" s="102"/>
      <c r="O56455" s="93"/>
      <c r="P56455" s="93"/>
    </row>
    <row r="56456" spans="14:16">
      <c r="N56456" s="102"/>
      <c r="O56456" s="93"/>
      <c r="P56456" s="93"/>
    </row>
    <row r="56457" spans="14:16">
      <c r="N56457" s="102"/>
      <c r="O56457" s="93"/>
      <c r="P56457" s="93"/>
    </row>
    <row r="56458" spans="14:16">
      <c r="N56458" s="102"/>
      <c r="O56458" s="93"/>
      <c r="P56458" s="93"/>
    </row>
    <row r="56459" spans="14:16">
      <c r="N56459" s="102"/>
      <c r="O56459" s="93"/>
      <c r="P56459" s="93"/>
    </row>
    <row r="56460" spans="14:16">
      <c r="N56460" s="102"/>
      <c r="O56460" s="93"/>
      <c r="P56460" s="93"/>
    </row>
    <row r="56461" spans="14:16">
      <c r="N56461" s="102"/>
      <c r="O56461" s="93"/>
      <c r="P56461" s="93"/>
    </row>
    <row r="56462" spans="14:16">
      <c r="N56462" s="102"/>
      <c r="O56462" s="93"/>
      <c r="P56462" s="93"/>
    </row>
    <row r="56463" spans="14:16">
      <c r="N56463" s="102"/>
      <c r="O56463" s="93"/>
      <c r="P56463" s="93"/>
    </row>
    <row r="56464" spans="14:16">
      <c r="N56464" s="102"/>
      <c r="O56464" s="93"/>
      <c r="P56464" s="93"/>
    </row>
    <row r="56465" spans="14:16">
      <c r="N56465" s="102"/>
      <c r="O56465" s="93"/>
      <c r="P56465" s="93"/>
    </row>
    <row r="56466" spans="14:16">
      <c r="N56466" s="102"/>
      <c r="O56466" s="93"/>
      <c r="P56466" s="93"/>
    </row>
    <row r="56467" spans="14:16">
      <c r="N56467" s="102"/>
      <c r="O56467" s="93"/>
      <c r="P56467" s="93"/>
    </row>
    <row r="56468" spans="14:16">
      <c r="N56468" s="102"/>
      <c r="O56468" s="93"/>
      <c r="P56468" s="93"/>
    </row>
    <row r="56469" spans="14:16">
      <c r="N56469" s="102"/>
      <c r="O56469" s="93"/>
      <c r="P56469" s="93"/>
    </row>
    <row r="56470" spans="14:16">
      <c r="N56470" s="102"/>
      <c r="O56470" s="93"/>
      <c r="P56470" s="93"/>
    </row>
    <row r="56471" spans="14:16">
      <c r="N56471" s="102"/>
      <c r="O56471" s="93"/>
      <c r="P56471" s="93"/>
    </row>
    <row r="56472" spans="14:16">
      <c r="N56472" s="102"/>
      <c r="O56472" s="93"/>
      <c r="P56472" s="93"/>
    </row>
    <row r="56473" spans="14:16">
      <c r="N56473" s="102"/>
      <c r="O56473" s="93"/>
      <c r="P56473" s="93"/>
    </row>
    <row r="56474" spans="14:16">
      <c r="N56474" s="102"/>
      <c r="O56474" s="93"/>
      <c r="P56474" s="93"/>
    </row>
    <row r="56475" spans="14:16">
      <c r="N56475" s="102"/>
      <c r="O56475" s="93"/>
      <c r="P56475" s="93"/>
    </row>
    <row r="56476" spans="14:16">
      <c r="N56476" s="102"/>
      <c r="O56476" s="93"/>
      <c r="P56476" s="93"/>
    </row>
    <row r="56477" spans="14:16">
      <c r="N56477" s="102"/>
      <c r="O56477" s="93"/>
      <c r="P56477" s="93"/>
    </row>
    <row r="56478" spans="14:16">
      <c r="N56478" s="102"/>
      <c r="O56478" s="93"/>
      <c r="P56478" s="93"/>
    </row>
    <row r="56479" spans="14:16">
      <c r="N56479" s="102"/>
      <c r="O56479" s="93"/>
      <c r="P56479" s="93"/>
    </row>
    <row r="56480" spans="14:16">
      <c r="N56480" s="102"/>
      <c r="O56480" s="93"/>
      <c r="P56480" s="93"/>
    </row>
    <row r="56481" spans="14:16">
      <c r="N56481" s="102"/>
      <c r="O56481" s="93"/>
      <c r="P56481" s="93"/>
    </row>
    <row r="56482" spans="14:16">
      <c r="N56482" s="102"/>
      <c r="O56482" s="93"/>
      <c r="P56482" s="93"/>
    </row>
    <row r="56483" spans="14:16">
      <c r="N56483" s="102"/>
      <c r="O56483" s="93"/>
      <c r="P56483" s="93"/>
    </row>
    <row r="56484" spans="14:16">
      <c r="N56484" s="102"/>
      <c r="O56484" s="93"/>
      <c r="P56484" s="93"/>
    </row>
    <row r="56485" spans="14:16">
      <c r="N56485" s="102"/>
      <c r="O56485" s="93"/>
      <c r="P56485" s="93"/>
    </row>
    <row r="56486" spans="14:16">
      <c r="N56486" s="102"/>
      <c r="O56486" s="93"/>
      <c r="P56486" s="93"/>
    </row>
    <row r="56487" spans="14:16">
      <c r="N56487" s="102"/>
      <c r="O56487" s="93"/>
      <c r="P56487" s="93"/>
    </row>
    <row r="56488" spans="14:16">
      <c r="N56488" s="102"/>
      <c r="O56488" s="93"/>
      <c r="P56488" s="93"/>
    </row>
    <row r="56489" spans="14:16">
      <c r="N56489" s="102"/>
      <c r="O56489" s="93"/>
      <c r="P56489" s="93"/>
    </row>
    <row r="56490" spans="14:16">
      <c r="N56490" s="102"/>
      <c r="O56490" s="93"/>
      <c r="P56490" s="93"/>
    </row>
    <row r="56491" spans="14:16">
      <c r="N56491" s="102"/>
      <c r="O56491" s="93"/>
      <c r="P56491" s="93"/>
    </row>
    <row r="56492" spans="14:16">
      <c r="N56492" s="102"/>
      <c r="O56492" s="93"/>
      <c r="P56492" s="93"/>
    </row>
    <row r="56493" spans="14:16">
      <c r="N56493" s="102"/>
      <c r="O56493" s="93"/>
      <c r="P56493" s="93"/>
    </row>
    <row r="56494" spans="14:16">
      <c r="N56494" s="102"/>
      <c r="O56494" s="93"/>
      <c r="P56494" s="93"/>
    </row>
    <row r="56495" spans="14:16">
      <c r="N56495" s="102"/>
      <c r="O56495" s="93"/>
      <c r="P56495" s="93"/>
    </row>
    <row r="56496" spans="14:16">
      <c r="N56496" s="102"/>
      <c r="O56496" s="93"/>
      <c r="P56496" s="93"/>
    </row>
    <row r="56497" spans="14:16">
      <c r="N56497" s="102"/>
      <c r="O56497" s="93"/>
      <c r="P56497" s="93"/>
    </row>
    <row r="56498" spans="14:16">
      <c r="N56498" s="102"/>
      <c r="O56498" s="93"/>
      <c r="P56498" s="93"/>
    </row>
    <row r="56499" spans="14:16">
      <c r="N56499" s="102"/>
      <c r="O56499" s="93"/>
      <c r="P56499" s="93"/>
    </row>
    <row r="56500" spans="14:16">
      <c r="N56500" s="102"/>
      <c r="O56500" s="93"/>
      <c r="P56500" s="93"/>
    </row>
    <row r="56501" spans="14:16">
      <c r="N56501" s="102"/>
      <c r="O56501" s="93"/>
      <c r="P56501" s="93"/>
    </row>
    <row r="56502" spans="14:16">
      <c r="N56502" s="102"/>
      <c r="O56502" s="93"/>
      <c r="P56502" s="93"/>
    </row>
    <row r="56503" spans="14:16">
      <c r="N56503" s="102"/>
      <c r="O56503" s="93"/>
      <c r="P56503" s="93"/>
    </row>
    <row r="56504" spans="14:16">
      <c r="N56504" s="102"/>
      <c r="O56504" s="93"/>
      <c r="P56504" s="93"/>
    </row>
    <row r="56505" spans="14:16">
      <c r="N56505" s="102"/>
      <c r="O56505" s="93"/>
      <c r="P56505" s="93"/>
    </row>
    <row r="56506" spans="14:16">
      <c r="N56506" s="102"/>
      <c r="O56506" s="93"/>
      <c r="P56506" s="93"/>
    </row>
    <row r="56507" spans="14:16">
      <c r="N56507" s="102"/>
      <c r="O56507" s="93"/>
      <c r="P56507" s="93"/>
    </row>
    <row r="56508" spans="14:16">
      <c r="N56508" s="102"/>
      <c r="O56508" s="93"/>
      <c r="P56508" s="93"/>
    </row>
    <row r="56509" spans="14:16">
      <c r="N56509" s="102"/>
      <c r="O56509" s="93"/>
      <c r="P56509" s="93"/>
    </row>
    <row r="56510" spans="14:16">
      <c r="N56510" s="102"/>
      <c r="O56510" s="93"/>
      <c r="P56510" s="93"/>
    </row>
    <row r="56511" spans="14:16">
      <c r="N56511" s="102"/>
      <c r="O56511" s="93"/>
      <c r="P56511" s="93"/>
    </row>
    <row r="56512" spans="14:16">
      <c r="N56512" s="102"/>
      <c r="O56512" s="93"/>
      <c r="P56512" s="93"/>
    </row>
    <row r="56513" spans="14:16">
      <c r="N56513" s="102"/>
      <c r="O56513" s="93"/>
      <c r="P56513" s="93"/>
    </row>
    <row r="56514" spans="14:16">
      <c r="N56514" s="102"/>
      <c r="O56514" s="93"/>
      <c r="P56514" s="93"/>
    </row>
    <row r="56515" spans="14:16">
      <c r="N56515" s="102"/>
      <c r="O56515" s="93"/>
      <c r="P56515" s="93"/>
    </row>
    <row r="56516" spans="14:16">
      <c r="N56516" s="102"/>
      <c r="O56516" s="93"/>
      <c r="P56516" s="93"/>
    </row>
    <row r="56517" spans="14:16">
      <c r="N56517" s="102"/>
      <c r="O56517" s="93"/>
      <c r="P56517" s="93"/>
    </row>
    <row r="56518" spans="14:16">
      <c r="N56518" s="102"/>
      <c r="O56518" s="93"/>
      <c r="P56518" s="93"/>
    </row>
    <row r="56519" spans="14:16">
      <c r="N56519" s="102"/>
      <c r="O56519" s="93"/>
      <c r="P56519" s="93"/>
    </row>
    <row r="56520" spans="14:16">
      <c r="N56520" s="102"/>
      <c r="O56520" s="93"/>
      <c r="P56520" s="93"/>
    </row>
    <row r="56521" spans="14:16">
      <c r="N56521" s="102"/>
      <c r="O56521" s="93"/>
      <c r="P56521" s="93"/>
    </row>
    <row r="56522" spans="14:16">
      <c r="N56522" s="102"/>
      <c r="O56522" s="93"/>
      <c r="P56522" s="93"/>
    </row>
    <row r="56523" spans="14:16">
      <c r="N56523" s="102"/>
      <c r="O56523" s="93"/>
      <c r="P56523" s="93"/>
    </row>
    <row r="56524" spans="14:16">
      <c r="N56524" s="102"/>
      <c r="O56524" s="93"/>
      <c r="P56524" s="93"/>
    </row>
    <row r="56525" spans="14:16">
      <c r="N56525" s="102"/>
      <c r="O56525" s="93"/>
      <c r="P56525" s="93"/>
    </row>
    <row r="56526" spans="14:16">
      <c r="N56526" s="102"/>
      <c r="O56526" s="93"/>
      <c r="P56526" s="93"/>
    </row>
    <row r="56527" spans="14:16">
      <c r="N56527" s="102"/>
      <c r="O56527" s="93"/>
      <c r="P56527" s="93"/>
    </row>
    <row r="56528" spans="14:16">
      <c r="N56528" s="102"/>
      <c r="O56528" s="93"/>
      <c r="P56528" s="93"/>
    </row>
    <row r="56529" spans="14:16">
      <c r="N56529" s="102"/>
      <c r="O56529" s="93"/>
      <c r="P56529" s="93"/>
    </row>
    <row r="56530" spans="14:16">
      <c r="N56530" s="102"/>
      <c r="O56530" s="93"/>
      <c r="P56530" s="93"/>
    </row>
    <row r="56531" spans="14:16">
      <c r="N56531" s="102"/>
      <c r="O56531" s="93"/>
      <c r="P56531" s="93"/>
    </row>
    <row r="56532" spans="14:16">
      <c r="N56532" s="102"/>
      <c r="O56532" s="93"/>
      <c r="P56532" s="93"/>
    </row>
    <row r="56533" spans="14:16">
      <c r="N56533" s="102"/>
      <c r="O56533" s="93"/>
      <c r="P56533" s="93"/>
    </row>
    <row r="56534" spans="14:16">
      <c r="N56534" s="102"/>
      <c r="O56534" s="93"/>
      <c r="P56534" s="93"/>
    </row>
    <row r="56535" spans="14:16">
      <c r="N56535" s="102"/>
      <c r="O56535" s="93"/>
      <c r="P56535" s="93"/>
    </row>
    <row r="56536" spans="14:16">
      <c r="N56536" s="102"/>
      <c r="O56536" s="93"/>
      <c r="P56536" s="93"/>
    </row>
    <row r="56537" spans="14:16">
      <c r="N56537" s="102"/>
      <c r="O56537" s="93"/>
      <c r="P56537" s="93"/>
    </row>
    <row r="56538" spans="14:16">
      <c r="N56538" s="102"/>
      <c r="O56538" s="93"/>
      <c r="P56538" s="93"/>
    </row>
    <row r="56539" spans="14:16">
      <c r="N56539" s="102"/>
      <c r="O56539" s="93"/>
      <c r="P56539" s="93"/>
    </row>
    <row r="56540" spans="14:16">
      <c r="N56540" s="102"/>
      <c r="O56540" s="93"/>
      <c r="P56540" s="93"/>
    </row>
    <row r="56541" spans="14:16">
      <c r="N56541" s="102"/>
      <c r="O56541" s="93"/>
      <c r="P56541" s="93"/>
    </row>
    <row r="56542" spans="14:16">
      <c r="N56542" s="102"/>
      <c r="O56542" s="93"/>
      <c r="P56542" s="93"/>
    </row>
    <row r="56543" spans="14:16">
      <c r="N56543" s="102"/>
      <c r="O56543" s="93"/>
      <c r="P56543" s="93"/>
    </row>
    <row r="56544" spans="14:16">
      <c r="N56544" s="102"/>
      <c r="O56544" s="93"/>
      <c r="P56544" s="93"/>
    </row>
    <row r="56545" spans="14:16">
      <c r="N56545" s="102"/>
      <c r="O56545" s="93"/>
      <c r="P56545" s="93"/>
    </row>
    <row r="56546" spans="14:16">
      <c r="N56546" s="102"/>
      <c r="O56546" s="93"/>
      <c r="P56546" s="93"/>
    </row>
    <row r="56547" spans="14:16">
      <c r="N56547" s="102"/>
      <c r="O56547" s="93"/>
      <c r="P56547" s="93"/>
    </row>
    <row r="56548" spans="14:16">
      <c r="N56548" s="102"/>
      <c r="O56548" s="93"/>
      <c r="P56548" s="93"/>
    </row>
    <row r="56549" spans="14:16">
      <c r="N56549" s="102"/>
      <c r="O56549" s="93"/>
      <c r="P56549" s="93"/>
    </row>
    <row r="56550" spans="14:16">
      <c r="N56550" s="102"/>
      <c r="O56550" s="93"/>
      <c r="P56550" s="93"/>
    </row>
    <row r="56551" spans="14:16">
      <c r="N56551" s="102"/>
      <c r="O56551" s="93"/>
      <c r="P56551" s="93"/>
    </row>
    <row r="56552" spans="14:16">
      <c r="N56552" s="102"/>
      <c r="O56552" s="93"/>
      <c r="P56552" s="93"/>
    </row>
    <row r="56553" spans="14:16">
      <c r="N56553" s="102"/>
      <c r="O56553" s="93"/>
      <c r="P56553" s="93"/>
    </row>
    <row r="56554" spans="14:16">
      <c r="N56554" s="102"/>
      <c r="O56554" s="93"/>
      <c r="P56554" s="93"/>
    </row>
    <row r="56555" spans="14:16">
      <c r="N56555" s="102"/>
      <c r="O56555" s="93"/>
      <c r="P56555" s="93"/>
    </row>
    <row r="56556" spans="14:16">
      <c r="N56556" s="102"/>
      <c r="O56556" s="93"/>
      <c r="P56556" s="93"/>
    </row>
    <row r="56557" spans="14:16">
      <c r="N56557" s="102"/>
      <c r="O56557" s="93"/>
      <c r="P56557" s="93"/>
    </row>
    <row r="56558" spans="14:16">
      <c r="N56558" s="102"/>
      <c r="O56558" s="93"/>
      <c r="P56558" s="93"/>
    </row>
    <row r="56559" spans="14:16">
      <c r="N56559" s="102"/>
      <c r="O56559" s="93"/>
      <c r="P56559" s="93"/>
    </row>
    <row r="56560" spans="14:16">
      <c r="N56560" s="102"/>
      <c r="O56560" s="93"/>
      <c r="P56560" s="93"/>
    </row>
    <row r="56561" spans="14:16">
      <c r="N56561" s="102"/>
      <c r="O56561" s="93"/>
      <c r="P56561" s="93"/>
    </row>
    <row r="56562" spans="14:16">
      <c r="N56562" s="102"/>
      <c r="O56562" s="93"/>
      <c r="P56562" s="93"/>
    </row>
    <row r="56563" spans="14:16">
      <c r="N56563" s="102"/>
      <c r="O56563" s="93"/>
      <c r="P56563" s="93"/>
    </row>
    <row r="56564" spans="14:16">
      <c r="N56564" s="102"/>
      <c r="O56564" s="93"/>
      <c r="P56564" s="93"/>
    </row>
    <row r="56565" spans="14:16">
      <c r="N56565" s="102"/>
      <c r="O56565" s="93"/>
      <c r="P56565" s="93"/>
    </row>
    <row r="56566" spans="14:16">
      <c r="N56566" s="102"/>
      <c r="O56566" s="93"/>
      <c r="P56566" s="93"/>
    </row>
    <row r="56567" spans="14:16">
      <c r="N56567" s="102"/>
      <c r="O56567" s="93"/>
      <c r="P56567" s="93"/>
    </row>
    <row r="56568" spans="14:16">
      <c r="N56568" s="102"/>
      <c r="O56568" s="93"/>
      <c r="P56568" s="93"/>
    </row>
    <row r="56569" spans="14:16">
      <c r="N56569" s="102"/>
      <c r="O56569" s="93"/>
      <c r="P56569" s="93"/>
    </row>
    <row r="56570" spans="14:16">
      <c r="N56570" s="102"/>
      <c r="O56570" s="93"/>
      <c r="P56570" s="93"/>
    </row>
    <row r="56571" spans="14:16">
      <c r="N56571" s="102"/>
      <c r="O56571" s="93"/>
      <c r="P56571" s="93"/>
    </row>
    <row r="56572" spans="14:16">
      <c r="N56572" s="102"/>
      <c r="O56572" s="93"/>
      <c r="P56572" s="93"/>
    </row>
    <row r="56573" spans="14:16">
      <c r="N56573" s="102"/>
      <c r="O56573" s="93"/>
      <c r="P56573" s="93"/>
    </row>
    <row r="56574" spans="14:16">
      <c r="N56574" s="102"/>
      <c r="O56574" s="93"/>
      <c r="P56574" s="93"/>
    </row>
    <row r="56575" spans="14:16">
      <c r="N56575" s="102"/>
      <c r="O56575" s="93"/>
      <c r="P56575" s="93"/>
    </row>
    <row r="56576" spans="14:16">
      <c r="N56576" s="102"/>
      <c r="O56576" s="93"/>
      <c r="P56576" s="93"/>
    </row>
    <row r="56577" spans="14:16">
      <c r="N56577" s="102"/>
      <c r="O56577" s="93"/>
      <c r="P56577" s="93"/>
    </row>
    <row r="56578" spans="14:16">
      <c r="N56578" s="102"/>
      <c r="O56578" s="93"/>
      <c r="P56578" s="93"/>
    </row>
    <row r="56579" spans="14:16">
      <c r="N56579" s="102"/>
      <c r="O56579" s="93"/>
      <c r="P56579" s="93"/>
    </row>
    <row r="56580" spans="14:16">
      <c r="N56580" s="102"/>
      <c r="O56580" s="93"/>
      <c r="P56580" s="93"/>
    </row>
    <row r="56581" spans="14:16">
      <c r="N56581" s="102"/>
      <c r="O56581" s="93"/>
      <c r="P56581" s="93"/>
    </row>
    <row r="56582" spans="14:16">
      <c r="N56582" s="102"/>
      <c r="O56582" s="93"/>
      <c r="P56582" s="93"/>
    </row>
    <row r="56583" spans="14:16">
      <c r="N56583" s="102"/>
      <c r="O56583" s="93"/>
      <c r="P56583" s="93"/>
    </row>
    <row r="56584" spans="14:16">
      <c r="N56584" s="102"/>
      <c r="O56584" s="93"/>
      <c r="P56584" s="93"/>
    </row>
    <row r="56585" spans="14:16">
      <c r="N56585" s="102"/>
      <c r="O56585" s="93"/>
      <c r="P56585" s="93"/>
    </row>
    <row r="56586" spans="14:16">
      <c r="N56586" s="102"/>
      <c r="O56586" s="93"/>
      <c r="P56586" s="93"/>
    </row>
    <row r="56587" spans="14:16">
      <c r="N56587" s="102"/>
      <c r="O56587" s="93"/>
      <c r="P56587" s="93"/>
    </row>
    <row r="56588" spans="14:16">
      <c r="N56588" s="102"/>
      <c r="O56588" s="93"/>
      <c r="P56588" s="93"/>
    </row>
    <row r="56589" spans="14:16">
      <c r="N56589" s="102"/>
      <c r="O56589" s="93"/>
      <c r="P56589" s="93"/>
    </row>
    <row r="56590" spans="14:16">
      <c r="N56590" s="102"/>
      <c r="O56590" s="93"/>
      <c r="P56590" s="93"/>
    </row>
    <row r="56591" spans="14:16">
      <c r="N56591" s="102"/>
      <c r="O56591" s="93"/>
      <c r="P56591" s="93"/>
    </row>
    <row r="56592" spans="14:16">
      <c r="N56592" s="102"/>
      <c r="O56592" s="93"/>
      <c r="P56592" s="93"/>
    </row>
    <row r="56593" spans="14:16">
      <c r="N56593" s="102"/>
      <c r="O56593" s="93"/>
      <c r="P56593" s="93"/>
    </row>
    <row r="56594" spans="14:16">
      <c r="N56594" s="102"/>
      <c r="O56594" s="93"/>
      <c r="P56594" s="93"/>
    </row>
    <row r="56595" spans="14:16">
      <c r="N56595" s="102"/>
      <c r="O56595" s="93"/>
      <c r="P56595" s="93"/>
    </row>
    <row r="56596" spans="14:16">
      <c r="N56596" s="102"/>
      <c r="O56596" s="93"/>
      <c r="P56596" s="93"/>
    </row>
    <row r="56597" spans="14:16">
      <c r="N56597" s="102"/>
      <c r="O56597" s="93"/>
      <c r="P56597" s="93"/>
    </row>
    <row r="56598" spans="14:16">
      <c r="N56598" s="102"/>
      <c r="O56598" s="93"/>
      <c r="P56598" s="93"/>
    </row>
    <row r="56599" spans="14:16">
      <c r="N56599" s="102"/>
      <c r="O56599" s="93"/>
      <c r="P56599" s="93"/>
    </row>
    <row r="56600" spans="14:16">
      <c r="N56600" s="102"/>
      <c r="O56600" s="93"/>
      <c r="P56600" s="93"/>
    </row>
    <row r="56601" spans="14:16">
      <c r="N56601" s="102"/>
      <c r="O56601" s="93"/>
      <c r="P56601" s="93"/>
    </row>
    <row r="56602" spans="14:16">
      <c r="N56602" s="102"/>
      <c r="O56602" s="93"/>
      <c r="P56602" s="93"/>
    </row>
    <row r="56603" spans="14:16">
      <c r="N56603" s="102"/>
      <c r="O56603" s="93"/>
      <c r="P56603" s="93"/>
    </row>
    <row r="56604" spans="14:16">
      <c r="N56604" s="102"/>
      <c r="O56604" s="93"/>
      <c r="P56604" s="93"/>
    </row>
    <row r="56605" spans="14:16">
      <c r="N56605" s="102"/>
      <c r="O56605" s="93"/>
      <c r="P56605" s="93"/>
    </row>
    <row r="56606" spans="14:16">
      <c r="N56606" s="102"/>
      <c r="O56606" s="93"/>
      <c r="P56606" s="93"/>
    </row>
    <row r="56607" spans="14:16">
      <c r="N56607" s="102"/>
      <c r="O56607" s="93"/>
      <c r="P56607" s="93"/>
    </row>
    <row r="56608" spans="14:16">
      <c r="N56608" s="102"/>
      <c r="O56608" s="93"/>
      <c r="P56608" s="93"/>
    </row>
    <row r="56609" spans="14:16">
      <c r="N56609" s="102"/>
      <c r="O56609" s="93"/>
      <c r="P56609" s="93"/>
    </row>
    <row r="56610" spans="14:16">
      <c r="N56610" s="102"/>
      <c r="O56610" s="93"/>
      <c r="P56610" s="93"/>
    </row>
    <row r="56611" spans="14:16">
      <c r="N56611" s="102"/>
      <c r="O56611" s="93"/>
      <c r="P56611" s="93"/>
    </row>
    <row r="56612" spans="14:16">
      <c r="N56612" s="102"/>
      <c r="O56612" s="93"/>
      <c r="P56612" s="93"/>
    </row>
    <row r="56613" spans="14:16">
      <c r="N56613" s="102"/>
      <c r="O56613" s="93"/>
      <c r="P56613" s="93"/>
    </row>
    <row r="56614" spans="14:16">
      <c r="N56614" s="102"/>
      <c r="O56614" s="93"/>
      <c r="P56614" s="93"/>
    </row>
    <row r="56615" spans="14:16">
      <c r="N56615" s="102"/>
      <c r="O56615" s="93"/>
      <c r="P56615" s="93"/>
    </row>
    <row r="56616" spans="14:16">
      <c r="N56616" s="102"/>
      <c r="O56616" s="93"/>
      <c r="P56616" s="93"/>
    </row>
    <row r="56617" spans="14:16">
      <c r="N56617" s="102"/>
      <c r="O56617" s="93"/>
      <c r="P56617" s="93"/>
    </row>
    <row r="56618" spans="14:16">
      <c r="N56618" s="102"/>
      <c r="O56618" s="93"/>
      <c r="P56618" s="93"/>
    </row>
    <row r="56619" spans="14:16">
      <c r="N56619" s="102"/>
      <c r="O56619" s="93"/>
      <c r="P56619" s="93"/>
    </row>
    <row r="56620" spans="14:16">
      <c r="N56620" s="102"/>
      <c r="O56620" s="93"/>
      <c r="P56620" s="93"/>
    </row>
    <row r="56621" spans="14:16">
      <c r="N56621" s="102"/>
      <c r="O56621" s="93"/>
      <c r="P56621" s="93"/>
    </row>
    <row r="56622" spans="14:16">
      <c r="N56622" s="102"/>
      <c r="O56622" s="93"/>
      <c r="P56622" s="93"/>
    </row>
    <row r="56623" spans="14:16">
      <c r="N56623" s="102"/>
      <c r="O56623" s="93"/>
      <c r="P56623" s="93"/>
    </row>
    <row r="56624" spans="14:16">
      <c r="N56624" s="102"/>
      <c r="O56624" s="93"/>
      <c r="P56624" s="93"/>
    </row>
    <row r="56625" spans="14:16">
      <c r="N56625" s="102"/>
      <c r="O56625" s="93"/>
      <c r="P56625" s="93"/>
    </row>
    <row r="56626" spans="14:16">
      <c r="N56626" s="102"/>
      <c r="O56626" s="93"/>
      <c r="P56626" s="93"/>
    </row>
    <row r="56627" spans="14:16">
      <c r="N56627" s="102"/>
      <c r="O56627" s="93"/>
      <c r="P56627" s="93"/>
    </row>
    <row r="56628" spans="14:16">
      <c r="N56628" s="102"/>
      <c r="O56628" s="93"/>
      <c r="P56628" s="93"/>
    </row>
    <row r="56629" spans="14:16">
      <c r="N56629" s="102"/>
      <c r="O56629" s="93"/>
      <c r="P56629" s="93"/>
    </row>
    <row r="56630" spans="14:16">
      <c r="N56630" s="102"/>
      <c r="O56630" s="93"/>
      <c r="P56630" s="93"/>
    </row>
    <row r="56631" spans="14:16">
      <c r="N56631" s="102"/>
      <c r="O56631" s="93"/>
      <c r="P56631" s="93"/>
    </row>
    <row r="56632" spans="14:16">
      <c r="N56632" s="102"/>
      <c r="O56632" s="93"/>
      <c r="P56632" s="93"/>
    </row>
    <row r="56633" spans="14:16">
      <c r="N56633" s="102"/>
      <c r="O56633" s="93"/>
      <c r="P56633" s="93"/>
    </row>
    <row r="56634" spans="14:16">
      <c r="N56634" s="102"/>
      <c r="O56634" s="93"/>
      <c r="P56634" s="93"/>
    </row>
    <row r="56635" spans="14:16">
      <c r="N56635" s="102"/>
      <c r="O56635" s="93"/>
      <c r="P56635" s="93"/>
    </row>
    <row r="56636" spans="14:16">
      <c r="N56636" s="102"/>
      <c r="O56636" s="93"/>
      <c r="P56636" s="93"/>
    </row>
    <row r="56637" spans="14:16">
      <c r="N56637" s="102"/>
      <c r="O56637" s="93"/>
      <c r="P56637" s="93"/>
    </row>
    <row r="56638" spans="14:16">
      <c r="N56638" s="102"/>
      <c r="O56638" s="93"/>
      <c r="P56638" s="93"/>
    </row>
    <row r="56639" spans="14:16">
      <c r="N56639" s="102"/>
      <c r="O56639" s="93"/>
      <c r="P56639" s="93"/>
    </row>
    <row r="56640" spans="14:16">
      <c r="N56640" s="102"/>
      <c r="O56640" s="93"/>
      <c r="P56640" s="93"/>
    </row>
    <row r="56641" spans="14:16">
      <c r="N56641" s="102"/>
      <c r="O56641" s="93"/>
      <c r="P56641" s="93"/>
    </row>
    <row r="56642" spans="14:16">
      <c r="N56642" s="102"/>
      <c r="O56642" s="93"/>
      <c r="P56642" s="93"/>
    </row>
    <row r="56643" spans="14:16">
      <c r="N56643" s="102"/>
      <c r="O56643" s="93"/>
      <c r="P56643" s="93"/>
    </row>
    <row r="56644" spans="14:16">
      <c r="N56644" s="102"/>
      <c r="O56644" s="93"/>
      <c r="P56644" s="93"/>
    </row>
    <row r="56645" spans="14:16">
      <c r="N56645" s="102"/>
      <c r="O56645" s="93"/>
      <c r="P56645" s="93"/>
    </row>
    <row r="56646" spans="14:16">
      <c r="N56646" s="102"/>
      <c r="O56646" s="93"/>
      <c r="P56646" s="93"/>
    </row>
    <row r="56647" spans="14:16">
      <c r="N56647" s="102"/>
      <c r="O56647" s="93"/>
      <c r="P56647" s="93"/>
    </row>
    <row r="56648" spans="14:16">
      <c r="N56648" s="102"/>
      <c r="O56648" s="93"/>
      <c r="P56648" s="93"/>
    </row>
    <row r="56649" spans="14:16">
      <c r="N56649" s="102"/>
      <c r="O56649" s="93"/>
      <c r="P56649" s="93"/>
    </row>
    <row r="56650" spans="14:16">
      <c r="N56650" s="102"/>
      <c r="O56650" s="93"/>
      <c r="P56650" s="93"/>
    </row>
    <row r="56651" spans="14:16">
      <c r="N56651" s="102"/>
      <c r="O56651" s="93"/>
      <c r="P56651" s="93"/>
    </row>
    <row r="56652" spans="14:16">
      <c r="N56652" s="102"/>
      <c r="O56652" s="93"/>
      <c r="P56652" s="93"/>
    </row>
    <row r="56653" spans="14:16">
      <c r="N56653" s="102"/>
      <c r="O56653" s="93"/>
      <c r="P56653" s="93"/>
    </row>
    <row r="56654" spans="14:16">
      <c r="N56654" s="102"/>
      <c r="O56654" s="93"/>
      <c r="P56654" s="93"/>
    </row>
    <row r="56655" spans="14:16">
      <c r="N56655" s="102"/>
      <c r="O56655" s="93"/>
      <c r="P56655" s="93"/>
    </row>
    <row r="56656" spans="14:16">
      <c r="N56656" s="102"/>
      <c r="O56656" s="93"/>
      <c r="P56656" s="93"/>
    </row>
    <row r="56657" spans="14:16">
      <c r="N56657" s="102"/>
      <c r="O56657" s="93"/>
      <c r="P56657" s="93"/>
    </row>
    <row r="56658" spans="14:16">
      <c r="N56658" s="102"/>
      <c r="O56658" s="93"/>
      <c r="P56658" s="93"/>
    </row>
    <row r="56659" spans="14:16">
      <c r="N56659" s="102"/>
      <c r="O56659" s="93"/>
      <c r="P56659" s="93"/>
    </row>
    <row r="56660" spans="14:16">
      <c r="N56660" s="102"/>
      <c r="O56660" s="93"/>
      <c r="P56660" s="93"/>
    </row>
    <row r="56661" spans="14:16">
      <c r="N56661" s="102"/>
      <c r="O56661" s="93"/>
      <c r="P56661" s="93"/>
    </row>
    <row r="56662" spans="14:16">
      <c r="N56662" s="102"/>
      <c r="O56662" s="93"/>
      <c r="P56662" s="93"/>
    </row>
    <row r="56663" spans="14:16">
      <c r="N56663" s="102"/>
      <c r="O56663" s="93"/>
      <c r="P56663" s="93"/>
    </row>
    <row r="56664" spans="14:16">
      <c r="N56664" s="102"/>
      <c r="O56664" s="93"/>
      <c r="P56664" s="93"/>
    </row>
    <row r="56665" spans="14:16">
      <c r="N56665" s="102"/>
      <c r="O56665" s="93"/>
      <c r="P56665" s="93"/>
    </row>
    <row r="56666" spans="14:16">
      <c r="N56666" s="102"/>
      <c r="O56666" s="93"/>
      <c r="P56666" s="93"/>
    </row>
    <row r="56667" spans="14:16">
      <c r="N56667" s="102"/>
      <c r="O56667" s="93"/>
      <c r="P56667" s="93"/>
    </row>
    <row r="56668" spans="14:16">
      <c r="N56668" s="102"/>
      <c r="O56668" s="93"/>
      <c r="P56668" s="93"/>
    </row>
    <row r="56669" spans="14:16">
      <c r="N56669" s="102"/>
      <c r="O56669" s="93"/>
      <c r="P56669" s="93"/>
    </row>
    <row r="56670" spans="14:16">
      <c r="N56670" s="102"/>
      <c r="O56670" s="93"/>
      <c r="P56670" s="93"/>
    </row>
    <row r="56671" spans="14:16">
      <c r="N56671" s="102"/>
      <c r="O56671" s="93"/>
      <c r="P56671" s="93"/>
    </row>
    <row r="56672" spans="14:16">
      <c r="N56672" s="102"/>
      <c r="O56672" s="93"/>
      <c r="P56672" s="93"/>
    </row>
    <row r="56673" spans="14:16">
      <c r="N56673" s="102"/>
      <c r="O56673" s="93"/>
      <c r="P56673" s="93"/>
    </row>
    <row r="56674" spans="14:16">
      <c r="N56674" s="102"/>
      <c r="O56674" s="93"/>
      <c r="P56674" s="93"/>
    </row>
    <row r="56675" spans="14:16">
      <c r="N56675" s="102"/>
      <c r="O56675" s="93"/>
      <c r="P56675" s="93"/>
    </row>
    <row r="56676" spans="14:16">
      <c r="N56676" s="102"/>
      <c r="O56676" s="93"/>
      <c r="P56676" s="93"/>
    </row>
    <row r="56677" spans="14:16">
      <c r="N56677" s="102"/>
      <c r="O56677" s="93"/>
      <c r="P56677" s="93"/>
    </row>
    <row r="56678" spans="14:16">
      <c r="N56678" s="102"/>
      <c r="O56678" s="93"/>
      <c r="P56678" s="93"/>
    </row>
    <row r="56679" spans="14:16">
      <c r="N56679" s="102"/>
      <c r="O56679" s="93"/>
      <c r="P56679" s="93"/>
    </row>
    <row r="56680" spans="14:16">
      <c r="N56680" s="102"/>
      <c r="O56680" s="93"/>
      <c r="P56680" s="93"/>
    </row>
    <row r="56681" spans="14:16">
      <c r="N56681" s="102"/>
      <c r="O56681" s="93"/>
      <c r="P56681" s="93"/>
    </row>
    <row r="56682" spans="14:16">
      <c r="N56682" s="102"/>
      <c r="O56682" s="93"/>
      <c r="P56682" s="93"/>
    </row>
    <row r="56683" spans="14:16">
      <c r="N56683" s="102"/>
      <c r="O56683" s="93"/>
      <c r="P56683" s="93"/>
    </row>
    <row r="56684" spans="14:16">
      <c r="N56684" s="102"/>
      <c r="O56684" s="93"/>
      <c r="P56684" s="93"/>
    </row>
    <row r="56685" spans="14:16">
      <c r="N56685" s="102"/>
      <c r="O56685" s="93"/>
      <c r="P56685" s="93"/>
    </row>
    <row r="56686" spans="14:16">
      <c r="N56686" s="102"/>
      <c r="O56686" s="93"/>
      <c r="P56686" s="93"/>
    </row>
    <row r="56687" spans="14:16">
      <c r="N56687" s="102"/>
      <c r="O56687" s="93"/>
      <c r="P56687" s="93"/>
    </row>
    <row r="56688" spans="14:16">
      <c r="N56688" s="102"/>
      <c r="O56688" s="93"/>
      <c r="P56688" s="93"/>
    </row>
    <row r="56689" spans="14:16">
      <c r="N56689" s="102"/>
      <c r="O56689" s="93"/>
      <c r="P56689" s="93"/>
    </row>
    <row r="56690" spans="14:16">
      <c r="N56690" s="102"/>
      <c r="O56690" s="93"/>
      <c r="P56690" s="93"/>
    </row>
    <row r="56691" spans="14:16">
      <c r="N56691" s="102"/>
      <c r="O56691" s="93"/>
      <c r="P56691" s="93"/>
    </row>
    <row r="56692" spans="14:16">
      <c r="N56692" s="102"/>
      <c r="O56692" s="93"/>
      <c r="P56692" s="93"/>
    </row>
    <row r="56693" spans="14:16">
      <c r="N56693" s="102"/>
      <c r="O56693" s="93"/>
      <c r="P56693" s="93"/>
    </row>
    <row r="56694" spans="14:16">
      <c r="N56694" s="102"/>
      <c r="O56694" s="93"/>
      <c r="P56694" s="93"/>
    </row>
    <row r="56695" spans="14:16">
      <c r="N56695" s="102"/>
      <c r="O56695" s="93"/>
      <c r="P56695" s="93"/>
    </row>
    <row r="56696" spans="14:16">
      <c r="N56696" s="102"/>
      <c r="O56696" s="93"/>
      <c r="P56696" s="93"/>
    </row>
    <row r="56697" spans="14:16">
      <c r="N56697" s="102"/>
      <c r="O56697" s="93"/>
      <c r="P56697" s="93"/>
    </row>
    <row r="56698" spans="14:16">
      <c r="N56698" s="102"/>
      <c r="O56698" s="93"/>
      <c r="P56698" s="93"/>
    </row>
    <row r="56699" spans="14:16">
      <c r="N56699" s="102"/>
      <c r="O56699" s="93"/>
      <c r="P56699" s="93"/>
    </row>
    <row r="56700" spans="14:16">
      <c r="N56700" s="102"/>
      <c r="O56700" s="93"/>
      <c r="P56700" s="93"/>
    </row>
    <row r="56701" spans="14:16">
      <c r="N56701" s="102"/>
      <c r="O56701" s="93"/>
      <c r="P56701" s="93"/>
    </row>
    <row r="56702" spans="14:16">
      <c r="N56702" s="102"/>
      <c r="O56702" s="93"/>
      <c r="P56702" s="93"/>
    </row>
    <row r="56703" spans="14:16">
      <c r="N56703" s="102"/>
      <c r="O56703" s="93"/>
      <c r="P56703" s="93"/>
    </row>
    <row r="56704" spans="14:16">
      <c r="N56704" s="102"/>
      <c r="O56704" s="93"/>
      <c r="P56704" s="93"/>
    </row>
    <row r="56705" spans="14:16">
      <c r="N56705" s="102"/>
      <c r="O56705" s="93"/>
      <c r="P56705" s="93"/>
    </row>
    <row r="56706" spans="14:16">
      <c r="N56706" s="102"/>
      <c r="O56706" s="93"/>
      <c r="P56706" s="93"/>
    </row>
    <row r="56707" spans="14:16">
      <c r="N56707" s="102"/>
      <c r="O56707" s="93"/>
      <c r="P56707" s="93"/>
    </row>
    <row r="56708" spans="14:16">
      <c r="N56708" s="102"/>
      <c r="O56708" s="93"/>
      <c r="P56708" s="93"/>
    </row>
    <row r="56709" spans="14:16">
      <c r="N56709" s="102"/>
      <c r="O56709" s="93"/>
      <c r="P56709" s="93"/>
    </row>
    <row r="56710" spans="14:16">
      <c r="N56710" s="102"/>
      <c r="O56710" s="93"/>
      <c r="P56710" s="93"/>
    </row>
    <row r="56711" spans="14:16">
      <c r="N56711" s="102"/>
      <c r="O56711" s="93"/>
      <c r="P56711" s="93"/>
    </row>
    <row r="56712" spans="14:16">
      <c r="N56712" s="102"/>
      <c r="O56712" s="93"/>
      <c r="P56712" s="93"/>
    </row>
    <row r="56713" spans="14:16">
      <c r="N56713" s="102"/>
      <c r="O56713" s="93"/>
      <c r="P56713" s="93"/>
    </row>
    <row r="56714" spans="14:16">
      <c r="N56714" s="102"/>
      <c r="O56714" s="93"/>
      <c r="P56714" s="93"/>
    </row>
    <row r="56715" spans="14:16">
      <c r="N56715" s="102"/>
      <c r="O56715" s="93"/>
      <c r="P56715" s="93"/>
    </row>
    <row r="56716" spans="14:16">
      <c r="N56716" s="102"/>
      <c r="O56716" s="93"/>
      <c r="P56716" s="93"/>
    </row>
    <row r="56717" spans="14:16">
      <c r="N56717" s="102"/>
      <c r="O56717" s="93"/>
      <c r="P56717" s="93"/>
    </row>
    <row r="56718" spans="14:16">
      <c r="N56718" s="102"/>
      <c r="O56718" s="93"/>
      <c r="P56718" s="93"/>
    </row>
    <row r="56719" spans="14:16">
      <c r="N56719" s="102"/>
      <c r="O56719" s="93"/>
      <c r="P56719" s="93"/>
    </row>
    <row r="56720" spans="14:16">
      <c r="N56720" s="102"/>
      <c r="O56720" s="93"/>
      <c r="P56720" s="93"/>
    </row>
    <row r="56721" spans="14:16">
      <c r="N56721" s="102"/>
      <c r="O56721" s="93"/>
      <c r="P56721" s="93"/>
    </row>
    <row r="56722" spans="14:16">
      <c r="N56722" s="102"/>
      <c r="O56722" s="93"/>
      <c r="P56722" s="93"/>
    </row>
    <row r="56723" spans="14:16">
      <c r="N56723" s="102"/>
      <c r="O56723" s="93"/>
      <c r="P56723" s="93"/>
    </row>
    <row r="56724" spans="14:16">
      <c r="N56724" s="102"/>
      <c r="O56724" s="93"/>
      <c r="P56724" s="93"/>
    </row>
    <row r="56725" spans="14:16">
      <c r="N56725" s="102"/>
      <c r="O56725" s="93"/>
      <c r="P56725" s="93"/>
    </row>
    <row r="56726" spans="14:16">
      <c r="N56726" s="102"/>
      <c r="O56726" s="93"/>
      <c r="P56726" s="93"/>
    </row>
    <row r="56727" spans="14:16">
      <c r="N56727" s="102"/>
      <c r="O56727" s="93"/>
      <c r="P56727" s="93"/>
    </row>
    <row r="56728" spans="14:16">
      <c r="N56728" s="102"/>
      <c r="O56728" s="93"/>
      <c r="P56728" s="93"/>
    </row>
    <row r="56729" spans="14:16">
      <c r="N56729" s="102"/>
      <c r="O56729" s="93"/>
      <c r="P56729" s="93"/>
    </row>
    <row r="56730" spans="14:16">
      <c r="N56730" s="102"/>
      <c r="O56730" s="93"/>
      <c r="P56730" s="93"/>
    </row>
    <row r="56731" spans="14:16">
      <c r="N56731" s="102"/>
      <c r="O56731" s="93"/>
      <c r="P56731" s="93"/>
    </row>
    <row r="56732" spans="14:16">
      <c r="N56732" s="102"/>
      <c r="O56732" s="93"/>
      <c r="P56732" s="93"/>
    </row>
    <row r="56733" spans="14:16">
      <c r="N56733" s="102"/>
      <c r="O56733" s="93"/>
      <c r="P56733" s="93"/>
    </row>
    <row r="56734" spans="14:16">
      <c r="N56734" s="102"/>
      <c r="O56734" s="93"/>
      <c r="P56734" s="93"/>
    </row>
    <row r="56735" spans="14:16">
      <c r="N56735" s="102"/>
      <c r="O56735" s="93"/>
      <c r="P56735" s="93"/>
    </row>
    <row r="56736" spans="14:16">
      <c r="N56736" s="102"/>
      <c r="O56736" s="93"/>
      <c r="P56736" s="93"/>
    </row>
    <row r="56737" spans="14:16">
      <c r="N56737" s="102"/>
      <c r="O56737" s="93"/>
      <c r="P56737" s="93"/>
    </row>
    <row r="56738" spans="14:16">
      <c r="N56738" s="102"/>
      <c r="O56738" s="93"/>
      <c r="P56738" s="93"/>
    </row>
    <row r="56739" spans="14:16">
      <c r="N56739" s="102"/>
      <c r="O56739" s="93"/>
      <c r="P56739" s="93"/>
    </row>
    <row r="56740" spans="14:16">
      <c r="N56740" s="102"/>
      <c r="O56740" s="93"/>
      <c r="P56740" s="93"/>
    </row>
    <row r="56741" spans="14:16">
      <c r="N56741" s="102"/>
      <c r="O56741" s="93"/>
      <c r="P56741" s="93"/>
    </row>
    <row r="56742" spans="14:16">
      <c r="N56742" s="102"/>
      <c r="O56742" s="93"/>
      <c r="P56742" s="93"/>
    </row>
    <row r="56743" spans="14:16">
      <c r="N56743" s="102"/>
      <c r="O56743" s="93"/>
      <c r="P56743" s="93"/>
    </row>
    <row r="56744" spans="14:16">
      <c r="N56744" s="102"/>
      <c r="O56744" s="93"/>
      <c r="P56744" s="93"/>
    </row>
    <row r="56745" spans="14:16">
      <c r="N56745" s="102"/>
      <c r="O56745" s="93"/>
      <c r="P56745" s="93"/>
    </row>
    <row r="56746" spans="14:16">
      <c r="N56746" s="102"/>
      <c r="O56746" s="93"/>
      <c r="P56746" s="93"/>
    </row>
    <row r="56747" spans="14:16">
      <c r="N56747" s="102"/>
      <c r="O56747" s="93"/>
      <c r="P56747" s="93"/>
    </row>
    <row r="56748" spans="14:16">
      <c r="N56748" s="102"/>
      <c r="O56748" s="93"/>
      <c r="P56748" s="93"/>
    </row>
    <row r="56749" spans="14:16">
      <c r="N56749" s="102"/>
      <c r="O56749" s="93"/>
      <c r="P56749" s="93"/>
    </row>
    <row r="56750" spans="14:16">
      <c r="N56750" s="102"/>
      <c r="O56750" s="93"/>
      <c r="P56750" s="93"/>
    </row>
    <row r="56751" spans="14:16">
      <c r="N56751" s="102"/>
      <c r="O56751" s="93"/>
      <c r="P56751" s="93"/>
    </row>
    <row r="56752" spans="14:16">
      <c r="N56752" s="102"/>
      <c r="O56752" s="93"/>
      <c r="P56752" s="93"/>
    </row>
    <row r="56753" spans="14:16">
      <c r="N56753" s="102"/>
      <c r="O56753" s="93"/>
      <c r="P56753" s="93"/>
    </row>
    <row r="56754" spans="14:16">
      <c r="N56754" s="102"/>
      <c r="O56754" s="93"/>
      <c r="P56754" s="93"/>
    </row>
    <row r="56755" spans="14:16">
      <c r="N56755" s="102"/>
      <c r="O56755" s="93"/>
      <c r="P56755" s="93"/>
    </row>
    <row r="56756" spans="14:16">
      <c r="N56756" s="102"/>
      <c r="O56756" s="93"/>
      <c r="P56756" s="93"/>
    </row>
    <row r="56757" spans="14:16">
      <c r="N56757" s="102"/>
      <c r="O56757" s="93"/>
      <c r="P56757" s="93"/>
    </row>
    <row r="56758" spans="14:16">
      <c r="N56758" s="102"/>
      <c r="O56758" s="93"/>
      <c r="P56758" s="93"/>
    </row>
    <row r="56759" spans="14:16">
      <c r="N56759" s="102"/>
      <c r="O56759" s="93"/>
      <c r="P56759" s="93"/>
    </row>
    <row r="56760" spans="14:16">
      <c r="N56760" s="102"/>
      <c r="O56760" s="93"/>
      <c r="P56760" s="93"/>
    </row>
    <row r="56761" spans="14:16">
      <c r="N56761" s="102"/>
      <c r="O56761" s="93"/>
      <c r="P56761" s="93"/>
    </row>
    <row r="56762" spans="14:16">
      <c r="N56762" s="102"/>
      <c r="O56762" s="93"/>
      <c r="P56762" s="93"/>
    </row>
    <row r="56763" spans="14:16">
      <c r="N56763" s="102"/>
      <c r="O56763" s="93"/>
      <c r="P56763" s="93"/>
    </row>
    <row r="56764" spans="14:16">
      <c r="N56764" s="102"/>
      <c r="O56764" s="93"/>
      <c r="P56764" s="93"/>
    </row>
    <row r="56765" spans="14:16">
      <c r="N56765" s="102"/>
      <c r="O56765" s="93"/>
      <c r="P56765" s="93"/>
    </row>
    <row r="56766" spans="14:16">
      <c r="N56766" s="102"/>
      <c r="O56766" s="93"/>
      <c r="P56766" s="93"/>
    </row>
    <row r="56767" spans="14:16">
      <c r="N56767" s="102"/>
      <c r="O56767" s="93"/>
      <c r="P56767" s="93"/>
    </row>
    <row r="56768" spans="14:16">
      <c r="N56768" s="102"/>
      <c r="O56768" s="93"/>
      <c r="P56768" s="93"/>
    </row>
    <row r="56769" spans="14:16">
      <c r="N56769" s="102"/>
      <c r="O56769" s="93"/>
      <c r="P56769" s="93"/>
    </row>
    <row r="56770" spans="14:16">
      <c r="N56770" s="102"/>
      <c r="O56770" s="93"/>
      <c r="P56770" s="93"/>
    </row>
    <row r="56771" spans="14:16">
      <c r="N56771" s="102"/>
      <c r="O56771" s="93"/>
      <c r="P56771" s="93"/>
    </row>
    <row r="56772" spans="14:16">
      <c r="N56772" s="102"/>
      <c r="O56772" s="93"/>
      <c r="P56772" s="93"/>
    </row>
    <row r="56773" spans="14:16">
      <c r="N56773" s="102"/>
      <c r="O56773" s="93"/>
      <c r="P56773" s="93"/>
    </row>
    <row r="56774" spans="14:16">
      <c r="N56774" s="102"/>
      <c r="O56774" s="93"/>
      <c r="P56774" s="93"/>
    </row>
    <row r="56775" spans="14:16">
      <c r="N56775" s="102"/>
      <c r="O56775" s="93"/>
      <c r="P56775" s="93"/>
    </row>
    <row r="56776" spans="14:16">
      <c r="N56776" s="102"/>
      <c r="O56776" s="93"/>
      <c r="P56776" s="93"/>
    </row>
    <row r="56777" spans="14:16">
      <c r="N56777" s="102"/>
      <c r="O56777" s="93"/>
      <c r="P56777" s="93"/>
    </row>
    <row r="56778" spans="14:16">
      <c r="N56778" s="102"/>
      <c r="O56778" s="93"/>
      <c r="P56778" s="93"/>
    </row>
    <row r="56779" spans="14:16">
      <c r="N56779" s="102"/>
      <c r="O56779" s="93"/>
      <c r="P56779" s="93"/>
    </row>
    <row r="56780" spans="14:16">
      <c r="N56780" s="102"/>
      <c r="O56780" s="93"/>
      <c r="P56780" s="93"/>
    </row>
    <row r="56781" spans="14:16">
      <c r="N56781" s="102"/>
      <c r="O56781" s="93"/>
      <c r="P56781" s="93"/>
    </row>
    <row r="56782" spans="14:16">
      <c r="N56782" s="102"/>
      <c r="O56782" s="93"/>
      <c r="P56782" s="93"/>
    </row>
    <row r="56783" spans="14:16">
      <c r="N56783" s="102"/>
      <c r="O56783" s="93"/>
      <c r="P56783" s="93"/>
    </row>
    <row r="56784" spans="14:16">
      <c r="N56784" s="102"/>
      <c r="O56784" s="93"/>
      <c r="P56784" s="93"/>
    </row>
    <row r="56785" spans="14:16">
      <c r="N56785" s="102"/>
      <c r="O56785" s="93"/>
      <c r="P56785" s="93"/>
    </row>
    <row r="56786" spans="14:16">
      <c r="N56786" s="102"/>
      <c r="O56786" s="93"/>
      <c r="P56786" s="93"/>
    </row>
    <row r="56787" spans="14:16">
      <c r="N56787" s="102"/>
      <c r="O56787" s="93"/>
      <c r="P56787" s="93"/>
    </row>
    <row r="56788" spans="14:16">
      <c r="N56788" s="102"/>
      <c r="O56788" s="93"/>
      <c r="P56788" s="93"/>
    </row>
    <row r="56789" spans="14:16">
      <c r="N56789" s="102"/>
      <c r="O56789" s="93"/>
      <c r="P56789" s="93"/>
    </row>
    <row r="56790" spans="14:16">
      <c r="N56790" s="102"/>
      <c r="O56790" s="93"/>
      <c r="P56790" s="93"/>
    </row>
    <row r="56791" spans="14:16">
      <c r="N56791" s="102"/>
      <c r="O56791" s="93"/>
      <c r="P56791" s="93"/>
    </row>
    <row r="56792" spans="14:16">
      <c r="N56792" s="102"/>
      <c r="O56792" s="93"/>
      <c r="P56792" s="93"/>
    </row>
    <row r="56793" spans="14:16">
      <c r="N56793" s="102"/>
      <c r="O56793" s="93"/>
      <c r="P56793" s="93"/>
    </row>
    <row r="56794" spans="14:16">
      <c r="N56794" s="102"/>
      <c r="O56794" s="93"/>
      <c r="P56794" s="93"/>
    </row>
    <row r="56795" spans="14:16">
      <c r="N56795" s="102"/>
      <c r="O56795" s="93"/>
      <c r="P56795" s="93"/>
    </row>
    <row r="56796" spans="14:16">
      <c r="N56796" s="102"/>
      <c r="O56796" s="93"/>
      <c r="P56796" s="93"/>
    </row>
    <row r="56797" spans="14:16">
      <c r="N56797" s="102"/>
      <c r="O56797" s="93"/>
      <c r="P56797" s="93"/>
    </row>
    <row r="56798" spans="14:16">
      <c r="N56798" s="102"/>
      <c r="O56798" s="93"/>
      <c r="P56798" s="93"/>
    </row>
    <row r="56799" spans="14:16">
      <c r="N56799" s="102"/>
      <c r="O56799" s="93"/>
      <c r="P56799" s="93"/>
    </row>
    <row r="56800" spans="14:16">
      <c r="N56800" s="102"/>
      <c r="O56800" s="93"/>
      <c r="P56800" s="93"/>
    </row>
    <row r="56801" spans="14:16">
      <c r="N56801" s="102"/>
      <c r="O56801" s="93"/>
      <c r="P56801" s="93"/>
    </row>
    <row r="56802" spans="14:16">
      <c r="N56802" s="102"/>
      <c r="O56802" s="93"/>
      <c r="P56802" s="93"/>
    </row>
    <row r="56803" spans="14:16">
      <c r="N56803" s="102"/>
      <c r="O56803" s="93"/>
      <c r="P56803" s="93"/>
    </row>
    <row r="56804" spans="14:16">
      <c r="N56804" s="102"/>
      <c r="O56804" s="93"/>
      <c r="P56804" s="93"/>
    </row>
    <row r="56805" spans="14:16">
      <c r="N56805" s="102"/>
      <c r="O56805" s="93"/>
      <c r="P56805" s="93"/>
    </row>
    <row r="56806" spans="14:16">
      <c r="N56806" s="102"/>
      <c r="O56806" s="93"/>
      <c r="P56806" s="93"/>
    </row>
    <row r="56807" spans="14:16">
      <c r="N56807" s="102"/>
      <c r="O56807" s="93"/>
      <c r="P56807" s="93"/>
    </row>
    <row r="56808" spans="14:16">
      <c r="N56808" s="102"/>
      <c r="O56808" s="93"/>
      <c r="P56808" s="93"/>
    </row>
    <row r="56809" spans="14:16">
      <c r="N56809" s="102"/>
      <c r="O56809" s="93"/>
      <c r="P56809" s="93"/>
    </row>
    <row r="56810" spans="14:16">
      <c r="N56810" s="102"/>
      <c r="O56810" s="93"/>
      <c r="P56810" s="93"/>
    </row>
    <row r="56811" spans="14:16">
      <c r="N56811" s="102"/>
      <c r="O56811" s="93"/>
      <c r="P56811" s="93"/>
    </row>
    <row r="56812" spans="14:16">
      <c r="N56812" s="102"/>
      <c r="O56812" s="93"/>
      <c r="P56812" s="93"/>
    </row>
    <row r="56813" spans="14:16">
      <c r="N56813" s="102"/>
      <c r="O56813" s="93"/>
      <c r="P56813" s="93"/>
    </row>
    <row r="56814" spans="14:16">
      <c r="N56814" s="102"/>
      <c r="O56814" s="93"/>
      <c r="P56814" s="93"/>
    </row>
    <row r="56815" spans="14:16">
      <c r="N56815" s="102"/>
      <c r="O56815" s="93"/>
      <c r="P56815" s="93"/>
    </row>
    <row r="56816" spans="14:16">
      <c r="N56816" s="102"/>
      <c r="O56816" s="93"/>
      <c r="P56816" s="93"/>
    </row>
    <row r="56817" spans="14:16">
      <c r="N56817" s="102"/>
      <c r="O56817" s="93"/>
      <c r="P56817" s="93"/>
    </row>
    <row r="56818" spans="14:16">
      <c r="N56818" s="102"/>
      <c r="O56818" s="93"/>
      <c r="P56818" s="93"/>
    </row>
    <row r="56819" spans="14:16">
      <c r="N56819" s="102"/>
      <c r="O56819" s="93"/>
      <c r="P56819" s="93"/>
    </row>
    <row r="56820" spans="14:16">
      <c r="N56820" s="102"/>
      <c r="O56820" s="93"/>
      <c r="P56820" s="93"/>
    </row>
    <row r="56821" spans="14:16">
      <c r="N56821" s="102"/>
      <c r="O56821" s="93"/>
      <c r="P56821" s="93"/>
    </row>
    <row r="56822" spans="14:16">
      <c r="N56822" s="102"/>
      <c r="O56822" s="93"/>
      <c r="P56822" s="93"/>
    </row>
    <row r="56823" spans="14:16">
      <c r="N56823" s="102"/>
      <c r="O56823" s="93"/>
      <c r="P56823" s="93"/>
    </row>
    <row r="56824" spans="14:16">
      <c r="N56824" s="102"/>
      <c r="O56824" s="93"/>
      <c r="P56824" s="93"/>
    </row>
    <row r="56825" spans="14:16">
      <c r="N56825" s="102"/>
      <c r="O56825" s="93"/>
      <c r="P56825" s="93"/>
    </row>
    <row r="56826" spans="14:16">
      <c r="N56826" s="102"/>
      <c r="O56826" s="93"/>
      <c r="P56826" s="93"/>
    </row>
    <row r="56827" spans="14:16">
      <c r="N56827" s="102"/>
      <c r="O56827" s="93"/>
      <c r="P56827" s="93"/>
    </row>
    <row r="56828" spans="14:16">
      <c r="N56828" s="102"/>
      <c r="O56828" s="93"/>
      <c r="P56828" s="93"/>
    </row>
    <row r="56829" spans="14:16">
      <c r="N56829" s="102"/>
      <c r="O56829" s="93"/>
      <c r="P56829" s="93"/>
    </row>
    <row r="56830" spans="14:16">
      <c r="N56830" s="102"/>
      <c r="O56830" s="93"/>
      <c r="P56830" s="93"/>
    </row>
    <row r="56831" spans="14:16">
      <c r="N56831" s="102"/>
      <c r="O56831" s="93"/>
      <c r="P56831" s="93"/>
    </row>
    <row r="56832" spans="14:16">
      <c r="N56832" s="102"/>
      <c r="O56832" s="93"/>
      <c r="P56832" s="93"/>
    </row>
    <row r="56833" spans="14:16">
      <c r="N56833" s="102"/>
      <c r="O56833" s="93"/>
      <c r="P56833" s="93"/>
    </row>
    <row r="56834" spans="14:16">
      <c r="N56834" s="102"/>
      <c r="O56834" s="93"/>
      <c r="P56834" s="93"/>
    </row>
    <row r="56835" spans="14:16">
      <c r="N56835" s="102"/>
      <c r="O56835" s="93"/>
      <c r="P56835" s="93"/>
    </row>
    <row r="56836" spans="14:16">
      <c r="N56836" s="102"/>
      <c r="O56836" s="93"/>
      <c r="P56836" s="93"/>
    </row>
    <row r="56837" spans="14:16">
      <c r="N56837" s="102"/>
      <c r="O56837" s="93"/>
      <c r="P56837" s="93"/>
    </row>
    <row r="56838" spans="14:16">
      <c r="N56838" s="102"/>
      <c r="O56838" s="93"/>
      <c r="P56838" s="93"/>
    </row>
    <row r="56839" spans="14:16">
      <c r="N56839" s="102"/>
      <c r="O56839" s="93"/>
      <c r="P56839" s="93"/>
    </row>
    <row r="56840" spans="14:16">
      <c r="N56840" s="102"/>
      <c r="O56840" s="93"/>
      <c r="P56840" s="93"/>
    </row>
    <row r="56841" spans="14:16">
      <c r="N56841" s="102"/>
      <c r="O56841" s="93"/>
      <c r="P56841" s="93"/>
    </row>
    <row r="56842" spans="14:16">
      <c r="N56842" s="102"/>
      <c r="O56842" s="93"/>
      <c r="P56842" s="93"/>
    </row>
    <row r="56843" spans="14:16">
      <c r="N56843" s="102"/>
      <c r="O56843" s="93"/>
      <c r="P56843" s="93"/>
    </row>
    <row r="56844" spans="14:16">
      <c r="N56844" s="102"/>
      <c r="O56844" s="93"/>
      <c r="P56844" s="93"/>
    </row>
    <row r="56845" spans="14:16">
      <c r="N56845" s="102"/>
      <c r="O56845" s="93"/>
      <c r="P56845" s="93"/>
    </row>
    <row r="56846" spans="14:16">
      <c r="N56846" s="102"/>
      <c r="O56846" s="93"/>
      <c r="P56846" s="93"/>
    </row>
    <row r="56847" spans="14:16">
      <c r="N56847" s="102"/>
      <c r="O56847" s="93"/>
      <c r="P56847" s="93"/>
    </row>
    <row r="56848" spans="14:16">
      <c r="N56848" s="102"/>
      <c r="O56848" s="93"/>
      <c r="P56848" s="93"/>
    </row>
    <row r="56849" spans="14:16">
      <c r="N56849" s="102"/>
      <c r="O56849" s="93"/>
      <c r="P56849" s="93"/>
    </row>
    <row r="56850" spans="14:16">
      <c r="N56850" s="102"/>
      <c r="O56850" s="93"/>
      <c r="P56850" s="93"/>
    </row>
    <row r="56851" spans="14:16">
      <c r="N56851" s="102"/>
      <c r="O56851" s="93"/>
      <c r="P56851" s="93"/>
    </row>
    <row r="56852" spans="14:16">
      <c r="N56852" s="102"/>
      <c r="O56852" s="93"/>
      <c r="P56852" s="93"/>
    </row>
    <row r="56853" spans="14:16">
      <c r="N56853" s="102"/>
      <c r="O56853" s="93"/>
      <c r="P56853" s="93"/>
    </row>
    <row r="56854" spans="14:16">
      <c r="N56854" s="102"/>
      <c r="O56854" s="93"/>
      <c r="P56854" s="93"/>
    </row>
    <row r="56855" spans="14:16">
      <c r="N56855" s="102"/>
      <c r="O56855" s="93"/>
      <c r="P56855" s="93"/>
    </row>
    <row r="56856" spans="14:16">
      <c r="N56856" s="102"/>
      <c r="O56856" s="93"/>
      <c r="P56856" s="93"/>
    </row>
    <row r="56857" spans="14:16">
      <c r="N56857" s="102"/>
      <c r="O56857" s="93"/>
      <c r="P56857" s="93"/>
    </row>
    <row r="56858" spans="14:16">
      <c r="N56858" s="102"/>
      <c r="O56858" s="93"/>
      <c r="P56858" s="93"/>
    </row>
    <row r="56859" spans="14:16">
      <c r="N56859" s="102"/>
      <c r="O56859" s="93"/>
      <c r="P56859" s="93"/>
    </row>
    <row r="56860" spans="14:16">
      <c r="N56860" s="102"/>
      <c r="O56860" s="93"/>
      <c r="P56860" s="93"/>
    </row>
    <row r="56861" spans="14:16">
      <c r="N56861" s="102"/>
      <c r="O56861" s="93"/>
      <c r="P56861" s="93"/>
    </row>
    <row r="56862" spans="14:16">
      <c r="N56862" s="102"/>
      <c r="O56862" s="93"/>
      <c r="P56862" s="93"/>
    </row>
    <row r="56863" spans="14:16">
      <c r="N56863" s="102"/>
      <c r="O56863" s="93"/>
      <c r="P56863" s="93"/>
    </row>
    <row r="56864" spans="14:16">
      <c r="N56864" s="102"/>
      <c r="O56864" s="93"/>
      <c r="P56864" s="93"/>
    </row>
    <row r="56865" spans="14:16">
      <c r="N56865" s="102"/>
      <c r="O56865" s="93"/>
      <c r="P56865" s="93"/>
    </row>
    <row r="56866" spans="14:16">
      <c r="N56866" s="102"/>
      <c r="O56866" s="93"/>
      <c r="P56866" s="93"/>
    </row>
    <row r="56867" spans="14:16">
      <c r="N56867" s="102"/>
      <c r="O56867" s="93"/>
      <c r="P56867" s="93"/>
    </row>
    <row r="56868" spans="14:16">
      <c r="N56868" s="102"/>
      <c r="O56868" s="93"/>
      <c r="P56868" s="93"/>
    </row>
    <row r="56869" spans="14:16">
      <c r="N56869" s="102"/>
      <c r="O56869" s="93"/>
      <c r="P56869" s="93"/>
    </row>
    <row r="56870" spans="14:16">
      <c r="N56870" s="102"/>
      <c r="O56870" s="93"/>
      <c r="P56870" s="93"/>
    </row>
    <row r="56871" spans="14:16">
      <c r="N56871" s="102"/>
      <c r="O56871" s="93"/>
      <c r="P56871" s="93"/>
    </row>
    <row r="56872" spans="14:16">
      <c r="N56872" s="102"/>
      <c r="O56872" s="93"/>
      <c r="P56872" s="93"/>
    </row>
    <row r="56873" spans="14:16">
      <c r="N56873" s="102"/>
      <c r="O56873" s="93"/>
      <c r="P56873" s="93"/>
    </row>
    <row r="56874" spans="14:16">
      <c r="N56874" s="102"/>
      <c r="O56874" s="93"/>
      <c r="P56874" s="93"/>
    </row>
    <row r="56875" spans="14:16">
      <c r="N56875" s="102"/>
      <c r="O56875" s="93"/>
      <c r="P56875" s="93"/>
    </row>
    <row r="56876" spans="14:16">
      <c r="N56876" s="102"/>
      <c r="O56876" s="93"/>
      <c r="P56876" s="93"/>
    </row>
    <row r="56877" spans="14:16">
      <c r="N56877" s="102"/>
      <c r="O56877" s="93"/>
      <c r="P56877" s="93"/>
    </row>
    <row r="56878" spans="14:16">
      <c r="N56878" s="102"/>
      <c r="O56878" s="93"/>
      <c r="P56878" s="93"/>
    </row>
    <row r="56879" spans="14:16">
      <c r="N56879" s="102"/>
      <c r="O56879" s="93"/>
      <c r="P56879" s="93"/>
    </row>
    <row r="56880" spans="14:16">
      <c r="N56880" s="102"/>
      <c r="O56880" s="93"/>
      <c r="P56880" s="93"/>
    </row>
    <row r="56881" spans="14:16">
      <c r="N56881" s="102"/>
      <c r="O56881" s="93"/>
      <c r="P56881" s="93"/>
    </row>
    <row r="56882" spans="14:16">
      <c r="N56882" s="102"/>
      <c r="O56882" s="93"/>
      <c r="P56882" s="93"/>
    </row>
    <row r="56883" spans="14:16">
      <c r="N56883" s="102"/>
      <c r="O56883" s="93"/>
      <c r="P56883" s="93"/>
    </row>
    <row r="56884" spans="14:16">
      <c r="N56884" s="102"/>
      <c r="O56884" s="93"/>
      <c r="P56884" s="93"/>
    </row>
    <row r="56885" spans="14:16">
      <c r="N56885" s="102"/>
      <c r="O56885" s="93"/>
      <c r="P56885" s="93"/>
    </row>
    <row r="56886" spans="14:16">
      <c r="N56886" s="102"/>
      <c r="O56886" s="93"/>
      <c r="P56886" s="93"/>
    </row>
    <row r="56887" spans="14:16">
      <c r="N56887" s="102"/>
      <c r="O56887" s="93"/>
      <c r="P56887" s="93"/>
    </row>
    <row r="56888" spans="14:16">
      <c r="N56888" s="102"/>
      <c r="O56888" s="93"/>
      <c r="P56888" s="93"/>
    </row>
    <row r="56889" spans="14:16">
      <c r="N56889" s="102"/>
      <c r="O56889" s="93"/>
      <c r="P56889" s="93"/>
    </row>
    <row r="56890" spans="14:16">
      <c r="N56890" s="102"/>
      <c r="O56890" s="93"/>
      <c r="P56890" s="93"/>
    </row>
    <row r="56891" spans="14:16">
      <c r="N56891" s="102"/>
      <c r="O56891" s="93"/>
      <c r="P56891" s="93"/>
    </row>
    <row r="56892" spans="14:16">
      <c r="N56892" s="102"/>
      <c r="O56892" s="93"/>
      <c r="P56892" s="93"/>
    </row>
    <row r="56893" spans="14:16">
      <c r="N56893" s="102"/>
      <c r="O56893" s="93"/>
      <c r="P56893" s="93"/>
    </row>
    <row r="56894" spans="14:16">
      <c r="N56894" s="102"/>
      <c r="O56894" s="93"/>
      <c r="P56894" s="93"/>
    </row>
    <row r="56895" spans="14:16">
      <c r="N56895" s="102"/>
      <c r="O56895" s="93"/>
      <c r="P56895" s="93"/>
    </row>
    <row r="56896" spans="14:16">
      <c r="N56896" s="102"/>
      <c r="O56896" s="93"/>
      <c r="P56896" s="93"/>
    </row>
    <row r="56897" spans="14:16">
      <c r="N56897" s="102"/>
      <c r="O56897" s="93"/>
      <c r="P56897" s="93"/>
    </row>
    <row r="56898" spans="14:16">
      <c r="N56898" s="102"/>
      <c r="O56898" s="93"/>
      <c r="P56898" s="93"/>
    </row>
    <row r="56899" spans="14:16">
      <c r="N56899" s="102"/>
      <c r="O56899" s="93"/>
      <c r="P56899" s="93"/>
    </row>
    <row r="56900" spans="14:16">
      <c r="N56900" s="102"/>
      <c r="O56900" s="93"/>
      <c r="P56900" s="93"/>
    </row>
    <row r="56901" spans="14:16">
      <c r="N56901" s="102"/>
      <c r="O56901" s="93"/>
      <c r="P56901" s="93"/>
    </row>
    <row r="56902" spans="14:16">
      <c r="N56902" s="102"/>
      <c r="O56902" s="93"/>
      <c r="P56902" s="93"/>
    </row>
    <row r="56903" spans="14:16">
      <c r="N56903" s="102"/>
      <c r="O56903" s="93"/>
      <c r="P56903" s="93"/>
    </row>
    <row r="56904" spans="14:16">
      <c r="N56904" s="102"/>
      <c r="O56904" s="93"/>
      <c r="P56904" s="93"/>
    </row>
    <row r="56905" spans="14:16">
      <c r="N56905" s="102"/>
      <c r="O56905" s="93"/>
      <c r="P56905" s="93"/>
    </row>
    <row r="56906" spans="14:16">
      <c r="N56906" s="102"/>
      <c r="O56906" s="93"/>
      <c r="P56906" s="93"/>
    </row>
    <row r="56907" spans="14:16">
      <c r="N56907" s="102"/>
      <c r="O56907" s="93"/>
      <c r="P56907" s="93"/>
    </row>
    <row r="56908" spans="14:16">
      <c r="N56908" s="102"/>
      <c r="O56908" s="93"/>
      <c r="P56908" s="93"/>
    </row>
    <row r="56909" spans="14:16">
      <c r="N56909" s="102"/>
      <c r="O56909" s="93"/>
      <c r="P56909" s="93"/>
    </row>
    <row r="56910" spans="14:16">
      <c r="N56910" s="102"/>
      <c r="O56910" s="93"/>
      <c r="P56910" s="93"/>
    </row>
    <row r="56911" spans="14:16">
      <c r="N56911" s="102"/>
      <c r="O56911" s="93"/>
      <c r="P56911" s="93"/>
    </row>
    <row r="56912" spans="14:16">
      <c r="N56912" s="102"/>
      <c r="O56912" s="93"/>
      <c r="P56912" s="93"/>
    </row>
    <row r="56913" spans="14:16">
      <c r="N56913" s="102"/>
      <c r="O56913" s="93"/>
      <c r="P56913" s="93"/>
    </row>
    <row r="56914" spans="14:16">
      <c r="N56914" s="102"/>
      <c r="O56914" s="93"/>
      <c r="P56914" s="93"/>
    </row>
    <row r="56915" spans="14:16">
      <c r="N56915" s="102"/>
      <c r="O56915" s="93"/>
      <c r="P56915" s="93"/>
    </row>
    <row r="56916" spans="14:16">
      <c r="N56916" s="102"/>
      <c r="O56916" s="93"/>
      <c r="P56916" s="93"/>
    </row>
    <row r="56917" spans="14:16">
      <c r="N56917" s="102"/>
      <c r="O56917" s="93"/>
      <c r="P56917" s="93"/>
    </row>
    <row r="56918" spans="14:16">
      <c r="N56918" s="102"/>
      <c r="O56918" s="93"/>
      <c r="P56918" s="93"/>
    </row>
    <row r="56919" spans="14:16">
      <c r="N56919" s="102"/>
      <c r="O56919" s="93"/>
      <c r="P56919" s="93"/>
    </row>
    <row r="56920" spans="14:16">
      <c r="N56920" s="102"/>
      <c r="O56920" s="93"/>
      <c r="P56920" s="93"/>
    </row>
    <row r="56921" spans="14:16">
      <c r="N56921" s="102"/>
      <c r="O56921" s="93"/>
      <c r="P56921" s="93"/>
    </row>
    <row r="56922" spans="14:16">
      <c r="N56922" s="102"/>
      <c r="O56922" s="93"/>
      <c r="P56922" s="93"/>
    </row>
    <row r="56923" spans="14:16">
      <c r="N56923" s="102"/>
      <c r="O56923" s="93"/>
      <c r="P56923" s="93"/>
    </row>
    <row r="56924" spans="14:16">
      <c r="N56924" s="102"/>
      <c r="O56924" s="93"/>
      <c r="P56924" s="93"/>
    </row>
    <row r="56925" spans="14:16">
      <c r="N56925" s="102"/>
      <c r="O56925" s="93"/>
      <c r="P56925" s="93"/>
    </row>
    <row r="56926" spans="14:16">
      <c r="N56926" s="102"/>
      <c r="O56926" s="93"/>
      <c r="P56926" s="93"/>
    </row>
    <row r="56927" spans="14:16">
      <c r="N56927" s="102"/>
      <c r="O56927" s="93"/>
      <c r="P56927" s="93"/>
    </row>
    <row r="56928" spans="14:16">
      <c r="N56928" s="102"/>
      <c r="O56928" s="93"/>
      <c r="P56928" s="93"/>
    </row>
    <row r="56929" spans="14:16">
      <c r="N56929" s="102"/>
      <c r="O56929" s="93"/>
      <c r="P56929" s="93"/>
    </row>
    <row r="56930" spans="14:16">
      <c r="N56930" s="102"/>
      <c r="O56930" s="93"/>
      <c r="P56930" s="93"/>
    </row>
    <row r="56931" spans="14:16">
      <c r="N56931" s="102"/>
      <c r="O56931" s="93"/>
      <c r="P56931" s="93"/>
    </row>
    <row r="56932" spans="14:16">
      <c r="N56932" s="102"/>
      <c r="O56932" s="93"/>
      <c r="P56932" s="93"/>
    </row>
    <row r="56933" spans="14:16">
      <c r="N56933" s="102"/>
      <c r="O56933" s="93"/>
      <c r="P56933" s="93"/>
    </row>
    <row r="56934" spans="14:16">
      <c r="N56934" s="102"/>
      <c r="O56934" s="93"/>
      <c r="P56934" s="93"/>
    </row>
    <row r="56935" spans="14:16">
      <c r="N56935" s="102"/>
      <c r="O56935" s="93"/>
      <c r="P56935" s="93"/>
    </row>
    <row r="56936" spans="14:16">
      <c r="N56936" s="102"/>
      <c r="O56936" s="93"/>
      <c r="P56936" s="93"/>
    </row>
    <row r="56937" spans="14:16">
      <c r="N56937" s="102"/>
      <c r="O56937" s="93"/>
      <c r="P56937" s="93"/>
    </row>
    <row r="56938" spans="14:16">
      <c r="N56938" s="102"/>
      <c r="O56938" s="93"/>
      <c r="P56938" s="93"/>
    </row>
    <row r="56939" spans="14:16">
      <c r="N56939" s="102"/>
      <c r="O56939" s="93"/>
      <c r="P56939" s="93"/>
    </row>
    <row r="56940" spans="14:16">
      <c r="N56940" s="102"/>
      <c r="O56940" s="93"/>
      <c r="P56940" s="93"/>
    </row>
    <row r="56941" spans="14:16">
      <c r="N56941" s="102"/>
      <c r="O56941" s="93"/>
      <c r="P56941" s="93"/>
    </row>
    <row r="56942" spans="14:16">
      <c r="N56942" s="102"/>
      <c r="O56942" s="93"/>
      <c r="P56942" s="93"/>
    </row>
    <row r="56943" spans="14:16">
      <c r="N56943" s="102"/>
      <c r="O56943" s="93"/>
      <c r="P56943" s="93"/>
    </row>
    <row r="56944" spans="14:16">
      <c r="N56944" s="102"/>
      <c r="O56944" s="93"/>
      <c r="P56944" s="93"/>
    </row>
    <row r="56945" spans="14:16">
      <c r="N56945" s="102"/>
      <c r="O56945" s="93"/>
      <c r="P56945" s="93"/>
    </row>
    <row r="56946" spans="14:16">
      <c r="N56946" s="102"/>
      <c r="O56946" s="93"/>
      <c r="P56946" s="93"/>
    </row>
    <row r="56947" spans="14:16">
      <c r="N56947" s="102"/>
      <c r="O56947" s="93"/>
      <c r="P56947" s="93"/>
    </row>
    <row r="56948" spans="14:16">
      <c r="N56948" s="102"/>
      <c r="O56948" s="93"/>
      <c r="P56948" s="93"/>
    </row>
    <row r="56949" spans="14:16">
      <c r="N56949" s="102"/>
      <c r="O56949" s="93"/>
      <c r="P56949" s="93"/>
    </row>
    <row r="56950" spans="14:16">
      <c r="N56950" s="102"/>
      <c r="O56950" s="93"/>
      <c r="P56950" s="93"/>
    </row>
    <row r="56951" spans="14:16">
      <c r="N56951" s="102"/>
      <c r="O56951" s="93"/>
      <c r="P56951" s="93"/>
    </row>
    <row r="56952" spans="14:16">
      <c r="N56952" s="102"/>
      <c r="O56952" s="93"/>
      <c r="P56952" s="93"/>
    </row>
    <row r="56953" spans="14:16">
      <c r="N56953" s="102"/>
      <c r="O56953" s="93"/>
      <c r="P56953" s="93"/>
    </row>
    <row r="56954" spans="14:16">
      <c r="N56954" s="102"/>
      <c r="O56954" s="93"/>
      <c r="P56954" s="93"/>
    </row>
    <row r="56955" spans="14:16">
      <c r="N56955" s="102"/>
      <c r="O56955" s="93"/>
      <c r="P56955" s="93"/>
    </row>
    <row r="56956" spans="14:16">
      <c r="N56956" s="102"/>
      <c r="O56956" s="93"/>
      <c r="P56956" s="93"/>
    </row>
    <row r="56957" spans="14:16">
      <c r="N56957" s="102"/>
      <c r="O56957" s="93"/>
      <c r="P56957" s="93"/>
    </row>
    <row r="56958" spans="14:16">
      <c r="N56958" s="102"/>
      <c r="O56958" s="93"/>
      <c r="P56958" s="93"/>
    </row>
    <row r="56959" spans="14:16">
      <c r="N56959" s="102"/>
      <c r="O56959" s="93"/>
      <c r="P56959" s="93"/>
    </row>
    <row r="56960" spans="14:16">
      <c r="N56960" s="102"/>
      <c r="O56960" s="93"/>
      <c r="P56960" s="93"/>
    </row>
    <row r="56961" spans="14:16">
      <c r="N56961" s="102"/>
      <c r="O56961" s="93"/>
      <c r="P56961" s="93"/>
    </row>
    <row r="56962" spans="14:16">
      <c r="N56962" s="102"/>
      <c r="O56962" s="93"/>
      <c r="P56962" s="93"/>
    </row>
    <row r="56963" spans="14:16">
      <c r="N56963" s="102"/>
      <c r="O56963" s="93"/>
      <c r="P56963" s="93"/>
    </row>
    <row r="56964" spans="14:16">
      <c r="N56964" s="102"/>
      <c r="O56964" s="93"/>
      <c r="P56964" s="93"/>
    </row>
    <row r="56965" spans="14:16">
      <c r="N56965" s="102"/>
      <c r="O56965" s="93"/>
      <c r="P56965" s="93"/>
    </row>
    <row r="56966" spans="14:16">
      <c r="N56966" s="102"/>
      <c r="O56966" s="93"/>
      <c r="P56966" s="93"/>
    </row>
    <row r="56967" spans="14:16">
      <c r="N56967" s="102"/>
      <c r="O56967" s="93"/>
      <c r="P56967" s="93"/>
    </row>
    <row r="56968" spans="14:16">
      <c r="N56968" s="102"/>
      <c r="O56968" s="93"/>
      <c r="P56968" s="93"/>
    </row>
    <row r="56969" spans="14:16">
      <c r="N56969" s="102"/>
      <c r="O56969" s="93"/>
      <c r="P56969" s="93"/>
    </row>
    <row r="56970" spans="14:16">
      <c r="N56970" s="102"/>
      <c r="O56970" s="93"/>
      <c r="P56970" s="93"/>
    </row>
    <row r="56971" spans="14:16">
      <c r="N56971" s="102"/>
      <c r="O56971" s="93"/>
      <c r="P56971" s="93"/>
    </row>
    <row r="56972" spans="14:16">
      <c r="N56972" s="102"/>
      <c r="O56972" s="93"/>
      <c r="P56972" s="93"/>
    </row>
    <row r="56973" spans="14:16">
      <c r="N56973" s="102"/>
      <c r="O56973" s="93"/>
      <c r="P56973" s="93"/>
    </row>
    <row r="56974" spans="14:16">
      <c r="N56974" s="102"/>
      <c r="O56974" s="93"/>
      <c r="P56974" s="93"/>
    </row>
    <row r="56975" spans="14:16">
      <c r="N56975" s="102"/>
      <c r="O56975" s="93"/>
      <c r="P56975" s="93"/>
    </row>
    <row r="56976" spans="14:16">
      <c r="N56976" s="102"/>
      <c r="O56976" s="93"/>
      <c r="P56976" s="93"/>
    </row>
    <row r="56977" spans="14:16">
      <c r="N56977" s="102"/>
      <c r="O56977" s="93"/>
      <c r="P56977" s="93"/>
    </row>
    <row r="56978" spans="14:16">
      <c r="N56978" s="102"/>
      <c r="O56978" s="93"/>
      <c r="P56978" s="93"/>
    </row>
    <row r="56979" spans="14:16">
      <c r="N56979" s="102"/>
      <c r="O56979" s="93"/>
      <c r="P56979" s="93"/>
    </row>
    <row r="56980" spans="14:16">
      <c r="N56980" s="102"/>
      <c r="O56980" s="93"/>
      <c r="P56980" s="93"/>
    </row>
    <row r="56981" spans="14:16">
      <c r="N56981" s="102"/>
      <c r="O56981" s="93"/>
      <c r="P56981" s="93"/>
    </row>
    <row r="56982" spans="14:16">
      <c r="N56982" s="102"/>
      <c r="O56982" s="93"/>
      <c r="P56982" s="93"/>
    </row>
    <row r="56983" spans="14:16">
      <c r="N56983" s="102"/>
      <c r="O56983" s="93"/>
      <c r="P56983" s="93"/>
    </row>
    <row r="56984" spans="14:16">
      <c r="N56984" s="102"/>
      <c r="O56984" s="93"/>
      <c r="P56984" s="93"/>
    </row>
    <row r="56985" spans="14:16">
      <c r="N56985" s="102"/>
      <c r="O56985" s="93"/>
      <c r="P56985" s="93"/>
    </row>
    <row r="56986" spans="14:16">
      <c r="N56986" s="102"/>
      <c r="O56986" s="93"/>
      <c r="P56986" s="93"/>
    </row>
    <row r="56987" spans="14:16">
      <c r="N56987" s="102"/>
      <c r="O56987" s="93"/>
      <c r="P56987" s="93"/>
    </row>
    <row r="56988" spans="14:16">
      <c r="N56988" s="102"/>
      <c r="O56988" s="93"/>
      <c r="P56988" s="93"/>
    </row>
    <row r="56989" spans="14:16">
      <c r="N56989" s="102"/>
      <c r="O56989" s="93"/>
      <c r="P56989" s="93"/>
    </row>
    <row r="56990" spans="14:16">
      <c r="N56990" s="102"/>
      <c r="O56990" s="93"/>
      <c r="P56990" s="93"/>
    </row>
    <row r="56991" spans="14:16">
      <c r="N56991" s="102"/>
      <c r="O56991" s="93"/>
      <c r="P56991" s="93"/>
    </row>
    <row r="56992" spans="14:16">
      <c r="N56992" s="102"/>
      <c r="O56992" s="93"/>
      <c r="P56992" s="93"/>
    </row>
    <row r="56993" spans="14:16">
      <c r="N56993" s="102"/>
      <c r="O56993" s="93"/>
      <c r="P56993" s="93"/>
    </row>
    <row r="56994" spans="14:16">
      <c r="N56994" s="102"/>
      <c r="O56994" s="93"/>
      <c r="P56994" s="93"/>
    </row>
    <row r="56995" spans="14:16">
      <c r="N56995" s="102"/>
      <c r="O56995" s="93"/>
      <c r="P56995" s="93"/>
    </row>
    <row r="56996" spans="14:16">
      <c r="N56996" s="102"/>
      <c r="O56996" s="93"/>
      <c r="P56996" s="93"/>
    </row>
    <row r="56997" spans="14:16">
      <c r="N56997" s="102"/>
      <c r="O56997" s="93"/>
      <c r="P56997" s="93"/>
    </row>
    <row r="56998" spans="14:16">
      <c r="N56998" s="102"/>
      <c r="O56998" s="93"/>
      <c r="P56998" s="93"/>
    </row>
    <row r="56999" spans="14:16">
      <c r="N56999" s="102"/>
      <c r="O56999" s="93"/>
      <c r="P56999" s="93"/>
    </row>
    <row r="57000" spans="14:16">
      <c r="N57000" s="102"/>
      <c r="O57000" s="93"/>
      <c r="P57000" s="93"/>
    </row>
    <row r="57001" spans="14:16">
      <c r="N57001" s="102"/>
      <c r="O57001" s="93"/>
      <c r="P57001" s="93"/>
    </row>
    <row r="57002" spans="14:16">
      <c r="N57002" s="102"/>
      <c r="O57002" s="93"/>
      <c r="P57002" s="93"/>
    </row>
    <row r="57003" spans="14:16">
      <c r="N57003" s="102"/>
      <c r="O57003" s="93"/>
      <c r="P57003" s="93"/>
    </row>
    <row r="57004" spans="14:16">
      <c r="N57004" s="102"/>
      <c r="O57004" s="93"/>
      <c r="P57004" s="93"/>
    </row>
    <row r="57005" spans="14:16">
      <c r="N57005" s="102"/>
      <c r="O57005" s="93"/>
      <c r="P57005" s="93"/>
    </row>
    <row r="57006" spans="14:16">
      <c r="N57006" s="102"/>
      <c r="O57006" s="93"/>
      <c r="P57006" s="93"/>
    </row>
    <row r="57007" spans="14:16">
      <c r="N57007" s="102"/>
      <c r="O57007" s="93"/>
      <c r="P57007" s="93"/>
    </row>
    <row r="57008" spans="14:16">
      <c r="N57008" s="102"/>
      <c r="O57008" s="93"/>
      <c r="P57008" s="93"/>
    </row>
    <row r="57009" spans="14:16">
      <c r="N57009" s="102"/>
      <c r="O57009" s="93"/>
      <c r="P57009" s="93"/>
    </row>
    <row r="57010" spans="14:16">
      <c r="N57010" s="102"/>
      <c r="O57010" s="93"/>
      <c r="P57010" s="93"/>
    </row>
    <row r="57011" spans="14:16">
      <c r="N57011" s="102"/>
      <c r="O57011" s="93"/>
      <c r="P57011" s="93"/>
    </row>
    <row r="57012" spans="14:16">
      <c r="N57012" s="102"/>
      <c r="O57012" s="93"/>
      <c r="P57012" s="93"/>
    </row>
    <row r="57013" spans="14:16">
      <c r="N57013" s="102"/>
      <c r="O57013" s="93"/>
      <c r="P57013" s="93"/>
    </row>
    <row r="57014" spans="14:16">
      <c r="N57014" s="102"/>
      <c r="O57014" s="93"/>
      <c r="P57014" s="93"/>
    </row>
    <row r="57015" spans="14:16">
      <c r="N57015" s="102"/>
      <c r="O57015" s="93"/>
      <c r="P57015" s="93"/>
    </row>
    <row r="57016" spans="14:16">
      <c r="N57016" s="102"/>
      <c r="O57016" s="93"/>
      <c r="P57016" s="93"/>
    </row>
    <row r="57017" spans="14:16">
      <c r="N57017" s="102"/>
      <c r="O57017" s="93"/>
      <c r="P57017" s="93"/>
    </row>
    <row r="57018" spans="14:16">
      <c r="N57018" s="102"/>
      <c r="O57018" s="93"/>
      <c r="P57018" s="93"/>
    </row>
    <row r="57019" spans="14:16">
      <c r="N57019" s="102"/>
      <c r="O57019" s="93"/>
      <c r="P57019" s="93"/>
    </row>
    <row r="57020" spans="14:16">
      <c r="N57020" s="102"/>
      <c r="O57020" s="93"/>
      <c r="P57020" s="93"/>
    </row>
    <row r="57021" spans="14:16">
      <c r="N57021" s="102"/>
      <c r="O57021" s="93"/>
      <c r="P57021" s="93"/>
    </row>
    <row r="57022" spans="14:16">
      <c r="N57022" s="102"/>
      <c r="O57022" s="93"/>
      <c r="P57022" s="93"/>
    </row>
    <row r="57023" spans="14:16">
      <c r="N57023" s="102"/>
      <c r="O57023" s="93"/>
      <c r="P57023" s="93"/>
    </row>
    <row r="57024" spans="14:16">
      <c r="N57024" s="102"/>
      <c r="O57024" s="93"/>
      <c r="P57024" s="93"/>
    </row>
    <row r="57025" spans="14:16">
      <c r="N57025" s="102"/>
      <c r="O57025" s="93"/>
      <c r="P57025" s="93"/>
    </row>
    <row r="57026" spans="14:16">
      <c r="N57026" s="102"/>
      <c r="O57026" s="93"/>
      <c r="P57026" s="93"/>
    </row>
    <row r="57027" spans="14:16">
      <c r="N57027" s="102"/>
      <c r="O57027" s="93"/>
      <c r="P57027" s="93"/>
    </row>
    <row r="57028" spans="14:16">
      <c r="N57028" s="102"/>
      <c r="O57028" s="93"/>
      <c r="P57028" s="93"/>
    </row>
    <row r="57029" spans="14:16">
      <c r="N57029" s="102"/>
      <c r="O57029" s="93"/>
      <c r="P57029" s="93"/>
    </row>
    <row r="57030" spans="14:16">
      <c r="N57030" s="102"/>
      <c r="O57030" s="93"/>
      <c r="P57030" s="93"/>
    </row>
    <row r="57031" spans="14:16">
      <c r="N57031" s="102"/>
      <c r="O57031" s="93"/>
      <c r="P57031" s="93"/>
    </row>
    <row r="57032" spans="14:16">
      <c r="N57032" s="102"/>
      <c r="O57032" s="93"/>
      <c r="P57032" s="93"/>
    </row>
    <row r="57033" spans="14:16">
      <c r="N57033" s="102"/>
      <c r="O57033" s="93"/>
      <c r="P57033" s="93"/>
    </row>
    <row r="57034" spans="14:16">
      <c r="N57034" s="102"/>
      <c r="O57034" s="93"/>
      <c r="P57034" s="93"/>
    </row>
    <row r="57035" spans="14:16">
      <c r="N57035" s="102"/>
      <c r="O57035" s="93"/>
      <c r="P57035" s="93"/>
    </row>
    <row r="57036" spans="14:16">
      <c r="N57036" s="102"/>
      <c r="O57036" s="93"/>
      <c r="P57036" s="93"/>
    </row>
    <row r="57037" spans="14:16">
      <c r="N57037" s="102"/>
      <c r="O57037" s="93"/>
      <c r="P57037" s="93"/>
    </row>
    <row r="57038" spans="14:16">
      <c r="N57038" s="102"/>
      <c r="O57038" s="93"/>
      <c r="P57038" s="93"/>
    </row>
    <row r="57039" spans="14:16">
      <c r="N57039" s="102"/>
      <c r="O57039" s="93"/>
      <c r="P57039" s="93"/>
    </row>
    <row r="57040" spans="14:16">
      <c r="N57040" s="102"/>
      <c r="O57040" s="93"/>
      <c r="P57040" s="93"/>
    </row>
    <row r="57041" spans="14:16">
      <c r="N57041" s="102"/>
      <c r="O57041" s="93"/>
      <c r="P57041" s="93"/>
    </row>
    <row r="57042" spans="14:16">
      <c r="N57042" s="102"/>
      <c r="O57042" s="93"/>
      <c r="P57042" s="93"/>
    </row>
    <row r="57043" spans="14:16">
      <c r="N57043" s="102"/>
      <c r="O57043" s="93"/>
      <c r="P57043" s="93"/>
    </row>
    <row r="57044" spans="14:16">
      <c r="N57044" s="102"/>
      <c r="O57044" s="93"/>
      <c r="P57044" s="93"/>
    </row>
    <row r="57045" spans="14:16">
      <c r="N57045" s="102"/>
      <c r="O57045" s="93"/>
      <c r="P57045" s="93"/>
    </row>
    <row r="57046" spans="14:16">
      <c r="N57046" s="102"/>
      <c r="O57046" s="93"/>
      <c r="P57046" s="93"/>
    </row>
    <row r="57047" spans="14:16">
      <c r="N57047" s="102"/>
      <c r="O57047" s="93"/>
      <c r="P57047" s="93"/>
    </row>
    <row r="57048" spans="14:16">
      <c r="N57048" s="102"/>
      <c r="O57048" s="93"/>
      <c r="P57048" s="93"/>
    </row>
    <row r="57049" spans="14:16">
      <c r="N57049" s="102"/>
      <c r="O57049" s="93"/>
      <c r="P57049" s="93"/>
    </row>
    <row r="57050" spans="14:16">
      <c r="N57050" s="102"/>
      <c r="O57050" s="93"/>
      <c r="P57050" s="93"/>
    </row>
    <row r="57051" spans="14:16">
      <c r="N57051" s="102"/>
      <c r="O57051" s="93"/>
      <c r="P57051" s="93"/>
    </row>
    <row r="57052" spans="14:16">
      <c r="N57052" s="102"/>
      <c r="O57052" s="93"/>
      <c r="P57052" s="93"/>
    </row>
    <row r="57053" spans="14:16">
      <c r="N57053" s="102"/>
      <c r="O57053" s="93"/>
      <c r="P57053" s="93"/>
    </row>
    <row r="57054" spans="14:16">
      <c r="N57054" s="102"/>
      <c r="O57054" s="93"/>
      <c r="P57054" s="93"/>
    </row>
    <row r="57055" spans="14:16">
      <c r="N57055" s="102"/>
      <c r="O57055" s="93"/>
      <c r="P57055" s="93"/>
    </row>
    <row r="57056" spans="14:16">
      <c r="N57056" s="102"/>
      <c r="O57056" s="93"/>
      <c r="P57056" s="93"/>
    </row>
    <row r="57057" spans="14:16">
      <c r="N57057" s="102"/>
      <c r="O57057" s="93"/>
      <c r="P57057" s="93"/>
    </row>
    <row r="57058" spans="14:16">
      <c r="N57058" s="102"/>
      <c r="O57058" s="93"/>
      <c r="P57058" s="93"/>
    </row>
    <row r="57059" spans="14:16">
      <c r="N57059" s="102"/>
      <c r="O57059" s="93"/>
      <c r="P57059" s="93"/>
    </row>
    <row r="57060" spans="14:16">
      <c r="N57060" s="102"/>
      <c r="O57060" s="93"/>
      <c r="P57060" s="93"/>
    </row>
    <row r="57061" spans="14:16">
      <c r="N57061" s="102"/>
      <c r="O57061" s="93"/>
      <c r="P57061" s="93"/>
    </row>
    <row r="57062" spans="14:16">
      <c r="N57062" s="102"/>
      <c r="O57062" s="93"/>
      <c r="P57062" s="93"/>
    </row>
    <row r="57063" spans="14:16">
      <c r="N57063" s="102"/>
      <c r="O57063" s="93"/>
      <c r="P57063" s="93"/>
    </row>
    <row r="57064" spans="14:16">
      <c r="N57064" s="102"/>
      <c r="O57064" s="93"/>
      <c r="P57064" s="93"/>
    </row>
    <row r="57065" spans="14:16">
      <c r="N57065" s="102"/>
      <c r="O57065" s="93"/>
      <c r="P57065" s="93"/>
    </row>
    <row r="57066" spans="14:16">
      <c r="N57066" s="102"/>
      <c r="O57066" s="93"/>
      <c r="P57066" s="93"/>
    </row>
    <row r="57067" spans="14:16">
      <c r="N57067" s="102"/>
      <c r="O57067" s="93"/>
      <c r="P57067" s="93"/>
    </row>
    <row r="57068" spans="14:16">
      <c r="N57068" s="102"/>
      <c r="O57068" s="93"/>
      <c r="P57068" s="93"/>
    </row>
    <row r="57069" spans="14:16">
      <c r="N57069" s="102"/>
      <c r="O57069" s="93"/>
      <c r="P57069" s="93"/>
    </row>
    <row r="57070" spans="14:16">
      <c r="N57070" s="102"/>
      <c r="O57070" s="93"/>
      <c r="P57070" s="93"/>
    </row>
    <row r="57071" spans="14:16">
      <c r="N57071" s="102"/>
      <c r="O57071" s="93"/>
      <c r="P57071" s="93"/>
    </row>
    <row r="57072" spans="14:16">
      <c r="N57072" s="102"/>
      <c r="O57072" s="93"/>
      <c r="P57072" s="93"/>
    </row>
    <row r="57073" spans="14:16">
      <c r="N57073" s="102"/>
      <c r="O57073" s="93"/>
      <c r="P57073" s="93"/>
    </row>
    <row r="57074" spans="14:16">
      <c r="N57074" s="102"/>
      <c r="O57074" s="93"/>
      <c r="P57074" s="93"/>
    </row>
    <row r="57075" spans="14:16">
      <c r="N57075" s="102"/>
      <c r="O57075" s="93"/>
      <c r="P57075" s="93"/>
    </row>
    <row r="57076" spans="14:16">
      <c r="N57076" s="102"/>
      <c r="O57076" s="93"/>
      <c r="P57076" s="93"/>
    </row>
    <row r="57077" spans="14:16">
      <c r="N57077" s="102"/>
      <c r="O57077" s="93"/>
      <c r="P57077" s="93"/>
    </row>
    <row r="57078" spans="14:16">
      <c r="N57078" s="102"/>
      <c r="O57078" s="93"/>
      <c r="P57078" s="93"/>
    </row>
    <row r="57079" spans="14:16">
      <c r="N57079" s="102"/>
      <c r="O57079" s="93"/>
      <c r="P57079" s="93"/>
    </row>
    <row r="57080" spans="14:16">
      <c r="N57080" s="102"/>
      <c r="O57080" s="93"/>
      <c r="P57080" s="93"/>
    </row>
    <row r="57081" spans="14:16">
      <c r="N57081" s="102"/>
      <c r="O57081" s="93"/>
      <c r="P57081" s="93"/>
    </row>
    <row r="57082" spans="14:16">
      <c r="N57082" s="102"/>
      <c r="O57082" s="93"/>
      <c r="P57082" s="93"/>
    </row>
    <row r="57083" spans="14:16">
      <c r="N57083" s="102"/>
      <c r="O57083" s="93"/>
      <c r="P57083" s="93"/>
    </row>
    <row r="57084" spans="14:16">
      <c r="N57084" s="102"/>
      <c r="O57084" s="93"/>
      <c r="P57084" s="93"/>
    </row>
    <row r="57085" spans="14:16">
      <c r="N57085" s="102"/>
      <c r="O57085" s="93"/>
      <c r="P57085" s="93"/>
    </row>
    <row r="57086" spans="14:16">
      <c r="N57086" s="102"/>
      <c r="O57086" s="93"/>
      <c r="P57086" s="93"/>
    </row>
    <row r="57087" spans="14:16">
      <c r="N57087" s="102"/>
      <c r="O57087" s="93"/>
      <c r="P57087" s="93"/>
    </row>
    <row r="57088" spans="14:16">
      <c r="N57088" s="102"/>
      <c r="O57088" s="93"/>
      <c r="P57088" s="93"/>
    </row>
    <row r="57089" spans="14:16">
      <c r="N57089" s="102"/>
      <c r="O57089" s="93"/>
      <c r="P57089" s="93"/>
    </row>
    <row r="57090" spans="14:16">
      <c r="N57090" s="102"/>
      <c r="O57090" s="93"/>
      <c r="P57090" s="93"/>
    </row>
    <row r="57091" spans="14:16">
      <c r="N57091" s="102"/>
      <c r="O57091" s="93"/>
      <c r="P57091" s="93"/>
    </row>
    <row r="57092" spans="14:16">
      <c r="N57092" s="102"/>
      <c r="O57092" s="93"/>
      <c r="P57092" s="93"/>
    </row>
    <row r="57093" spans="14:16">
      <c r="N57093" s="102"/>
      <c r="O57093" s="93"/>
      <c r="P57093" s="93"/>
    </row>
    <row r="57094" spans="14:16">
      <c r="N57094" s="102"/>
      <c r="O57094" s="93"/>
      <c r="P57094" s="93"/>
    </row>
    <row r="57095" spans="14:16">
      <c r="N57095" s="102"/>
      <c r="O57095" s="93"/>
      <c r="P57095" s="93"/>
    </row>
    <row r="57096" spans="14:16">
      <c r="N57096" s="102"/>
      <c r="O57096" s="93"/>
      <c r="P57096" s="93"/>
    </row>
    <row r="57097" spans="14:16">
      <c r="N57097" s="102"/>
      <c r="O57097" s="93"/>
      <c r="P57097" s="93"/>
    </row>
    <row r="57098" spans="14:16">
      <c r="N57098" s="102"/>
      <c r="O57098" s="93"/>
      <c r="P57098" s="93"/>
    </row>
    <row r="57099" spans="14:16">
      <c r="N57099" s="102"/>
      <c r="O57099" s="93"/>
      <c r="P57099" s="93"/>
    </row>
    <row r="57100" spans="14:16">
      <c r="N57100" s="102"/>
      <c r="O57100" s="93"/>
      <c r="P57100" s="93"/>
    </row>
    <row r="57101" spans="14:16">
      <c r="N57101" s="102"/>
      <c r="O57101" s="93"/>
      <c r="P57101" s="93"/>
    </row>
    <row r="57102" spans="14:16">
      <c r="N57102" s="102"/>
      <c r="O57102" s="93"/>
      <c r="P57102" s="93"/>
    </row>
    <row r="57103" spans="14:16">
      <c r="N57103" s="102"/>
      <c r="O57103" s="93"/>
      <c r="P57103" s="93"/>
    </row>
    <row r="57104" spans="14:16">
      <c r="N57104" s="102"/>
      <c r="O57104" s="93"/>
      <c r="P57104" s="93"/>
    </row>
    <row r="57105" spans="14:16">
      <c r="N57105" s="102"/>
      <c r="O57105" s="93"/>
      <c r="P57105" s="93"/>
    </row>
    <row r="57106" spans="14:16">
      <c r="N57106" s="102"/>
      <c r="O57106" s="93"/>
      <c r="P57106" s="93"/>
    </row>
    <row r="57107" spans="14:16">
      <c r="N57107" s="102"/>
      <c r="O57107" s="93"/>
      <c r="P57107" s="93"/>
    </row>
    <row r="57108" spans="14:16">
      <c r="N57108" s="102"/>
      <c r="O57108" s="93"/>
      <c r="P57108" s="93"/>
    </row>
    <row r="57109" spans="14:16">
      <c r="N57109" s="102"/>
      <c r="O57109" s="93"/>
      <c r="P57109" s="93"/>
    </row>
    <row r="57110" spans="14:16">
      <c r="N57110" s="102"/>
      <c r="O57110" s="93"/>
      <c r="P57110" s="93"/>
    </row>
    <row r="57111" spans="14:16">
      <c r="N57111" s="102"/>
      <c r="O57111" s="93"/>
      <c r="P57111" s="93"/>
    </row>
    <row r="57112" spans="14:16">
      <c r="N57112" s="102"/>
      <c r="O57112" s="93"/>
      <c r="P57112" s="93"/>
    </row>
    <row r="57113" spans="14:16">
      <c r="N57113" s="102"/>
      <c r="O57113" s="93"/>
      <c r="P57113" s="93"/>
    </row>
    <row r="57114" spans="14:16">
      <c r="N57114" s="102"/>
      <c r="O57114" s="93"/>
      <c r="P57114" s="93"/>
    </row>
    <row r="57115" spans="14:16">
      <c r="N57115" s="102"/>
      <c r="O57115" s="93"/>
      <c r="P57115" s="93"/>
    </row>
    <row r="57116" spans="14:16">
      <c r="N57116" s="102"/>
      <c r="O57116" s="93"/>
      <c r="P57116" s="93"/>
    </row>
    <row r="57117" spans="14:16">
      <c r="N57117" s="102"/>
      <c r="O57117" s="93"/>
      <c r="P57117" s="93"/>
    </row>
    <row r="57118" spans="14:16">
      <c r="N57118" s="102"/>
      <c r="O57118" s="93"/>
      <c r="P57118" s="93"/>
    </row>
    <row r="57119" spans="14:16">
      <c r="N57119" s="102"/>
      <c r="O57119" s="93"/>
      <c r="P57119" s="93"/>
    </row>
    <row r="57120" spans="14:16">
      <c r="N57120" s="102"/>
      <c r="O57120" s="93"/>
      <c r="P57120" s="93"/>
    </row>
    <row r="57121" spans="14:16">
      <c r="N57121" s="102"/>
      <c r="O57121" s="93"/>
      <c r="P57121" s="93"/>
    </row>
    <row r="57122" spans="14:16">
      <c r="N57122" s="102"/>
      <c r="O57122" s="93"/>
      <c r="P57122" s="93"/>
    </row>
    <row r="57123" spans="14:16">
      <c r="N57123" s="102"/>
      <c r="O57123" s="93"/>
      <c r="P57123" s="93"/>
    </row>
    <row r="57124" spans="14:16">
      <c r="N57124" s="102"/>
      <c r="O57124" s="93"/>
      <c r="P57124" s="93"/>
    </row>
    <row r="57125" spans="14:16">
      <c r="N57125" s="102"/>
      <c r="O57125" s="93"/>
      <c r="P57125" s="93"/>
    </row>
    <row r="57126" spans="14:16">
      <c r="N57126" s="102"/>
      <c r="O57126" s="93"/>
      <c r="P57126" s="93"/>
    </row>
    <row r="57127" spans="14:16">
      <c r="N57127" s="102"/>
      <c r="O57127" s="93"/>
      <c r="P57127" s="93"/>
    </row>
    <row r="57128" spans="14:16">
      <c r="N57128" s="102"/>
      <c r="O57128" s="93"/>
      <c r="P57128" s="93"/>
    </row>
    <row r="57129" spans="14:16">
      <c r="N57129" s="102"/>
      <c r="O57129" s="93"/>
      <c r="P57129" s="93"/>
    </row>
    <row r="57130" spans="14:16">
      <c r="N57130" s="102"/>
      <c r="O57130" s="93"/>
      <c r="P57130" s="93"/>
    </row>
    <row r="57131" spans="14:16">
      <c r="N57131" s="102"/>
      <c r="O57131" s="93"/>
      <c r="P57131" s="93"/>
    </row>
    <row r="57132" spans="14:16">
      <c r="N57132" s="102"/>
      <c r="O57132" s="93"/>
      <c r="P57132" s="93"/>
    </row>
    <row r="57133" spans="14:16">
      <c r="N57133" s="102"/>
      <c r="O57133" s="93"/>
      <c r="P57133" s="93"/>
    </row>
    <row r="57134" spans="14:16">
      <c r="N57134" s="102"/>
      <c r="O57134" s="93"/>
      <c r="P57134" s="93"/>
    </row>
    <row r="57135" spans="14:16">
      <c r="N57135" s="102"/>
      <c r="O57135" s="93"/>
      <c r="P57135" s="93"/>
    </row>
    <row r="57136" spans="14:16">
      <c r="N57136" s="102"/>
      <c r="O57136" s="93"/>
      <c r="P57136" s="93"/>
    </row>
    <row r="57137" spans="14:16">
      <c r="N57137" s="102"/>
      <c r="O57137" s="93"/>
      <c r="P57137" s="93"/>
    </row>
    <row r="57138" spans="14:16">
      <c r="N57138" s="102"/>
      <c r="O57138" s="93"/>
      <c r="P57138" s="93"/>
    </row>
    <row r="57139" spans="14:16">
      <c r="N57139" s="102"/>
      <c r="O57139" s="93"/>
      <c r="P57139" s="93"/>
    </row>
    <row r="57140" spans="14:16">
      <c r="N57140" s="102"/>
      <c r="O57140" s="93"/>
      <c r="P57140" s="93"/>
    </row>
    <row r="57141" spans="14:16">
      <c r="N57141" s="102"/>
      <c r="O57141" s="93"/>
      <c r="P57141" s="93"/>
    </row>
    <row r="57142" spans="14:16">
      <c r="N57142" s="102"/>
      <c r="O57142" s="93"/>
      <c r="P57142" s="93"/>
    </row>
    <row r="57143" spans="14:16">
      <c r="N57143" s="102"/>
      <c r="O57143" s="93"/>
      <c r="P57143" s="93"/>
    </row>
    <row r="57144" spans="14:16">
      <c r="N57144" s="102"/>
      <c r="O57144" s="93"/>
      <c r="P57144" s="93"/>
    </row>
    <row r="57145" spans="14:16">
      <c r="N57145" s="102"/>
      <c r="O57145" s="93"/>
      <c r="P57145" s="93"/>
    </row>
    <row r="57146" spans="14:16">
      <c r="N57146" s="102"/>
      <c r="O57146" s="93"/>
      <c r="P57146" s="93"/>
    </row>
    <row r="57147" spans="14:16">
      <c r="N57147" s="102"/>
      <c r="O57147" s="93"/>
      <c r="P57147" s="93"/>
    </row>
    <row r="57148" spans="14:16">
      <c r="N57148" s="102"/>
      <c r="O57148" s="93"/>
      <c r="P57148" s="93"/>
    </row>
    <row r="57149" spans="14:16">
      <c r="N57149" s="102"/>
      <c r="O57149" s="93"/>
      <c r="P57149" s="93"/>
    </row>
    <row r="57150" spans="14:16">
      <c r="N57150" s="102"/>
      <c r="O57150" s="93"/>
      <c r="P57150" s="93"/>
    </row>
    <row r="57151" spans="14:16">
      <c r="N57151" s="102"/>
      <c r="O57151" s="93"/>
      <c r="P57151" s="93"/>
    </row>
    <row r="57152" spans="14:16">
      <c r="N57152" s="102"/>
      <c r="O57152" s="93"/>
      <c r="P57152" s="93"/>
    </row>
    <row r="57153" spans="14:16">
      <c r="N57153" s="102"/>
      <c r="O57153" s="93"/>
      <c r="P57153" s="93"/>
    </row>
    <row r="57154" spans="14:16">
      <c r="N57154" s="102"/>
      <c r="O57154" s="93"/>
      <c r="P57154" s="93"/>
    </row>
    <row r="57155" spans="14:16">
      <c r="N57155" s="102"/>
      <c r="O57155" s="93"/>
      <c r="P57155" s="93"/>
    </row>
    <row r="57156" spans="14:16">
      <c r="N57156" s="102"/>
      <c r="O57156" s="93"/>
      <c r="P57156" s="93"/>
    </row>
    <row r="57157" spans="14:16">
      <c r="N57157" s="102"/>
      <c r="O57157" s="93"/>
      <c r="P57157" s="93"/>
    </row>
    <row r="57158" spans="14:16">
      <c r="N57158" s="102"/>
      <c r="O57158" s="93"/>
      <c r="P57158" s="93"/>
    </row>
    <row r="57159" spans="14:16">
      <c r="N57159" s="102"/>
      <c r="O57159" s="93"/>
      <c r="P57159" s="93"/>
    </row>
    <row r="57160" spans="14:16">
      <c r="N57160" s="102"/>
      <c r="O57160" s="93"/>
      <c r="P57160" s="93"/>
    </row>
    <row r="57161" spans="14:16">
      <c r="N57161" s="102"/>
      <c r="O57161" s="93"/>
      <c r="P57161" s="93"/>
    </row>
    <row r="57162" spans="14:16">
      <c r="N57162" s="102"/>
      <c r="O57162" s="93"/>
      <c r="P57162" s="93"/>
    </row>
    <row r="57163" spans="14:16">
      <c r="N57163" s="102"/>
      <c r="O57163" s="93"/>
      <c r="P57163" s="93"/>
    </row>
    <row r="57164" spans="14:16">
      <c r="N57164" s="102"/>
      <c r="O57164" s="93"/>
      <c r="P57164" s="93"/>
    </row>
    <row r="57165" spans="14:16">
      <c r="N57165" s="102"/>
      <c r="O57165" s="93"/>
      <c r="P57165" s="93"/>
    </row>
    <row r="57166" spans="14:16">
      <c r="N57166" s="102"/>
      <c r="O57166" s="93"/>
      <c r="P57166" s="93"/>
    </row>
    <row r="57167" spans="14:16">
      <c r="N57167" s="102"/>
      <c r="O57167" s="93"/>
      <c r="P57167" s="93"/>
    </row>
    <row r="57168" spans="14:16">
      <c r="N57168" s="102"/>
      <c r="O57168" s="93"/>
      <c r="P57168" s="93"/>
    </row>
    <row r="57169" spans="14:16">
      <c r="N57169" s="102"/>
      <c r="O57169" s="93"/>
      <c r="P57169" s="93"/>
    </row>
    <row r="57170" spans="14:16">
      <c r="N57170" s="102"/>
      <c r="O57170" s="93"/>
      <c r="P57170" s="93"/>
    </row>
    <row r="57171" spans="14:16">
      <c r="N57171" s="102"/>
      <c r="O57171" s="93"/>
      <c r="P57171" s="93"/>
    </row>
    <row r="57172" spans="14:16">
      <c r="N57172" s="102"/>
      <c r="O57172" s="93"/>
      <c r="P57172" s="93"/>
    </row>
    <row r="57173" spans="14:16">
      <c r="N57173" s="102"/>
      <c r="O57173" s="93"/>
      <c r="P57173" s="93"/>
    </row>
    <row r="57174" spans="14:16">
      <c r="N57174" s="102"/>
      <c r="O57174" s="93"/>
      <c r="P57174" s="93"/>
    </row>
    <row r="57175" spans="14:16">
      <c r="N57175" s="102"/>
      <c r="O57175" s="93"/>
      <c r="P57175" s="93"/>
    </row>
    <row r="57176" spans="14:16">
      <c r="N57176" s="102"/>
      <c r="O57176" s="93"/>
      <c r="P57176" s="93"/>
    </row>
    <row r="57177" spans="14:16">
      <c r="N57177" s="102"/>
      <c r="O57177" s="93"/>
      <c r="P57177" s="93"/>
    </row>
    <row r="57178" spans="14:16">
      <c r="N57178" s="102"/>
      <c r="O57178" s="93"/>
      <c r="P57178" s="93"/>
    </row>
    <row r="57179" spans="14:16">
      <c r="N57179" s="102"/>
      <c r="O57179" s="93"/>
      <c r="P57179" s="93"/>
    </row>
    <row r="57180" spans="14:16">
      <c r="N57180" s="102"/>
      <c r="O57180" s="93"/>
      <c r="P57180" s="93"/>
    </row>
    <row r="57181" spans="14:16">
      <c r="N57181" s="102"/>
      <c r="O57181" s="93"/>
      <c r="P57181" s="93"/>
    </row>
    <row r="57182" spans="14:16">
      <c r="N57182" s="102"/>
      <c r="O57182" s="93"/>
      <c r="P57182" s="93"/>
    </row>
    <row r="57183" spans="14:16">
      <c r="N57183" s="102"/>
      <c r="O57183" s="93"/>
      <c r="P57183" s="93"/>
    </row>
    <row r="57184" spans="14:16">
      <c r="N57184" s="102"/>
      <c r="O57184" s="93"/>
      <c r="P57184" s="93"/>
    </row>
    <row r="57185" spans="14:16">
      <c r="N57185" s="102"/>
      <c r="O57185" s="93"/>
      <c r="P57185" s="93"/>
    </row>
    <row r="57186" spans="14:16">
      <c r="N57186" s="102"/>
      <c r="O57186" s="93"/>
      <c r="P57186" s="93"/>
    </row>
    <row r="57187" spans="14:16">
      <c r="N57187" s="102"/>
      <c r="O57187" s="93"/>
      <c r="P57187" s="93"/>
    </row>
    <row r="57188" spans="14:16">
      <c r="N57188" s="102"/>
      <c r="O57188" s="93"/>
      <c r="P57188" s="93"/>
    </row>
    <row r="57189" spans="14:16">
      <c r="N57189" s="102"/>
      <c r="O57189" s="93"/>
      <c r="P57189" s="93"/>
    </row>
    <row r="57190" spans="14:16">
      <c r="N57190" s="102"/>
      <c r="O57190" s="93"/>
      <c r="P57190" s="93"/>
    </row>
    <row r="57191" spans="14:16">
      <c r="N57191" s="102"/>
      <c r="O57191" s="93"/>
      <c r="P57191" s="93"/>
    </row>
    <row r="57192" spans="14:16">
      <c r="N57192" s="102"/>
      <c r="O57192" s="93"/>
      <c r="P57192" s="93"/>
    </row>
    <row r="57193" spans="14:16">
      <c r="N57193" s="102"/>
      <c r="O57193" s="93"/>
      <c r="P57193" s="93"/>
    </row>
    <row r="57194" spans="14:16">
      <c r="N57194" s="102"/>
      <c r="O57194" s="93"/>
      <c r="P57194" s="93"/>
    </row>
    <row r="57195" spans="14:16">
      <c r="N57195" s="102"/>
      <c r="O57195" s="93"/>
      <c r="P57195" s="93"/>
    </row>
    <row r="57196" spans="14:16">
      <c r="N57196" s="102"/>
      <c r="O57196" s="93"/>
      <c r="P57196" s="93"/>
    </row>
    <row r="57197" spans="14:16">
      <c r="N57197" s="102"/>
      <c r="O57197" s="93"/>
      <c r="P57197" s="93"/>
    </row>
    <row r="57198" spans="14:16">
      <c r="N57198" s="102"/>
      <c r="O57198" s="93"/>
      <c r="P57198" s="93"/>
    </row>
    <row r="57199" spans="14:16">
      <c r="N57199" s="102"/>
      <c r="O57199" s="93"/>
      <c r="P57199" s="93"/>
    </row>
    <row r="57200" spans="14:16">
      <c r="N57200" s="102"/>
      <c r="O57200" s="93"/>
      <c r="P57200" s="93"/>
    </row>
    <row r="57201" spans="14:16">
      <c r="N57201" s="102"/>
      <c r="O57201" s="93"/>
      <c r="P57201" s="93"/>
    </row>
    <row r="57202" spans="14:16">
      <c r="N57202" s="102"/>
      <c r="O57202" s="93"/>
      <c r="P57202" s="93"/>
    </row>
    <row r="57203" spans="14:16">
      <c r="N57203" s="102"/>
      <c r="O57203" s="93"/>
      <c r="P57203" s="93"/>
    </row>
    <row r="57204" spans="14:16">
      <c r="N57204" s="102"/>
      <c r="O57204" s="93"/>
      <c r="P57204" s="93"/>
    </row>
    <row r="57205" spans="14:16">
      <c r="N57205" s="102"/>
      <c r="O57205" s="93"/>
      <c r="P57205" s="93"/>
    </row>
    <row r="57206" spans="14:16">
      <c r="N57206" s="102"/>
      <c r="O57206" s="93"/>
      <c r="P57206" s="93"/>
    </row>
    <row r="57207" spans="14:16">
      <c r="N57207" s="102"/>
      <c r="O57207" s="93"/>
      <c r="P57207" s="93"/>
    </row>
    <row r="57208" spans="14:16">
      <c r="N57208" s="102"/>
      <c r="O57208" s="93"/>
      <c r="P57208" s="93"/>
    </row>
    <row r="57209" spans="14:16">
      <c r="N57209" s="102"/>
      <c r="O57209" s="93"/>
      <c r="P57209" s="93"/>
    </row>
    <row r="57210" spans="14:16">
      <c r="N57210" s="102"/>
      <c r="O57210" s="93"/>
      <c r="P57210" s="93"/>
    </row>
    <row r="57211" spans="14:16">
      <c r="N57211" s="102"/>
      <c r="O57211" s="93"/>
      <c r="P57211" s="93"/>
    </row>
    <row r="57212" spans="14:16">
      <c r="N57212" s="102"/>
      <c r="O57212" s="93"/>
      <c r="P57212" s="93"/>
    </row>
    <row r="57213" spans="14:16">
      <c r="N57213" s="102"/>
      <c r="O57213" s="93"/>
      <c r="P57213" s="93"/>
    </row>
    <row r="57214" spans="14:16">
      <c r="N57214" s="102"/>
      <c r="O57214" s="93"/>
      <c r="P57214" s="93"/>
    </row>
    <row r="57215" spans="14:16">
      <c r="N57215" s="102"/>
      <c r="O57215" s="93"/>
      <c r="P57215" s="93"/>
    </row>
    <row r="57216" spans="14:16">
      <c r="N57216" s="102"/>
      <c r="O57216" s="93"/>
      <c r="P57216" s="93"/>
    </row>
    <row r="57217" spans="14:16">
      <c r="N57217" s="102"/>
      <c r="O57217" s="93"/>
      <c r="P57217" s="93"/>
    </row>
    <row r="57218" spans="14:16">
      <c r="N57218" s="102"/>
      <c r="O57218" s="93"/>
      <c r="P57218" s="93"/>
    </row>
    <row r="57219" spans="14:16">
      <c r="N57219" s="102"/>
      <c r="O57219" s="93"/>
      <c r="P57219" s="93"/>
    </row>
    <row r="57220" spans="14:16">
      <c r="N57220" s="102"/>
      <c r="O57220" s="93"/>
      <c r="P57220" s="93"/>
    </row>
    <row r="57221" spans="14:16">
      <c r="N57221" s="102"/>
      <c r="O57221" s="93"/>
      <c r="P57221" s="93"/>
    </row>
    <row r="57222" spans="14:16">
      <c r="N57222" s="102"/>
      <c r="O57222" s="93"/>
      <c r="P57222" s="93"/>
    </row>
    <row r="57223" spans="14:16">
      <c r="N57223" s="102"/>
      <c r="O57223" s="93"/>
      <c r="P57223" s="93"/>
    </row>
    <row r="57224" spans="14:16">
      <c r="N57224" s="102"/>
      <c r="O57224" s="93"/>
      <c r="P57224" s="93"/>
    </row>
    <row r="57225" spans="14:16">
      <c r="N57225" s="102"/>
      <c r="O57225" s="93"/>
      <c r="P57225" s="93"/>
    </row>
    <row r="57226" spans="14:16">
      <c r="N57226" s="102"/>
      <c r="O57226" s="93"/>
      <c r="P57226" s="93"/>
    </row>
    <row r="57227" spans="14:16">
      <c r="N57227" s="102"/>
      <c r="O57227" s="93"/>
      <c r="P57227" s="93"/>
    </row>
    <row r="57228" spans="14:16">
      <c r="N57228" s="102"/>
      <c r="O57228" s="93"/>
      <c r="P57228" s="93"/>
    </row>
    <row r="57229" spans="14:16">
      <c r="N57229" s="102"/>
      <c r="O57229" s="93"/>
      <c r="P57229" s="93"/>
    </row>
    <row r="57230" spans="14:16">
      <c r="N57230" s="102"/>
      <c r="O57230" s="93"/>
      <c r="P57230" s="93"/>
    </row>
    <row r="57231" spans="14:16">
      <c r="N57231" s="102"/>
      <c r="O57231" s="93"/>
      <c r="P57231" s="93"/>
    </row>
    <row r="57232" spans="14:16">
      <c r="N57232" s="102"/>
      <c r="O57232" s="93"/>
      <c r="P57232" s="93"/>
    </row>
    <row r="57233" spans="14:16">
      <c r="N57233" s="102"/>
      <c r="O57233" s="93"/>
      <c r="P57233" s="93"/>
    </row>
    <row r="57234" spans="14:16">
      <c r="N57234" s="102"/>
      <c r="O57234" s="93"/>
      <c r="P57234" s="93"/>
    </row>
    <row r="57235" spans="14:16">
      <c r="N57235" s="102"/>
      <c r="O57235" s="93"/>
      <c r="P57235" s="93"/>
    </row>
    <row r="57236" spans="14:16">
      <c r="N57236" s="102"/>
      <c r="O57236" s="93"/>
      <c r="P57236" s="93"/>
    </row>
    <row r="57237" spans="14:16">
      <c r="N57237" s="102"/>
      <c r="O57237" s="93"/>
      <c r="P57237" s="93"/>
    </row>
    <row r="57238" spans="14:16">
      <c r="N57238" s="102"/>
      <c r="O57238" s="93"/>
      <c r="P57238" s="93"/>
    </row>
    <row r="57239" spans="14:16">
      <c r="N57239" s="102"/>
      <c r="O57239" s="93"/>
      <c r="P57239" s="93"/>
    </row>
    <row r="57240" spans="14:16">
      <c r="N57240" s="102"/>
      <c r="O57240" s="93"/>
      <c r="P57240" s="93"/>
    </row>
    <row r="57241" spans="14:16">
      <c r="N57241" s="102"/>
      <c r="O57241" s="93"/>
      <c r="P57241" s="93"/>
    </row>
    <row r="57242" spans="14:16">
      <c r="N57242" s="102"/>
      <c r="O57242" s="93"/>
      <c r="P57242" s="93"/>
    </row>
    <row r="57243" spans="14:16">
      <c r="N57243" s="102"/>
      <c r="O57243" s="93"/>
      <c r="P57243" s="93"/>
    </row>
    <row r="57244" spans="14:16">
      <c r="N57244" s="102"/>
      <c r="O57244" s="93"/>
      <c r="P57244" s="93"/>
    </row>
    <row r="57245" spans="14:16">
      <c r="N57245" s="102"/>
      <c r="O57245" s="93"/>
      <c r="P57245" s="93"/>
    </row>
    <row r="57246" spans="14:16">
      <c r="N57246" s="102"/>
      <c r="O57246" s="93"/>
      <c r="P57246" s="93"/>
    </row>
    <row r="57247" spans="14:16">
      <c r="N57247" s="102"/>
      <c r="O57247" s="93"/>
      <c r="P57247" s="93"/>
    </row>
    <row r="57248" spans="14:16">
      <c r="N57248" s="102"/>
      <c r="O57248" s="93"/>
      <c r="P57248" s="93"/>
    </row>
    <row r="57249" spans="14:16">
      <c r="N57249" s="102"/>
      <c r="O57249" s="93"/>
      <c r="P57249" s="93"/>
    </row>
    <row r="57250" spans="14:16">
      <c r="N57250" s="102"/>
      <c r="O57250" s="93"/>
      <c r="P57250" s="93"/>
    </row>
    <row r="57251" spans="14:16">
      <c r="N57251" s="102"/>
      <c r="O57251" s="93"/>
      <c r="P57251" s="93"/>
    </row>
    <row r="57252" spans="14:16">
      <c r="N57252" s="102"/>
      <c r="O57252" s="93"/>
      <c r="P57252" s="93"/>
    </row>
    <row r="57253" spans="14:16">
      <c r="N57253" s="102"/>
      <c r="O57253" s="93"/>
      <c r="P57253" s="93"/>
    </row>
    <row r="57254" spans="14:16">
      <c r="N57254" s="102"/>
      <c r="O57254" s="93"/>
      <c r="P57254" s="93"/>
    </row>
    <row r="57255" spans="14:16">
      <c r="N57255" s="102"/>
      <c r="O57255" s="93"/>
      <c r="P57255" s="93"/>
    </row>
    <row r="57256" spans="14:16">
      <c r="N57256" s="102"/>
      <c r="O57256" s="93"/>
      <c r="P57256" s="93"/>
    </row>
    <row r="57257" spans="14:16">
      <c r="N57257" s="102"/>
      <c r="O57257" s="93"/>
      <c r="P57257" s="93"/>
    </row>
    <row r="57258" spans="14:16">
      <c r="N57258" s="102"/>
      <c r="O57258" s="93"/>
      <c r="P57258" s="93"/>
    </row>
    <row r="57259" spans="14:16">
      <c r="N57259" s="102"/>
      <c r="O57259" s="93"/>
      <c r="P57259" s="93"/>
    </row>
    <row r="57260" spans="14:16">
      <c r="N57260" s="102"/>
      <c r="O57260" s="93"/>
      <c r="P57260" s="93"/>
    </row>
    <row r="57261" spans="14:16">
      <c r="N57261" s="102"/>
      <c r="O57261" s="93"/>
      <c r="P57261" s="93"/>
    </row>
    <row r="57262" spans="14:16">
      <c r="N57262" s="102"/>
      <c r="O57262" s="93"/>
      <c r="P57262" s="93"/>
    </row>
    <row r="57263" spans="14:16">
      <c r="N57263" s="102"/>
      <c r="O57263" s="93"/>
      <c r="P57263" s="93"/>
    </row>
    <row r="57264" spans="14:16">
      <c r="N57264" s="102"/>
      <c r="O57264" s="93"/>
      <c r="P57264" s="93"/>
    </row>
    <row r="57265" spans="14:16">
      <c r="N57265" s="102"/>
      <c r="O57265" s="93"/>
      <c r="P57265" s="93"/>
    </row>
    <row r="57266" spans="14:16">
      <c r="N57266" s="102"/>
      <c r="O57266" s="93"/>
      <c r="P57266" s="93"/>
    </row>
    <row r="57267" spans="14:16">
      <c r="N57267" s="102"/>
      <c r="O57267" s="93"/>
      <c r="P57267" s="93"/>
    </row>
    <row r="57268" spans="14:16">
      <c r="N57268" s="102"/>
      <c r="O57268" s="93"/>
      <c r="P57268" s="93"/>
    </row>
    <row r="57269" spans="14:16">
      <c r="N57269" s="102"/>
      <c r="O57269" s="93"/>
      <c r="P57269" s="93"/>
    </row>
    <row r="57270" spans="14:16">
      <c r="N57270" s="102"/>
      <c r="O57270" s="93"/>
      <c r="P57270" s="93"/>
    </row>
    <row r="57271" spans="14:16">
      <c r="N57271" s="102"/>
      <c r="O57271" s="93"/>
      <c r="P57271" s="93"/>
    </row>
    <row r="57272" spans="14:16">
      <c r="N57272" s="102"/>
      <c r="O57272" s="93"/>
      <c r="P57272" s="93"/>
    </row>
    <row r="57273" spans="14:16">
      <c r="N57273" s="102"/>
      <c r="O57273" s="93"/>
      <c r="P57273" s="93"/>
    </row>
    <row r="57274" spans="14:16">
      <c r="N57274" s="102"/>
      <c r="O57274" s="93"/>
      <c r="P57274" s="93"/>
    </row>
    <row r="57275" spans="14:16">
      <c r="N57275" s="102"/>
      <c r="O57275" s="93"/>
      <c r="P57275" s="93"/>
    </row>
    <row r="57276" spans="14:16">
      <c r="N57276" s="102"/>
      <c r="O57276" s="93"/>
      <c r="P57276" s="93"/>
    </row>
    <row r="57277" spans="14:16">
      <c r="N57277" s="102"/>
      <c r="O57277" s="93"/>
      <c r="P57277" s="93"/>
    </row>
    <row r="57278" spans="14:16">
      <c r="N57278" s="102"/>
      <c r="O57278" s="93"/>
      <c r="P57278" s="93"/>
    </row>
    <row r="57279" spans="14:16">
      <c r="N57279" s="102"/>
      <c r="O57279" s="93"/>
      <c r="P57279" s="93"/>
    </row>
    <row r="57280" spans="14:16">
      <c r="N57280" s="102"/>
      <c r="O57280" s="93"/>
      <c r="P57280" s="93"/>
    </row>
    <row r="57281" spans="14:16">
      <c r="N57281" s="102"/>
      <c r="O57281" s="93"/>
      <c r="P57281" s="93"/>
    </row>
    <row r="57282" spans="14:16">
      <c r="N57282" s="102"/>
      <c r="O57282" s="93"/>
      <c r="P57282" s="93"/>
    </row>
    <row r="57283" spans="14:16">
      <c r="N57283" s="102"/>
      <c r="O57283" s="93"/>
      <c r="P57283" s="93"/>
    </row>
    <row r="57284" spans="14:16">
      <c r="N57284" s="102"/>
      <c r="O57284" s="93"/>
      <c r="P57284" s="93"/>
    </row>
    <row r="57285" spans="14:16">
      <c r="N57285" s="102"/>
      <c r="O57285" s="93"/>
      <c r="P57285" s="93"/>
    </row>
    <row r="57286" spans="14:16">
      <c r="N57286" s="102"/>
      <c r="O57286" s="93"/>
      <c r="P57286" s="93"/>
    </row>
    <row r="57287" spans="14:16">
      <c r="N57287" s="102"/>
      <c r="O57287" s="93"/>
      <c r="P57287" s="93"/>
    </row>
    <row r="57288" spans="14:16">
      <c r="N57288" s="102"/>
      <c r="O57288" s="93"/>
      <c r="P57288" s="93"/>
    </row>
    <row r="57289" spans="14:16">
      <c r="N57289" s="102"/>
      <c r="O57289" s="93"/>
      <c r="P57289" s="93"/>
    </row>
    <row r="57290" spans="14:16">
      <c r="N57290" s="102"/>
      <c r="O57290" s="93"/>
      <c r="P57290" s="93"/>
    </row>
    <row r="57291" spans="14:16">
      <c r="N57291" s="102"/>
      <c r="O57291" s="93"/>
      <c r="P57291" s="93"/>
    </row>
    <row r="57292" spans="14:16">
      <c r="N57292" s="102"/>
      <c r="O57292" s="93"/>
      <c r="P57292" s="93"/>
    </row>
    <row r="57293" spans="14:16">
      <c r="N57293" s="102"/>
      <c r="O57293" s="93"/>
      <c r="P57293" s="93"/>
    </row>
    <row r="57294" spans="14:16">
      <c r="N57294" s="102"/>
      <c r="O57294" s="93"/>
      <c r="P57294" s="93"/>
    </row>
    <row r="57295" spans="14:16">
      <c r="N57295" s="102"/>
      <c r="O57295" s="93"/>
      <c r="P57295" s="93"/>
    </row>
    <row r="57296" spans="14:16">
      <c r="N57296" s="102"/>
      <c r="O57296" s="93"/>
      <c r="P57296" s="93"/>
    </row>
    <row r="57297" spans="14:16">
      <c r="N57297" s="102"/>
      <c r="O57297" s="93"/>
      <c r="P57297" s="93"/>
    </row>
    <row r="57298" spans="14:16">
      <c r="N57298" s="102"/>
      <c r="O57298" s="93"/>
      <c r="P57298" s="93"/>
    </row>
    <row r="57299" spans="14:16">
      <c r="N57299" s="102"/>
      <c r="O57299" s="93"/>
      <c r="P57299" s="93"/>
    </row>
    <row r="57300" spans="14:16">
      <c r="N57300" s="102"/>
      <c r="O57300" s="93"/>
      <c r="P57300" s="93"/>
    </row>
    <row r="57301" spans="14:16">
      <c r="N57301" s="102"/>
      <c r="O57301" s="93"/>
      <c r="P57301" s="93"/>
    </row>
    <row r="57302" spans="14:16">
      <c r="N57302" s="102"/>
      <c r="O57302" s="93"/>
      <c r="P57302" s="93"/>
    </row>
    <row r="57303" spans="14:16">
      <c r="N57303" s="102"/>
      <c r="O57303" s="93"/>
      <c r="P57303" s="93"/>
    </row>
    <row r="57304" spans="14:16">
      <c r="N57304" s="102"/>
      <c r="O57304" s="93"/>
      <c r="P57304" s="93"/>
    </row>
    <row r="57305" spans="14:16">
      <c r="N57305" s="102"/>
      <c r="O57305" s="93"/>
      <c r="P57305" s="93"/>
    </row>
    <row r="57306" spans="14:16">
      <c r="N57306" s="102"/>
      <c r="O57306" s="93"/>
      <c r="P57306" s="93"/>
    </row>
    <row r="57307" spans="14:16">
      <c r="N57307" s="102"/>
      <c r="O57307" s="93"/>
      <c r="P57307" s="93"/>
    </row>
    <row r="57308" spans="14:16">
      <c r="N57308" s="102"/>
      <c r="O57308" s="93"/>
      <c r="P57308" s="93"/>
    </row>
    <row r="57309" spans="14:16">
      <c r="N57309" s="102"/>
      <c r="O57309" s="93"/>
      <c r="P57309" s="93"/>
    </row>
    <row r="57310" spans="14:16">
      <c r="N57310" s="102"/>
      <c r="O57310" s="93"/>
      <c r="P57310" s="93"/>
    </row>
    <row r="57311" spans="14:16">
      <c r="N57311" s="102"/>
      <c r="O57311" s="93"/>
      <c r="P57311" s="93"/>
    </row>
    <row r="57312" spans="14:16">
      <c r="N57312" s="102"/>
      <c r="O57312" s="93"/>
      <c r="P57312" s="93"/>
    </row>
    <row r="57313" spans="14:16">
      <c r="N57313" s="102"/>
      <c r="O57313" s="93"/>
      <c r="P57313" s="93"/>
    </row>
    <row r="57314" spans="14:16">
      <c r="N57314" s="102"/>
      <c r="O57314" s="93"/>
      <c r="P57314" s="93"/>
    </row>
    <row r="57315" spans="14:16">
      <c r="N57315" s="102"/>
      <c r="O57315" s="93"/>
      <c r="P57315" s="93"/>
    </row>
    <row r="57316" spans="14:16">
      <c r="N57316" s="102"/>
      <c r="O57316" s="93"/>
      <c r="P57316" s="93"/>
    </row>
    <row r="57317" spans="14:16">
      <c r="N57317" s="102"/>
      <c r="O57317" s="93"/>
      <c r="P57317" s="93"/>
    </row>
    <row r="57318" spans="14:16">
      <c r="N57318" s="102"/>
      <c r="O57318" s="93"/>
      <c r="P57318" s="93"/>
    </row>
    <row r="57319" spans="14:16">
      <c r="N57319" s="102"/>
      <c r="O57319" s="93"/>
      <c r="P57319" s="93"/>
    </row>
    <row r="57320" spans="14:16">
      <c r="N57320" s="102"/>
      <c r="O57320" s="93"/>
      <c r="P57320" s="93"/>
    </row>
    <row r="57321" spans="14:16">
      <c r="N57321" s="102"/>
      <c r="O57321" s="93"/>
      <c r="P57321" s="93"/>
    </row>
    <row r="57322" spans="14:16">
      <c r="N57322" s="102"/>
      <c r="O57322" s="93"/>
      <c r="P57322" s="93"/>
    </row>
    <row r="57323" spans="14:16">
      <c r="N57323" s="102"/>
      <c r="O57323" s="93"/>
      <c r="P57323" s="93"/>
    </row>
    <row r="57324" spans="14:16">
      <c r="N57324" s="102"/>
      <c r="O57324" s="93"/>
      <c r="P57324" s="93"/>
    </row>
    <row r="57325" spans="14:16">
      <c r="N57325" s="102"/>
      <c r="O57325" s="93"/>
      <c r="P57325" s="93"/>
    </row>
    <row r="57326" spans="14:16">
      <c r="N57326" s="102"/>
      <c r="O57326" s="93"/>
      <c r="P57326" s="93"/>
    </row>
    <row r="57327" spans="14:16">
      <c r="N57327" s="102"/>
      <c r="O57327" s="93"/>
      <c r="P57327" s="93"/>
    </row>
    <row r="57328" spans="14:16">
      <c r="N57328" s="102"/>
      <c r="O57328" s="93"/>
      <c r="P57328" s="93"/>
    </row>
    <row r="57329" spans="14:16">
      <c r="N57329" s="102"/>
      <c r="O57329" s="93"/>
      <c r="P57329" s="93"/>
    </row>
    <row r="57330" spans="14:16">
      <c r="N57330" s="102"/>
      <c r="O57330" s="93"/>
      <c r="P57330" s="93"/>
    </row>
    <row r="57331" spans="14:16">
      <c r="N57331" s="102"/>
      <c r="O57331" s="93"/>
      <c r="P57331" s="93"/>
    </row>
    <row r="57332" spans="14:16">
      <c r="N57332" s="102"/>
      <c r="O57332" s="93"/>
      <c r="P57332" s="93"/>
    </row>
    <row r="57333" spans="14:16">
      <c r="N57333" s="102"/>
      <c r="O57333" s="93"/>
      <c r="P57333" s="93"/>
    </row>
    <row r="57334" spans="14:16">
      <c r="N57334" s="102"/>
      <c r="O57334" s="93"/>
      <c r="P57334" s="93"/>
    </row>
    <row r="57335" spans="14:16">
      <c r="N57335" s="102"/>
      <c r="O57335" s="93"/>
      <c r="P57335" s="93"/>
    </row>
    <row r="57336" spans="14:16">
      <c r="N57336" s="102"/>
      <c r="O57336" s="93"/>
      <c r="P57336" s="93"/>
    </row>
    <row r="57337" spans="14:16">
      <c r="N57337" s="102"/>
      <c r="O57337" s="93"/>
      <c r="P57337" s="93"/>
    </row>
    <row r="57338" spans="14:16">
      <c r="N57338" s="102"/>
      <c r="O57338" s="93"/>
      <c r="P57338" s="93"/>
    </row>
    <row r="57339" spans="14:16">
      <c r="N57339" s="102"/>
      <c r="O57339" s="93"/>
      <c r="P57339" s="93"/>
    </row>
    <row r="57340" spans="14:16">
      <c r="N57340" s="102"/>
      <c r="O57340" s="93"/>
      <c r="P57340" s="93"/>
    </row>
    <row r="57341" spans="14:16">
      <c r="N57341" s="102"/>
      <c r="O57341" s="93"/>
      <c r="P57341" s="93"/>
    </row>
    <row r="57342" spans="14:16">
      <c r="N57342" s="102"/>
      <c r="O57342" s="93"/>
      <c r="P57342" s="93"/>
    </row>
    <row r="57343" spans="14:16">
      <c r="N57343" s="102"/>
      <c r="O57343" s="93"/>
      <c r="P57343" s="93"/>
    </row>
    <row r="57344" spans="14:16">
      <c r="N57344" s="102"/>
      <c r="O57344" s="93"/>
      <c r="P57344" s="93"/>
    </row>
    <row r="57345" spans="14:16">
      <c r="N57345" s="102"/>
      <c r="O57345" s="93"/>
      <c r="P57345" s="93"/>
    </row>
    <row r="57346" spans="14:16">
      <c r="N57346" s="102"/>
      <c r="O57346" s="93"/>
      <c r="P57346" s="93"/>
    </row>
    <row r="57347" spans="14:16">
      <c r="N57347" s="102"/>
      <c r="O57347" s="93"/>
      <c r="P57347" s="93"/>
    </row>
    <row r="57348" spans="14:16">
      <c r="N57348" s="102"/>
      <c r="O57348" s="93"/>
      <c r="P57348" s="93"/>
    </row>
    <row r="57349" spans="14:16">
      <c r="N57349" s="102"/>
      <c r="O57349" s="93"/>
      <c r="P57349" s="93"/>
    </row>
    <row r="57350" spans="14:16">
      <c r="N57350" s="102"/>
      <c r="O57350" s="93"/>
      <c r="P57350" s="93"/>
    </row>
    <row r="57351" spans="14:16">
      <c r="N57351" s="102"/>
      <c r="O57351" s="93"/>
      <c r="P57351" s="93"/>
    </row>
    <row r="57352" spans="14:16">
      <c r="N57352" s="102"/>
      <c r="O57352" s="93"/>
      <c r="P57352" s="93"/>
    </row>
    <row r="57353" spans="14:16">
      <c r="N57353" s="102"/>
      <c r="O57353" s="93"/>
      <c r="P57353" s="93"/>
    </row>
    <row r="57354" spans="14:16">
      <c r="N57354" s="102"/>
      <c r="O57354" s="93"/>
      <c r="P57354" s="93"/>
    </row>
    <row r="57355" spans="14:16">
      <c r="N57355" s="102"/>
      <c r="O57355" s="93"/>
      <c r="P57355" s="93"/>
    </row>
    <row r="57356" spans="14:16">
      <c r="N57356" s="102"/>
      <c r="O57356" s="93"/>
      <c r="P57356" s="93"/>
    </row>
    <row r="57357" spans="14:16">
      <c r="N57357" s="102"/>
      <c r="O57357" s="93"/>
      <c r="P57357" s="93"/>
    </row>
    <row r="57358" spans="14:16">
      <c r="N57358" s="102"/>
      <c r="O57358" s="93"/>
      <c r="P57358" s="93"/>
    </row>
    <row r="57359" spans="14:16">
      <c r="N57359" s="102"/>
      <c r="O57359" s="93"/>
      <c r="P57359" s="93"/>
    </row>
    <row r="57360" spans="14:16">
      <c r="N57360" s="102"/>
      <c r="O57360" s="93"/>
      <c r="P57360" s="93"/>
    </row>
    <row r="57361" spans="14:16">
      <c r="N57361" s="102"/>
      <c r="O57361" s="93"/>
      <c r="P57361" s="93"/>
    </row>
    <row r="57362" spans="14:16">
      <c r="N57362" s="102"/>
      <c r="O57362" s="93"/>
      <c r="P57362" s="93"/>
    </row>
    <row r="57363" spans="14:16">
      <c r="N57363" s="102"/>
      <c r="O57363" s="93"/>
      <c r="P57363" s="93"/>
    </row>
    <row r="57364" spans="14:16">
      <c r="N57364" s="102"/>
      <c r="O57364" s="93"/>
      <c r="P57364" s="93"/>
    </row>
    <row r="57365" spans="14:16">
      <c r="N57365" s="102"/>
      <c r="O57365" s="93"/>
      <c r="P57365" s="93"/>
    </row>
    <row r="57366" spans="14:16">
      <c r="N57366" s="102"/>
      <c r="O57366" s="93"/>
      <c r="P57366" s="93"/>
    </row>
    <row r="57367" spans="14:16">
      <c r="N57367" s="102"/>
      <c r="O57367" s="93"/>
      <c r="P57367" s="93"/>
    </row>
    <row r="57368" spans="14:16">
      <c r="N57368" s="102"/>
      <c r="O57368" s="93"/>
      <c r="P57368" s="93"/>
    </row>
    <row r="57369" spans="14:16">
      <c r="N57369" s="102"/>
      <c r="O57369" s="93"/>
      <c r="P57369" s="93"/>
    </row>
    <row r="57370" spans="14:16">
      <c r="N57370" s="102"/>
      <c r="O57370" s="93"/>
      <c r="P57370" s="93"/>
    </row>
    <row r="57371" spans="14:16">
      <c r="N57371" s="102"/>
      <c r="O57371" s="93"/>
      <c r="P57371" s="93"/>
    </row>
    <row r="57372" spans="14:16">
      <c r="N57372" s="102"/>
      <c r="O57372" s="93"/>
      <c r="P57372" s="93"/>
    </row>
    <row r="57373" spans="14:16">
      <c r="N57373" s="102"/>
      <c r="O57373" s="93"/>
      <c r="P57373" s="93"/>
    </row>
    <row r="57374" spans="14:16">
      <c r="N57374" s="102"/>
      <c r="O57374" s="93"/>
      <c r="P57374" s="93"/>
    </row>
    <row r="57375" spans="14:16">
      <c r="N57375" s="102"/>
      <c r="O57375" s="93"/>
      <c r="P57375" s="93"/>
    </row>
    <row r="57376" spans="14:16">
      <c r="N57376" s="102"/>
      <c r="O57376" s="93"/>
      <c r="P57376" s="93"/>
    </row>
    <row r="57377" spans="14:16">
      <c r="N57377" s="102"/>
      <c r="O57377" s="93"/>
      <c r="P57377" s="93"/>
    </row>
    <row r="57378" spans="14:16">
      <c r="N57378" s="102"/>
      <c r="O57378" s="93"/>
      <c r="P57378" s="93"/>
    </row>
    <row r="57379" spans="14:16">
      <c r="N57379" s="102"/>
      <c r="O57379" s="93"/>
      <c r="P57379" s="93"/>
    </row>
    <row r="57380" spans="14:16">
      <c r="N57380" s="102"/>
      <c r="O57380" s="93"/>
      <c r="P57380" s="93"/>
    </row>
    <row r="57381" spans="14:16">
      <c r="N57381" s="102"/>
      <c r="O57381" s="93"/>
      <c r="P57381" s="93"/>
    </row>
    <row r="57382" spans="14:16">
      <c r="N57382" s="102"/>
      <c r="O57382" s="93"/>
      <c r="P57382" s="93"/>
    </row>
    <row r="57383" spans="14:16">
      <c r="N57383" s="102"/>
      <c r="O57383" s="93"/>
      <c r="P57383" s="93"/>
    </row>
    <row r="57384" spans="14:16">
      <c r="N57384" s="102"/>
      <c r="O57384" s="93"/>
      <c r="P57384" s="93"/>
    </row>
    <row r="57385" spans="14:16">
      <c r="N57385" s="102"/>
      <c r="O57385" s="93"/>
      <c r="P57385" s="93"/>
    </row>
    <row r="57386" spans="14:16">
      <c r="N57386" s="102"/>
      <c r="O57386" s="93"/>
      <c r="P57386" s="93"/>
    </row>
    <row r="57387" spans="14:16">
      <c r="N57387" s="102"/>
      <c r="O57387" s="93"/>
      <c r="P57387" s="93"/>
    </row>
    <row r="57388" spans="14:16">
      <c r="N57388" s="102"/>
      <c r="O57388" s="93"/>
      <c r="P57388" s="93"/>
    </row>
    <row r="57389" spans="14:16">
      <c r="N57389" s="102"/>
      <c r="O57389" s="93"/>
      <c r="P57389" s="93"/>
    </row>
    <row r="57390" spans="14:16">
      <c r="N57390" s="102"/>
      <c r="O57390" s="93"/>
      <c r="P57390" s="93"/>
    </row>
    <row r="57391" spans="14:16">
      <c r="N57391" s="102"/>
      <c r="O57391" s="93"/>
      <c r="P57391" s="93"/>
    </row>
    <row r="57392" spans="14:16">
      <c r="N57392" s="102"/>
      <c r="O57392" s="93"/>
      <c r="P57392" s="93"/>
    </row>
    <row r="57393" spans="14:16">
      <c r="N57393" s="102"/>
      <c r="O57393" s="93"/>
      <c r="P57393" s="93"/>
    </row>
    <row r="57394" spans="14:16">
      <c r="N57394" s="102"/>
      <c r="O57394" s="93"/>
      <c r="P57394" s="93"/>
    </row>
    <row r="57395" spans="14:16">
      <c r="N57395" s="102"/>
      <c r="O57395" s="93"/>
      <c r="P57395" s="93"/>
    </row>
    <row r="57396" spans="14:16">
      <c r="N57396" s="102"/>
      <c r="O57396" s="93"/>
      <c r="P57396" s="93"/>
    </row>
    <row r="57397" spans="14:16">
      <c r="N57397" s="102"/>
      <c r="O57397" s="93"/>
      <c r="P57397" s="93"/>
    </row>
    <row r="57398" spans="14:16">
      <c r="N57398" s="102"/>
      <c r="O57398" s="93"/>
      <c r="P57398" s="93"/>
    </row>
    <row r="57399" spans="14:16">
      <c r="N57399" s="102"/>
      <c r="O57399" s="93"/>
      <c r="P57399" s="93"/>
    </row>
    <row r="57400" spans="14:16">
      <c r="N57400" s="102"/>
      <c r="O57400" s="93"/>
      <c r="P57400" s="93"/>
    </row>
    <row r="57401" spans="14:16">
      <c r="N57401" s="102"/>
      <c r="O57401" s="93"/>
      <c r="P57401" s="93"/>
    </row>
    <row r="57402" spans="14:16">
      <c r="N57402" s="102"/>
      <c r="O57402" s="93"/>
      <c r="P57402" s="93"/>
    </row>
    <row r="57403" spans="14:16">
      <c r="N57403" s="102"/>
      <c r="O57403" s="93"/>
      <c r="P57403" s="93"/>
    </row>
    <row r="57404" spans="14:16">
      <c r="N57404" s="102"/>
      <c r="O57404" s="93"/>
      <c r="P57404" s="93"/>
    </row>
    <row r="57405" spans="14:16">
      <c r="N57405" s="102"/>
      <c r="O57405" s="93"/>
      <c r="P57405" s="93"/>
    </row>
    <row r="57406" spans="14:16">
      <c r="N57406" s="102"/>
      <c r="O57406" s="93"/>
      <c r="P57406" s="93"/>
    </row>
    <row r="57407" spans="14:16">
      <c r="N57407" s="102"/>
      <c r="O57407" s="93"/>
      <c r="P57407" s="93"/>
    </row>
    <row r="57408" spans="14:16">
      <c r="N57408" s="102"/>
      <c r="O57408" s="93"/>
      <c r="P57408" s="93"/>
    </row>
    <row r="57409" spans="14:16">
      <c r="N57409" s="102"/>
      <c r="O57409" s="93"/>
      <c r="P57409" s="93"/>
    </row>
    <row r="57410" spans="14:16">
      <c r="N57410" s="102"/>
      <c r="O57410" s="93"/>
      <c r="P57410" s="93"/>
    </row>
    <row r="57411" spans="14:16">
      <c r="N57411" s="102"/>
      <c r="O57411" s="93"/>
      <c r="P57411" s="93"/>
    </row>
    <row r="57412" spans="14:16">
      <c r="N57412" s="102"/>
      <c r="O57412" s="93"/>
      <c r="P57412" s="93"/>
    </row>
    <row r="57413" spans="14:16">
      <c r="N57413" s="102"/>
      <c r="O57413" s="93"/>
      <c r="P57413" s="93"/>
    </row>
    <row r="57414" spans="14:16">
      <c r="N57414" s="102"/>
      <c r="O57414" s="93"/>
      <c r="P57414" s="93"/>
    </row>
    <row r="57415" spans="14:16">
      <c r="N57415" s="102"/>
      <c r="O57415" s="93"/>
      <c r="P57415" s="93"/>
    </row>
    <row r="57416" spans="14:16">
      <c r="N57416" s="102"/>
      <c r="O57416" s="93"/>
      <c r="P57416" s="93"/>
    </row>
    <row r="57417" spans="14:16">
      <c r="N57417" s="102"/>
      <c r="O57417" s="93"/>
      <c r="P57417" s="93"/>
    </row>
    <row r="57418" spans="14:16">
      <c r="N57418" s="102"/>
      <c r="O57418" s="93"/>
      <c r="P57418" s="93"/>
    </row>
    <row r="57419" spans="14:16">
      <c r="N57419" s="102"/>
      <c r="O57419" s="93"/>
      <c r="P57419" s="93"/>
    </row>
    <row r="57420" spans="14:16">
      <c r="N57420" s="102"/>
      <c r="O57420" s="93"/>
      <c r="P57420" s="93"/>
    </row>
    <row r="57421" spans="14:16">
      <c r="N57421" s="102"/>
      <c r="O57421" s="93"/>
      <c r="P57421" s="93"/>
    </row>
    <row r="57422" spans="14:16">
      <c r="N57422" s="102"/>
      <c r="O57422" s="93"/>
      <c r="P57422" s="93"/>
    </row>
    <row r="57423" spans="14:16">
      <c r="N57423" s="102"/>
      <c r="O57423" s="93"/>
      <c r="P57423" s="93"/>
    </row>
    <row r="57424" spans="14:16">
      <c r="N57424" s="102"/>
      <c r="O57424" s="93"/>
      <c r="P57424" s="93"/>
    </row>
    <row r="57425" spans="14:16">
      <c r="N57425" s="102"/>
      <c r="O57425" s="93"/>
      <c r="P57425" s="93"/>
    </row>
    <row r="57426" spans="14:16">
      <c r="N57426" s="102"/>
      <c r="O57426" s="93"/>
      <c r="P57426" s="93"/>
    </row>
    <row r="57427" spans="14:16">
      <c r="N57427" s="102"/>
      <c r="O57427" s="93"/>
      <c r="P57427" s="93"/>
    </row>
    <row r="57428" spans="14:16">
      <c r="N57428" s="102"/>
      <c r="O57428" s="93"/>
      <c r="P57428" s="93"/>
    </row>
    <row r="57429" spans="14:16">
      <c r="N57429" s="102"/>
      <c r="O57429" s="93"/>
      <c r="P57429" s="93"/>
    </row>
    <row r="57430" spans="14:16">
      <c r="N57430" s="102"/>
      <c r="O57430" s="93"/>
      <c r="P57430" s="93"/>
    </row>
    <row r="57431" spans="14:16">
      <c r="N57431" s="102"/>
      <c r="O57431" s="93"/>
      <c r="P57431" s="93"/>
    </row>
    <row r="57432" spans="14:16">
      <c r="N57432" s="102"/>
      <c r="O57432" s="93"/>
      <c r="P57432" s="93"/>
    </row>
    <row r="57433" spans="14:16">
      <c r="N57433" s="102"/>
      <c r="O57433" s="93"/>
      <c r="P57433" s="93"/>
    </row>
    <row r="57434" spans="14:16">
      <c r="N57434" s="102"/>
      <c r="O57434" s="93"/>
      <c r="P57434" s="93"/>
    </row>
    <row r="57435" spans="14:16">
      <c r="N57435" s="102"/>
      <c r="O57435" s="93"/>
      <c r="P57435" s="93"/>
    </row>
    <row r="57436" spans="14:16">
      <c r="N57436" s="102"/>
      <c r="O57436" s="93"/>
      <c r="P57436" s="93"/>
    </row>
    <row r="57437" spans="14:16">
      <c r="N57437" s="102"/>
      <c r="O57437" s="93"/>
      <c r="P57437" s="93"/>
    </row>
    <row r="57438" spans="14:16">
      <c r="N57438" s="102"/>
      <c r="O57438" s="93"/>
      <c r="P57438" s="93"/>
    </row>
    <row r="57439" spans="14:16">
      <c r="N57439" s="102"/>
      <c r="O57439" s="93"/>
      <c r="P57439" s="93"/>
    </row>
    <row r="57440" spans="14:16">
      <c r="N57440" s="102"/>
      <c r="O57440" s="93"/>
      <c r="P57440" s="93"/>
    </row>
    <row r="57441" spans="14:16">
      <c r="N57441" s="102"/>
      <c r="O57441" s="93"/>
      <c r="P57441" s="93"/>
    </row>
    <row r="57442" spans="14:16">
      <c r="N57442" s="102"/>
      <c r="O57442" s="93"/>
      <c r="P57442" s="93"/>
    </row>
    <row r="57443" spans="14:16">
      <c r="N57443" s="102"/>
      <c r="O57443" s="93"/>
      <c r="P57443" s="93"/>
    </row>
    <row r="57444" spans="14:16">
      <c r="N57444" s="102"/>
      <c r="O57444" s="93"/>
      <c r="P57444" s="93"/>
    </row>
    <row r="57445" spans="14:16">
      <c r="N57445" s="102"/>
      <c r="O57445" s="93"/>
      <c r="P57445" s="93"/>
    </row>
    <row r="57446" spans="14:16">
      <c r="N57446" s="102"/>
      <c r="O57446" s="93"/>
      <c r="P57446" s="93"/>
    </row>
    <row r="57447" spans="14:16">
      <c r="N57447" s="102"/>
      <c r="O57447" s="93"/>
      <c r="P57447" s="93"/>
    </row>
    <row r="57448" spans="14:16">
      <c r="N57448" s="102"/>
      <c r="O57448" s="93"/>
      <c r="P57448" s="93"/>
    </row>
    <row r="57449" spans="14:16">
      <c r="N57449" s="102"/>
      <c r="O57449" s="93"/>
      <c r="P57449" s="93"/>
    </row>
    <row r="57450" spans="14:16">
      <c r="N57450" s="102"/>
      <c r="O57450" s="93"/>
      <c r="P57450" s="93"/>
    </row>
    <row r="57451" spans="14:16">
      <c r="N57451" s="102"/>
      <c r="O57451" s="93"/>
      <c r="P57451" s="93"/>
    </row>
    <row r="57452" spans="14:16">
      <c r="N57452" s="102"/>
      <c r="O57452" s="93"/>
      <c r="P57452" s="93"/>
    </row>
    <row r="57453" spans="14:16">
      <c r="N57453" s="102"/>
      <c r="O57453" s="93"/>
      <c r="P57453" s="93"/>
    </row>
    <row r="57454" spans="14:16">
      <c r="N57454" s="102"/>
      <c r="O57454" s="93"/>
      <c r="P57454" s="93"/>
    </row>
    <row r="57455" spans="14:16">
      <c r="N57455" s="102"/>
      <c r="O57455" s="93"/>
      <c r="P57455" s="93"/>
    </row>
    <row r="57456" spans="14:16">
      <c r="N57456" s="102"/>
      <c r="O57456" s="93"/>
      <c r="P57456" s="93"/>
    </row>
    <row r="57457" spans="14:16">
      <c r="N57457" s="102"/>
      <c r="O57457" s="93"/>
      <c r="P57457" s="93"/>
    </row>
    <row r="57458" spans="14:16">
      <c r="N57458" s="102"/>
      <c r="O57458" s="93"/>
      <c r="P57458" s="93"/>
    </row>
    <row r="57459" spans="14:16">
      <c r="N57459" s="102"/>
      <c r="O57459" s="93"/>
      <c r="P57459" s="93"/>
    </row>
    <row r="57460" spans="14:16">
      <c r="N57460" s="102"/>
      <c r="O57460" s="93"/>
      <c r="P57460" s="93"/>
    </row>
    <row r="57461" spans="14:16">
      <c r="N57461" s="102"/>
      <c r="O57461" s="93"/>
      <c r="P57461" s="93"/>
    </row>
    <row r="57462" spans="14:16">
      <c r="N57462" s="102"/>
      <c r="O57462" s="93"/>
      <c r="P57462" s="93"/>
    </row>
    <row r="57463" spans="14:16">
      <c r="N57463" s="102"/>
      <c r="O57463" s="93"/>
      <c r="P57463" s="93"/>
    </row>
    <row r="57464" spans="14:16">
      <c r="N57464" s="102"/>
      <c r="O57464" s="93"/>
      <c r="P57464" s="93"/>
    </row>
    <row r="57465" spans="14:16">
      <c r="N57465" s="102"/>
      <c r="O57465" s="93"/>
      <c r="P57465" s="93"/>
    </row>
    <row r="57466" spans="14:16">
      <c r="N57466" s="102"/>
      <c r="O57466" s="93"/>
      <c r="P57466" s="93"/>
    </row>
    <row r="57467" spans="14:16">
      <c r="N57467" s="102"/>
      <c r="O57467" s="93"/>
      <c r="P57467" s="93"/>
    </row>
    <row r="57468" spans="14:16">
      <c r="N57468" s="102"/>
      <c r="O57468" s="93"/>
      <c r="P57468" s="93"/>
    </row>
    <row r="57469" spans="14:16">
      <c r="N57469" s="102"/>
      <c r="O57469" s="93"/>
      <c r="P57469" s="93"/>
    </row>
    <row r="57470" spans="14:16">
      <c r="N57470" s="102"/>
      <c r="O57470" s="93"/>
      <c r="P57470" s="93"/>
    </row>
    <row r="57471" spans="14:16">
      <c r="N57471" s="102"/>
      <c r="O57471" s="93"/>
      <c r="P57471" s="93"/>
    </row>
    <row r="57472" spans="14:16">
      <c r="N57472" s="102"/>
      <c r="O57472" s="93"/>
      <c r="P57472" s="93"/>
    </row>
    <row r="57473" spans="14:16">
      <c r="N57473" s="102"/>
      <c r="O57473" s="93"/>
      <c r="P57473" s="93"/>
    </row>
    <row r="57474" spans="14:16">
      <c r="N57474" s="102"/>
      <c r="O57474" s="93"/>
      <c r="P57474" s="93"/>
    </row>
    <row r="57475" spans="14:16">
      <c r="N57475" s="102"/>
      <c r="O57475" s="93"/>
      <c r="P57475" s="93"/>
    </row>
    <row r="57476" spans="14:16">
      <c r="N57476" s="102"/>
      <c r="O57476" s="93"/>
      <c r="P57476" s="93"/>
    </row>
    <row r="57477" spans="14:16">
      <c r="N57477" s="102"/>
      <c r="O57477" s="93"/>
      <c r="P57477" s="93"/>
    </row>
    <row r="57478" spans="14:16">
      <c r="N57478" s="102"/>
      <c r="O57478" s="93"/>
      <c r="P57478" s="93"/>
    </row>
    <row r="57479" spans="14:16">
      <c r="N57479" s="102"/>
      <c r="O57479" s="93"/>
      <c r="P57479" s="93"/>
    </row>
    <row r="57480" spans="14:16">
      <c r="N57480" s="102"/>
      <c r="O57480" s="93"/>
      <c r="P57480" s="93"/>
    </row>
    <row r="57481" spans="14:16">
      <c r="N57481" s="102"/>
      <c r="O57481" s="93"/>
      <c r="P57481" s="93"/>
    </row>
    <row r="57482" spans="14:16">
      <c r="N57482" s="102"/>
      <c r="O57482" s="93"/>
      <c r="P57482" s="93"/>
    </row>
    <row r="57483" spans="14:16">
      <c r="N57483" s="102"/>
      <c r="O57483" s="93"/>
      <c r="P57483" s="93"/>
    </row>
    <row r="57484" spans="14:16">
      <c r="N57484" s="102"/>
      <c r="O57484" s="93"/>
      <c r="P57484" s="93"/>
    </row>
    <row r="57485" spans="14:16">
      <c r="N57485" s="102"/>
      <c r="O57485" s="93"/>
      <c r="P57485" s="93"/>
    </row>
    <row r="57486" spans="14:16">
      <c r="N57486" s="102"/>
      <c r="O57486" s="93"/>
      <c r="P57486" s="93"/>
    </row>
    <row r="57487" spans="14:16">
      <c r="N57487" s="102"/>
      <c r="O57487" s="93"/>
      <c r="P57487" s="93"/>
    </row>
    <row r="57488" spans="14:16">
      <c r="N57488" s="102"/>
      <c r="O57488" s="93"/>
      <c r="P57488" s="93"/>
    </row>
    <row r="57489" spans="14:16">
      <c r="N57489" s="102"/>
      <c r="O57489" s="93"/>
      <c r="P57489" s="93"/>
    </row>
    <row r="57490" spans="14:16">
      <c r="N57490" s="102"/>
      <c r="O57490" s="93"/>
      <c r="P57490" s="93"/>
    </row>
    <row r="57491" spans="14:16">
      <c r="N57491" s="102"/>
      <c r="O57491" s="93"/>
      <c r="P57491" s="93"/>
    </row>
    <row r="57492" spans="14:16">
      <c r="N57492" s="102"/>
      <c r="O57492" s="93"/>
      <c r="P57492" s="93"/>
    </row>
    <row r="57493" spans="14:16">
      <c r="N57493" s="102"/>
      <c r="O57493" s="93"/>
      <c r="P57493" s="93"/>
    </row>
    <row r="57494" spans="14:16">
      <c r="N57494" s="102"/>
      <c r="O57494" s="93"/>
      <c r="P57494" s="93"/>
    </row>
    <row r="57495" spans="14:16">
      <c r="N57495" s="102"/>
      <c r="O57495" s="93"/>
      <c r="P57495" s="93"/>
    </row>
    <row r="57496" spans="14:16">
      <c r="N57496" s="102"/>
      <c r="O57496" s="93"/>
      <c r="P57496" s="93"/>
    </row>
    <row r="57497" spans="14:16">
      <c r="N57497" s="102"/>
      <c r="O57497" s="93"/>
      <c r="P57497" s="93"/>
    </row>
    <row r="57498" spans="14:16">
      <c r="N57498" s="102"/>
      <c r="O57498" s="93"/>
      <c r="P57498" s="93"/>
    </row>
    <row r="57499" spans="14:16">
      <c r="N57499" s="102"/>
      <c r="O57499" s="93"/>
      <c r="P57499" s="93"/>
    </row>
    <row r="57500" spans="14:16">
      <c r="N57500" s="102"/>
      <c r="O57500" s="93"/>
      <c r="P57500" s="93"/>
    </row>
    <row r="57501" spans="14:16">
      <c r="N57501" s="102"/>
      <c r="O57501" s="93"/>
      <c r="P57501" s="93"/>
    </row>
    <row r="57502" spans="14:16">
      <c r="N57502" s="102"/>
      <c r="O57502" s="93"/>
      <c r="P57502" s="93"/>
    </row>
    <row r="57503" spans="14:16">
      <c r="N57503" s="102"/>
      <c r="O57503" s="93"/>
      <c r="P57503" s="93"/>
    </row>
    <row r="57504" spans="14:16">
      <c r="N57504" s="102"/>
      <c r="O57504" s="93"/>
      <c r="P57504" s="93"/>
    </row>
    <row r="57505" spans="14:16">
      <c r="N57505" s="102"/>
      <c r="O57505" s="93"/>
      <c r="P57505" s="93"/>
    </row>
    <row r="57506" spans="14:16">
      <c r="N57506" s="102"/>
      <c r="O57506" s="93"/>
      <c r="P57506" s="93"/>
    </row>
    <row r="57507" spans="14:16">
      <c r="N57507" s="102"/>
      <c r="O57507" s="93"/>
      <c r="P57507" s="93"/>
    </row>
    <row r="57508" spans="14:16">
      <c r="N57508" s="102"/>
      <c r="O57508" s="93"/>
      <c r="P57508" s="93"/>
    </row>
    <row r="57509" spans="14:16">
      <c r="N57509" s="102"/>
      <c r="O57509" s="93"/>
      <c r="P57509" s="93"/>
    </row>
    <row r="57510" spans="14:16">
      <c r="N57510" s="102"/>
      <c r="O57510" s="93"/>
      <c r="P57510" s="93"/>
    </row>
    <row r="57511" spans="14:16">
      <c r="N57511" s="102"/>
      <c r="O57511" s="93"/>
      <c r="P57511" s="93"/>
    </row>
    <row r="57512" spans="14:16">
      <c r="N57512" s="102"/>
      <c r="O57512" s="93"/>
      <c r="P57512" s="93"/>
    </row>
    <row r="57513" spans="14:16">
      <c r="N57513" s="102"/>
      <c r="O57513" s="93"/>
      <c r="P57513" s="93"/>
    </row>
    <row r="57514" spans="14:16">
      <c r="N57514" s="102"/>
      <c r="O57514" s="93"/>
      <c r="P57514" s="93"/>
    </row>
    <row r="57515" spans="14:16">
      <c r="N57515" s="102"/>
      <c r="O57515" s="93"/>
      <c r="P57515" s="93"/>
    </row>
    <row r="57516" spans="14:16">
      <c r="N57516" s="102"/>
      <c r="O57516" s="93"/>
      <c r="P57516" s="93"/>
    </row>
    <row r="57517" spans="14:16">
      <c r="N57517" s="102"/>
      <c r="O57517" s="93"/>
      <c r="P57517" s="93"/>
    </row>
    <row r="57518" spans="14:16">
      <c r="N57518" s="102"/>
      <c r="O57518" s="93"/>
      <c r="P57518" s="93"/>
    </row>
    <row r="57519" spans="14:16">
      <c r="N57519" s="102"/>
      <c r="O57519" s="93"/>
      <c r="P57519" s="93"/>
    </row>
    <row r="57520" spans="14:16">
      <c r="N57520" s="102"/>
      <c r="O57520" s="93"/>
      <c r="P57520" s="93"/>
    </row>
    <row r="57521" spans="14:16">
      <c r="N57521" s="102"/>
      <c r="O57521" s="93"/>
      <c r="P57521" s="93"/>
    </row>
    <row r="57522" spans="14:16">
      <c r="N57522" s="102"/>
      <c r="O57522" s="93"/>
      <c r="P57522" s="93"/>
    </row>
    <row r="57523" spans="14:16">
      <c r="N57523" s="102"/>
      <c r="O57523" s="93"/>
      <c r="P57523" s="93"/>
    </row>
    <row r="57524" spans="14:16">
      <c r="N57524" s="102"/>
      <c r="O57524" s="93"/>
      <c r="P57524" s="93"/>
    </row>
    <row r="57525" spans="14:16">
      <c r="N57525" s="102"/>
      <c r="O57525" s="93"/>
      <c r="P57525" s="93"/>
    </row>
    <row r="57526" spans="14:16">
      <c r="N57526" s="102"/>
      <c r="O57526" s="93"/>
      <c r="P57526" s="93"/>
    </row>
    <row r="57527" spans="14:16">
      <c r="N57527" s="102"/>
      <c r="O57527" s="93"/>
      <c r="P57527" s="93"/>
    </row>
    <row r="57528" spans="14:16">
      <c r="N57528" s="102"/>
      <c r="O57528" s="93"/>
      <c r="P57528" s="93"/>
    </row>
    <row r="57529" spans="14:16">
      <c r="N57529" s="102"/>
      <c r="O57529" s="93"/>
      <c r="P57529" s="93"/>
    </row>
    <row r="57530" spans="14:16">
      <c r="N57530" s="102"/>
      <c r="O57530" s="93"/>
      <c r="P57530" s="93"/>
    </row>
    <row r="57531" spans="14:16">
      <c r="N57531" s="102"/>
      <c r="O57531" s="93"/>
      <c r="P57531" s="93"/>
    </row>
    <row r="57532" spans="14:16">
      <c r="N57532" s="102"/>
      <c r="O57532" s="93"/>
      <c r="P57532" s="93"/>
    </row>
    <row r="57533" spans="14:16">
      <c r="N57533" s="102"/>
      <c r="O57533" s="93"/>
      <c r="P57533" s="93"/>
    </row>
    <row r="57534" spans="14:16">
      <c r="N57534" s="102"/>
      <c r="O57534" s="93"/>
      <c r="P57534" s="93"/>
    </row>
    <row r="57535" spans="14:16">
      <c r="N57535" s="102"/>
      <c r="O57535" s="93"/>
      <c r="P57535" s="93"/>
    </row>
    <row r="57536" spans="14:16">
      <c r="N57536" s="102"/>
      <c r="O57536" s="93"/>
      <c r="P57536" s="93"/>
    </row>
    <row r="57537" spans="14:16">
      <c r="N57537" s="102"/>
      <c r="O57537" s="93"/>
      <c r="P57537" s="93"/>
    </row>
    <row r="57538" spans="14:16">
      <c r="N57538" s="102"/>
      <c r="O57538" s="93"/>
      <c r="P57538" s="93"/>
    </row>
    <row r="57539" spans="14:16">
      <c r="N57539" s="102"/>
      <c r="O57539" s="93"/>
      <c r="P57539" s="93"/>
    </row>
    <row r="57540" spans="14:16">
      <c r="N57540" s="102"/>
      <c r="O57540" s="93"/>
      <c r="P57540" s="93"/>
    </row>
    <row r="57541" spans="14:16">
      <c r="N57541" s="102"/>
      <c r="O57541" s="93"/>
      <c r="P57541" s="93"/>
    </row>
    <row r="57542" spans="14:16">
      <c r="N57542" s="102"/>
      <c r="O57542" s="93"/>
      <c r="P57542" s="93"/>
    </row>
    <row r="57543" spans="14:16">
      <c r="N57543" s="102"/>
      <c r="O57543" s="93"/>
      <c r="P57543" s="93"/>
    </row>
    <row r="57544" spans="14:16">
      <c r="N57544" s="102"/>
      <c r="O57544" s="93"/>
      <c r="P57544" s="93"/>
    </row>
    <row r="57545" spans="14:16">
      <c r="N57545" s="102"/>
      <c r="O57545" s="93"/>
      <c r="P57545" s="93"/>
    </row>
    <row r="57546" spans="14:16">
      <c r="N57546" s="102"/>
      <c r="O57546" s="93"/>
      <c r="P57546" s="93"/>
    </row>
    <row r="57547" spans="14:16">
      <c r="N57547" s="102"/>
      <c r="O57547" s="93"/>
      <c r="P57547" s="93"/>
    </row>
    <row r="57548" spans="14:16">
      <c r="N57548" s="102"/>
      <c r="O57548" s="93"/>
      <c r="P57548" s="93"/>
    </row>
    <row r="57549" spans="14:16">
      <c r="N57549" s="102"/>
      <c r="O57549" s="93"/>
      <c r="P57549" s="93"/>
    </row>
    <row r="57550" spans="14:16">
      <c r="N57550" s="102"/>
      <c r="O57550" s="93"/>
      <c r="P57550" s="93"/>
    </row>
    <row r="57551" spans="14:16">
      <c r="N57551" s="102"/>
      <c r="O57551" s="93"/>
      <c r="P57551" s="93"/>
    </row>
    <row r="57552" spans="14:16">
      <c r="N57552" s="102"/>
      <c r="O57552" s="93"/>
      <c r="P57552" s="93"/>
    </row>
    <row r="57553" spans="14:16">
      <c r="N57553" s="102"/>
      <c r="O57553" s="93"/>
      <c r="P57553" s="93"/>
    </row>
    <row r="57554" spans="14:16">
      <c r="N57554" s="102"/>
      <c r="O57554" s="93"/>
      <c r="P57554" s="93"/>
    </row>
    <row r="57555" spans="14:16">
      <c r="N57555" s="102"/>
      <c r="O57555" s="93"/>
      <c r="P57555" s="93"/>
    </row>
    <row r="57556" spans="14:16">
      <c r="N57556" s="102"/>
      <c r="O57556" s="93"/>
      <c r="P57556" s="93"/>
    </row>
    <row r="57557" spans="14:16">
      <c r="N57557" s="102"/>
      <c r="O57557" s="93"/>
      <c r="P57557" s="93"/>
    </row>
    <row r="57558" spans="14:16">
      <c r="N57558" s="102"/>
      <c r="O57558" s="93"/>
      <c r="P57558" s="93"/>
    </row>
    <row r="57559" spans="14:16">
      <c r="N57559" s="102"/>
      <c r="O57559" s="93"/>
      <c r="P57559" s="93"/>
    </row>
    <row r="57560" spans="14:16">
      <c r="N57560" s="102"/>
      <c r="O57560" s="93"/>
      <c r="P57560" s="93"/>
    </row>
    <row r="57561" spans="14:16">
      <c r="N57561" s="102"/>
      <c r="O57561" s="93"/>
      <c r="P57561" s="93"/>
    </row>
    <row r="57562" spans="14:16">
      <c r="N57562" s="102"/>
      <c r="O57562" s="93"/>
      <c r="P57562" s="93"/>
    </row>
    <row r="57563" spans="14:16">
      <c r="N57563" s="102"/>
      <c r="O57563" s="93"/>
      <c r="P57563" s="93"/>
    </row>
    <row r="57564" spans="14:16">
      <c r="N57564" s="102"/>
      <c r="O57564" s="93"/>
      <c r="P57564" s="93"/>
    </row>
    <row r="57565" spans="14:16">
      <c r="N57565" s="102"/>
      <c r="O57565" s="93"/>
      <c r="P57565" s="93"/>
    </row>
    <row r="57566" spans="14:16">
      <c r="N57566" s="102"/>
      <c r="O57566" s="93"/>
      <c r="P57566" s="93"/>
    </row>
    <row r="57567" spans="14:16">
      <c r="N57567" s="102"/>
      <c r="O57567" s="93"/>
      <c r="P57567" s="93"/>
    </row>
    <row r="57568" spans="14:16">
      <c r="N57568" s="102"/>
      <c r="O57568" s="93"/>
      <c r="P57568" s="93"/>
    </row>
    <row r="57569" spans="14:16">
      <c r="N57569" s="102"/>
      <c r="O57569" s="93"/>
      <c r="P57569" s="93"/>
    </row>
    <row r="57570" spans="14:16">
      <c r="N57570" s="102"/>
      <c r="O57570" s="93"/>
      <c r="P57570" s="93"/>
    </row>
    <row r="57571" spans="14:16">
      <c r="N57571" s="102"/>
      <c r="O57571" s="93"/>
      <c r="P57571" s="93"/>
    </row>
    <row r="57572" spans="14:16">
      <c r="N57572" s="102"/>
      <c r="O57572" s="93"/>
      <c r="P57572" s="93"/>
    </row>
    <row r="57573" spans="14:16">
      <c r="N57573" s="102"/>
      <c r="O57573" s="93"/>
      <c r="P57573" s="93"/>
    </row>
    <row r="57574" spans="14:16">
      <c r="N57574" s="102"/>
      <c r="O57574" s="93"/>
      <c r="P57574" s="93"/>
    </row>
    <row r="57575" spans="14:16">
      <c r="N57575" s="102"/>
      <c r="O57575" s="93"/>
      <c r="P57575" s="93"/>
    </row>
    <row r="57576" spans="14:16">
      <c r="N57576" s="102"/>
      <c r="O57576" s="93"/>
      <c r="P57576" s="93"/>
    </row>
    <row r="57577" spans="14:16">
      <c r="N57577" s="102"/>
      <c r="O57577" s="93"/>
      <c r="P57577" s="93"/>
    </row>
    <row r="57578" spans="14:16">
      <c r="N57578" s="102"/>
      <c r="O57578" s="93"/>
      <c r="P57578" s="93"/>
    </row>
    <row r="57579" spans="14:16">
      <c r="N57579" s="102"/>
      <c r="O57579" s="93"/>
      <c r="P57579" s="93"/>
    </row>
    <row r="57580" spans="14:16">
      <c r="N57580" s="102"/>
      <c r="O57580" s="93"/>
      <c r="P57580" s="93"/>
    </row>
    <row r="57581" spans="14:16">
      <c r="N57581" s="102"/>
      <c r="O57581" s="93"/>
      <c r="P57581" s="93"/>
    </row>
    <row r="57582" spans="14:16">
      <c r="N57582" s="102"/>
      <c r="O57582" s="93"/>
      <c r="P57582" s="93"/>
    </row>
    <row r="57583" spans="14:16">
      <c r="N57583" s="102"/>
      <c r="O57583" s="93"/>
      <c r="P57583" s="93"/>
    </row>
    <row r="57584" spans="14:16">
      <c r="N57584" s="102"/>
      <c r="O57584" s="93"/>
      <c r="P57584" s="93"/>
    </row>
    <row r="57585" spans="14:16">
      <c r="N57585" s="102"/>
      <c r="O57585" s="93"/>
      <c r="P57585" s="93"/>
    </row>
    <row r="57586" spans="14:16">
      <c r="N57586" s="102"/>
      <c r="O57586" s="93"/>
      <c r="P57586" s="93"/>
    </row>
    <row r="57587" spans="14:16">
      <c r="N57587" s="102"/>
      <c r="O57587" s="93"/>
      <c r="P57587" s="93"/>
    </row>
    <row r="57588" spans="14:16">
      <c r="N57588" s="102"/>
      <c r="O57588" s="93"/>
      <c r="P57588" s="93"/>
    </row>
    <row r="57589" spans="14:16">
      <c r="N57589" s="102"/>
      <c r="O57589" s="93"/>
      <c r="P57589" s="93"/>
    </row>
    <row r="57590" spans="14:16">
      <c r="N57590" s="102"/>
      <c r="O57590" s="93"/>
      <c r="P57590" s="93"/>
    </row>
    <row r="57591" spans="14:16">
      <c r="N57591" s="102"/>
      <c r="O57591" s="93"/>
      <c r="P57591" s="93"/>
    </row>
    <row r="57592" spans="14:16">
      <c r="N57592" s="102"/>
      <c r="O57592" s="93"/>
      <c r="P57592" s="93"/>
    </row>
    <row r="57593" spans="14:16">
      <c r="N57593" s="102"/>
      <c r="O57593" s="93"/>
      <c r="P57593" s="93"/>
    </row>
    <row r="57594" spans="14:16">
      <c r="N57594" s="102"/>
      <c r="O57594" s="93"/>
      <c r="P57594" s="93"/>
    </row>
    <row r="57595" spans="14:16">
      <c r="N57595" s="102"/>
      <c r="O57595" s="93"/>
      <c r="P57595" s="93"/>
    </row>
    <row r="57596" spans="14:16">
      <c r="N57596" s="102"/>
      <c r="O57596" s="93"/>
      <c r="P57596" s="93"/>
    </row>
    <row r="57597" spans="14:16">
      <c r="N57597" s="102"/>
      <c r="O57597" s="93"/>
      <c r="P57597" s="93"/>
    </row>
    <row r="57598" spans="14:16">
      <c r="N57598" s="102"/>
      <c r="O57598" s="93"/>
      <c r="P57598" s="93"/>
    </row>
    <row r="57599" spans="14:16">
      <c r="N57599" s="102"/>
      <c r="O57599" s="93"/>
      <c r="P57599" s="93"/>
    </row>
    <row r="57600" spans="14:16">
      <c r="N57600" s="102"/>
      <c r="O57600" s="93"/>
      <c r="P57600" s="93"/>
    </row>
    <row r="57601" spans="14:16">
      <c r="N57601" s="102"/>
      <c r="O57601" s="93"/>
      <c r="P57601" s="93"/>
    </row>
    <row r="57602" spans="14:16">
      <c r="N57602" s="102"/>
      <c r="O57602" s="93"/>
      <c r="P57602" s="93"/>
    </row>
    <row r="57603" spans="14:16">
      <c r="N57603" s="102"/>
      <c r="O57603" s="93"/>
      <c r="P57603" s="93"/>
    </row>
    <row r="57604" spans="14:16">
      <c r="N57604" s="102"/>
      <c r="O57604" s="93"/>
      <c r="P57604" s="93"/>
    </row>
    <row r="57605" spans="14:16">
      <c r="N57605" s="102"/>
      <c r="O57605" s="93"/>
      <c r="P57605" s="93"/>
    </row>
    <row r="57606" spans="14:16">
      <c r="N57606" s="102"/>
      <c r="O57606" s="93"/>
      <c r="P57606" s="93"/>
    </row>
    <row r="57607" spans="14:16">
      <c r="N57607" s="102"/>
      <c r="O57607" s="93"/>
      <c r="P57607" s="93"/>
    </row>
    <row r="57608" spans="14:16">
      <c r="N57608" s="102"/>
      <c r="O57608" s="93"/>
      <c r="P57608" s="93"/>
    </row>
    <row r="57609" spans="14:16">
      <c r="N57609" s="102"/>
      <c r="O57609" s="93"/>
      <c r="P57609" s="93"/>
    </row>
    <row r="57610" spans="14:16">
      <c r="N57610" s="102"/>
      <c r="O57610" s="93"/>
      <c r="P57610" s="93"/>
    </row>
    <row r="57611" spans="14:16">
      <c r="N57611" s="102"/>
      <c r="O57611" s="93"/>
      <c r="P57611" s="93"/>
    </row>
    <row r="57612" spans="14:16">
      <c r="N57612" s="102"/>
      <c r="O57612" s="93"/>
      <c r="P57612" s="93"/>
    </row>
    <row r="57613" spans="14:16">
      <c r="N57613" s="102"/>
      <c r="O57613" s="93"/>
      <c r="P57613" s="93"/>
    </row>
    <row r="57614" spans="14:16">
      <c r="N57614" s="102"/>
      <c r="O57614" s="93"/>
      <c r="P57614" s="93"/>
    </row>
    <row r="57615" spans="14:16">
      <c r="N57615" s="102"/>
      <c r="O57615" s="93"/>
      <c r="P57615" s="93"/>
    </row>
    <row r="57616" spans="14:16">
      <c r="N57616" s="102"/>
      <c r="O57616" s="93"/>
      <c r="P57616" s="93"/>
    </row>
    <row r="57617" spans="14:16">
      <c r="N57617" s="102"/>
      <c r="O57617" s="93"/>
      <c r="P57617" s="93"/>
    </row>
    <row r="57618" spans="14:16">
      <c r="N57618" s="102"/>
      <c r="O57618" s="93"/>
      <c r="P57618" s="93"/>
    </row>
    <row r="57619" spans="14:16">
      <c r="N57619" s="102"/>
      <c r="O57619" s="93"/>
      <c r="P57619" s="93"/>
    </row>
    <row r="57620" spans="14:16">
      <c r="N57620" s="102"/>
      <c r="O57620" s="93"/>
      <c r="P57620" s="93"/>
    </row>
    <row r="57621" spans="14:16">
      <c r="N57621" s="102"/>
      <c r="O57621" s="93"/>
      <c r="P57621" s="93"/>
    </row>
    <row r="57622" spans="14:16">
      <c r="N57622" s="102"/>
      <c r="O57622" s="93"/>
      <c r="P57622" s="93"/>
    </row>
    <row r="57623" spans="14:16">
      <c r="N57623" s="102"/>
      <c r="O57623" s="93"/>
      <c r="P57623" s="93"/>
    </row>
    <row r="57624" spans="14:16">
      <c r="N57624" s="102"/>
      <c r="O57624" s="93"/>
      <c r="P57624" s="93"/>
    </row>
    <row r="57625" spans="14:16">
      <c r="N57625" s="102"/>
      <c r="O57625" s="93"/>
      <c r="P57625" s="93"/>
    </row>
    <row r="57626" spans="14:16">
      <c r="N57626" s="102"/>
      <c r="O57626" s="93"/>
      <c r="P57626" s="93"/>
    </row>
    <row r="57627" spans="14:16">
      <c r="N57627" s="102"/>
      <c r="O57627" s="93"/>
      <c r="P57627" s="93"/>
    </row>
    <row r="57628" spans="14:16">
      <c r="N57628" s="102"/>
      <c r="O57628" s="93"/>
      <c r="P57628" s="93"/>
    </row>
    <row r="57629" spans="14:16">
      <c r="N57629" s="102"/>
      <c r="O57629" s="93"/>
      <c r="P57629" s="93"/>
    </row>
    <row r="57630" spans="14:16">
      <c r="N57630" s="102"/>
      <c r="O57630" s="93"/>
      <c r="P57630" s="93"/>
    </row>
    <row r="57631" spans="14:16">
      <c r="N57631" s="102"/>
      <c r="O57631" s="93"/>
      <c r="P57631" s="93"/>
    </row>
    <row r="57632" spans="14:16">
      <c r="N57632" s="102"/>
      <c r="O57632" s="93"/>
      <c r="P57632" s="93"/>
    </row>
    <row r="57633" spans="14:16">
      <c r="N57633" s="102"/>
      <c r="O57633" s="93"/>
      <c r="P57633" s="93"/>
    </row>
    <row r="57634" spans="14:16">
      <c r="N57634" s="102"/>
      <c r="O57634" s="93"/>
      <c r="P57634" s="93"/>
    </row>
    <row r="57635" spans="14:16">
      <c r="N57635" s="102"/>
      <c r="O57635" s="93"/>
      <c r="P57635" s="93"/>
    </row>
    <row r="57636" spans="14:16">
      <c r="N57636" s="102"/>
      <c r="O57636" s="93"/>
      <c r="P57636" s="93"/>
    </row>
    <row r="57637" spans="14:16">
      <c r="N57637" s="102"/>
      <c r="O57637" s="93"/>
      <c r="P57637" s="93"/>
    </row>
    <row r="57638" spans="14:16">
      <c r="N57638" s="102"/>
      <c r="O57638" s="93"/>
      <c r="P57638" s="93"/>
    </row>
    <row r="57639" spans="14:16">
      <c r="N57639" s="102"/>
      <c r="O57639" s="93"/>
      <c r="P57639" s="93"/>
    </row>
    <row r="57640" spans="14:16">
      <c r="N57640" s="102"/>
      <c r="O57640" s="93"/>
      <c r="P57640" s="93"/>
    </row>
    <row r="57641" spans="14:16">
      <c r="N57641" s="102"/>
      <c r="O57641" s="93"/>
      <c r="P57641" s="93"/>
    </row>
    <row r="57642" spans="14:16">
      <c r="N57642" s="102"/>
      <c r="O57642" s="93"/>
      <c r="P57642" s="93"/>
    </row>
    <row r="57643" spans="14:16">
      <c r="N57643" s="102"/>
      <c r="O57643" s="93"/>
      <c r="P57643" s="93"/>
    </row>
    <row r="57644" spans="14:16">
      <c r="N57644" s="102"/>
      <c r="O57644" s="93"/>
      <c r="P57644" s="93"/>
    </row>
    <row r="57645" spans="14:16">
      <c r="N57645" s="102"/>
      <c r="O57645" s="93"/>
      <c r="P57645" s="93"/>
    </row>
    <row r="57646" spans="14:16">
      <c r="N57646" s="102"/>
      <c r="O57646" s="93"/>
      <c r="P57646" s="93"/>
    </row>
    <row r="57647" spans="14:16">
      <c r="N57647" s="102"/>
      <c r="O57647" s="93"/>
      <c r="P57647" s="93"/>
    </row>
    <row r="57648" spans="14:16">
      <c r="N57648" s="102"/>
      <c r="O57648" s="93"/>
      <c r="P57648" s="93"/>
    </row>
    <row r="57649" spans="14:16">
      <c r="N57649" s="102"/>
      <c r="O57649" s="93"/>
      <c r="P57649" s="93"/>
    </row>
    <row r="57650" spans="14:16">
      <c r="N57650" s="102"/>
      <c r="O57650" s="93"/>
      <c r="P57650" s="93"/>
    </row>
    <row r="57651" spans="14:16">
      <c r="N57651" s="102"/>
      <c r="O57651" s="93"/>
      <c r="P57651" s="93"/>
    </row>
    <row r="57652" spans="14:16">
      <c r="N57652" s="102"/>
      <c r="O57652" s="93"/>
      <c r="P57652" s="93"/>
    </row>
    <row r="57653" spans="14:16">
      <c r="N57653" s="102"/>
      <c r="O57653" s="93"/>
      <c r="P57653" s="93"/>
    </row>
    <row r="57654" spans="14:16">
      <c r="N57654" s="102"/>
      <c r="O57654" s="93"/>
      <c r="P57654" s="93"/>
    </row>
    <row r="57655" spans="14:16">
      <c r="N57655" s="102"/>
      <c r="O57655" s="93"/>
      <c r="P57655" s="93"/>
    </row>
    <row r="57656" spans="14:16">
      <c r="N57656" s="102"/>
      <c r="O57656" s="93"/>
      <c r="P57656" s="93"/>
    </row>
    <row r="57657" spans="14:16">
      <c r="N57657" s="102"/>
      <c r="O57657" s="93"/>
      <c r="P57657" s="93"/>
    </row>
    <row r="57658" spans="14:16">
      <c r="N57658" s="102"/>
      <c r="O57658" s="93"/>
      <c r="P57658" s="93"/>
    </row>
    <row r="57659" spans="14:16">
      <c r="N57659" s="102"/>
      <c r="O57659" s="93"/>
      <c r="P57659" s="93"/>
    </row>
    <row r="57660" spans="14:16">
      <c r="N57660" s="102"/>
      <c r="O57660" s="93"/>
      <c r="P57660" s="93"/>
    </row>
    <row r="57661" spans="14:16">
      <c r="N57661" s="102"/>
      <c r="O57661" s="93"/>
      <c r="P57661" s="93"/>
    </row>
    <row r="57662" spans="14:16">
      <c r="N57662" s="102"/>
      <c r="O57662" s="93"/>
      <c r="P57662" s="93"/>
    </row>
    <row r="57663" spans="14:16">
      <c r="N57663" s="102"/>
      <c r="O57663" s="93"/>
      <c r="P57663" s="93"/>
    </row>
    <row r="57664" spans="14:16">
      <c r="N57664" s="102"/>
      <c r="O57664" s="93"/>
      <c r="P57664" s="93"/>
    </row>
    <row r="57665" spans="14:16">
      <c r="N57665" s="102"/>
      <c r="O57665" s="93"/>
      <c r="P57665" s="93"/>
    </row>
    <row r="57666" spans="14:16">
      <c r="N57666" s="102"/>
      <c r="O57666" s="93"/>
      <c r="P57666" s="93"/>
    </row>
    <row r="57667" spans="14:16">
      <c r="N57667" s="102"/>
      <c r="O57667" s="93"/>
      <c r="P57667" s="93"/>
    </row>
    <row r="57668" spans="14:16">
      <c r="N57668" s="102"/>
      <c r="O57668" s="93"/>
      <c r="P57668" s="93"/>
    </row>
    <row r="57669" spans="14:16">
      <c r="N57669" s="102"/>
      <c r="O57669" s="93"/>
      <c r="P57669" s="93"/>
    </row>
    <row r="57670" spans="14:16">
      <c r="N57670" s="102"/>
      <c r="O57670" s="93"/>
      <c r="P57670" s="93"/>
    </row>
    <row r="57671" spans="14:16">
      <c r="N57671" s="102"/>
      <c r="O57671" s="93"/>
      <c r="P57671" s="93"/>
    </row>
    <row r="57672" spans="14:16">
      <c r="N57672" s="102"/>
      <c r="O57672" s="93"/>
      <c r="P57672" s="93"/>
    </row>
    <row r="57673" spans="14:16">
      <c r="N57673" s="102"/>
      <c r="O57673" s="93"/>
      <c r="P57673" s="93"/>
    </row>
    <row r="57674" spans="14:16">
      <c r="N57674" s="102"/>
      <c r="O57674" s="93"/>
      <c r="P57674" s="93"/>
    </row>
    <row r="57675" spans="14:16">
      <c r="N57675" s="102"/>
      <c r="O57675" s="93"/>
      <c r="P57675" s="93"/>
    </row>
    <row r="57676" spans="14:16">
      <c r="N57676" s="102"/>
      <c r="O57676" s="93"/>
      <c r="P57676" s="93"/>
    </row>
    <row r="57677" spans="14:16">
      <c r="N57677" s="102"/>
      <c r="O57677" s="93"/>
      <c r="P57677" s="93"/>
    </row>
    <row r="57678" spans="14:16">
      <c r="N57678" s="102"/>
      <c r="O57678" s="93"/>
      <c r="P57678" s="93"/>
    </row>
    <row r="57679" spans="14:16">
      <c r="N57679" s="102"/>
      <c r="O57679" s="93"/>
      <c r="P57679" s="93"/>
    </row>
    <row r="57680" spans="14:16">
      <c r="N57680" s="102"/>
      <c r="O57680" s="93"/>
      <c r="P57680" s="93"/>
    </row>
    <row r="57681" spans="14:16">
      <c r="N57681" s="102"/>
      <c r="O57681" s="93"/>
      <c r="P57681" s="93"/>
    </row>
    <row r="57682" spans="14:16">
      <c r="N57682" s="102"/>
      <c r="O57682" s="93"/>
      <c r="P57682" s="93"/>
    </row>
    <row r="57683" spans="14:16">
      <c r="N57683" s="102"/>
      <c r="O57683" s="93"/>
      <c r="P57683" s="93"/>
    </row>
    <row r="57684" spans="14:16">
      <c r="N57684" s="102"/>
      <c r="O57684" s="93"/>
      <c r="P57684" s="93"/>
    </row>
    <row r="57685" spans="14:16">
      <c r="N57685" s="102"/>
      <c r="O57685" s="93"/>
      <c r="P57685" s="93"/>
    </row>
    <row r="57686" spans="14:16">
      <c r="N57686" s="102"/>
      <c r="O57686" s="93"/>
      <c r="P57686" s="93"/>
    </row>
    <row r="57687" spans="14:16">
      <c r="N57687" s="102"/>
      <c r="O57687" s="93"/>
      <c r="P57687" s="93"/>
    </row>
    <row r="57688" spans="14:16">
      <c r="N57688" s="102"/>
      <c r="O57688" s="93"/>
      <c r="P57688" s="93"/>
    </row>
    <row r="57689" spans="14:16">
      <c r="N57689" s="102"/>
      <c r="O57689" s="93"/>
      <c r="P57689" s="93"/>
    </row>
    <row r="57690" spans="14:16">
      <c r="N57690" s="102"/>
      <c r="O57690" s="93"/>
      <c r="P57690" s="93"/>
    </row>
    <row r="57691" spans="14:16">
      <c r="N57691" s="102"/>
      <c r="O57691" s="93"/>
      <c r="P57691" s="93"/>
    </row>
    <row r="57692" spans="14:16">
      <c r="N57692" s="102"/>
      <c r="O57692" s="93"/>
      <c r="P57692" s="93"/>
    </row>
    <row r="57693" spans="14:16">
      <c r="N57693" s="102"/>
      <c r="O57693" s="93"/>
      <c r="P57693" s="93"/>
    </row>
    <row r="57694" spans="14:16">
      <c r="N57694" s="102"/>
      <c r="O57694" s="93"/>
      <c r="P57694" s="93"/>
    </row>
    <row r="57695" spans="14:16">
      <c r="N57695" s="102"/>
      <c r="O57695" s="93"/>
      <c r="P57695" s="93"/>
    </row>
    <row r="57696" spans="14:16">
      <c r="N57696" s="102"/>
      <c r="O57696" s="93"/>
      <c r="P57696" s="93"/>
    </row>
    <row r="57697" spans="14:16">
      <c r="N57697" s="102"/>
      <c r="O57697" s="93"/>
      <c r="P57697" s="93"/>
    </row>
    <row r="57698" spans="14:16">
      <c r="N57698" s="102"/>
      <c r="O57698" s="93"/>
      <c r="P57698" s="93"/>
    </row>
    <row r="57699" spans="14:16">
      <c r="N57699" s="102"/>
      <c r="O57699" s="93"/>
      <c r="P57699" s="93"/>
    </row>
    <row r="57700" spans="14:16">
      <c r="N57700" s="102"/>
      <c r="O57700" s="93"/>
      <c r="P57700" s="93"/>
    </row>
    <row r="57701" spans="14:16">
      <c r="N57701" s="102"/>
      <c r="O57701" s="93"/>
      <c r="P57701" s="93"/>
    </row>
    <row r="57702" spans="14:16">
      <c r="N57702" s="102"/>
      <c r="O57702" s="93"/>
      <c r="P57702" s="93"/>
    </row>
    <row r="57703" spans="14:16">
      <c r="N57703" s="102"/>
      <c r="O57703" s="93"/>
      <c r="P57703" s="93"/>
    </row>
    <row r="57704" spans="14:16">
      <c r="N57704" s="102"/>
      <c r="O57704" s="93"/>
      <c r="P57704" s="93"/>
    </row>
    <row r="57705" spans="14:16">
      <c r="N57705" s="102"/>
      <c r="O57705" s="93"/>
      <c r="P57705" s="93"/>
    </row>
    <row r="57706" spans="14:16">
      <c r="N57706" s="102"/>
      <c r="O57706" s="93"/>
      <c r="P57706" s="93"/>
    </row>
    <row r="57707" spans="14:16">
      <c r="N57707" s="102"/>
      <c r="O57707" s="93"/>
      <c r="P57707" s="93"/>
    </row>
    <row r="57708" spans="14:16">
      <c r="N57708" s="102"/>
      <c r="O57708" s="93"/>
      <c r="P57708" s="93"/>
    </row>
    <row r="57709" spans="14:16">
      <c r="N57709" s="102"/>
      <c r="O57709" s="93"/>
      <c r="P57709" s="93"/>
    </row>
    <row r="57710" spans="14:16">
      <c r="N57710" s="102"/>
      <c r="O57710" s="93"/>
      <c r="P57710" s="93"/>
    </row>
    <row r="57711" spans="14:16">
      <c r="N57711" s="102"/>
      <c r="O57711" s="93"/>
      <c r="P57711" s="93"/>
    </row>
    <row r="57712" spans="14:16">
      <c r="N57712" s="102"/>
      <c r="O57712" s="93"/>
      <c r="P57712" s="93"/>
    </row>
    <row r="57713" spans="14:16">
      <c r="N57713" s="102"/>
      <c r="O57713" s="93"/>
      <c r="P57713" s="93"/>
    </row>
    <row r="57714" spans="14:16">
      <c r="N57714" s="102"/>
      <c r="O57714" s="93"/>
      <c r="P57714" s="93"/>
    </row>
    <row r="57715" spans="14:16">
      <c r="N57715" s="102"/>
      <c r="O57715" s="93"/>
      <c r="P57715" s="93"/>
    </row>
    <row r="57716" spans="14:16">
      <c r="N57716" s="102"/>
      <c r="O57716" s="93"/>
      <c r="P57716" s="93"/>
    </row>
    <row r="57717" spans="14:16">
      <c r="N57717" s="102"/>
      <c r="O57717" s="93"/>
      <c r="P57717" s="93"/>
    </row>
    <row r="57718" spans="14:16">
      <c r="N57718" s="102"/>
      <c r="O57718" s="93"/>
      <c r="P57718" s="93"/>
    </row>
    <row r="57719" spans="14:16">
      <c r="N57719" s="102"/>
      <c r="O57719" s="93"/>
      <c r="P57719" s="93"/>
    </row>
    <row r="57720" spans="14:16">
      <c r="N57720" s="102"/>
      <c r="O57720" s="93"/>
      <c r="P57720" s="93"/>
    </row>
    <row r="57721" spans="14:16">
      <c r="N57721" s="102"/>
      <c r="O57721" s="93"/>
      <c r="P57721" s="93"/>
    </row>
    <row r="57722" spans="14:16">
      <c r="N57722" s="102"/>
      <c r="O57722" s="93"/>
      <c r="P57722" s="93"/>
    </row>
    <row r="57723" spans="14:16">
      <c r="N57723" s="102"/>
      <c r="O57723" s="93"/>
      <c r="P57723" s="93"/>
    </row>
    <row r="57724" spans="14:16">
      <c r="N57724" s="102"/>
      <c r="O57724" s="93"/>
      <c r="P57724" s="93"/>
    </row>
    <row r="57725" spans="14:16">
      <c r="N57725" s="102"/>
      <c r="O57725" s="93"/>
      <c r="P57725" s="93"/>
    </row>
    <row r="57726" spans="14:16">
      <c r="N57726" s="102"/>
      <c r="O57726" s="93"/>
      <c r="P57726" s="93"/>
    </row>
    <row r="57727" spans="14:16">
      <c r="N57727" s="102"/>
      <c r="O57727" s="93"/>
      <c r="P57727" s="93"/>
    </row>
    <row r="57728" spans="14:16">
      <c r="N57728" s="102"/>
      <c r="O57728" s="93"/>
      <c r="P57728" s="93"/>
    </row>
    <row r="57729" spans="14:16">
      <c r="N57729" s="102"/>
      <c r="O57729" s="93"/>
      <c r="P57729" s="93"/>
    </row>
    <row r="57730" spans="14:16">
      <c r="N57730" s="102"/>
      <c r="O57730" s="93"/>
      <c r="P57730" s="93"/>
    </row>
    <row r="57731" spans="14:16">
      <c r="N57731" s="102"/>
      <c r="O57731" s="93"/>
      <c r="P57731" s="93"/>
    </row>
    <row r="57732" spans="14:16">
      <c r="N57732" s="102"/>
      <c r="O57732" s="93"/>
      <c r="P57732" s="93"/>
    </row>
    <row r="57733" spans="14:16">
      <c r="N57733" s="102"/>
      <c r="O57733" s="93"/>
      <c r="P57733" s="93"/>
    </row>
    <row r="57734" spans="14:16">
      <c r="N57734" s="102"/>
      <c r="O57734" s="93"/>
      <c r="P57734" s="93"/>
    </row>
    <row r="57735" spans="14:16">
      <c r="N57735" s="102"/>
      <c r="O57735" s="93"/>
      <c r="P57735" s="93"/>
    </row>
    <row r="57736" spans="14:16">
      <c r="N57736" s="102"/>
      <c r="O57736" s="93"/>
      <c r="P57736" s="93"/>
    </row>
    <row r="57737" spans="14:16">
      <c r="N57737" s="102"/>
      <c r="O57737" s="93"/>
      <c r="P57737" s="93"/>
    </row>
    <row r="57738" spans="14:16">
      <c r="N57738" s="102"/>
      <c r="O57738" s="93"/>
      <c r="P57738" s="93"/>
    </row>
    <row r="57739" spans="14:16">
      <c r="N57739" s="102"/>
      <c r="O57739" s="93"/>
      <c r="P57739" s="93"/>
    </row>
    <row r="57740" spans="14:16">
      <c r="N57740" s="102"/>
      <c r="O57740" s="93"/>
      <c r="P57740" s="93"/>
    </row>
    <row r="57741" spans="14:16">
      <c r="N57741" s="102"/>
      <c r="O57741" s="93"/>
      <c r="P57741" s="93"/>
    </row>
    <row r="57742" spans="14:16">
      <c r="N57742" s="102"/>
      <c r="O57742" s="93"/>
      <c r="P57742" s="93"/>
    </row>
    <row r="57743" spans="14:16">
      <c r="N57743" s="102"/>
      <c r="O57743" s="93"/>
      <c r="P57743" s="93"/>
    </row>
    <row r="57744" spans="14:16">
      <c r="N57744" s="102"/>
      <c r="O57744" s="93"/>
      <c r="P57744" s="93"/>
    </row>
    <row r="57745" spans="14:16">
      <c r="N57745" s="102"/>
      <c r="O57745" s="93"/>
      <c r="P57745" s="93"/>
    </row>
    <row r="57746" spans="14:16">
      <c r="N57746" s="102"/>
      <c r="O57746" s="93"/>
      <c r="P57746" s="93"/>
    </row>
    <row r="57747" spans="14:16">
      <c r="N57747" s="102"/>
      <c r="O57747" s="93"/>
      <c r="P57747" s="93"/>
    </row>
    <row r="57748" spans="14:16">
      <c r="N57748" s="102"/>
      <c r="O57748" s="93"/>
      <c r="P57748" s="93"/>
    </row>
    <row r="57749" spans="14:16">
      <c r="N57749" s="102"/>
      <c r="O57749" s="93"/>
      <c r="P57749" s="93"/>
    </row>
    <row r="57750" spans="14:16">
      <c r="N57750" s="102"/>
      <c r="O57750" s="93"/>
      <c r="P57750" s="93"/>
    </row>
    <row r="57751" spans="14:16">
      <c r="N57751" s="102"/>
      <c r="O57751" s="93"/>
      <c r="P57751" s="93"/>
    </row>
    <row r="57752" spans="14:16">
      <c r="N57752" s="102"/>
      <c r="O57752" s="93"/>
      <c r="P57752" s="93"/>
    </row>
    <row r="57753" spans="14:16">
      <c r="N57753" s="102"/>
      <c r="O57753" s="93"/>
      <c r="P57753" s="93"/>
    </row>
    <row r="57754" spans="14:16">
      <c r="N57754" s="102"/>
      <c r="O57754" s="93"/>
      <c r="P57754" s="93"/>
    </row>
    <row r="57755" spans="14:16">
      <c r="N57755" s="102"/>
      <c r="O57755" s="93"/>
      <c r="P57755" s="93"/>
    </row>
    <row r="57756" spans="14:16">
      <c r="N57756" s="102"/>
      <c r="O57756" s="93"/>
      <c r="P57756" s="93"/>
    </row>
    <row r="57757" spans="14:16">
      <c r="N57757" s="102"/>
      <c r="O57757" s="93"/>
      <c r="P57757" s="93"/>
    </row>
    <row r="57758" spans="14:16">
      <c r="N57758" s="102"/>
      <c r="O57758" s="93"/>
      <c r="P57758" s="93"/>
    </row>
    <row r="57759" spans="14:16">
      <c r="N57759" s="102"/>
      <c r="O57759" s="93"/>
      <c r="P57759" s="93"/>
    </row>
    <row r="57760" spans="14:16">
      <c r="N57760" s="102"/>
      <c r="O57760" s="93"/>
      <c r="P57760" s="93"/>
    </row>
    <row r="57761" spans="14:16">
      <c r="N57761" s="102"/>
      <c r="O57761" s="93"/>
      <c r="P57761" s="93"/>
    </row>
    <row r="57762" spans="14:16">
      <c r="N57762" s="102"/>
      <c r="O57762" s="93"/>
      <c r="P57762" s="93"/>
    </row>
    <row r="57763" spans="14:16">
      <c r="N57763" s="102"/>
      <c r="O57763" s="93"/>
      <c r="P57763" s="93"/>
    </row>
    <row r="57764" spans="14:16">
      <c r="N57764" s="102"/>
      <c r="O57764" s="93"/>
      <c r="P57764" s="93"/>
    </row>
    <row r="57765" spans="14:16">
      <c r="N57765" s="102"/>
      <c r="O57765" s="93"/>
      <c r="P57765" s="93"/>
    </row>
    <row r="57766" spans="14:16">
      <c r="N57766" s="102"/>
      <c r="O57766" s="93"/>
      <c r="P57766" s="93"/>
    </row>
    <row r="57767" spans="14:16">
      <c r="N57767" s="102"/>
      <c r="O57767" s="93"/>
      <c r="P57767" s="93"/>
    </row>
    <row r="57768" spans="14:16">
      <c r="N57768" s="102"/>
      <c r="O57768" s="93"/>
      <c r="P57768" s="93"/>
    </row>
    <row r="57769" spans="14:16">
      <c r="N57769" s="102"/>
      <c r="O57769" s="93"/>
      <c r="P57769" s="93"/>
    </row>
    <row r="57770" spans="14:16">
      <c r="N57770" s="102"/>
      <c r="O57770" s="93"/>
      <c r="P57770" s="93"/>
    </row>
    <row r="57771" spans="14:16">
      <c r="N57771" s="102"/>
      <c r="O57771" s="93"/>
      <c r="P57771" s="93"/>
    </row>
    <row r="57772" spans="14:16">
      <c r="N57772" s="102"/>
      <c r="O57772" s="93"/>
      <c r="P57772" s="93"/>
    </row>
    <row r="57773" spans="14:16">
      <c r="N57773" s="102"/>
      <c r="O57773" s="93"/>
      <c r="P57773" s="93"/>
    </row>
    <row r="57774" spans="14:16">
      <c r="N57774" s="102"/>
      <c r="O57774" s="93"/>
      <c r="P57774" s="93"/>
    </row>
    <row r="57775" spans="14:16">
      <c r="N57775" s="102"/>
      <c r="O57775" s="93"/>
      <c r="P57775" s="93"/>
    </row>
    <row r="57776" spans="14:16">
      <c r="N57776" s="102"/>
      <c r="O57776" s="93"/>
      <c r="P57776" s="93"/>
    </row>
    <row r="57777" spans="14:16">
      <c r="N57777" s="102"/>
      <c r="O57777" s="93"/>
      <c r="P57777" s="93"/>
    </row>
    <row r="57778" spans="14:16">
      <c r="N57778" s="102"/>
      <c r="O57778" s="93"/>
      <c r="P57778" s="93"/>
    </row>
    <row r="57779" spans="14:16">
      <c r="N57779" s="102"/>
      <c r="O57779" s="93"/>
      <c r="P57779" s="93"/>
    </row>
    <row r="57780" spans="14:16">
      <c r="N57780" s="102"/>
      <c r="O57780" s="93"/>
      <c r="P57780" s="93"/>
    </row>
    <row r="57781" spans="14:16">
      <c r="N57781" s="102"/>
      <c r="O57781" s="93"/>
      <c r="P57781" s="93"/>
    </row>
    <row r="57782" spans="14:16">
      <c r="N57782" s="102"/>
      <c r="O57782" s="93"/>
      <c r="P57782" s="93"/>
    </row>
    <row r="57783" spans="14:16">
      <c r="N57783" s="102"/>
      <c r="O57783" s="93"/>
      <c r="P57783" s="93"/>
    </row>
    <row r="57784" spans="14:16">
      <c r="N57784" s="102"/>
      <c r="O57784" s="93"/>
      <c r="P57784" s="93"/>
    </row>
    <row r="57785" spans="14:16">
      <c r="N57785" s="102"/>
      <c r="O57785" s="93"/>
      <c r="P57785" s="93"/>
    </row>
    <row r="57786" spans="14:16">
      <c r="N57786" s="102"/>
      <c r="O57786" s="93"/>
      <c r="P57786" s="93"/>
    </row>
    <row r="57787" spans="14:16">
      <c r="N57787" s="102"/>
      <c r="O57787" s="93"/>
      <c r="P57787" s="93"/>
    </row>
    <row r="57788" spans="14:16">
      <c r="N57788" s="102"/>
      <c r="O57788" s="93"/>
      <c r="P57788" s="93"/>
    </row>
    <row r="57789" spans="14:16">
      <c r="N57789" s="102"/>
      <c r="O57789" s="93"/>
      <c r="P57789" s="93"/>
    </row>
    <row r="57790" spans="14:16">
      <c r="N57790" s="102"/>
      <c r="O57790" s="93"/>
      <c r="P57790" s="93"/>
    </row>
    <row r="57791" spans="14:16">
      <c r="N57791" s="102"/>
      <c r="O57791" s="93"/>
      <c r="P57791" s="93"/>
    </row>
    <row r="57792" spans="14:16">
      <c r="N57792" s="102"/>
      <c r="O57792" s="93"/>
      <c r="P57792" s="93"/>
    </row>
    <row r="57793" spans="14:16">
      <c r="N57793" s="102"/>
      <c r="O57793" s="93"/>
      <c r="P57793" s="93"/>
    </row>
    <row r="57794" spans="14:16">
      <c r="N57794" s="102"/>
      <c r="O57794" s="93"/>
      <c r="P57794" s="93"/>
    </row>
    <row r="57795" spans="14:16">
      <c r="N57795" s="102"/>
      <c r="O57795" s="93"/>
      <c r="P57795" s="93"/>
    </row>
    <row r="57796" spans="14:16">
      <c r="N57796" s="102"/>
      <c r="O57796" s="93"/>
      <c r="P57796" s="93"/>
    </row>
    <row r="57797" spans="14:16">
      <c r="N57797" s="102"/>
      <c r="O57797" s="93"/>
      <c r="P57797" s="93"/>
    </row>
    <row r="57798" spans="14:16">
      <c r="N57798" s="102"/>
      <c r="O57798" s="93"/>
      <c r="P57798" s="93"/>
    </row>
    <row r="57799" spans="14:16">
      <c r="N57799" s="102"/>
      <c r="O57799" s="93"/>
      <c r="P57799" s="93"/>
    </row>
    <row r="57800" spans="14:16">
      <c r="N57800" s="102"/>
      <c r="O57800" s="93"/>
      <c r="P57800" s="93"/>
    </row>
    <row r="57801" spans="14:16">
      <c r="N57801" s="102"/>
      <c r="O57801" s="93"/>
      <c r="P57801" s="93"/>
    </row>
    <row r="57802" spans="14:16">
      <c r="N57802" s="102"/>
      <c r="O57802" s="93"/>
      <c r="P57802" s="93"/>
    </row>
    <row r="57803" spans="14:16">
      <c r="N57803" s="102"/>
      <c r="O57803" s="93"/>
      <c r="P57803" s="93"/>
    </row>
    <row r="57804" spans="14:16">
      <c r="N57804" s="102"/>
      <c r="O57804" s="93"/>
      <c r="P57804" s="93"/>
    </row>
    <row r="57805" spans="14:16">
      <c r="N57805" s="102"/>
      <c r="O57805" s="93"/>
      <c r="P57805" s="93"/>
    </row>
    <row r="57806" spans="14:16">
      <c r="N57806" s="102"/>
      <c r="O57806" s="93"/>
      <c r="P57806" s="93"/>
    </row>
    <row r="57807" spans="14:16">
      <c r="N57807" s="102"/>
      <c r="O57807" s="93"/>
      <c r="P57807" s="93"/>
    </row>
    <row r="57808" spans="14:16">
      <c r="N57808" s="102"/>
      <c r="O57808" s="93"/>
      <c r="P57808" s="93"/>
    </row>
    <row r="57809" spans="14:16">
      <c r="N57809" s="102"/>
      <c r="O57809" s="93"/>
      <c r="P57809" s="93"/>
    </row>
    <row r="57810" spans="14:16">
      <c r="N57810" s="102"/>
      <c r="O57810" s="93"/>
      <c r="P57810" s="93"/>
    </row>
    <row r="57811" spans="14:16">
      <c r="N57811" s="102"/>
      <c r="O57811" s="93"/>
      <c r="P57811" s="93"/>
    </row>
    <row r="57812" spans="14:16">
      <c r="N57812" s="102"/>
      <c r="O57812" s="93"/>
      <c r="P57812" s="93"/>
    </row>
    <row r="57813" spans="14:16">
      <c r="N57813" s="102"/>
      <c r="O57813" s="93"/>
      <c r="P57813" s="93"/>
    </row>
    <row r="57814" spans="14:16">
      <c r="N57814" s="102"/>
      <c r="O57814" s="93"/>
      <c r="P57814" s="93"/>
    </row>
    <row r="57815" spans="14:16">
      <c r="N57815" s="102"/>
      <c r="O57815" s="93"/>
      <c r="P57815" s="93"/>
    </row>
    <row r="57816" spans="14:16">
      <c r="N57816" s="102"/>
      <c r="O57816" s="93"/>
      <c r="P57816" s="93"/>
    </row>
    <row r="57817" spans="14:16">
      <c r="N57817" s="102"/>
      <c r="O57817" s="93"/>
      <c r="P57817" s="93"/>
    </row>
    <row r="57818" spans="14:16">
      <c r="N57818" s="102"/>
      <c r="O57818" s="93"/>
      <c r="P57818" s="93"/>
    </row>
    <row r="57819" spans="14:16">
      <c r="N57819" s="102"/>
      <c r="O57819" s="93"/>
      <c r="P57819" s="93"/>
    </row>
    <row r="57820" spans="14:16">
      <c r="N57820" s="102"/>
      <c r="O57820" s="93"/>
      <c r="P57820" s="93"/>
    </row>
    <row r="57821" spans="14:16">
      <c r="N57821" s="102"/>
      <c r="O57821" s="93"/>
      <c r="P57821" s="93"/>
    </row>
    <row r="57822" spans="14:16">
      <c r="N57822" s="102"/>
      <c r="O57822" s="93"/>
      <c r="P57822" s="93"/>
    </row>
    <row r="57823" spans="14:16">
      <c r="N57823" s="102"/>
      <c r="O57823" s="93"/>
      <c r="P57823" s="93"/>
    </row>
    <row r="57824" spans="14:16">
      <c r="N57824" s="102"/>
      <c r="O57824" s="93"/>
      <c r="P57824" s="93"/>
    </row>
    <row r="57825" spans="14:16">
      <c r="N57825" s="102"/>
      <c r="O57825" s="93"/>
      <c r="P57825" s="93"/>
    </row>
    <row r="57826" spans="14:16">
      <c r="N57826" s="102"/>
      <c r="O57826" s="93"/>
      <c r="P57826" s="93"/>
    </row>
    <row r="57827" spans="14:16">
      <c r="N57827" s="102"/>
      <c r="O57827" s="93"/>
      <c r="P57827" s="93"/>
    </row>
    <row r="57828" spans="14:16">
      <c r="N57828" s="102"/>
      <c r="O57828" s="93"/>
      <c r="P57828" s="93"/>
    </row>
    <row r="57829" spans="14:16">
      <c r="N57829" s="102"/>
      <c r="O57829" s="93"/>
      <c r="P57829" s="93"/>
    </row>
    <row r="57830" spans="14:16">
      <c r="N57830" s="102"/>
      <c r="O57830" s="93"/>
      <c r="P57830" s="93"/>
    </row>
    <row r="57831" spans="14:16">
      <c r="N57831" s="102"/>
      <c r="O57831" s="93"/>
      <c r="P57831" s="93"/>
    </row>
    <row r="57832" spans="14:16">
      <c r="N57832" s="102"/>
      <c r="O57832" s="93"/>
      <c r="P57832" s="93"/>
    </row>
    <row r="57833" spans="14:16">
      <c r="N57833" s="102"/>
      <c r="O57833" s="93"/>
      <c r="P57833" s="93"/>
    </row>
    <row r="57834" spans="14:16">
      <c r="N57834" s="102"/>
      <c r="O57834" s="93"/>
      <c r="P57834" s="93"/>
    </row>
    <row r="57835" spans="14:16">
      <c r="N57835" s="102"/>
      <c r="O57835" s="93"/>
      <c r="P57835" s="93"/>
    </row>
    <row r="57836" spans="14:16">
      <c r="N57836" s="102"/>
      <c r="O57836" s="93"/>
      <c r="P57836" s="93"/>
    </row>
    <row r="57837" spans="14:16">
      <c r="N57837" s="102"/>
      <c r="O57837" s="93"/>
      <c r="P57837" s="93"/>
    </row>
    <row r="57838" spans="14:16">
      <c r="N57838" s="102"/>
      <c r="O57838" s="93"/>
      <c r="P57838" s="93"/>
    </row>
    <row r="57839" spans="14:16">
      <c r="N57839" s="102"/>
      <c r="O57839" s="93"/>
      <c r="P57839" s="93"/>
    </row>
    <row r="57840" spans="14:16">
      <c r="N57840" s="102"/>
      <c r="O57840" s="93"/>
      <c r="P57840" s="93"/>
    </row>
    <row r="57841" spans="14:16">
      <c r="N57841" s="102"/>
      <c r="O57841" s="93"/>
      <c r="P57841" s="93"/>
    </row>
    <row r="57842" spans="14:16">
      <c r="N57842" s="102"/>
      <c r="O57842" s="93"/>
      <c r="P57842" s="93"/>
    </row>
    <row r="57843" spans="14:16">
      <c r="N57843" s="102"/>
      <c r="O57843" s="93"/>
      <c r="P57843" s="93"/>
    </row>
    <row r="57844" spans="14:16">
      <c r="N57844" s="102"/>
      <c r="O57844" s="93"/>
      <c r="P57844" s="93"/>
    </row>
    <row r="57845" spans="14:16">
      <c r="N57845" s="102"/>
      <c r="O57845" s="93"/>
      <c r="P57845" s="93"/>
    </row>
    <row r="57846" spans="14:16">
      <c r="N57846" s="102"/>
      <c r="O57846" s="93"/>
      <c r="P57846" s="93"/>
    </row>
    <row r="57847" spans="14:16">
      <c r="N57847" s="102"/>
      <c r="O57847" s="93"/>
      <c r="P57847" s="93"/>
    </row>
    <row r="57848" spans="14:16">
      <c r="N57848" s="102"/>
      <c r="O57848" s="93"/>
      <c r="P57848" s="93"/>
    </row>
    <row r="57849" spans="14:16">
      <c r="N57849" s="102"/>
      <c r="O57849" s="93"/>
      <c r="P57849" s="93"/>
    </row>
    <row r="57850" spans="14:16">
      <c r="N57850" s="102"/>
      <c r="O57850" s="93"/>
      <c r="P57850" s="93"/>
    </row>
    <row r="57851" spans="14:16">
      <c r="N57851" s="102"/>
      <c r="O57851" s="93"/>
      <c r="P57851" s="93"/>
    </row>
    <row r="57852" spans="14:16">
      <c r="N57852" s="102"/>
      <c r="O57852" s="93"/>
      <c r="P57852" s="93"/>
    </row>
    <row r="57853" spans="14:16">
      <c r="N57853" s="102"/>
      <c r="O57853" s="93"/>
      <c r="P57853" s="93"/>
    </row>
    <row r="57854" spans="14:16">
      <c r="N57854" s="102"/>
      <c r="O57854" s="93"/>
      <c r="P57854" s="93"/>
    </row>
    <row r="57855" spans="14:16">
      <c r="N57855" s="102"/>
      <c r="O57855" s="93"/>
      <c r="P57855" s="93"/>
    </row>
    <row r="57856" spans="14:16">
      <c r="N57856" s="102"/>
      <c r="O57856" s="93"/>
      <c r="P57856" s="93"/>
    </row>
    <row r="57857" spans="14:16">
      <c r="N57857" s="102"/>
      <c r="O57857" s="93"/>
      <c r="P57857" s="93"/>
    </row>
    <row r="57858" spans="14:16">
      <c r="N57858" s="102"/>
      <c r="O57858" s="93"/>
      <c r="P57858" s="93"/>
    </row>
    <row r="57859" spans="14:16">
      <c r="N57859" s="102"/>
      <c r="O57859" s="93"/>
      <c r="P57859" s="93"/>
    </row>
    <row r="57860" spans="14:16">
      <c r="N57860" s="102"/>
      <c r="O57860" s="93"/>
      <c r="P57860" s="93"/>
    </row>
    <row r="57861" spans="14:16">
      <c r="N57861" s="102"/>
      <c r="O57861" s="93"/>
      <c r="P57861" s="93"/>
    </row>
    <row r="57862" spans="14:16">
      <c r="N57862" s="102"/>
      <c r="O57862" s="93"/>
      <c r="P57862" s="93"/>
    </row>
    <row r="57863" spans="14:16">
      <c r="N57863" s="102"/>
      <c r="O57863" s="93"/>
      <c r="P57863" s="93"/>
    </row>
    <row r="57864" spans="14:16">
      <c r="N57864" s="102"/>
      <c r="O57864" s="93"/>
      <c r="P57864" s="93"/>
    </row>
    <row r="57865" spans="14:16">
      <c r="N57865" s="102"/>
      <c r="O57865" s="93"/>
      <c r="P57865" s="93"/>
    </row>
    <row r="57866" spans="14:16">
      <c r="N57866" s="102"/>
      <c r="O57866" s="93"/>
      <c r="P57866" s="93"/>
    </row>
    <row r="57867" spans="14:16">
      <c r="N57867" s="102"/>
      <c r="O57867" s="93"/>
      <c r="P57867" s="93"/>
    </row>
    <row r="57868" spans="14:16">
      <c r="N57868" s="102"/>
      <c r="O57868" s="93"/>
      <c r="P57868" s="93"/>
    </row>
    <row r="57869" spans="14:16">
      <c r="N57869" s="102"/>
      <c r="O57869" s="93"/>
      <c r="P57869" s="93"/>
    </row>
    <row r="57870" spans="14:16">
      <c r="N57870" s="102"/>
      <c r="O57870" s="93"/>
      <c r="P57870" s="93"/>
    </row>
    <row r="57871" spans="14:16">
      <c r="N57871" s="102"/>
      <c r="O57871" s="93"/>
      <c r="P57871" s="93"/>
    </row>
    <row r="57872" spans="14:16">
      <c r="N57872" s="102"/>
      <c r="O57872" s="93"/>
      <c r="P57872" s="93"/>
    </row>
    <row r="57873" spans="14:16">
      <c r="N57873" s="102"/>
      <c r="O57873" s="93"/>
      <c r="P57873" s="93"/>
    </row>
    <row r="57874" spans="14:16">
      <c r="N57874" s="102"/>
      <c r="O57874" s="93"/>
      <c r="P57874" s="93"/>
    </row>
    <row r="57875" spans="14:16">
      <c r="N57875" s="102"/>
      <c r="O57875" s="93"/>
      <c r="P57875" s="93"/>
    </row>
    <row r="57876" spans="14:16">
      <c r="N57876" s="102"/>
      <c r="O57876" s="93"/>
      <c r="P57876" s="93"/>
    </row>
    <row r="57877" spans="14:16">
      <c r="N57877" s="102"/>
      <c r="O57877" s="93"/>
      <c r="P57877" s="93"/>
    </row>
    <row r="57878" spans="14:16">
      <c r="N57878" s="102"/>
      <c r="O57878" s="93"/>
      <c r="P57878" s="93"/>
    </row>
    <row r="57879" spans="14:16">
      <c r="N57879" s="102"/>
      <c r="O57879" s="93"/>
      <c r="P57879" s="93"/>
    </row>
    <row r="57880" spans="14:16">
      <c r="N57880" s="102"/>
      <c r="O57880" s="93"/>
      <c r="P57880" s="93"/>
    </row>
    <row r="57881" spans="14:16">
      <c r="N57881" s="102"/>
      <c r="O57881" s="93"/>
      <c r="P57881" s="93"/>
    </row>
    <row r="57882" spans="14:16">
      <c r="N57882" s="102"/>
      <c r="O57882" s="93"/>
      <c r="P57882" s="93"/>
    </row>
    <row r="57883" spans="14:16">
      <c r="N57883" s="102"/>
      <c r="O57883" s="93"/>
      <c r="P57883" s="93"/>
    </row>
    <row r="57884" spans="14:16">
      <c r="N57884" s="102"/>
      <c r="O57884" s="93"/>
      <c r="P57884" s="93"/>
    </row>
    <row r="57885" spans="14:16">
      <c r="N57885" s="102"/>
      <c r="O57885" s="93"/>
      <c r="P57885" s="93"/>
    </row>
    <row r="57886" spans="14:16">
      <c r="N57886" s="102"/>
      <c r="O57886" s="93"/>
      <c r="P57886" s="93"/>
    </row>
    <row r="57887" spans="14:16">
      <c r="N57887" s="102"/>
      <c r="O57887" s="93"/>
      <c r="P57887" s="93"/>
    </row>
    <row r="57888" spans="14:16">
      <c r="N57888" s="102"/>
      <c r="O57888" s="93"/>
      <c r="P57888" s="93"/>
    </row>
    <row r="57889" spans="14:16">
      <c r="N57889" s="102"/>
      <c r="O57889" s="93"/>
      <c r="P57889" s="93"/>
    </row>
    <row r="57890" spans="14:16">
      <c r="N57890" s="102"/>
      <c r="O57890" s="93"/>
      <c r="P57890" s="93"/>
    </row>
    <row r="57891" spans="14:16">
      <c r="N57891" s="102"/>
      <c r="O57891" s="93"/>
      <c r="P57891" s="93"/>
    </row>
    <row r="57892" spans="14:16">
      <c r="N57892" s="102"/>
      <c r="O57892" s="93"/>
      <c r="P57892" s="93"/>
    </row>
    <row r="57893" spans="14:16">
      <c r="N57893" s="102"/>
      <c r="O57893" s="93"/>
      <c r="P57893" s="93"/>
    </row>
    <row r="57894" spans="14:16">
      <c r="N57894" s="102"/>
      <c r="O57894" s="93"/>
      <c r="P57894" s="93"/>
    </row>
    <row r="57895" spans="14:16">
      <c r="N57895" s="102"/>
      <c r="O57895" s="93"/>
      <c r="P57895" s="93"/>
    </row>
    <row r="57896" spans="14:16">
      <c r="N57896" s="102"/>
      <c r="O57896" s="93"/>
      <c r="P57896" s="93"/>
    </row>
    <row r="57897" spans="14:16">
      <c r="N57897" s="102"/>
      <c r="O57897" s="93"/>
      <c r="P57897" s="93"/>
    </row>
    <row r="57898" spans="14:16">
      <c r="N57898" s="102"/>
      <c r="O57898" s="93"/>
      <c r="P57898" s="93"/>
    </row>
    <row r="57899" spans="14:16">
      <c r="N57899" s="102"/>
      <c r="O57899" s="93"/>
      <c r="P57899" s="93"/>
    </row>
    <row r="57900" spans="14:16">
      <c r="N57900" s="102"/>
      <c r="O57900" s="93"/>
      <c r="P57900" s="93"/>
    </row>
    <row r="57901" spans="14:16">
      <c r="N57901" s="102"/>
      <c r="O57901" s="93"/>
      <c r="P57901" s="93"/>
    </row>
    <row r="57902" spans="14:16">
      <c r="N57902" s="102"/>
      <c r="O57902" s="93"/>
      <c r="P57902" s="93"/>
    </row>
    <row r="57903" spans="14:16">
      <c r="N57903" s="102"/>
      <c r="O57903" s="93"/>
      <c r="P57903" s="93"/>
    </row>
    <row r="57904" spans="14:16">
      <c r="N57904" s="102"/>
      <c r="O57904" s="93"/>
      <c r="P57904" s="93"/>
    </row>
    <row r="57905" spans="14:16">
      <c r="N57905" s="102"/>
      <c r="O57905" s="93"/>
      <c r="P57905" s="93"/>
    </row>
    <row r="57906" spans="14:16">
      <c r="N57906" s="102"/>
      <c r="O57906" s="93"/>
      <c r="P57906" s="93"/>
    </row>
    <row r="57907" spans="14:16">
      <c r="N57907" s="102"/>
      <c r="O57907" s="93"/>
      <c r="P57907" s="93"/>
    </row>
    <row r="57908" spans="14:16">
      <c r="N57908" s="102"/>
      <c r="O57908" s="93"/>
      <c r="P57908" s="93"/>
    </row>
    <row r="57909" spans="14:16">
      <c r="N57909" s="102"/>
      <c r="O57909" s="93"/>
      <c r="P57909" s="93"/>
    </row>
    <row r="57910" spans="14:16">
      <c r="N57910" s="102"/>
      <c r="O57910" s="93"/>
      <c r="P57910" s="93"/>
    </row>
    <row r="57911" spans="14:16">
      <c r="N57911" s="102"/>
      <c r="O57911" s="93"/>
      <c r="P57911" s="93"/>
    </row>
    <row r="57912" spans="14:16">
      <c r="N57912" s="102"/>
      <c r="O57912" s="93"/>
      <c r="P57912" s="93"/>
    </row>
    <row r="57913" spans="14:16">
      <c r="N57913" s="102"/>
      <c r="O57913" s="93"/>
      <c r="P57913" s="93"/>
    </row>
    <row r="57914" spans="14:16">
      <c r="N57914" s="102"/>
      <c r="O57914" s="93"/>
      <c r="P57914" s="93"/>
    </row>
    <row r="57915" spans="14:16">
      <c r="N57915" s="102"/>
      <c r="O57915" s="93"/>
      <c r="P57915" s="93"/>
    </row>
    <row r="57916" spans="14:16">
      <c r="N57916" s="102"/>
      <c r="O57916" s="93"/>
      <c r="P57916" s="93"/>
    </row>
    <row r="57917" spans="14:16">
      <c r="N57917" s="102"/>
      <c r="O57917" s="93"/>
      <c r="P57917" s="93"/>
    </row>
    <row r="57918" spans="14:16">
      <c r="N57918" s="102"/>
      <c r="O57918" s="93"/>
      <c r="P57918" s="93"/>
    </row>
    <row r="57919" spans="14:16">
      <c r="N57919" s="102"/>
      <c r="O57919" s="93"/>
      <c r="P57919" s="93"/>
    </row>
    <row r="57920" spans="14:16">
      <c r="N57920" s="102"/>
      <c r="O57920" s="93"/>
      <c r="P57920" s="93"/>
    </row>
    <row r="57921" spans="14:16">
      <c r="N57921" s="102"/>
      <c r="O57921" s="93"/>
      <c r="P57921" s="93"/>
    </row>
    <row r="57922" spans="14:16">
      <c r="N57922" s="102"/>
      <c r="O57922" s="93"/>
      <c r="P57922" s="93"/>
    </row>
    <row r="57923" spans="14:16">
      <c r="N57923" s="102"/>
      <c r="O57923" s="93"/>
      <c r="P57923" s="93"/>
    </row>
    <row r="57924" spans="14:16">
      <c r="N57924" s="102"/>
      <c r="O57924" s="93"/>
      <c r="P57924" s="93"/>
    </row>
    <row r="57925" spans="14:16">
      <c r="N57925" s="102"/>
      <c r="O57925" s="93"/>
      <c r="P57925" s="93"/>
    </row>
    <row r="57926" spans="14:16">
      <c r="N57926" s="102"/>
      <c r="O57926" s="93"/>
      <c r="P57926" s="93"/>
    </row>
    <row r="57927" spans="14:16">
      <c r="N57927" s="102"/>
      <c r="O57927" s="93"/>
      <c r="P57927" s="93"/>
    </row>
    <row r="57928" spans="14:16">
      <c r="N57928" s="102"/>
      <c r="O57928" s="93"/>
      <c r="P57928" s="93"/>
    </row>
    <row r="57929" spans="14:16">
      <c r="N57929" s="102"/>
      <c r="O57929" s="93"/>
      <c r="P57929" s="93"/>
    </row>
    <row r="57930" spans="14:16">
      <c r="N57930" s="102"/>
      <c r="O57930" s="93"/>
      <c r="P57930" s="93"/>
    </row>
    <row r="57931" spans="14:16">
      <c r="N57931" s="102"/>
      <c r="O57931" s="93"/>
      <c r="P57931" s="93"/>
    </row>
    <row r="57932" spans="14:16">
      <c r="N57932" s="102"/>
      <c r="O57932" s="93"/>
      <c r="P57932" s="93"/>
    </row>
    <row r="57933" spans="14:16">
      <c r="N57933" s="102"/>
      <c r="O57933" s="93"/>
      <c r="P57933" s="93"/>
    </row>
    <row r="57934" spans="14:16">
      <c r="N57934" s="102"/>
      <c r="O57934" s="93"/>
      <c r="P57934" s="93"/>
    </row>
    <row r="57935" spans="14:16">
      <c r="N57935" s="102"/>
      <c r="O57935" s="93"/>
      <c r="P57935" s="93"/>
    </row>
    <row r="57936" spans="14:16">
      <c r="N57936" s="102"/>
      <c r="O57936" s="93"/>
      <c r="P57936" s="93"/>
    </row>
    <row r="57937" spans="14:16">
      <c r="N57937" s="102"/>
      <c r="O57937" s="93"/>
      <c r="P57937" s="93"/>
    </row>
    <row r="57938" spans="14:16">
      <c r="N57938" s="102"/>
      <c r="O57938" s="93"/>
      <c r="P57938" s="93"/>
    </row>
    <row r="57939" spans="14:16">
      <c r="N57939" s="102"/>
      <c r="O57939" s="93"/>
      <c r="P57939" s="93"/>
    </row>
    <row r="57940" spans="14:16">
      <c r="N57940" s="102"/>
      <c r="O57940" s="93"/>
      <c r="P57940" s="93"/>
    </row>
    <row r="57941" spans="14:16">
      <c r="N57941" s="102"/>
      <c r="O57941" s="93"/>
      <c r="P57941" s="93"/>
    </row>
    <row r="57942" spans="14:16">
      <c r="N57942" s="102"/>
      <c r="O57942" s="93"/>
      <c r="P57942" s="93"/>
    </row>
    <row r="57943" spans="14:16">
      <c r="N57943" s="102"/>
      <c r="O57943" s="93"/>
      <c r="P57943" s="93"/>
    </row>
    <row r="57944" spans="14:16">
      <c r="N57944" s="102"/>
      <c r="O57944" s="93"/>
      <c r="P57944" s="93"/>
    </row>
    <row r="57945" spans="14:16">
      <c r="N57945" s="102"/>
      <c r="O57945" s="93"/>
      <c r="P57945" s="93"/>
    </row>
    <row r="57946" spans="14:16">
      <c r="N57946" s="102"/>
      <c r="O57946" s="93"/>
      <c r="P57946" s="93"/>
    </row>
    <row r="57947" spans="14:16">
      <c r="N57947" s="102"/>
      <c r="O57947" s="93"/>
      <c r="P57947" s="93"/>
    </row>
    <row r="57948" spans="14:16">
      <c r="N57948" s="102"/>
      <c r="O57948" s="93"/>
      <c r="P57948" s="93"/>
    </row>
    <row r="57949" spans="14:16">
      <c r="N57949" s="102"/>
      <c r="O57949" s="93"/>
      <c r="P57949" s="93"/>
    </row>
    <row r="57950" spans="14:16">
      <c r="N57950" s="102"/>
      <c r="O57950" s="93"/>
      <c r="P57950" s="93"/>
    </row>
    <row r="57951" spans="14:16">
      <c r="N57951" s="102"/>
      <c r="O57951" s="93"/>
      <c r="P57951" s="93"/>
    </row>
    <row r="57952" spans="14:16">
      <c r="N57952" s="102"/>
      <c r="O57952" s="93"/>
      <c r="P57952" s="93"/>
    </row>
    <row r="57953" spans="14:16">
      <c r="N57953" s="102"/>
      <c r="O57953" s="93"/>
      <c r="P57953" s="93"/>
    </row>
    <row r="57954" spans="14:16">
      <c r="N57954" s="102"/>
      <c r="O57954" s="93"/>
      <c r="P57954" s="93"/>
    </row>
    <row r="57955" spans="14:16">
      <c r="N57955" s="102"/>
      <c r="O57955" s="93"/>
      <c r="P57955" s="93"/>
    </row>
    <row r="57956" spans="14:16">
      <c r="N57956" s="102"/>
      <c r="O57956" s="93"/>
      <c r="P57956" s="93"/>
    </row>
    <row r="57957" spans="14:16">
      <c r="N57957" s="102"/>
      <c r="O57957" s="93"/>
      <c r="P57957" s="93"/>
    </row>
    <row r="57958" spans="14:16">
      <c r="N57958" s="102"/>
      <c r="O57958" s="93"/>
      <c r="P57958" s="93"/>
    </row>
    <row r="57959" spans="14:16">
      <c r="N57959" s="102"/>
      <c r="O57959" s="93"/>
      <c r="P57959" s="93"/>
    </row>
    <row r="57960" spans="14:16">
      <c r="N57960" s="102"/>
      <c r="O57960" s="93"/>
      <c r="P57960" s="93"/>
    </row>
    <row r="57961" spans="14:16">
      <c r="N57961" s="102"/>
      <c r="O57961" s="93"/>
      <c r="P57961" s="93"/>
    </row>
    <row r="57962" spans="14:16">
      <c r="N57962" s="102"/>
      <c r="O57962" s="93"/>
      <c r="P57962" s="93"/>
    </row>
    <row r="57963" spans="14:16">
      <c r="N57963" s="102"/>
      <c r="O57963" s="93"/>
      <c r="P57963" s="93"/>
    </row>
    <row r="57964" spans="14:16">
      <c r="N57964" s="102"/>
      <c r="O57964" s="93"/>
      <c r="P57964" s="93"/>
    </row>
    <row r="57965" spans="14:16">
      <c r="N57965" s="102"/>
      <c r="O57965" s="93"/>
      <c r="P57965" s="93"/>
    </row>
    <row r="57966" spans="14:16">
      <c r="N57966" s="102"/>
      <c r="O57966" s="93"/>
      <c r="P57966" s="93"/>
    </row>
    <row r="57967" spans="14:16">
      <c r="N57967" s="102"/>
      <c r="O57967" s="93"/>
      <c r="P57967" s="93"/>
    </row>
    <row r="57968" spans="14:16">
      <c r="N57968" s="102"/>
      <c r="O57968" s="93"/>
      <c r="P57968" s="93"/>
    </row>
    <row r="57969" spans="14:16">
      <c r="N57969" s="102"/>
      <c r="O57969" s="93"/>
      <c r="P57969" s="93"/>
    </row>
    <row r="57970" spans="14:16">
      <c r="N57970" s="102"/>
      <c r="O57970" s="93"/>
      <c r="P57970" s="93"/>
    </row>
    <row r="57971" spans="14:16">
      <c r="N57971" s="102"/>
      <c r="O57971" s="93"/>
      <c r="P57971" s="93"/>
    </row>
    <row r="57972" spans="14:16">
      <c r="N57972" s="102"/>
      <c r="O57972" s="93"/>
      <c r="P57972" s="93"/>
    </row>
    <row r="57973" spans="14:16">
      <c r="N57973" s="102"/>
      <c r="O57973" s="93"/>
      <c r="P57973" s="93"/>
    </row>
    <row r="57974" spans="14:16">
      <c r="N57974" s="102"/>
      <c r="O57974" s="93"/>
      <c r="P57974" s="93"/>
    </row>
    <row r="57975" spans="14:16">
      <c r="N57975" s="102"/>
      <c r="O57975" s="93"/>
      <c r="P57975" s="93"/>
    </row>
    <row r="57976" spans="14:16">
      <c r="N57976" s="102"/>
      <c r="O57976" s="93"/>
      <c r="P57976" s="93"/>
    </row>
    <row r="57977" spans="14:16">
      <c r="N57977" s="102"/>
      <c r="O57977" s="93"/>
      <c r="P57977" s="93"/>
    </row>
    <row r="57978" spans="14:16">
      <c r="N57978" s="102"/>
      <c r="O57978" s="93"/>
      <c r="P57978" s="93"/>
    </row>
    <row r="57979" spans="14:16">
      <c r="N57979" s="102"/>
      <c r="O57979" s="93"/>
      <c r="P57979" s="93"/>
    </row>
    <row r="57980" spans="14:16">
      <c r="N57980" s="102"/>
      <c r="O57980" s="93"/>
      <c r="P57980" s="93"/>
    </row>
    <row r="57981" spans="14:16">
      <c r="N57981" s="102"/>
      <c r="O57981" s="93"/>
      <c r="P57981" s="93"/>
    </row>
    <row r="57982" spans="14:16">
      <c r="N57982" s="102"/>
      <c r="O57982" s="93"/>
      <c r="P57982" s="93"/>
    </row>
    <row r="57983" spans="14:16">
      <c r="N57983" s="102"/>
      <c r="O57983" s="93"/>
      <c r="P57983" s="93"/>
    </row>
    <row r="57984" spans="14:16">
      <c r="N57984" s="102"/>
      <c r="O57984" s="93"/>
      <c r="P57984" s="93"/>
    </row>
    <row r="57985" spans="14:16">
      <c r="N57985" s="102"/>
      <c r="O57985" s="93"/>
      <c r="P57985" s="93"/>
    </row>
    <row r="57986" spans="14:16">
      <c r="N57986" s="102"/>
      <c r="O57986" s="93"/>
      <c r="P57986" s="93"/>
    </row>
    <row r="57987" spans="14:16">
      <c r="N57987" s="102"/>
      <c r="O57987" s="93"/>
      <c r="P57987" s="93"/>
    </row>
    <row r="57988" spans="14:16">
      <c r="N57988" s="102"/>
      <c r="O57988" s="93"/>
      <c r="P57988" s="93"/>
    </row>
    <row r="57989" spans="14:16">
      <c r="N57989" s="102"/>
      <c r="O57989" s="93"/>
      <c r="P57989" s="93"/>
    </row>
    <row r="57990" spans="14:16">
      <c r="N57990" s="102"/>
      <c r="O57990" s="93"/>
      <c r="P57990" s="93"/>
    </row>
    <row r="57991" spans="14:16">
      <c r="N57991" s="102"/>
      <c r="O57991" s="93"/>
      <c r="P57991" s="93"/>
    </row>
    <row r="57992" spans="14:16">
      <c r="N57992" s="102"/>
      <c r="O57992" s="93"/>
      <c r="P57992" s="93"/>
    </row>
    <row r="57993" spans="14:16">
      <c r="N57993" s="102"/>
      <c r="O57993" s="93"/>
      <c r="P57993" s="93"/>
    </row>
    <row r="57994" spans="14:16">
      <c r="N57994" s="102"/>
      <c r="O57994" s="93"/>
      <c r="P57994" s="93"/>
    </row>
    <row r="57995" spans="14:16">
      <c r="N57995" s="102"/>
      <c r="O57995" s="93"/>
      <c r="P57995" s="93"/>
    </row>
    <row r="57996" spans="14:16">
      <c r="N57996" s="102"/>
      <c r="O57996" s="93"/>
      <c r="P57996" s="93"/>
    </row>
    <row r="57997" spans="14:16">
      <c r="N57997" s="102"/>
      <c r="O57997" s="93"/>
      <c r="P57997" s="93"/>
    </row>
    <row r="57998" spans="14:16">
      <c r="N57998" s="102"/>
      <c r="O57998" s="93"/>
      <c r="P57998" s="93"/>
    </row>
    <row r="57999" spans="14:16">
      <c r="N57999" s="102"/>
      <c r="O57999" s="93"/>
      <c r="P57999" s="93"/>
    </row>
    <row r="58000" spans="14:16">
      <c r="N58000" s="102"/>
      <c r="O58000" s="93"/>
      <c r="P58000" s="93"/>
    </row>
    <row r="58001" spans="14:16">
      <c r="N58001" s="102"/>
      <c r="O58001" s="93"/>
      <c r="P58001" s="93"/>
    </row>
    <row r="58002" spans="14:16">
      <c r="N58002" s="102"/>
      <c r="O58002" s="93"/>
      <c r="P58002" s="93"/>
    </row>
    <row r="58003" spans="14:16">
      <c r="N58003" s="102"/>
      <c r="O58003" s="93"/>
      <c r="P58003" s="93"/>
    </row>
    <row r="58004" spans="14:16">
      <c r="N58004" s="102"/>
      <c r="O58004" s="93"/>
      <c r="P58004" s="93"/>
    </row>
    <row r="58005" spans="14:16">
      <c r="N58005" s="102"/>
      <c r="O58005" s="93"/>
      <c r="P58005" s="93"/>
    </row>
    <row r="58006" spans="14:16">
      <c r="N58006" s="102"/>
      <c r="O58006" s="93"/>
      <c r="P58006" s="93"/>
    </row>
    <row r="58007" spans="14:16">
      <c r="N58007" s="102"/>
      <c r="O58007" s="93"/>
      <c r="P58007" s="93"/>
    </row>
    <row r="58008" spans="14:16">
      <c r="N58008" s="102"/>
      <c r="O58008" s="93"/>
      <c r="P58008" s="93"/>
    </row>
    <row r="58009" spans="14:16">
      <c r="N58009" s="102"/>
      <c r="O58009" s="93"/>
      <c r="P58009" s="93"/>
    </row>
    <row r="58010" spans="14:16">
      <c r="N58010" s="102"/>
      <c r="O58010" s="93"/>
      <c r="P58010" s="93"/>
    </row>
    <row r="58011" spans="14:16">
      <c r="N58011" s="102"/>
      <c r="O58011" s="93"/>
      <c r="P58011" s="93"/>
    </row>
    <row r="58012" spans="14:16">
      <c r="N58012" s="102"/>
      <c r="O58012" s="93"/>
      <c r="P58012" s="93"/>
    </row>
    <row r="58013" spans="14:16">
      <c r="N58013" s="102"/>
      <c r="O58013" s="93"/>
      <c r="P58013" s="93"/>
    </row>
    <row r="58014" spans="14:16">
      <c r="N58014" s="102"/>
      <c r="O58014" s="93"/>
      <c r="P58014" s="93"/>
    </row>
    <row r="58015" spans="14:16">
      <c r="N58015" s="102"/>
      <c r="O58015" s="93"/>
      <c r="P58015" s="93"/>
    </row>
    <row r="58016" spans="14:16">
      <c r="N58016" s="102"/>
      <c r="O58016" s="93"/>
      <c r="P58016" s="93"/>
    </row>
    <row r="58017" spans="14:16">
      <c r="N58017" s="102"/>
      <c r="O58017" s="93"/>
      <c r="P58017" s="93"/>
    </row>
    <row r="58018" spans="14:16">
      <c r="N58018" s="102"/>
      <c r="O58018" s="93"/>
      <c r="P58018" s="93"/>
    </row>
    <row r="58019" spans="14:16">
      <c r="N58019" s="102"/>
      <c r="O58019" s="93"/>
      <c r="P58019" s="93"/>
    </row>
    <row r="58020" spans="14:16">
      <c r="N58020" s="102"/>
      <c r="O58020" s="93"/>
      <c r="P58020" s="93"/>
    </row>
    <row r="58021" spans="14:16">
      <c r="N58021" s="102"/>
      <c r="O58021" s="93"/>
      <c r="P58021" s="93"/>
    </row>
    <row r="58022" spans="14:16">
      <c r="N58022" s="102"/>
      <c r="O58022" s="93"/>
      <c r="P58022" s="93"/>
    </row>
    <row r="58023" spans="14:16">
      <c r="N58023" s="102"/>
      <c r="O58023" s="93"/>
      <c r="P58023" s="93"/>
    </row>
    <row r="58024" spans="14:16">
      <c r="N58024" s="102"/>
      <c r="O58024" s="93"/>
      <c r="P58024" s="93"/>
    </row>
    <row r="58025" spans="14:16">
      <c r="N58025" s="102"/>
      <c r="O58025" s="93"/>
      <c r="P58025" s="93"/>
    </row>
    <row r="58026" spans="14:16">
      <c r="N58026" s="102"/>
      <c r="O58026" s="93"/>
      <c r="P58026" s="93"/>
    </row>
    <row r="58027" spans="14:16">
      <c r="N58027" s="102"/>
      <c r="O58027" s="93"/>
      <c r="P58027" s="93"/>
    </row>
    <row r="58028" spans="14:16">
      <c r="N58028" s="102"/>
      <c r="O58028" s="93"/>
      <c r="P58028" s="93"/>
    </row>
    <row r="58029" spans="14:16">
      <c r="N58029" s="102"/>
      <c r="O58029" s="93"/>
      <c r="P58029" s="93"/>
    </row>
    <row r="58030" spans="14:16">
      <c r="N58030" s="102"/>
      <c r="O58030" s="93"/>
      <c r="P58030" s="93"/>
    </row>
    <row r="58031" spans="14:16">
      <c r="N58031" s="102"/>
      <c r="O58031" s="93"/>
      <c r="P58031" s="93"/>
    </row>
    <row r="58032" spans="14:16">
      <c r="N58032" s="102"/>
      <c r="O58032" s="93"/>
      <c r="P58032" s="93"/>
    </row>
    <row r="58033" spans="14:16">
      <c r="N58033" s="102"/>
      <c r="O58033" s="93"/>
      <c r="P58033" s="93"/>
    </row>
    <row r="58034" spans="14:16">
      <c r="N58034" s="102"/>
      <c r="O58034" s="93"/>
      <c r="P58034" s="93"/>
    </row>
    <row r="58035" spans="14:16">
      <c r="N58035" s="102"/>
      <c r="O58035" s="93"/>
      <c r="P58035" s="93"/>
    </row>
    <row r="58036" spans="14:16">
      <c r="N58036" s="102"/>
      <c r="O58036" s="93"/>
      <c r="P58036" s="93"/>
    </row>
    <row r="58037" spans="14:16">
      <c r="N58037" s="102"/>
      <c r="O58037" s="93"/>
      <c r="P58037" s="93"/>
    </row>
    <row r="58038" spans="14:16">
      <c r="N58038" s="102"/>
      <c r="O58038" s="93"/>
      <c r="P58038" s="93"/>
    </row>
    <row r="58039" spans="14:16">
      <c r="N58039" s="102"/>
      <c r="O58039" s="93"/>
      <c r="P58039" s="93"/>
    </row>
    <row r="58040" spans="14:16">
      <c r="N58040" s="102"/>
      <c r="O58040" s="93"/>
      <c r="P58040" s="93"/>
    </row>
    <row r="58041" spans="14:16">
      <c r="N58041" s="102"/>
      <c r="O58041" s="93"/>
      <c r="P58041" s="93"/>
    </row>
    <row r="58042" spans="14:16">
      <c r="N58042" s="102"/>
      <c r="O58042" s="93"/>
      <c r="P58042" s="93"/>
    </row>
    <row r="58043" spans="14:16">
      <c r="N58043" s="102"/>
      <c r="O58043" s="93"/>
      <c r="P58043" s="93"/>
    </row>
    <row r="58044" spans="14:16">
      <c r="N58044" s="102"/>
      <c r="O58044" s="93"/>
      <c r="P58044" s="93"/>
    </row>
    <row r="58045" spans="14:16">
      <c r="N58045" s="102"/>
      <c r="O58045" s="93"/>
      <c r="P58045" s="93"/>
    </row>
    <row r="58046" spans="14:16">
      <c r="N58046" s="102"/>
      <c r="O58046" s="93"/>
      <c r="P58046" s="93"/>
    </row>
    <row r="58047" spans="14:16">
      <c r="N58047" s="102"/>
      <c r="O58047" s="93"/>
      <c r="P58047" s="93"/>
    </row>
    <row r="58048" spans="14:16">
      <c r="N58048" s="102"/>
      <c r="O58048" s="93"/>
      <c r="P58048" s="93"/>
    </row>
    <row r="58049" spans="14:16">
      <c r="N58049" s="102"/>
      <c r="O58049" s="93"/>
      <c r="P58049" s="93"/>
    </row>
    <row r="58050" spans="14:16">
      <c r="N58050" s="102"/>
      <c r="O58050" s="93"/>
      <c r="P58050" s="93"/>
    </row>
    <row r="58051" spans="14:16">
      <c r="N58051" s="102"/>
      <c r="O58051" s="93"/>
      <c r="P58051" s="93"/>
    </row>
    <row r="58052" spans="14:16">
      <c r="N58052" s="102"/>
      <c r="O58052" s="93"/>
      <c r="P58052" s="93"/>
    </row>
    <row r="58053" spans="14:16">
      <c r="N58053" s="102"/>
      <c r="O58053" s="93"/>
      <c r="P58053" s="93"/>
    </row>
    <row r="58054" spans="14:16">
      <c r="N58054" s="102"/>
      <c r="O58054" s="93"/>
      <c r="P58054" s="93"/>
    </row>
    <row r="58055" spans="14:16">
      <c r="N58055" s="102"/>
      <c r="O58055" s="93"/>
      <c r="P58055" s="93"/>
    </row>
    <row r="58056" spans="14:16">
      <c r="N58056" s="102"/>
      <c r="O58056" s="93"/>
      <c r="P58056" s="93"/>
    </row>
    <row r="58057" spans="14:16">
      <c r="N58057" s="102"/>
      <c r="O58057" s="93"/>
      <c r="P58057" s="93"/>
    </row>
    <row r="58058" spans="14:16">
      <c r="N58058" s="102"/>
      <c r="O58058" s="93"/>
      <c r="P58058" s="93"/>
    </row>
    <row r="58059" spans="14:16">
      <c r="N58059" s="102"/>
      <c r="O58059" s="93"/>
      <c r="P58059" s="93"/>
    </row>
    <row r="58060" spans="14:16">
      <c r="N58060" s="102"/>
      <c r="O58060" s="93"/>
      <c r="P58060" s="93"/>
    </row>
    <row r="58061" spans="14:16">
      <c r="N58061" s="102"/>
      <c r="O58061" s="93"/>
      <c r="P58061" s="93"/>
    </row>
    <row r="58062" spans="14:16">
      <c r="N58062" s="102"/>
      <c r="O58062" s="93"/>
      <c r="P58062" s="93"/>
    </row>
    <row r="58063" spans="14:16">
      <c r="N58063" s="102"/>
      <c r="O58063" s="93"/>
      <c r="P58063" s="93"/>
    </row>
    <row r="58064" spans="14:16">
      <c r="N58064" s="102"/>
      <c r="O58064" s="93"/>
      <c r="P58064" s="93"/>
    </row>
    <row r="58065" spans="14:16">
      <c r="N58065" s="102"/>
      <c r="O58065" s="93"/>
      <c r="P58065" s="93"/>
    </row>
    <row r="58066" spans="14:16">
      <c r="N58066" s="102"/>
      <c r="O58066" s="93"/>
      <c r="P58066" s="93"/>
    </row>
    <row r="58067" spans="14:16">
      <c r="N58067" s="102"/>
      <c r="O58067" s="93"/>
      <c r="P58067" s="93"/>
    </row>
    <row r="58068" spans="14:16">
      <c r="N58068" s="102"/>
      <c r="O58068" s="93"/>
      <c r="P58068" s="93"/>
    </row>
    <row r="58069" spans="14:16">
      <c r="N58069" s="102"/>
      <c r="O58069" s="93"/>
      <c r="P58069" s="93"/>
    </row>
    <row r="58070" spans="14:16">
      <c r="N58070" s="102"/>
      <c r="O58070" s="93"/>
      <c r="P58070" s="93"/>
    </row>
    <row r="58071" spans="14:16">
      <c r="N58071" s="102"/>
      <c r="O58071" s="93"/>
      <c r="P58071" s="93"/>
    </row>
    <row r="58072" spans="14:16">
      <c r="N58072" s="102"/>
      <c r="O58072" s="93"/>
      <c r="P58072" s="93"/>
    </row>
    <row r="58073" spans="14:16">
      <c r="N58073" s="102"/>
      <c r="O58073" s="93"/>
      <c r="P58073" s="93"/>
    </row>
    <row r="58074" spans="14:16">
      <c r="N58074" s="102"/>
      <c r="O58074" s="93"/>
      <c r="P58074" s="93"/>
    </row>
    <row r="58075" spans="14:16">
      <c r="N58075" s="102"/>
      <c r="O58075" s="93"/>
      <c r="P58075" s="93"/>
    </row>
    <row r="58076" spans="14:16">
      <c r="N58076" s="102"/>
      <c r="O58076" s="93"/>
      <c r="P58076" s="93"/>
    </row>
    <row r="58077" spans="14:16">
      <c r="N58077" s="102"/>
      <c r="O58077" s="93"/>
      <c r="P58077" s="93"/>
    </row>
    <row r="58078" spans="14:16">
      <c r="N58078" s="102"/>
      <c r="O58078" s="93"/>
      <c r="P58078" s="93"/>
    </row>
    <row r="58079" spans="14:16">
      <c r="N58079" s="102"/>
      <c r="O58079" s="93"/>
      <c r="P58079" s="93"/>
    </row>
    <row r="58080" spans="14:16">
      <c r="N58080" s="102"/>
      <c r="O58080" s="93"/>
      <c r="P58080" s="93"/>
    </row>
    <row r="58081" spans="14:16">
      <c r="N58081" s="102"/>
      <c r="O58081" s="93"/>
      <c r="P58081" s="93"/>
    </row>
    <row r="58082" spans="14:16">
      <c r="N58082" s="102"/>
      <c r="O58082" s="93"/>
      <c r="P58082" s="93"/>
    </row>
    <row r="58083" spans="14:16">
      <c r="N58083" s="102"/>
      <c r="O58083" s="93"/>
      <c r="P58083" s="93"/>
    </row>
    <row r="58084" spans="14:16">
      <c r="N58084" s="102"/>
      <c r="O58084" s="93"/>
      <c r="P58084" s="93"/>
    </row>
    <row r="58085" spans="14:16">
      <c r="N58085" s="102"/>
      <c r="O58085" s="93"/>
      <c r="P58085" s="93"/>
    </row>
    <row r="58086" spans="14:16">
      <c r="N58086" s="102"/>
      <c r="O58086" s="93"/>
      <c r="P58086" s="93"/>
    </row>
    <row r="58087" spans="14:16">
      <c r="N58087" s="102"/>
      <c r="O58087" s="93"/>
      <c r="P58087" s="93"/>
    </row>
    <row r="58088" spans="14:16">
      <c r="N58088" s="102"/>
      <c r="O58088" s="93"/>
      <c r="P58088" s="93"/>
    </row>
    <row r="58089" spans="14:16">
      <c r="N58089" s="102"/>
      <c r="O58089" s="93"/>
      <c r="P58089" s="93"/>
    </row>
    <row r="58090" spans="14:16">
      <c r="N58090" s="102"/>
      <c r="O58090" s="93"/>
      <c r="P58090" s="93"/>
    </row>
    <row r="58091" spans="14:16">
      <c r="N58091" s="102"/>
      <c r="O58091" s="93"/>
      <c r="P58091" s="93"/>
    </row>
    <row r="58092" spans="14:16">
      <c r="N58092" s="102"/>
      <c r="O58092" s="93"/>
      <c r="P58092" s="93"/>
    </row>
    <row r="58093" spans="14:16">
      <c r="N58093" s="102"/>
      <c r="O58093" s="93"/>
      <c r="P58093" s="93"/>
    </row>
    <row r="58094" spans="14:16">
      <c r="N58094" s="102"/>
      <c r="O58094" s="93"/>
      <c r="P58094" s="93"/>
    </row>
    <row r="58095" spans="14:16">
      <c r="N58095" s="102"/>
      <c r="O58095" s="93"/>
      <c r="P58095" s="93"/>
    </row>
    <row r="58096" spans="14:16">
      <c r="N58096" s="102"/>
      <c r="O58096" s="93"/>
      <c r="P58096" s="93"/>
    </row>
    <row r="58097" spans="14:16">
      <c r="N58097" s="102"/>
      <c r="O58097" s="93"/>
      <c r="P58097" s="93"/>
    </row>
    <row r="58098" spans="14:16">
      <c r="N58098" s="102"/>
      <c r="O58098" s="93"/>
      <c r="P58098" s="93"/>
    </row>
    <row r="58099" spans="14:16">
      <c r="N58099" s="102"/>
      <c r="O58099" s="93"/>
      <c r="P58099" s="93"/>
    </row>
    <row r="58100" spans="14:16">
      <c r="N58100" s="102"/>
      <c r="O58100" s="93"/>
      <c r="P58100" s="93"/>
    </row>
    <row r="58101" spans="14:16">
      <c r="N58101" s="102"/>
      <c r="O58101" s="93"/>
      <c r="P58101" s="93"/>
    </row>
    <row r="58102" spans="14:16">
      <c r="N58102" s="102"/>
      <c r="O58102" s="93"/>
      <c r="P58102" s="93"/>
    </row>
    <row r="58103" spans="14:16">
      <c r="N58103" s="102"/>
      <c r="O58103" s="93"/>
      <c r="P58103" s="93"/>
    </row>
    <row r="58104" spans="14:16">
      <c r="N58104" s="102"/>
      <c r="O58104" s="93"/>
      <c r="P58104" s="93"/>
    </row>
    <row r="58105" spans="14:16">
      <c r="N58105" s="102"/>
      <c r="O58105" s="93"/>
      <c r="P58105" s="93"/>
    </row>
    <row r="58106" spans="14:16">
      <c r="N58106" s="102"/>
      <c r="O58106" s="93"/>
      <c r="P58106" s="93"/>
    </row>
    <row r="58107" spans="14:16">
      <c r="N58107" s="102"/>
      <c r="O58107" s="93"/>
      <c r="P58107" s="93"/>
    </row>
    <row r="58108" spans="14:16">
      <c r="N58108" s="102"/>
      <c r="O58108" s="93"/>
      <c r="P58108" s="93"/>
    </row>
    <row r="58109" spans="14:16">
      <c r="N58109" s="102"/>
      <c r="O58109" s="93"/>
      <c r="P58109" s="93"/>
    </row>
    <row r="58110" spans="14:16">
      <c r="N58110" s="102"/>
      <c r="O58110" s="93"/>
      <c r="P58110" s="93"/>
    </row>
    <row r="58111" spans="14:16">
      <c r="N58111" s="102"/>
      <c r="O58111" s="93"/>
      <c r="P58111" s="93"/>
    </row>
    <row r="58112" spans="14:16">
      <c r="N58112" s="102"/>
      <c r="O58112" s="93"/>
      <c r="P58112" s="93"/>
    </row>
    <row r="58113" spans="14:16">
      <c r="N58113" s="102"/>
      <c r="O58113" s="93"/>
      <c r="P58113" s="93"/>
    </row>
    <row r="58114" spans="14:16">
      <c r="N58114" s="102"/>
      <c r="O58114" s="93"/>
      <c r="P58114" s="93"/>
    </row>
    <row r="58115" spans="14:16">
      <c r="N58115" s="102"/>
      <c r="O58115" s="93"/>
      <c r="P58115" s="93"/>
    </row>
    <row r="58116" spans="14:16">
      <c r="N58116" s="102"/>
      <c r="O58116" s="93"/>
      <c r="P58116" s="93"/>
    </row>
    <row r="58117" spans="14:16">
      <c r="N58117" s="102"/>
      <c r="O58117" s="93"/>
      <c r="P58117" s="93"/>
    </row>
    <row r="58118" spans="14:16">
      <c r="N58118" s="102"/>
      <c r="O58118" s="93"/>
      <c r="P58118" s="93"/>
    </row>
    <row r="58119" spans="14:16">
      <c r="N58119" s="102"/>
      <c r="O58119" s="93"/>
      <c r="P58119" s="93"/>
    </row>
    <row r="58120" spans="14:16">
      <c r="N58120" s="102"/>
      <c r="O58120" s="93"/>
      <c r="P58120" s="93"/>
    </row>
    <row r="58121" spans="14:16">
      <c r="N58121" s="102"/>
      <c r="O58121" s="93"/>
      <c r="P58121" s="93"/>
    </row>
    <row r="58122" spans="14:16">
      <c r="N58122" s="102"/>
      <c r="O58122" s="93"/>
      <c r="P58122" s="93"/>
    </row>
    <row r="58123" spans="14:16">
      <c r="N58123" s="102"/>
      <c r="O58123" s="93"/>
      <c r="P58123" s="93"/>
    </row>
    <row r="58124" spans="14:16">
      <c r="N58124" s="102"/>
      <c r="O58124" s="93"/>
      <c r="P58124" s="93"/>
    </row>
    <row r="58125" spans="14:16">
      <c r="N58125" s="102"/>
      <c r="O58125" s="93"/>
      <c r="P58125" s="93"/>
    </row>
    <row r="58126" spans="14:16">
      <c r="N58126" s="102"/>
      <c r="O58126" s="93"/>
      <c r="P58126" s="93"/>
    </row>
    <row r="58127" spans="14:16">
      <c r="N58127" s="102"/>
      <c r="O58127" s="93"/>
      <c r="P58127" s="93"/>
    </row>
    <row r="58128" spans="14:16">
      <c r="N58128" s="102"/>
      <c r="O58128" s="93"/>
      <c r="P58128" s="93"/>
    </row>
    <row r="58129" spans="14:16">
      <c r="N58129" s="102"/>
      <c r="O58129" s="93"/>
      <c r="P58129" s="93"/>
    </row>
    <row r="58130" spans="14:16">
      <c r="N58130" s="102"/>
      <c r="O58130" s="93"/>
      <c r="P58130" s="93"/>
    </row>
    <row r="58131" spans="14:16">
      <c r="N58131" s="102"/>
      <c r="O58131" s="93"/>
      <c r="P58131" s="93"/>
    </row>
    <row r="58132" spans="14:16">
      <c r="N58132" s="102"/>
      <c r="O58132" s="93"/>
      <c r="P58132" s="93"/>
    </row>
    <row r="58133" spans="14:16">
      <c r="N58133" s="102"/>
      <c r="O58133" s="93"/>
      <c r="P58133" s="93"/>
    </row>
    <row r="58134" spans="14:16">
      <c r="N58134" s="102"/>
      <c r="O58134" s="93"/>
      <c r="P58134" s="93"/>
    </row>
    <row r="58135" spans="14:16">
      <c r="N58135" s="102"/>
      <c r="O58135" s="93"/>
      <c r="P58135" s="93"/>
    </row>
    <row r="58136" spans="14:16">
      <c r="N58136" s="102"/>
      <c r="O58136" s="93"/>
      <c r="P58136" s="93"/>
    </row>
    <row r="58137" spans="14:16">
      <c r="N58137" s="102"/>
      <c r="O58137" s="93"/>
      <c r="P58137" s="93"/>
    </row>
    <row r="58138" spans="14:16">
      <c r="N58138" s="102"/>
      <c r="O58138" s="93"/>
      <c r="P58138" s="93"/>
    </row>
    <row r="58139" spans="14:16">
      <c r="N58139" s="102"/>
      <c r="O58139" s="93"/>
      <c r="P58139" s="93"/>
    </row>
    <row r="58140" spans="14:16">
      <c r="N58140" s="102"/>
      <c r="O58140" s="93"/>
      <c r="P58140" s="93"/>
    </row>
    <row r="58141" spans="14:16">
      <c r="N58141" s="102"/>
      <c r="O58141" s="93"/>
      <c r="P58141" s="93"/>
    </row>
    <row r="58142" spans="14:16">
      <c r="N58142" s="102"/>
      <c r="O58142" s="93"/>
      <c r="P58142" s="93"/>
    </row>
    <row r="58143" spans="14:16">
      <c r="N58143" s="102"/>
      <c r="O58143" s="93"/>
      <c r="P58143" s="93"/>
    </row>
    <row r="58144" spans="14:16">
      <c r="N58144" s="102"/>
      <c r="O58144" s="93"/>
      <c r="P58144" s="93"/>
    </row>
    <row r="58145" spans="14:16">
      <c r="N58145" s="102"/>
      <c r="O58145" s="93"/>
      <c r="P58145" s="93"/>
    </row>
    <row r="58146" spans="14:16">
      <c r="N58146" s="102"/>
      <c r="O58146" s="93"/>
      <c r="P58146" s="93"/>
    </row>
    <row r="58147" spans="14:16">
      <c r="N58147" s="102"/>
      <c r="O58147" s="93"/>
      <c r="P58147" s="93"/>
    </row>
    <row r="58148" spans="14:16">
      <c r="N58148" s="102"/>
      <c r="O58148" s="93"/>
      <c r="P58148" s="93"/>
    </row>
    <row r="58149" spans="14:16">
      <c r="N58149" s="102"/>
      <c r="O58149" s="93"/>
      <c r="P58149" s="93"/>
    </row>
    <row r="58150" spans="14:16">
      <c r="N58150" s="102"/>
      <c r="O58150" s="93"/>
      <c r="P58150" s="93"/>
    </row>
    <row r="58151" spans="14:16">
      <c r="N58151" s="102"/>
      <c r="O58151" s="93"/>
      <c r="P58151" s="93"/>
    </row>
    <row r="58152" spans="14:16">
      <c r="N58152" s="102"/>
      <c r="O58152" s="93"/>
      <c r="P58152" s="93"/>
    </row>
    <row r="58153" spans="14:16">
      <c r="N58153" s="102"/>
      <c r="O58153" s="93"/>
      <c r="P58153" s="93"/>
    </row>
    <row r="58154" spans="14:16">
      <c r="N58154" s="102"/>
      <c r="O58154" s="93"/>
      <c r="P58154" s="93"/>
    </row>
    <row r="58155" spans="14:16">
      <c r="N58155" s="102"/>
      <c r="O58155" s="93"/>
      <c r="P58155" s="93"/>
    </row>
    <row r="58156" spans="14:16">
      <c r="N58156" s="102"/>
      <c r="O58156" s="93"/>
      <c r="P58156" s="93"/>
    </row>
    <row r="58157" spans="14:16">
      <c r="N58157" s="102"/>
      <c r="O58157" s="93"/>
      <c r="P58157" s="93"/>
    </row>
    <row r="58158" spans="14:16">
      <c r="N58158" s="102"/>
      <c r="O58158" s="93"/>
      <c r="P58158" s="93"/>
    </row>
    <row r="58159" spans="14:16">
      <c r="N58159" s="102"/>
      <c r="O58159" s="93"/>
      <c r="P58159" s="93"/>
    </row>
    <row r="58160" spans="14:16">
      <c r="N58160" s="102"/>
      <c r="O58160" s="93"/>
      <c r="P58160" s="93"/>
    </row>
    <row r="58161" spans="14:16">
      <c r="N58161" s="102"/>
      <c r="O58161" s="93"/>
      <c r="P58161" s="93"/>
    </row>
    <row r="58162" spans="14:16">
      <c r="N58162" s="102"/>
      <c r="O58162" s="93"/>
      <c r="P58162" s="93"/>
    </row>
    <row r="58163" spans="14:16">
      <c r="N58163" s="102"/>
      <c r="O58163" s="93"/>
      <c r="P58163" s="93"/>
    </row>
    <row r="58164" spans="14:16">
      <c r="N58164" s="102"/>
      <c r="O58164" s="93"/>
      <c r="P58164" s="93"/>
    </row>
    <row r="58165" spans="14:16">
      <c r="N58165" s="102"/>
      <c r="O58165" s="93"/>
      <c r="P58165" s="93"/>
    </row>
    <row r="58166" spans="14:16">
      <c r="N58166" s="102"/>
      <c r="O58166" s="93"/>
      <c r="P58166" s="93"/>
    </row>
    <row r="58167" spans="14:16">
      <c r="N58167" s="102"/>
      <c r="O58167" s="93"/>
      <c r="P58167" s="93"/>
    </row>
    <row r="58168" spans="14:16">
      <c r="N58168" s="102"/>
      <c r="O58168" s="93"/>
      <c r="P58168" s="93"/>
    </row>
    <row r="58169" spans="14:16">
      <c r="N58169" s="102"/>
      <c r="O58169" s="93"/>
      <c r="P58169" s="93"/>
    </row>
    <row r="58170" spans="14:16">
      <c r="N58170" s="102"/>
      <c r="O58170" s="93"/>
      <c r="P58170" s="93"/>
    </row>
    <row r="58171" spans="14:16">
      <c r="N58171" s="102"/>
      <c r="O58171" s="93"/>
      <c r="P58171" s="93"/>
    </row>
    <row r="58172" spans="14:16">
      <c r="N58172" s="102"/>
      <c r="O58172" s="93"/>
      <c r="P58172" s="93"/>
    </row>
    <row r="58173" spans="14:16">
      <c r="N58173" s="102"/>
      <c r="O58173" s="93"/>
      <c r="P58173" s="93"/>
    </row>
    <row r="58174" spans="14:16">
      <c r="N58174" s="102"/>
      <c r="O58174" s="93"/>
      <c r="P58174" s="93"/>
    </row>
    <row r="58175" spans="14:16">
      <c r="N58175" s="102"/>
      <c r="O58175" s="93"/>
      <c r="P58175" s="93"/>
    </row>
    <row r="58176" spans="14:16">
      <c r="N58176" s="102"/>
      <c r="O58176" s="93"/>
      <c r="P58176" s="93"/>
    </row>
    <row r="58177" spans="14:16">
      <c r="N58177" s="102"/>
      <c r="O58177" s="93"/>
      <c r="P58177" s="93"/>
    </row>
    <row r="58178" spans="14:16">
      <c r="N58178" s="102"/>
      <c r="O58178" s="93"/>
      <c r="P58178" s="93"/>
    </row>
    <row r="58179" spans="14:16">
      <c r="N58179" s="102"/>
      <c r="O58179" s="93"/>
      <c r="P58179" s="93"/>
    </row>
    <row r="58180" spans="14:16">
      <c r="N58180" s="102"/>
      <c r="O58180" s="93"/>
      <c r="P58180" s="93"/>
    </row>
    <row r="58181" spans="14:16">
      <c r="N58181" s="102"/>
      <c r="O58181" s="93"/>
      <c r="P58181" s="93"/>
    </row>
    <row r="58182" spans="14:16">
      <c r="N58182" s="102"/>
      <c r="O58182" s="93"/>
      <c r="P58182" s="93"/>
    </row>
    <row r="58183" spans="14:16">
      <c r="N58183" s="102"/>
      <c r="O58183" s="93"/>
      <c r="P58183" s="93"/>
    </row>
    <row r="58184" spans="14:16">
      <c r="N58184" s="102"/>
      <c r="O58184" s="93"/>
      <c r="P58184" s="93"/>
    </row>
    <row r="58185" spans="14:16">
      <c r="N58185" s="102"/>
      <c r="O58185" s="93"/>
      <c r="P58185" s="93"/>
    </row>
    <row r="58186" spans="14:16">
      <c r="N58186" s="102"/>
      <c r="O58186" s="93"/>
      <c r="P58186" s="93"/>
    </row>
    <row r="58187" spans="14:16">
      <c r="N58187" s="102"/>
      <c r="O58187" s="93"/>
      <c r="P58187" s="93"/>
    </row>
    <row r="58188" spans="14:16">
      <c r="N58188" s="102"/>
      <c r="O58188" s="93"/>
      <c r="P58188" s="93"/>
    </row>
    <row r="58189" spans="14:16">
      <c r="N58189" s="102"/>
      <c r="O58189" s="93"/>
      <c r="P58189" s="93"/>
    </row>
    <row r="58190" spans="14:16">
      <c r="N58190" s="102"/>
      <c r="O58190" s="93"/>
      <c r="P58190" s="93"/>
    </row>
    <row r="58191" spans="14:16">
      <c r="N58191" s="102"/>
      <c r="O58191" s="93"/>
      <c r="P58191" s="93"/>
    </row>
    <row r="58192" spans="14:16">
      <c r="N58192" s="102"/>
      <c r="O58192" s="93"/>
      <c r="P58192" s="93"/>
    </row>
    <row r="58193" spans="14:16">
      <c r="N58193" s="102"/>
      <c r="O58193" s="93"/>
      <c r="P58193" s="93"/>
    </row>
    <row r="58194" spans="14:16">
      <c r="N58194" s="102"/>
      <c r="O58194" s="93"/>
      <c r="P58194" s="93"/>
    </row>
    <row r="58195" spans="14:16">
      <c r="N58195" s="102"/>
      <c r="O58195" s="93"/>
      <c r="P58195" s="93"/>
    </row>
    <row r="58196" spans="14:16">
      <c r="N58196" s="102"/>
      <c r="O58196" s="93"/>
      <c r="P58196" s="93"/>
    </row>
    <row r="58197" spans="14:16">
      <c r="N58197" s="102"/>
      <c r="O58197" s="93"/>
      <c r="P58197" s="93"/>
    </row>
    <row r="58198" spans="14:16">
      <c r="N58198" s="102"/>
      <c r="O58198" s="93"/>
      <c r="P58198" s="93"/>
    </row>
    <row r="58199" spans="14:16">
      <c r="N58199" s="102"/>
      <c r="O58199" s="93"/>
      <c r="P58199" s="93"/>
    </row>
    <row r="58200" spans="14:16">
      <c r="N58200" s="102"/>
      <c r="O58200" s="93"/>
      <c r="P58200" s="93"/>
    </row>
    <row r="58201" spans="14:16">
      <c r="N58201" s="102"/>
      <c r="O58201" s="93"/>
      <c r="P58201" s="93"/>
    </row>
    <row r="58202" spans="14:16">
      <c r="N58202" s="102"/>
      <c r="O58202" s="93"/>
      <c r="P58202" s="93"/>
    </row>
    <row r="58203" spans="14:16">
      <c r="N58203" s="102"/>
      <c r="O58203" s="93"/>
      <c r="P58203" s="93"/>
    </row>
    <row r="58204" spans="14:16">
      <c r="N58204" s="102"/>
      <c r="O58204" s="93"/>
      <c r="P58204" s="93"/>
    </row>
    <row r="58205" spans="14:16">
      <c r="N58205" s="102"/>
      <c r="O58205" s="93"/>
      <c r="P58205" s="93"/>
    </row>
    <row r="58206" spans="14:16">
      <c r="N58206" s="102"/>
      <c r="O58206" s="93"/>
      <c r="P58206" s="93"/>
    </row>
    <row r="58207" spans="14:16">
      <c r="N58207" s="102"/>
      <c r="O58207" s="93"/>
      <c r="P58207" s="93"/>
    </row>
    <row r="58208" spans="14:16">
      <c r="N58208" s="102"/>
      <c r="O58208" s="93"/>
      <c r="P58208" s="93"/>
    </row>
    <row r="58209" spans="14:16">
      <c r="N58209" s="102"/>
      <c r="O58209" s="93"/>
      <c r="P58209" s="93"/>
    </row>
    <row r="58210" spans="14:16">
      <c r="N58210" s="102"/>
      <c r="O58210" s="93"/>
      <c r="P58210" s="93"/>
    </row>
    <row r="58211" spans="14:16">
      <c r="N58211" s="102"/>
      <c r="O58211" s="93"/>
      <c r="P58211" s="93"/>
    </row>
    <row r="58212" spans="14:16">
      <c r="N58212" s="102"/>
      <c r="O58212" s="93"/>
      <c r="P58212" s="93"/>
    </row>
    <row r="58213" spans="14:16">
      <c r="N58213" s="102"/>
      <c r="O58213" s="93"/>
      <c r="P58213" s="93"/>
    </row>
    <row r="58214" spans="14:16">
      <c r="N58214" s="102"/>
      <c r="O58214" s="93"/>
      <c r="P58214" s="93"/>
    </row>
    <row r="58215" spans="14:16">
      <c r="N58215" s="102"/>
      <c r="O58215" s="93"/>
      <c r="P58215" s="93"/>
    </row>
    <row r="58216" spans="14:16">
      <c r="N58216" s="102"/>
      <c r="O58216" s="93"/>
      <c r="P58216" s="93"/>
    </row>
    <row r="58217" spans="14:16">
      <c r="N58217" s="102"/>
      <c r="O58217" s="93"/>
      <c r="P58217" s="93"/>
    </row>
    <row r="58218" spans="14:16">
      <c r="N58218" s="102"/>
      <c r="O58218" s="93"/>
      <c r="P58218" s="93"/>
    </row>
    <row r="58219" spans="14:16">
      <c r="N58219" s="102"/>
      <c r="O58219" s="93"/>
      <c r="P58219" s="93"/>
    </row>
    <row r="58220" spans="14:16">
      <c r="N58220" s="102"/>
      <c r="O58220" s="93"/>
      <c r="P58220" s="93"/>
    </row>
    <row r="58221" spans="14:16">
      <c r="N58221" s="102"/>
      <c r="O58221" s="93"/>
      <c r="P58221" s="93"/>
    </row>
    <row r="58222" spans="14:16">
      <c r="N58222" s="102"/>
      <c r="O58222" s="93"/>
      <c r="P58222" s="93"/>
    </row>
    <row r="58223" spans="14:16">
      <c r="N58223" s="102"/>
      <c r="O58223" s="93"/>
      <c r="P58223" s="93"/>
    </row>
    <row r="58224" spans="14:16">
      <c r="N58224" s="102"/>
      <c r="O58224" s="93"/>
      <c r="P58224" s="93"/>
    </row>
    <row r="58225" spans="14:16">
      <c r="N58225" s="102"/>
      <c r="O58225" s="93"/>
      <c r="P58225" s="93"/>
    </row>
    <row r="58226" spans="14:16">
      <c r="N58226" s="102"/>
      <c r="O58226" s="93"/>
      <c r="P58226" s="93"/>
    </row>
    <row r="58227" spans="14:16">
      <c r="N58227" s="102"/>
      <c r="O58227" s="93"/>
      <c r="P58227" s="93"/>
    </row>
    <row r="58228" spans="14:16">
      <c r="N58228" s="102"/>
      <c r="O58228" s="93"/>
      <c r="P58228" s="93"/>
    </row>
    <row r="58229" spans="14:16">
      <c r="N58229" s="102"/>
      <c r="O58229" s="93"/>
      <c r="P58229" s="93"/>
    </row>
    <row r="58230" spans="14:16">
      <c r="N58230" s="102"/>
      <c r="O58230" s="93"/>
      <c r="P58230" s="93"/>
    </row>
    <row r="58231" spans="14:16">
      <c r="N58231" s="102"/>
      <c r="O58231" s="93"/>
      <c r="P58231" s="93"/>
    </row>
    <row r="58232" spans="14:16">
      <c r="N58232" s="102"/>
      <c r="O58232" s="93"/>
      <c r="P58232" s="93"/>
    </row>
    <row r="58233" spans="14:16">
      <c r="N58233" s="102"/>
      <c r="O58233" s="93"/>
      <c r="P58233" s="93"/>
    </row>
    <row r="58234" spans="14:16">
      <c r="N58234" s="102"/>
      <c r="O58234" s="93"/>
      <c r="P58234" s="93"/>
    </row>
    <row r="58235" spans="14:16">
      <c r="N58235" s="102"/>
      <c r="O58235" s="93"/>
      <c r="P58235" s="93"/>
    </row>
    <row r="58236" spans="14:16">
      <c r="N58236" s="102"/>
      <c r="O58236" s="93"/>
      <c r="P58236" s="93"/>
    </row>
    <row r="58237" spans="14:16">
      <c r="N58237" s="102"/>
      <c r="O58237" s="93"/>
      <c r="P58237" s="93"/>
    </row>
    <row r="58238" spans="14:16">
      <c r="N58238" s="102"/>
      <c r="O58238" s="93"/>
      <c r="P58238" s="93"/>
    </row>
    <row r="58239" spans="14:16">
      <c r="N58239" s="102"/>
      <c r="O58239" s="93"/>
      <c r="P58239" s="93"/>
    </row>
    <row r="58240" spans="14:16">
      <c r="N58240" s="102"/>
      <c r="O58240" s="93"/>
      <c r="P58240" s="93"/>
    </row>
    <row r="58241" spans="14:16">
      <c r="N58241" s="102"/>
      <c r="O58241" s="93"/>
      <c r="P58241" s="93"/>
    </row>
    <row r="58242" spans="14:16">
      <c r="N58242" s="102"/>
      <c r="O58242" s="93"/>
      <c r="P58242" s="93"/>
    </row>
    <row r="58243" spans="14:16">
      <c r="N58243" s="102"/>
      <c r="O58243" s="93"/>
      <c r="P58243" s="93"/>
    </row>
    <row r="58244" spans="14:16">
      <c r="N58244" s="102"/>
      <c r="O58244" s="93"/>
      <c r="P58244" s="93"/>
    </row>
    <row r="58245" spans="14:16">
      <c r="N58245" s="102"/>
      <c r="O58245" s="93"/>
      <c r="P58245" s="93"/>
    </row>
    <row r="58246" spans="14:16">
      <c r="N58246" s="102"/>
      <c r="O58246" s="93"/>
      <c r="P58246" s="93"/>
    </row>
    <row r="58247" spans="14:16">
      <c r="N58247" s="102"/>
      <c r="O58247" s="93"/>
      <c r="P58247" s="93"/>
    </row>
    <row r="58248" spans="14:16">
      <c r="N58248" s="102"/>
      <c r="O58248" s="93"/>
      <c r="P58248" s="93"/>
    </row>
    <row r="58249" spans="14:16">
      <c r="N58249" s="102"/>
      <c r="O58249" s="93"/>
      <c r="P58249" s="93"/>
    </row>
    <row r="58250" spans="14:16">
      <c r="N58250" s="102"/>
      <c r="O58250" s="93"/>
      <c r="P58250" s="93"/>
    </row>
    <row r="58251" spans="14:16">
      <c r="N58251" s="102"/>
      <c r="O58251" s="93"/>
      <c r="P58251" s="93"/>
    </row>
    <row r="58252" spans="14:16">
      <c r="N58252" s="102"/>
      <c r="O58252" s="93"/>
      <c r="P58252" s="93"/>
    </row>
    <row r="58253" spans="14:16">
      <c r="N58253" s="102"/>
      <c r="O58253" s="93"/>
      <c r="P58253" s="93"/>
    </row>
    <row r="58254" spans="14:16">
      <c r="N58254" s="102"/>
      <c r="O58254" s="93"/>
      <c r="P58254" s="93"/>
    </row>
    <row r="58255" spans="14:16">
      <c r="N58255" s="102"/>
      <c r="O58255" s="93"/>
      <c r="P58255" s="93"/>
    </row>
    <row r="58256" spans="14:16">
      <c r="N58256" s="102"/>
      <c r="O58256" s="93"/>
      <c r="P58256" s="93"/>
    </row>
    <row r="58257" spans="14:16">
      <c r="N58257" s="102"/>
      <c r="O58257" s="93"/>
      <c r="P58257" s="93"/>
    </row>
    <row r="58258" spans="14:16">
      <c r="N58258" s="102"/>
      <c r="O58258" s="93"/>
      <c r="P58258" s="93"/>
    </row>
    <row r="58259" spans="14:16">
      <c r="N58259" s="102"/>
      <c r="O58259" s="93"/>
      <c r="P58259" s="93"/>
    </row>
    <row r="58260" spans="14:16">
      <c r="N58260" s="102"/>
      <c r="O58260" s="93"/>
      <c r="P58260" s="93"/>
    </row>
    <row r="58261" spans="14:16">
      <c r="N58261" s="102"/>
      <c r="O58261" s="93"/>
      <c r="P58261" s="93"/>
    </row>
    <row r="58262" spans="14:16">
      <c r="N58262" s="102"/>
      <c r="O58262" s="93"/>
      <c r="P58262" s="93"/>
    </row>
    <row r="58263" spans="14:16">
      <c r="N58263" s="102"/>
      <c r="O58263" s="93"/>
      <c r="P58263" s="93"/>
    </row>
    <row r="58264" spans="14:16">
      <c r="N58264" s="102"/>
      <c r="O58264" s="93"/>
      <c r="P58264" s="93"/>
    </row>
    <row r="58265" spans="14:16">
      <c r="N58265" s="102"/>
      <c r="O58265" s="93"/>
      <c r="P58265" s="93"/>
    </row>
    <row r="58266" spans="14:16">
      <c r="N58266" s="102"/>
      <c r="O58266" s="93"/>
      <c r="P58266" s="93"/>
    </row>
    <row r="58267" spans="14:16">
      <c r="N58267" s="102"/>
      <c r="O58267" s="93"/>
      <c r="P58267" s="93"/>
    </row>
    <row r="58268" spans="14:16">
      <c r="N58268" s="102"/>
      <c r="O58268" s="93"/>
      <c r="P58268" s="93"/>
    </row>
    <row r="58269" spans="14:16">
      <c r="N58269" s="102"/>
      <c r="O58269" s="93"/>
      <c r="P58269" s="93"/>
    </row>
    <row r="58270" spans="14:16">
      <c r="N58270" s="102"/>
      <c r="O58270" s="93"/>
      <c r="P58270" s="93"/>
    </row>
    <row r="58271" spans="14:16">
      <c r="N58271" s="102"/>
      <c r="O58271" s="93"/>
      <c r="P58271" s="93"/>
    </row>
    <row r="58272" spans="14:16">
      <c r="N58272" s="102"/>
      <c r="O58272" s="93"/>
      <c r="P58272" s="93"/>
    </row>
    <row r="58273" spans="14:16">
      <c r="N58273" s="102"/>
      <c r="O58273" s="93"/>
      <c r="P58273" s="93"/>
    </row>
    <row r="58274" spans="14:16">
      <c r="N58274" s="102"/>
      <c r="O58274" s="93"/>
      <c r="P58274" s="93"/>
    </row>
    <row r="58275" spans="14:16">
      <c r="N58275" s="102"/>
      <c r="O58275" s="93"/>
      <c r="P58275" s="93"/>
    </row>
    <row r="58276" spans="14:16">
      <c r="N58276" s="102"/>
      <c r="O58276" s="93"/>
      <c r="P58276" s="93"/>
    </row>
    <row r="58277" spans="14:16">
      <c r="N58277" s="102"/>
      <c r="O58277" s="93"/>
      <c r="P58277" s="93"/>
    </row>
    <row r="58278" spans="14:16">
      <c r="N58278" s="102"/>
      <c r="O58278" s="93"/>
      <c r="P58278" s="93"/>
    </row>
    <row r="58279" spans="14:16">
      <c r="N58279" s="102"/>
      <c r="O58279" s="93"/>
      <c r="P58279" s="93"/>
    </row>
    <row r="58280" spans="14:16">
      <c r="N58280" s="102"/>
      <c r="O58280" s="93"/>
      <c r="P58280" s="93"/>
    </row>
    <row r="58281" spans="14:16">
      <c r="N58281" s="102"/>
      <c r="O58281" s="93"/>
      <c r="P58281" s="93"/>
    </row>
    <row r="58282" spans="14:16">
      <c r="N58282" s="102"/>
      <c r="O58282" s="93"/>
      <c r="P58282" s="93"/>
    </row>
    <row r="58283" spans="14:16">
      <c r="N58283" s="102"/>
      <c r="O58283" s="93"/>
      <c r="P58283" s="93"/>
    </row>
    <row r="58284" spans="14:16">
      <c r="N58284" s="102"/>
      <c r="O58284" s="93"/>
      <c r="P58284" s="93"/>
    </row>
    <row r="58285" spans="14:16">
      <c r="N58285" s="102"/>
      <c r="O58285" s="93"/>
      <c r="P58285" s="93"/>
    </row>
    <row r="58286" spans="14:16">
      <c r="N58286" s="102"/>
      <c r="O58286" s="93"/>
      <c r="P58286" s="93"/>
    </row>
    <row r="58287" spans="14:16">
      <c r="N58287" s="102"/>
      <c r="O58287" s="93"/>
      <c r="P58287" s="93"/>
    </row>
    <row r="58288" spans="14:16">
      <c r="N58288" s="102"/>
      <c r="O58288" s="93"/>
      <c r="P58288" s="93"/>
    </row>
    <row r="58289" spans="14:16">
      <c r="N58289" s="102"/>
      <c r="O58289" s="93"/>
      <c r="P58289" s="93"/>
    </row>
    <row r="58290" spans="14:16">
      <c r="N58290" s="102"/>
      <c r="O58290" s="93"/>
      <c r="P58290" s="93"/>
    </row>
    <row r="58291" spans="14:16">
      <c r="N58291" s="102"/>
      <c r="O58291" s="93"/>
      <c r="P58291" s="93"/>
    </row>
    <row r="58292" spans="14:16">
      <c r="N58292" s="102"/>
      <c r="O58292" s="93"/>
      <c r="P58292" s="93"/>
    </row>
    <row r="58293" spans="14:16">
      <c r="N58293" s="102"/>
      <c r="O58293" s="93"/>
      <c r="P58293" s="93"/>
    </row>
    <row r="58294" spans="14:16">
      <c r="N58294" s="102"/>
      <c r="O58294" s="93"/>
      <c r="P58294" s="93"/>
    </row>
    <row r="58295" spans="14:16">
      <c r="N58295" s="102"/>
      <c r="O58295" s="93"/>
      <c r="P58295" s="93"/>
    </row>
    <row r="58296" spans="14:16">
      <c r="N58296" s="102"/>
      <c r="O58296" s="93"/>
      <c r="P58296" s="93"/>
    </row>
    <row r="58297" spans="14:16">
      <c r="N58297" s="102"/>
      <c r="O58297" s="93"/>
      <c r="P58297" s="93"/>
    </row>
    <row r="58298" spans="14:16">
      <c r="N58298" s="102"/>
      <c r="O58298" s="93"/>
      <c r="P58298" s="93"/>
    </row>
    <row r="58299" spans="14:16">
      <c r="N58299" s="102"/>
      <c r="O58299" s="93"/>
      <c r="P58299" s="93"/>
    </row>
    <row r="58300" spans="14:16">
      <c r="N58300" s="102"/>
      <c r="O58300" s="93"/>
      <c r="P58300" s="93"/>
    </row>
    <row r="58301" spans="14:16">
      <c r="N58301" s="102"/>
      <c r="O58301" s="93"/>
      <c r="P58301" s="93"/>
    </row>
    <row r="58302" spans="14:16">
      <c r="N58302" s="102"/>
      <c r="O58302" s="93"/>
      <c r="P58302" s="93"/>
    </row>
    <row r="58303" spans="14:16">
      <c r="N58303" s="102"/>
      <c r="O58303" s="93"/>
      <c r="P58303" s="93"/>
    </row>
    <row r="58304" spans="14:16">
      <c r="N58304" s="102"/>
      <c r="O58304" s="93"/>
      <c r="P58304" s="93"/>
    </row>
    <row r="58305" spans="14:16">
      <c r="N58305" s="102"/>
      <c r="O58305" s="93"/>
      <c r="P58305" s="93"/>
    </row>
    <row r="58306" spans="14:16">
      <c r="N58306" s="102"/>
      <c r="O58306" s="93"/>
      <c r="P58306" s="93"/>
    </row>
    <row r="58307" spans="14:16">
      <c r="N58307" s="102"/>
      <c r="O58307" s="93"/>
      <c r="P58307" s="93"/>
    </row>
    <row r="58308" spans="14:16">
      <c r="N58308" s="102"/>
      <c r="O58308" s="93"/>
      <c r="P58308" s="93"/>
    </row>
    <row r="58309" spans="14:16">
      <c r="N58309" s="102"/>
      <c r="O58309" s="93"/>
      <c r="P58309" s="93"/>
    </row>
    <row r="58310" spans="14:16">
      <c r="N58310" s="102"/>
      <c r="O58310" s="93"/>
      <c r="P58310" s="93"/>
    </row>
    <row r="58311" spans="14:16">
      <c r="N58311" s="102"/>
      <c r="O58311" s="93"/>
      <c r="P58311" s="93"/>
    </row>
    <row r="58312" spans="14:16">
      <c r="N58312" s="102"/>
      <c r="O58312" s="93"/>
      <c r="P58312" s="93"/>
    </row>
    <row r="58313" spans="14:16">
      <c r="N58313" s="102"/>
      <c r="O58313" s="93"/>
      <c r="P58313" s="93"/>
    </row>
    <row r="58314" spans="14:16">
      <c r="N58314" s="102"/>
      <c r="O58314" s="93"/>
      <c r="P58314" s="93"/>
    </row>
    <row r="58315" spans="14:16">
      <c r="N58315" s="102"/>
      <c r="O58315" s="93"/>
      <c r="P58315" s="93"/>
    </row>
    <row r="58316" spans="14:16">
      <c r="N58316" s="102"/>
      <c r="O58316" s="93"/>
      <c r="P58316" s="93"/>
    </row>
    <row r="58317" spans="14:16">
      <c r="N58317" s="102"/>
      <c r="O58317" s="93"/>
      <c r="P58317" s="93"/>
    </row>
    <row r="58318" spans="14:16">
      <c r="N58318" s="102"/>
      <c r="O58318" s="93"/>
      <c r="P58318" s="93"/>
    </row>
    <row r="58319" spans="14:16">
      <c r="N58319" s="102"/>
      <c r="O58319" s="93"/>
      <c r="P58319" s="93"/>
    </row>
    <row r="58320" spans="14:16">
      <c r="N58320" s="102"/>
      <c r="O58320" s="93"/>
      <c r="P58320" s="93"/>
    </row>
    <row r="58321" spans="14:16">
      <c r="N58321" s="102"/>
      <c r="O58321" s="93"/>
      <c r="P58321" s="93"/>
    </row>
    <row r="58322" spans="14:16">
      <c r="N58322" s="102"/>
      <c r="O58322" s="93"/>
      <c r="P58322" s="93"/>
    </row>
    <row r="58323" spans="14:16">
      <c r="N58323" s="102"/>
      <c r="O58323" s="93"/>
      <c r="P58323" s="93"/>
    </row>
    <row r="58324" spans="14:16">
      <c r="N58324" s="102"/>
      <c r="O58324" s="93"/>
      <c r="P58324" s="93"/>
    </row>
    <row r="58325" spans="14:16">
      <c r="N58325" s="102"/>
      <c r="O58325" s="93"/>
      <c r="P58325" s="93"/>
    </row>
    <row r="58326" spans="14:16">
      <c r="N58326" s="102"/>
      <c r="O58326" s="93"/>
      <c r="P58326" s="93"/>
    </row>
    <row r="58327" spans="14:16">
      <c r="N58327" s="102"/>
      <c r="O58327" s="93"/>
      <c r="P58327" s="93"/>
    </row>
    <row r="58328" spans="14:16">
      <c r="N58328" s="102"/>
      <c r="O58328" s="93"/>
      <c r="P58328" s="93"/>
    </row>
    <row r="58329" spans="14:16">
      <c r="N58329" s="102"/>
      <c r="O58329" s="93"/>
      <c r="P58329" s="93"/>
    </row>
    <row r="58330" spans="14:16">
      <c r="N58330" s="102"/>
      <c r="O58330" s="93"/>
      <c r="P58330" s="93"/>
    </row>
    <row r="58331" spans="14:16">
      <c r="N58331" s="102"/>
      <c r="O58331" s="93"/>
      <c r="P58331" s="93"/>
    </row>
    <row r="58332" spans="14:16">
      <c r="N58332" s="102"/>
      <c r="O58332" s="93"/>
      <c r="P58332" s="93"/>
    </row>
    <row r="58333" spans="14:16">
      <c r="N58333" s="102"/>
      <c r="O58333" s="93"/>
      <c r="P58333" s="93"/>
    </row>
    <row r="58334" spans="14:16">
      <c r="N58334" s="102"/>
      <c r="O58334" s="93"/>
      <c r="P58334" s="93"/>
    </row>
    <row r="58335" spans="14:16">
      <c r="N58335" s="102"/>
      <c r="O58335" s="93"/>
      <c r="P58335" s="93"/>
    </row>
    <row r="58336" spans="14:16">
      <c r="N58336" s="102"/>
      <c r="O58336" s="93"/>
      <c r="P58336" s="93"/>
    </row>
    <row r="58337" spans="14:16">
      <c r="N58337" s="102"/>
      <c r="O58337" s="93"/>
      <c r="P58337" s="93"/>
    </row>
    <row r="58338" spans="14:16">
      <c r="N58338" s="102"/>
      <c r="O58338" s="93"/>
      <c r="P58338" s="93"/>
    </row>
    <row r="58339" spans="14:16">
      <c r="N58339" s="102"/>
      <c r="O58339" s="93"/>
      <c r="P58339" s="93"/>
    </row>
    <row r="58340" spans="14:16">
      <c r="N58340" s="102"/>
      <c r="O58340" s="93"/>
      <c r="P58340" s="93"/>
    </row>
    <row r="58341" spans="14:16">
      <c r="N58341" s="102"/>
      <c r="O58341" s="93"/>
      <c r="P58341" s="93"/>
    </row>
    <row r="58342" spans="14:16">
      <c r="N58342" s="102"/>
      <c r="O58342" s="93"/>
      <c r="P58342" s="93"/>
    </row>
    <row r="58343" spans="14:16">
      <c r="N58343" s="102"/>
      <c r="O58343" s="93"/>
      <c r="P58343" s="93"/>
    </row>
    <row r="58344" spans="14:16">
      <c r="N58344" s="102"/>
      <c r="O58344" s="93"/>
      <c r="P58344" s="93"/>
    </row>
    <row r="58345" spans="14:16">
      <c r="N58345" s="102"/>
      <c r="O58345" s="93"/>
      <c r="P58345" s="93"/>
    </row>
    <row r="58346" spans="14:16">
      <c r="N58346" s="102"/>
      <c r="O58346" s="93"/>
      <c r="P58346" s="93"/>
    </row>
    <row r="58347" spans="14:16">
      <c r="N58347" s="102"/>
      <c r="O58347" s="93"/>
      <c r="P58347" s="93"/>
    </row>
    <row r="58348" spans="14:16">
      <c r="N58348" s="102"/>
      <c r="O58348" s="93"/>
      <c r="P58348" s="93"/>
    </row>
    <row r="58349" spans="14:16">
      <c r="N58349" s="102"/>
      <c r="O58349" s="93"/>
      <c r="P58349" s="93"/>
    </row>
    <row r="58350" spans="14:16">
      <c r="N58350" s="102"/>
      <c r="O58350" s="93"/>
      <c r="P58350" s="93"/>
    </row>
    <row r="58351" spans="14:16">
      <c r="N58351" s="102"/>
      <c r="O58351" s="93"/>
      <c r="P58351" s="93"/>
    </row>
    <row r="58352" spans="14:16">
      <c r="N58352" s="102"/>
      <c r="O58352" s="93"/>
      <c r="P58352" s="93"/>
    </row>
    <row r="58353" spans="14:16">
      <c r="N58353" s="102"/>
      <c r="O58353" s="93"/>
      <c r="P58353" s="93"/>
    </row>
    <row r="58354" spans="14:16">
      <c r="N58354" s="102"/>
      <c r="O58354" s="93"/>
      <c r="P58354" s="93"/>
    </row>
    <row r="58355" spans="14:16">
      <c r="N58355" s="102"/>
      <c r="O58355" s="93"/>
      <c r="P58355" s="93"/>
    </row>
    <row r="58356" spans="14:16">
      <c r="N58356" s="102"/>
      <c r="O58356" s="93"/>
      <c r="P58356" s="93"/>
    </row>
    <row r="58357" spans="14:16">
      <c r="N58357" s="102"/>
      <c r="O58357" s="93"/>
      <c r="P58357" s="93"/>
    </row>
    <row r="58358" spans="14:16">
      <c r="N58358" s="102"/>
      <c r="O58358" s="93"/>
      <c r="P58358" s="93"/>
    </row>
    <row r="58359" spans="14:16">
      <c r="N58359" s="102"/>
      <c r="O58359" s="93"/>
      <c r="P58359" s="93"/>
    </row>
    <row r="58360" spans="14:16">
      <c r="N58360" s="102"/>
      <c r="O58360" s="93"/>
      <c r="P58360" s="93"/>
    </row>
    <row r="58361" spans="14:16">
      <c r="N58361" s="102"/>
      <c r="O58361" s="93"/>
      <c r="P58361" s="93"/>
    </row>
    <row r="58362" spans="14:16">
      <c r="N58362" s="102"/>
      <c r="O58362" s="93"/>
      <c r="P58362" s="93"/>
    </row>
    <row r="58363" spans="14:16">
      <c r="N58363" s="102"/>
      <c r="O58363" s="93"/>
      <c r="P58363" s="93"/>
    </row>
    <row r="58364" spans="14:16">
      <c r="N58364" s="102"/>
      <c r="O58364" s="93"/>
      <c r="P58364" s="93"/>
    </row>
    <row r="58365" spans="14:16">
      <c r="N58365" s="102"/>
      <c r="O58365" s="93"/>
      <c r="P58365" s="93"/>
    </row>
    <row r="58366" spans="14:16">
      <c r="N58366" s="102"/>
      <c r="O58366" s="93"/>
      <c r="P58366" s="93"/>
    </row>
    <row r="58367" spans="14:16">
      <c r="N58367" s="102"/>
      <c r="O58367" s="93"/>
      <c r="P58367" s="93"/>
    </row>
    <row r="58368" spans="14:16">
      <c r="N58368" s="102"/>
      <c r="O58368" s="93"/>
      <c r="P58368" s="93"/>
    </row>
    <row r="58369" spans="14:16">
      <c r="N58369" s="102"/>
      <c r="O58369" s="93"/>
      <c r="P58369" s="93"/>
    </row>
    <row r="58370" spans="14:16">
      <c r="N58370" s="102"/>
      <c r="O58370" s="93"/>
      <c r="P58370" s="93"/>
    </row>
    <row r="58371" spans="14:16">
      <c r="N58371" s="102"/>
      <c r="O58371" s="93"/>
      <c r="P58371" s="93"/>
    </row>
    <row r="58372" spans="14:16">
      <c r="N58372" s="102"/>
      <c r="O58372" s="93"/>
      <c r="P58372" s="93"/>
    </row>
    <row r="58373" spans="14:16">
      <c r="N58373" s="102"/>
      <c r="O58373" s="93"/>
      <c r="P58373" s="93"/>
    </row>
    <row r="58374" spans="14:16">
      <c r="N58374" s="102"/>
      <c r="O58374" s="93"/>
      <c r="P58374" s="93"/>
    </row>
    <row r="58375" spans="14:16">
      <c r="N58375" s="102"/>
      <c r="O58375" s="93"/>
      <c r="P58375" s="93"/>
    </row>
    <row r="58376" spans="14:16">
      <c r="N58376" s="102"/>
      <c r="O58376" s="93"/>
      <c r="P58376" s="93"/>
    </row>
    <row r="58377" spans="14:16">
      <c r="N58377" s="102"/>
      <c r="O58377" s="93"/>
      <c r="P58377" s="93"/>
    </row>
    <row r="58378" spans="14:16">
      <c r="N58378" s="102"/>
      <c r="O58378" s="93"/>
      <c r="P58378" s="93"/>
    </row>
    <row r="58379" spans="14:16">
      <c r="N58379" s="102"/>
      <c r="O58379" s="93"/>
      <c r="P58379" s="93"/>
    </row>
    <row r="58380" spans="14:16">
      <c r="N58380" s="102"/>
      <c r="O58380" s="93"/>
      <c r="P58380" s="93"/>
    </row>
    <row r="58381" spans="14:16">
      <c r="N58381" s="102"/>
      <c r="O58381" s="93"/>
      <c r="P58381" s="93"/>
    </row>
    <row r="58382" spans="14:16">
      <c r="N58382" s="102"/>
      <c r="O58382" s="93"/>
      <c r="P58382" s="93"/>
    </row>
    <row r="58383" spans="14:16">
      <c r="N58383" s="102"/>
      <c r="O58383" s="93"/>
      <c r="P58383" s="93"/>
    </row>
    <row r="58384" spans="14:16">
      <c r="N58384" s="102"/>
      <c r="O58384" s="93"/>
      <c r="P58384" s="93"/>
    </row>
    <row r="58385" spans="14:16">
      <c r="N58385" s="102"/>
      <c r="O58385" s="93"/>
      <c r="P58385" s="93"/>
    </row>
    <row r="58386" spans="14:16">
      <c r="N58386" s="102"/>
      <c r="O58386" s="93"/>
      <c r="P58386" s="93"/>
    </row>
    <row r="58387" spans="14:16">
      <c r="N58387" s="102"/>
      <c r="O58387" s="93"/>
      <c r="P58387" s="93"/>
    </row>
    <row r="58388" spans="14:16">
      <c r="N58388" s="102"/>
      <c r="O58388" s="93"/>
      <c r="P58388" s="93"/>
    </row>
    <row r="58389" spans="14:16">
      <c r="N58389" s="102"/>
      <c r="O58389" s="93"/>
      <c r="P58389" s="93"/>
    </row>
    <row r="58390" spans="14:16">
      <c r="N58390" s="102"/>
      <c r="O58390" s="93"/>
      <c r="P58390" s="93"/>
    </row>
    <row r="58391" spans="14:16">
      <c r="N58391" s="102"/>
      <c r="O58391" s="93"/>
      <c r="P58391" s="93"/>
    </row>
    <row r="58392" spans="14:16">
      <c r="N58392" s="102"/>
      <c r="O58392" s="93"/>
      <c r="P58392" s="93"/>
    </row>
    <row r="58393" spans="14:16">
      <c r="N58393" s="102"/>
      <c r="O58393" s="93"/>
      <c r="P58393" s="93"/>
    </row>
    <row r="58394" spans="14:16">
      <c r="N58394" s="102"/>
      <c r="O58394" s="93"/>
      <c r="P58394" s="93"/>
    </row>
    <row r="58395" spans="14:16">
      <c r="N58395" s="102"/>
      <c r="O58395" s="93"/>
      <c r="P58395" s="93"/>
    </row>
    <row r="58396" spans="14:16">
      <c r="N58396" s="102"/>
      <c r="O58396" s="93"/>
      <c r="P58396" s="93"/>
    </row>
    <row r="58397" spans="14:16">
      <c r="N58397" s="102"/>
      <c r="O58397" s="93"/>
      <c r="P58397" s="93"/>
    </row>
    <row r="58398" spans="14:16">
      <c r="N58398" s="102"/>
      <c r="O58398" s="93"/>
      <c r="P58398" s="93"/>
    </row>
    <row r="58399" spans="14:16">
      <c r="N58399" s="102"/>
      <c r="O58399" s="93"/>
      <c r="P58399" s="93"/>
    </row>
    <row r="58400" spans="14:16">
      <c r="N58400" s="102"/>
      <c r="O58400" s="93"/>
      <c r="P58400" s="93"/>
    </row>
    <row r="58401" spans="14:16">
      <c r="N58401" s="102"/>
      <c r="O58401" s="93"/>
      <c r="P58401" s="93"/>
    </row>
    <row r="58402" spans="14:16">
      <c r="N58402" s="102"/>
      <c r="O58402" s="93"/>
      <c r="P58402" s="93"/>
    </row>
    <row r="58403" spans="14:16">
      <c r="N58403" s="102"/>
      <c r="O58403" s="93"/>
      <c r="P58403" s="93"/>
    </row>
    <row r="58404" spans="14:16">
      <c r="N58404" s="102"/>
      <c r="O58404" s="93"/>
      <c r="P58404" s="93"/>
    </row>
    <row r="58405" spans="14:16">
      <c r="N58405" s="102"/>
      <c r="O58405" s="93"/>
      <c r="P58405" s="93"/>
    </row>
    <row r="58406" spans="14:16">
      <c r="N58406" s="102"/>
      <c r="O58406" s="93"/>
      <c r="P58406" s="93"/>
    </row>
    <row r="58407" spans="14:16">
      <c r="N58407" s="102"/>
      <c r="O58407" s="93"/>
      <c r="P58407" s="93"/>
    </row>
    <row r="58408" spans="14:16">
      <c r="N58408" s="102"/>
      <c r="O58408" s="93"/>
      <c r="P58408" s="93"/>
    </row>
    <row r="58409" spans="14:16">
      <c r="N58409" s="102"/>
      <c r="O58409" s="93"/>
      <c r="P58409" s="93"/>
    </row>
    <row r="58410" spans="14:16">
      <c r="N58410" s="102"/>
      <c r="O58410" s="93"/>
      <c r="P58410" s="93"/>
    </row>
    <row r="58411" spans="14:16">
      <c r="N58411" s="102"/>
      <c r="O58411" s="93"/>
      <c r="P58411" s="93"/>
    </row>
    <row r="58412" spans="14:16">
      <c r="N58412" s="102"/>
      <c r="O58412" s="93"/>
      <c r="P58412" s="93"/>
    </row>
    <row r="58413" spans="14:16">
      <c r="N58413" s="102"/>
      <c r="O58413" s="93"/>
      <c r="P58413" s="93"/>
    </row>
    <row r="58414" spans="14:16">
      <c r="N58414" s="102"/>
      <c r="O58414" s="93"/>
      <c r="P58414" s="93"/>
    </row>
    <row r="58415" spans="14:16">
      <c r="N58415" s="102"/>
      <c r="O58415" s="93"/>
      <c r="P58415" s="93"/>
    </row>
    <row r="58416" spans="14:16">
      <c r="N58416" s="102"/>
      <c r="O58416" s="93"/>
      <c r="P58416" s="93"/>
    </row>
    <row r="58417" spans="14:16">
      <c r="N58417" s="102"/>
      <c r="O58417" s="93"/>
      <c r="P58417" s="93"/>
    </row>
    <row r="58418" spans="14:16">
      <c r="N58418" s="102"/>
      <c r="O58418" s="93"/>
      <c r="P58418" s="93"/>
    </row>
    <row r="58419" spans="14:16">
      <c r="N58419" s="102"/>
      <c r="O58419" s="93"/>
      <c r="P58419" s="93"/>
    </row>
    <row r="58420" spans="14:16">
      <c r="N58420" s="102"/>
      <c r="O58420" s="93"/>
      <c r="P58420" s="93"/>
    </row>
    <row r="58421" spans="14:16">
      <c r="N58421" s="102"/>
      <c r="O58421" s="93"/>
      <c r="P58421" s="93"/>
    </row>
    <row r="58422" spans="14:16">
      <c r="N58422" s="102"/>
      <c r="O58422" s="93"/>
      <c r="P58422" s="93"/>
    </row>
    <row r="58423" spans="14:16">
      <c r="N58423" s="102"/>
      <c r="O58423" s="93"/>
      <c r="P58423" s="93"/>
    </row>
    <row r="58424" spans="14:16">
      <c r="N58424" s="102"/>
      <c r="O58424" s="93"/>
      <c r="P58424" s="93"/>
    </row>
    <row r="58425" spans="14:16">
      <c r="N58425" s="102"/>
      <c r="O58425" s="93"/>
      <c r="P58425" s="93"/>
    </row>
    <row r="58426" spans="14:16">
      <c r="N58426" s="102"/>
      <c r="O58426" s="93"/>
      <c r="P58426" s="93"/>
    </row>
    <row r="58427" spans="14:16">
      <c r="N58427" s="102"/>
      <c r="O58427" s="93"/>
      <c r="P58427" s="93"/>
    </row>
    <row r="58428" spans="14:16">
      <c r="N58428" s="102"/>
      <c r="O58428" s="93"/>
      <c r="P58428" s="93"/>
    </row>
    <row r="58429" spans="14:16">
      <c r="N58429" s="102"/>
      <c r="O58429" s="93"/>
      <c r="P58429" s="93"/>
    </row>
    <row r="58430" spans="14:16">
      <c r="N58430" s="102"/>
      <c r="O58430" s="93"/>
      <c r="P58430" s="93"/>
    </row>
    <row r="58431" spans="14:16">
      <c r="N58431" s="102"/>
      <c r="O58431" s="93"/>
      <c r="P58431" s="93"/>
    </row>
    <row r="58432" spans="14:16">
      <c r="N58432" s="102"/>
      <c r="O58432" s="93"/>
      <c r="P58432" s="93"/>
    </row>
    <row r="58433" spans="14:16">
      <c r="N58433" s="102"/>
      <c r="O58433" s="93"/>
      <c r="P58433" s="93"/>
    </row>
    <row r="58434" spans="14:16">
      <c r="N58434" s="102"/>
      <c r="O58434" s="93"/>
      <c r="P58434" s="93"/>
    </row>
    <row r="58435" spans="14:16">
      <c r="N58435" s="102"/>
      <c r="O58435" s="93"/>
      <c r="P58435" s="93"/>
    </row>
    <row r="58436" spans="14:16">
      <c r="N58436" s="102"/>
      <c r="O58436" s="93"/>
      <c r="P58436" s="93"/>
    </row>
    <row r="58437" spans="14:16">
      <c r="N58437" s="102"/>
      <c r="O58437" s="93"/>
      <c r="P58437" s="93"/>
    </row>
    <row r="58438" spans="14:16">
      <c r="N58438" s="102"/>
      <c r="O58438" s="93"/>
      <c r="P58438" s="93"/>
    </row>
    <row r="58439" spans="14:16">
      <c r="N58439" s="102"/>
      <c r="O58439" s="93"/>
      <c r="P58439" s="93"/>
    </row>
    <row r="58440" spans="14:16">
      <c r="N58440" s="102"/>
      <c r="O58440" s="93"/>
      <c r="P58440" s="93"/>
    </row>
    <row r="58441" spans="14:16">
      <c r="N58441" s="102"/>
      <c r="O58441" s="93"/>
      <c r="P58441" s="93"/>
    </row>
    <row r="58442" spans="14:16">
      <c r="N58442" s="102"/>
      <c r="O58442" s="93"/>
      <c r="P58442" s="93"/>
    </row>
    <row r="58443" spans="14:16">
      <c r="N58443" s="102"/>
      <c r="O58443" s="93"/>
      <c r="P58443" s="93"/>
    </row>
    <row r="58444" spans="14:16">
      <c r="N58444" s="102"/>
      <c r="O58444" s="93"/>
      <c r="P58444" s="93"/>
    </row>
    <row r="58445" spans="14:16">
      <c r="N58445" s="102"/>
      <c r="O58445" s="93"/>
      <c r="P58445" s="93"/>
    </row>
    <row r="58446" spans="14:16">
      <c r="N58446" s="102"/>
      <c r="O58446" s="93"/>
      <c r="P58446" s="93"/>
    </row>
    <row r="58447" spans="14:16">
      <c r="N58447" s="102"/>
      <c r="O58447" s="93"/>
      <c r="P58447" s="93"/>
    </row>
    <row r="58448" spans="14:16">
      <c r="N58448" s="102"/>
      <c r="O58448" s="93"/>
      <c r="P58448" s="93"/>
    </row>
    <row r="58449" spans="14:16">
      <c r="N58449" s="102"/>
      <c r="O58449" s="93"/>
      <c r="P58449" s="93"/>
    </row>
    <row r="58450" spans="14:16">
      <c r="N58450" s="102"/>
      <c r="O58450" s="93"/>
      <c r="P58450" s="93"/>
    </row>
    <row r="58451" spans="14:16">
      <c r="N58451" s="102"/>
      <c r="O58451" s="93"/>
      <c r="P58451" s="93"/>
    </row>
    <row r="58452" spans="14:16">
      <c r="N58452" s="102"/>
      <c r="O58452" s="93"/>
      <c r="P58452" s="93"/>
    </row>
    <row r="58453" spans="14:16">
      <c r="N58453" s="102"/>
      <c r="O58453" s="93"/>
      <c r="P58453" s="93"/>
    </row>
    <row r="58454" spans="14:16">
      <c r="N58454" s="102"/>
      <c r="O58454" s="93"/>
      <c r="P58454" s="93"/>
    </row>
    <row r="58455" spans="14:16">
      <c r="N58455" s="102"/>
      <c r="O58455" s="93"/>
      <c r="P58455" s="93"/>
    </row>
    <row r="58456" spans="14:16">
      <c r="N58456" s="102"/>
      <c r="O58456" s="93"/>
      <c r="P58456" s="93"/>
    </row>
    <row r="58457" spans="14:16">
      <c r="N58457" s="102"/>
      <c r="O58457" s="93"/>
      <c r="P58457" s="93"/>
    </row>
    <row r="58458" spans="14:16">
      <c r="N58458" s="102"/>
      <c r="O58458" s="93"/>
      <c r="P58458" s="93"/>
    </row>
    <row r="58459" spans="14:16">
      <c r="N58459" s="102"/>
      <c r="O58459" s="93"/>
      <c r="P58459" s="93"/>
    </row>
    <row r="58460" spans="14:16">
      <c r="N58460" s="102"/>
      <c r="O58460" s="93"/>
      <c r="P58460" s="93"/>
    </row>
    <row r="58461" spans="14:16">
      <c r="N58461" s="102"/>
      <c r="O58461" s="93"/>
      <c r="P58461" s="93"/>
    </row>
    <row r="58462" spans="14:16">
      <c r="N58462" s="102"/>
      <c r="O58462" s="93"/>
      <c r="P58462" s="93"/>
    </row>
    <row r="58463" spans="14:16">
      <c r="N58463" s="102"/>
      <c r="O58463" s="93"/>
      <c r="P58463" s="93"/>
    </row>
    <row r="58464" spans="14:16">
      <c r="N58464" s="102"/>
      <c r="O58464" s="93"/>
      <c r="P58464" s="93"/>
    </row>
    <row r="58465" spans="14:16">
      <c r="N58465" s="102"/>
      <c r="O58465" s="93"/>
      <c r="P58465" s="93"/>
    </row>
    <row r="58466" spans="14:16">
      <c r="N58466" s="102"/>
      <c r="O58466" s="93"/>
      <c r="P58466" s="93"/>
    </row>
    <row r="58467" spans="14:16">
      <c r="N58467" s="102"/>
      <c r="O58467" s="93"/>
      <c r="P58467" s="93"/>
    </row>
    <row r="58468" spans="14:16">
      <c r="N58468" s="102"/>
      <c r="O58468" s="93"/>
      <c r="P58468" s="93"/>
    </row>
    <row r="58469" spans="14:16">
      <c r="N58469" s="102"/>
      <c r="O58469" s="93"/>
      <c r="P58469" s="93"/>
    </row>
    <row r="58470" spans="14:16">
      <c r="N58470" s="102"/>
      <c r="O58470" s="93"/>
      <c r="P58470" s="93"/>
    </row>
    <row r="58471" spans="14:16">
      <c r="N58471" s="102"/>
      <c r="O58471" s="93"/>
      <c r="P58471" s="93"/>
    </row>
    <row r="58472" spans="14:16">
      <c r="N58472" s="102"/>
      <c r="O58472" s="93"/>
      <c r="P58472" s="93"/>
    </row>
    <row r="58473" spans="14:16">
      <c r="N58473" s="102"/>
      <c r="O58473" s="93"/>
      <c r="P58473" s="93"/>
    </row>
    <row r="58474" spans="14:16">
      <c r="N58474" s="102"/>
      <c r="O58474" s="93"/>
      <c r="P58474" s="93"/>
    </row>
    <row r="58475" spans="14:16">
      <c r="N58475" s="102"/>
      <c r="O58475" s="93"/>
      <c r="P58475" s="93"/>
    </row>
    <row r="58476" spans="14:16">
      <c r="N58476" s="102"/>
      <c r="O58476" s="93"/>
      <c r="P58476" s="93"/>
    </row>
    <row r="58477" spans="14:16">
      <c r="N58477" s="102"/>
      <c r="O58477" s="93"/>
      <c r="P58477" s="93"/>
    </row>
    <row r="58478" spans="14:16">
      <c r="N58478" s="102"/>
      <c r="O58478" s="93"/>
      <c r="P58478" s="93"/>
    </row>
    <row r="58479" spans="14:16">
      <c r="N58479" s="102"/>
      <c r="O58479" s="93"/>
      <c r="P58479" s="93"/>
    </row>
    <row r="58480" spans="14:16">
      <c r="N58480" s="102"/>
      <c r="O58480" s="93"/>
      <c r="P58480" s="93"/>
    </row>
    <row r="58481" spans="14:16">
      <c r="N58481" s="102"/>
      <c r="O58481" s="93"/>
      <c r="P58481" s="93"/>
    </row>
    <row r="58482" spans="14:16">
      <c r="N58482" s="102"/>
      <c r="O58482" s="93"/>
      <c r="P58482" s="93"/>
    </row>
    <row r="58483" spans="14:16">
      <c r="N58483" s="102"/>
      <c r="O58483" s="93"/>
      <c r="P58483" s="93"/>
    </row>
    <row r="58484" spans="14:16">
      <c r="N58484" s="102"/>
      <c r="O58484" s="93"/>
      <c r="P58484" s="93"/>
    </row>
    <row r="58485" spans="14:16">
      <c r="N58485" s="102"/>
      <c r="O58485" s="93"/>
      <c r="P58485" s="93"/>
    </row>
    <row r="58486" spans="14:16">
      <c r="N58486" s="102"/>
      <c r="O58486" s="93"/>
      <c r="P58486" s="93"/>
    </row>
    <row r="58487" spans="14:16">
      <c r="N58487" s="102"/>
      <c r="O58487" s="93"/>
      <c r="P58487" s="93"/>
    </row>
    <row r="58488" spans="14:16">
      <c r="N58488" s="102"/>
      <c r="O58488" s="93"/>
      <c r="P58488" s="93"/>
    </row>
    <row r="58489" spans="14:16">
      <c r="N58489" s="102"/>
      <c r="O58489" s="93"/>
      <c r="P58489" s="93"/>
    </row>
    <row r="58490" spans="14:16">
      <c r="N58490" s="102"/>
      <c r="O58490" s="93"/>
      <c r="P58490" s="93"/>
    </row>
    <row r="58491" spans="14:16">
      <c r="N58491" s="102"/>
      <c r="O58491" s="93"/>
      <c r="P58491" s="93"/>
    </row>
    <row r="58492" spans="14:16">
      <c r="N58492" s="102"/>
      <c r="O58492" s="93"/>
      <c r="P58492" s="93"/>
    </row>
    <row r="58493" spans="14:16">
      <c r="N58493" s="102"/>
      <c r="O58493" s="93"/>
      <c r="P58493" s="93"/>
    </row>
    <row r="58494" spans="14:16">
      <c r="N58494" s="102"/>
      <c r="O58494" s="93"/>
      <c r="P58494" s="93"/>
    </row>
    <row r="58495" spans="14:16">
      <c r="N58495" s="102"/>
      <c r="O58495" s="93"/>
      <c r="P58495" s="93"/>
    </row>
    <row r="58496" spans="14:16">
      <c r="N58496" s="102"/>
      <c r="O58496" s="93"/>
      <c r="P58496" s="93"/>
    </row>
    <row r="58497" spans="14:16">
      <c r="N58497" s="102"/>
      <c r="O58497" s="93"/>
      <c r="P58497" s="93"/>
    </row>
    <row r="58498" spans="14:16">
      <c r="N58498" s="102"/>
      <c r="O58498" s="93"/>
      <c r="P58498" s="93"/>
    </row>
    <row r="58499" spans="14:16">
      <c r="N58499" s="102"/>
      <c r="O58499" s="93"/>
      <c r="P58499" s="93"/>
    </row>
    <row r="58500" spans="14:16">
      <c r="N58500" s="102"/>
      <c r="O58500" s="93"/>
      <c r="P58500" s="93"/>
    </row>
    <row r="58501" spans="14:16">
      <c r="N58501" s="102"/>
      <c r="O58501" s="93"/>
      <c r="P58501" s="93"/>
    </row>
    <row r="58502" spans="14:16">
      <c r="N58502" s="102"/>
      <c r="O58502" s="93"/>
      <c r="P58502" s="93"/>
    </row>
    <row r="58503" spans="14:16">
      <c r="N58503" s="102"/>
      <c r="O58503" s="93"/>
      <c r="P58503" s="93"/>
    </row>
    <row r="58504" spans="14:16">
      <c r="N58504" s="102"/>
      <c r="O58504" s="93"/>
      <c r="P58504" s="93"/>
    </row>
    <row r="58505" spans="14:16">
      <c r="N58505" s="102"/>
      <c r="O58505" s="93"/>
      <c r="P58505" s="93"/>
    </row>
    <row r="58506" spans="14:16">
      <c r="N58506" s="102"/>
      <c r="O58506" s="93"/>
      <c r="P58506" s="93"/>
    </row>
    <row r="58507" spans="14:16">
      <c r="N58507" s="102"/>
      <c r="O58507" s="93"/>
      <c r="P58507" s="93"/>
    </row>
    <row r="58508" spans="14:16">
      <c r="N58508" s="102"/>
      <c r="O58508" s="93"/>
      <c r="P58508" s="93"/>
    </row>
    <row r="58509" spans="14:16">
      <c r="N58509" s="102"/>
      <c r="O58509" s="93"/>
      <c r="P58509" s="93"/>
    </row>
    <row r="58510" spans="14:16">
      <c r="N58510" s="102"/>
      <c r="O58510" s="93"/>
      <c r="P58510" s="93"/>
    </row>
    <row r="58511" spans="14:16">
      <c r="N58511" s="102"/>
      <c r="O58511" s="93"/>
      <c r="P58511" s="93"/>
    </row>
    <row r="58512" spans="14:16">
      <c r="N58512" s="102"/>
      <c r="O58512" s="93"/>
      <c r="P58512" s="93"/>
    </row>
    <row r="58513" spans="14:16">
      <c r="N58513" s="102"/>
      <c r="O58513" s="93"/>
      <c r="P58513" s="93"/>
    </row>
    <row r="58514" spans="14:16">
      <c r="N58514" s="102"/>
      <c r="O58514" s="93"/>
      <c r="P58514" s="93"/>
    </row>
    <row r="58515" spans="14:16">
      <c r="N58515" s="102"/>
      <c r="O58515" s="93"/>
      <c r="P58515" s="93"/>
    </row>
    <row r="58516" spans="14:16">
      <c r="N58516" s="102"/>
      <c r="O58516" s="93"/>
      <c r="P58516" s="93"/>
    </row>
    <row r="58517" spans="14:16">
      <c r="N58517" s="102"/>
      <c r="O58517" s="93"/>
      <c r="P58517" s="93"/>
    </row>
    <row r="58518" spans="14:16">
      <c r="N58518" s="102"/>
      <c r="O58518" s="93"/>
      <c r="P58518" s="93"/>
    </row>
    <row r="58519" spans="14:16">
      <c r="N58519" s="102"/>
      <c r="O58519" s="93"/>
      <c r="P58519" s="93"/>
    </row>
    <row r="58520" spans="14:16">
      <c r="N58520" s="102"/>
      <c r="O58520" s="93"/>
      <c r="P58520" s="93"/>
    </row>
    <row r="58521" spans="14:16">
      <c r="N58521" s="102"/>
      <c r="O58521" s="93"/>
      <c r="P58521" s="93"/>
    </row>
    <row r="58522" spans="14:16">
      <c r="N58522" s="102"/>
      <c r="O58522" s="93"/>
      <c r="P58522" s="93"/>
    </row>
    <row r="58523" spans="14:16">
      <c r="N58523" s="102"/>
      <c r="O58523" s="93"/>
      <c r="P58523" s="93"/>
    </row>
    <row r="58524" spans="14:16">
      <c r="N58524" s="102"/>
      <c r="O58524" s="93"/>
      <c r="P58524" s="93"/>
    </row>
    <row r="58525" spans="14:16">
      <c r="N58525" s="102"/>
      <c r="O58525" s="93"/>
      <c r="P58525" s="93"/>
    </row>
    <row r="58526" spans="14:16">
      <c r="N58526" s="102"/>
      <c r="O58526" s="93"/>
      <c r="P58526" s="93"/>
    </row>
    <row r="58527" spans="14:16">
      <c r="N58527" s="102"/>
      <c r="O58527" s="93"/>
      <c r="P58527" s="93"/>
    </row>
    <row r="58528" spans="14:16">
      <c r="N58528" s="102"/>
      <c r="O58528" s="93"/>
      <c r="P58528" s="93"/>
    </row>
    <row r="58529" spans="14:16">
      <c r="N58529" s="102"/>
      <c r="O58529" s="93"/>
      <c r="P58529" s="93"/>
    </row>
    <row r="58530" spans="14:16">
      <c r="N58530" s="102"/>
      <c r="O58530" s="93"/>
      <c r="P58530" s="93"/>
    </row>
    <row r="58531" spans="14:16">
      <c r="N58531" s="102"/>
      <c r="O58531" s="93"/>
      <c r="P58531" s="93"/>
    </row>
    <row r="58532" spans="14:16">
      <c r="N58532" s="102"/>
      <c r="O58532" s="93"/>
      <c r="P58532" s="93"/>
    </row>
    <row r="58533" spans="14:16">
      <c r="N58533" s="102"/>
      <c r="O58533" s="93"/>
      <c r="P58533" s="93"/>
    </row>
    <row r="58534" spans="14:16">
      <c r="N58534" s="102"/>
      <c r="O58534" s="93"/>
      <c r="P58534" s="93"/>
    </row>
    <row r="58535" spans="14:16">
      <c r="N58535" s="102"/>
      <c r="O58535" s="93"/>
      <c r="P58535" s="93"/>
    </row>
    <row r="58536" spans="14:16">
      <c r="N58536" s="102"/>
      <c r="O58536" s="93"/>
      <c r="P58536" s="93"/>
    </row>
    <row r="58537" spans="14:16">
      <c r="N58537" s="102"/>
      <c r="O58537" s="93"/>
      <c r="P58537" s="93"/>
    </row>
    <row r="58538" spans="14:16">
      <c r="N58538" s="102"/>
      <c r="O58538" s="93"/>
      <c r="P58538" s="93"/>
    </row>
    <row r="58539" spans="14:16">
      <c r="N58539" s="102"/>
      <c r="O58539" s="93"/>
      <c r="P58539" s="93"/>
    </row>
    <row r="58540" spans="14:16">
      <c r="N58540" s="102"/>
      <c r="O58540" s="93"/>
      <c r="P58540" s="93"/>
    </row>
    <row r="58541" spans="14:16">
      <c r="N58541" s="102"/>
      <c r="O58541" s="93"/>
      <c r="P58541" s="93"/>
    </row>
    <row r="58542" spans="14:16">
      <c r="N58542" s="102"/>
      <c r="O58542" s="93"/>
      <c r="P58542" s="93"/>
    </row>
    <row r="58543" spans="14:16">
      <c r="N58543" s="102"/>
      <c r="O58543" s="93"/>
      <c r="P58543" s="93"/>
    </row>
    <row r="58544" spans="14:16">
      <c r="N58544" s="102"/>
      <c r="O58544" s="93"/>
      <c r="P58544" s="93"/>
    </row>
    <row r="58545" spans="14:16">
      <c r="N58545" s="102"/>
      <c r="O58545" s="93"/>
      <c r="P58545" s="93"/>
    </row>
    <row r="58546" spans="14:16">
      <c r="N58546" s="102"/>
      <c r="O58546" s="93"/>
      <c r="P58546" s="93"/>
    </row>
    <row r="58547" spans="14:16">
      <c r="N58547" s="102"/>
      <c r="O58547" s="93"/>
      <c r="P58547" s="93"/>
    </row>
    <row r="58548" spans="14:16">
      <c r="N58548" s="102"/>
      <c r="O58548" s="93"/>
      <c r="P58548" s="93"/>
    </row>
    <row r="58549" spans="14:16">
      <c r="N58549" s="102"/>
      <c r="O58549" s="93"/>
      <c r="P58549" s="93"/>
    </row>
    <row r="58550" spans="14:16">
      <c r="N58550" s="102"/>
      <c r="O58550" s="93"/>
      <c r="P58550" s="93"/>
    </row>
    <row r="58551" spans="14:16">
      <c r="N58551" s="102"/>
      <c r="O58551" s="93"/>
      <c r="P58551" s="93"/>
    </row>
    <row r="58552" spans="14:16">
      <c r="N58552" s="102"/>
      <c r="O58552" s="93"/>
      <c r="P58552" s="93"/>
    </row>
    <row r="58553" spans="14:16">
      <c r="N58553" s="102"/>
      <c r="O58553" s="93"/>
      <c r="P58553" s="93"/>
    </row>
    <row r="58554" spans="14:16">
      <c r="N58554" s="102"/>
      <c r="O58554" s="93"/>
      <c r="P58554" s="93"/>
    </row>
    <row r="58555" spans="14:16">
      <c r="N58555" s="102"/>
      <c r="O58555" s="93"/>
      <c r="P58555" s="93"/>
    </row>
    <row r="58556" spans="14:16">
      <c r="N58556" s="102"/>
      <c r="O58556" s="93"/>
      <c r="P58556" s="93"/>
    </row>
    <row r="58557" spans="14:16">
      <c r="N58557" s="102"/>
      <c r="O58557" s="93"/>
      <c r="P58557" s="93"/>
    </row>
    <row r="58558" spans="14:16">
      <c r="N58558" s="102"/>
      <c r="O58558" s="93"/>
      <c r="P58558" s="93"/>
    </row>
    <row r="58559" spans="14:16">
      <c r="N58559" s="102"/>
      <c r="O58559" s="93"/>
      <c r="P58559" s="93"/>
    </row>
    <row r="58560" spans="14:16">
      <c r="N58560" s="102"/>
      <c r="O58560" s="93"/>
      <c r="P58560" s="93"/>
    </row>
    <row r="58561" spans="14:16">
      <c r="N58561" s="102"/>
      <c r="O58561" s="93"/>
      <c r="P58561" s="93"/>
    </row>
    <row r="58562" spans="14:16">
      <c r="N58562" s="102"/>
      <c r="O58562" s="93"/>
      <c r="P58562" s="93"/>
    </row>
    <row r="58563" spans="14:16">
      <c r="N58563" s="102"/>
      <c r="O58563" s="93"/>
      <c r="P58563" s="93"/>
    </row>
    <row r="58564" spans="14:16">
      <c r="N58564" s="102"/>
      <c r="O58564" s="93"/>
      <c r="P58564" s="93"/>
    </row>
    <row r="58565" spans="14:16">
      <c r="N58565" s="102"/>
      <c r="O58565" s="93"/>
      <c r="P58565" s="93"/>
    </row>
    <row r="58566" spans="14:16">
      <c r="N58566" s="102"/>
      <c r="O58566" s="93"/>
      <c r="P58566" s="93"/>
    </row>
    <row r="58567" spans="14:16">
      <c r="N58567" s="102"/>
      <c r="O58567" s="93"/>
      <c r="P58567" s="93"/>
    </row>
    <row r="58568" spans="14:16">
      <c r="N58568" s="102"/>
      <c r="O58568" s="93"/>
      <c r="P58568" s="93"/>
    </row>
    <row r="58569" spans="14:16">
      <c r="N58569" s="102"/>
      <c r="O58569" s="93"/>
      <c r="P58569" s="93"/>
    </row>
    <row r="58570" spans="14:16">
      <c r="N58570" s="102"/>
      <c r="O58570" s="93"/>
      <c r="P58570" s="93"/>
    </row>
    <row r="58571" spans="14:16">
      <c r="N58571" s="102"/>
      <c r="O58571" s="93"/>
      <c r="P58571" s="93"/>
    </row>
    <row r="58572" spans="14:16">
      <c r="N58572" s="102"/>
      <c r="O58572" s="93"/>
      <c r="P58572" s="93"/>
    </row>
    <row r="58573" spans="14:16">
      <c r="N58573" s="102"/>
      <c r="O58573" s="93"/>
      <c r="P58573" s="93"/>
    </row>
    <row r="58574" spans="14:16">
      <c r="N58574" s="102"/>
      <c r="O58574" s="93"/>
      <c r="P58574" s="93"/>
    </row>
    <row r="58575" spans="14:16">
      <c r="N58575" s="102"/>
      <c r="O58575" s="93"/>
      <c r="P58575" s="93"/>
    </row>
    <row r="58576" spans="14:16">
      <c r="N58576" s="102"/>
      <c r="O58576" s="93"/>
      <c r="P58576" s="93"/>
    </row>
    <row r="58577" spans="14:16">
      <c r="N58577" s="102"/>
      <c r="O58577" s="93"/>
      <c r="P58577" s="93"/>
    </row>
    <row r="58578" spans="14:16">
      <c r="N58578" s="102"/>
      <c r="O58578" s="93"/>
      <c r="P58578" s="93"/>
    </row>
    <row r="58579" spans="14:16">
      <c r="N58579" s="102"/>
      <c r="O58579" s="93"/>
      <c r="P58579" s="93"/>
    </row>
    <row r="58580" spans="14:16">
      <c r="N58580" s="102"/>
      <c r="O58580" s="93"/>
      <c r="P58580" s="93"/>
    </row>
    <row r="58581" spans="14:16">
      <c r="N58581" s="102"/>
      <c r="O58581" s="93"/>
      <c r="P58581" s="93"/>
    </row>
    <row r="58582" spans="14:16">
      <c r="N58582" s="102"/>
      <c r="O58582" s="93"/>
      <c r="P58582" s="93"/>
    </row>
    <row r="58583" spans="14:16">
      <c r="N58583" s="102"/>
      <c r="O58583" s="93"/>
      <c r="P58583" s="93"/>
    </row>
    <row r="58584" spans="14:16">
      <c r="N58584" s="102"/>
      <c r="O58584" s="93"/>
      <c r="P58584" s="93"/>
    </row>
    <row r="58585" spans="14:16">
      <c r="N58585" s="102"/>
      <c r="O58585" s="93"/>
      <c r="P58585" s="93"/>
    </row>
    <row r="58586" spans="14:16">
      <c r="N58586" s="102"/>
      <c r="O58586" s="93"/>
      <c r="P58586" s="93"/>
    </row>
    <row r="58587" spans="14:16">
      <c r="N58587" s="102"/>
      <c r="O58587" s="93"/>
      <c r="P58587" s="93"/>
    </row>
    <row r="58588" spans="14:16">
      <c r="N58588" s="102"/>
      <c r="O58588" s="93"/>
      <c r="P58588" s="93"/>
    </row>
    <row r="58589" spans="14:16">
      <c r="N58589" s="102"/>
      <c r="O58589" s="93"/>
      <c r="P58589" s="93"/>
    </row>
    <row r="58590" spans="14:16">
      <c r="N58590" s="102"/>
      <c r="O58590" s="93"/>
      <c r="P58590" s="93"/>
    </row>
    <row r="58591" spans="14:16">
      <c r="N58591" s="102"/>
      <c r="O58591" s="93"/>
      <c r="P58591" s="93"/>
    </row>
    <row r="58592" spans="14:16">
      <c r="N58592" s="102"/>
      <c r="O58592" s="93"/>
      <c r="P58592" s="93"/>
    </row>
    <row r="58593" spans="14:16">
      <c r="N58593" s="102"/>
      <c r="O58593" s="93"/>
      <c r="P58593" s="93"/>
    </row>
    <row r="58594" spans="14:16">
      <c r="N58594" s="102"/>
      <c r="O58594" s="93"/>
      <c r="P58594" s="93"/>
    </row>
    <row r="58595" spans="14:16">
      <c r="N58595" s="102"/>
      <c r="O58595" s="93"/>
      <c r="P58595" s="93"/>
    </row>
    <row r="58596" spans="14:16">
      <c r="N58596" s="102"/>
      <c r="O58596" s="93"/>
      <c r="P58596" s="93"/>
    </row>
    <row r="58597" spans="14:16">
      <c r="N58597" s="102"/>
      <c r="O58597" s="93"/>
      <c r="P58597" s="93"/>
    </row>
    <row r="58598" spans="14:16">
      <c r="N58598" s="102"/>
      <c r="O58598" s="93"/>
      <c r="P58598" s="93"/>
    </row>
    <row r="58599" spans="14:16">
      <c r="N58599" s="102"/>
      <c r="O58599" s="93"/>
      <c r="P58599" s="93"/>
    </row>
    <row r="58600" spans="14:16">
      <c r="N58600" s="102"/>
      <c r="O58600" s="93"/>
      <c r="P58600" s="93"/>
    </row>
    <row r="58601" spans="14:16">
      <c r="N58601" s="102"/>
      <c r="O58601" s="93"/>
      <c r="P58601" s="93"/>
    </row>
    <row r="58602" spans="14:16">
      <c r="N58602" s="102"/>
      <c r="O58602" s="93"/>
      <c r="P58602" s="93"/>
    </row>
    <row r="58603" spans="14:16">
      <c r="N58603" s="102"/>
      <c r="O58603" s="93"/>
      <c r="P58603" s="93"/>
    </row>
    <row r="58604" spans="14:16">
      <c r="N58604" s="102"/>
      <c r="O58604" s="93"/>
      <c r="P58604" s="93"/>
    </row>
    <row r="58605" spans="14:16">
      <c r="N58605" s="102"/>
      <c r="O58605" s="93"/>
      <c r="P58605" s="93"/>
    </row>
    <row r="58606" spans="14:16">
      <c r="N58606" s="102"/>
      <c r="O58606" s="93"/>
      <c r="P58606" s="93"/>
    </row>
    <row r="58607" spans="14:16">
      <c r="N58607" s="102"/>
      <c r="O58607" s="93"/>
      <c r="P58607" s="93"/>
    </row>
    <row r="58608" spans="14:16">
      <c r="N58608" s="102"/>
      <c r="O58608" s="93"/>
      <c r="P58608" s="93"/>
    </row>
    <row r="58609" spans="14:16">
      <c r="N58609" s="102"/>
      <c r="O58609" s="93"/>
      <c r="P58609" s="93"/>
    </row>
    <row r="58610" spans="14:16">
      <c r="N58610" s="102"/>
      <c r="O58610" s="93"/>
      <c r="P58610" s="93"/>
    </row>
    <row r="58611" spans="14:16">
      <c r="N58611" s="102"/>
      <c r="O58611" s="93"/>
      <c r="P58611" s="93"/>
    </row>
    <row r="58612" spans="14:16">
      <c r="N58612" s="102"/>
      <c r="O58612" s="93"/>
      <c r="P58612" s="93"/>
    </row>
    <row r="58613" spans="14:16">
      <c r="N58613" s="102"/>
      <c r="O58613" s="93"/>
      <c r="P58613" s="93"/>
    </row>
    <row r="58614" spans="14:16">
      <c r="N58614" s="102"/>
      <c r="O58614" s="93"/>
      <c r="P58614" s="93"/>
    </row>
    <row r="58615" spans="14:16">
      <c r="N58615" s="102"/>
      <c r="O58615" s="93"/>
      <c r="P58615" s="93"/>
    </row>
    <row r="58616" spans="14:16">
      <c r="N58616" s="102"/>
      <c r="O58616" s="93"/>
      <c r="P58616" s="93"/>
    </row>
    <row r="58617" spans="14:16">
      <c r="N58617" s="102"/>
      <c r="O58617" s="93"/>
      <c r="P58617" s="93"/>
    </row>
    <row r="58618" spans="14:16">
      <c r="N58618" s="102"/>
      <c r="O58618" s="93"/>
      <c r="P58618" s="93"/>
    </row>
    <row r="58619" spans="14:16">
      <c r="N58619" s="102"/>
      <c r="O58619" s="93"/>
      <c r="P58619" s="93"/>
    </row>
    <row r="58620" spans="14:16">
      <c r="N58620" s="102"/>
      <c r="O58620" s="93"/>
      <c r="P58620" s="93"/>
    </row>
    <row r="58621" spans="14:16">
      <c r="N58621" s="102"/>
      <c r="O58621" s="93"/>
      <c r="P58621" s="93"/>
    </row>
    <row r="58622" spans="14:16">
      <c r="N58622" s="102"/>
      <c r="O58622" s="93"/>
      <c r="P58622" s="93"/>
    </row>
    <row r="58623" spans="14:16">
      <c r="N58623" s="102"/>
      <c r="O58623" s="93"/>
      <c r="P58623" s="93"/>
    </row>
    <row r="58624" spans="14:16">
      <c r="N58624" s="102"/>
      <c r="O58624" s="93"/>
      <c r="P58624" s="93"/>
    </row>
    <row r="58625" spans="14:16">
      <c r="N58625" s="102"/>
      <c r="O58625" s="93"/>
      <c r="P58625" s="93"/>
    </row>
    <row r="58626" spans="14:16">
      <c r="N58626" s="102"/>
      <c r="O58626" s="93"/>
      <c r="P58626" s="93"/>
    </row>
    <row r="58627" spans="14:16">
      <c r="N58627" s="102"/>
      <c r="O58627" s="93"/>
      <c r="P58627" s="93"/>
    </row>
    <row r="58628" spans="14:16">
      <c r="N58628" s="102"/>
      <c r="O58628" s="93"/>
      <c r="P58628" s="93"/>
    </row>
    <row r="58629" spans="14:16">
      <c r="N58629" s="102"/>
      <c r="O58629" s="93"/>
      <c r="P58629" s="93"/>
    </row>
    <row r="58630" spans="14:16">
      <c r="N58630" s="102"/>
      <c r="O58630" s="93"/>
      <c r="P58630" s="93"/>
    </row>
    <row r="58631" spans="14:16">
      <c r="N58631" s="102"/>
      <c r="O58631" s="93"/>
      <c r="P58631" s="93"/>
    </row>
    <row r="58632" spans="14:16">
      <c r="N58632" s="102"/>
      <c r="O58632" s="93"/>
      <c r="P58632" s="93"/>
    </row>
    <row r="58633" spans="14:16">
      <c r="N58633" s="102"/>
      <c r="O58633" s="93"/>
      <c r="P58633" s="93"/>
    </row>
    <row r="58634" spans="14:16">
      <c r="N58634" s="102"/>
      <c r="O58634" s="93"/>
      <c r="P58634" s="93"/>
    </row>
    <row r="58635" spans="14:16">
      <c r="N58635" s="102"/>
      <c r="O58635" s="93"/>
      <c r="P58635" s="93"/>
    </row>
    <row r="58636" spans="14:16">
      <c r="N58636" s="102"/>
      <c r="O58636" s="93"/>
      <c r="P58636" s="93"/>
    </row>
    <row r="58637" spans="14:16">
      <c r="N58637" s="102"/>
      <c r="O58637" s="93"/>
      <c r="P58637" s="93"/>
    </row>
    <row r="58638" spans="14:16">
      <c r="N58638" s="102"/>
      <c r="O58638" s="93"/>
      <c r="P58638" s="93"/>
    </row>
    <row r="58639" spans="14:16">
      <c r="N58639" s="102"/>
      <c r="O58639" s="93"/>
      <c r="P58639" s="93"/>
    </row>
    <row r="58640" spans="14:16">
      <c r="N58640" s="102"/>
      <c r="O58640" s="93"/>
      <c r="P58640" s="93"/>
    </row>
    <row r="58641" spans="14:16">
      <c r="N58641" s="102"/>
      <c r="O58641" s="93"/>
      <c r="P58641" s="93"/>
    </row>
    <row r="58642" spans="14:16">
      <c r="N58642" s="102"/>
      <c r="O58642" s="93"/>
      <c r="P58642" s="93"/>
    </row>
    <row r="58643" spans="14:16">
      <c r="N58643" s="102"/>
      <c r="O58643" s="93"/>
      <c r="P58643" s="93"/>
    </row>
    <row r="58644" spans="14:16">
      <c r="N58644" s="102"/>
      <c r="O58644" s="93"/>
      <c r="P58644" s="93"/>
    </row>
    <row r="58645" spans="14:16">
      <c r="N58645" s="102"/>
      <c r="O58645" s="93"/>
      <c r="P58645" s="93"/>
    </row>
    <row r="58646" spans="14:16">
      <c r="N58646" s="102"/>
      <c r="O58646" s="93"/>
      <c r="P58646" s="93"/>
    </row>
    <row r="58647" spans="14:16">
      <c r="N58647" s="102"/>
      <c r="O58647" s="93"/>
      <c r="P58647" s="93"/>
    </row>
    <row r="58648" spans="14:16">
      <c r="N58648" s="102"/>
      <c r="O58648" s="93"/>
      <c r="P58648" s="93"/>
    </row>
    <row r="58649" spans="14:16">
      <c r="N58649" s="102"/>
      <c r="O58649" s="93"/>
      <c r="P58649" s="93"/>
    </row>
    <row r="58650" spans="14:16">
      <c r="N58650" s="102"/>
      <c r="O58650" s="93"/>
      <c r="P58650" s="93"/>
    </row>
    <row r="58651" spans="14:16">
      <c r="N58651" s="102"/>
      <c r="O58651" s="93"/>
      <c r="P58651" s="93"/>
    </row>
    <row r="58652" spans="14:16">
      <c r="N58652" s="102"/>
      <c r="O58652" s="93"/>
      <c r="P58652" s="93"/>
    </row>
    <row r="58653" spans="14:16">
      <c r="N58653" s="102"/>
      <c r="O58653" s="93"/>
      <c r="P58653" s="93"/>
    </row>
    <row r="58654" spans="14:16">
      <c r="N58654" s="102"/>
      <c r="O58654" s="93"/>
      <c r="P58654" s="93"/>
    </row>
    <row r="58655" spans="14:16">
      <c r="N58655" s="102"/>
      <c r="O58655" s="93"/>
      <c r="P58655" s="93"/>
    </row>
    <row r="58656" spans="14:16">
      <c r="N58656" s="102"/>
      <c r="O58656" s="93"/>
      <c r="P58656" s="93"/>
    </row>
    <row r="58657" spans="14:16">
      <c r="N58657" s="102"/>
      <c r="O58657" s="93"/>
      <c r="P58657" s="93"/>
    </row>
    <row r="58658" spans="14:16">
      <c r="N58658" s="102"/>
      <c r="O58658" s="93"/>
      <c r="P58658" s="93"/>
    </row>
    <row r="58659" spans="14:16">
      <c r="N58659" s="102"/>
      <c r="O58659" s="93"/>
      <c r="P58659" s="93"/>
    </row>
    <row r="58660" spans="14:16">
      <c r="N58660" s="102"/>
      <c r="O58660" s="93"/>
      <c r="P58660" s="93"/>
    </row>
    <row r="58661" spans="14:16">
      <c r="N58661" s="102"/>
      <c r="O58661" s="93"/>
      <c r="P58661" s="93"/>
    </row>
    <row r="58662" spans="14:16">
      <c r="N58662" s="102"/>
      <c r="O58662" s="93"/>
      <c r="P58662" s="93"/>
    </row>
    <row r="58663" spans="14:16">
      <c r="N58663" s="102"/>
      <c r="O58663" s="93"/>
      <c r="P58663" s="93"/>
    </row>
    <row r="58664" spans="14:16">
      <c r="N58664" s="102"/>
      <c r="O58664" s="93"/>
      <c r="P58664" s="93"/>
    </row>
    <row r="58665" spans="14:16">
      <c r="N58665" s="102"/>
      <c r="O58665" s="93"/>
      <c r="P58665" s="93"/>
    </row>
    <row r="58666" spans="14:16">
      <c r="N58666" s="102"/>
      <c r="O58666" s="93"/>
      <c r="P58666" s="93"/>
    </row>
    <row r="58667" spans="14:16">
      <c r="N58667" s="102"/>
      <c r="O58667" s="93"/>
      <c r="P58667" s="93"/>
    </row>
    <row r="58668" spans="14:16">
      <c r="N58668" s="102"/>
      <c r="O58668" s="93"/>
      <c r="P58668" s="93"/>
    </row>
    <row r="58669" spans="14:16">
      <c r="N58669" s="102"/>
      <c r="O58669" s="93"/>
      <c r="P58669" s="93"/>
    </row>
    <row r="58670" spans="14:16">
      <c r="N58670" s="102"/>
      <c r="O58670" s="93"/>
      <c r="P58670" s="93"/>
    </row>
    <row r="58671" spans="14:16">
      <c r="N58671" s="102"/>
      <c r="O58671" s="93"/>
      <c r="P58671" s="93"/>
    </row>
    <row r="58672" spans="14:16">
      <c r="N58672" s="102"/>
      <c r="O58672" s="93"/>
      <c r="P58672" s="93"/>
    </row>
    <row r="58673" spans="14:16">
      <c r="N58673" s="102"/>
      <c r="O58673" s="93"/>
      <c r="P58673" s="93"/>
    </row>
    <row r="58674" spans="14:16">
      <c r="N58674" s="102"/>
      <c r="O58674" s="93"/>
      <c r="P58674" s="93"/>
    </row>
    <row r="58675" spans="14:16">
      <c r="N58675" s="102"/>
      <c r="O58675" s="93"/>
      <c r="P58675" s="93"/>
    </row>
    <row r="58676" spans="14:16">
      <c r="N58676" s="102"/>
      <c r="O58676" s="93"/>
      <c r="P58676" s="93"/>
    </row>
    <row r="58677" spans="14:16">
      <c r="N58677" s="102"/>
      <c r="O58677" s="93"/>
      <c r="P58677" s="93"/>
    </row>
    <row r="58678" spans="14:16">
      <c r="N58678" s="102"/>
      <c r="O58678" s="93"/>
      <c r="P58678" s="93"/>
    </row>
    <row r="58679" spans="14:16">
      <c r="N58679" s="102"/>
      <c r="O58679" s="93"/>
      <c r="P58679" s="93"/>
    </row>
    <row r="58680" spans="14:16">
      <c r="N58680" s="102"/>
      <c r="O58680" s="93"/>
      <c r="P58680" s="93"/>
    </row>
    <row r="58681" spans="14:16">
      <c r="N58681" s="102"/>
      <c r="O58681" s="93"/>
      <c r="P58681" s="93"/>
    </row>
    <row r="58682" spans="14:16">
      <c r="N58682" s="102"/>
      <c r="O58682" s="93"/>
      <c r="P58682" s="93"/>
    </row>
    <row r="58683" spans="14:16">
      <c r="N58683" s="102"/>
      <c r="O58683" s="93"/>
      <c r="P58683" s="93"/>
    </row>
    <row r="58684" spans="14:16">
      <c r="N58684" s="102"/>
      <c r="O58684" s="93"/>
      <c r="P58684" s="93"/>
    </row>
    <row r="58685" spans="14:16">
      <c r="N58685" s="102"/>
      <c r="O58685" s="93"/>
      <c r="P58685" s="93"/>
    </row>
    <row r="58686" spans="14:16">
      <c r="N58686" s="102"/>
      <c r="O58686" s="93"/>
      <c r="P58686" s="93"/>
    </row>
    <row r="58687" spans="14:16">
      <c r="N58687" s="102"/>
      <c r="O58687" s="93"/>
      <c r="P58687" s="93"/>
    </row>
    <row r="58688" spans="14:16">
      <c r="N58688" s="102"/>
      <c r="O58688" s="93"/>
      <c r="P58688" s="93"/>
    </row>
    <row r="58689" spans="14:16">
      <c r="N58689" s="102"/>
      <c r="O58689" s="93"/>
      <c r="P58689" s="93"/>
    </row>
    <row r="58690" spans="14:16">
      <c r="N58690" s="102"/>
      <c r="O58690" s="93"/>
      <c r="P58690" s="93"/>
    </row>
    <row r="58691" spans="14:16">
      <c r="N58691" s="102"/>
      <c r="O58691" s="93"/>
      <c r="P58691" s="93"/>
    </row>
    <row r="58692" spans="14:16">
      <c r="N58692" s="102"/>
      <c r="O58692" s="93"/>
      <c r="P58692" s="93"/>
    </row>
    <row r="58693" spans="14:16">
      <c r="N58693" s="102"/>
      <c r="O58693" s="93"/>
      <c r="P58693" s="93"/>
    </row>
    <row r="58694" spans="14:16">
      <c r="N58694" s="102"/>
      <c r="O58694" s="93"/>
      <c r="P58694" s="93"/>
    </row>
    <row r="58695" spans="14:16">
      <c r="N58695" s="102"/>
      <c r="O58695" s="93"/>
      <c r="P58695" s="93"/>
    </row>
    <row r="58696" spans="14:16">
      <c r="N58696" s="102"/>
      <c r="O58696" s="93"/>
      <c r="P58696" s="93"/>
    </row>
    <row r="58697" spans="14:16">
      <c r="N58697" s="102"/>
      <c r="O58697" s="93"/>
      <c r="P58697" s="93"/>
    </row>
    <row r="58698" spans="14:16">
      <c r="N58698" s="102"/>
      <c r="O58698" s="93"/>
      <c r="P58698" s="93"/>
    </row>
    <row r="58699" spans="14:16">
      <c r="N58699" s="102"/>
      <c r="O58699" s="93"/>
      <c r="P58699" s="93"/>
    </row>
    <row r="58700" spans="14:16">
      <c r="N58700" s="102"/>
      <c r="O58700" s="93"/>
      <c r="P58700" s="93"/>
    </row>
    <row r="58701" spans="14:16">
      <c r="N58701" s="102"/>
      <c r="O58701" s="93"/>
      <c r="P58701" s="93"/>
    </row>
    <row r="58702" spans="14:16">
      <c r="N58702" s="102"/>
      <c r="O58702" s="93"/>
      <c r="P58702" s="93"/>
    </row>
    <row r="58703" spans="14:16">
      <c r="N58703" s="102"/>
      <c r="O58703" s="93"/>
      <c r="P58703" s="93"/>
    </row>
    <row r="58704" spans="14:16">
      <c r="N58704" s="102"/>
      <c r="O58704" s="93"/>
      <c r="P58704" s="93"/>
    </row>
    <row r="58705" spans="14:16">
      <c r="N58705" s="102"/>
      <c r="O58705" s="93"/>
      <c r="P58705" s="93"/>
    </row>
    <row r="58706" spans="14:16">
      <c r="N58706" s="102"/>
      <c r="O58706" s="93"/>
      <c r="P58706" s="93"/>
    </row>
    <row r="58707" spans="14:16">
      <c r="N58707" s="102"/>
      <c r="O58707" s="93"/>
      <c r="P58707" s="93"/>
    </row>
    <row r="58708" spans="14:16">
      <c r="N58708" s="102"/>
      <c r="O58708" s="93"/>
      <c r="P58708" s="93"/>
    </row>
    <row r="58709" spans="14:16">
      <c r="N58709" s="102"/>
      <c r="O58709" s="93"/>
      <c r="P58709" s="93"/>
    </row>
    <row r="58710" spans="14:16">
      <c r="N58710" s="102"/>
      <c r="O58710" s="93"/>
      <c r="P58710" s="93"/>
    </row>
    <row r="58711" spans="14:16">
      <c r="N58711" s="102"/>
      <c r="O58711" s="93"/>
      <c r="P58711" s="93"/>
    </row>
    <row r="58712" spans="14:16">
      <c r="N58712" s="102"/>
      <c r="O58712" s="93"/>
      <c r="P58712" s="93"/>
    </row>
    <row r="58713" spans="14:16">
      <c r="N58713" s="102"/>
      <c r="O58713" s="93"/>
      <c r="P58713" s="93"/>
    </row>
    <row r="58714" spans="14:16">
      <c r="N58714" s="102"/>
      <c r="O58714" s="93"/>
      <c r="P58714" s="93"/>
    </row>
    <row r="58715" spans="14:16">
      <c r="N58715" s="102"/>
      <c r="O58715" s="93"/>
      <c r="P58715" s="93"/>
    </row>
    <row r="58716" spans="14:16">
      <c r="N58716" s="102"/>
      <c r="O58716" s="93"/>
      <c r="P58716" s="93"/>
    </row>
    <row r="58717" spans="14:16">
      <c r="N58717" s="102"/>
      <c r="O58717" s="93"/>
      <c r="P58717" s="93"/>
    </row>
    <row r="58718" spans="14:16">
      <c r="N58718" s="102"/>
      <c r="O58718" s="93"/>
      <c r="P58718" s="93"/>
    </row>
    <row r="58719" spans="14:16">
      <c r="N58719" s="102"/>
      <c r="O58719" s="93"/>
      <c r="P58719" s="93"/>
    </row>
    <row r="58720" spans="14:16">
      <c r="N58720" s="102"/>
      <c r="O58720" s="93"/>
      <c r="P58720" s="93"/>
    </row>
    <row r="58721" spans="14:16">
      <c r="N58721" s="102"/>
      <c r="O58721" s="93"/>
      <c r="P58721" s="93"/>
    </row>
    <row r="58722" spans="14:16">
      <c r="N58722" s="102"/>
      <c r="O58722" s="93"/>
      <c r="P58722" s="93"/>
    </row>
    <row r="58723" spans="14:16">
      <c r="N58723" s="102"/>
      <c r="O58723" s="93"/>
      <c r="P58723" s="93"/>
    </row>
    <row r="58724" spans="14:16">
      <c r="N58724" s="102"/>
      <c r="O58724" s="93"/>
      <c r="P58724" s="93"/>
    </row>
    <row r="58725" spans="14:16">
      <c r="N58725" s="102"/>
      <c r="O58725" s="93"/>
      <c r="P58725" s="93"/>
    </row>
    <row r="58726" spans="14:16">
      <c r="N58726" s="102"/>
      <c r="O58726" s="93"/>
      <c r="P58726" s="93"/>
    </row>
    <row r="58727" spans="14:16">
      <c r="N58727" s="102"/>
      <c r="O58727" s="93"/>
      <c r="P58727" s="93"/>
    </row>
    <row r="58728" spans="14:16">
      <c r="N58728" s="102"/>
      <c r="O58728" s="93"/>
      <c r="P58728" s="93"/>
    </row>
    <row r="58729" spans="14:16">
      <c r="N58729" s="102"/>
      <c r="O58729" s="93"/>
      <c r="P58729" s="93"/>
    </row>
    <row r="58730" spans="14:16">
      <c r="N58730" s="102"/>
      <c r="O58730" s="93"/>
      <c r="P58730" s="93"/>
    </row>
    <row r="58731" spans="14:16">
      <c r="N58731" s="102"/>
      <c r="O58731" s="93"/>
      <c r="P58731" s="93"/>
    </row>
    <row r="58732" spans="14:16">
      <c r="N58732" s="102"/>
      <c r="O58732" s="93"/>
      <c r="P58732" s="93"/>
    </row>
    <row r="58733" spans="14:16">
      <c r="N58733" s="102"/>
      <c r="O58733" s="93"/>
      <c r="P58733" s="93"/>
    </row>
    <row r="58734" spans="14:16">
      <c r="N58734" s="102"/>
      <c r="O58734" s="93"/>
      <c r="P58734" s="93"/>
    </row>
    <row r="58735" spans="14:16">
      <c r="N58735" s="102"/>
      <c r="O58735" s="93"/>
      <c r="P58735" s="93"/>
    </row>
    <row r="58736" spans="14:16">
      <c r="N58736" s="102"/>
      <c r="O58736" s="93"/>
      <c r="P58736" s="93"/>
    </row>
    <row r="58737" spans="14:16">
      <c r="N58737" s="102"/>
      <c r="O58737" s="93"/>
      <c r="P58737" s="93"/>
    </row>
    <row r="58738" spans="14:16">
      <c r="N58738" s="102"/>
      <c r="O58738" s="93"/>
      <c r="P58738" s="93"/>
    </row>
    <row r="58739" spans="14:16">
      <c r="N58739" s="102"/>
      <c r="O58739" s="93"/>
      <c r="P58739" s="93"/>
    </row>
    <row r="58740" spans="14:16">
      <c r="N58740" s="102"/>
      <c r="O58740" s="93"/>
      <c r="P58740" s="93"/>
    </row>
    <row r="58741" spans="14:16">
      <c r="N58741" s="102"/>
      <c r="O58741" s="93"/>
      <c r="P58741" s="93"/>
    </row>
    <row r="58742" spans="14:16">
      <c r="N58742" s="102"/>
      <c r="O58742" s="93"/>
      <c r="P58742" s="93"/>
    </row>
    <row r="58743" spans="14:16">
      <c r="N58743" s="102"/>
      <c r="O58743" s="93"/>
      <c r="P58743" s="93"/>
    </row>
    <row r="58744" spans="14:16">
      <c r="N58744" s="102"/>
      <c r="O58744" s="93"/>
      <c r="P58744" s="93"/>
    </row>
    <row r="58745" spans="14:16">
      <c r="N58745" s="102"/>
      <c r="O58745" s="93"/>
      <c r="P58745" s="93"/>
    </row>
    <row r="58746" spans="14:16">
      <c r="N58746" s="102"/>
      <c r="O58746" s="93"/>
      <c r="P58746" s="93"/>
    </row>
    <row r="58747" spans="14:16">
      <c r="N58747" s="102"/>
      <c r="O58747" s="93"/>
      <c r="P58747" s="93"/>
    </row>
    <row r="58748" spans="14:16">
      <c r="N58748" s="102"/>
      <c r="O58748" s="93"/>
      <c r="P58748" s="93"/>
    </row>
    <row r="58749" spans="14:16">
      <c r="N58749" s="102"/>
      <c r="O58749" s="93"/>
      <c r="P58749" s="93"/>
    </row>
    <row r="58750" spans="14:16">
      <c r="N58750" s="102"/>
      <c r="O58750" s="93"/>
      <c r="P58750" s="93"/>
    </row>
    <row r="58751" spans="14:16">
      <c r="N58751" s="102"/>
      <c r="O58751" s="93"/>
      <c r="P58751" s="93"/>
    </row>
    <row r="58752" spans="14:16">
      <c r="N58752" s="102"/>
      <c r="O58752" s="93"/>
      <c r="P58752" s="93"/>
    </row>
    <row r="58753" spans="14:16">
      <c r="N58753" s="102"/>
      <c r="O58753" s="93"/>
      <c r="P58753" s="93"/>
    </row>
    <row r="58754" spans="14:16">
      <c r="N58754" s="102"/>
      <c r="O58754" s="93"/>
      <c r="P58754" s="93"/>
    </row>
    <row r="58755" spans="14:16">
      <c r="N58755" s="102"/>
      <c r="O58755" s="93"/>
      <c r="P58755" s="93"/>
    </row>
    <row r="58756" spans="14:16">
      <c r="N58756" s="102"/>
      <c r="O58756" s="93"/>
      <c r="P58756" s="93"/>
    </row>
    <row r="58757" spans="14:16">
      <c r="N58757" s="102"/>
      <c r="O58757" s="93"/>
      <c r="P58757" s="93"/>
    </row>
    <row r="58758" spans="14:16">
      <c r="N58758" s="102"/>
      <c r="O58758" s="93"/>
      <c r="P58758" s="93"/>
    </row>
    <row r="58759" spans="14:16">
      <c r="N58759" s="102"/>
      <c r="O58759" s="93"/>
      <c r="P58759" s="93"/>
    </row>
    <row r="58760" spans="14:16">
      <c r="N58760" s="102"/>
      <c r="O58760" s="93"/>
      <c r="P58760" s="93"/>
    </row>
    <row r="58761" spans="14:16">
      <c r="N58761" s="102"/>
      <c r="O58761" s="93"/>
      <c r="P58761" s="93"/>
    </row>
    <row r="58762" spans="14:16">
      <c r="N58762" s="102"/>
      <c r="O58762" s="93"/>
      <c r="P58762" s="93"/>
    </row>
    <row r="58763" spans="14:16">
      <c r="N58763" s="102"/>
      <c r="O58763" s="93"/>
      <c r="P58763" s="93"/>
    </row>
    <row r="58764" spans="14:16">
      <c r="N58764" s="102"/>
      <c r="O58764" s="93"/>
      <c r="P58764" s="93"/>
    </row>
    <row r="58765" spans="14:16">
      <c r="N58765" s="102"/>
      <c r="O58765" s="93"/>
      <c r="P58765" s="93"/>
    </row>
    <row r="58766" spans="14:16">
      <c r="N58766" s="102"/>
      <c r="O58766" s="93"/>
      <c r="P58766" s="93"/>
    </row>
    <row r="58767" spans="14:16">
      <c r="N58767" s="102"/>
      <c r="O58767" s="93"/>
      <c r="P58767" s="93"/>
    </row>
    <row r="58768" spans="14:16">
      <c r="N58768" s="102"/>
      <c r="O58768" s="93"/>
      <c r="P58768" s="93"/>
    </row>
    <row r="58769" spans="14:16">
      <c r="N58769" s="102"/>
      <c r="O58769" s="93"/>
      <c r="P58769" s="93"/>
    </row>
    <row r="58770" spans="14:16">
      <c r="N58770" s="102"/>
      <c r="O58770" s="93"/>
      <c r="P58770" s="93"/>
    </row>
    <row r="58771" spans="14:16">
      <c r="N58771" s="102"/>
      <c r="O58771" s="93"/>
      <c r="P58771" s="93"/>
    </row>
    <row r="58772" spans="14:16">
      <c r="N58772" s="102"/>
      <c r="O58772" s="93"/>
      <c r="P58772" s="93"/>
    </row>
    <row r="58773" spans="14:16">
      <c r="N58773" s="102"/>
      <c r="O58773" s="93"/>
      <c r="P58773" s="93"/>
    </row>
    <row r="58774" spans="14:16">
      <c r="N58774" s="102"/>
      <c r="O58774" s="93"/>
      <c r="P58774" s="93"/>
    </row>
    <row r="58775" spans="14:16">
      <c r="N58775" s="102"/>
      <c r="O58775" s="93"/>
      <c r="P58775" s="93"/>
    </row>
    <row r="58776" spans="14:16">
      <c r="N58776" s="102"/>
      <c r="O58776" s="93"/>
      <c r="P58776" s="93"/>
    </row>
    <row r="58777" spans="14:16">
      <c r="N58777" s="102"/>
      <c r="O58777" s="93"/>
      <c r="P58777" s="93"/>
    </row>
    <row r="58778" spans="14:16">
      <c r="N58778" s="102"/>
      <c r="O58778" s="93"/>
      <c r="P58778" s="93"/>
    </row>
    <row r="58779" spans="14:16">
      <c r="N58779" s="102"/>
      <c r="O58779" s="93"/>
      <c r="P58779" s="93"/>
    </row>
    <row r="58780" spans="14:16">
      <c r="N58780" s="102"/>
      <c r="O58780" s="93"/>
      <c r="P58780" s="93"/>
    </row>
    <row r="58781" spans="14:16">
      <c r="N58781" s="102"/>
      <c r="O58781" s="93"/>
      <c r="P58781" s="93"/>
    </row>
    <row r="58782" spans="14:16">
      <c r="N58782" s="102"/>
      <c r="O58782" s="93"/>
      <c r="P58782" s="93"/>
    </row>
    <row r="58783" spans="14:16">
      <c r="N58783" s="102"/>
      <c r="O58783" s="93"/>
      <c r="P58783" s="93"/>
    </row>
    <row r="58784" spans="14:16">
      <c r="N58784" s="102"/>
      <c r="O58784" s="93"/>
      <c r="P58784" s="93"/>
    </row>
    <row r="58785" spans="14:16">
      <c r="N58785" s="102"/>
      <c r="O58785" s="93"/>
      <c r="P58785" s="93"/>
    </row>
    <row r="58786" spans="14:16">
      <c r="N58786" s="102"/>
      <c r="O58786" s="93"/>
      <c r="P58786" s="93"/>
    </row>
    <row r="58787" spans="14:16">
      <c r="N58787" s="102"/>
      <c r="O58787" s="93"/>
      <c r="P58787" s="93"/>
    </row>
    <row r="58788" spans="14:16">
      <c r="N58788" s="102"/>
      <c r="O58788" s="93"/>
      <c r="P58788" s="93"/>
    </row>
    <row r="58789" spans="14:16">
      <c r="N58789" s="102"/>
      <c r="O58789" s="93"/>
      <c r="P58789" s="93"/>
    </row>
    <row r="58790" spans="14:16">
      <c r="N58790" s="102"/>
      <c r="O58790" s="93"/>
      <c r="P58790" s="93"/>
    </row>
    <row r="58791" spans="14:16">
      <c r="N58791" s="102"/>
      <c r="O58791" s="93"/>
      <c r="P58791" s="93"/>
    </row>
    <row r="58792" spans="14:16">
      <c r="N58792" s="102"/>
      <c r="O58792" s="93"/>
      <c r="P58792" s="93"/>
    </row>
    <row r="58793" spans="14:16">
      <c r="N58793" s="102"/>
      <c r="O58793" s="93"/>
      <c r="P58793" s="93"/>
    </row>
    <row r="58794" spans="14:16">
      <c r="N58794" s="102"/>
      <c r="O58794" s="93"/>
      <c r="P58794" s="93"/>
    </row>
    <row r="58795" spans="14:16">
      <c r="N58795" s="102"/>
      <c r="O58795" s="93"/>
      <c r="P58795" s="93"/>
    </row>
    <row r="58796" spans="14:16">
      <c r="N58796" s="102"/>
      <c r="O58796" s="93"/>
      <c r="P58796" s="93"/>
    </row>
    <row r="58797" spans="14:16">
      <c r="N58797" s="102"/>
      <c r="O58797" s="93"/>
      <c r="P58797" s="93"/>
    </row>
    <row r="58798" spans="14:16">
      <c r="N58798" s="102"/>
      <c r="O58798" s="93"/>
      <c r="P58798" s="93"/>
    </row>
    <row r="58799" spans="14:16">
      <c r="N58799" s="102"/>
      <c r="O58799" s="93"/>
      <c r="P58799" s="93"/>
    </row>
    <row r="58800" spans="14:16">
      <c r="N58800" s="102"/>
      <c r="O58800" s="93"/>
      <c r="P58800" s="93"/>
    </row>
    <row r="58801" spans="14:16">
      <c r="N58801" s="102"/>
      <c r="O58801" s="93"/>
      <c r="P58801" s="93"/>
    </row>
    <row r="58802" spans="14:16">
      <c r="N58802" s="102"/>
      <c r="O58802" s="93"/>
      <c r="P58802" s="93"/>
    </row>
    <row r="58803" spans="14:16">
      <c r="N58803" s="102"/>
      <c r="O58803" s="93"/>
      <c r="P58803" s="93"/>
    </row>
    <row r="58804" spans="14:16">
      <c r="N58804" s="102"/>
      <c r="O58804" s="93"/>
      <c r="P58804" s="93"/>
    </row>
    <row r="58805" spans="14:16">
      <c r="N58805" s="102"/>
      <c r="O58805" s="93"/>
      <c r="P58805" s="93"/>
    </row>
    <row r="58806" spans="14:16">
      <c r="N58806" s="102"/>
      <c r="O58806" s="93"/>
      <c r="P58806" s="93"/>
    </row>
    <row r="58807" spans="14:16">
      <c r="N58807" s="102"/>
      <c r="O58807" s="93"/>
      <c r="P58807" s="93"/>
    </row>
    <row r="58808" spans="14:16">
      <c r="N58808" s="102"/>
      <c r="O58808" s="93"/>
      <c r="P58808" s="93"/>
    </row>
    <row r="58809" spans="14:16">
      <c r="N58809" s="102"/>
      <c r="O58809" s="93"/>
      <c r="P58809" s="93"/>
    </row>
    <row r="58810" spans="14:16">
      <c r="N58810" s="102"/>
      <c r="O58810" s="93"/>
      <c r="P58810" s="93"/>
    </row>
    <row r="58811" spans="14:16">
      <c r="N58811" s="102"/>
      <c r="O58811" s="93"/>
      <c r="P58811" s="93"/>
    </row>
    <row r="58812" spans="14:16">
      <c r="N58812" s="102"/>
      <c r="O58812" s="93"/>
      <c r="P58812" s="93"/>
    </row>
    <row r="58813" spans="14:16">
      <c r="N58813" s="102"/>
      <c r="O58813" s="93"/>
      <c r="P58813" s="93"/>
    </row>
    <row r="58814" spans="14:16">
      <c r="N58814" s="102"/>
      <c r="O58814" s="93"/>
      <c r="P58814" s="93"/>
    </row>
    <row r="58815" spans="14:16">
      <c r="N58815" s="102"/>
      <c r="O58815" s="93"/>
      <c r="P58815" s="93"/>
    </row>
    <row r="58816" spans="14:16">
      <c r="N58816" s="102"/>
      <c r="O58816" s="93"/>
      <c r="P58816" s="93"/>
    </row>
    <row r="58817" spans="14:16">
      <c r="N58817" s="102"/>
      <c r="O58817" s="93"/>
      <c r="P58817" s="93"/>
    </row>
    <row r="58818" spans="14:16">
      <c r="N58818" s="102"/>
      <c r="O58818" s="93"/>
      <c r="P58818" s="93"/>
    </row>
    <row r="58819" spans="14:16">
      <c r="N58819" s="102"/>
      <c r="O58819" s="93"/>
      <c r="P58819" s="93"/>
    </row>
    <row r="58820" spans="14:16">
      <c r="N58820" s="102"/>
      <c r="O58820" s="93"/>
      <c r="P58820" s="93"/>
    </row>
    <row r="58821" spans="14:16">
      <c r="N58821" s="102"/>
      <c r="O58821" s="93"/>
      <c r="P58821" s="93"/>
    </row>
    <row r="58822" spans="14:16">
      <c r="N58822" s="102"/>
      <c r="O58822" s="93"/>
      <c r="P58822" s="93"/>
    </row>
    <row r="58823" spans="14:16">
      <c r="N58823" s="102"/>
      <c r="O58823" s="93"/>
      <c r="P58823" s="93"/>
    </row>
    <row r="58824" spans="14:16">
      <c r="N58824" s="102"/>
      <c r="O58824" s="93"/>
      <c r="P58824" s="93"/>
    </row>
    <row r="58825" spans="14:16">
      <c r="N58825" s="102"/>
      <c r="O58825" s="93"/>
      <c r="P58825" s="93"/>
    </row>
    <row r="58826" spans="14:16">
      <c r="N58826" s="102"/>
      <c r="O58826" s="93"/>
      <c r="P58826" s="93"/>
    </row>
    <row r="58827" spans="14:16">
      <c r="N58827" s="102"/>
      <c r="O58827" s="93"/>
      <c r="P58827" s="93"/>
    </row>
    <row r="58828" spans="14:16">
      <c r="N58828" s="102"/>
      <c r="O58828" s="93"/>
      <c r="P58828" s="93"/>
    </row>
    <row r="58829" spans="14:16">
      <c r="N58829" s="102"/>
      <c r="O58829" s="93"/>
      <c r="P58829" s="93"/>
    </row>
    <row r="58830" spans="14:16">
      <c r="N58830" s="102"/>
      <c r="O58830" s="93"/>
      <c r="P58830" s="93"/>
    </row>
    <row r="58831" spans="14:16">
      <c r="N58831" s="102"/>
      <c r="O58831" s="93"/>
      <c r="P58831" s="93"/>
    </row>
    <row r="58832" spans="14:16">
      <c r="N58832" s="102"/>
      <c r="O58832" s="93"/>
      <c r="P58832" s="93"/>
    </row>
    <row r="58833" spans="14:16">
      <c r="N58833" s="102"/>
      <c r="O58833" s="93"/>
      <c r="P58833" s="93"/>
    </row>
    <row r="58834" spans="14:16">
      <c r="N58834" s="102"/>
      <c r="O58834" s="93"/>
      <c r="P58834" s="93"/>
    </row>
    <row r="58835" spans="14:16">
      <c r="N58835" s="102"/>
      <c r="O58835" s="93"/>
      <c r="P58835" s="93"/>
    </row>
    <row r="58836" spans="14:16">
      <c r="N58836" s="102"/>
      <c r="O58836" s="93"/>
      <c r="P58836" s="93"/>
    </row>
    <row r="58837" spans="14:16">
      <c r="N58837" s="102"/>
      <c r="O58837" s="93"/>
      <c r="P58837" s="93"/>
    </row>
    <row r="58838" spans="14:16">
      <c r="N58838" s="102"/>
      <c r="O58838" s="93"/>
      <c r="P58838" s="93"/>
    </row>
    <row r="58839" spans="14:16">
      <c r="N58839" s="102"/>
      <c r="O58839" s="93"/>
      <c r="P58839" s="93"/>
    </row>
    <row r="58840" spans="14:16">
      <c r="N58840" s="102"/>
      <c r="O58840" s="93"/>
      <c r="P58840" s="93"/>
    </row>
    <row r="58841" spans="14:16">
      <c r="N58841" s="102"/>
      <c r="O58841" s="93"/>
      <c r="P58841" s="93"/>
    </row>
    <row r="58842" spans="14:16">
      <c r="N58842" s="102"/>
      <c r="O58842" s="93"/>
      <c r="P58842" s="93"/>
    </row>
    <row r="58843" spans="14:16">
      <c r="N58843" s="102"/>
      <c r="O58843" s="93"/>
      <c r="P58843" s="93"/>
    </row>
    <row r="58844" spans="14:16">
      <c r="N58844" s="102"/>
      <c r="O58844" s="93"/>
      <c r="P58844" s="93"/>
    </row>
    <row r="58845" spans="14:16">
      <c r="N58845" s="102"/>
      <c r="O58845" s="93"/>
      <c r="P58845" s="93"/>
    </row>
    <row r="58846" spans="14:16">
      <c r="N58846" s="102"/>
      <c r="O58846" s="93"/>
      <c r="P58846" s="93"/>
    </row>
    <row r="58847" spans="14:16">
      <c r="N58847" s="102"/>
      <c r="O58847" s="93"/>
      <c r="P58847" s="93"/>
    </row>
    <row r="58848" spans="14:16">
      <c r="N58848" s="102"/>
      <c r="O58848" s="93"/>
      <c r="P58848" s="93"/>
    </row>
    <row r="58849" spans="14:16">
      <c r="N58849" s="102"/>
      <c r="O58849" s="93"/>
      <c r="P58849" s="93"/>
    </row>
    <row r="58850" spans="14:16">
      <c r="N58850" s="102"/>
      <c r="O58850" s="93"/>
      <c r="P58850" s="93"/>
    </row>
    <row r="58851" spans="14:16">
      <c r="N58851" s="102"/>
      <c r="O58851" s="93"/>
      <c r="P58851" s="93"/>
    </row>
    <row r="58852" spans="14:16">
      <c r="N58852" s="102"/>
      <c r="O58852" s="93"/>
      <c r="P58852" s="93"/>
    </row>
    <row r="58853" spans="14:16">
      <c r="N58853" s="102"/>
      <c r="O58853" s="93"/>
      <c r="P58853" s="93"/>
    </row>
    <row r="58854" spans="14:16">
      <c r="N58854" s="102"/>
      <c r="O58854" s="93"/>
      <c r="P58854" s="93"/>
    </row>
    <row r="58855" spans="14:16">
      <c r="N58855" s="102"/>
      <c r="O58855" s="93"/>
      <c r="P58855" s="93"/>
    </row>
    <row r="58856" spans="14:16">
      <c r="N58856" s="102"/>
      <c r="O58856" s="93"/>
      <c r="P58856" s="93"/>
    </row>
    <row r="58857" spans="14:16">
      <c r="N58857" s="102"/>
      <c r="O58857" s="93"/>
      <c r="P58857" s="93"/>
    </row>
    <row r="58858" spans="14:16">
      <c r="N58858" s="102"/>
      <c r="O58858" s="93"/>
      <c r="P58858" s="93"/>
    </row>
    <row r="58859" spans="14:16">
      <c r="N58859" s="102"/>
      <c r="O58859" s="93"/>
      <c r="P58859" s="93"/>
    </row>
    <row r="58860" spans="14:16">
      <c r="N58860" s="102"/>
      <c r="O58860" s="93"/>
      <c r="P58860" s="93"/>
    </row>
    <row r="58861" spans="14:16">
      <c r="N58861" s="102"/>
      <c r="O58861" s="93"/>
      <c r="P58861" s="93"/>
    </row>
    <row r="58862" spans="14:16">
      <c r="N58862" s="102"/>
      <c r="O58862" s="93"/>
      <c r="P58862" s="93"/>
    </row>
    <row r="58863" spans="14:16">
      <c r="N58863" s="102"/>
      <c r="O58863" s="93"/>
      <c r="P58863" s="93"/>
    </row>
    <row r="58864" spans="14:16">
      <c r="N58864" s="102"/>
      <c r="O58864" s="93"/>
      <c r="P58864" s="93"/>
    </row>
    <row r="58865" spans="14:16">
      <c r="N58865" s="102"/>
      <c r="O58865" s="93"/>
      <c r="P58865" s="93"/>
    </row>
    <row r="58866" spans="14:16">
      <c r="N58866" s="102"/>
      <c r="O58866" s="93"/>
      <c r="P58866" s="93"/>
    </row>
    <row r="58867" spans="14:16">
      <c r="N58867" s="102"/>
      <c r="O58867" s="93"/>
      <c r="P58867" s="93"/>
    </row>
    <row r="58868" spans="14:16">
      <c r="N58868" s="102"/>
      <c r="O58868" s="93"/>
      <c r="P58868" s="93"/>
    </row>
    <row r="58869" spans="14:16">
      <c r="N58869" s="102"/>
      <c r="O58869" s="93"/>
      <c r="P58869" s="93"/>
    </row>
    <row r="58870" spans="14:16">
      <c r="N58870" s="102"/>
      <c r="O58870" s="93"/>
      <c r="P58870" s="93"/>
    </row>
    <row r="58871" spans="14:16">
      <c r="N58871" s="102"/>
      <c r="O58871" s="93"/>
      <c r="P58871" s="93"/>
    </row>
    <row r="58872" spans="14:16">
      <c r="N58872" s="102"/>
      <c r="O58872" s="93"/>
      <c r="P58872" s="93"/>
    </row>
    <row r="58873" spans="14:16">
      <c r="N58873" s="102"/>
      <c r="O58873" s="93"/>
      <c r="P58873" s="93"/>
    </row>
    <row r="58874" spans="14:16">
      <c r="N58874" s="102"/>
      <c r="O58874" s="93"/>
      <c r="P58874" s="93"/>
    </row>
    <row r="58875" spans="14:16">
      <c r="N58875" s="102"/>
      <c r="O58875" s="93"/>
      <c r="P58875" s="93"/>
    </row>
    <row r="58876" spans="14:16">
      <c r="N58876" s="102"/>
      <c r="O58876" s="93"/>
      <c r="P58876" s="93"/>
    </row>
    <row r="58877" spans="14:16">
      <c r="N58877" s="102"/>
      <c r="O58877" s="93"/>
      <c r="P58877" s="93"/>
    </row>
    <row r="58878" spans="14:16">
      <c r="N58878" s="102"/>
      <c r="O58878" s="93"/>
      <c r="P58878" s="93"/>
    </row>
    <row r="58879" spans="14:16">
      <c r="N58879" s="102"/>
      <c r="O58879" s="93"/>
      <c r="P58879" s="93"/>
    </row>
    <row r="58880" spans="14:16">
      <c r="N58880" s="102"/>
      <c r="O58880" s="93"/>
      <c r="P58880" s="93"/>
    </row>
    <row r="58881" spans="14:16">
      <c r="N58881" s="102"/>
      <c r="O58881" s="93"/>
      <c r="P58881" s="93"/>
    </row>
    <row r="58882" spans="14:16">
      <c r="N58882" s="102"/>
      <c r="O58882" s="93"/>
      <c r="P58882" s="93"/>
    </row>
    <row r="58883" spans="14:16">
      <c r="N58883" s="102"/>
      <c r="O58883" s="93"/>
      <c r="P58883" s="93"/>
    </row>
    <row r="58884" spans="14:16">
      <c r="N58884" s="102"/>
      <c r="O58884" s="93"/>
      <c r="P58884" s="93"/>
    </row>
    <row r="58885" spans="14:16">
      <c r="N58885" s="102"/>
      <c r="O58885" s="93"/>
      <c r="P58885" s="93"/>
    </row>
    <row r="58886" spans="14:16">
      <c r="N58886" s="102"/>
      <c r="O58886" s="93"/>
      <c r="P58886" s="93"/>
    </row>
    <row r="58887" spans="14:16">
      <c r="N58887" s="102"/>
      <c r="O58887" s="93"/>
      <c r="P58887" s="93"/>
    </row>
    <row r="58888" spans="14:16">
      <c r="N58888" s="102"/>
      <c r="O58888" s="93"/>
      <c r="P58888" s="93"/>
    </row>
    <row r="58889" spans="14:16">
      <c r="N58889" s="102"/>
      <c r="O58889" s="93"/>
      <c r="P58889" s="93"/>
    </row>
    <row r="58890" spans="14:16">
      <c r="N58890" s="102"/>
      <c r="O58890" s="93"/>
      <c r="P58890" s="93"/>
    </row>
    <row r="58891" spans="14:16">
      <c r="N58891" s="102"/>
      <c r="O58891" s="93"/>
      <c r="P58891" s="93"/>
    </row>
    <row r="58892" spans="14:16">
      <c r="N58892" s="102"/>
      <c r="O58892" s="93"/>
      <c r="P58892" s="93"/>
    </row>
    <row r="58893" spans="14:16">
      <c r="N58893" s="102"/>
      <c r="O58893" s="93"/>
      <c r="P58893" s="93"/>
    </row>
    <row r="58894" spans="14:16">
      <c r="N58894" s="102"/>
      <c r="O58894" s="93"/>
      <c r="P58894" s="93"/>
    </row>
    <row r="58895" spans="14:16">
      <c r="N58895" s="102"/>
      <c r="O58895" s="93"/>
      <c r="P58895" s="93"/>
    </row>
    <row r="58896" spans="14:16">
      <c r="N58896" s="102"/>
      <c r="O58896" s="93"/>
      <c r="P58896" s="93"/>
    </row>
    <row r="58897" spans="14:16">
      <c r="N58897" s="102"/>
      <c r="O58897" s="93"/>
      <c r="P58897" s="93"/>
    </row>
    <row r="58898" spans="14:16">
      <c r="N58898" s="102"/>
      <c r="O58898" s="93"/>
      <c r="P58898" s="93"/>
    </row>
    <row r="58899" spans="14:16">
      <c r="N58899" s="102"/>
      <c r="O58899" s="93"/>
      <c r="P58899" s="93"/>
    </row>
    <row r="58900" spans="14:16">
      <c r="N58900" s="102"/>
      <c r="O58900" s="93"/>
      <c r="P58900" s="93"/>
    </row>
    <row r="58901" spans="14:16">
      <c r="N58901" s="102"/>
      <c r="O58901" s="93"/>
      <c r="P58901" s="93"/>
    </row>
    <row r="58902" spans="14:16">
      <c r="N58902" s="102"/>
      <c r="O58902" s="93"/>
      <c r="P58902" s="93"/>
    </row>
    <row r="58903" spans="14:16">
      <c r="N58903" s="102"/>
      <c r="O58903" s="93"/>
      <c r="P58903" s="93"/>
    </row>
    <row r="58904" spans="14:16">
      <c r="N58904" s="102"/>
      <c r="O58904" s="93"/>
      <c r="P58904" s="93"/>
    </row>
    <row r="58905" spans="14:16">
      <c r="N58905" s="102"/>
      <c r="O58905" s="93"/>
      <c r="P58905" s="93"/>
    </row>
    <row r="58906" spans="14:16">
      <c r="N58906" s="102"/>
      <c r="O58906" s="93"/>
      <c r="P58906" s="93"/>
    </row>
    <row r="58907" spans="14:16">
      <c r="N58907" s="102"/>
      <c r="O58907" s="93"/>
      <c r="P58907" s="93"/>
    </row>
    <row r="58908" spans="14:16">
      <c r="N58908" s="102"/>
      <c r="O58908" s="93"/>
      <c r="P58908" s="93"/>
    </row>
    <row r="58909" spans="14:16">
      <c r="N58909" s="102"/>
      <c r="O58909" s="93"/>
      <c r="P58909" s="93"/>
    </row>
    <row r="58910" spans="14:16">
      <c r="N58910" s="102"/>
      <c r="O58910" s="93"/>
      <c r="P58910" s="93"/>
    </row>
    <row r="58911" spans="14:16">
      <c r="N58911" s="102"/>
      <c r="O58911" s="93"/>
      <c r="P58911" s="93"/>
    </row>
    <row r="58912" spans="14:16">
      <c r="N58912" s="102"/>
      <c r="O58912" s="93"/>
      <c r="P58912" s="93"/>
    </row>
    <row r="58913" spans="14:16">
      <c r="N58913" s="102"/>
      <c r="O58913" s="93"/>
      <c r="P58913" s="93"/>
    </row>
    <row r="58914" spans="14:16">
      <c r="N58914" s="102"/>
      <c r="O58914" s="93"/>
      <c r="P58914" s="93"/>
    </row>
    <row r="58915" spans="14:16">
      <c r="N58915" s="102"/>
      <c r="O58915" s="93"/>
      <c r="P58915" s="93"/>
    </row>
    <row r="58916" spans="14:16">
      <c r="N58916" s="102"/>
      <c r="O58916" s="93"/>
      <c r="P58916" s="93"/>
    </row>
    <row r="58917" spans="14:16">
      <c r="N58917" s="102"/>
      <c r="O58917" s="93"/>
      <c r="P58917" s="93"/>
    </row>
    <row r="58918" spans="14:16">
      <c r="N58918" s="102"/>
      <c r="O58918" s="93"/>
      <c r="P58918" s="93"/>
    </row>
    <row r="58919" spans="14:16">
      <c r="N58919" s="102"/>
      <c r="O58919" s="93"/>
      <c r="P58919" s="93"/>
    </row>
    <row r="58920" spans="14:16">
      <c r="N58920" s="102"/>
      <c r="O58920" s="93"/>
      <c r="P58920" s="93"/>
    </row>
    <row r="58921" spans="14:16">
      <c r="N58921" s="102"/>
      <c r="O58921" s="93"/>
      <c r="P58921" s="93"/>
    </row>
    <row r="58922" spans="14:16">
      <c r="N58922" s="102"/>
      <c r="O58922" s="93"/>
      <c r="P58922" s="93"/>
    </row>
    <row r="58923" spans="14:16">
      <c r="N58923" s="102"/>
      <c r="O58923" s="93"/>
      <c r="P58923" s="93"/>
    </row>
    <row r="58924" spans="14:16">
      <c r="N58924" s="102"/>
      <c r="O58924" s="93"/>
      <c r="P58924" s="93"/>
    </row>
    <row r="58925" spans="14:16">
      <c r="N58925" s="102"/>
      <c r="O58925" s="93"/>
      <c r="P58925" s="93"/>
    </row>
    <row r="58926" spans="14:16">
      <c r="N58926" s="102"/>
      <c r="O58926" s="93"/>
      <c r="P58926" s="93"/>
    </row>
    <row r="58927" spans="14:16">
      <c r="N58927" s="102"/>
      <c r="O58927" s="93"/>
      <c r="P58927" s="93"/>
    </row>
    <row r="58928" spans="14:16">
      <c r="N58928" s="102"/>
      <c r="O58928" s="93"/>
      <c r="P58928" s="93"/>
    </row>
    <row r="58929" spans="14:16">
      <c r="N58929" s="102"/>
      <c r="O58929" s="93"/>
      <c r="P58929" s="93"/>
    </row>
    <row r="58930" spans="14:16">
      <c r="N58930" s="102"/>
      <c r="O58930" s="93"/>
      <c r="P58930" s="93"/>
    </row>
    <row r="58931" spans="14:16">
      <c r="N58931" s="102"/>
      <c r="O58931" s="93"/>
      <c r="P58931" s="93"/>
    </row>
    <row r="58932" spans="14:16">
      <c r="N58932" s="102"/>
      <c r="O58932" s="93"/>
      <c r="P58932" s="93"/>
    </row>
    <row r="58933" spans="14:16">
      <c r="N58933" s="102"/>
      <c r="O58933" s="93"/>
      <c r="P58933" s="93"/>
    </row>
    <row r="58934" spans="14:16">
      <c r="N58934" s="102"/>
      <c r="O58934" s="93"/>
      <c r="P58934" s="93"/>
    </row>
    <row r="58935" spans="14:16">
      <c r="N58935" s="102"/>
      <c r="O58935" s="93"/>
      <c r="P58935" s="93"/>
    </row>
    <row r="58936" spans="14:16">
      <c r="N58936" s="102"/>
      <c r="O58936" s="93"/>
      <c r="P58936" s="93"/>
    </row>
    <row r="58937" spans="14:16">
      <c r="N58937" s="102"/>
      <c r="O58937" s="93"/>
      <c r="P58937" s="93"/>
    </row>
    <row r="58938" spans="14:16">
      <c r="N58938" s="102"/>
      <c r="O58938" s="93"/>
      <c r="P58938" s="93"/>
    </row>
    <row r="58939" spans="14:16">
      <c r="N58939" s="102"/>
      <c r="O58939" s="93"/>
      <c r="P58939" s="93"/>
    </row>
    <row r="58940" spans="14:16">
      <c r="N58940" s="102"/>
      <c r="O58940" s="93"/>
      <c r="P58940" s="93"/>
    </row>
    <row r="58941" spans="14:16">
      <c r="N58941" s="102"/>
      <c r="O58941" s="93"/>
      <c r="P58941" s="93"/>
    </row>
    <row r="58942" spans="14:16">
      <c r="N58942" s="102"/>
      <c r="O58942" s="93"/>
      <c r="P58942" s="93"/>
    </row>
    <row r="58943" spans="14:16">
      <c r="N58943" s="102"/>
      <c r="O58943" s="93"/>
      <c r="P58943" s="93"/>
    </row>
    <row r="58944" spans="14:16">
      <c r="N58944" s="102"/>
      <c r="O58944" s="93"/>
      <c r="P58944" s="93"/>
    </row>
    <row r="58945" spans="14:16">
      <c r="N58945" s="102"/>
      <c r="O58945" s="93"/>
      <c r="P58945" s="93"/>
    </row>
    <row r="58946" spans="14:16">
      <c r="N58946" s="102"/>
      <c r="O58946" s="93"/>
      <c r="P58946" s="93"/>
    </row>
    <row r="58947" spans="14:16">
      <c r="N58947" s="102"/>
      <c r="O58947" s="93"/>
      <c r="P58947" s="93"/>
    </row>
    <row r="58948" spans="14:16">
      <c r="N58948" s="102"/>
      <c r="O58948" s="93"/>
      <c r="P58948" s="93"/>
    </row>
    <row r="58949" spans="14:16">
      <c r="N58949" s="102"/>
      <c r="O58949" s="93"/>
      <c r="P58949" s="93"/>
    </row>
    <row r="58950" spans="14:16">
      <c r="N58950" s="102"/>
      <c r="O58950" s="93"/>
      <c r="P58950" s="93"/>
    </row>
    <row r="58951" spans="14:16">
      <c r="N58951" s="102"/>
      <c r="O58951" s="93"/>
      <c r="P58951" s="93"/>
    </row>
    <row r="58952" spans="14:16">
      <c r="N58952" s="102"/>
      <c r="O58952" s="93"/>
      <c r="P58952" s="93"/>
    </row>
    <row r="58953" spans="14:16">
      <c r="N58953" s="102"/>
      <c r="O58953" s="93"/>
      <c r="P58953" s="93"/>
    </row>
    <row r="58954" spans="14:16">
      <c r="N58954" s="102"/>
      <c r="O58954" s="93"/>
      <c r="P58954" s="93"/>
    </row>
    <row r="58955" spans="14:16">
      <c r="N58955" s="102"/>
      <c r="O58955" s="93"/>
      <c r="P58955" s="93"/>
    </row>
    <row r="58956" spans="14:16">
      <c r="N58956" s="102"/>
      <c r="O58956" s="93"/>
      <c r="P58956" s="93"/>
    </row>
    <row r="58957" spans="14:16">
      <c r="N58957" s="102"/>
      <c r="O58957" s="93"/>
      <c r="P58957" s="93"/>
    </row>
    <row r="58958" spans="14:16">
      <c r="N58958" s="102"/>
      <c r="O58958" s="93"/>
      <c r="P58958" s="93"/>
    </row>
    <row r="58959" spans="14:16">
      <c r="N58959" s="102"/>
      <c r="O58959" s="93"/>
      <c r="P58959" s="93"/>
    </row>
    <row r="58960" spans="14:16">
      <c r="N58960" s="102"/>
      <c r="O58960" s="93"/>
      <c r="P58960" s="93"/>
    </row>
    <row r="58961" spans="14:16">
      <c r="N58961" s="102"/>
      <c r="O58961" s="93"/>
      <c r="P58961" s="93"/>
    </row>
    <row r="58962" spans="14:16">
      <c r="N58962" s="102"/>
      <c r="O58962" s="93"/>
      <c r="P58962" s="93"/>
    </row>
    <row r="58963" spans="14:16">
      <c r="N58963" s="102"/>
      <c r="O58963" s="93"/>
      <c r="P58963" s="93"/>
    </row>
    <row r="58964" spans="14:16">
      <c r="N58964" s="102"/>
      <c r="O58964" s="93"/>
      <c r="P58964" s="93"/>
    </row>
    <row r="58965" spans="14:16">
      <c r="N58965" s="102"/>
      <c r="O58965" s="93"/>
      <c r="P58965" s="93"/>
    </row>
    <row r="58966" spans="14:16">
      <c r="N58966" s="102"/>
      <c r="O58966" s="93"/>
      <c r="P58966" s="93"/>
    </row>
    <row r="58967" spans="14:16">
      <c r="N58967" s="102"/>
      <c r="O58967" s="93"/>
      <c r="P58967" s="93"/>
    </row>
    <row r="58968" spans="14:16">
      <c r="N58968" s="102"/>
      <c r="O58968" s="93"/>
      <c r="P58968" s="93"/>
    </row>
    <row r="58969" spans="14:16">
      <c r="N58969" s="102"/>
      <c r="O58969" s="93"/>
      <c r="P58969" s="93"/>
    </row>
    <row r="58970" spans="14:16">
      <c r="N58970" s="102"/>
      <c r="O58970" s="93"/>
      <c r="P58970" s="93"/>
    </row>
    <row r="58971" spans="14:16">
      <c r="N58971" s="102"/>
      <c r="O58971" s="93"/>
      <c r="P58971" s="93"/>
    </row>
    <row r="58972" spans="14:16">
      <c r="N58972" s="102"/>
      <c r="O58972" s="93"/>
      <c r="P58972" s="93"/>
    </row>
    <row r="58973" spans="14:16">
      <c r="N58973" s="102"/>
      <c r="O58973" s="93"/>
      <c r="P58973" s="93"/>
    </row>
    <row r="58974" spans="14:16">
      <c r="N58974" s="102"/>
      <c r="O58974" s="93"/>
      <c r="P58974" s="93"/>
    </row>
    <row r="58975" spans="14:16">
      <c r="N58975" s="102"/>
      <c r="O58975" s="93"/>
      <c r="P58975" s="93"/>
    </row>
    <row r="58976" spans="14:16">
      <c r="N58976" s="102"/>
      <c r="O58976" s="93"/>
      <c r="P58976" s="93"/>
    </row>
    <row r="58977" spans="14:16">
      <c r="N58977" s="102"/>
      <c r="O58977" s="93"/>
      <c r="P58977" s="93"/>
    </row>
    <row r="58978" spans="14:16">
      <c r="N58978" s="102"/>
      <c r="O58978" s="93"/>
      <c r="P58978" s="93"/>
    </row>
    <row r="58979" spans="14:16">
      <c r="N58979" s="102"/>
      <c r="O58979" s="93"/>
      <c r="P58979" s="93"/>
    </row>
    <row r="58980" spans="14:16">
      <c r="N58980" s="102"/>
      <c r="O58980" s="93"/>
      <c r="P58980" s="93"/>
    </row>
    <row r="58981" spans="14:16">
      <c r="N58981" s="102"/>
      <c r="O58981" s="93"/>
      <c r="P58981" s="93"/>
    </row>
    <row r="58982" spans="14:16">
      <c r="N58982" s="102"/>
      <c r="O58982" s="93"/>
      <c r="P58982" s="93"/>
    </row>
    <row r="58983" spans="14:16">
      <c r="N58983" s="102"/>
      <c r="O58983" s="93"/>
      <c r="P58983" s="93"/>
    </row>
    <row r="58984" spans="14:16">
      <c r="N58984" s="102"/>
      <c r="O58984" s="93"/>
      <c r="P58984" s="93"/>
    </row>
    <row r="58985" spans="14:16">
      <c r="N58985" s="102"/>
      <c r="O58985" s="93"/>
      <c r="P58985" s="93"/>
    </row>
    <row r="58986" spans="14:16">
      <c r="N58986" s="102"/>
      <c r="O58986" s="93"/>
      <c r="P58986" s="93"/>
    </row>
    <row r="58987" spans="14:16">
      <c r="N58987" s="102"/>
      <c r="O58987" s="93"/>
      <c r="P58987" s="93"/>
    </row>
    <row r="58988" spans="14:16">
      <c r="N58988" s="102"/>
      <c r="O58988" s="93"/>
      <c r="P58988" s="93"/>
    </row>
    <row r="58989" spans="14:16">
      <c r="N58989" s="102"/>
      <c r="O58989" s="93"/>
      <c r="P58989" s="93"/>
    </row>
    <row r="58990" spans="14:16">
      <c r="N58990" s="102"/>
      <c r="O58990" s="93"/>
      <c r="P58990" s="93"/>
    </row>
    <row r="58991" spans="14:16">
      <c r="N58991" s="102"/>
      <c r="O58991" s="93"/>
      <c r="P58991" s="93"/>
    </row>
    <row r="58992" spans="14:16">
      <c r="N58992" s="102"/>
      <c r="O58992" s="93"/>
      <c r="P58992" s="93"/>
    </row>
    <row r="58993" spans="14:16">
      <c r="N58993" s="102"/>
      <c r="O58993" s="93"/>
      <c r="P58993" s="93"/>
    </row>
    <row r="58994" spans="14:16">
      <c r="N58994" s="102"/>
      <c r="O58994" s="93"/>
      <c r="P58994" s="93"/>
    </row>
    <row r="58995" spans="14:16">
      <c r="N58995" s="102"/>
      <c r="O58995" s="93"/>
      <c r="P58995" s="93"/>
    </row>
    <row r="58996" spans="14:16">
      <c r="N58996" s="102"/>
      <c r="O58996" s="93"/>
      <c r="P58996" s="93"/>
    </row>
    <row r="58997" spans="14:16">
      <c r="N58997" s="102"/>
      <c r="O58997" s="93"/>
      <c r="P58997" s="93"/>
    </row>
    <row r="58998" spans="14:16">
      <c r="N58998" s="102"/>
      <c r="O58998" s="93"/>
      <c r="P58998" s="93"/>
    </row>
    <row r="58999" spans="14:16">
      <c r="N58999" s="102"/>
      <c r="O58999" s="93"/>
      <c r="P58999" s="93"/>
    </row>
    <row r="59000" spans="14:16">
      <c r="N59000" s="102"/>
      <c r="O59000" s="93"/>
      <c r="P59000" s="93"/>
    </row>
    <row r="59001" spans="14:16">
      <c r="N59001" s="102"/>
      <c r="O59001" s="93"/>
      <c r="P59001" s="93"/>
    </row>
    <row r="59002" spans="14:16">
      <c r="N59002" s="102"/>
      <c r="O59002" s="93"/>
      <c r="P59002" s="93"/>
    </row>
    <row r="59003" spans="14:16">
      <c r="N59003" s="102"/>
      <c r="O59003" s="93"/>
      <c r="P59003" s="93"/>
    </row>
    <row r="59004" spans="14:16">
      <c r="N59004" s="102"/>
      <c r="O59004" s="93"/>
      <c r="P59004" s="93"/>
    </row>
    <row r="59005" spans="14:16">
      <c r="N59005" s="102"/>
      <c r="O59005" s="93"/>
      <c r="P59005" s="93"/>
    </row>
    <row r="59006" spans="14:16">
      <c r="N59006" s="102"/>
      <c r="O59006" s="93"/>
      <c r="P59006" s="93"/>
    </row>
    <row r="59007" spans="14:16">
      <c r="N59007" s="102"/>
      <c r="O59007" s="93"/>
      <c r="P59007" s="93"/>
    </row>
    <row r="59008" spans="14:16">
      <c r="N59008" s="102"/>
      <c r="O59008" s="93"/>
      <c r="P59008" s="93"/>
    </row>
    <row r="59009" spans="14:16">
      <c r="N59009" s="102"/>
      <c r="O59009" s="93"/>
      <c r="P59009" s="93"/>
    </row>
    <row r="59010" spans="14:16">
      <c r="N59010" s="102"/>
      <c r="O59010" s="93"/>
      <c r="P59010" s="93"/>
    </row>
    <row r="59011" spans="14:16">
      <c r="N59011" s="102"/>
      <c r="O59011" s="93"/>
      <c r="P59011" s="93"/>
    </row>
    <row r="59012" spans="14:16">
      <c r="N59012" s="102"/>
      <c r="O59012" s="93"/>
      <c r="P59012" s="93"/>
    </row>
    <row r="59013" spans="14:16">
      <c r="N59013" s="102"/>
      <c r="O59013" s="93"/>
      <c r="P59013" s="93"/>
    </row>
    <row r="59014" spans="14:16">
      <c r="N59014" s="102"/>
      <c r="O59014" s="93"/>
      <c r="P59014" s="93"/>
    </row>
    <row r="59015" spans="14:16">
      <c r="N59015" s="102"/>
      <c r="O59015" s="93"/>
      <c r="P59015" s="93"/>
    </row>
    <row r="59016" spans="14:16">
      <c r="N59016" s="102"/>
      <c r="O59016" s="93"/>
      <c r="P59016" s="93"/>
    </row>
    <row r="59017" spans="14:16">
      <c r="N59017" s="102"/>
      <c r="O59017" s="93"/>
      <c r="P59017" s="93"/>
    </row>
    <row r="59018" spans="14:16">
      <c r="N59018" s="102"/>
      <c r="O59018" s="93"/>
      <c r="P59018" s="93"/>
    </row>
    <row r="59019" spans="14:16">
      <c r="N59019" s="102"/>
      <c r="O59019" s="93"/>
      <c r="P59019" s="93"/>
    </row>
    <row r="59020" spans="14:16">
      <c r="N59020" s="102"/>
      <c r="O59020" s="93"/>
      <c r="P59020" s="93"/>
    </row>
    <row r="59021" spans="14:16">
      <c r="N59021" s="102"/>
      <c r="O59021" s="93"/>
      <c r="P59021" s="93"/>
    </row>
    <row r="59022" spans="14:16">
      <c r="N59022" s="102"/>
      <c r="O59022" s="93"/>
      <c r="P59022" s="93"/>
    </row>
    <row r="59023" spans="14:16">
      <c r="N59023" s="102"/>
      <c r="O59023" s="93"/>
      <c r="P59023" s="93"/>
    </row>
    <row r="59024" spans="14:16">
      <c r="N59024" s="102"/>
      <c r="O59024" s="93"/>
      <c r="P59024" s="93"/>
    </row>
    <row r="59025" spans="14:16">
      <c r="N59025" s="102"/>
      <c r="O59025" s="93"/>
      <c r="P59025" s="93"/>
    </row>
    <row r="59026" spans="14:16">
      <c r="N59026" s="102"/>
      <c r="O59026" s="93"/>
      <c r="P59026" s="93"/>
    </row>
    <row r="59027" spans="14:16">
      <c r="N59027" s="102"/>
      <c r="O59027" s="93"/>
      <c r="P59027" s="93"/>
    </row>
    <row r="59028" spans="14:16">
      <c r="N59028" s="102"/>
      <c r="O59028" s="93"/>
      <c r="P59028" s="93"/>
    </row>
    <row r="59029" spans="14:16">
      <c r="N59029" s="102"/>
      <c r="O59029" s="93"/>
      <c r="P59029" s="93"/>
    </row>
    <row r="59030" spans="14:16">
      <c r="N59030" s="102"/>
      <c r="O59030" s="93"/>
      <c r="P59030" s="93"/>
    </row>
    <row r="59031" spans="14:16">
      <c r="N59031" s="102"/>
      <c r="O59031" s="93"/>
      <c r="P59031" s="93"/>
    </row>
    <row r="59032" spans="14:16">
      <c r="N59032" s="102"/>
      <c r="O59032" s="93"/>
      <c r="P59032" s="93"/>
    </row>
    <row r="59033" spans="14:16">
      <c r="N59033" s="102"/>
      <c r="O59033" s="93"/>
      <c r="P59033" s="93"/>
    </row>
    <row r="59034" spans="14:16">
      <c r="N59034" s="102"/>
      <c r="O59034" s="93"/>
      <c r="P59034" s="93"/>
    </row>
    <row r="59035" spans="14:16">
      <c r="N59035" s="102"/>
      <c r="O59035" s="93"/>
      <c r="P59035" s="93"/>
    </row>
    <row r="59036" spans="14:16">
      <c r="N59036" s="102"/>
      <c r="O59036" s="93"/>
      <c r="P59036" s="93"/>
    </row>
    <row r="59037" spans="14:16">
      <c r="N59037" s="102"/>
      <c r="O59037" s="93"/>
      <c r="P59037" s="93"/>
    </row>
    <row r="59038" spans="14:16">
      <c r="N59038" s="102"/>
      <c r="O59038" s="93"/>
      <c r="P59038" s="93"/>
    </row>
    <row r="59039" spans="14:16">
      <c r="N59039" s="102"/>
      <c r="O59039" s="93"/>
      <c r="P59039" s="93"/>
    </row>
    <row r="59040" spans="14:16">
      <c r="N59040" s="102"/>
      <c r="O59040" s="93"/>
      <c r="P59040" s="93"/>
    </row>
    <row r="59041" spans="14:16">
      <c r="N59041" s="102"/>
      <c r="O59041" s="93"/>
      <c r="P59041" s="93"/>
    </row>
    <row r="59042" spans="14:16">
      <c r="N59042" s="102"/>
      <c r="O59042" s="93"/>
      <c r="P59042" s="93"/>
    </row>
    <row r="59043" spans="14:16">
      <c r="N59043" s="102"/>
      <c r="O59043" s="93"/>
      <c r="P59043" s="93"/>
    </row>
    <row r="59044" spans="14:16">
      <c r="N59044" s="102"/>
      <c r="O59044" s="93"/>
      <c r="P59044" s="93"/>
    </row>
    <row r="59045" spans="14:16">
      <c r="N59045" s="102"/>
      <c r="O59045" s="93"/>
      <c r="P59045" s="93"/>
    </row>
    <row r="59046" spans="14:16">
      <c r="N59046" s="102"/>
      <c r="O59046" s="93"/>
      <c r="P59046" s="93"/>
    </row>
    <row r="59047" spans="14:16">
      <c r="N59047" s="102"/>
      <c r="O59047" s="93"/>
      <c r="P59047" s="93"/>
    </row>
    <row r="59048" spans="14:16">
      <c r="N59048" s="102"/>
      <c r="O59048" s="93"/>
      <c r="P59048" s="93"/>
    </row>
    <row r="59049" spans="14:16">
      <c r="N59049" s="102"/>
      <c r="O59049" s="93"/>
      <c r="P59049" s="93"/>
    </row>
    <row r="59050" spans="14:16">
      <c r="N59050" s="102"/>
      <c r="O59050" s="93"/>
      <c r="P59050" s="93"/>
    </row>
    <row r="59051" spans="14:16">
      <c r="N59051" s="102"/>
      <c r="O59051" s="93"/>
      <c r="P59051" s="93"/>
    </row>
    <row r="59052" spans="14:16">
      <c r="N59052" s="102"/>
      <c r="O59052" s="93"/>
      <c r="P59052" s="93"/>
    </row>
    <row r="59053" spans="14:16">
      <c r="N59053" s="102"/>
      <c r="O59053" s="93"/>
      <c r="P59053" s="93"/>
    </row>
    <row r="59054" spans="14:16">
      <c r="N59054" s="102"/>
      <c r="O59054" s="93"/>
      <c r="P59054" s="93"/>
    </row>
    <row r="59055" spans="14:16">
      <c r="N59055" s="102"/>
      <c r="O59055" s="93"/>
      <c r="P59055" s="93"/>
    </row>
    <row r="59056" spans="14:16">
      <c r="N59056" s="102"/>
      <c r="O59056" s="93"/>
      <c r="P59056" s="93"/>
    </row>
    <row r="59057" spans="14:16">
      <c r="N59057" s="102"/>
      <c r="O59057" s="93"/>
      <c r="P59057" s="93"/>
    </row>
    <row r="59058" spans="14:16">
      <c r="N59058" s="102"/>
      <c r="O59058" s="93"/>
      <c r="P59058" s="93"/>
    </row>
    <row r="59059" spans="14:16">
      <c r="N59059" s="102"/>
      <c r="O59059" s="93"/>
      <c r="P59059" s="93"/>
    </row>
    <row r="59060" spans="14:16">
      <c r="N59060" s="102"/>
      <c r="O59060" s="93"/>
      <c r="P59060" s="93"/>
    </row>
    <row r="59061" spans="14:16">
      <c r="N59061" s="102"/>
      <c r="O59061" s="93"/>
      <c r="P59061" s="93"/>
    </row>
    <row r="59062" spans="14:16">
      <c r="N59062" s="102"/>
      <c r="O59062" s="93"/>
      <c r="P59062" s="93"/>
    </row>
    <row r="59063" spans="14:16">
      <c r="N59063" s="102"/>
      <c r="O59063" s="93"/>
      <c r="P59063" s="93"/>
    </row>
    <row r="59064" spans="14:16">
      <c r="N59064" s="102"/>
      <c r="O59064" s="93"/>
      <c r="P59064" s="93"/>
    </row>
    <row r="59065" spans="14:16">
      <c r="N59065" s="102"/>
      <c r="O59065" s="93"/>
      <c r="P59065" s="93"/>
    </row>
    <row r="59066" spans="14:16">
      <c r="N59066" s="102"/>
      <c r="O59066" s="93"/>
      <c r="P59066" s="93"/>
    </row>
    <row r="59067" spans="14:16">
      <c r="N59067" s="102"/>
      <c r="O59067" s="93"/>
      <c r="P59067" s="93"/>
    </row>
    <row r="59068" spans="14:16">
      <c r="N59068" s="102"/>
      <c r="O59068" s="93"/>
      <c r="P59068" s="93"/>
    </row>
    <row r="59069" spans="14:16">
      <c r="N59069" s="102"/>
      <c r="O59069" s="93"/>
      <c r="P59069" s="93"/>
    </row>
    <row r="59070" spans="14:16">
      <c r="N59070" s="102"/>
      <c r="O59070" s="93"/>
      <c r="P59070" s="93"/>
    </row>
    <row r="59071" spans="14:16">
      <c r="N59071" s="102"/>
      <c r="O59071" s="93"/>
      <c r="P59071" s="93"/>
    </row>
    <row r="59072" spans="14:16">
      <c r="N59072" s="102"/>
      <c r="O59072" s="93"/>
      <c r="P59072" s="93"/>
    </row>
    <row r="59073" spans="14:16">
      <c r="N59073" s="102"/>
      <c r="O59073" s="93"/>
      <c r="P59073" s="93"/>
    </row>
    <row r="59074" spans="14:16">
      <c r="N59074" s="102"/>
      <c r="O59074" s="93"/>
      <c r="P59074" s="93"/>
    </row>
    <row r="59075" spans="14:16">
      <c r="N59075" s="102"/>
      <c r="O59075" s="93"/>
      <c r="P59075" s="93"/>
    </row>
    <row r="59076" spans="14:16">
      <c r="N59076" s="102"/>
      <c r="O59076" s="93"/>
      <c r="P59076" s="93"/>
    </row>
    <row r="59077" spans="14:16">
      <c r="N59077" s="102"/>
      <c r="O59077" s="93"/>
      <c r="P59077" s="93"/>
    </row>
    <row r="59078" spans="14:16">
      <c r="N59078" s="102"/>
      <c r="O59078" s="93"/>
      <c r="P59078" s="93"/>
    </row>
    <row r="59079" spans="14:16">
      <c r="N59079" s="102"/>
      <c r="O59079" s="93"/>
      <c r="P59079" s="93"/>
    </row>
    <row r="59080" spans="14:16">
      <c r="N59080" s="102"/>
      <c r="O59080" s="93"/>
      <c r="P59080" s="93"/>
    </row>
    <row r="59081" spans="14:16">
      <c r="N59081" s="102"/>
      <c r="O59081" s="93"/>
      <c r="P59081" s="93"/>
    </row>
    <row r="59082" spans="14:16">
      <c r="N59082" s="102"/>
      <c r="O59082" s="93"/>
      <c r="P59082" s="93"/>
    </row>
    <row r="59083" spans="14:16">
      <c r="N59083" s="102"/>
      <c r="O59083" s="93"/>
      <c r="P59083" s="93"/>
    </row>
    <row r="59084" spans="14:16">
      <c r="N59084" s="102"/>
      <c r="O59084" s="93"/>
      <c r="P59084" s="93"/>
    </row>
    <row r="59085" spans="14:16">
      <c r="N59085" s="102"/>
      <c r="O59085" s="93"/>
      <c r="P59085" s="93"/>
    </row>
    <row r="59086" spans="14:16">
      <c r="N59086" s="102"/>
      <c r="O59086" s="93"/>
      <c r="P59086" s="93"/>
    </row>
    <row r="59087" spans="14:16">
      <c r="N59087" s="102"/>
      <c r="O59087" s="93"/>
      <c r="P59087" s="93"/>
    </row>
    <row r="59088" spans="14:16">
      <c r="N59088" s="102"/>
      <c r="O59088" s="93"/>
      <c r="P59088" s="93"/>
    </row>
    <row r="59089" spans="14:16">
      <c r="N59089" s="102"/>
      <c r="O59089" s="93"/>
      <c r="P59089" s="93"/>
    </row>
    <row r="59090" spans="14:16">
      <c r="N59090" s="102"/>
      <c r="O59090" s="93"/>
      <c r="P59090" s="93"/>
    </row>
    <row r="59091" spans="14:16">
      <c r="N59091" s="102"/>
      <c r="O59091" s="93"/>
      <c r="P59091" s="93"/>
    </row>
    <row r="59092" spans="14:16">
      <c r="N59092" s="102"/>
      <c r="O59092" s="93"/>
      <c r="P59092" s="93"/>
    </row>
    <row r="59093" spans="14:16">
      <c r="N59093" s="102"/>
      <c r="O59093" s="93"/>
      <c r="P59093" s="93"/>
    </row>
    <row r="59094" spans="14:16">
      <c r="N59094" s="102"/>
      <c r="O59094" s="93"/>
      <c r="P59094" s="93"/>
    </row>
    <row r="59095" spans="14:16">
      <c r="N59095" s="102"/>
      <c r="O59095" s="93"/>
      <c r="P59095" s="93"/>
    </row>
    <row r="59096" spans="14:16">
      <c r="N59096" s="102"/>
      <c r="O59096" s="93"/>
      <c r="P59096" s="93"/>
    </row>
    <row r="59097" spans="14:16">
      <c r="N59097" s="102"/>
      <c r="O59097" s="93"/>
      <c r="P59097" s="93"/>
    </row>
    <row r="59098" spans="14:16">
      <c r="N59098" s="102"/>
      <c r="O59098" s="93"/>
      <c r="P59098" s="93"/>
    </row>
    <row r="59099" spans="14:16">
      <c r="N59099" s="102"/>
      <c r="O59099" s="93"/>
      <c r="P59099" s="93"/>
    </row>
    <row r="59100" spans="14:16">
      <c r="N59100" s="102"/>
      <c r="O59100" s="93"/>
      <c r="P59100" s="93"/>
    </row>
    <row r="59101" spans="14:16">
      <c r="N59101" s="102"/>
      <c r="O59101" s="93"/>
      <c r="P59101" s="93"/>
    </row>
    <row r="59102" spans="14:16">
      <c r="N59102" s="102"/>
      <c r="O59102" s="93"/>
      <c r="P59102" s="93"/>
    </row>
    <row r="59103" spans="14:16">
      <c r="N59103" s="102"/>
      <c r="O59103" s="93"/>
      <c r="P59103" s="93"/>
    </row>
    <row r="59104" spans="14:16">
      <c r="N59104" s="102"/>
      <c r="O59104" s="93"/>
      <c r="P59104" s="93"/>
    </row>
    <row r="59105" spans="14:16">
      <c r="N59105" s="102"/>
      <c r="O59105" s="93"/>
      <c r="P59105" s="93"/>
    </row>
    <row r="59106" spans="14:16">
      <c r="N59106" s="102"/>
      <c r="O59106" s="93"/>
      <c r="P59106" s="93"/>
    </row>
    <row r="59107" spans="14:16">
      <c r="N59107" s="102"/>
      <c r="O59107" s="93"/>
      <c r="P59107" s="93"/>
    </row>
    <row r="59108" spans="14:16">
      <c r="N59108" s="102"/>
      <c r="O59108" s="93"/>
      <c r="P59108" s="93"/>
    </row>
    <row r="59109" spans="14:16">
      <c r="N59109" s="102"/>
      <c r="O59109" s="93"/>
      <c r="P59109" s="93"/>
    </row>
    <row r="59110" spans="14:16">
      <c r="N59110" s="102"/>
      <c r="O59110" s="93"/>
      <c r="P59110" s="93"/>
    </row>
    <row r="59111" spans="14:16">
      <c r="N59111" s="102"/>
      <c r="O59111" s="93"/>
      <c r="P59111" s="93"/>
    </row>
    <row r="59112" spans="14:16">
      <c r="N59112" s="102"/>
      <c r="O59112" s="93"/>
      <c r="P59112" s="93"/>
    </row>
    <row r="59113" spans="14:16">
      <c r="N59113" s="102"/>
      <c r="O59113" s="93"/>
      <c r="P59113" s="93"/>
    </row>
    <row r="59114" spans="14:16">
      <c r="N59114" s="102"/>
      <c r="O59114" s="93"/>
      <c r="P59114" s="93"/>
    </row>
    <row r="59115" spans="14:16">
      <c r="N59115" s="102"/>
      <c r="O59115" s="93"/>
      <c r="P59115" s="93"/>
    </row>
    <row r="59116" spans="14:16">
      <c r="N59116" s="102"/>
      <c r="O59116" s="93"/>
      <c r="P59116" s="93"/>
    </row>
    <row r="59117" spans="14:16">
      <c r="N59117" s="102"/>
      <c r="O59117" s="93"/>
      <c r="P59117" s="93"/>
    </row>
    <row r="59118" spans="14:16">
      <c r="N59118" s="102"/>
      <c r="O59118" s="93"/>
      <c r="P59118" s="93"/>
    </row>
    <row r="59119" spans="14:16">
      <c r="N59119" s="102"/>
      <c r="O59119" s="93"/>
      <c r="P59119" s="93"/>
    </row>
    <row r="59120" spans="14:16">
      <c r="N59120" s="102"/>
      <c r="O59120" s="93"/>
      <c r="P59120" s="93"/>
    </row>
    <row r="59121" spans="14:16">
      <c r="N59121" s="102"/>
      <c r="O59121" s="93"/>
      <c r="P59121" s="93"/>
    </row>
    <row r="59122" spans="14:16">
      <c r="N59122" s="102"/>
      <c r="O59122" s="93"/>
      <c r="P59122" s="93"/>
    </row>
    <row r="59123" spans="14:16">
      <c r="N59123" s="102"/>
      <c r="O59123" s="93"/>
      <c r="P59123" s="93"/>
    </row>
    <row r="59124" spans="14:16">
      <c r="N59124" s="102"/>
      <c r="O59124" s="93"/>
      <c r="P59124" s="93"/>
    </row>
    <row r="59125" spans="14:16">
      <c r="N59125" s="102"/>
      <c r="O59125" s="93"/>
      <c r="P59125" s="93"/>
    </row>
    <row r="59126" spans="14:16">
      <c r="N59126" s="102"/>
      <c r="O59126" s="93"/>
      <c r="P59126" s="93"/>
    </row>
    <row r="59127" spans="14:16">
      <c r="N59127" s="102"/>
      <c r="O59127" s="93"/>
      <c r="P59127" s="93"/>
    </row>
    <row r="59128" spans="14:16">
      <c r="N59128" s="102"/>
      <c r="O59128" s="93"/>
      <c r="P59128" s="93"/>
    </row>
    <row r="59129" spans="14:16">
      <c r="N59129" s="102"/>
      <c r="O59129" s="93"/>
      <c r="P59129" s="93"/>
    </row>
    <row r="59130" spans="14:16">
      <c r="N59130" s="102"/>
      <c r="O59130" s="93"/>
      <c r="P59130" s="93"/>
    </row>
    <row r="59131" spans="14:16">
      <c r="N59131" s="102"/>
      <c r="O59131" s="93"/>
      <c r="P59131" s="93"/>
    </row>
    <row r="59132" spans="14:16">
      <c r="N59132" s="102"/>
      <c r="O59132" s="93"/>
      <c r="P59132" s="93"/>
    </row>
    <row r="59133" spans="14:16">
      <c r="N59133" s="102"/>
      <c r="O59133" s="93"/>
      <c r="P59133" s="93"/>
    </row>
    <row r="59134" spans="14:16">
      <c r="N59134" s="102"/>
      <c r="O59134" s="93"/>
      <c r="P59134" s="93"/>
    </row>
    <row r="59135" spans="14:16">
      <c r="N59135" s="102"/>
      <c r="O59135" s="93"/>
      <c r="P59135" s="93"/>
    </row>
    <row r="59136" spans="14:16">
      <c r="N59136" s="102"/>
      <c r="O59136" s="93"/>
      <c r="P59136" s="93"/>
    </row>
    <row r="59137" spans="14:16">
      <c r="N59137" s="102"/>
      <c r="O59137" s="93"/>
      <c r="P59137" s="93"/>
    </row>
    <row r="59138" spans="14:16">
      <c r="N59138" s="102"/>
      <c r="O59138" s="93"/>
      <c r="P59138" s="93"/>
    </row>
    <row r="59139" spans="14:16">
      <c r="N59139" s="102"/>
      <c r="O59139" s="93"/>
      <c r="P59139" s="93"/>
    </row>
    <row r="59140" spans="14:16">
      <c r="N59140" s="102"/>
      <c r="O59140" s="93"/>
      <c r="P59140" s="93"/>
    </row>
    <row r="59141" spans="14:16">
      <c r="N59141" s="102"/>
      <c r="O59141" s="93"/>
      <c r="P59141" s="93"/>
    </row>
    <row r="59142" spans="14:16">
      <c r="N59142" s="102"/>
      <c r="O59142" s="93"/>
      <c r="P59142" s="93"/>
    </row>
    <row r="59143" spans="14:16">
      <c r="N59143" s="102"/>
      <c r="O59143" s="93"/>
      <c r="P59143" s="93"/>
    </row>
    <row r="59144" spans="14:16">
      <c r="N59144" s="102"/>
      <c r="O59144" s="93"/>
      <c r="P59144" s="93"/>
    </row>
    <row r="59145" spans="14:16">
      <c r="N59145" s="102"/>
      <c r="O59145" s="93"/>
      <c r="P59145" s="93"/>
    </row>
    <row r="59146" spans="14:16">
      <c r="N59146" s="102"/>
      <c r="O59146" s="93"/>
      <c r="P59146" s="93"/>
    </row>
    <row r="59147" spans="14:16">
      <c r="N59147" s="102"/>
      <c r="O59147" s="93"/>
      <c r="P59147" s="93"/>
    </row>
    <row r="59148" spans="14:16">
      <c r="N59148" s="102"/>
      <c r="O59148" s="93"/>
      <c r="P59148" s="93"/>
    </row>
    <row r="59149" spans="14:16">
      <c r="N59149" s="102"/>
      <c r="O59149" s="93"/>
      <c r="P59149" s="93"/>
    </row>
    <row r="59150" spans="14:16">
      <c r="N59150" s="102"/>
      <c r="O59150" s="93"/>
      <c r="P59150" s="93"/>
    </row>
    <row r="59151" spans="14:16">
      <c r="N59151" s="102"/>
      <c r="O59151" s="93"/>
      <c r="P59151" s="93"/>
    </row>
    <row r="59152" spans="14:16">
      <c r="N59152" s="102"/>
      <c r="O59152" s="93"/>
      <c r="P59152" s="93"/>
    </row>
    <row r="59153" spans="14:16">
      <c r="N59153" s="102"/>
      <c r="O59153" s="93"/>
      <c r="P59153" s="93"/>
    </row>
    <row r="59154" spans="14:16">
      <c r="N59154" s="102"/>
      <c r="O59154" s="93"/>
      <c r="P59154" s="93"/>
    </row>
    <row r="59155" spans="14:16">
      <c r="N59155" s="102"/>
      <c r="O59155" s="93"/>
      <c r="P59155" s="93"/>
    </row>
    <row r="59156" spans="14:16">
      <c r="N59156" s="102"/>
      <c r="O59156" s="93"/>
      <c r="P59156" s="93"/>
    </row>
    <row r="59157" spans="14:16">
      <c r="N59157" s="102"/>
      <c r="O59157" s="93"/>
      <c r="P59157" s="93"/>
    </row>
    <row r="59158" spans="14:16">
      <c r="N59158" s="102"/>
      <c r="O59158" s="93"/>
      <c r="P59158" s="93"/>
    </row>
    <row r="59159" spans="14:16">
      <c r="N59159" s="102"/>
      <c r="O59159" s="93"/>
      <c r="P59159" s="93"/>
    </row>
    <row r="59160" spans="14:16">
      <c r="N59160" s="102"/>
      <c r="O59160" s="93"/>
      <c r="P59160" s="93"/>
    </row>
    <row r="59161" spans="14:16">
      <c r="N59161" s="102"/>
      <c r="O59161" s="93"/>
      <c r="P59161" s="93"/>
    </row>
    <row r="59162" spans="14:16">
      <c r="N59162" s="102"/>
      <c r="O59162" s="93"/>
      <c r="P59162" s="93"/>
    </row>
    <row r="59163" spans="14:16">
      <c r="N59163" s="102"/>
      <c r="O59163" s="93"/>
      <c r="P59163" s="93"/>
    </row>
    <row r="59164" spans="14:16">
      <c r="N59164" s="102"/>
      <c r="O59164" s="93"/>
      <c r="P59164" s="93"/>
    </row>
    <row r="59165" spans="14:16">
      <c r="N59165" s="102"/>
      <c r="O59165" s="93"/>
      <c r="P59165" s="93"/>
    </row>
    <row r="59166" spans="14:16">
      <c r="N59166" s="102"/>
      <c r="O59166" s="93"/>
      <c r="P59166" s="93"/>
    </row>
    <row r="59167" spans="14:16">
      <c r="N59167" s="102"/>
      <c r="O59167" s="93"/>
      <c r="P59167" s="93"/>
    </row>
    <row r="59168" spans="14:16">
      <c r="N59168" s="102"/>
      <c r="O59168" s="93"/>
      <c r="P59168" s="93"/>
    </row>
    <row r="59169" spans="14:16">
      <c r="N59169" s="102"/>
      <c r="O59169" s="93"/>
      <c r="P59169" s="93"/>
    </row>
    <row r="59170" spans="14:16">
      <c r="N59170" s="102"/>
      <c r="O59170" s="93"/>
      <c r="P59170" s="93"/>
    </row>
    <row r="59171" spans="14:16">
      <c r="N59171" s="102"/>
      <c r="O59171" s="93"/>
      <c r="P59171" s="93"/>
    </row>
    <row r="59172" spans="14:16">
      <c r="N59172" s="102"/>
      <c r="O59172" s="93"/>
      <c r="P59172" s="93"/>
    </row>
    <row r="59173" spans="14:16">
      <c r="N59173" s="102"/>
      <c r="O59173" s="93"/>
      <c r="P59173" s="93"/>
    </row>
    <row r="59174" spans="14:16">
      <c r="N59174" s="102"/>
      <c r="O59174" s="93"/>
      <c r="P59174" s="93"/>
    </row>
    <row r="59175" spans="14:16">
      <c r="N59175" s="102"/>
      <c r="O59175" s="93"/>
      <c r="P59175" s="93"/>
    </row>
    <row r="59176" spans="14:16">
      <c r="N59176" s="102"/>
      <c r="O59176" s="93"/>
      <c r="P59176" s="93"/>
    </row>
    <row r="59177" spans="14:16">
      <c r="N59177" s="102"/>
      <c r="O59177" s="93"/>
      <c r="P59177" s="93"/>
    </row>
    <row r="59178" spans="14:16">
      <c r="N59178" s="102"/>
      <c r="O59178" s="93"/>
      <c r="P59178" s="93"/>
    </row>
    <row r="59179" spans="14:16">
      <c r="N59179" s="102"/>
      <c r="O59179" s="93"/>
      <c r="P59179" s="93"/>
    </row>
    <row r="59180" spans="14:16">
      <c r="N59180" s="102"/>
      <c r="O59180" s="93"/>
      <c r="P59180" s="93"/>
    </row>
    <row r="59181" spans="14:16">
      <c r="N59181" s="102"/>
      <c r="O59181" s="93"/>
      <c r="P59181" s="93"/>
    </row>
    <row r="59182" spans="14:16">
      <c r="N59182" s="102"/>
      <c r="O59182" s="93"/>
      <c r="P59182" s="93"/>
    </row>
    <row r="59183" spans="14:16">
      <c r="N59183" s="102"/>
      <c r="O59183" s="93"/>
      <c r="P59183" s="93"/>
    </row>
    <row r="59184" spans="14:16">
      <c r="N59184" s="102"/>
      <c r="O59184" s="93"/>
      <c r="P59184" s="93"/>
    </row>
    <row r="59185" spans="14:16">
      <c r="N59185" s="102"/>
      <c r="O59185" s="93"/>
      <c r="P59185" s="93"/>
    </row>
    <row r="59186" spans="14:16">
      <c r="N59186" s="102"/>
      <c r="O59186" s="93"/>
      <c r="P59186" s="93"/>
    </row>
    <row r="59187" spans="14:16">
      <c r="N59187" s="102"/>
      <c r="O59187" s="93"/>
      <c r="P59187" s="93"/>
    </row>
    <row r="59188" spans="14:16">
      <c r="N59188" s="102"/>
      <c r="O59188" s="93"/>
      <c r="P59188" s="93"/>
    </row>
    <row r="59189" spans="14:16">
      <c r="N59189" s="102"/>
      <c r="O59189" s="93"/>
      <c r="P59189" s="93"/>
    </row>
    <row r="59190" spans="14:16">
      <c r="N59190" s="102"/>
      <c r="O59190" s="93"/>
      <c r="P59190" s="93"/>
    </row>
    <row r="59191" spans="14:16">
      <c r="N59191" s="102"/>
      <c r="O59191" s="93"/>
      <c r="P59191" s="93"/>
    </row>
    <row r="59192" spans="14:16">
      <c r="N59192" s="102"/>
      <c r="O59192" s="93"/>
      <c r="P59192" s="93"/>
    </row>
    <row r="59193" spans="14:16">
      <c r="N59193" s="102"/>
      <c r="O59193" s="93"/>
      <c r="P59193" s="93"/>
    </row>
    <row r="59194" spans="14:16">
      <c r="N59194" s="102"/>
      <c r="O59194" s="93"/>
      <c r="P59194" s="93"/>
    </row>
    <row r="59195" spans="14:16">
      <c r="N59195" s="102"/>
      <c r="O59195" s="93"/>
      <c r="P59195" s="93"/>
    </row>
    <row r="59196" spans="14:16">
      <c r="N59196" s="102"/>
      <c r="O59196" s="93"/>
      <c r="P59196" s="93"/>
    </row>
    <row r="59197" spans="14:16">
      <c r="N59197" s="102"/>
      <c r="O59197" s="93"/>
      <c r="P59197" s="93"/>
    </row>
    <row r="59198" spans="14:16">
      <c r="N59198" s="102"/>
      <c r="O59198" s="93"/>
      <c r="P59198" s="93"/>
    </row>
    <row r="59199" spans="14:16">
      <c r="N59199" s="102"/>
      <c r="O59199" s="93"/>
      <c r="P59199" s="93"/>
    </row>
    <row r="59200" spans="14:16">
      <c r="N59200" s="102"/>
      <c r="O59200" s="93"/>
      <c r="P59200" s="93"/>
    </row>
    <row r="59201" spans="14:16">
      <c r="N59201" s="102"/>
      <c r="O59201" s="93"/>
      <c r="P59201" s="93"/>
    </row>
    <row r="59202" spans="14:16">
      <c r="N59202" s="102"/>
      <c r="O59202" s="93"/>
      <c r="P59202" s="93"/>
    </row>
    <row r="59203" spans="14:16">
      <c r="N59203" s="102"/>
      <c r="O59203" s="93"/>
      <c r="P59203" s="93"/>
    </row>
    <row r="59204" spans="14:16">
      <c r="N59204" s="102"/>
      <c r="O59204" s="93"/>
      <c r="P59204" s="93"/>
    </row>
    <row r="59205" spans="14:16">
      <c r="N59205" s="102"/>
      <c r="O59205" s="93"/>
      <c r="P59205" s="93"/>
    </row>
    <row r="59206" spans="14:16">
      <c r="N59206" s="102"/>
      <c r="O59206" s="93"/>
      <c r="P59206" s="93"/>
    </row>
    <row r="59207" spans="14:16">
      <c r="N59207" s="102"/>
      <c r="O59207" s="93"/>
      <c r="P59207" s="93"/>
    </row>
    <row r="59208" spans="14:16">
      <c r="N59208" s="102"/>
      <c r="O59208" s="93"/>
      <c r="P59208" s="93"/>
    </row>
    <row r="59209" spans="14:16">
      <c r="N59209" s="102"/>
      <c r="O59209" s="93"/>
      <c r="P59209" s="93"/>
    </row>
    <row r="59210" spans="14:16">
      <c r="N59210" s="102"/>
      <c r="O59210" s="93"/>
      <c r="P59210" s="93"/>
    </row>
    <row r="59211" spans="14:16">
      <c r="N59211" s="102"/>
      <c r="O59211" s="93"/>
      <c r="P59211" s="93"/>
    </row>
    <row r="59212" spans="14:16">
      <c r="N59212" s="102"/>
      <c r="O59212" s="93"/>
      <c r="P59212" s="93"/>
    </row>
    <row r="59213" spans="14:16">
      <c r="N59213" s="102"/>
      <c r="O59213" s="93"/>
      <c r="P59213" s="93"/>
    </row>
    <row r="59214" spans="14:16">
      <c r="N59214" s="102"/>
      <c r="O59214" s="93"/>
      <c r="P59214" s="93"/>
    </row>
    <row r="59215" spans="14:16">
      <c r="N59215" s="102"/>
      <c r="O59215" s="93"/>
      <c r="P59215" s="93"/>
    </row>
    <row r="59216" spans="14:16">
      <c r="N59216" s="102"/>
      <c r="O59216" s="93"/>
      <c r="P59216" s="93"/>
    </row>
    <row r="59217" spans="14:16">
      <c r="N59217" s="102"/>
      <c r="O59217" s="93"/>
      <c r="P59217" s="93"/>
    </row>
    <row r="59218" spans="14:16">
      <c r="N59218" s="102"/>
      <c r="O59218" s="93"/>
      <c r="P59218" s="93"/>
    </row>
    <row r="59219" spans="14:16">
      <c r="N59219" s="102"/>
      <c r="O59219" s="93"/>
      <c r="P59219" s="93"/>
    </row>
    <row r="59220" spans="14:16">
      <c r="N59220" s="102"/>
      <c r="O59220" s="93"/>
      <c r="P59220" s="93"/>
    </row>
    <row r="59221" spans="14:16">
      <c r="N59221" s="102"/>
      <c r="O59221" s="93"/>
      <c r="P59221" s="93"/>
    </row>
    <row r="59222" spans="14:16">
      <c r="N59222" s="102"/>
      <c r="O59222" s="93"/>
      <c r="P59222" s="93"/>
    </row>
    <row r="59223" spans="14:16">
      <c r="N59223" s="102"/>
      <c r="O59223" s="93"/>
      <c r="P59223" s="93"/>
    </row>
    <row r="59224" spans="14:16">
      <c r="N59224" s="102"/>
      <c r="O59224" s="93"/>
      <c r="P59224" s="93"/>
    </row>
    <row r="59225" spans="14:16">
      <c r="N59225" s="102"/>
      <c r="O59225" s="93"/>
      <c r="P59225" s="93"/>
    </row>
    <row r="59226" spans="14:16">
      <c r="N59226" s="102"/>
      <c r="O59226" s="93"/>
      <c r="P59226" s="93"/>
    </row>
    <row r="59227" spans="14:16">
      <c r="N59227" s="102"/>
      <c r="O59227" s="93"/>
      <c r="P59227" s="93"/>
    </row>
    <row r="59228" spans="14:16">
      <c r="N59228" s="102"/>
      <c r="O59228" s="93"/>
      <c r="P59228" s="93"/>
    </row>
    <row r="59229" spans="14:16">
      <c r="N59229" s="102"/>
      <c r="O59229" s="93"/>
      <c r="P59229" s="93"/>
    </row>
    <row r="59230" spans="14:16">
      <c r="N59230" s="102"/>
      <c r="O59230" s="93"/>
      <c r="P59230" s="93"/>
    </row>
    <row r="59231" spans="14:16">
      <c r="N59231" s="102"/>
      <c r="O59231" s="93"/>
      <c r="P59231" s="93"/>
    </row>
    <row r="59232" spans="14:16">
      <c r="N59232" s="102"/>
      <c r="O59232" s="93"/>
      <c r="P59232" s="93"/>
    </row>
    <row r="59233" spans="14:16">
      <c r="N59233" s="102"/>
      <c r="O59233" s="93"/>
      <c r="P59233" s="93"/>
    </row>
    <row r="59234" spans="14:16">
      <c r="N59234" s="102"/>
      <c r="O59234" s="93"/>
      <c r="P59234" s="93"/>
    </row>
    <row r="59235" spans="14:16">
      <c r="N59235" s="102"/>
      <c r="O59235" s="93"/>
      <c r="P59235" s="93"/>
    </row>
    <row r="59236" spans="14:16">
      <c r="N59236" s="102"/>
      <c r="O59236" s="93"/>
      <c r="P59236" s="93"/>
    </row>
    <row r="59237" spans="14:16">
      <c r="N59237" s="102"/>
      <c r="O59237" s="93"/>
      <c r="P59237" s="93"/>
    </row>
    <row r="59238" spans="14:16">
      <c r="N59238" s="102"/>
      <c r="O59238" s="93"/>
      <c r="P59238" s="93"/>
    </row>
    <row r="59239" spans="14:16">
      <c r="N59239" s="102"/>
      <c r="O59239" s="93"/>
      <c r="P59239" s="93"/>
    </row>
    <row r="59240" spans="14:16">
      <c r="N59240" s="102"/>
      <c r="O59240" s="93"/>
      <c r="P59240" s="93"/>
    </row>
    <row r="59241" spans="14:16">
      <c r="N59241" s="102"/>
      <c r="O59241" s="93"/>
      <c r="P59241" s="93"/>
    </row>
    <row r="59242" spans="14:16">
      <c r="N59242" s="102"/>
      <c r="O59242" s="93"/>
      <c r="P59242" s="93"/>
    </row>
    <row r="59243" spans="14:16">
      <c r="N59243" s="102"/>
      <c r="O59243" s="93"/>
      <c r="P59243" s="93"/>
    </row>
    <row r="59244" spans="14:16">
      <c r="N59244" s="102"/>
      <c r="O59244" s="93"/>
      <c r="P59244" s="93"/>
    </row>
    <row r="59245" spans="14:16">
      <c r="N59245" s="102"/>
      <c r="O59245" s="93"/>
      <c r="P59245" s="93"/>
    </row>
    <row r="59246" spans="14:16">
      <c r="N59246" s="102"/>
      <c r="O59246" s="93"/>
      <c r="P59246" s="93"/>
    </row>
    <row r="59247" spans="14:16">
      <c r="N59247" s="102"/>
      <c r="O59247" s="93"/>
      <c r="P59247" s="93"/>
    </row>
    <row r="59248" spans="14:16">
      <c r="N59248" s="102"/>
      <c r="O59248" s="93"/>
      <c r="P59248" s="93"/>
    </row>
    <row r="59249" spans="14:16">
      <c r="N59249" s="102"/>
      <c r="O59249" s="93"/>
      <c r="P59249" s="93"/>
    </row>
    <row r="59250" spans="14:16">
      <c r="N59250" s="102"/>
      <c r="O59250" s="93"/>
      <c r="P59250" s="93"/>
    </row>
    <row r="59251" spans="14:16">
      <c r="N59251" s="102"/>
      <c r="O59251" s="93"/>
      <c r="P59251" s="93"/>
    </row>
    <row r="59252" spans="14:16">
      <c r="N59252" s="102"/>
      <c r="O59252" s="93"/>
      <c r="P59252" s="93"/>
    </row>
    <row r="59253" spans="14:16">
      <c r="N59253" s="102"/>
      <c r="O59253" s="93"/>
      <c r="P59253" s="93"/>
    </row>
    <row r="59254" spans="14:16">
      <c r="N59254" s="102"/>
      <c r="O59254" s="93"/>
      <c r="P59254" s="93"/>
    </row>
    <row r="59255" spans="14:16">
      <c r="N59255" s="102"/>
      <c r="O59255" s="93"/>
      <c r="P59255" s="93"/>
    </row>
    <row r="59256" spans="14:16">
      <c r="N59256" s="102"/>
      <c r="O59256" s="93"/>
      <c r="P59256" s="93"/>
    </row>
    <row r="59257" spans="14:16">
      <c r="N59257" s="102"/>
      <c r="O59257" s="93"/>
      <c r="P59257" s="93"/>
    </row>
    <row r="59258" spans="14:16">
      <c r="N59258" s="102"/>
      <c r="O59258" s="93"/>
      <c r="P59258" s="93"/>
    </row>
    <row r="59259" spans="14:16">
      <c r="N59259" s="102"/>
      <c r="O59259" s="93"/>
      <c r="P59259" s="93"/>
    </row>
    <row r="59260" spans="14:16">
      <c r="N59260" s="102"/>
      <c r="O59260" s="93"/>
      <c r="P59260" s="93"/>
    </row>
    <row r="59261" spans="14:16">
      <c r="N59261" s="102"/>
      <c r="O59261" s="93"/>
      <c r="P59261" s="93"/>
    </row>
    <row r="59262" spans="14:16">
      <c r="N59262" s="102"/>
      <c r="O59262" s="93"/>
      <c r="P59262" s="93"/>
    </row>
    <row r="59263" spans="14:16">
      <c r="N59263" s="102"/>
      <c r="O59263" s="93"/>
      <c r="P59263" s="93"/>
    </row>
    <row r="59264" spans="14:16">
      <c r="N59264" s="102"/>
      <c r="O59264" s="93"/>
      <c r="P59264" s="93"/>
    </row>
    <row r="59265" spans="14:16">
      <c r="N59265" s="102"/>
      <c r="O59265" s="93"/>
      <c r="P59265" s="93"/>
    </row>
    <row r="59266" spans="14:16">
      <c r="N59266" s="102"/>
      <c r="O59266" s="93"/>
      <c r="P59266" s="93"/>
    </row>
    <row r="59267" spans="14:16">
      <c r="N59267" s="102"/>
      <c r="O59267" s="93"/>
      <c r="P59267" s="93"/>
    </row>
    <row r="59268" spans="14:16">
      <c r="N59268" s="102"/>
      <c r="O59268" s="93"/>
      <c r="P59268" s="93"/>
    </row>
    <row r="59269" spans="14:16">
      <c r="N59269" s="102"/>
      <c r="O59269" s="93"/>
      <c r="P59269" s="93"/>
    </row>
    <row r="59270" spans="14:16">
      <c r="N59270" s="102"/>
      <c r="O59270" s="93"/>
      <c r="P59270" s="93"/>
    </row>
    <row r="59271" spans="14:16">
      <c r="N59271" s="102"/>
      <c r="O59271" s="93"/>
      <c r="P59271" s="93"/>
    </row>
    <row r="59272" spans="14:16">
      <c r="N59272" s="102"/>
      <c r="O59272" s="93"/>
      <c r="P59272" s="93"/>
    </row>
    <row r="59273" spans="14:16">
      <c r="N59273" s="102"/>
      <c r="O59273" s="93"/>
      <c r="P59273" s="93"/>
    </row>
    <row r="59274" spans="14:16">
      <c r="N59274" s="102"/>
      <c r="O59274" s="93"/>
      <c r="P59274" s="93"/>
    </row>
    <row r="59275" spans="14:16">
      <c r="N59275" s="102"/>
      <c r="O59275" s="93"/>
      <c r="P59275" s="93"/>
    </row>
    <row r="59276" spans="14:16">
      <c r="N59276" s="102"/>
      <c r="O59276" s="93"/>
      <c r="P59276" s="93"/>
    </row>
    <row r="59277" spans="14:16">
      <c r="N59277" s="102"/>
      <c r="O59277" s="93"/>
      <c r="P59277" s="93"/>
    </row>
    <row r="59278" spans="14:16">
      <c r="N59278" s="102"/>
      <c r="O59278" s="93"/>
      <c r="P59278" s="93"/>
    </row>
    <row r="59279" spans="14:16">
      <c r="N59279" s="102"/>
      <c r="O59279" s="93"/>
      <c r="P59279" s="93"/>
    </row>
    <row r="59280" spans="14:16">
      <c r="N59280" s="102"/>
      <c r="O59280" s="93"/>
      <c r="P59280" s="93"/>
    </row>
    <row r="59281" spans="14:16">
      <c r="N59281" s="102"/>
      <c r="O59281" s="93"/>
      <c r="P59281" s="93"/>
    </row>
    <row r="59282" spans="14:16">
      <c r="N59282" s="102"/>
      <c r="O59282" s="93"/>
      <c r="P59282" s="93"/>
    </row>
    <row r="59283" spans="14:16">
      <c r="N59283" s="102"/>
      <c r="O59283" s="93"/>
      <c r="P59283" s="93"/>
    </row>
    <row r="59284" spans="14:16">
      <c r="N59284" s="102"/>
      <c r="O59284" s="93"/>
      <c r="P59284" s="93"/>
    </row>
    <row r="59285" spans="14:16">
      <c r="N59285" s="102"/>
      <c r="O59285" s="93"/>
      <c r="P59285" s="93"/>
    </row>
    <row r="59286" spans="14:16">
      <c r="N59286" s="102"/>
      <c r="O59286" s="93"/>
      <c r="P59286" s="93"/>
    </row>
    <row r="59287" spans="14:16">
      <c r="N59287" s="102"/>
      <c r="O59287" s="93"/>
      <c r="P59287" s="93"/>
    </row>
    <row r="59288" spans="14:16">
      <c r="N59288" s="102"/>
      <c r="O59288" s="93"/>
      <c r="P59288" s="93"/>
    </row>
    <row r="59289" spans="14:16">
      <c r="N59289" s="102"/>
      <c r="O59289" s="93"/>
      <c r="P59289" s="93"/>
    </row>
    <row r="59290" spans="14:16">
      <c r="N59290" s="102"/>
      <c r="O59290" s="93"/>
      <c r="P59290" s="93"/>
    </row>
    <row r="59291" spans="14:16">
      <c r="N59291" s="102"/>
      <c r="O59291" s="93"/>
      <c r="P59291" s="93"/>
    </row>
    <row r="59292" spans="14:16">
      <c r="N59292" s="102"/>
      <c r="O59292" s="93"/>
      <c r="P59292" s="93"/>
    </row>
    <row r="59293" spans="14:16">
      <c r="N59293" s="102"/>
      <c r="O59293" s="93"/>
      <c r="P59293" s="93"/>
    </row>
    <row r="59294" spans="14:16">
      <c r="N59294" s="102"/>
      <c r="O59294" s="93"/>
      <c r="P59294" s="93"/>
    </row>
    <row r="59295" spans="14:16">
      <c r="N59295" s="102"/>
      <c r="O59295" s="93"/>
      <c r="P59295" s="93"/>
    </row>
    <row r="59296" spans="14:16">
      <c r="N59296" s="102"/>
      <c r="O59296" s="93"/>
      <c r="P59296" s="93"/>
    </row>
    <row r="59297" spans="14:16">
      <c r="N59297" s="102"/>
      <c r="O59297" s="93"/>
      <c r="P59297" s="93"/>
    </row>
    <row r="59298" spans="14:16">
      <c r="N59298" s="102"/>
      <c r="O59298" s="93"/>
      <c r="P59298" s="93"/>
    </row>
    <row r="59299" spans="14:16">
      <c r="N59299" s="102"/>
      <c r="O59299" s="93"/>
      <c r="P59299" s="93"/>
    </row>
    <row r="59300" spans="14:16">
      <c r="N59300" s="102"/>
      <c r="O59300" s="93"/>
      <c r="P59300" s="93"/>
    </row>
    <row r="59301" spans="14:16">
      <c r="N59301" s="102"/>
      <c r="O59301" s="93"/>
      <c r="P59301" s="93"/>
    </row>
    <row r="59302" spans="14:16">
      <c r="N59302" s="102"/>
      <c r="O59302" s="93"/>
      <c r="P59302" s="93"/>
    </row>
    <row r="59303" spans="14:16">
      <c r="N59303" s="102"/>
      <c r="O59303" s="93"/>
      <c r="P59303" s="93"/>
    </row>
    <row r="59304" spans="14:16">
      <c r="N59304" s="102"/>
      <c r="O59304" s="93"/>
      <c r="P59304" s="93"/>
    </row>
    <row r="59305" spans="14:16">
      <c r="N59305" s="102"/>
      <c r="O59305" s="93"/>
      <c r="P59305" s="93"/>
    </row>
    <row r="59306" spans="14:16">
      <c r="N59306" s="102"/>
      <c r="O59306" s="93"/>
      <c r="P59306" s="93"/>
    </row>
    <row r="59307" spans="14:16">
      <c r="N59307" s="102"/>
      <c r="O59307" s="93"/>
      <c r="P59307" s="93"/>
    </row>
    <row r="59308" spans="14:16">
      <c r="N59308" s="102"/>
      <c r="O59308" s="93"/>
      <c r="P59308" s="93"/>
    </row>
    <row r="59309" spans="14:16">
      <c r="N59309" s="102"/>
      <c r="O59309" s="93"/>
      <c r="P59309" s="93"/>
    </row>
    <row r="59310" spans="14:16">
      <c r="N59310" s="102"/>
      <c r="O59310" s="93"/>
      <c r="P59310" s="93"/>
    </row>
    <row r="59311" spans="14:16">
      <c r="N59311" s="102"/>
      <c r="O59311" s="93"/>
      <c r="P59311" s="93"/>
    </row>
    <row r="59312" spans="14:16">
      <c r="N59312" s="102"/>
      <c r="O59312" s="93"/>
      <c r="P59312" s="93"/>
    </row>
    <row r="59313" spans="14:16">
      <c r="N59313" s="102"/>
      <c r="O59313" s="93"/>
      <c r="P59313" s="93"/>
    </row>
    <row r="59314" spans="14:16">
      <c r="N59314" s="102"/>
      <c r="O59314" s="93"/>
      <c r="P59314" s="93"/>
    </row>
    <row r="59315" spans="14:16">
      <c r="N59315" s="102"/>
      <c r="O59315" s="93"/>
      <c r="P59315" s="93"/>
    </row>
    <row r="59316" spans="14:16">
      <c r="N59316" s="102"/>
      <c r="O59316" s="93"/>
      <c r="P59316" s="93"/>
    </row>
    <row r="59317" spans="14:16">
      <c r="N59317" s="102"/>
      <c r="O59317" s="93"/>
      <c r="P59317" s="93"/>
    </row>
    <row r="59318" spans="14:16">
      <c r="N59318" s="102"/>
      <c r="O59318" s="93"/>
      <c r="P59318" s="93"/>
    </row>
    <row r="59319" spans="14:16">
      <c r="N59319" s="102"/>
      <c r="O59319" s="93"/>
      <c r="P59319" s="93"/>
    </row>
    <row r="59320" spans="14:16">
      <c r="N59320" s="102"/>
      <c r="O59320" s="93"/>
      <c r="P59320" s="93"/>
    </row>
    <row r="59321" spans="14:16">
      <c r="N59321" s="102"/>
      <c r="O59321" s="93"/>
      <c r="P59321" s="93"/>
    </row>
    <row r="59322" spans="14:16">
      <c r="N59322" s="102"/>
      <c r="O59322" s="93"/>
      <c r="P59322" s="93"/>
    </row>
    <row r="59323" spans="14:16">
      <c r="N59323" s="102"/>
      <c r="O59323" s="93"/>
      <c r="P59323" s="93"/>
    </row>
    <row r="59324" spans="14:16">
      <c r="N59324" s="102"/>
      <c r="O59324" s="93"/>
      <c r="P59324" s="93"/>
    </row>
    <row r="59325" spans="14:16">
      <c r="N59325" s="102"/>
      <c r="O59325" s="93"/>
      <c r="P59325" s="93"/>
    </row>
    <row r="59326" spans="14:16">
      <c r="N59326" s="102"/>
      <c r="O59326" s="93"/>
      <c r="P59326" s="93"/>
    </row>
    <row r="59327" spans="14:16">
      <c r="N59327" s="102"/>
      <c r="O59327" s="93"/>
      <c r="P59327" s="93"/>
    </row>
    <row r="59328" spans="14:16">
      <c r="N59328" s="102"/>
      <c r="O59328" s="93"/>
      <c r="P59328" s="93"/>
    </row>
    <row r="59329" spans="14:16">
      <c r="N59329" s="102"/>
      <c r="O59329" s="93"/>
      <c r="P59329" s="93"/>
    </row>
    <row r="59330" spans="14:16">
      <c r="N59330" s="102"/>
      <c r="O59330" s="93"/>
      <c r="P59330" s="93"/>
    </row>
    <row r="59331" spans="14:16">
      <c r="N59331" s="102"/>
      <c r="O59331" s="93"/>
      <c r="P59331" s="93"/>
    </row>
    <row r="59332" spans="14:16">
      <c r="N59332" s="102"/>
      <c r="O59332" s="93"/>
      <c r="P59332" s="93"/>
    </row>
    <row r="59333" spans="14:16">
      <c r="N59333" s="102"/>
      <c r="O59333" s="93"/>
      <c r="P59333" s="93"/>
    </row>
    <row r="59334" spans="14:16">
      <c r="N59334" s="102"/>
      <c r="O59334" s="93"/>
      <c r="P59334" s="93"/>
    </row>
    <row r="59335" spans="14:16">
      <c r="N59335" s="102"/>
      <c r="O59335" s="93"/>
      <c r="P59335" s="93"/>
    </row>
    <row r="59336" spans="14:16">
      <c r="N59336" s="102"/>
      <c r="O59336" s="93"/>
      <c r="P59336" s="93"/>
    </row>
    <row r="59337" spans="14:16">
      <c r="N59337" s="102"/>
      <c r="O59337" s="93"/>
      <c r="P59337" s="93"/>
    </row>
    <row r="59338" spans="14:16">
      <c r="N59338" s="102"/>
      <c r="O59338" s="93"/>
      <c r="P59338" s="93"/>
    </row>
    <row r="59339" spans="14:16">
      <c r="N59339" s="102"/>
      <c r="O59339" s="93"/>
      <c r="P59339" s="93"/>
    </row>
    <row r="59340" spans="14:16">
      <c r="N59340" s="102"/>
      <c r="O59340" s="93"/>
      <c r="P59340" s="93"/>
    </row>
    <row r="59341" spans="14:16">
      <c r="N59341" s="102"/>
      <c r="O59341" s="93"/>
      <c r="P59341" s="93"/>
    </row>
    <row r="59342" spans="14:16">
      <c r="N59342" s="102"/>
      <c r="O59342" s="93"/>
      <c r="P59342" s="93"/>
    </row>
    <row r="59343" spans="14:16">
      <c r="N59343" s="102"/>
      <c r="O59343" s="93"/>
      <c r="P59343" s="93"/>
    </row>
    <row r="59344" spans="14:16">
      <c r="N59344" s="102"/>
      <c r="O59344" s="93"/>
      <c r="P59344" s="93"/>
    </row>
    <row r="59345" spans="14:16">
      <c r="N59345" s="102"/>
      <c r="O59345" s="93"/>
      <c r="P59345" s="93"/>
    </row>
    <row r="59346" spans="14:16">
      <c r="N59346" s="102"/>
      <c r="O59346" s="93"/>
      <c r="P59346" s="93"/>
    </row>
    <row r="59347" spans="14:16">
      <c r="N59347" s="102"/>
      <c r="O59347" s="93"/>
      <c r="P59347" s="93"/>
    </row>
    <row r="59348" spans="14:16">
      <c r="N59348" s="102"/>
      <c r="O59348" s="93"/>
      <c r="P59348" s="93"/>
    </row>
    <row r="59349" spans="14:16">
      <c r="N59349" s="102"/>
      <c r="O59349" s="93"/>
      <c r="P59349" s="93"/>
    </row>
    <row r="59350" spans="14:16">
      <c r="N59350" s="102"/>
      <c r="O59350" s="93"/>
      <c r="P59350" s="93"/>
    </row>
    <row r="59351" spans="14:16">
      <c r="N59351" s="102"/>
      <c r="O59351" s="93"/>
      <c r="P59351" s="93"/>
    </row>
    <row r="59352" spans="14:16">
      <c r="N59352" s="102"/>
      <c r="O59352" s="93"/>
      <c r="P59352" s="93"/>
    </row>
    <row r="59353" spans="14:16">
      <c r="N59353" s="102"/>
      <c r="O59353" s="93"/>
      <c r="P59353" s="93"/>
    </row>
    <row r="59354" spans="14:16">
      <c r="N59354" s="102"/>
      <c r="O59354" s="93"/>
      <c r="P59354" s="93"/>
    </row>
    <row r="59355" spans="14:16">
      <c r="N59355" s="102"/>
      <c r="O59355" s="93"/>
      <c r="P59355" s="93"/>
    </row>
    <row r="59356" spans="14:16">
      <c r="N59356" s="102"/>
      <c r="O59356" s="93"/>
      <c r="P59356" s="93"/>
    </row>
    <row r="59357" spans="14:16">
      <c r="N59357" s="102"/>
      <c r="O59357" s="93"/>
      <c r="P59357" s="93"/>
    </row>
    <row r="59358" spans="14:16">
      <c r="N59358" s="102"/>
      <c r="O59358" s="93"/>
      <c r="P59358" s="93"/>
    </row>
    <row r="59359" spans="14:16">
      <c r="N59359" s="102"/>
      <c r="O59359" s="93"/>
      <c r="P59359" s="93"/>
    </row>
    <row r="59360" spans="14:16">
      <c r="N59360" s="102"/>
      <c r="O59360" s="93"/>
      <c r="P59360" s="93"/>
    </row>
    <row r="59361" spans="14:16">
      <c r="N59361" s="102"/>
      <c r="O59361" s="93"/>
      <c r="P59361" s="93"/>
    </row>
    <row r="59362" spans="14:16">
      <c r="N59362" s="102"/>
      <c r="O59362" s="93"/>
      <c r="P59362" s="93"/>
    </row>
    <row r="59363" spans="14:16">
      <c r="N59363" s="102"/>
      <c r="O59363" s="93"/>
      <c r="P59363" s="93"/>
    </row>
    <row r="59364" spans="14:16">
      <c r="N59364" s="102"/>
      <c r="O59364" s="93"/>
      <c r="P59364" s="93"/>
    </row>
    <row r="59365" spans="14:16">
      <c r="N59365" s="102"/>
      <c r="O59365" s="93"/>
      <c r="P59365" s="93"/>
    </row>
    <row r="59366" spans="14:16">
      <c r="N59366" s="102"/>
      <c r="O59366" s="93"/>
      <c r="P59366" s="93"/>
    </row>
    <row r="59367" spans="14:16">
      <c r="N59367" s="102"/>
      <c r="O59367" s="93"/>
      <c r="P59367" s="93"/>
    </row>
    <row r="59368" spans="14:16">
      <c r="N59368" s="102"/>
      <c r="O59368" s="93"/>
      <c r="P59368" s="93"/>
    </row>
    <row r="59369" spans="14:16">
      <c r="N59369" s="102"/>
      <c r="O59369" s="93"/>
      <c r="P59369" s="93"/>
    </row>
    <row r="59370" spans="14:16">
      <c r="N59370" s="102"/>
      <c r="O59370" s="93"/>
      <c r="P59370" s="93"/>
    </row>
    <row r="59371" spans="14:16">
      <c r="N59371" s="102"/>
      <c r="O59371" s="93"/>
      <c r="P59371" s="93"/>
    </row>
    <row r="59372" spans="14:16">
      <c r="N59372" s="102"/>
      <c r="O59372" s="93"/>
      <c r="P59372" s="93"/>
    </row>
    <row r="59373" spans="14:16">
      <c r="N59373" s="102"/>
      <c r="O59373" s="93"/>
      <c r="P59373" s="93"/>
    </row>
    <row r="59374" spans="14:16">
      <c r="N59374" s="102"/>
      <c r="O59374" s="93"/>
      <c r="P59374" s="93"/>
    </row>
    <row r="59375" spans="14:16">
      <c r="N59375" s="102"/>
      <c r="O59375" s="93"/>
      <c r="P59375" s="93"/>
    </row>
    <row r="59376" spans="14:16">
      <c r="N59376" s="102"/>
      <c r="O59376" s="93"/>
      <c r="P59376" s="93"/>
    </row>
    <row r="59377" spans="14:16">
      <c r="N59377" s="102"/>
      <c r="O59377" s="93"/>
      <c r="P59377" s="93"/>
    </row>
    <row r="59378" spans="14:16">
      <c r="N59378" s="102"/>
      <c r="O59378" s="93"/>
      <c r="P59378" s="93"/>
    </row>
    <row r="59379" spans="14:16">
      <c r="N59379" s="102"/>
      <c r="O59379" s="93"/>
      <c r="P59379" s="93"/>
    </row>
    <row r="59380" spans="14:16">
      <c r="N59380" s="102"/>
      <c r="O59380" s="93"/>
      <c r="P59380" s="93"/>
    </row>
    <row r="59381" spans="14:16">
      <c r="N59381" s="102"/>
      <c r="O59381" s="93"/>
      <c r="P59381" s="93"/>
    </row>
    <row r="59382" spans="14:16">
      <c r="N59382" s="102"/>
      <c r="O59382" s="93"/>
      <c r="P59382" s="93"/>
    </row>
    <row r="59383" spans="14:16">
      <c r="N59383" s="102"/>
      <c r="O59383" s="93"/>
      <c r="P59383" s="93"/>
    </row>
    <row r="59384" spans="14:16">
      <c r="N59384" s="102"/>
      <c r="O59384" s="93"/>
      <c r="P59384" s="93"/>
    </row>
    <row r="59385" spans="14:16">
      <c r="N59385" s="102"/>
      <c r="O59385" s="93"/>
      <c r="P59385" s="93"/>
    </row>
    <row r="59386" spans="14:16">
      <c r="N59386" s="102"/>
      <c r="O59386" s="93"/>
      <c r="P59386" s="93"/>
    </row>
    <row r="59387" spans="14:16">
      <c r="N59387" s="102"/>
      <c r="O59387" s="93"/>
      <c r="P59387" s="93"/>
    </row>
    <row r="59388" spans="14:16">
      <c r="N59388" s="102"/>
      <c r="O59388" s="93"/>
      <c r="P59388" s="93"/>
    </row>
    <row r="59389" spans="14:16">
      <c r="N59389" s="102"/>
      <c r="O59389" s="93"/>
      <c r="P59389" s="93"/>
    </row>
    <row r="59390" spans="14:16">
      <c r="N59390" s="102"/>
      <c r="O59390" s="93"/>
      <c r="P59390" s="93"/>
    </row>
    <row r="59391" spans="14:16">
      <c r="N59391" s="102"/>
      <c r="O59391" s="93"/>
      <c r="P59391" s="93"/>
    </row>
    <row r="59392" spans="14:16">
      <c r="N59392" s="102"/>
      <c r="O59392" s="93"/>
      <c r="P59392" s="93"/>
    </row>
    <row r="59393" spans="14:16">
      <c r="N59393" s="102"/>
      <c r="O59393" s="93"/>
      <c r="P59393" s="93"/>
    </row>
    <row r="59394" spans="14:16">
      <c r="N59394" s="102"/>
      <c r="O59394" s="93"/>
      <c r="P59394" s="93"/>
    </row>
    <row r="59395" spans="14:16">
      <c r="N59395" s="102"/>
      <c r="O59395" s="93"/>
      <c r="P59395" s="93"/>
    </row>
    <row r="59396" spans="14:16">
      <c r="N59396" s="102"/>
      <c r="O59396" s="93"/>
      <c r="P59396" s="93"/>
    </row>
    <row r="59397" spans="14:16">
      <c r="N59397" s="102"/>
      <c r="O59397" s="93"/>
      <c r="P59397" s="93"/>
    </row>
    <row r="59398" spans="14:16">
      <c r="N59398" s="102"/>
      <c r="O59398" s="93"/>
      <c r="P59398" s="93"/>
    </row>
    <row r="59399" spans="14:16">
      <c r="N59399" s="102"/>
      <c r="O59399" s="93"/>
      <c r="P59399" s="93"/>
    </row>
    <row r="59400" spans="14:16">
      <c r="N59400" s="102"/>
      <c r="O59400" s="93"/>
      <c r="P59400" s="93"/>
    </row>
    <row r="59401" spans="14:16">
      <c r="N59401" s="102"/>
      <c r="O59401" s="93"/>
      <c r="P59401" s="93"/>
    </row>
    <row r="59402" spans="14:16">
      <c r="N59402" s="102"/>
      <c r="O59402" s="93"/>
      <c r="P59402" s="93"/>
    </row>
    <row r="59403" spans="14:16">
      <c r="N59403" s="102"/>
      <c r="O59403" s="93"/>
      <c r="P59403" s="93"/>
    </row>
    <row r="59404" spans="14:16">
      <c r="N59404" s="102"/>
      <c r="O59404" s="93"/>
      <c r="P59404" s="93"/>
    </row>
    <row r="59405" spans="14:16">
      <c r="N59405" s="102"/>
      <c r="O59405" s="93"/>
      <c r="P59405" s="93"/>
    </row>
    <row r="59406" spans="14:16">
      <c r="N59406" s="102"/>
      <c r="O59406" s="93"/>
      <c r="P59406" s="93"/>
    </row>
    <row r="59407" spans="14:16">
      <c r="N59407" s="102"/>
      <c r="O59407" s="93"/>
      <c r="P59407" s="93"/>
    </row>
    <row r="59408" spans="14:16">
      <c r="N59408" s="102"/>
      <c r="O59408" s="93"/>
      <c r="P59408" s="93"/>
    </row>
    <row r="59409" spans="14:16">
      <c r="N59409" s="102"/>
      <c r="O59409" s="93"/>
      <c r="P59409" s="93"/>
    </row>
    <row r="59410" spans="14:16">
      <c r="N59410" s="102"/>
      <c r="O59410" s="93"/>
      <c r="P59410" s="93"/>
    </row>
    <row r="59411" spans="14:16">
      <c r="N59411" s="102"/>
      <c r="O59411" s="93"/>
      <c r="P59411" s="93"/>
    </row>
    <row r="59412" spans="14:16">
      <c r="N59412" s="102"/>
      <c r="O59412" s="93"/>
      <c r="P59412" s="93"/>
    </row>
    <row r="59413" spans="14:16">
      <c r="N59413" s="102"/>
      <c r="O59413" s="93"/>
      <c r="P59413" s="93"/>
    </row>
    <row r="59414" spans="14:16">
      <c r="N59414" s="102"/>
      <c r="O59414" s="93"/>
      <c r="P59414" s="93"/>
    </row>
    <row r="59415" spans="14:16">
      <c r="N59415" s="102"/>
      <c r="O59415" s="93"/>
      <c r="P59415" s="93"/>
    </row>
    <row r="59416" spans="14:16">
      <c r="N59416" s="102"/>
      <c r="O59416" s="93"/>
      <c r="P59416" s="93"/>
    </row>
    <row r="59417" spans="14:16">
      <c r="N59417" s="102"/>
      <c r="O59417" s="93"/>
      <c r="P59417" s="93"/>
    </row>
    <row r="59418" spans="14:16">
      <c r="N59418" s="102"/>
      <c r="O59418" s="93"/>
      <c r="P59418" s="93"/>
    </row>
    <row r="59419" spans="14:16">
      <c r="N59419" s="102"/>
      <c r="O59419" s="93"/>
      <c r="P59419" s="93"/>
    </row>
    <row r="59420" spans="14:16">
      <c r="N59420" s="102"/>
      <c r="O59420" s="93"/>
      <c r="P59420" s="93"/>
    </row>
    <row r="59421" spans="14:16">
      <c r="N59421" s="102"/>
      <c r="O59421" s="93"/>
      <c r="P59421" s="93"/>
    </row>
    <row r="59422" spans="14:16">
      <c r="N59422" s="102"/>
      <c r="O59422" s="93"/>
      <c r="P59422" s="93"/>
    </row>
    <row r="59423" spans="14:16">
      <c r="N59423" s="102"/>
      <c r="O59423" s="93"/>
      <c r="P59423" s="93"/>
    </row>
    <row r="59424" spans="14:16">
      <c r="N59424" s="102"/>
      <c r="O59424" s="93"/>
      <c r="P59424" s="93"/>
    </row>
    <row r="59425" spans="14:16">
      <c r="N59425" s="102"/>
      <c r="O59425" s="93"/>
      <c r="P59425" s="93"/>
    </row>
    <row r="59426" spans="14:16">
      <c r="N59426" s="102"/>
      <c r="O59426" s="93"/>
      <c r="P59426" s="93"/>
    </row>
    <row r="59427" spans="14:16">
      <c r="N59427" s="102"/>
      <c r="O59427" s="93"/>
      <c r="P59427" s="93"/>
    </row>
    <row r="59428" spans="14:16">
      <c r="N59428" s="102"/>
      <c r="O59428" s="93"/>
      <c r="P59428" s="93"/>
    </row>
    <row r="59429" spans="14:16">
      <c r="N59429" s="102"/>
      <c r="O59429" s="93"/>
      <c r="P59429" s="93"/>
    </row>
    <row r="59430" spans="14:16">
      <c r="N59430" s="102"/>
      <c r="O59430" s="93"/>
      <c r="P59430" s="93"/>
    </row>
    <row r="59431" spans="14:16">
      <c r="N59431" s="102"/>
      <c r="O59431" s="93"/>
      <c r="P59431" s="93"/>
    </row>
    <row r="59432" spans="14:16">
      <c r="N59432" s="102"/>
      <c r="O59432" s="93"/>
      <c r="P59432" s="93"/>
    </row>
    <row r="59433" spans="14:16">
      <c r="N59433" s="102"/>
      <c r="O59433" s="93"/>
      <c r="P59433" s="93"/>
    </row>
    <row r="59434" spans="14:16">
      <c r="N59434" s="102"/>
      <c r="O59434" s="93"/>
      <c r="P59434" s="93"/>
    </row>
    <row r="59435" spans="14:16">
      <c r="N59435" s="102"/>
      <c r="O59435" s="93"/>
      <c r="P59435" s="93"/>
    </row>
    <row r="59436" spans="14:16">
      <c r="N59436" s="102"/>
      <c r="O59436" s="93"/>
      <c r="P59436" s="93"/>
    </row>
    <row r="59437" spans="14:16">
      <c r="N59437" s="102"/>
      <c r="O59437" s="93"/>
      <c r="P59437" s="93"/>
    </row>
    <row r="59438" spans="14:16">
      <c r="N59438" s="102"/>
      <c r="O59438" s="93"/>
      <c r="P59438" s="93"/>
    </row>
    <row r="59439" spans="14:16">
      <c r="N59439" s="102"/>
      <c r="O59439" s="93"/>
      <c r="P59439" s="93"/>
    </row>
    <row r="59440" spans="14:16">
      <c r="N59440" s="102"/>
      <c r="O59440" s="93"/>
      <c r="P59440" s="93"/>
    </row>
    <row r="59441" spans="14:16">
      <c r="N59441" s="102"/>
      <c r="O59441" s="93"/>
      <c r="P59441" s="93"/>
    </row>
    <row r="59442" spans="14:16">
      <c r="N59442" s="102"/>
      <c r="O59442" s="93"/>
      <c r="P59442" s="93"/>
    </row>
    <row r="59443" spans="14:16">
      <c r="N59443" s="102"/>
      <c r="O59443" s="93"/>
      <c r="P59443" s="93"/>
    </row>
    <row r="59444" spans="14:16">
      <c r="N59444" s="102"/>
      <c r="O59444" s="93"/>
      <c r="P59444" s="93"/>
    </row>
    <row r="59445" spans="14:16">
      <c r="N59445" s="102"/>
      <c r="O59445" s="93"/>
      <c r="P59445" s="93"/>
    </row>
    <row r="59446" spans="14:16">
      <c r="N59446" s="102"/>
      <c r="O59446" s="93"/>
      <c r="P59446" s="93"/>
    </row>
    <row r="59447" spans="14:16">
      <c r="N59447" s="102"/>
      <c r="O59447" s="93"/>
      <c r="P59447" s="93"/>
    </row>
    <row r="59448" spans="14:16">
      <c r="N59448" s="102"/>
      <c r="O59448" s="93"/>
      <c r="P59448" s="93"/>
    </row>
    <row r="59449" spans="14:16">
      <c r="N59449" s="102"/>
      <c r="O59449" s="93"/>
      <c r="P59449" s="93"/>
    </row>
    <row r="59450" spans="14:16">
      <c r="N59450" s="102"/>
      <c r="O59450" s="93"/>
      <c r="P59450" s="93"/>
    </row>
    <row r="59451" spans="14:16">
      <c r="N59451" s="102"/>
      <c r="O59451" s="93"/>
      <c r="P59451" s="93"/>
    </row>
    <row r="59452" spans="14:16">
      <c r="N59452" s="102"/>
      <c r="O59452" s="93"/>
      <c r="P59452" s="93"/>
    </row>
    <row r="59453" spans="14:16">
      <c r="N59453" s="102"/>
      <c r="O59453" s="93"/>
      <c r="P59453" s="93"/>
    </row>
    <row r="59454" spans="14:16">
      <c r="N59454" s="102"/>
      <c r="O59454" s="93"/>
      <c r="P59454" s="93"/>
    </row>
    <row r="59455" spans="14:16">
      <c r="N59455" s="102"/>
      <c r="O59455" s="93"/>
      <c r="P59455" s="93"/>
    </row>
    <row r="59456" spans="14:16">
      <c r="N59456" s="102"/>
      <c r="O59456" s="93"/>
      <c r="P59456" s="93"/>
    </row>
    <row r="59457" spans="14:16">
      <c r="N59457" s="102"/>
      <c r="O59457" s="93"/>
      <c r="P59457" s="93"/>
    </row>
    <row r="59458" spans="14:16">
      <c r="N59458" s="102"/>
      <c r="O59458" s="93"/>
      <c r="P59458" s="93"/>
    </row>
    <row r="59459" spans="14:16">
      <c r="N59459" s="102"/>
      <c r="O59459" s="93"/>
      <c r="P59459" s="93"/>
    </row>
    <row r="59460" spans="14:16">
      <c r="N59460" s="102"/>
      <c r="O59460" s="93"/>
      <c r="P59460" s="93"/>
    </row>
    <row r="59461" spans="14:16">
      <c r="N59461" s="102"/>
      <c r="O59461" s="93"/>
      <c r="P59461" s="93"/>
    </row>
    <row r="59462" spans="14:16">
      <c r="N59462" s="102"/>
      <c r="O59462" s="93"/>
      <c r="P59462" s="93"/>
    </row>
    <row r="59463" spans="14:16">
      <c r="N59463" s="102"/>
      <c r="O59463" s="93"/>
      <c r="P59463" s="93"/>
    </row>
    <row r="59464" spans="14:16">
      <c r="N59464" s="102"/>
      <c r="O59464" s="93"/>
      <c r="P59464" s="93"/>
    </row>
    <row r="59465" spans="14:16">
      <c r="N59465" s="102"/>
      <c r="O59465" s="93"/>
      <c r="P59465" s="93"/>
    </row>
    <row r="59466" spans="14:16">
      <c r="N59466" s="102"/>
      <c r="O59466" s="93"/>
      <c r="P59466" s="93"/>
    </row>
    <row r="59467" spans="14:16">
      <c r="N59467" s="102"/>
      <c r="O59467" s="93"/>
      <c r="P59467" s="93"/>
    </row>
    <row r="59468" spans="14:16">
      <c r="N59468" s="102"/>
      <c r="O59468" s="93"/>
      <c r="P59468" s="93"/>
    </row>
    <row r="59469" spans="14:16">
      <c r="N59469" s="102"/>
      <c r="O59469" s="93"/>
      <c r="P59469" s="93"/>
    </row>
    <row r="59470" spans="14:16">
      <c r="N59470" s="102"/>
      <c r="O59470" s="93"/>
      <c r="P59470" s="93"/>
    </row>
    <row r="59471" spans="14:16">
      <c r="N59471" s="102"/>
      <c r="O59471" s="93"/>
      <c r="P59471" s="93"/>
    </row>
    <row r="59472" spans="14:16">
      <c r="N59472" s="102"/>
      <c r="O59472" s="93"/>
      <c r="P59472" s="93"/>
    </row>
    <row r="59473" spans="14:16">
      <c r="N59473" s="102"/>
      <c r="O59473" s="93"/>
      <c r="P59473" s="93"/>
    </row>
    <row r="59474" spans="14:16">
      <c r="N59474" s="102"/>
      <c r="O59474" s="93"/>
      <c r="P59474" s="93"/>
    </row>
    <row r="59475" spans="14:16">
      <c r="N59475" s="102"/>
      <c r="O59475" s="93"/>
      <c r="P59475" s="93"/>
    </row>
    <row r="59476" spans="14:16">
      <c r="N59476" s="102"/>
      <c r="O59476" s="93"/>
      <c r="P59476" s="93"/>
    </row>
    <row r="59477" spans="14:16">
      <c r="N59477" s="102"/>
      <c r="O59477" s="93"/>
      <c r="P59477" s="93"/>
    </row>
    <row r="59478" spans="14:16">
      <c r="N59478" s="102"/>
      <c r="O59478" s="93"/>
      <c r="P59478" s="93"/>
    </row>
    <row r="59479" spans="14:16">
      <c r="N59479" s="102"/>
      <c r="O59479" s="93"/>
      <c r="P59479" s="93"/>
    </row>
    <row r="59480" spans="14:16">
      <c r="N59480" s="102"/>
      <c r="O59480" s="93"/>
      <c r="P59480" s="93"/>
    </row>
    <row r="59481" spans="14:16">
      <c r="N59481" s="102"/>
      <c r="O59481" s="93"/>
      <c r="P59481" s="93"/>
    </row>
    <row r="59482" spans="14:16">
      <c r="N59482" s="102"/>
      <c r="O59482" s="93"/>
      <c r="P59482" s="93"/>
    </row>
    <row r="59483" spans="14:16">
      <c r="N59483" s="102"/>
      <c r="O59483" s="93"/>
      <c r="P59483" s="93"/>
    </row>
    <row r="59484" spans="14:16">
      <c r="N59484" s="102"/>
      <c r="O59484" s="93"/>
      <c r="P59484" s="93"/>
    </row>
    <row r="59485" spans="14:16">
      <c r="N59485" s="102"/>
      <c r="O59485" s="93"/>
      <c r="P59485" s="93"/>
    </row>
    <row r="59486" spans="14:16">
      <c r="N59486" s="102"/>
      <c r="O59486" s="93"/>
      <c r="P59486" s="93"/>
    </row>
    <row r="59487" spans="14:16">
      <c r="N59487" s="102"/>
      <c r="O59487" s="93"/>
      <c r="P59487" s="93"/>
    </row>
    <row r="59488" spans="14:16">
      <c r="N59488" s="102"/>
      <c r="O59488" s="93"/>
      <c r="P59488" s="93"/>
    </row>
    <row r="59489" spans="14:16">
      <c r="N59489" s="102"/>
      <c r="O59489" s="93"/>
      <c r="P59489" s="93"/>
    </row>
    <row r="59490" spans="14:16">
      <c r="N59490" s="102"/>
      <c r="O59490" s="93"/>
      <c r="P59490" s="93"/>
    </row>
    <row r="59491" spans="14:16">
      <c r="N59491" s="102"/>
      <c r="O59491" s="93"/>
      <c r="P59491" s="93"/>
    </row>
    <row r="59492" spans="14:16">
      <c r="N59492" s="102"/>
      <c r="O59492" s="93"/>
      <c r="P59492" s="93"/>
    </row>
    <row r="59493" spans="14:16">
      <c r="N59493" s="102"/>
      <c r="O59493" s="93"/>
      <c r="P59493" s="93"/>
    </row>
    <row r="59494" spans="14:16">
      <c r="N59494" s="102"/>
      <c r="O59494" s="93"/>
      <c r="P59494" s="93"/>
    </row>
    <row r="59495" spans="14:16">
      <c r="N59495" s="102"/>
      <c r="O59495" s="93"/>
      <c r="P59495" s="93"/>
    </row>
    <row r="59496" spans="14:16">
      <c r="N59496" s="102"/>
      <c r="O59496" s="93"/>
      <c r="P59496" s="93"/>
    </row>
    <row r="59497" spans="14:16">
      <c r="N59497" s="102"/>
      <c r="O59497" s="93"/>
      <c r="P59497" s="93"/>
    </row>
    <row r="59498" spans="14:16">
      <c r="N59498" s="102"/>
      <c r="O59498" s="93"/>
      <c r="P59498" s="93"/>
    </row>
    <row r="59499" spans="14:16">
      <c r="N59499" s="102"/>
      <c r="O59499" s="93"/>
      <c r="P59499" s="93"/>
    </row>
    <row r="59500" spans="14:16">
      <c r="N59500" s="102"/>
      <c r="O59500" s="93"/>
      <c r="P59500" s="93"/>
    </row>
    <row r="59501" spans="14:16">
      <c r="N59501" s="102"/>
      <c r="O59501" s="93"/>
      <c r="P59501" s="93"/>
    </row>
    <row r="59502" spans="14:16">
      <c r="N59502" s="102"/>
      <c r="O59502" s="93"/>
      <c r="P59502" s="93"/>
    </row>
    <row r="59503" spans="14:16">
      <c r="N59503" s="102"/>
      <c r="O59503" s="93"/>
      <c r="P59503" s="93"/>
    </row>
    <row r="59504" spans="14:16">
      <c r="N59504" s="102"/>
      <c r="O59504" s="93"/>
      <c r="P59504" s="93"/>
    </row>
    <row r="59505" spans="14:16">
      <c r="N59505" s="102"/>
      <c r="O59505" s="93"/>
      <c r="P59505" s="93"/>
    </row>
    <row r="59506" spans="14:16">
      <c r="N59506" s="102"/>
      <c r="O59506" s="93"/>
      <c r="P59506" s="93"/>
    </row>
    <row r="59507" spans="14:16">
      <c r="N59507" s="102"/>
      <c r="O59507" s="93"/>
      <c r="P59507" s="93"/>
    </row>
    <row r="59508" spans="14:16">
      <c r="N59508" s="102"/>
      <c r="O59508" s="93"/>
      <c r="P59508" s="93"/>
    </row>
    <row r="59509" spans="14:16">
      <c r="N59509" s="102"/>
      <c r="O59509" s="93"/>
      <c r="P59509" s="93"/>
    </row>
    <row r="59510" spans="14:16">
      <c r="N59510" s="102"/>
      <c r="O59510" s="93"/>
      <c r="P59510" s="93"/>
    </row>
    <row r="59511" spans="14:16">
      <c r="N59511" s="102"/>
      <c r="O59511" s="93"/>
      <c r="P59511" s="93"/>
    </row>
    <row r="59512" spans="14:16">
      <c r="N59512" s="102"/>
      <c r="O59512" s="93"/>
      <c r="P59512" s="93"/>
    </row>
    <row r="59513" spans="14:16">
      <c r="N59513" s="102"/>
      <c r="O59513" s="93"/>
      <c r="P59513" s="93"/>
    </row>
    <row r="59514" spans="14:16">
      <c r="N59514" s="102"/>
      <c r="O59514" s="93"/>
      <c r="P59514" s="93"/>
    </row>
    <row r="59515" spans="14:16">
      <c r="N59515" s="102"/>
      <c r="O59515" s="93"/>
      <c r="P59515" s="93"/>
    </row>
    <row r="59516" spans="14:16">
      <c r="N59516" s="102"/>
      <c r="O59516" s="93"/>
      <c r="P59516" s="93"/>
    </row>
    <row r="59517" spans="14:16">
      <c r="N59517" s="102"/>
      <c r="O59517" s="93"/>
      <c r="P59517" s="93"/>
    </row>
    <row r="59518" spans="14:16">
      <c r="N59518" s="102"/>
      <c r="O59518" s="93"/>
      <c r="P59518" s="93"/>
    </row>
    <row r="59519" spans="14:16">
      <c r="N59519" s="102"/>
      <c r="O59519" s="93"/>
      <c r="P59519" s="93"/>
    </row>
    <row r="59520" spans="14:16">
      <c r="N59520" s="102"/>
      <c r="O59520" s="93"/>
      <c r="P59520" s="93"/>
    </row>
    <row r="59521" spans="14:16">
      <c r="N59521" s="102"/>
      <c r="O59521" s="93"/>
      <c r="P59521" s="93"/>
    </row>
    <row r="59522" spans="14:16">
      <c r="N59522" s="102"/>
      <c r="O59522" s="93"/>
      <c r="P59522" s="93"/>
    </row>
    <row r="59523" spans="14:16">
      <c r="N59523" s="102"/>
      <c r="O59523" s="93"/>
      <c r="P59523" s="93"/>
    </row>
    <row r="59524" spans="14:16">
      <c r="N59524" s="102"/>
      <c r="O59524" s="93"/>
      <c r="P59524" s="93"/>
    </row>
    <row r="59525" spans="14:16">
      <c r="N59525" s="102"/>
      <c r="O59525" s="93"/>
      <c r="P59525" s="93"/>
    </row>
    <row r="59526" spans="14:16">
      <c r="N59526" s="102"/>
      <c r="O59526" s="93"/>
      <c r="P59526" s="93"/>
    </row>
    <row r="59527" spans="14:16">
      <c r="N59527" s="102"/>
      <c r="O59527" s="93"/>
      <c r="P59527" s="93"/>
    </row>
    <row r="59528" spans="14:16">
      <c r="N59528" s="102"/>
      <c r="O59528" s="93"/>
      <c r="P59528" s="93"/>
    </row>
    <row r="59529" spans="14:16">
      <c r="N59529" s="102"/>
      <c r="O59529" s="93"/>
      <c r="P59529" s="93"/>
    </row>
    <row r="59530" spans="14:16">
      <c r="N59530" s="102"/>
      <c r="O59530" s="93"/>
      <c r="P59530" s="93"/>
    </row>
    <row r="59531" spans="14:16">
      <c r="N59531" s="102"/>
      <c r="O59531" s="93"/>
      <c r="P59531" s="93"/>
    </row>
    <row r="59532" spans="14:16">
      <c r="N59532" s="102"/>
      <c r="O59532" s="93"/>
      <c r="P59532" s="93"/>
    </row>
    <row r="59533" spans="14:16">
      <c r="N59533" s="102"/>
      <c r="O59533" s="93"/>
      <c r="P59533" s="93"/>
    </row>
    <row r="59534" spans="14:16">
      <c r="N59534" s="102"/>
      <c r="O59534" s="93"/>
      <c r="P59534" s="93"/>
    </row>
    <row r="59535" spans="14:16">
      <c r="N59535" s="102"/>
      <c r="O59535" s="93"/>
      <c r="P59535" s="93"/>
    </row>
    <row r="59536" spans="14:16">
      <c r="N59536" s="102"/>
      <c r="O59536" s="93"/>
      <c r="P59536" s="93"/>
    </row>
    <row r="59537" spans="14:16">
      <c r="N59537" s="102"/>
      <c r="O59537" s="93"/>
      <c r="P59537" s="93"/>
    </row>
    <row r="59538" spans="14:16">
      <c r="N59538" s="102"/>
      <c r="O59538" s="93"/>
      <c r="P59538" s="93"/>
    </row>
    <row r="59539" spans="14:16">
      <c r="N59539" s="102"/>
      <c r="O59539" s="93"/>
      <c r="P59539" s="93"/>
    </row>
    <row r="59540" spans="14:16">
      <c r="N59540" s="102"/>
      <c r="O59540" s="93"/>
      <c r="P59540" s="93"/>
    </row>
    <row r="59541" spans="14:16">
      <c r="N59541" s="102"/>
      <c r="O59541" s="93"/>
      <c r="P59541" s="93"/>
    </row>
    <row r="59542" spans="14:16">
      <c r="N59542" s="102"/>
      <c r="O59542" s="93"/>
      <c r="P59542" s="93"/>
    </row>
    <row r="59543" spans="14:16">
      <c r="N59543" s="102"/>
      <c r="O59543" s="93"/>
      <c r="P59543" s="93"/>
    </row>
    <row r="59544" spans="14:16">
      <c r="N59544" s="102"/>
      <c r="O59544" s="93"/>
      <c r="P59544" s="93"/>
    </row>
    <row r="59545" spans="14:16">
      <c r="N59545" s="102"/>
      <c r="O59545" s="93"/>
      <c r="P59545" s="93"/>
    </row>
    <row r="59546" spans="14:16">
      <c r="N59546" s="102"/>
      <c r="O59546" s="93"/>
      <c r="P59546" s="93"/>
    </row>
    <row r="59547" spans="14:16">
      <c r="N59547" s="102"/>
      <c r="O59547" s="93"/>
      <c r="P59547" s="93"/>
    </row>
    <row r="59548" spans="14:16">
      <c r="N59548" s="102"/>
      <c r="O59548" s="93"/>
      <c r="P59548" s="93"/>
    </row>
    <row r="59549" spans="14:16">
      <c r="N59549" s="102"/>
      <c r="O59549" s="93"/>
      <c r="P59549" s="93"/>
    </row>
    <row r="59550" spans="14:16">
      <c r="N59550" s="102"/>
      <c r="O59550" s="93"/>
      <c r="P59550" s="93"/>
    </row>
    <row r="59551" spans="14:16">
      <c r="N59551" s="102"/>
      <c r="O59551" s="93"/>
      <c r="P59551" s="93"/>
    </row>
    <row r="59552" spans="14:16">
      <c r="N59552" s="102"/>
      <c r="O59552" s="93"/>
      <c r="P59552" s="93"/>
    </row>
    <row r="59553" spans="14:16">
      <c r="N59553" s="102"/>
      <c r="O59553" s="93"/>
      <c r="P59553" s="93"/>
    </row>
    <row r="59554" spans="14:16">
      <c r="N59554" s="102"/>
      <c r="O59554" s="93"/>
      <c r="P59554" s="93"/>
    </row>
    <row r="59555" spans="14:16">
      <c r="N59555" s="102"/>
      <c r="O59555" s="93"/>
      <c r="P59555" s="93"/>
    </row>
    <row r="59556" spans="14:16">
      <c r="N59556" s="102"/>
      <c r="O59556" s="93"/>
      <c r="P59556" s="93"/>
    </row>
    <row r="59557" spans="14:16">
      <c r="N59557" s="102"/>
      <c r="O59557" s="93"/>
      <c r="P59557" s="93"/>
    </row>
    <row r="59558" spans="14:16">
      <c r="N59558" s="102"/>
      <c r="O59558" s="93"/>
      <c r="P59558" s="93"/>
    </row>
    <row r="59559" spans="14:16">
      <c r="N59559" s="102"/>
      <c r="O59559" s="93"/>
      <c r="P59559" s="93"/>
    </row>
    <row r="59560" spans="14:16">
      <c r="N59560" s="102"/>
      <c r="O59560" s="93"/>
      <c r="P59560" s="93"/>
    </row>
    <row r="59561" spans="14:16">
      <c r="N59561" s="102"/>
      <c r="O59561" s="93"/>
      <c r="P59561" s="93"/>
    </row>
    <row r="59562" spans="14:16">
      <c r="N59562" s="102"/>
      <c r="O59562" s="93"/>
      <c r="P59562" s="93"/>
    </row>
    <row r="59563" spans="14:16">
      <c r="N59563" s="102"/>
      <c r="O59563" s="93"/>
      <c r="P59563" s="93"/>
    </row>
    <row r="59564" spans="14:16">
      <c r="N59564" s="102"/>
      <c r="O59564" s="93"/>
      <c r="P59564" s="93"/>
    </row>
    <row r="59565" spans="14:16">
      <c r="N59565" s="102"/>
      <c r="O59565" s="93"/>
      <c r="P59565" s="93"/>
    </row>
    <row r="59566" spans="14:16">
      <c r="N59566" s="102"/>
      <c r="O59566" s="93"/>
      <c r="P59566" s="93"/>
    </row>
    <row r="59567" spans="14:16">
      <c r="N59567" s="102"/>
      <c r="O59567" s="93"/>
      <c r="P59567" s="93"/>
    </row>
    <row r="59568" spans="14:16">
      <c r="N59568" s="102"/>
      <c r="O59568" s="93"/>
      <c r="P59568" s="93"/>
    </row>
    <row r="59569" spans="14:16">
      <c r="N59569" s="102"/>
      <c r="O59569" s="93"/>
      <c r="P59569" s="93"/>
    </row>
    <row r="59570" spans="14:16">
      <c r="N59570" s="102"/>
      <c r="O59570" s="93"/>
      <c r="P59570" s="93"/>
    </row>
    <row r="59571" spans="14:16">
      <c r="N59571" s="102"/>
      <c r="O59571" s="93"/>
      <c r="P59571" s="93"/>
    </row>
    <row r="59572" spans="14:16">
      <c r="N59572" s="102"/>
      <c r="O59572" s="93"/>
      <c r="P59572" s="93"/>
    </row>
    <row r="59573" spans="14:16">
      <c r="N59573" s="102"/>
      <c r="O59573" s="93"/>
      <c r="P59573" s="93"/>
    </row>
    <row r="59574" spans="14:16">
      <c r="N59574" s="102"/>
      <c r="O59574" s="93"/>
      <c r="P59574" s="93"/>
    </row>
    <row r="59575" spans="14:16">
      <c r="N59575" s="102"/>
      <c r="O59575" s="93"/>
      <c r="P59575" s="93"/>
    </row>
    <row r="59576" spans="14:16">
      <c r="N59576" s="102"/>
      <c r="O59576" s="93"/>
      <c r="P59576" s="93"/>
    </row>
    <row r="59577" spans="14:16">
      <c r="N59577" s="102"/>
      <c r="O59577" s="93"/>
      <c r="P59577" s="93"/>
    </row>
    <row r="59578" spans="14:16">
      <c r="N59578" s="102"/>
      <c r="O59578" s="93"/>
      <c r="P59578" s="93"/>
    </row>
    <row r="59579" spans="14:16">
      <c r="N59579" s="102"/>
      <c r="O59579" s="93"/>
      <c r="P59579" s="93"/>
    </row>
    <row r="59580" spans="14:16">
      <c r="N59580" s="102"/>
      <c r="O59580" s="93"/>
      <c r="P59580" s="93"/>
    </row>
    <row r="59581" spans="14:16">
      <c r="N59581" s="102"/>
      <c r="O59581" s="93"/>
      <c r="P59581" s="93"/>
    </row>
    <row r="59582" spans="14:16">
      <c r="N59582" s="102"/>
      <c r="O59582" s="93"/>
      <c r="P59582" s="93"/>
    </row>
    <row r="59583" spans="14:16">
      <c r="N59583" s="102"/>
      <c r="O59583" s="93"/>
      <c r="P59583" s="93"/>
    </row>
    <row r="59584" spans="14:16">
      <c r="N59584" s="102"/>
      <c r="O59584" s="93"/>
      <c r="P59584" s="93"/>
    </row>
    <row r="59585" spans="14:16">
      <c r="N59585" s="102"/>
      <c r="O59585" s="93"/>
      <c r="P59585" s="93"/>
    </row>
    <row r="59586" spans="14:16">
      <c r="N59586" s="102"/>
      <c r="O59586" s="93"/>
      <c r="P59586" s="93"/>
    </row>
    <row r="59587" spans="14:16">
      <c r="N59587" s="102"/>
      <c r="O59587" s="93"/>
      <c r="P59587" s="93"/>
    </row>
    <row r="59588" spans="14:16">
      <c r="N59588" s="102"/>
      <c r="O59588" s="93"/>
      <c r="P59588" s="93"/>
    </row>
    <row r="59589" spans="14:16">
      <c r="N59589" s="102"/>
      <c r="O59589" s="93"/>
      <c r="P59589" s="93"/>
    </row>
    <row r="59590" spans="14:16">
      <c r="N59590" s="102"/>
      <c r="O59590" s="93"/>
      <c r="P59590" s="93"/>
    </row>
    <row r="59591" spans="14:16">
      <c r="N59591" s="102"/>
      <c r="O59591" s="93"/>
      <c r="P59591" s="93"/>
    </row>
    <row r="59592" spans="14:16">
      <c r="N59592" s="102"/>
      <c r="O59592" s="93"/>
      <c r="P59592" s="93"/>
    </row>
    <row r="59593" spans="14:16">
      <c r="N59593" s="102"/>
      <c r="O59593" s="93"/>
      <c r="P59593" s="93"/>
    </row>
    <row r="59594" spans="14:16">
      <c r="N59594" s="102"/>
      <c r="O59594" s="93"/>
      <c r="P59594" s="93"/>
    </row>
    <row r="59595" spans="14:16">
      <c r="N59595" s="102"/>
      <c r="O59595" s="93"/>
      <c r="P59595" s="93"/>
    </row>
    <row r="59596" spans="14:16">
      <c r="N59596" s="102"/>
      <c r="O59596" s="93"/>
      <c r="P59596" s="93"/>
    </row>
    <row r="59597" spans="14:16">
      <c r="N59597" s="102"/>
      <c r="O59597" s="93"/>
      <c r="P59597" s="93"/>
    </row>
    <row r="59598" spans="14:16">
      <c r="N59598" s="102"/>
      <c r="O59598" s="93"/>
      <c r="P59598" s="93"/>
    </row>
    <row r="59599" spans="14:16">
      <c r="N59599" s="102"/>
      <c r="O59599" s="93"/>
      <c r="P59599" s="93"/>
    </row>
    <row r="59600" spans="14:16">
      <c r="N59600" s="102"/>
      <c r="O59600" s="93"/>
      <c r="P59600" s="93"/>
    </row>
    <row r="59601" spans="14:16">
      <c r="N59601" s="102"/>
      <c r="O59601" s="93"/>
      <c r="P59601" s="93"/>
    </row>
    <row r="59602" spans="14:16">
      <c r="N59602" s="102"/>
      <c r="O59602" s="93"/>
      <c r="P59602" s="93"/>
    </row>
    <row r="59603" spans="14:16">
      <c r="N59603" s="102"/>
      <c r="O59603" s="93"/>
      <c r="P59603" s="93"/>
    </row>
    <row r="59604" spans="14:16">
      <c r="N59604" s="102"/>
      <c r="O59604" s="93"/>
      <c r="P59604" s="93"/>
    </row>
    <row r="59605" spans="14:16">
      <c r="N59605" s="102"/>
      <c r="O59605" s="93"/>
      <c r="P59605" s="93"/>
    </row>
    <row r="59606" spans="14:16">
      <c r="N59606" s="102"/>
      <c r="O59606" s="93"/>
      <c r="P59606" s="93"/>
    </row>
    <row r="59607" spans="14:16">
      <c r="N59607" s="102"/>
      <c r="O59607" s="93"/>
      <c r="P59607" s="93"/>
    </row>
    <row r="59608" spans="14:16">
      <c r="N59608" s="102"/>
      <c r="O59608" s="93"/>
      <c r="P59608" s="93"/>
    </row>
    <row r="59609" spans="14:16">
      <c r="N59609" s="102"/>
      <c r="O59609" s="93"/>
      <c r="P59609" s="93"/>
    </row>
    <row r="59610" spans="14:16">
      <c r="N59610" s="102"/>
      <c r="O59610" s="93"/>
      <c r="P59610" s="93"/>
    </row>
    <row r="59611" spans="14:16">
      <c r="N59611" s="102"/>
      <c r="O59611" s="93"/>
      <c r="P59611" s="93"/>
    </row>
    <row r="59612" spans="14:16">
      <c r="N59612" s="102"/>
      <c r="O59612" s="93"/>
      <c r="P59612" s="93"/>
    </row>
    <row r="59613" spans="14:16">
      <c r="N59613" s="102"/>
      <c r="O59613" s="93"/>
      <c r="P59613" s="93"/>
    </row>
    <row r="59614" spans="14:16">
      <c r="N59614" s="102"/>
      <c r="O59614" s="93"/>
      <c r="P59614" s="93"/>
    </row>
    <row r="59615" spans="14:16">
      <c r="N59615" s="102"/>
      <c r="O59615" s="93"/>
      <c r="P59615" s="93"/>
    </row>
    <row r="59616" spans="14:16">
      <c r="N59616" s="102"/>
      <c r="O59616" s="93"/>
      <c r="P59616" s="93"/>
    </row>
    <row r="59617" spans="14:16">
      <c r="N59617" s="102"/>
      <c r="O59617" s="93"/>
      <c r="P59617" s="93"/>
    </row>
    <row r="59618" spans="14:16">
      <c r="N59618" s="102"/>
      <c r="O59618" s="93"/>
      <c r="P59618" s="93"/>
    </row>
    <row r="59619" spans="14:16">
      <c r="N59619" s="102"/>
      <c r="O59619" s="93"/>
      <c r="P59619" s="93"/>
    </row>
    <row r="59620" spans="14:16">
      <c r="N59620" s="102"/>
      <c r="O59620" s="93"/>
      <c r="P59620" s="93"/>
    </row>
    <row r="59621" spans="14:16">
      <c r="N59621" s="102"/>
      <c r="O59621" s="93"/>
      <c r="P59621" s="93"/>
    </row>
    <row r="59622" spans="14:16">
      <c r="N59622" s="102"/>
      <c r="O59622" s="93"/>
      <c r="P59622" s="93"/>
    </row>
    <row r="59623" spans="14:16">
      <c r="N59623" s="102"/>
      <c r="O59623" s="93"/>
      <c r="P59623" s="93"/>
    </row>
    <row r="59624" spans="14:16">
      <c r="N59624" s="102"/>
      <c r="O59624" s="93"/>
      <c r="P59624" s="93"/>
    </row>
    <row r="59625" spans="14:16">
      <c r="N59625" s="102"/>
      <c r="O59625" s="93"/>
      <c r="P59625" s="93"/>
    </row>
    <row r="59626" spans="14:16">
      <c r="N59626" s="102"/>
      <c r="O59626" s="93"/>
      <c r="P59626" s="93"/>
    </row>
    <row r="59627" spans="14:16">
      <c r="N59627" s="102"/>
      <c r="O59627" s="93"/>
      <c r="P59627" s="93"/>
    </row>
    <row r="59628" spans="14:16">
      <c r="N59628" s="102"/>
      <c r="O59628" s="93"/>
      <c r="P59628" s="93"/>
    </row>
    <row r="59629" spans="14:16">
      <c r="N59629" s="102"/>
      <c r="O59629" s="93"/>
      <c r="P59629" s="93"/>
    </row>
    <row r="59630" spans="14:16">
      <c r="N59630" s="102"/>
      <c r="O59630" s="93"/>
      <c r="P59630" s="93"/>
    </row>
    <row r="59631" spans="14:16">
      <c r="N59631" s="102"/>
      <c r="O59631" s="93"/>
      <c r="P59631" s="93"/>
    </row>
    <row r="59632" spans="14:16">
      <c r="N59632" s="102"/>
      <c r="O59632" s="93"/>
      <c r="P59632" s="93"/>
    </row>
    <row r="59633" spans="14:16">
      <c r="N59633" s="102"/>
      <c r="O59633" s="93"/>
      <c r="P59633" s="93"/>
    </row>
    <row r="59634" spans="14:16">
      <c r="N59634" s="102"/>
      <c r="O59634" s="93"/>
      <c r="P59634" s="93"/>
    </row>
    <row r="59635" spans="14:16">
      <c r="N59635" s="102"/>
      <c r="O59635" s="93"/>
      <c r="P59635" s="93"/>
    </row>
    <row r="59636" spans="14:16">
      <c r="N59636" s="102"/>
      <c r="O59636" s="93"/>
      <c r="P59636" s="93"/>
    </row>
    <row r="59637" spans="14:16">
      <c r="N59637" s="102"/>
      <c r="O59637" s="93"/>
      <c r="P59637" s="93"/>
    </row>
    <row r="59638" spans="14:16">
      <c r="N59638" s="102"/>
      <c r="O59638" s="93"/>
      <c r="P59638" s="93"/>
    </row>
    <row r="59639" spans="14:16">
      <c r="N59639" s="102"/>
      <c r="O59639" s="93"/>
      <c r="P59639" s="93"/>
    </row>
    <row r="59640" spans="14:16">
      <c r="N59640" s="102"/>
      <c r="O59640" s="93"/>
      <c r="P59640" s="93"/>
    </row>
    <row r="59641" spans="14:16">
      <c r="N59641" s="102"/>
      <c r="O59641" s="93"/>
      <c r="P59641" s="93"/>
    </row>
    <row r="59642" spans="14:16">
      <c r="N59642" s="102"/>
      <c r="O59642" s="93"/>
      <c r="P59642" s="93"/>
    </row>
    <row r="59643" spans="14:16">
      <c r="N59643" s="102"/>
      <c r="O59643" s="93"/>
      <c r="P59643" s="93"/>
    </row>
    <row r="59644" spans="14:16">
      <c r="N59644" s="102"/>
      <c r="O59644" s="93"/>
      <c r="P59644" s="93"/>
    </row>
    <row r="59645" spans="14:16">
      <c r="N59645" s="102"/>
      <c r="O59645" s="93"/>
      <c r="P59645" s="93"/>
    </row>
    <row r="59646" spans="14:16">
      <c r="N59646" s="102"/>
      <c r="O59646" s="93"/>
      <c r="P59646" s="93"/>
    </row>
    <row r="59647" spans="14:16">
      <c r="N59647" s="102"/>
      <c r="O59647" s="93"/>
      <c r="P59647" s="93"/>
    </row>
    <row r="59648" spans="14:16">
      <c r="N59648" s="102"/>
      <c r="O59648" s="93"/>
      <c r="P59648" s="93"/>
    </row>
    <row r="59649" spans="14:16">
      <c r="N59649" s="102"/>
      <c r="O59649" s="93"/>
      <c r="P59649" s="93"/>
    </row>
    <row r="59650" spans="14:16">
      <c r="N59650" s="102"/>
      <c r="O59650" s="93"/>
      <c r="P59650" s="93"/>
    </row>
    <row r="59651" spans="14:16">
      <c r="N59651" s="102"/>
      <c r="O59651" s="93"/>
      <c r="P59651" s="93"/>
    </row>
    <row r="59652" spans="14:16">
      <c r="N59652" s="102"/>
      <c r="O59652" s="93"/>
      <c r="P59652" s="93"/>
    </row>
    <row r="59653" spans="14:16">
      <c r="N59653" s="102"/>
      <c r="O59653" s="93"/>
      <c r="P59653" s="93"/>
    </row>
    <row r="59654" spans="14:16">
      <c r="N59654" s="102"/>
      <c r="O59654" s="93"/>
      <c r="P59654" s="93"/>
    </row>
    <row r="59655" spans="14:16">
      <c r="N59655" s="102"/>
      <c r="O59655" s="93"/>
      <c r="P59655" s="93"/>
    </row>
    <row r="59656" spans="14:16">
      <c r="N59656" s="102"/>
      <c r="O59656" s="93"/>
      <c r="P59656" s="93"/>
    </row>
    <row r="59657" spans="14:16">
      <c r="N59657" s="102"/>
      <c r="O59657" s="93"/>
      <c r="P59657" s="93"/>
    </row>
    <row r="59658" spans="14:16">
      <c r="N59658" s="102"/>
      <c r="O59658" s="93"/>
      <c r="P59658" s="93"/>
    </row>
    <row r="59659" spans="14:16">
      <c r="N59659" s="102"/>
      <c r="O59659" s="93"/>
      <c r="P59659" s="93"/>
    </row>
    <row r="59660" spans="14:16">
      <c r="N59660" s="102"/>
      <c r="O59660" s="93"/>
      <c r="P59660" s="93"/>
    </row>
    <row r="59661" spans="14:16">
      <c r="N59661" s="102"/>
      <c r="O59661" s="93"/>
      <c r="P59661" s="93"/>
    </row>
    <row r="59662" spans="14:16">
      <c r="N59662" s="102"/>
      <c r="O59662" s="93"/>
      <c r="P59662" s="93"/>
    </row>
    <row r="59663" spans="14:16">
      <c r="N59663" s="102"/>
      <c r="O59663" s="93"/>
      <c r="P59663" s="93"/>
    </row>
    <row r="59664" spans="14:16">
      <c r="N59664" s="102"/>
      <c r="O59664" s="93"/>
      <c r="P59664" s="93"/>
    </row>
    <row r="59665" spans="14:16">
      <c r="N59665" s="102"/>
      <c r="O59665" s="93"/>
      <c r="P59665" s="93"/>
    </row>
    <row r="59666" spans="14:16">
      <c r="N59666" s="102"/>
      <c r="O59666" s="93"/>
      <c r="P59666" s="93"/>
    </row>
    <row r="59667" spans="14:16">
      <c r="N59667" s="102"/>
      <c r="O59667" s="93"/>
      <c r="P59667" s="93"/>
    </row>
    <row r="59668" spans="14:16">
      <c r="N59668" s="102"/>
      <c r="O59668" s="93"/>
      <c r="P59668" s="93"/>
    </row>
    <row r="59669" spans="14:16">
      <c r="N59669" s="102"/>
      <c r="O59669" s="93"/>
      <c r="P59669" s="93"/>
    </row>
    <row r="59670" spans="14:16">
      <c r="N59670" s="102"/>
      <c r="O59670" s="93"/>
      <c r="P59670" s="93"/>
    </row>
    <row r="59671" spans="14:16">
      <c r="N59671" s="102"/>
      <c r="O59671" s="93"/>
      <c r="P59671" s="93"/>
    </row>
    <row r="59672" spans="14:16">
      <c r="N59672" s="102"/>
      <c r="O59672" s="93"/>
      <c r="P59672" s="93"/>
    </row>
    <row r="59673" spans="14:16">
      <c r="N59673" s="102"/>
      <c r="O59673" s="93"/>
      <c r="P59673" s="93"/>
    </row>
    <row r="59674" spans="14:16">
      <c r="N59674" s="102"/>
      <c r="O59674" s="93"/>
      <c r="P59674" s="93"/>
    </row>
    <row r="59675" spans="14:16">
      <c r="N59675" s="102"/>
      <c r="O59675" s="93"/>
      <c r="P59675" s="93"/>
    </row>
    <row r="59676" spans="14:16">
      <c r="N59676" s="102"/>
      <c r="O59676" s="93"/>
      <c r="P59676" s="93"/>
    </row>
    <row r="59677" spans="14:16">
      <c r="N59677" s="102"/>
      <c r="O59677" s="93"/>
      <c r="P59677" s="93"/>
    </row>
    <row r="59678" spans="14:16">
      <c r="N59678" s="102"/>
      <c r="O59678" s="93"/>
      <c r="P59678" s="93"/>
    </row>
    <row r="59679" spans="14:16">
      <c r="N59679" s="102"/>
      <c r="O59679" s="93"/>
      <c r="P59679" s="93"/>
    </row>
    <row r="59680" spans="14:16">
      <c r="N59680" s="102"/>
      <c r="O59680" s="93"/>
      <c r="P59680" s="93"/>
    </row>
    <row r="59681" spans="14:16">
      <c r="N59681" s="102"/>
      <c r="O59681" s="93"/>
      <c r="P59681" s="93"/>
    </row>
    <row r="59682" spans="14:16">
      <c r="N59682" s="102"/>
      <c r="O59682" s="93"/>
      <c r="P59682" s="93"/>
    </row>
    <row r="59683" spans="14:16">
      <c r="N59683" s="102"/>
      <c r="O59683" s="93"/>
      <c r="P59683" s="93"/>
    </row>
    <row r="59684" spans="14:16">
      <c r="N59684" s="102"/>
      <c r="O59684" s="93"/>
      <c r="P59684" s="93"/>
    </row>
    <row r="59685" spans="14:16">
      <c r="N59685" s="102"/>
      <c r="O59685" s="93"/>
      <c r="P59685" s="93"/>
    </row>
    <row r="59686" spans="14:16">
      <c r="N59686" s="102"/>
      <c r="O59686" s="93"/>
      <c r="P59686" s="93"/>
    </row>
    <row r="59687" spans="14:16">
      <c r="N59687" s="102"/>
      <c r="O59687" s="93"/>
      <c r="P59687" s="93"/>
    </row>
    <row r="59688" spans="14:16">
      <c r="N59688" s="102"/>
      <c r="O59688" s="93"/>
      <c r="P59688" s="93"/>
    </row>
    <row r="59689" spans="14:16">
      <c r="N59689" s="102"/>
      <c r="O59689" s="93"/>
      <c r="P59689" s="93"/>
    </row>
    <row r="59690" spans="14:16">
      <c r="N59690" s="102"/>
      <c r="O59690" s="93"/>
      <c r="P59690" s="93"/>
    </row>
    <row r="59691" spans="14:16">
      <c r="N59691" s="102"/>
      <c r="O59691" s="93"/>
      <c r="P59691" s="93"/>
    </row>
    <row r="59692" spans="14:16">
      <c r="N59692" s="102"/>
      <c r="O59692" s="93"/>
      <c r="P59692" s="93"/>
    </row>
    <row r="59693" spans="14:16">
      <c r="N59693" s="102"/>
      <c r="O59693" s="93"/>
      <c r="P59693" s="93"/>
    </row>
    <row r="59694" spans="14:16">
      <c r="N59694" s="102"/>
      <c r="O59694" s="93"/>
      <c r="P59694" s="93"/>
    </row>
    <row r="59695" spans="14:16">
      <c r="N59695" s="102"/>
      <c r="O59695" s="93"/>
      <c r="P59695" s="93"/>
    </row>
    <row r="59696" spans="14:16">
      <c r="N59696" s="102"/>
      <c r="O59696" s="93"/>
      <c r="P59696" s="93"/>
    </row>
    <row r="59697" spans="14:16">
      <c r="N59697" s="102"/>
      <c r="O59697" s="93"/>
      <c r="P59697" s="93"/>
    </row>
    <row r="59698" spans="14:16">
      <c r="N59698" s="102"/>
      <c r="O59698" s="93"/>
      <c r="P59698" s="93"/>
    </row>
    <row r="59699" spans="14:16">
      <c r="N59699" s="102"/>
      <c r="O59699" s="93"/>
      <c r="P59699" s="93"/>
    </row>
    <row r="59700" spans="14:16">
      <c r="N59700" s="102"/>
      <c r="O59700" s="93"/>
      <c r="P59700" s="93"/>
    </row>
    <row r="59701" spans="14:16">
      <c r="N59701" s="102"/>
      <c r="O59701" s="93"/>
      <c r="P59701" s="93"/>
    </row>
    <row r="59702" spans="14:16">
      <c r="N59702" s="102"/>
      <c r="O59702" s="93"/>
      <c r="P59702" s="93"/>
    </row>
    <row r="59703" spans="14:16">
      <c r="N59703" s="102"/>
      <c r="O59703" s="93"/>
      <c r="P59703" s="93"/>
    </row>
    <row r="59704" spans="14:16">
      <c r="N59704" s="102"/>
      <c r="O59704" s="93"/>
      <c r="P59704" s="93"/>
    </row>
    <row r="59705" spans="14:16">
      <c r="N59705" s="102"/>
      <c r="O59705" s="93"/>
      <c r="P59705" s="93"/>
    </row>
    <row r="59706" spans="14:16">
      <c r="N59706" s="102"/>
      <c r="O59706" s="93"/>
      <c r="P59706" s="93"/>
    </row>
    <row r="59707" spans="14:16">
      <c r="N59707" s="102"/>
      <c r="O59707" s="93"/>
      <c r="P59707" s="93"/>
    </row>
    <row r="59708" spans="14:16">
      <c r="N59708" s="102"/>
      <c r="O59708" s="93"/>
      <c r="P59708" s="93"/>
    </row>
    <row r="59709" spans="14:16">
      <c r="N59709" s="102"/>
      <c r="O59709" s="93"/>
      <c r="P59709" s="93"/>
    </row>
    <row r="59710" spans="14:16">
      <c r="N59710" s="102"/>
      <c r="O59710" s="93"/>
      <c r="P59710" s="93"/>
    </row>
    <row r="59711" spans="14:16">
      <c r="N59711" s="102"/>
      <c r="O59711" s="93"/>
      <c r="P59711" s="93"/>
    </row>
    <row r="59712" spans="14:16">
      <c r="N59712" s="102"/>
      <c r="O59712" s="93"/>
      <c r="P59712" s="93"/>
    </row>
    <row r="59713" spans="14:16">
      <c r="N59713" s="102"/>
      <c r="O59713" s="93"/>
      <c r="P59713" s="93"/>
    </row>
    <row r="59714" spans="14:16">
      <c r="N59714" s="102"/>
      <c r="O59714" s="93"/>
      <c r="P59714" s="93"/>
    </row>
    <row r="59715" spans="14:16">
      <c r="N59715" s="102"/>
      <c r="O59715" s="93"/>
      <c r="P59715" s="93"/>
    </row>
    <row r="59716" spans="14:16">
      <c r="N59716" s="102"/>
      <c r="O59716" s="93"/>
      <c r="P59716" s="93"/>
    </row>
    <row r="59717" spans="14:16">
      <c r="N59717" s="102"/>
      <c r="O59717" s="93"/>
      <c r="P59717" s="93"/>
    </row>
    <row r="59718" spans="14:16">
      <c r="N59718" s="102"/>
      <c r="O59718" s="93"/>
      <c r="P59718" s="93"/>
    </row>
    <row r="59719" spans="14:16">
      <c r="N59719" s="102"/>
      <c r="O59719" s="93"/>
      <c r="P59719" s="93"/>
    </row>
    <row r="59720" spans="14:16">
      <c r="N59720" s="102"/>
      <c r="O59720" s="93"/>
      <c r="P59720" s="93"/>
    </row>
    <row r="59721" spans="14:16">
      <c r="N59721" s="102"/>
      <c r="O59721" s="93"/>
      <c r="P59721" s="93"/>
    </row>
    <row r="59722" spans="14:16">
      <c r="N59722" s="102"/>
      <c r="O59722" s="93"/>
      <c r="P59722" s="93"/>
    </row>
    <row r="59723" spans="14:16">
      <c r="N59723" s="102"/>
      <c r="O59723" s="93"/>
      <c r="P59723" s="93"/>
    </row>
    <row r="59724" spans="14:16">
      <c r="N59724" s="102"/>
      <c r="O59724" s="93"/>
      <c r="P59724" s="93"/>
    </row>
    <row r="59725" spans="14:16">
      <c r="N59725" s="102"/>
      <c r="O59725" s="93"/>
      <c r="P59725" s="93"/>
    </row>
    <row r="59726" spans="14:16">
      <c r="N59726" s="102"/>
      <c r="O59726" s="93"/>
      <c r="P59726" s="93"/>
    </row>
    <row r="59727" spans="14:16">
      <c r="N59727" s="102"/>
      <c r="O59727" s="93"/>
      <c r="P59727" s="93"/>
    </row>
    <row r="59728" spans="14:16">
      <c r="N59728" s="102"/>
      <c r="O59728" s="93"/>
      <c r="P59728" s="93"/>
    </row>
    <row r="59729" spans="14:16">
      <c r="N59729" s="102"/>
      <c r="O59729" s="93"/>
      <c r="P59729" s="93"/>
    </row>
    <row r="59730" spans="14:16">
      <c r="N59730" s="102"/>
      <c r="O59730" s="93"/>
      <c r="P59730" s="93"/>
    </row>
    <row r="59731" spans="14:16">
      <c r="N59731" s="102"/>
      <c r="O59731" s="93"/>
      <c r="P59731" s="93"/>
    </row>
    <row r="59732" spans="14:16">
      <c r="N59732" s="102"/>
      <c r="O59732" s="93"/>
      <c r="P59732" s="93"/>
    </row>
    <row r="59733" spans="14:16">
      <c r="N59733" s="102"/>
      <c r="O59733" s="93"/>
      <c r="P59733" s="93"/>
    </row>
    <row r="59734" spans="14:16">
      <c r="N59734" s="102"/>
      <c r="O59734" s="93"/>
      <c r="P59734" s="93"/>
    </row>
    <row r="59735" spans="14:16">
      <c r="N59735" s="102"/>
      <c r="O59735" s="93"/>
      <c r="P59735" s="93"/>
    </row>
    <row r="59736" spans="14:16">
      <c r="N59736" s="102"/>
      <c r="O59736" s="93"/>
      <c r="P59736" s="93"/>
    </row>
    <row r="59737" spans="14:16">
      <c r="N59737" s="102"/>
      <c r="O59737" s="93"/>
      <c r="P59737" s="93"/>
    </row>
    <row r="59738" spans="14:16">
      <c r="N59738" s="102"/>
      <c r="O59738" s="93"/>
      <c r="P59738" s="93"/>
    </row>
    <row r="59739" spans="14:16">
      <c r="N59739" s="102"/>
      <c r="O59739" s="93"/>
      <c r="P59739" s="93"/>
    </row>
    <row r="59740" spans="14:16">
      <c r="N59740" s="102"/>
      <c r="O59740" s="93"/>
      <c r="P59740" s="93"/>
    </row>
    <row r="59741" spans="14:16">
      <c r="N59741" s="102"/>
      <c r="O59741" s="93"/>
      <c r="P59741" s="93"/>
    </row>
    <row r="59742" spans="14:16">
      <c r="N59742" s="102"/>
      <c r="O59742" s="93"/>
      <c r="P59742" s="93"/>
    </row>
    <row r="59743" spans="14:16">
      <c r="N59743" s="102"/>
      <c r="O59743" s="93"/>
      <c r="P59743" s="93"/>
    </row>
    <row r="59744" spans="14:16">
      <c r="N59744" s="102"/>
      <c r="O59744" s="93"/>
      <c r="P59744" s="93"/>
    </row>
    <row r="59745" spans="14:16">
      <c r="N59745" s="102"/>
      <c r="O59745" s="93"/>
      <c r="P59745" s="93"/>
    </row>
    <row r="59746" spans="14:16">
      <c r="N59746" s="102"/>
      <c r="O59746" s="93"/>
      <c r="P59746" s="93"/>
    </row>
    <row r="59747" spans="14:16">
      <c r="N59747" s="102"/>
      <c r="O59747" s="93"/>
      <c r="P59747" s="93"/>
    </row>
    <row r="59748" spans="14:16">
      <c r="N59748" s="102"/>
      <c r="O59748" s="93"/>
      <c r="P59748" s="93"/>
    </row>
    <row r="59749" spans="14:16">
      <c r="N59749" s="102"/>
      <c r="O59749" s="93"/>
      <c r="P59749" s="93"/>
    </row>
    <row r="59750" spans="14:16">
      <c r="N59750" s="102"/>
      <c r="O59750" s="93"/>
      <c r="P59750" s="93"/>
    </row>
    <row r="59751" spans="14:16">
      <c r="N59751" s="102"/>
      <c r="O59751" s="93"/>
      <c r="P59751" s="93"/>
    </row>
    <row r="59752" spans="14:16">
      <c r="N59752" s="102"/>
      <c r="O59752" s="93"/>
      <c r="P59752" s="93"/>
    </row>
    <row r="59753" spans="14:16">
      <c r="N59753" s="102"/>
      <c r="O59753" s="93"/>
      <c r="P59753" s="93"/>
    </row>
    <row r="59754" spans="14:16">
      <c r="N59754" s="102"/>
      <c r="O59754" s="93"/>
      <c r="P59754" s="93"/>
    </row>
    <row r="59755" spans="14:16">
      <c r="N59755" s="102"/>
      <c r="O59755" s="93"/>
      <c r="P59755" s="93"/>
    </row>
    <row r="59756" spans="14:16">
      <c r="N59756" s="102"/>
      <c r="O59756" s="93"/>
      <c r="P59756" s="93"/>
    </row>
    <row r="59757" spans="14:16">
      <c r="N59757" s="102"/>
      <c r="O59757" s="93"/>
      <c r="P59757" s="93"/>
    </row>
    <row r="59758" spans="14:16">
      <c r="N59758" s="102"/>
      <c r="O59758" s="93"/>
      <c r="P59758" s="93"/>
    </row>
    <row r="59759" spans="14:16">
      <c r="N59759" s="102"/>
      <c r="O59759" s="93"/>
      <c r="P59759" s="93"/>
    </row>
    <row r="59760" spans="14:16">
      <c r="N59760" s="102"/>
      <c r="O59760" s="93"/>
      <c r="P59760" s="93"/>
    </row>
    <row r="59761" spans="14:16">
      <c r="N59761" s="102"/>
      <c r="O59761" s="93"/>
      <c r="P59761" s="93"/>
    </row>
    <row r="59762" spans="14:16">
      <c r="N59762" s="102"/>
      <c r="O59762" s="93"/>
      <c r="P59762" s="93"/>
    </row>
    <row r="59763" spans="14:16">
      <c r="N59763" s="102"/>
      <c r="O59763" s="93"/>
      <c r="P59763" s="93"/>
    </row>
    <row r="59764" spans="14:16">
      <c r="N59764" s="102"/>
      <c r="O59764" s="93"/>
      <c r="P59764" s="93"/>
    </row>
    <row r="59765" spans="14:16">
      <c r="N59765" s="102"/>
      <c r="O59765" s="93"/>
      <c r="P59765" s="93"/>
    </row>
    <row r="59766" spans="14:16">
      <c r="N59766" s="102"/>
      <c r="O59766" s="93"/>
      <c r="P59766" s="93"/>
    </row>
    <row r="59767" spans="14:16">
      <c r="N59767" s="102"/>
      <c r="O59767" s="93"/>
      <c r="P59767" s="93"/>
    </row>
    <row r="59768" spans="14:16">
      <c r="N59768" s="102"/>
      <c r="O59768" s="93"/>
      <c r="P59768" s="93"/>
    </row>
    <row r="59769" spans="14:16">
      <c r="N59769" s="102"/>
      <c r="O59769" s="93"/>
      <c r="P59769" s="93"/>
    </row>
    <row r="59770" spans="14:16">
      <c r="N59770" s="102"/>
      <c r="O59770" s="93"/>
      <c r="P59770" s="93"/>
    </row>
    <row r="59771" spans="14:16">
      <c r="N59771" s="102"/>
      <c r="O59771" s="93"/>
      <c r="P59771" s="93"/>
    </row>
    <row r="59772" spans="14:16">
      <c r="N59772" s="102"/>
      <c r="O59772" s="93"/>
      <c r="P59772" s="93"/>
    </row>
    <row r="59773" spans="14:16">
      <c r="N59773" s="102"/>
      <c r="O59773" s="93"/>
      <c r="P59773" s="93"/>
    </row>
    <row r="59774" spans="14:16">
      <c r="N59774" s="102"/>
      <c r="O59774" s="93"/>
      <c r="P59774" s="93"/>
    </row>
    <row r="59775" spans="14:16">
      <c r="N59775" s="102"/>
      <c r="O59775" s="93"/>
      <c r="P59775" s="93"/>
    </row>
    <row r="59776" spans="14:16">
      <c r="N59776" s="102"/>
      <c r="O59776" s="93"/>
      <c r="P59776" s="93"/>
    </row>
    <row r="59777" spans="14:16">
      <c r="N59777" s="102"/>
      <c r="O59777" s="93"/>
      <c r="P59777" s="93"/>
    </row>
    <row r="59778" spans="14:16">
      <c r="N59778" s="102"/>
      <c r="O59778" s="93"/>
      <c r="P59778" s="93"/>
    </row>
    <row r="59779" spans="14:16">
      <c r="N59779" s="102"/>
      <c r="O59779" s="93"/>
      <c r="P59779" s="93"/>
    </row>
    <row r="59780" spans="14:16">
      <c r="N59780" s="102"/>
      <c r="O59780" s="93"/>
      <c r="P59780" s="93"/>
    </row>
    <row r="59781" spans="14:16">
      <c r="N59781" s="102"/>
      <c r="O59781" s="93"/>
      <c r="P59781" s="93"/>
    </row>
    <row r="59782" spans="14:16">
      <c r="N59782" s="102"/>
      <c r="O59782" s="93"/>
      <c r="P59782" s="93"/>
    </row>
    <row r="59783" spans="14:16">
      <c r="N59783" s="102"/>
      <c r="O59783" s="93"/>
      <c r="P59783" s="93"/>
    </row>
    <row r="59784" spans="14:16">
      <c r="N59784" s="102"/>
      <c r="O59784" s="93"/>
      <c r="P59784" s="93"/>
    </row>
    <row r="59785" spans="14:16">
      <c r="N59785" s="102"/>
      <c r="O59785" s="93"/>
      <c r="P59785" s="93"/>
    </row>
    <row r="59786" spans="14:16">
      <c r="N59786" s="102"/>
      <c r="O59786" s="93"/>
      <c r="P59786" s="93"/>
    </row>
    <row r="59787" spans="14:16">
      <c r="N59787" s="102"/>
      <c r="O59787" s="93"/>
      <c r="P59787" s="93"/>
    </row>
    <row r="59788" spans="14:16">
      <c r="N59788" s="102"/>
      <c r="O59788" s="93"/>
      <c r="P59788" s="93"/>
    </row>
    <row r="59789" spans="14:16">
      <c r="N59789" s="102"/>
      <c r="O59789" s="93"/>
      <c r="P59789" s="93"/>
    </row>
    <row r="59790" spans="14:16">
      <c r="N59790" s="102"/>
      <c r="O59790" s="93"/>
      <c r="P59790" s="93"/>
    </row>
    <row r="59791" spans="14:16">
      <c r="N59791" s="102"/>
      <c r="O59791" s="93"/>
      <c r="P59791" s="93"/>
    </row>
    <row r="59792" spans="14:16">
      <c r="N59792" s="102"/>
      <c r="O59792" s="93"/>
      <c r="P59792" s="93"/>
    </row>
    <row r="59793" spans="14:16">
      <c r="N59793" s="102"/>
      <c r="O59793" s="93"/>
      <c r="P59793" s="93"/>
    </row>
    <row r="59794" spans="14:16">
      <c r="N59794" s="102"/>
      <c r="O59794" s="93"/>
      <c r="P59794" s="93"/>
    </row>
    <row r="59795" spans="14:16">
      <c r="N59795" s="102"/>
      <c r="O59795" s="93"/>
      <c r="P59795" s="93"/>
    </row>
    <row r="59796" spans="14:16">
      <c r="N59796" s="102"/>
      <c r="O59796" s="93"/>
      <c r="P59796" s="93"/>
    </row>
    <row r="59797" spans="14:16">
      <c r="N59797" s="102"/>
      <c r="O59797" s="93"/>
      <c r="P59797" s="93"/>
    </row>
    <row r="59798" spans="14:16">
      <c r="N59798" s="102"/>
      <c r="O59798" s="93"/>
      <c r="P59798" s="93"/>
    </row>
    <row r="59799" spans="14:16">
      <c r="N59799" s="102"/>
      <c r="O59799" s="93"/>
      <c r="P59799" s="93"/>
    </row>
    <row r="59800" spans="14:16">
      <c r="N59800" s="102"/>
      <c r="O59800" s="93"/>
      <c r="P59800" s="93"/>
    </row>
    <row r="59801" spans="14:16">
      <c r="N59801" s="102"/>
      <c r="O59801" s="93"/>
      <c r="P59801" s="93"/>
    </row>
    <row r="59802" spans="14:16">
      <c r="N59802" s="102"/>
      <c r="O59802" s="93"/>
      <c r="P59802" s="93"/>
    </row>
    <row r="59803" spans="14:16">
      <c r="N59803" s="102"/>
      <c r="O59803" s="93"/>
      <c r="P59803" s="93"/>
    </row>
    <row r="59804" spans="14:16">
      <c r="N59804" s="102"/>
      <c r="O59804" s="93"/>
      <c r="P59804" s="93"/>
    </row>
    <row r="59805" spans="14:16">
      <c r="N59805" s="102"/>
      <c r="O59805" s="93"/>
      <c r="P59805" s="93"/>
    </row>
    <row r="59806" spans="14:16">
      <c r="N59806" s="102"/>
      <c r="O59806" s="93"/>
      <c r="P59806" s="93"/>
    </row>
    <row r="59807" spans="14:16">
      <c r="N59807" s="102"/>
      <c r="O59807" s="93"/>
      <c r="P59807" s="93"/>
    </row>
    <row r="59808" spans="14:16">
      <c r="N59808" s="102"/>
      <c r="O59808" s="93"/>
      <c r="P59808" s="93"/>
    </row>
    <row r="59809" spans="14:16">
      <c r="N59809" s="102"/>
      <c r="O59809" s="93"/>
      <c r="P59809" s="93"/>
    </row>
    <row r="59810" spans="14:16">
      <c r="N59810" s="102"/>
      <c r="O59810" s="93"/>
      <c r="P59810" s="93"/>
    </row>
    <row r="59811" spans="14:16">
      <c r="N59811" s="102"/>
      <c r="O59811" s="93"/>
      <c r="P59811" s="93"/>
    </row>
    <row r="59812" spans="14:16">
      <c r="N59812" s="102"/>
      <c r="O59812" s="93"/>
      <c r="P59812" s="93"/>
    </row>
    <row r="59813" spans="14:16">
      <c r="N59813" s="102"/>
      <c r="O59813" s="93"/>
      <c r="P59813" s="93"/>
    </row>
    <row r="59814" spans="14:16">
      <c r="N59814" s="102"/>
      <c r="O59814" s="93"/>
      <c r="P59814" s="93"/>
    </row>
    <row r="59815" spans="14:16">
      <c r="N59815" s="102"/>
      <c r="O59815" s="93"/>
      <c r="P59815" s="93"/>
    </row>
    <row r="59816" spans="14:16">
      <c r="N59816" s="102"/>
      <c r="O59816" s="93"/>
      <c r="P59816" s="93"/>
    </row>
    <row r="59817" spans="14:16">
      <c r="N59817" s="102"/>
      <c r="O59817" s="93"/>
      <c r="P59817" s="93"/>
    </row>
    <row r="59818" spans="14:16">
      <c r="N59818" s="102"/>
      <c r="O59818" s="93"/>
      <c r="P59818" s="93"/>
    </row>
    <row r="59819" spans="14:16">
      <c r="N59819" s="102"/>
      <c r="O59819" s="93"/>
      <c r="P59819" s="93"/>
    </row>
    <row r="59820" spans="14:16">
      <c r="N59820" s="102"/>
      <c r="O59820" s="93"/>
      <c r="P59820" s="93"/>
    </row>
    <row r="59821" spans="14:16">
      <c r="N59821" s="102"/>
      <c r="O59821" s="93"/>
      <c r="P59821" s="93"/>
    </row>
    <row r="59822" spans="14:16">
      <c r="N59822" s="102"/>
      <c r="O59822" s="93"/>
      <c r="P59822" s="93"/>
    </row>
    <row r="59823" spans="14:16">
      <c r="N59823" s="102"/>
      <c r="O59823" s="93"/>
      <c r="P59823" s="93"/>
    </row>
    <row r="59824" spans="14:16">
      <c r="N59824" s="102"/>
      <c r="O59824" s="93"/>
      <c r="P59824" s="93"/>
    </row>
    <row r="59825" spans="14:16">
      <c r="N59825" s="102"/>
      <c r="O59825" s="93"/>
      <c r="P59825" s="93"/>
    </row>
    <row r="59826" spans="14:16">
      <c r="N59826" s="102"/>
      <c r="O59826" s="93"/>
      <c r="P59826" s="93"/>
    </row>
    <row r="59827" spans="14:16">
      <c r="N59827" s="102"/>
      <c r="O59827" s="93"/>
      <c r="P59827" s="93"/>
    </row>
    <row r="59828" spans="14:16">
      <c r="N59828" s="102"/>
      <c r="O59828" s="93"/>
      <c r="P59828" s="93"/>
    </row>
    <row r="59829" spans="14:16">
      <c r="N59829" s="102"/>
      <c r="O59829" s="93"/>
      <c r="P59829" s="93"/>
    </row>
    <row r="59830" spans="14:16">
      <c r="N59830" s="102"/>
      <c r="O59830" s="93"/>
      <c r="P59830" s="93"/>
    </row>
    <row r="59831" spans="14:16">
      <c r="N59831" s="102"/>
      <c r="O59831" s="93"/>
      <c r="P59831" s="93"/>
    </row>
    <row r="59832" spans="14:16">
      <c r="N59832" s="102"/>
      <c r="O59832" s="93"/>
      <c r="P59832" s="93"/>
    </row>
    <row r="59833" spans="14:16">
      <c r="N59833" s="102"/>
      <c r="O59833" s="93"/>
      <c r="P59833" s="93"/>
    </row>
    <row r="59834" spans="14:16">
      <c r="N59834" s="102"/>
      <c r="O59834" s="93"/>
      <c r="P59834" s="93"/>
    </row>
    <row r="59835" spans="14:16">
      <c r="N59835" s="102"/>
      <c r="O59835" s="93"/>
      <c r="P59835" s="93"/>
    </row>
    <row r="59836" spans="14:16">
      <c r="N59836" s="102"/>
      <c r="O59836" s="93"/>
      <c r="P59836" s="93"/>
    </row>
    <row r="59837" spans="14:16">
      <c r="N59837" s="102"/>
      <c r="O59837" s="93"/>
      <c r="P59837" s="93"/>
    </row>
    <row r="59838" spans="14:16">
      <c r="N59838" s="102"/>
      <c r="O59838" s="93"/>
      <c r="P59838" s="93"/>
    </row>
    <row r="59839" spans="14:16">
      <c r="N59839" s="102"/>
      <c r="O59839" s="93"/>
      <c r="P59839" s="93"/>
    </row>
    <row r="59840" spans="14:16">
      <c r="N59840" s="102"/>
      <c r="O59840" s="93"/>
      <c r="P59840" s="93"/>
    </row>
    <row r="59841" spans="14:16">
      <c r="N59841" s="102"/>
      <c r="O59841" s="93"/>
      <c r="P59841" s="93"/>
    </row>
    <row r="59842" spans="14:16">
      <c r="N59842" s="102"/>
      <c r="O59842" s="93"/>
      <c r="P59842" s="93"/>
    </row>
    <row r="59843" spans="14:16">
      <c r="N59843" s="102"/>
      <c r="O59843" s="93"/>
      <c r="P59843" s="93"/>
    </row>
    <row r="59844" spans="14:16">
      <c r="N59844" s="102"/>
      <c r="O59844" s="93"/>
      <c r="P59844" s="93"/>
    </row>
    <row r="59845" spans="14:16">
      <c r="N59845" s="102"/>
      <c r="O59845" s="93"/>
      <c r="P59845" s="93"/>
    </row>
    <row r="59846" spans="14:16">
      <c r="N59846" s="102"/>
      <c r="O59846" s="93"/>
      <c r="P59846" s="93"/>
    </row>
    <row r="59847" spans="14:16">
      <c r="N59847" s="102"/>
      <c r="O59847" s="93"/>
      <c r="P59847" s="93"/>
    </row>
    <row r="59848" spans="14:16">
      <c r="N59848" s="102"/>
      <c r="O59848" s="93"/>
      <c r="P59848" s="93"/>
    </row>
    <row r="59849" spans="14:16">
      <c r="N59849" s="102"/>
      <c r="O59849" s="93"/>
      <c r="P59849" s="93"/>
    </row>
    <row r="59850" spans="14:16">
      <c r="N59850" s="102"/>
      <c r="O59850" s="93"/>
      <c r="P59850" s="93"/>
    </row>
    <row r="59851" spans="14:16">
      <c r="N59851" s="102"/>
      <c r="O59851" s="93"/>
      <c r="P59851" s="93"/>
    </row>
    <row r="59852" spans="14:16">
      <c r="N59852" s="102"/>
      <c r="O59852" s="93"/>
      <c r="P59852" s="93"/>
    </row>
    <row r="59853" spans="14:16">
      <c r="N59853" s="102"/>
      <c r="O59853" s="93"/>
      <c r="P59853" s="93"/>
    </row>
    <row r="59854" spans="14:16">
      <c r="N59854" s="102"/>
      <c r="O59854" s="93"/>
      <c r="P59854" s="93"/>
    </row>
    <row r="59855" spans="14:16">
      <c r="N59855" s="102"/>
      <c r="O59855" s="93"/>
      <c r="P59855" s="93"/>
    </row>
    <row r="59856" spans="14:16">
      <c r="N59856" s="102"/>
      <c r="O59856" s="93"/>
      <c r="P59856" s="93"/>
    </row>
    <row r="59857" spans="14:16">
      <c r="N59857" s="102"/>
      <c r="O59857" s="93"/>
      <c r="P59857" s="93"/>
    </row>
    <row r="59858" spans="14:16">
      <c r="N59858" s="102"/>
      <c r="O59858" s="93"/>
      <c r="P59858" s="93"/>
    </row>
    <row r="59859" spans="14:16">
      <c r="N59859" s="102"/>
      <c r="O59859" s="93"/>
      <c r="P59859" s="93"/>
    </row>
    <row r="59860" spans="14:16">
      <c r="N59860" s="102"/>
      <c r="O59860" s="93"/>
      <c r="P59860" s="93"/>
    </row>
    <row r="59861" spans="14:16">
      <c r="N59861" s="102"/>
      <c r="O59861" s="93"/>
      <c r="P59861" s="93"/>
    </row>
    <row r="59862" spans="14:16">
      <c r="N59862" s="102"/>
      <c r="O59862" s="93"/>
      <c r="P59862" s="93"/>
    </row>
    <row r="59863" spans="14:16">
      <c r="N59863" s="102"/>
      <c r="O59863" s="93"/>
      <c r="P59863" s="93"/>
    </row>
    <row r="59864" spans="14:16">
      <c r="N59864" s="102"/>
      <c r="O59864" s="93"/>
      <c r="P59864" s="93"/>
    </row>
    <row r="59865" spans="14:16">
      <c r="N59865" s="102"/>
      <c r="O59865" s="93"/>
      <c r="P59865" s="93"/>
    </row>
    <row r="59866" spans="14:16">
      <c r="N59866" s="102"/>
      <c r="O59866" s="93"/>
      <c r="P59866" s="93"/>
    </row>
    <row r="59867" spans="14:16">
      <c r="N59867" s="102"/>
      <c r="O59867" s="93"/>
      <c r="P59867" s="93"/>
    </row>
    <row r="59868" spans="14:16">
      <c r="N59868" s="102"/>
      <c r="O59868" s="93"/>
      <c r="P59868" s="93"/>
    </row>
    <row r="59869" spans="14:16">
      <c r="N59869" s="102"/>
      <c r="O59869" s="93"/>
      <c r="P59869" s="93"/>
    </row>
    <row r="59870" spans="14:16">
      <c r="N59870" s="102"/>
      <c r="O59870" s="93"/>
      <c r="P59870" s="93"/>
    </row>
    <row r="59871" spans="14:16">
      <c r="N59871" s="102"/>
      <c r="O59871" s="93"/>
      <c r="P59871" s="93"/>
    </row>
    <row r="59872" spans="14:16">
      <c r="N59872" s="102"/>
      <c r="O59872" s="93"/>
      <c r="P59872" s="93"/>
    </row>
    <row r="59873" spans="14:16">
      <c r="N59873" s="102"/>
      <c r="O59873" s="93"/>
      <c r="P59873" s="93"/>
    </row>
    <row r="59874" spans="14:16">
      <c r="N59874" s="102"/>
      <c r="O59874" s="93"/>
      <c r="P59874" s="93"/>
    </row>
    <row r="59875" spans="14:16">
      <c r="N59875" s="102"/>
      <c r="O59875" s="93"/>
      <c r="P59875" s="93"/>
    </row>
    <row r="59876" spans="14:16">
      <c r="N59876" s="102"/>
      <c r="O59876" s="93"/>
      <c r="P59876" s="93"/>
    </row>
    <row r="59877" spans="14:16">
      <c r="N59877" s="102"/>
      <c r="O59877" s="93"/>
      <c r="P59877" s="93"/>
    </row>
    <row r="59878" spans="14:16">
      <c r="N59878" s="102"/>
      <c r="O59878" s="93"/>
      <c r="P59878" s="93"/>
    </row>
    <row r="59879" spans="14:16">
      <c r="N59879" s="102"/>
      <c r="O59879" s="93"/>
      <c r="P59879" s="93"/>
    </row>
    <row r="59880" spans="14:16">
      <c r="N59880" s="102"/>
      <c r="O59880" s="93"/>
      <c r="P59880" s="93"/>
    </row>
    <row r="59881" spans="14:16">
      <c r="N59881" s="102"/>
      <c r="O59881" s="93"/>
      <c r="P59881" s="93"/>
    </row>
    <row r="59882" spans="14:16">
      <c r="N59882" s="102"/>
      <c r="O59882" s="93"/>
      <c r="P59882" s="93"/>
    </row>
    <row r="59883" spans="14:16">
      <c r="N59883" s="102"/>
      <c r="O59883" s="93"/>
      <c r="P59883" s="93"/>
    </row>
    <row r="59884" spans="14:16">
      <c r="N59884" s="102"/>
      <c r="O59884" s="93"/>
      <c r="P59884" s="93"/>
    </row>
    <row r="59885" spans="14:16">
      <c r="N59885" s="102"/>
      <c r="O59885" s="93"/>
      <c r="P59885" s="93"/>
    </row>
    <row r="59886" spans="14:16">
      <c r="N59886" s="102"/>
      <c r="O59886" s="93"/>
      <c r="P59886" s="93"/>
    </row>
    <row r="59887" spans="14:16">
      <c r="N59887" s="102"/>
      <c r="O59887" s="93"/>
      <c r="P59887" s="93"/>
    </row>
    <row r="59888" spans="14:16">
      <c r="N59888" s="102"/>
      <c r="O59888" s="93"/>
      <c r="P59888" s="93"/>
    </row>
    <row r="59889" spans="14:16">
      <c r="N59889" s="102"/>
      <c r="O59889" s="93"/>
      <c r="P59889" s="93"/>
    </row>
    <row r="59890" spans="14:16">
      <c r="N59890" s="102"/>
      <c r="O59890" s="93"/>
      <c r="P59890" s="93"/>
    </row>
    <row r="59891" spans="14:16">
      <c r="N59891" s="102"/>
      <c r="O59891" s="93"/>
      <c r="P59891" s="93"/>
    </row>
    <row r="59892" spans="14:16">
      <c r="N59892" s="102"/>
      <c r="O59892" s="93"/>
      <c r="P59892" s="93"/>
    </row>
    <row r="59893" spans="14:16">
      <c r="N59893" s="102"/>
      <c r="O59893" s="93"/>
      <c r="P59893" s="93"/>
    </row>
    <row r="59894" spans="14:16">
      <c r="N59894" s="102"/>
      <c r="O59894" s="93"/>
      <c r="P59894" s="93"/>
    </row>
    <row r="59895" spans="14:16">
      <c r="N59895" s="102"/>
      <c r="O59895" s="93"/>
      <c r="P59895" s="93"/>
    </row>
    <row r="59896" spans="14:16">
      <c r="N59896" s="102"/>
      <c r="O59896" s="93"/>
      <c r="P59896" s="93"/>
    </row>
    <row r="59897" spans="14:16">
      <c r="N59897" s="102"/>
      <c r="O59897" s="93"/>
      <c r="P59897" s="93"/>
    </row>
    <row r="59898" spans="14:16">
      <c r="N59898" s="102"/>
      <c r="O59898" s="93"/>
      <c r="P59898" s="93"/>
    </row>
    <row r="59899" spans="14:16">
      <c r="N59899" s="102"/>
      <c r="O59899" s="93"/>
      <c r="P59899" s="93"/>
    </row>
    <row r="59900" spans="14:16">
      <c r="N59900" s="102"/>
      <c r="O59900" s="93"/>
      <c r="P59900" s="93"/>
    </row>
    <row r="59901" spans="14:16">
      <c r="N59901" s="102"/>
      <c r="O59901" s="93"/>
      <c r="P59901" s="93"/>
    </row>
    <row r="59902" spans="14:16">
      <c r="N59902" s="102"/>
      <c r="O59902" s="93"/>
      <c r="P59902" s="93"/>
    </row>
    <row r="59903" spans="14:16">
      <c r="N59903" s="102"/>
      <c r="O59903" s="93"/>
      <c r="P59903" s="93"/>
    </row>
    <row r="59904" spans="14:16">
      <c r="N59904" s="102"/>
      <c r="O59904" s="93"/>
      <c r="P59904" s="93"/>
    </row>
    <row r="59905" spans="14:16">
      <c r="N59905" s="102"/>
      <c r="O59905" s="93"/>
      <c r="P59905" s="93"/>
    </row>
    <row r="59906" spans="14:16">
      <c r="N59906" s="102"/>
      <c r="O59906" s="93"/>
      <c r="P59906" s="93"/>
    </row>
    <row r="59907" spans="14:16">
      <c r="N59907" s="102"/>
      <c r="O59907" s="93"/>
      <c r="P59907" s="93"/>
    </row>
    <row r="59908" spans="14:16">
      <c r="N59908" s="102"/>
      <c r="O59908" s="93"/>
      <c r="P59908" s="93"/>
    </row>
    <row r="59909" spans="14:16">
      <c r="N59909" s="102"/>
      <c r="O59909" s="93"/>
      <c r="P59909" s="93"/>
    </row>
    <row r="59910" spans="14:16">
      <c r="N59910" s="102"/>
      <c r="O59910" s="93"/>
      <c r="P59910" s="93"/>
    </row>
    <row r="59911" spans="14:16">
      <c r="N59911" s="102"/>
      <c r="O59911" s="93"/>
      <c r="P59911" s="93"/>
    </row>
    <row r="59912" spans="14:16">
      <c r="N59912" s="102"/>
      <c r="O59912" s="93"/>
      <c r="P59912" s="93"/>
    </row>
    <row r="59913" spans="14:16">
      <c r="N59913" s="102"/>
      <c r="O59913" s="93"/>
      <c r="P59913" s="93"/>
    </row>
    <row r="59914" spans="14:16">
      <c r="N59914" s="102"/>
      <c r="O59914" s="93"/>
      <c r="P59914" s="93"/>
    </row>
    <row r="59915" spans="14:16">
      <c r="N59915" s="102"/>
      <c r="O59915" s="93"/>
      <c r="P59915" s="93"/>
    </row>
    <row r="59916" spans="14:16">
      <c r="N59916" s="102"/>
      <c r="O59916" s="93"/>
      <c r="P59916" s="93"/>
    </row>
    <row r="59917" spans="14:16">
      <c r="N59917" s="102"/>
      <c r="O59917" s="93"/>
      <c r="P59917" s="93"/>
    </row>
    <row r="59918" spans="14:16">
      <c r="N59918" s="102"/>
      <c r="O59918" s="93"/>
      <c r="P59918" s="93"/>
    </row>
    <row r="59919" spans="14:16">
      <c r="N59919" s="102"/>
      <c r="O59919" s="93"/>
      <c r="P59919" s="93"/>
    </row>
    <row r="59920" spans="14:16">
      <c r="N59920" s="102"/>
      <c r="O59920" s="93"/>
      <c r="P59920" s="93"/>
    </row>
    <row r="59921" spans="14:16">
      <c r="N59921" s="102"/>
      <c r="O59921" s="93"/>
      <c r="P59921" s="93"/>
    </row>
    <row r="59922" spans="14:16">
      <c r="N59922" s="102"/>
      <c r="O59922" s="93"/>
      <c r="P59922" s="93"/>
    </row>
    <row r="59923" spans="14:16">
      <c r="N59923" s="102"/>
      <c r="O59923" s="93"/>
      <c r="P59923" s="93"/>
    </row>
    <row r="59924" spans="14:16">
      <c r="N59924" s="102"/>
      <c r="O59924" s="93"/>
      <c r="P59924" s="93"/>
    </row>
    <row r="59925" spans="14:16">
      <c r="N59925" s="102"/>
      <c r="O59925" s="93"/>
      <c r="P59925" s="93"/>
    </row>
    <row r="59926" spans="14:16">
      <c r="N59926" s="102"/>
      <c r="O59926" s="93"/>
      <c r="P59926" s="93"/>
    </row>
    <row r="59927" spans="14:16">
      <c r="N59927" s="102"/>
      <c r="O59927" s="93"/>
      <c r="P59927" s="93"/>
    </row>
    <row r="59928" spans="14:16">
      <c r="N59928" s="102"/>
      <c r="O59928" s="93"/>
      <c r="P59928" s="93"/>
    </row>
    <row r="59929" spans="14:16">
      <c r="N59929" s="102"/>
      <c r="O59929" s="93"/>
      <c r="P59929" s="93"/>
    </row>
    <row r="59930" spans="14:16">
      <c r="N59930" s="102"/>
      <c r="O59930" s="93"/>
      <c r="P59930" s="93"/>
    </row>
    <row r="59931" spans="14:16">
      <c r="N59931" s="102"/>
      <c r="O59931" s="93"/>
      <c r="P59931" s="93"/>
    </row>
    <row r="59932" spans="14:16">
      <c r="N59932" s="102"/>
      <c r="O59932" s="93"/>
      <c r="P59932" s="93"/>
    </row>
    <row r="59933" spans="14:16">
      <c r="N59933" s="102"/>
      <c r="O59933" s="93"/>
      <c r="P59933" s="93"/>
    </row>
    <row r="59934" spans="14:16">
      <c r="N59934" s="102"/>
      <c r="O59934" s="93"/>
      <c r="P59934" s="93"/>
    </row>
    <row r="59935" spans="14:16">
      <c r="N59935" s="102"/>
      <c r="O59935" s="93"/>
      <c r="P59935" s="93"/>
    </row>
    <row r="59936" spans="14:16">
      <c r="N59936" s="102"/>
      <c r="O59936" s="93"/>
      <c r="P59936" s="93"/>
    </row>
    <row r="59937" spans="14:16">
      <c r="N59937" s="102"/>
      <c r="O59937" s="93"/>
      <c r="P59937" s="93"/>
    </row>
    <row r="59938" spans="14:16">
      <c r="N59938" s="102"/>
      <c r="O59938" s="93"/>
      <c r="P59938" s="93"/>
    </row>
    <row r="59939" spans="14:16">
      <c r="N59939" s="102"/>
      <c r="O59939" s="93"/>
      <c r="P59939" s="93"/>
    </row>
    <row r="59940" spans="14:16">
      <c r="N59940" s="102"/>
      <c r="O59940" s="93"/>
      <c r="P59940" s="93"/>
    </row>
    <row r="59941" spans="14:16">
      <c r="N59941" s="102"/>
      <c r="O59941" s="93"/>
      <c r="P59941" s="93"/>
    </row>
    <row r="59942" spans="14:16">
      <c r="N59942" s="102"/>
      <c r="O59942" s="93"/>
      <c r="P59942" s="93"/>
    </row>
    <row r="59943" spans="14:16">
      <c r="N59943" s="102"/>
      <c r="O59943" s="93"/>
      <c r="P59943" s="93"/>
    </row>
    <row r="59944" spans="14:16">
      <c r="N59944" s="102"/>
      <c r="O59944" s="93"/>
      <c r="P59944" s="93"/>
    </row>
    <row r="59945" spans="14:16">
      <c r="N59945" s="102"/>
      <c r="O59945" s="93"/>
      <c r="P59945" s="93"/>
    </row>
    <row r="59946" spans="14:16">
      <c r="N59946" s="102"/>
      <c r="O59946" s="93"/>
      <c r="P59946" s="93"/>
    </row>
    <row r="59947" spans="14:16">
      <c r="N59947" s="102"/>
      <c r="O59947" s="93"/>
      <c r="P59947" s="93"/>
    </row>
    <row r="59948" spans="14:16">
      <c r="N59948" s="102"/>
      <c r="O59948" s="93"/>
      <c r="P59948" s="93"/>
    </row>
    <row r="59949" spans="14:16">
      <c r="N59949" s="102"/>
      <c r="O59949" s="93"/>
      <c r="P59949" s="93"/>
    </row>
    <row r="59950" spans="14:16">
      <c r="N59950" s="102"/>
      <c r="O59950" s="93"/>
      <c r="P59950" s="93"/>
    </row>
    <row r="59951" spans="14:16">
      <c r="N59951" s="102"/>
      <c r="O59951" s="93"/>
      <c r="P59951" s="93"/>
    </row>
    <row r="59952" spans="14:16">
      <c r="N59952" s="102"/>
      <c r="O59952" s="93"/>
      <c r="P59952" s="93"/>
    </row>
    <row r="59953" spans="14:16">
      <c r="N59953" s="102"/>
      <c r="O59953" s="93"/>
      <c r="P59953" s="93"/>
    </row>
    <row r="59954" spans="14:16">
      <c r="N59954" s="102"/>
      <c r="O59954" s="93"/>
      <c r="P59954" s="93"/>
    </row>
    <row r="59955" spans="14:16">
      <c r="N59955" s="102"/>
      <c r="O59955" s="93"/>
      <c r="P59955" s="93"/>
    </row>
    <row r="59956" spans="14:16">
      <c r="N59956" s="102"/>
      <c r="O59956" s="93"/>
      <c r="P59956" s="93"/>
    </row>
    <row r="59957" spans="14:16">
      <c r="N59957" s="102"/>
      <c r="O59957" s="93"/>
      <c r="P59957" s="93"/>
    </row>
    <row r="59958" spans="14:16">
      <c r="N59958" s="102"/>
      <c r="O59958" s="93"/>
      <c r="P59958" s="93"/>
    </row>
    <row r="59959" spans="14:16">
      <c r="N59959" s="102"/>
      <c r="O59959" s="93"/>
      <c r="P59959" s="93"/>
    </row>
    <row r="59960" spans="14:16">
      <c r="N59960" s="102"/>
      <c r="O59960" s="93"/>
      <c r="P59960" s="93"/>
    </row>
    <row r="59961" spans="14:16">
      <c r="N59961" s="102"/>
      <c r="O59961" s="93"/>
      <c r="P59961" s="93"/>
    </row>
    <row r="59962" spans="14:16">
      <c r="N59962" s="102"/>
      <c r="O59962" s="93"/>
      <c r="P59962" s="93"/>
    </row>
    <row r="59963" spans="14:16">
      <c r="N59963" s="102"/>
      <c r="O59963" s="93"/>
      <c r="P59963" s="93"/>
    </row>
    <row r="59964" spans="14:16">
      <c r="N59964" s="102"/>
      <c r="O59964" s="93"/>
      <c r="P59964" s="93"/>
    </row>
    <row r="59965" spans="14:16">
      <c r="N59965" s="102"/>
      <c r="O59965" s="93"/>
      <c r="P59965" s="93"/>
    </row>
    <row r="59966" spans="14:16">
      <c r="N59966" s="102"/>
      <c r="O59966" s="93"/>
      <c r="P59966" s="93"/>
    </row>
    <row r="59967" spans="14:16">
      <c r="N59967" s="102"/>
      <c r="O59967" s="93"/>
      <c r="P59967" s="93"/>
    </row>
    <row r="59968" spans="14:16">
      <c r="N59968" s="102"/>
      <c r="O59968" s="93"/>
      <c r="P59968" s="93"/>
    </row>
    <row r="59969" spans="14:16">
      <c r="N59969" s="102"/>
      <c r="O59969" s="93"/>
      <c r="P59969" s="93"/>
    </row>
    <row r="59970" spans="14:16">
      <c r="N59970" s="102"/>
      <c r="O59970" s="93"/>
      <c r="P59970" s="93"/>
    </row>
    <row r="59971" spans="14:16">
      <c r="N59971" s="102"/>
      <c r="O59971" s="93"/>
      <c r="P59971" s="93"/>
    </row>
    <row r="59972" spans="14:16">
      <c r="N59972" s="102"/>
      <c r="O59972" s="93"/>
      <c r="P59972" s="93"/>
    </row>
    <row r="59973" spans="14:16">
      <c r="N59973" s="102"/>
      <c r="O59973" s="93"/>
      <c r="P59973" s="93"/>
    </row>
    <row r="59974" spans="14:16">
      <c r="N59974" s="102"/>
      <c r="O59974" s="93"/>
      <c r="P59974" s="93"/>
    </row>
    <row r="59975" spans="14:16">
      <c r="N59975" s="102"/>
      <c r="O59975" s="93"/>
      <c r="P59975" s="93"/>
    </row>
    <row r="59976" spans="14:16">
      <c r="N59976" s="102"/>
      <c r="O59976" s="93"/>
      <c r="P59976" s="93"/>
    </row>
    <row r="59977" spans="14:16">
      <c r="N59977" s="102"/>
      <c r="O59977" s="93"/>
      <c r="P59977" s="93"/>
    </row>
    <row r="59978" spans="14:16">
      <c r="N59978" s="102"/>
      <c r="O59978" s="93"/>
      <c r="P59978" s="93"/>
    </row>
    <row r="59979" spans="14:16">
      <c r="N59979" s="102"/>
      <c r="O59979" s="93"/>
      <c r="P59979" s="93"/>
    </row>
    <row r="59980" spans="14:16">
      <c r="N59980" s="102"/>
      <c r="O59980" s="93"/>
      <c r="P59980" s="93"/>
    </row>
    <row r="59981" spans="14:16">
      <c r="N59981" s="102"/>
      <c r="O59981" s="93"/>
      <c r="P59981" s="93"/>
    </row>
    <row r="59982" spans="14:16">
      <c r="N59982" s="102"/>
      <c r="O59982" s="93"/>
      <c r="P59982" s="93"/>
    </row>
    <row r="59983" spans="14:16">
      <c r="N59983" s="102"/>
      <c r="O59983" s="93"/>
      <c r="P59983" s="93"/>
    </row>
    <row r="59984" spans="14:16">
      <c r="N59984" s="102"/>
      <c r="O59984" s="93"/>
      <c r="P59984" s="93"/>
    </row>
    <row r="59985" spans="14:16">
      <c r="N59985" s="102"/>
      <c r="O59985" s="93"/>
      <c r="P59985" s="93"/>
    </row>
    <row r="59986" spans="14:16">
      <c r="N59986" s="102"/>
      <c r="O59986" s="93"/>
      <c r="P59986" s="93"/>
    </row>
    <row r="59987" spans="14:16">
      <c r="N59987" s="102"/>
      <c r="O59987" s="93"/>
      <c r="P59987" s="93"/>
    </row>
    <row r="59988" spans="14:16">
      <c r="N59988" s="102"/>
      <c r="O59988" s="93"/>
      <c r="P59988" s="93"/>
    </row>
    <row r="59989" spans="14:16">
      <c r="N59989" s="102"/>
      <c r="O59989" s="93"/>
      <c r="P59989" s="93"/>
    </row>
    <row r="59990" spans="14:16">
      <c r="N59990" s="102"/>
      <c r="O59990" s="93"/>
      <c r="P59990" s="93"/>
    </row>
    <row r="59991" spans="14:16">
      <c r="N59991" s="102"/>
      <c r="O59991" s="93"/>
      <c r="P59991" s="93"/>
    </row>
    <row r="59992" spans="14:16">
      <c r="N59992" s="102"/>
      <c r="O59992" s="93"/>
      <c r="P59992" s="93"/>
    </row>
    <row r="59993" spans="14:16">
      <c r="N59993" s="102"/>
      <c r="O59993" s="93"/>
      <c r="P59993" s="93"/>
    </row>
    <row r="59994" spans="14:16">
      <c r="N59994" s="102"/>
      <c r="O59994" s="93"/>
      <c r="P59994" s="93"/>
    </row>
    <row r="59995" spans="14:16">
      <c r="N59995" s="102"/>
      <c r="O59995" s="93"/>
      <c r="P59995" s="93"/>
    </row>
    <row r="59996" spans="14:16">
      <c r="N59996" s="102"/>
      <c r="O59996" s="93"/>
      <c r="P59996" s="93"/>
    </row>
    <row r="59997" spans="14:16">
      <c r="N59997" s="102"/>
      <c r="O59997" s="93"/>
      <c r="P59997" s="93"/>
    </row>
    <row r="59998" spans="14:16">
      <c r="N59998" s="102"/>
      <c r="O59998" s="93"/>
      <c r="P59998" s="93"/>
    </row>
    <row r="59999" spans="14:16">
      <c r="N59999" s="102"/>
      <c r="O59999" s="93"/>
      <c r="P59999" s="93"/>
    </row>
    <row r="60000" spans="14:16">
      <c r="N60000" s="102"/>
      <c r="O60000" s="93"/>
      <c r="P60000" s="93"/>
    </row>
    <row r="60001" spans="14:16">
      <c r="N60001" s="102"/>
      <c r="O60001" s="93"/>
      <c r="P60001" s="93"/>
    </row>
    <row r="60002" spans="14:16">
      <c r="N60002" s="102"/>
      <c r="O60002" s="93"/>
      <c r="P60002" s="93"/>
    </row>
    <row r="60003" spans="14:16">
      <c r="N60003" s="102"/>
      <c r="O60003" s="93"/>
      <c r="P60003" s="93"/>
    </row>
    <row r="60004" spans="14:16">
      <c r="N60004" s="102"/>
      <c r="O60004" s="93"/>
      <c r="P60004" s="93"/>
    </row>
    <row r="60005" spans="14:16">
      <c r="N60005" s="102"/>
      <c r="O60005" s="93"/>
      <c r="P60005" s="93"/>
    </row>
    <row r="60006" spans="14:16">
      <c r="N60006" s="102"/>
      <c r="O60006" s="93"/>
      <c r="P60006" s="93"/>
    </row>
    <row r="60007" spans="14:16">
      <c r="N60007" s="102"/>
      <c r="O60007" s="93"/>
      <c r="P60007" s="93"/>
    </row>
    <row r="60008" spans="14:16">
      <c r="N60008" s="102"/>
      <c r="O60008" s="93"/>
      <c r="P60008" s="93"/>
    </row>
    <row r="60009" spans="14:16">
      <c r="N60009" s="102"/>
      <c r="O60009" s="93"/>
      <c r="P60009" s="93"/>
    </row>
    <row r="60010" spans="14:16">
      <c r="N60010" s="102"/>
      <c r="O60010" s="93"/>
      <c r="P60010" s="93"/>
    </row>
    <row r="60011" spans="14:16">
      <c r="N60011" s="102"/>
      <c r="O60011" s="93"/>
      <c r="P60011" s="93"/>
    </row>
    <row r="60012" spans="14:16">
      <c r="N60012" s="102"/>
      <c r="O60012" s="93"/>
      <c r="P60012" s="93"/>
    </row>
    <row r="60013" spans="14:16">
      <c r="N60013" s="102"/>
      <c r="O60013" s="93"/>
      <c r="P60013" s="93"/>
    </row>
    <row r="60014" spans="14:16">
      <c r="N60014" s="102"/>
      <c r="O60014" s="93"/>
      <c r="P60014" s="93"/>
    </row>
    <row r="60015" spans="14:16">
      <c r="N60015" s="102"/>
      <c r="O60015" s="93"/>
      <c r="P60015" s="93"/>
    </row>
    <row r="60016" spans="14:16">
      <c r="N60016" s="102"/>
      <c r="O60016" s="93"/>
      <c r="P60016" s="93"/>
    </row>
    <row r="60017" spans="14:16">
      <c r="N60017" s="102"/>
      <c r="O60017" s="93"/>
      <c r="P60017" s="93"/>
    </row>
    <row r="60018" spans="14:16">
      <c r="N60018" s="102"/>
      <c r="O60018" s="93"/>
      <c r="P60018" s="93"/>
    </row>
    <row r="60019" spans="14:16">
      <c r="N60019" s="102"/>
      <c r="O60019" s="93"/>
      <c r="P60019" s="93"/>
    </row>
    <row r="60020" spans="14:16">
      <c r="N60020" s="102"/>
      <c r="O60020" s="93"/>
      <c r="P60020" s="93"/>
    </row>
    <row r="60021" spans="14:16">
      <c r="N60021" s="102"/>
      <c r="O60021" s="93"/>
      <c r="P60021" s="93"/>
    </row>
    <row r="60022" spans="14:16">
      <c r="N60022" s="102"/>
      <c r="O60022" s="93"/>
      <c r="P60022" s="93"/>
    </row>
    <row r="60023" spans="14:16">
      <c r="N60023" s="102"/>
      <c r="O60023" s="93"/>
      <c r="P60023" s="93"/>
    </row>
    <row r="60024" spans="14:16">
      <c r="N60024" s="102"/>
      <c r="O60024" s="93"/>
      <c r="P60024" s="93"/>
    </row>
    <row r="60025" spans="14:16">
      <c r="N60025" s="102"/>
      <c r="O60025" s="93"/>
      <c r="P60025" s="93"/>
    </row>
    <row r="60026" spans="14:16">
      <c r="N60026" s="102"/>
      <c r="O60026" s="93"/>
      <c r="P60026" s="93"/>
    </row>
    <row r="60027" spans="14:16">
      <c r="N60027" s="102"/>
      <c r="O60027" s="93"/>
      <c r="P60027" s="93"/>
    </row>
    <row r="60028" spans="14:16">
      <c r="N60028" s="102"/>
      <c r="O60028" s="93"/>
      <c r="P60028" s="93"/>
    </row>
    <row r="60029" spans="14:16">
      <c r="N60029" s="102"/>
      <c r="O60029" s="93"/>
      <c r="P60029" s="93"/>
    </row>
    <row r="60030" spans="14:16">
      <c r="N60030" s="102"/>
      <c r="O60030" s="93"/>
      <c r="P60030" s="93"/>
    </row>
    <row r="60031" spans="14:16">
      <c r="N60031" s="102"/>
      <c r="O60031" s="93"/>
      <c r="P60031" s="93"/>
    </row>
    <row r="60032" spans="14:16">
      <c r="N60032" s="102"/>
      <c r="O60032" s="93"/>
      <c r="P60032" s="93"/>
    </row>
    <row r="60033" spans="14:16">
      <c r="N60033" s="102"/>
      <c r="O60033" s="93"/>
      <c r="P60033" s="93"/>
    </row>
    <row r="60034" spans="14:16">
      <c r="N60034" s="102"/>
      <c r="O60034" s="93"/>
      <c r="P60034" s="93"/>
    </row>
    <row r="60035" spans="14:16">
      <c r="N60035" s="102"/>
      <c r="O60035" s="93"/>
      <c r="P60035" s="93"/>
    </row>
    <row r="60036" spans="14:16">
      <c r="N60036" s="102"/>
      <c r="O60036" s="93"/>
      <c r="P60036" s="93"/>
    </row>
    <row r="60037" spans="14:16">
      <c r="N60037" s="102"/>
      <c r="O60037" s="93"/>
      <c r="P60037" s="93"/>
    </row>
    <row r="60038" spans="14:16">
      <c r="N60038" s="102"/>
      <c r="O60038" s="93"/>
      <c r="P60038" s="93"/>
    </row>
    <row r="60039" spans="14:16">
      <c r="N60039" s="102"/>
      <c r="O60039" s="93"/>
      <c r="P60039" s="93"/>
    </row>
    <row r="60040" spans="14:16">
      <c r="N60040" s="102"/>
      <c r="O60040" s="93"/>
      <c r="P60040" s="93"/>
    </row>
    <row r="60041" spans="14:16">
      <c r="N60041" s="102"/>
      <c r="O60041" s="93"/>
      <c r="P60041" s="93"/>
    </row>
    <row r="60042" spans="14:16">
      <c r="N60042" s="102"/>
      <c r="O60042" s="93"/>
      <c r="P60042" s="93"/>
    </row>
    <row r="60043" spans="14:16">
      <c r="N60043" s="102"/>
      <c r="O60043" s="93"/>
      <c r="P60043" s="93"/>
    </row>
    <row r="60044" spans="14:16">
      <c r="N60044" s="102"/>
      <c r="O60044" s="93"/>
      <c r="P60044" s="93"/>
    </row>
    <row r="60045" spans="14:16">
      <c r="N60045" s="102"/>
      <c r="O60045" s="93"/>
      <c r="P60045" s="93"/>
    </row>
    <row r="60046" spans="14:16">
      <c r="N60046" s="102"/>
      <c r="O60046" s="93"/>
      <c r="P60046" s="93"/>
    </row>
    <row r="60047" spans="14:16">
      <c r="N60047" s="102"/>
      <c r="O60047" s="93"/>
      <c r="P60047" s="93"/>
    </row>
    <row r="60048" spans="14:16">
      <c r="N60048" s="102"/>
      <c r="O60048" s="93"/>
      <c r="P60048" s="93"/>
    </row>
    <row r="60049" spans="14:16">
      <c r="N60049" s="102"/>
      <c r="O60049" s="93"/>
      <c r="P60049" s="93"/>
    </row>
    <row r="60050" spans="14:16">
      <c r="N60050" s="102"/>
      <c r="O60050" s="93"/>
      <c r="P60050" s="93"/>
    </row>
    <row r="60051" spans="14:16">
      <c r="N60051" s="102"/>
      <c r="O60051" s="93"/>
      <c r="P60051" s="93"/>
    </row>
    <row r="60052" spans="14:16">
      <c r="N60052" s="102"/>
      <c r="O60052" s="93"/>
      <c r="P60052" s="93"/>
    </row>
    <row r="60053" spans="14:16">
      <c r="N60053" s="102"/>
      <c r="O60053" s="93"/>
      <c r="P60053" s="93"/>
    </row>
    <row r="60054" spans="14:16">
      <c r="N60054" s="102"/>
      <c r="O60054" s="93"/>
      <c r="P60054" s="93"/>
    </row>
    <row r="60055" spans="14:16">
      <c r="N60055" s="102"/>
      <c r="O60055" s="93"/>
      <c r="P60055" s="93"/>
    </row>
    <row r="60056" spans="14:16">
      <c r="N60056" s="102"/>
      <c r="O60056" s="93"/>
      <c r="P60056" s="93"/>
    </row>
    <row r="60057" spans="14:16">
      <c r="N60057" s="102"/>
      <c r="O60057" s="93"/>
      <c r="P60057" s="93"/>
    </row>
    <row r="60058" spans="14:16">
      <c r="N60058" s="102"/>
      <c r="O60058" s="93"/>
      <c r="P60058" s="93"/>
    </row>
    <row r="60059" spans="14:16">
      <c r="N60059" s="102"/>
      <c r="O60059" s="93"/>
      <c r="P60059" s="93"/>
    </row>
    <row r="60060" spans="14:16">
      <c r="N60060" s="102"/>
      <c r="O60060" s="93"/>
      <c r="P60060" s="93"/>
    </row>
    <row r="60061" spans="14:16">
      <c r="N60061" s="102"/>
      <c r="O60061" s="93"/>
      <c r="P60061" s="93"/>
    </row>
    <row r="60062" spans="14:16">
      <c r="N60062" s="102"/>
      <c r="O60062" s="93"/>
      <c r="P60062" s="93"/>
    </row>
    <row r="60063" spans="14:16">
      <c r="N60063" s="102"/>
      <c r="O60063" s="93"/>
      <c r="P60063" s="93"/>
    </row>
    <row r="60064" spans="14:16">
      <c r="N60064" s="102"/>
      <c r="O60064" s="93"/>
      <c r="P60064" s="93"/>
    </row>
    <row r="60065" spans="14:16">
      <c r="N60065" s="102"/>
      <c r="O60065" s="93"/>
      <c r="P60065" s="93"/>
    </row>
    <row r="60066" spans="14:16">
      <c r="N60066" s="102"/>
      <c r="O60066" s="93"/>
      <c r="P60066" s="93"/>
    </row>
    <row r="60067" spans="14:16">
      <c r="N60067" s="102"/>
      <c r="O60067" s="93"/>
      <c r="P60067" s="93"/>
    </row>
    <row r="60068" spans="14:16">
      <c r="N60068" s="102"/>
      <c r="O60068" s="93"/>
      <c r="P60068" s="93"/>
    </row>
    <row r="60069" spans="14:16">
      <c r="N60069" s="102"/>
      <c r="O60069" s="93"/>
      <c r="P60069" s="93"/>
    </row>
    <row r="60070" spans="14:16">
      <c r="N60070" s="102"/>
      <c r="O60070" s="93"/>
      <c r="P60070" s="93"/>
    </row>
    <row r="60071" spans="14:16">
      <c r="N60071" s="102"/>
      <c r="O60071" s="93"/>
      <c r="P60071" s="93"/>
    </row>
    <row r="60072" spans="14:16">
      <c r="N60072" s="102"/>
      <c r="O60072" s="93"/>
      <c r="P60072" s="93"/>
    </row>
    <row r="60073" spans="14:16">
      <c r="N60073" s="102"/>
      <c r="O60073" s="93"/>
      <c r="P60073" s="93"/>
    </row>
    <row r="60074" spans="14:16">
      <c r="N60074" s="102"/>
      <c r="O60074" s="93"/>
      <c r="P60074" s="93"/>
    </row>
    <row r="60075" spans="14:16">
      <c r="N60075" s="102"/>
      <c r="O60075" s="93"/>
      <c r="P60075" s="93"/>
    </row>
    <row r="60076" spans="14:16">
      <c r="N60076" s="102"/>
      <c r="O60076" s="93"/>
      <c r="P60076" s="93"/>
    </row>
    <row r="60077" spans="14:16">
      <c r="N60077" s="102"/>
      <c r="O60077" s="93"/>
      <c r="P60077" s="93"/>
    </row>
    <row r="60078" spans="14:16">
      <c r="N60078" s="102"/>
      <c r="O60078" s="93"/>
      <c r="P60078" s="93"/>
    </row>
    <row r="60079" spans="14:16">
      <c r="N60079" s="102"/>
      <c r="O60079" s="93"/>
      <c r="P60079" s="93"/>
    </row>
    <row r="60080" spans="14:16">
      <c r="N60080" s="102"/>
      <c r="O60080" s="93"/>
      <c r="P60080" s="93"/>
    </row>
    <row r="60081" spans="14:16">
      <c r="N60081" s="102"/>
      <c r="O60081" s="93"/>
      <c r="P60081" s="93"/>
    </row>
    <row r="60082" spans="14:16">
      <c r="N60082" s="102"/>
      <c r="O60082" s="93"/>
      <c r="P60082" s="93"/>
    </row>
    <row r="60083" spans="14:16">
      <c r="N60083" s="102"/>
      <c r="O60083" s="93"/>
      <c r="P60083" s="93"/>
    </row>
    <row r="60084" spans="14:16">
      <c r="N60084" s="102"/>
      <c r="O60084" s="93"/>
      <c r="P60084" s="93"/>
    </row>
    <row r="60085" spans="14:16">
      <c r="N60085" s="102"/>
      <c r="O60085" s="93"/>
      <c r="P60085" s="93"/>
    </row>
    <row r="60086" spans="14:16">
      <c r="N60086" s="102"/>
      <c r="O60086" s="93"/>
      <c r="P60086" s="93"/>
    </row>
    <row r="60087" spans="14:16">
      <c r="N60087" s="102"/>
      <c r="O60087" s="93"/>
      <c r="P60087" s="93"/>
    </row>
    <row r="60088" spans="14:16">
      <c r="N60088" s="102"/>
      <c r="O60088" s="93"/>
      <c r="P60088" s="93"/>
    </row>
    <row r="60089" spans="14:16">
      <c r="N60089" s="102"/>
      <c r="O60089" s="93"/>
      <c r="P60089" s="93"/>
    </row>
    <row r="60090" spans="14:16">
      <c r="N60090" s="102"/>
      <c r="O60090" s="93"/>
      <c r="P60090" s="93"/>
    </row>
    <row r="60091" spans="14:16">
      <c r="N60091" s="102"/>
      <c r="O60091" s="93"/>
      <c r="P60091" s="93"/>
    </row>
    <row r="60092" spans="14:16">
      <c r="N60092" s="102"/>
      <c r="O60092" s="93"/>
      <c r="P60092" s="93"/>
    </row>
    <row r="60093" spans="14:16">
      <c r="N60093" s="102"/>
      <c r="O60093" s="93"/>
      <c r="P60093" s="93"/>
    </row>
    <row r="60094" spans="14:16">
      <c r="N60094" s="102"/>
      <c r="O60094" s="93"/>
      <c r="P60094" s="93"/>
    </row>
    <row r="60095" spans="14:16">
      <c r="N60095" s="102"/>
      <c r="O60095" s="93"/>
      <c r="P60095" s="93"/>
    </row>
    <row r="60096" spans="14:16">
      <c r="N60096" s="102"/>
      <c r="O60096" s="93"/>
      <c r="P60096" s="93"/>
    </row>
    <row r="60097" spans="14:16">
      <c r="N60097" s="102"/>
      <c r="O60097" s="93"/>
      <c r="P60097" s="93"/>
    </row>
    <row r="60098" spans="14:16">
      <c r="N60098" s="102"/>
      <c r="O60098" s="93"/>
      <c r="P60098" s="93"/>
    </row>
    <row r="60099" spans="14:16">
      <c r="N60099" s="102"/>
      <c r="O60099" s="93"/>
      <c r="P60099" s="93"/>
    </row>
    <row r="60100" spans="14:16">
      <c r="N60100" s="102"/>
      <c r="O60100" s="93"/>
      <c r="P60100" s="93"/>
    </row>
    <row r="60101" spans="14:16">
      <c r="N60101" s="102"/>
      <c r="O60101" s="93"/>
      <c r="P60101" s="93"/>
    </row>
    <row r="60102" spans="14:16">
      <c r="N60102" s="102"/>
      <c r="O60102" s="93"/>
      <c r="P60102" s="93"/>
    </row>
    <row r="60103" spans="14:16">
      <c r="N60103" s="102"/>
      <c r="O60103" s="93"/>
      <c r="P60103" s="93"/>
    </row>
    <row r="60104" spans="14:16">
      <c r="N60104" s="102"/>
      <c r="O60104" s="93"/>
      <c r="P60104" s="93"/>
    </row>
    <row r="60105" spans="14:16">
      <c r="N60105" s="102"/>
      <c r="O60105" s="93"/>
      <c r="P60105" s="93"/>
    </row>
    <row r="60106" spans="14:16">
      <c r="N60106" s="102"/>
      <c r="O60106" s="93"/>
      <c r="P60106" s="93"/>
    </row>
    <row r="60107" spans="14:16">
      <c r="N60107" s="102"/>
      <c r="O60107" s="93"/>
      <c r="P60107" s="93"/>
    </row>
    <row r="60108" spans="14:16">
      <c r="N60108" s="102"/>
      <c r="O60108" s="93"/>
      <c r="P60108" s="93"/>
    </row>
    <row r="60109" spans="14:16">
      <c r="N60109" s="102"/>
      <c r="O60109" s="93"/>
      <c r="P60109" s="93"/>
    </row>
    <row r="60110" spans="14:16">
      <c r="N60110" s="102"/>
      <c r="O60110" s="93"/>
      <c r="P60110" s="93"/>
    </row>
    <row r="60111" spans="14:16">
      <c r="N60111" s="102"/>
      <c r="O60111" s="93"/>
      <c r="P60111" s="93"/>
    </row>
    <row r="60112" spans="14:16">
      <c r="N60112" s="102"/>
      <c r="O60112" s="93"/>
      <c r="P60112" s="93"/>
    </row>
    <row r="60113" spans="14:16">
      <c r="N60113" s="102"/>
      <c r="O60113" s="93"/>
      <c r="P60113" s="93"/>
    </row>
    <row r="60114" spans="14:16">
      <c r="N60114" s="102"/>
      <c r="O60114" s="93"/>
      <c r="P60114" s="93"/>
    </row>
    <row r="60115" spans="14:16">
      <c r="N60115" s="102"/>
      <c r="O60115" s="93"/>
      <c r="P60115" s="93"/>
    </row>
    <row r="60116" spans="14:16">
      <c r="N60116" s="102"/>
      <c r="O60116" s="93"/>
      <c r="P60116" s="93"/>
    </row>
    <row r="60117" spans="14:16">
      <c r="N60117" s="102"/>
      <c r="O60117" s="93"/>
      <c r="P60117" s="93"/>
    </row>
    <row r="60118" spans="14:16">
      <c r="N60118" s="102"/>
      <c r="O60118" s="93"/>
      <c r="P60118" s="93"/>
    </row>
    <row r="60119" spans="14:16">
      <c r="N60119" s="102"/>
      <c r="O60119" s="93"/>
      <c r="P60119" s="93"/>
    </row>
    <row r="60120" spans="14:16">
      <c r="N60120" s="102"/>
      <c r="O60120" s="93"/>
      <c r="P60120" s="93"/>
    </row>
    <row r="60121" spans="14:16">
      <c r="N60121" s="102"/>
      <c r="O60121" s="93"/>
      <c r="P60121" s="93"/>
    </row>
    <row r="60122" spans="14:16">
      <c r="N60122" s="102"/>
      <c r="O60122" s="93"/>
      <c r="P60122" s="93"/>
    </row>
    <row r="60123" spans="14:16">
      <c r="N60123" s="102"/>
      <c r="O60123" s="93"/>
      <c r="P60123" s="93"/>
    </row>
    <row r="60124" spans="14:16">
      <c r="N60124" s="102"/>
      <c r="O60124" s="93"/>
      <c r="P60124" s="93"/>
    </row>
    <row r="60125" spans="14:16">
      <c r="N60125" s="102"/>
      <c r="O60125" s="93"/>
      <c r="P60125" s="93"/>
    </row>
    <row r="60126" spans="14:16">
      <c r="N60126" s="102"/>
      <c r="O60126" s="93"/>
      <c r="P60126" s="93"/>
    </row>
    <row r="60127" spans="14:16">
      <c r="N60127" s="102"/>
      <c r="O60127" s="93"/>
      <c r="P60127" s="93"/>
    </row>
    <row r="60128" spans="14:16">
      <c r="N60128" s="102"/>
      <c r="O60128" s="93"/>
      <c r="P60128" s="93"/>
    </row>
    <row r="60129" spans="14:16">
      <c r="N60129" s="102"/>
      <c r="O60129" s="93"/>
      <c r="P60129" s="93"/>
    </row>
    <row r="60130" spans="14:16">
      <c r="N60130" s="102"/>
      <c r="O60130" s="93"/>
      <c r="P60130" s="93"/>
    </row>
    <row r="60131" spans="14:16">
      <c r="N60131" s="102"/>
      <c r="O60131" s="93"/>
      <c r="P60131" s="93"/>
    </row>
    <row r="60132" spans="14:16">
      <c r="N60132" s="102"/>
      <c r="O60132" s="93"/>
      <c r="P60132" s="93"/>
    </row>
    <row r="60133" spans="14:16">
      <c r="N60133" s="102"/>
      <c r="O60133" s="93"/>
      <c r="P60133" s="93"/>
    </row>
    <row r="60134" spans="14:16">
      <c r="N60134" s="102"/>
      <c r="O60134" s="93"/>
      <c r="P60134" s="93"/>
    </row>
    <row r="60135" spans="14:16">
      <c r="N60135" s="102"/>
      <c r="O60135" s="93"/>
      <c r="P60135" s="93"/>
    </row>
    <row r="60136" spans="14:16">
      <c r="N60136" s="102"/>
      <c r="O60136" s="93"/>
      <c r="P60136" s="93"/>
    </row>
    <row r="60137" spans="14:16">
      <c r="N60137" s="102"/>
      <c r="O60137" s="93"/>
      <c r="P60137" s="93"/>
    </row>
    <row r="60138" spans="14:16">
      <c r="N60138" s="102"/>
      <c r="O60138" s="93"/>
      <c r="P60138" s="93"/>
    </row>
    <row r="60139" spans="14:16">
      <c r="N60139" s="102"/>
      <c r="O60139" s="93"/>
      <c r="P60139" s="93"/>
    </row>
    <row r="60140" spans="14:16">
      <c r="N60140" s="102"/>
      <c r="O60140" s="93"/>
      <c r="P60140" s="93"/>
    </row>
    <row r="60141" spans="14:16">
      <c r="N60141" s="102"/>
      <c r="O60141" s="93"/>
      <c r="P60141" s="93"/>
    </row>
    <row r="60142" spans="14:16">
      <c r="N60142" s="102"/>
      <c r="O60142" s="93"/>
      <c r="P60142" s="93"/>
    </row>
    <row r="60143" spans="14:16">
      <c r="N60143" s="102"/>
      <c r="O60143" s="93"/>
      <c r="P60143" s="93"/>
    </row>
    <row r="60144" spans="14:16">
      <c r="N60144" s="102"/>
      <c r="O60144" s="93"/>
      <c r="P60144" s="93"/>
    </row>
    <row r="60145" spans="14:16">
      <c r="N60145" s="102"/>
      <c r="O60145" s="93"/>
      <c r="P60145" s="93"/>
    </row>
    <row r="60146" spans="14:16">
      <c r="N60146" s="102"/>
      <c r="O60146" s="93"/>
      <c r="P60146" s="93"/>
    </row>
    <row r="60147" spans="14:16">
      <c r="N60147" s="102"/>
      <c r="O60147" s="93"/>
      <c r="P60147" s="93"/>
    </row>
    <row r="60148" spans="14:16">
      <c r="N60148" s="102"/>
      <c r="O60148" s="93"/>
      <c r="P60148" s="93"/>
    </row>
    <row r="60149" spans="14:16">
      <c r="N60149" s="102"/>
      <c r="O60149" s="93"/>
      <c r="P60149" s="93"/>
    </row>
    <row r="60150" spans="14:16">
      <c r="N60150" s="102"/>
      <c r="O60150" s="93"/>
      <c r="P60150" s="93"/>
    </row>
    <row r="60151" spans="14:16">
      <c r="N60151" s="102"/>
      <c r="O60151" s="93"/>
      <c r="P60151" s="93"/>
    </row>
    <row r="60152" spans="14:16">
      <c r="N60152" s="102"/>
      <c r="O60152" s="93"/>
      <c r="P60152" s="93"/>
    </row>
    <row r="60153" spans="14:16">
      <c r="N60153" s="102"/>
      <c r="O60153" s="93"/>
      <c r="P60153" s="93"/>
    </row>
    <row r="60154" spans="14:16">
      <c r="N60154" s="102"/>
      <c r="O60154" s="93"/>
      <c r="P60154" s="93"/>
    </row>
    <row r="60155" spans="14:16">
      <c r="N60155" s="102"/>
      <c r="O60155" s="93"/>
      <c r="P60155" s="93"/>
    </row>
    <row r="60156" spans="14:16">
      <c r="N60156" s="102"/>
      <c r="O60156" s="93"/>
      <c r="P60156" s="93"/>
    </row>
    <row r="60157" spans="14:16">
      <c r="N60157" s="102"/>
      <c r="O60157" s="93"/>
      <c r="P60157" s="93"/>
    </row>
    <row r="60158" spans="14:16">
      <c r="N60158" s="102"/>
      <c r="O60158" s="93"/>
      <c r="P60158" s="93"/>
    </row>
    <row r="60159" spans="14:16">
      <c r="N60159" s="102"/>
      <c r="O60159" s="93"/>
      <c r="P60159" s="93"/>
    </row>
    <row r="60160" spans="14:16">
      <c r="N60160" s="102"/>
      <c r="O60160" s="93"/>
      <c r="P60160" s="93"/>
    </row>
    <row r="60161" spans="14:16">
      <c r="N60161" s="102"/>
      <c r="O60161" s="93"/>
      <c r="P60161" s="93"/>
    </row>
    <row r="60162" spans="14:16">
      <c r="N60162" s="102"/>
      <c r="O60162" s="93"/>
      <c r="P60162" s="93"/>
    </row>
    <row r="60163" spans="14:16">
      <c r="N60163" s="102"/>
      <c r="O60163" s="93"/>
      <c r="P60163" s="93"/>
    </row>
    <row r="60164" spans="14:16">
      <c r="N60164" s="102"/>
      <c r="O60164" s="93"/>
      <c r="P60164" s="93"/>
    </row>
    <row r="60165" spans="14:16">
      <c r="N60165" s="102"/>
      <c r="O60165" s="93"/>
      <c r="P60165" s="93"/>
    </row>
    <row r="60166" spans="14:16">
      <c r="N60166" s="102"/>
      <c r="O60166" s="93"/>
      <c r="P60166" s="93"/>
    </row>
    <row r="60167" spans="14:16">
      <c r="N60167" s="102"/>
      <c r="O60167" s="93"/>
      <c r="P60167" s="93"/>
    </row>
    <row r="60168" spans="14:16">
      <c r="N60168" s="102"/>
      <c r="O60168" s="93"/>
      <c r="P60168" s="93"/>
    </row>
    <row r="60169" spans="14:16">
      <c r="N60169" s="102"/>
      <c r="O60169" s="93"/>
      <c r="P60169" s="93"/>
    </row>
    <row r="60170" spans="14:16">
      <c r="N60170" s="102"/>
      <c r="O60170" s="93"/>
      <c r="P60170" s="93"/>
    </row>
    <row r="60171" spans="14:16">
      <c r="N60171" s="102"/>
      <c r="O60171" s="93"/>
      <c r="P60171" s="93"/>
    </row>
    <row r="60172" spans="14:16">
      <c r="N60172" s="102"/>
      <c r="O60172" s="93"/>
      <c r="P60172" s="93"/>
    </row>
    <row r="60173" spans="14:16">
      <c r="N60173" s="102"/>
      <c r="O60173" s="93"/>
      <c r="P60173" s="93"/>
    </row>
    <row r="60174" spans="14:16">
      <c r="N60174" s="102"/>
      <c r="O60174" s="93"/>
      <c r="P60174" s="93"/>
    </row>
    <row r="60175" spans="14:16">
      <c r="N60175" s="102"/>
      <c r="O60175" s="93"/>
      <c r="P60175" s="93"/>
    </row>
    <row r="60176" spans="14:16">
      <c r="N60176" s="102"/>
      <c r="O60176" s="93"/>
      <c r="P60176" s="93"/>
    </row>
    <row r="60177" spans="14:16">
      <c r="N60177" s="102"/>
      <c r="O60177" s="93"/>
      <c r="P60177" s="93"/>
    </row>
    <row r="60178" spans="14:16">
      <c r="N60178" s="102"/>
      <c r="O60178" s="93"/>
      <c r="P60178" s="93"/>
    </row>
    <row r="60179" spans="14:16">
      <c r="N60179" s="102"/>
      <c r="O60179" s="93"/>
      <c r="P60179" s="93"/>
    </row>
    <row r="60180" spans="14:16">
      <c r="N60180" s="102"/>
      <c r="O60180" s="93"/>
      <c r="P60180" s="93"/>
    </row>
    <row r="60181" spans="14:16">
      <c r="N60181" s="102"/>
      <c r="O60181" s="93"/>
      <c r="P60181" s="93"/>
    </row>
    <row r="60182" spans="14:16">
      <c r="N60182" s="102"/>
      <c r="O60182" s="93"/>
      <c r="P60182" s="93"/>
    </row>
    <row r="60183" spans="14:16">
      <c r="N60183" s="102"/>
      <c r="O60183" s="93"/>
      <c r="P60183" s="93"/>
    </row>
    <row r="60184" spans="14:16">
      <c r="N60184" s="102"/>
      <c r="O60184" s="93"/>
      <c r="P60184" s="93"/>
    </row>
    <row r="60185" spans="14:16">
      <c r="N60185" s="102"/>
      <c r="O60185" s="93"/>
      <c r="P60185" s="93"/>
    </row>
    <row r="60186" spans="14:16">
      <c r="N60186" s="102"/>
      <c r="O60186" s="93"/>
      <c r="P60186" s="93"/>
    </row>
    <row r="60187" spans="14:16">
      <c r="N60187" s="102"/>
      <c r="O60187" s="93"/>
      <c r="P60187" s="93"/>
    </row>
    <row r="60188" spans="14:16">
      <c r="N60188" s="102"/>
      <c r="O60188" s="93"/>
      <c r="P60188" s="93"/>
    </row>
    <row r="60189" spans="14:16">
      <c r="N60189" s="102"/>
      <c r="O60189" s="93"/>
      <c r="P60189" s="93"/>
    </row>
    <row r="60190" spans="14:16">
      <c r="N60190" s="102"/>
      <c r="O60190" s="93"/>
      <c r="P60190" s="93"/>
    </row>
    <row r="60191" spans="14:16">
      <c r="N60191" s="102"/>
      <c r="O60191" s="93"/>
      <c r="P60191" s="93"/>
    </row>
    <row r="60192" spans="14:16">
      <c r="N60192" s="102"/>
      <c r="O60192" s="93"/>
      <c r="P60192" s="93"/>
    </row>
    <row r="60193" spans="14:16">
      <c r="N60193" s="102"/>
      <c r="O60193" s="93"/>
      <c r="P60193" s="93"/>
    </row>
    <row r="60194" spans="14:16">
      <c r="N60194" s="102"/>
      <c r="O60194" s="93"/>
      <c r="P60194" s="93"/>
    </row>
    <row r="60195" spans="14:16">
      <c r="N60195" s="102"/>
      <c r="O60195" s="93"/>
      <c r="P60195" s="93"/>
    </row>
    <row r="60196" spans="14:16">
      <c r="N60196" s="102"/>
      <c r="O60196" s="93"/>
      <c r="P60196" s="93"/>
    </row>
    <row r="60197" spans="14:16">
      <c r="N60197" s="102"/>
      <c r="O60197" s="93"/>
      <c r="P60197" s="93"/>
    </row>
    <row r="60198" spans="14:16">
      <c r="N60198" s="102"/>
      <c r="O60198" s="93"/>
      <c r="P60198" s="93"/>
    </row>
    <row r="60199" spans="14:16">
      <c r="N60199" s="102"/>
      <c r="O60199" s="93"/>
      <c r="P60199" s="93"/>
    </row>
    <row r="60200" spans="14:16">
      <c r="N60200" s="102"/>
      <c r="O60200" s="93"/>
      <c r="P60200" s="93"/>
    </row>
    <row r="60201" spans="14:16">
      <c r="N60201" s="102"/>
      <c r="O60201" s="93"/>
      <c r="P60201" s="93"/>
    </row>
    <row r="60202" spans="14:16">
      <c r="N60202" s="102"/>
      <c r="O60202" s="93"/>
      <c r="P60202" s="93"/>
    </row>
    <row r="60203" spans="14:16">
      <c r="N60203" s="102"/>
      <c r="O60203" s="93"/>
      <c r="P60203" s="93"/>
    </row>
    <row r="60204" spans="14:16">
      <c r="N60204" s="102"/>
      <c r="O60204" s="93"/>
      <c r="P60204" s="93"/>
    </row>
    <row r="60205" spans="14:16">
      <c r="N60205" s="102"/>
      <c r="O60205" s="93"/>
      <c r="P60205" s="93"/>
    </row>
    <row r="60206" spans="14:16">
      <c r="N60206" s="102"/>
      <c r="O60206" s="93"/>
      <c r="P60206" s="93"/>
    </row>
    <row r="60207" spans="14:16">
      <c r="N60207" s="102"/>
      <c r="O60207" s="93"/>
      <c r="P60207" s="93"/>
    </row>
    <row r="60208" spans="14:16">
      <c r="N60208" s="102"/>
      <c r="O60208" s="93"/>
      <c r="P60208" s="93"/>
    </row>
    <row r="60209" spans="14:16">
      <c r="N60209" s="102"/>
      <c r="O60209" s="93"/>
      <c r="P60209" s="93"/>
    </row>
    <row r="60210" spans="14:16">
      <c r="N60210" s="102"/>
      <c r="O60210" s="93"/>
      <c r="P60210" s="93"/>
    </row>
    <row r="60211" spans="14:16">
      <c r="N60211" s="102"/>
      <c r="O60211" s="93"/>
      <c r="P60211" s="93"/>
    </row>
    <row r="60212" spans="14:16">
      <c r="N60212" s="102"/>
      <c r="O60212" s="93"/>
      <c r="P60212" s="93"/>
    </row>
    <row r="60213" spans="14:16">
      <c r="N60213" s="102"/>
      <c r="O60213" s="93"/>
      <c r="P60213" s="93"/>
    </row>
    <row r="60214" spans="14:16">
      <c r="N60214" s="102"/>
      <c r="O60214" s="93"/>
      <c r="P60214" s="93"/>
    </row>
    <row r="60215" spans="14:16">
      <c r="N60215" s="102"/>
      <c r="O60215" s="93"/>
      <c r="P60215" s="93"/>
    </row>
    <row r="60216" spans="14:16">
      <c r="N60216" s="102"/>
      <c r="O60216" s="93"/>
      <c r="P60216" s="93"/>
    </row>
    <row r="60217" spans="14:16">
      <c r="N60217" s="102"/>
      <c r="O60217" s="93"/>
      <c r="P60217" s="93"/>
    </row>
    <row r="60218" spans="14:16">
      <c r="N60218" s="102"/>
      <c r="O60218" s="93"/>
      <c r="P60218" s="93"/>
    </row>
    <row r="60219" spans="14:16">
      <c r="N60219" s="102"/>
      <c r="O60219" s="93"/>
      <c r="P60219" s="93"/>
    </row>
    <row r="60220" spans="14:16">
      <c r="N60220" s="102"/>
      <c r="O60220" s="93"/>
      <c r="P60220" s="93"/>
    </row>
    <row r="60221" spans="14:16">
      <c r="N60221" s="102"/>
      <c r="O60221" s="93"/>
      <c r="P60221" s="93"/>
    </row>
    <row r="60222" spans="14:16">
      <c r="N60222" s="102"/>
      <c r="O60222" s="93"/>
      <c r="P60222" s="93"/>
    </row>
    <row r="60223" spans="14:16">
      <c r="N60223" s="102"/>
      <c r="O60223" s="93"/>
      <c r="P60223" s="93"/>
    </row>
    <row r="60224" spans="14:16">
      <c r="N60224" s="102"/>
      <c r="O60224" s="93"/>
      <c r="P60224" s="93"/>
    </row>
    <row r="60225" spans="14:16">
      <c r="N60225" s="102"/>
      <c r="O60225" s="93"/>
      <c r="P60225" s="93"/>
    </row>
    <row r="60226" spans="14:16">
      <c r="N60226" s="102"/>
      <c r="O60226" s="93"/>
      <c r="P60226" s="93"/>
    </row>
    <row r="60227" spans="14:16">
      <c r="N60227" s="102"/>
      <c r="O60227" s="93"/>
      <c r="P60227" s="93"/>
    </row>
    <row r="60228" spans="14:16">
      <c r="N60228" s="102"/>
      <c r="O60228" s="93"/>
      <c r="P60228" s="93"/>
    </row>
    <row r="60229" spans="14:16">
      <c r="N60229" s="102"/>
      <c r="O60229" s="93"/>
      <c r="P60229" s="93"/>
    </row>
    <row r="60230" spans="14:16">
      <c r="N60230" s="102"/>
      <c r="O60230" s="93"/>
      <c r="P60230" s="93"/>
    </row>
    <row r="60231" spans="14:16">
      <c r="N60231" s="102"/>
      <c r="O60231" s="93"/>
      <c r="P60231" s="93"/>
    </row>
    <row r="60232" spans="14:16">
      <c r="N60232" s="102"/>
      <c r="O60232" s="93"/>
      <c r="P60232" s="93"/>
    </row>
    <row r="60233" spans="14:16">
      <c r="N60233" s="102"/>
      <c r="O60233" s="93"/>
      <c r="P60233" s="93"/>
    </row>
    <row r="60234" spans="14:16">
      <c r="N60234" s="102"/>
      <c r="O60234" s="93"/>
      <c r="P60234" s="93"/>
    </row>
    <row r="60235" spans="14:16">
      <c r="N60235" s="102"/>
      <c r="O60235" s="93"/>
      <c r="P60235" s="93"/>
    </row>
    <row r="60236" spans="14:16">
      <c r="N60236" s="102"/>
      <c r="O60236" s="93"/>
      <c r="P60236" s="93"/>
    </row>
    <row r="60237" spans="14:16">
      <c r="N60237" s="102"/>
      <c r="O60237" s="93"/>
      <c r="P60237" s="93"/>
    </row>
    <row r="60238" spans="14:16">
      <c r="N60238" s="102"/>
      <c r="O60238" s="93"/>
      <c r="P60238" s="93"/>
    </row>
    <row r="60239" spans="14:16">
      <c r="N60239" s="102"/>
      <c r="O60239" s="93"/>
      <c r="P60239" s="93"/>
    </row>
    <row r="60240" spans="14:16">
      <c r="N60240" s="102"/>
      <c r="O60240" s="93"/>
      <c r="P60240" s="93"/>
    </row>
    <row r="60241" spans="14:16">
      <c r="N60241" s="102"/>
      <c r="O60241" s="93"/>
      <c r="P60241" s="93"/>
    </row>
    <row r="60242" spans="14:16">
      <c r="N60242" s="102"/>
      <c r="O60242" s="93"/>
      <c r="P60242" s="93"/>
    </row>
    <row r="60243" spans="14:16">
      <c r="N60243" s="102"/>
      <c r="O60243" s="93"/>
      <c r="P60243" s="93"/>
    </row>
    <row r="60244" spans="14:16">
      <c r="N60244" s="102"/>
      <c r="O60244" s="93"/>
      <c r="P60244" s="93"/>
    </row>
    <row r="60245" spans="14:16">
      <c r="N60245" s="102"/>
      <c r="O60245" s="93"/>
      <c r="P60245" s="93"/>
    </row>
    <row r="60246" spans="14:16">
      <c r="N60246" s="102"/>
      <c r="O60246" s="93"/>
      <c r="P60246" s="93"/>
    </row>
    <row r="60247" spans="14:16">
      <c r="N60247" s="102"/>
      <c r="O60247" s="93"/>
      <c r="P60247" s="93"/>
    </row>
    <row r="60248" spans="14:16">
      <c r="N60248" s="102"/>
      <c r="O60248" s="93"/>
      <c r="P60248" s="93"/>
    </row>
    <row r="60249" spans="14:16">
      <c r="N60249" s="102"/>
      <c r="O60249" s="93"/>
      <c r="P60249" s="93"/>
    </row>
    <row r="60250" spans="14:16">
      <c r="N60250" s="102"/>
      <c r="O60250" s="93"/>
      <c r="P60250" s="93"/>
    </row>
    <row r="60251" spans="14:16">
      <c r="N60251" s="102"/>
      <c r="O60251" s="93"/>
      <c r="P60251" s="93"/>
    </row>
    <row r="60252" spans="14:16">
      <c r="N60252" s="102"/>
      <c r="O60252" s="93"/>
      <c r="P60252" s="93"/>
    </row>
    <row r="60253" spans="14:16">
      <c r="N60253" s="102"/>
      <c r="O60253" s="93"/>
      <c r="P60253" s="93"/>
    </row>
    <row r="60254" spans="14:16">
      <c r="N60254" s="102"/>
      <c r="O60254" s="93"/>
      <c r="P60254" s="93"/>
    </row>
    <row r="60255" spans="14:16">
      <c r="N60255" s="102"/>
      <c r="O60255" s="93"/>
      <c r="P60255" s="93"/>
    </row>
    <row r="60256" spans="14:16">
      <c r="N60256" s="102"/>
      <c r="O60256" s="93"/>
      <c r="P60256" s="93"/>
    </row>
    <row r="60257" spans="14:16">
      <c r="N60257" s="102"/>
      <c r="O60257" s="93"/>
      <c r="P60257" s="93"/>
    </row>
    <row r="60258" spans="14:16">
      <c r="N60258" s="102"/>
      <c r="O60258" s="93"/>
      <c r="P60258" s="93"/>
    </row>
    <row r="60259" spans="14:16">
      <c r="N60259" s="102"/>
      <c r="O60259" s="93"/>
      <c r="P60259" s="93"/>
    </row>
    <row r="60260" spans="14:16">
      <c r="N60260" s="102"/>
      <c r="O60260" s="93"/>
      <c r="P60260" s="93"/>
    </row>
    <row r="60261" spans="14:16">
      <c r="N60261" s="102"/>
      <c r="O60261" s="93"/>
      <c r="P60261" s="93"/>
    </row>
    <row r="60262" spans="14:16">
      <c r="N60262" s="102"/>
      <c r="O60262" s="93"/>
      <c r="P60262" s="93"/>
    </row>
    <row r="60263" spans="14:16">
      <c r="N60263" s="102"/>
      <c r="O60263" s="93"/>
      <c r="P60263" s="93"/>
    </row>
    <row r="60264" spans="14:16">
      <c r="N60264" s="102"/>
      <c r="O60264" s="93"/>
      <c r="P60264" s="93"/>
    </row>
    <row r="60265" spans="14:16">
      <c r="N60265" s="102"/>
      <c r="O60265" s="93"/>
      <c r="P60265" s="93"/>
    </row>
    <row r="60266" spans="14:16">
      <c r="N60266" s="102"/>
      <c r="O60266" s="93"/>
      <c r="P60266" s="93"/>
    </row>
    <row r="60267" spans="14:16">
      <c r="N60267" s="102"/>
      <c r="O60267" s="93"/>
      <c r="P60267" s="93"/>
    </row>
    <row r="60268" spans="14:16">
      <c r="N60268" s="102"/>
      <c r="O60268" s="93"/>
      <c r="P60268" s="93"/>
    </row>
    <row r="60269" spans="14:16">
      <c r="N60269" s="102"/>
      <c r="O60269" s="93"/>
      <c r="P60269" s="93"/>
    </row>
    <row r="60270" spans="14:16">
      <c r="N60270" s="102"/>
      <c r="O60270" s="93"/>
      <c r="P60270" s="93"/>
    </row>
    <row r="60271" spans="14:16">
      <c r="N60271" s="102"/>
      <c r="O60271" s="93"/>
      <c r="P60271" s="93"/>
    </row>
    <row r="60272" spans="14:16">
      <c r="N60272" s="102"/>
      <c r="O60272" s="93"/>
      <c r="P60272" s="93"/>
    </row>
    <row r="60273" spans="14:16">
      <c r="N60273" s="102"/>
      <c r="O60273" s="93"/>
      <c r="P60273" s="93"/>
    </row>
    <row r="60274" spans="14:16">
      <c r="N60274" s="102"/>
      <c r="O60274" s="93"/>
      <c r="P60274" s="93"/>
    </row>
    <row r="60275" spans="14:16">
      <c r="N60275" s="102"/>
      <c r="O60275" s="93"/>
      <c r="P60275" s="93"/>
    </row>
    <row r="60276" spans="14:16">
      <c r="N60276" s="102"/>
      <c r="O60276" s="93"/>
      <c r="P60276" s="93"/>
    </row>
    <row r="60277" spans="14:16">
      <c r="N60277" s="102"/>
      <c r="O60277" s="93"/>
      <c r="P60277" s="93"/>
    </row>
    <row r="60278" spans="14:16">
      <c r="N60278" s="102"/>
      <c r="O60278" s="93"/>
      <c r="P60278" s="93"/>
    </row>
    <row r="60279" spans="14:16">
      <c r="N60279" s="102"/>
      <c r="O60279" s="93"/>
      <c r="P60279" s="93"/>
    </row>
    <row r="60280" spans="14:16">
      <c r="N60280" s="102"/>
      <c r="O60280" s="93"/>
      <c r="P60280" s="93"/>
    </row>
    <row r="60281" spans="14:16">
      <c r="N60281" s="102"/>
      <c r="O60281" s="93"/>
      <c r="P60281" s="93"/>
    </row>
    <row r="60282" spans="14:16">
      <c r="N60282" s="102"/>
      <c r="O60282" s="93"/>
      <c r="P60282" s="93"/>
    </row>
    <row r="60283" spans="14:16">
      <c r="N60283" s="102"/>
      <c r="O60283" s="93"/>
      <c r="P60283" s="93"/>
    </row>
    <row r="60284" spans="14:16">
      <c r="N60284" s="102"/>
      <c r="O60284" s="93"/>
      <c r="P60284" s="93"/>
    </row>
    <row r="60285" spans="14:16">
      <c r="N60285" s="102"/>
      <c r="O60285" s="93"/>
      <c r="P60285" s="93"/>
    </row>
    <row r="60286" spans="14:16">
      <c r="N60286" s="102"/>
      <c r="O60286" s="93"/>
      <c r="P60286" s="93"/>
    </row>
    <row r="60287" spans="14:16">
      <c r="N60287" s="102"/>
      <c r="O60287" s="93"/>
      <c r="P60287" s="93"/>
    </row>
    <row r="60288" spans="14:16">
      <c r="N60288" s="102"/>
      <c r="O60288" s="93"/>
      <c r="P60288" s="93"/>
    </row>
    <row r="60289" spans="14:16">
      <c r="N60289" s="102"/>
      <c r="O60289" s="93"/>
      <c r="P60289" s="93"/>
    </row>
    <row r="60290" spans="14:16">
      <c r="N60290" s="102"/>
      <c r="O60290" s="93"/>
      <c r="P60290" s="93"/>
    </row>
    <row r="60291" spans="14:16">
      <c r="N60291" s="102"/>
      <c r="O60291" s="93"/>
      <c r="P60291" s="93"/>
    </row>
    <row r="60292" spans="14:16">
      <c r="N60292" s="102"/>
      <c r="O60292" s="93"/>
      <c r="P60292" s="93"/>
    </row>
    <row r="60293" spans="14:16">
      <c r="N60293" s="102"/>
      <c r="O60293" s="93"/>
      <c r="P60293" s="93"/>
    </row>
    <row r="60294" spans="14:16">
      <c r="N60294" s="102"/>
      <c r="O60294" s="93"/>
      <c r="P60294" s="93"/>
    </row>
    <row r="60295" spans="14:16">
      <c r="N60295" s="102"/>
      <c r="O60295" s="93"/>
      <c r="P60295" s="93"/>
    </row>
    <row r="60296" spans="14:16">
      <c r="N60296" s="102"/>
      <c r="O60296" s="93"/>
      <c r="P60296" s="93"/>
    </row>
    <row r="60297" spans="14:16">
      <c r="N60297" s="102"/>
      <c r="O60297" s="93"/>
      <c r="P60297" s="93"/>
    </row>
    <row r="60298" spans="14:16">
      <c r="N60298" s="102"/>
      <c r="O60298" s="93"/>
      <c r="P60298" s="93"/>
    </row>
    <row r="60299" spans="14:16">
      <c r="N60299" s="102"/>
      <c r="O60299" s="93"/>
      <c r="P60299" s="93"/>
    </row>
    <row r="60300" spans="14:16">
      <c r="N60300" s="102"/>
      <c r="O60300" s="93"/>
      <c r="P60300" s="93"/>
    </row>
    <row r="60301" spans="14:16">
      <c r="N60301" s="102"/>
      <c r="O60301" s="93"/>
      <c r="P60301" s="93"/>
    </row>
    <row r="60302" spans="14:16">
      <c r="N60302" s="102"/>
      <c r="O60302" s="93"/>
      <c r="P60302" s="93"/>
    </row>
    <row r="60303" spans="14:16">
      <c r="N60303" s="102"/>
      <c r="O60303" s="93"/>
      <c r="P60303" s="93"/>
    </row>
    <row r="60304" spans="14:16">
      <c r="N60304" s="102"/>
      <c r="O60304" s="93"/>
      <c r="P60304" s="93"/>
    </row>
    <row r="60305" spans="14:16">
      <c r="N60305" s="102"/>
      <c r="O60305" s="93"/>
      <c r="P60305" s="93"/>
    </row>
    <row r="60306" spans="14:16">
      <c r="N60306" s="102"/>
      <c r="O60306" s="93"/>
      <c r="P60306" s="93"/>
    </row>
    <row r="60307" spans="14:16">
      <c r="N60307" s="102"/>
      <c r="O60307" s="93"/>
      <c r="P60307" s="93"/>
    </row>
    <row r="60308" spans="14:16">
      <c r="N60308" s="102"/>
      <c r="O60308" s="93"/>
      <c r="P60308" s="93"/>
    </row>
    <row r="60309" spans="14:16">
      <c r="N60309" s="102"/>
      <c r="O60309" s="93"/>
      <c r="P60309" s="93"/>
    </row>
    <row r="60310" spans="14:16">
      <c r="N60310" s="102"/>
      <c r="O60310" s="93"/>
      <c r="P60310" s="93"/>
    </row>
    <row r="60311" spans="14:16">
      <c r="N60311" s="102"/>
      <c r="O60311" s="93"/>
      <c r="P60311" s="93"/>
    </row>
    <row r="60312" spans="14:16">
      <c r="N60312" s="102"/>
      <c r="O60312" s="93"/>
      <c r="P60312" s="93"/>
    </row>
    <row r="60313" spans="14:16">
      <c r="N60313" s="102"/>
      <c r="O60313" s="93"/>
      <c r="P60313" s="93"/>
    </row>
    <row r="60314" spans="14:16">
      <c r="N60314" s="102"/>
      <c r="O60314" s="93"/>
      <c r="P60314" s="93"/>
    </row>
    <row r="60315" spans="14:16">
      <c r="N60315" s="102"/>
      <c r="O60315" s="93"/>
      <c r="P60315" s="93"/>
    </row>
    <row r="60316" spans="14:16">
      <c r="N60316" s="102"/>
      <c r="O60316" s="93"/>
      <c r="P60316" s="93"/>
    </row>
    <row r="60317" spans="14:16">
      <c r="N60317" s="102"/>
      <c r="O60317" s="93"/>
      <c r="P60317" s="93"/>
    </row>
    <row r="60318" spans="14:16">
      <c r="N60318" s="102"/>
      <c r="O60318" s="93"/>
      <c r="P60318" s="93"/>
    </row>
    <row r="60319" spans="14:16">
      <c r="N60319" s="102"/>
      <c r="O60319" s="93"/>
      <c r="P60319" s="93"/>
    </row>
    <row r="60320" spans="14:16">
      <c r="N60320" s="102"/>
      <c r="O60320" s="93"/>
      <c r="P60320" s="93"/>
    </row>
    <row r="60321" spans="14:16">
      <c r="N60321" s="102"/>
      <c r="O60321" s="93"/>
      <c r="P60321" s="93"/>
    </row>
    <row r="60322" spans="14:16">
      <c r="N60322" s="102"/>
      <c r="O60322" s="93"/>
      <c r="P60322" s="93"/>
    </row>
    <row r="60323" spans="14:16">
      <c r="N60323" s="102"/>
      <c r="O60323" s="93"/>
      <c r="P60323" s="93"/>
    </row>
    <row r="60324" spans="14:16">
      <c r="N60324" s="102"/>
      <c r="O60324" s="93"/>
      <c r="P60324" s="93"/>
    </row>
    <row r="60325" spans="14:16">
      <c r="N60325" s="102"/>
      <c r="O60325" s="93"/>
      <c r="P60325" s="93"/>
    </row>
    <row r="60326" spans="14:16">
      <c r="N60326" s="102"/>
      <c r="O60326" s="93"/>
      <c r="P60326" s="93"/>
    </row>
    <row r="60327" spans="14:16">
      <c r="N60327" s="102"/>
      <c r="O60327" s="93"/>
      <c r="P60327" s="93"/>
    </row>
    <row r="60328" spans="14:16">
      <c r="N60328" s="102"/>
      <c r="O60328" s="93"/>
      <c r="P60328" s="93"/>
    </row>
    <row r="60329" spans="14:16">
      <c r="N60329" s="102"/>
      <c r="O60329" s="93"/>
      <c r="P60329" s="93"/>
    </row>
    <row r="60330" spans="14:16">
      <c r="N60330" s="102"/>
      <c r="O60330" s="93"/>
      <c r="P60330" s="93"/>
    </row>
    <row r="60331" spans="14:16">
      <c r="N60331" s="102"/>
      <c r="O60331" s="93"/>
      <c r="P60331" s="93"/>
    </row>
    <row r="60332" spans="14:16">
      <c r="N60332" s="102"/>
      <c r="O60332" s="93"/>
      <c r="P60332" s="93"/>
    </row>
    <row r="60333" spans="14:16">
      <c r="N60333" s="102"/>
      <c r="O60333" s="93"/>
      <c r="P60333" s="93"/>
    </row>
    <row r="60334" spans="14:16">
      <c r="N60334" s="102"/>
      <c r="O60334" s="93"/>
      <c r="P60334" s="93"/>
    </row>
    <row r="60335" spans="14:16">
      <c r="N60335" s="102"/>
      <c r="O60335" s="93"/>
      <c r="P60335" s="93"/>
    </row>
    <row r="60336" spans="14:16">
      <c r="N60336" s="102"/>
      <c r="O60336" s="93"/>
      <c r="P60336" s="93"/>
    </row>
    <row r="60337" spans="14:16">
      <c r="N60337" s="102"/>
      <c r="O60337" s="93"/>
      <c r="P60337" s="93"/>
    </row>
    <row r="60338" spans="14:16">
      <c r="N60338" s="102"/>
      <c r="O60338" s="93"/>
      <c r="P60338" s="93"/>
    </row>
    <row r="60339" spans="14:16">
      <c r="N60339" s="102"/>
      <c r="O60339" s="93"/>
      <c r="P60339" s="93"/>
    </row>
    <row r="60340" spans="14:16">
      <c r="N60340" s="102"/>
      <c r="O60340" s="93"/>
      <c r="P60340" s="93"/>
    </row>
    <row r="60341" spans="14:16">
      <c r="N60341" s="102"/>
      <c r="O60341" s="93"/>
      <c r="P60341" s="93"/>
    </row>
    <row r="60342" spans="14:16">
      <c r="N60342" s="102"/>
      <c r="O60342" s="93"/>
      <c r="P60342" s="93"/>
    </row>
    <row r="60343" spans="14:16">
      <c r="N60343" s="102"/>
      <c r="O60343" s="93"/>
      <c r="P60343" s="93"/>
    </row>
    <row r="60344" spans="14:16">
      <c r="N60344" s="102"/>
      <c r="O60344" s="93"/>
      <c r="P60344" s="93"/>
    </row>
    <row r="60345" spans="14:16">
      <c r="N60345" s="102"/>
      <c r="O60345" s="93"/>
      <c r="P60345" s="93"/>
    </row>
    <row r="60346" spans="14:16">
      <c r="N60346" s="102"/>
      <c r="O60346" s="93"/>
      <c r="P60346" s="93"/>
    </row>
    <row r="60347" spans="14:16">
      <c r="N60347" s="102"/>
      <c r="O60347" s="93"/>
      <c r="P60347" s="93"/>
    </row>
    <row r="60348" spans="14:16">
      <c r="N60348" s="102"/>
      <c r="O60348" s="93"/>
      <c r="P60348" s="93"/>
    </row>
    <row r="60349" spans="14:16">
      <c r="N60349" s="102"/>
      <c r="O60349" s="93"/>
      <c r="P60349" s="93"/>
    </row>
    <row r="60350" spans="14:16">
      <c r="N60350" s="102"/>
      <c r="O60350" s="93"/>
      <c r="P60350" s="93"/>
    </row>
    <row r="60351" spans="14:16">
      <c r="N60351" s="102"/>
      <c r="O60351" s="93"/>
      <c r="P60351" s="93"/>
    </row>
    <row r="60352" spans="14:16">
      <c r="N60352" s="102"/>
      <c r="O60352" s="93"/>
      <c r="P60352" s="93"/>
    </row>
    <row r="60353" spans="14:16">
      <c r="N60353" s="102"/>
      <c r="O60353" s="93"/>
      <c r="P60353" s="93"/>
    </row>
    <row r="60354" spans="14:16">
      <c r="N60354" s="102"/>
      <c r="O60354" s="93"/>
      <c r="P60354" s="93"/>
    </row>
    <row r="60355" spans="14:16">
      <c r="N60355" s="102"/>
      <c r="O60355" s="93"/>
      <c r="P60355" s="93"/>
    </row>
    <row r="60356" spans="14:16">
      <c r="N60356" s="102"/>
      <c r="O60356" s="93"/>
      <c r="P60356" s="93"/>
    </row>
    <row r="60357" spans="14:16">
      <c r="N60357" s="102"/>
      <c r="O60357" s="93"/>
      <c r="P60357" s="93"/>
    </row>
    <row r="60358" spans="14:16">
      <c r="N60358" s="102"/>
      <c r="O60358" s="93"/>
      <c r="P60358" s="93"/>
    </row>
    <row r="60359" spans="14:16">
      <c r="N60359" s="102"/>
      <c r="O60359" s="93"/>
      <c r="P60359" s="93"/>
    </row>
    <row r="60360" spans="14:16">
      <c r="N60360" s="102"/>
      <c r="O60360" s="93"/>
      <c r="P60360" s="93"/>
    </row>
    <row r="60361" spans="14:16">
      <c r="N60361" s="102"/>
      <c r="O60361" s="93"/>
      <c r="P60361" s="93"/>
    </row>
    <row r="60362" spans="14:16">
      <c r="N60362" s="102"/>
      <c r="O60362" s="93"/>
      <c r="P60362" s="93"/>
    </row>
    <row r="60363" spans="14:16">
      <c r="N60363" s="102"/>
      <c r="O60363" s="93"/>
      <c r="P60363" s="93"/>
    </row>
    <row r="60364" spans="14:16">
      <c r="N60364" s="102"/>
      <c r="O60364" s="93"/>
      <c r="P60364" s="93"/>
    </row>
    <row r="60365" spans="14:16">
      <c r="N60365" s="102"/>
      <c r="O60365" s="93"/>
      <c r="P60365" s="93"/>
    </row>
    <row r="60366" spans="14:16">
      <c r="N60366" s="102"/>
      <c r="O60366" s="93"/>
      <c r="P60366" s="93"/>
    </row>
    <row r="60367" spans="14:16">
      <c r="N60367" s="102"/>
      <c r="O60367" s="93"/>
      <c r="P60367" s="93"/>
    </row>
    <row r="60368" spans="14:16">
      <c r="N60368" s="102"/>
      <c r="O60368" s="93"/>
      <c r="P60368" s="93"/>
    </row>
    <row r="60369" spans="14:16">
      <c r="N60369" s="102"/>
      <c r="O60369" s="93"/>
      <c r="P60369" s="93"/>
    </row>
    <row r="60370" spans="14:16">
      <c r="N60370" s="102"/>
      <c r="O60370" s="93"/>
      <c r="P60370" s="93"/>
    </row>
    <row r="60371" spans="14:16">
      <c r="N60371" s="102"/>
      <c r="O60371" s="93"/>
      <c r="P60371" s="93"/>
    </row>
    <row r="60372" spans="14:16">
      <c r="N60372" s="102"/>
      <c r="O60372" s="93"/>
      <c r="P60372" s="93"/>
    </row>
    <row r="60373" spans="14:16">
      <c r="N60373" s="102"/>
      <c r="O60373" s="93"/>
      <c r="P60373" s="93"/>
    </row>
    <row r="60374" spans="14:16">
      <c r="N60374" s="102"/>
      <c r="O60374" s="93"/>
      <c r="P60374" s="93"/>
    </row>
    <row r="60375" spans="14:16">
      <c r="N60375" s="102"/>
      <c r="O60375" s="93"/>
      <c r="P60375" s="93"/>
    </row>
    <row r="60376" spans="14:16">
      <c r="N60376" s="102"/>
      <c r="O60376" s="93"/>
      <c r="P60376" s="93"/>
    </row>
    <row r="60377" spans="14:16">
      <c r="N60377" s="102"/>
      <c r="O60377" s="93"/>
      <c r="P60377" s="93"/>
    </row>
    <row r="60378" spans="14:16">
      <c r="N60378" s="102"/>
      <c r="O60378" s="93"/>
      <c r="P60378" s="93"/>
    </row>
    <row r="60379" spans="14:16">
      <c r="N60379" s="102"/>
      <c r="O60379" s="93"/>
      <c r="P60379" s="93"/>
    </row>
    <row r="60380" spans="14:16">
      <c r="N60380" s="102"/>
      <c r="O60380" s="93"/>
      <c r="P60380" s="93"/>
    </row>
    <row r="60381" spans="14:16">
      <c r="N60381" s="102"/>
      <c r="O60381" s="93"/>
      <c r="P60381" s="93"/>
    </row>
    <row r="60382" spans="14:16">
      <c r="N60382" s="102"/>
      <c r="O60382" s="93"/>
      <c r="P60382" s="93"/>
    </row>
    <row r="60383" spans="14:16">
      <c r="N60383" s="102"/>
      <c r="O60383" s="93"/>
      <c r="P60383" s="93"/>
    </row>
    <row r="60384" spans="14:16">
      <c r="N60384" s="102"/>
      <c r="O60384" s="93"/>
      <c r="P60384" s="93"/>
    </row>
    <row r="60385" spans="14:16">
      <c r="N60385" s="102"/>
      <c r="O60385" s="93"/>
      <c r="P60385" s="93"/>
    </row>
    <row r="60386" spans="14:16">
      <c r="N60386" s="102"/>
      <c r="O60386" s="93"/>
      <c r="P60386" s="93"/>
    </row>
    <row r="60387" spans="14:16">
      <c r="N60387" s="102"/>
      <c r="O60387" s="93"/>
      <c r="P60387" s="93"/>
    </row>
    <row r="60388" spans="14:16">
      <c r="N60388" s="102"/>
      <c r="O60388" s="93"/>
      <c r="P60388" s="93"/>
    </row>
    <row r="60389" spans="14:16">
      <c r="N60389" s="102"/>
      <c r="O60389" s="93"/>
      <c r="P60389" s="93"/>
    </row>
    <row r="60390" spans="14:16">
      <c r="N60390" s="102"/>
      <c r="O60390" s="93"/>
      <c r="P60390" s="93"/>
    </row>
    <row r="60391" spans="14:16">
      <c r="N60391" s="102"/>
      <c r="O60391" s="93"/>
      <c r="P60391" s="93"/>
    </row>
    <row r="60392" spans="14:16">
      <c r="N60392" s="102"/>
      <c r="O60392" s="93"/>
      <c r="P60392" s="93"/>
    </row>
    <row r="60393" spans="14:16">
      <c r="N60393" s="102"/>
      <c r="O60393" s="93"/>
      <c r="P60393" s="93"/>
    </row>
    <row r="60394" spans="14:16">
      <c r="N60394" s="102"/>
      <c r="O60394" s="93"/>
      <c r="P60394" s="93"/>
    </row>
    <row r="60395" spans="14:16">
      <c r="N60395" s="102"/>
      <c r="O60395" s="93"/>
      <c r="P60395" s="93"/>
    </row>
    <row r="60396" spans="14:16">
      <c r="N60396" s="102"/>
      <c r="O60396" s="93"/>
      <c r="P60396" s="93"/>
    </row>
    <row r="60397" spans="14:16">
      <c r="N60397" s="102"/>
      <c r="O60397" s="93"/>
      <c r="P60397" s="93"/>
    </row>
    <row r="60398" spans="14:16">
      <c r="N60398" s="102"/>
      <c r="O60398" s="93"/>
      <c r="P60398" s="93"/>
    </row>
    <row r="60399" spans="14:16">
      <c r="N60399" s="102"/>
      <c r="O60399" s="93"/>
      <c r="P60399" s="93"/>
    </row>
    <row r="60400" spans="14:16">
      <c r="N60400" s="102"/>
      <c r="O60400" s="93"/>
      <c r="P60400" s="93"/>
    </row>
    <row r="60401" spans="14:16">
      <c r="N60401" s="102"/>
      <c r="O60401" s="93"/>
      <c r="P60401" s="93"/>
    </row>
    <row r="60402" spans="14:16">
      <c r="N60402" s="102"/>
      <c r="O60402" s="93"/>
      <c r="P60402" s="93"/>
    </row>
    <row r="60403" spans="14:16">
      <c r="N60403" s="102"/>
      <c r="O60403" s="93"/>
      <c r="P60403" s="93"/>
    </row>
    <row r="60404" spans="14:16">
      <c r="N60404" s="102"/>
      <c r="O60404" s="93"/>
      <c r="P60404" s="93"/>
    </row>
    <row r="60405" spans="14:16">
      <c r="N60405" s="102"/>
      <c r="O60405" s="93"/>
      <c r="P60405" s="93"/>
    </row>
    <row r="60406" spans="14:16">
      <c r="N60406" s="102"/>
      <c r="O60406" s="93"/>
      <c r="P60406" s="93"/>
    </row>
    <row r="60407" spans="14:16">
      <c r="N60407" s="102"/>
      <c r="O60407" s="93"/>
      <c r="P60407" s="93"/>
    </row>
    <row r="60408" spans="14:16">
      <c r="N60408" s="102"/>
      <c r="O60408" s="93"/>
      <c r="P60408" s="93"/>
    </row>
    <row r="60409" spans="14:16">
      <c r="N60409" s="102"/>
      <c r="O60409" s="93"/>
      <c r="P60409" s="93"/>
    </row>
    <row r="60410" spans="14:16">
      <c r="N60410" s="102"/>
      <c r="O60410" s="93"/>
      <c r="P60410" s="93"/>
    </row>
    <row r="60411" spans="14:16">
      <c r="N60411" s="102"/>
      <c r="O60411" s="93"/>
      <c r="P60411" s="93"/>
    </row>
    <row r="60412" spans="14:16">
      <c r="N60412" s="102"/>
      <c r="O60412" s="93"/>
      <c r="P60412" s="93"/>
    </row>
    <row r="60413" spans="14:16">
      <c r="N60413" s="102"/>
      <c r="O60413" s="93"/>
      <c r="P60413" s="93"/>
    </row>
    <row r="60414" spans="14:16">
      <c r="N60414" s="102"/>
      <c r="O60414" s="93"/>
      <c r="P60414" s="93"/>
    </row>
    <row r="60415" spans="14:16">
      <c r="N60415" s="102"/>
      <c r="O60415" s="93"/>
      <c r="P60415" s="93"/>
    </row>
    <row r="60416" spans="14:16">
      <c r="N60416" s="102"/>
      <c r="O60416" s="93"/>
      <c r="P60416" s="93"/>
    </row>
    <row r="60417" spans="14:16">
      <c r="N60417" s="102"/>
      <c r="O60417" s="93"/>
      <c r="P60417" s="93"/>
    </row>
    <row r="60418" spans="14:16">
      <c r="N60418" s="102"/>
      <c r="O60418" s="93"/>
      <c r="P60418" s="93"/>
    </row>
    <row r="60419" spans="14:16">
      <c r="N60419" s="102"/>
      <c r="O60419" s="93"/>
      <c r="P60419" s="93"/>
    </row>
    <row r="60420" spans="14:16">
      <c r="N60420" s="102"/>
      <c r="O60420" s="93"/>
      <c r="P60420" s="93"/>
    </row>
    <row r="60421" spans="14:16">
      <c r="N60421" s="102"/>
      <c r="O60421" s="93"/>
      <c r="P60421" s="93"/>
    </row>
    <row r="60422" spans="14:16">
      <c r="N60422" s="102"/>
      <c r="O60422" s="93"/>
      <c r="P60422" s="93"/>
    </row>
    <row r="60423" spans="14:16">
      <c r="N60423" s="102"/>
      <c r="O60423" s="93"/>
      <c r="P60423" s="93"/>
    </row>
    <row r="60424" spans="14:16">
      <c r="N60424" s="102"/>
      <c r="O60424" s="93"/>
      <c r="P60424" s="93"/>
    </row>
    <row r="60425" spans="14:16">
      <c r="N60425" s="102"/>
      <c r="O60425" s="93"/>
      <c r="P60425" s="93"/>
    </row>
    <row r="60426" spans="14:16">
      <c r="N60426" s="102"/>
      <c r="O60426" s="93"/>
      <c r="P60426" s="93"/>
    </row>
    <row r="60427" spans="14:16">
      <c r="N60427" s="102"/>
      <c r="O60427" s="93"/>
      <c r="P60427" s="93"/>
    </row>
    <row r="60428" spans="14:16">
      <c r="N60428" s="102"/>
      <c r="O60428" s="93"/>
      <c r="P60428" s="93"/>
    </row>
    <row r="60429" spans="14:16">
      <c r="N60429" s="102"/>
      <c r="O60429" s="93"/>
      <c r="P60429" s="93"/>
    </row>
    <row r="60430" spans="14:16">
      <c r="N60430" s="102"/>
      <c r="O60430" s="93"/>
      <c r="P60430" s="93"/>
    </row>
    <row r="60431" spans="14:16">
      <c r="N60431" s="102"/>
      <c r="O60431" s="93"/>
      <c r="P60431" s="93"/>
    </row>
    <row r="60432" spans="14:16">
      <c r="N60432" s="102"/>
      <c r="O60432" s="93"/>
      <c r="P60432" s="93"/>
    </row>
    <row r="60433" spans="14:16">
      <c r="N60433" s="102"/>
      <c r="O60433" s="93"/>
      <c r="P60433" s="93"/>
    </row>
    <row r="60434" spans="14:16">
      <c r="N60434" s="102"/>
      <c r="O60434" s="93"/>
      <c r="P60434" s="93"/>
    </row>
    <row r="60435" spans="14:16">
      <c r="N60435" s="102"/>
      <c r="O60435" s="93"/>
      <c r="P60435" s="93"/>
    </row>
    <row r="60436" spans="14:16">
      <c r="N60436" s="102"/>
      <c r="O60436" s="93"/>
      <c r="P60436" s="93"/>
    </row>
    <row r="60437" spans="14:16">
      <c r="N60437" s="102"/>
      <c r="O60437" s="93"/>
      <c r="P60437" s="93"/>
    </row>
    <row r="60438" spans="14:16">
      <c r="N60438" s="102"/>
      <c r="O60438" s="93"/>
      <c r="P60438" s="93"/>
    </row>
    <row r="60439" spans="14:16">
      <c r="N60439" s="102"/>
      <c r="O60439" s="93"/>
      <c r="P60439" s="93"/>
    </row>
    <row r="60440" spans="14:16">
      <c r="N60440" s="102"/>
      <c r="O60440" s="93"/>
      <c r="P60440" s="93"/>
    </row>
    <row r="60441" spans="14:16">
      <c r="N60441" s="102"/>
      <c r="O60441" s="93"/>
      <c r="P60441" s="93"/>
    </row>
    <row r="60442" spans="14:16">
      <c r="N60442" s="102"/>
      <c r="O60442" s="93"/>
      <c r="P60442" s="93"/>
    </row>
    <row r="60443" spans="14:16">
      <c r="N60443" s="102"/>
      <c r="O60443" s="93"/>
      <c r="P60443" s="93"/>
    </row>
    <row r="60444" spans="14:16">
      <c r="N60444" s="102"/>
      <c r="O60444" s="93"/>
      <c r="P60444" s="93"/>
    </row>
    <row r="60445" spans="14:16">
      <c r="N60445" s="102"/>
      <c r="O60445" s="93"/>
      <c r="P60445" s="93"/>
    </row>
    <row r="60446" spans="14:16">
      <c r="N60446" s="102"/>
      <c r="O60446" s="93"/>
      <c r="P60446" s="93"/>
    </row>
    <row r="60447" spans="14:16">
      <c r="N60447" s="102"/>
      <c r="O60447" s="93"/>
      <c r="P60447" s="93"/>
    </row>
    <row r="60448" spans="14:16">
      <c r="N60448" s="102"/>
      <c r="O60448" s="93"/>
      <c r="P60448" s="93"/>
    </row>
    <row r="60449" spans="14:16">
      <c r="N60449" s="102"/>
      <c r="O60449" s="93"/>
      <c r="P60449" s="93"/>
    </row>
    <row r="60450" spans="14:16">
      <c r="N60450" s="102"/>
      <c r="O60450" s="93"/>
      <c r="P60450" s="93"/>
    </row>
    <row r="60451" spans="14:16">
      <c r="N60451" s="102"/>
      <c r="O60451" s="93"/>
      <c r="P60451" s="93"/>
    </row>
    <row r="60452" spans="14:16">
      <c r="N60452" s="102"/>
      <c r="O60452" s="93"/>
      <c r="P60452" s="93"/>
    </row>
    <row r="60453" spans="14:16">
      <c r="N60453" s="102"/>
      <c r="O60453" s="93"/>
      <c r="P60453" s="93"/>
    </row>
    <row r="60454" spans="14:16">
      <c r="N60454" s="102"/>
      <c r="O60454" s="93"/>
      <c r="P60454" s="93"/>
    </row>
    <row r="60455" spans="14:16">
      <c r="N60455" s="102"/>
      <c r="O60455" s="93"/>
      <c r="P60455" s="93"/>
    </row>
    <row r="60456" spans="14:16">
      <c r="N60456" s="102"/>
      <c r="O60456" s="93"/>
      <c r="P60456" s="93"/>
    </row>
    <row r="60457" spans="14:16">
      <c r="N60457" s="102"/>
      <c r="O60457" s="93"/>
      <c r="P60457" s="93"/>
    </row>
    <row r="60458" spans="14:16">
      <c r="N60458" s="102"/>
      <c r="O60458" s="93"/>
      <c r="P60458" s="93"/>
    </row>
    <row r="60459" spans="14:16">
      <c r="N60459" s="102"/>
      <c r="O60459" s="93"/>
      <c r="P60459" s="93"/>
    </row>
    <row r="60460" spans="14:16">
      <c r="N60460" s="102"/>
      <c r="O60460" s="93"/>
      <c r="P60460" s="93"/>
    </row>
    <row r="60461" spans="14:16">
      <c r="N60461" s="102"/>
      <c r="O60461" s="93"/>
      <c r="P60461" s="93"/>
    </row>
    <row r="60462" spans="14:16">
      <c r="N60462" s="102"/>
      <c r="O60462" s="93"/>
      <c r="P60462" s="93"/>
    </row>
    <row r="60463" spans="14:16">
      <c r="N60463" s="102"/>
      <c r="O60463" s="93"/>
      <c r="P60463" s="93"/>
    </row>
    <row r="60464" spans="14:16">
      <c r="N60464" s="102"/>
      <c r="O60464" s="93"/>
      <c r="P60464" s="93"/>
    </row>
    <row r="60465" spans="14:16">
      <c r="N60465" s="102"/>
      <c r="O60465" s="93"/>
      <c r="P60465" s="93"/>
    </row>
    <row r="60466" spans="14:16">
      <c r="N60466" s="102"/>
      <c r="O60466" s="93"/>
      <c r="P60466" s="93"/>
    </row>
    <row r="60467" spans="14:16">
      <c r="N60467" s="102"/>
      <c r="O60467" s="93"/>
      <c r="P60467" s="93"/>
    </row>
    <row r="60468" spans="14:16">
      <c r="N60468" s="102"/>
      <c r="O60468" s="93"/>
      <c r="P60468" s="93"/>
    </row>
    <row r="60469" spans="14:16">
      <c r="N60469" s="102"/>
      <c r="O60469" s="93"/>
      <c r="P60469" s="93"/>
    </row>
    <row r="60470" spans="14:16">
      <c r="N60470" s="102"/>
      <c r="O60470" s="93"/>
      <c r="P60470" s="93"/>
    </row>
    <row r="60471" spans="14:16">
      <c r="N60471" s="102"/>
      <c r="O60471" s="93"/>
      <c r="P60471" s="93"/>
    </row>
    <row r="60472" spans="14:16">
      <c r="N60472" s="102"/>
      <c r="O60472" s="93"/>
      <c r="P60472" s="93"/>
    </row>
    <row r="60473" spans="14:16">
      <c r="N60473" s="102"/>
      <c r="O60473" s="93"/>
      <c r="P60473" s="93"/>
    </row>
    <row r="60474" spans="14:16">
      <c r="N60474" s="102"/>
      <c r="O60474" s="93"/>
      <c r="P60474" s="93"/>
    </row>
    <row r="60475" spans="14:16">
      <c r="N60475" s="102"/>
      <c r="O60475" s="93"/>
      <c r="P60475" s="93"/>
    </row>
    <row r="60476" spans="14:16">
      <c r="N60476" s="102"/>
      <c r="O60476" s="93"/>
      <c r="P60476" s="93"/>
    </row>
    <row r="60477" spans="14:16">
      <c r="N60477" s="102"/>
      <c r="O60477" s="93"/>
      <c r="P60477" s="93"/>
    </row>
    <row r="60478" spans="14:16">
      <c r="N60478" s="102"/>
      <c r="O60478" s="93"/>
      <c r="P60478" s="93"/>
    </row>
    <row r="60479" spans="14:16">
      <c r="N60479" s="102"/>
      <c r="O60479" s="93"/>
      <c r="P60479" s="93"/>
    </row>
    <row r="60480" spans="14:16">
      <c r="N60480" s="102"/>
      <c r="O60480" s="93"/>
      <c r="P60480" s="93"/>
    </row>
    <row r="60481" spans="14:16">
      <c r="N60481" s="102"/>
      <c r="O60481" s="93"/>
      <c r="P60481" s="93"/>
    </row>
    <row r="60482" spans="14:16">
      <c r="N60482" s="102"/>
      <c r="O60482" s="93"/>
      <c r="P60482" s="93"/>
    </row>
    <row r="60483" spans="14:16">
      <c r="N60483" s="102"/>
      <c r="O60483" s="93"/>
      <c r="P60483" s="93"/>
    </row>
    <row r="60484" spans="14:16">
      <c r="N60484" s="102"/>
      <c r="O60484" s="93"/>
      <c r="P60484" s="93"/>
    </row>
    <row r="60485" spans="14:16">
      <c r="N60485" s="102"/>
      <c r="O60485" s="93"/>
      <c r="P60485" s="93"/>
    </row>
    <row r="60486" spans="14:16">
      <c r="N60486" s="102"/>
      <c r="O60486" s="93"/>
      <c r="P60486" s="93"/>
    </row>
    <row r="60487" spans="14:16">
      <c r="N60487" s="102"/>
      <c r="O60487" s="93"/>
      <c r="P60487" s="93"/>
    </row>
    <row r="60488" spans="14:16">
      <c r="N60488" s="102"/>
      <c r="O60488" s="93"/>
      <c r="P60488" s="93"/>
    </row>
    <row r="60489" spans="14:16">
      <c r="N60489" s="102"/>
      <c r="O60489" s="93"/>
      <c r="P60489" s="93"/>
    </row>
    <row r="60490" spans="14:16">
      <c r="N60490" s="102"/>
      <c r="O60490" s="93"/>
      <c r="P60490" s="93"/>
    </row>
    <row r="60491" spans="14:16">
      <c r="N60491" s="102"/>
      <c r="O60491" s="93"/>
      <c r="P60491" s="93"/>
    </row>
    <row r="60492" spans="14:16">
      <c r="N60492" s="102"/>
      <c r="O60492" s="93"/>
      <c r="P60492" s="93"/>
    </row>
    <row r="60493" spans="14:16">
      <c r="N60493" s="102"/>
      <c r="O60493" s="93"/>
      <c r="P60493" s="93"/>
    </row>
    <row r="60494" spans="14:16">
      <c r="N60494" s="102"/>
      <c r="O60494" s="93"/>
      <c r="P60494" s="93"/>
    </row>
    <row r="60495" spans="14:16">
      <c r="N60495" s="102"/>
      <c r="O60495" s="93"/>
      <c r="P60495" s="93"/>
    </row>
    <row r="60496" spans="14:16">
      <c r="N60496" s="102"/>
      <c r="O60496" s="93"/>
      <c r="P60496" s="93"/>
    </row>
    <row r="60497" spans="14:16">
      <c r="N60497" s="102"/>
      <c r="O60497" s="93"/>
      <c r="P60497" s="93"/>
    </row>
    <row r="60498" spans="14:16">
      <c r="N60498" s="102"/>
      <c r="O60498" s="93"/>
      <c r="P60498" s="93"/>
    </row>
    <row r="60499" spans="14:16">
      <c r="N60499" s="102"/>
      <c r="O60499" s="93"/>
      <c r="P60499" s="93"/>
    </row>
    <row r="60500" spans="14:16">
      <c r="N60500" s="102"/>
      <c r="O60500" s="93"/>
      <c r="P60500" s="93"/>
    </row>
    <row r="60501" spans="14:16">
      <c r="N60501" s="102"/>
      <c r="O60501" s="93"/>
      <c r="P60501" s="93"/>
    </row>
    <row r="60502" spans="14:16">
      <c r="N60502" s="102"/>
      <c r="O60502" s="93"/>
      <c r="P60502" s="93"/>
    </row>
    <row r="60503" spans="14:16">
      <c r="N60503" s="102"/>
      <c r="O60503" s="93"/>
      <c r="P60503" s="93"/>
    </row>
    <row r="60504" spans="14:16">
      <c r="N60504" s="102"/>
      <c r="O60504" s="93"/>
      <c r="P60504" s="93"/>
    </row>
    <row r="60505" spans="14:16">
      <c r="N60505" s="102"/>
      <c r="O60505" s="93"/>
      <c r="P60505" s="93"/>
    </row>
    <row r="60506" spans="14:16">
      <c r="N60506" s="102"/>
      <c r="O60506" s="93"/>
      <c r="P60506" s="93"/>
    </row>
    <row r="60507" spans="14:16">
      <c r="N60507" s="102"/>
      <c r="O60507" s="93"/>
      <c r="P60507" s="93"/>
    </row>
    <row r="60508" spans="14:16">
      <c r="N60508" s="102"/>
      <c r="O60508" s="93"/>
      <c r="P60508" s="93"/>
    </row>
    <row r="60509" spans="14:16">
      <c r="N60509" s="102"/>
      <c r="O60509" s="93"/>
      <c r="P60509" s="93"/>
    </row>
    <row r="60510" spans="14:16">
      <c r="N60510" s="102"/>
      <c r="O60510" s="93"/>
      <c r="P60510" s="93"/>
    </row>
    <row r="60511" spans="14:16">
      <c r="N60511" s="102"/>
      <c r="O60511" s="93"/>
      <c r="P60511" s="93"/>
    </row>
    <row r="60512" spans="14:16">
      <c r="N60512" s="102"/>
      <c r="O60512" s="93"/>
      <c r="P60512" s="93"/>
    </row>
    <row r="60513" spans="14:16">
      <c r="N60513" s="102"/>
      <c r="O60513" s="93"/>
      <c r="P60513" s="93"/>
    </row>
    <row r="60514" spans="14:16">
      <c r="N60514" s="102"/>
      <c r="O60514" s="93"/>
      <c r="P60514" s="93"/>
    </row>
    <row r="60515" spans="14:16">
      <c r="N60515" s="102"/>
      <c r="O60515" s="93"/>
      <c r="P60515" s="93"/>
    </row>
    <row r="60516" spans="14:16">
      <c r="N60516" s="102"/>
      <c r="O60516" s="93"/>
      <c r="P60516" s="93"/>
    </row>
    <row r="60517" spans="14:16">
      <c r="N60517" s="102"/>
      <c r="O60517" s="93"/>
      <c r="P60517" s="93"/>
    </row>
    <row r="60518" spans="14:16">
      <c r="N60518" s="102"/>
      <c r="O60518" s="93"/>
      <c r="P60518" s="93"/>
    </row>
    <row r="60519" spans="14:16">
      <c r="N60519" s="102"/>
      <c r="O60519" s="93"/>
      <c r="P60519" s="93"/>
    </row>
    <row r="60520" spans="14:16">
      <c r="N60520" s="102"/>
      <c r="O60520" s="93"/>
      <c r="P60520" s="93"/>
    </row>
    <row r="60521" spans="14:16">
      <c r="N60521" s="102"/>
      <c r="O60521" s="93"/>
      <c r="P60521" s="93"/>
    </row>
    <row r="60522" spans="14:16">
      <c r="N60522" s="102"/>
      <c r="O60522" s="93"/>
      <c r="P60522" s="93"/>
    </row>
    <row r="60523" spans="14:16">
      <c r="N60523" s="102"/>
      <c r="O60523" s="93"/>
      <c r="P60523" s="93"/>
    </row>
    <row r="60524" spans="14:16">
      <c r="N60524" s="102"/>
      <c r="O60524" s="93"/>
      <c r="P60524" s="93"/>
    </row>
    <row r="60525" spans="14:16">
      <c r="N60525" s="102"/>
      <c r="O60525" s="93"/>
      <c r="P60525" s="93"/>
    </row>
    <row r="60526" spans="14:16">
      <c r="N60526" s="102"/>
      <c r="O60526" s="93"/>
      <c r="P60526" s="93"/>
    </row>
    <row r="60527" spans="14:16">
      <c r="N60527" s="102"/>
      <c r="O60527" s="93"/>
      <c r="P60527" s="93"/>
    </row>
    <row r="60528" spans="14:16">
      <c r="N60528" s="102"/>
      <c r="O60528" s="93"/>
      <c r="P60528" s="93"/>
    </row>
    <row r="60529" spans="14:16">
      <c r="N60529" s="102"/>
      <c r="O60529" s="93"/>
      <c r="P60529" s="93"/>
    </row>
    <row r="60530" spans="14:16">
      <c r="N60530" s="102"/>
      <c r="O60530" s="93"/>
      <c r="P60530" s="93"/>
    </row>
    <row r="60531" spans="14:16">
      <c r="N60531" s="102"/>
      <c r="O60531" s="93"/>
      <c r="P60531" s="93"/>
    </row>
    <row r="60532" spans="14:16">
      <c r="N60532" s="102"/>
      <c r="O60532" s="93"/>
      <c r="P60532" s="93"/>
    </row>
    <row r="60533" spans="14:16">
      <c r="N60533" s="102"/>
      <c r="O60533" s="93"/>
      <c r="P60533" s="93"/>
    </row>
    <row r="60534" spans="14:16">
      <c r="N60534" s="102"/>
      <c r="O60534" s="93"/>
      <c r="P60534" s="93"/>
    </row>
    <row r="60535" spans="14:16">
      <c r="N60535" s="102"/>
      <c r="O60535" s="93"/>
      <c r="P60535" s="93"/>
    </row>
    <row r="60536" spans="14:16">
      <c r="N60536" s="102"/>
      <c r="O60536" s="93"/>
      <c r="P60536" s="93"/>
    </row>
    <row r="60537" spans="14:16">
      <c r="N60537" s="102"/>
      <c r="O60537" s="93"/>
      <c r="P60537" s="93"/>
    </row>
    <row r="60538" spans="14:16">
      <c r="N60538" s="102"/>
      <c r="O60538" s="93"/>
      <c r="P60538" s="93"/>
    </row>
    <row r="60539" spans="14:16">
      <c r="N60539" s="102"/>
      <c r="O60539" s="93"/>
      <c r="P60539" s="93"/>
    </row>
    <row r="60540" spans="14:16">
      <c r="N60540" s="102"/>
      <c r="O60540" s="93"/>
      <c r="P60540" s="93"/>
    </row>
    <row r="60541" spans="14:16">
      <c r="N60541" s="102"/>
      <c r="O60541" s="93"/>
      <c r="P60541" s="93"/>
    </row>
    <row r="60542" spans="14:16">
      <c r="N60542" s="102"/>
      <c r="O60542" s="93"/>
      <c r="P60542" s="93"/>
    </row>
    <row r="60543" spans="14:16">
      <c r="N60543" s="102"/>
      <c r="O60543" s="93"/>
      <c r="P60543" s="93"/>
    </row>
    <row r="60544" spans="14:16">
      <c r="N60544" s="102"/>
      <c r="O60544" s="93"/>
      <c r="P60544" s="93"/>
    </row>
    <row r="60545" spans="14:16">
      <c r="N60545" s="102"/>
      <c r="O60545" s="93"/>
      <c r="P60545" s="93"/>
    </row>
    <row r="60546" spans="14:16">
      <c r="N60546" s="102"/>
      <c r="O60546" s="93"/>
      <c r="P60546" s="93"/>
    </row>
    <row r="60547" spans="14:16">
      <c r="N60547" s="102"/>
      <c r="O60547" s="93"/>
      <c r="P60547" s="93"/>
    </row>
    <row r="60548" spans="14:16">
      <c r="N60548" s="102"/>
      <c r="O60548" s="93"/>
      <c r="P60548" s="93"/>
    </row>
    <row r="60549" spans="14:16">
      <c r="N60549" s="102"/>
      <c r="O60549" s="93"/>
      <c r="P60549" s="93"/>
    </row>
    <row r="60550" spans="14:16">
      <c r="N60550" s="102"/>
      <c r="O60550" s="93"/>
      <c r="P60550" s="93"/>
    </row>
    <row r="60551" spans="14:16">
      <c r="N60551" s="102"/>
      <c r="O60551" s="93"/>
      <c r="P60551" s="93"/>
    </row>
    <row r="60552" spans="14:16">
      <c r="N60552" s="102"/>
      <c r="O60552" s="93"/>
      <c r="P60552" s="93"/>
    </row>
    <row r="60553" spans="14:16">
      <c r="N60553" s="102"/>
      <c r="O60553" s="93"/>
      <c r="P60553" s="93"/>
    </row>
    <row r="60554" spans="14:16">
      <c r="N60554" s="102"/>
      <c r="O60554" s="93"/>
      <c r="P60554" s="93"/>
    </row>
    <row r="60555" spans="14:16">
      <c r="N60555" s="102"/>
      <c r="O60555" s="93"/>
      <c r="P60555" s="93"/>
    </row>
    <row r="60556" spans="14:16">
      <c r="N60556" s="102"/>
      <c r="O60556" s="93"/>
      <c r="P60556" s="93"/>
    </row>
    <row r="60557" spans="14:16">
      <c r="N60557" s="102"/>
      <c r="O60557" s="93"/>
      <c r="P60557" s="93"/>
    </row>
    <row r="60558" spans="14:16">
      <c r="N60558" s="102"/>
      <c r="O60558" s="93"/>
      <c r="P60558" s="93"/>
    </row>
    <row r="60559" spans="14:16">
      <c r="N60559" s="102"/>
      <c r="O60559" s="93"/>
      <c r="P60559" s="93"/>
    </row>
    <row r="60560" spans="14:16">
      <c r="N60560" s="102"/>
      <c r="O60560" s="93"/>
      <c r="P60560" s="93"/>
    </row>
    <row r="60561" spans="14:16">
      <c r="N60561" s="102"/>
      <c r="O60561" s="93"/>
      <c r="P60561" s="93"/>
    </row>
    <row r="60562" spans="14:16">
      <c r="N60562" s="102"/>
      <c r="O60562" s="93"/>
      <c r="P60562" s="93"/>
    </row>
    <row r="60563" spans="14:16">
      <c r="N60563" s="102"/>
      <c r="O60563" s="93"/>
      <c r="P60563" s="93"/>
    </row>
    <row r="60564" spans="14:16">
      <c r="N60564" s="102"/>
      <c r="O60564" s="93"/>
      <c r="P60564" s="93"/>
    </row>
    <row r="60565" spans="14:16">
      <c r="N60565" s="102"/>
      <c r="O60565" s="93"/>
      <c r="P60565" s="93"/>
    </row>
    <row r="60566" spans="14:16">
      <c r="N60566" s="102"/>
      <c r="O60566" s="93"/>
      <c r="P60566" s="93"/>
    </row>
    <row r="60567" spans="14:16">
      <c r="N60567" s="102"/>
      <c r="O60567" s="93"/>
      <c r="P60567" s="93"/>
    </row>
    <row r="60568" spans="14:16">
      <c r="N60568" s="102"/>
      <c r="O60568" s="93"/>
      <c r="P60568" s="93"/>
    </row>
    <row r="60569" spans="14:16">
      <c r="N60569" s="102"/>
      <c r="O60569" s="93"/>
      <c r="P60569" s="93"/>
    </row>
    <row r="60570" spans="14:16">
      <c r="N60570" s="102"/>
      <c r="O60570" s="93"/>
      <c r="P60570" s="93"/>
    </row>
    <row r="60571" spans="14:16">
      <c r="N60571" s="102"/>
      <c r="O60571" s="93"/>
      <c r="P60571" s="93"/>
    </row>
    <row r="60572" spans="14:16">
      <c r="N60572" s="102"/>
      <c r="O60572" s="93"/>
      <c r="P60572" s="93"/>
    </row>
    <row r="60573" spans="14:16">
      <c r="N60573" s="102"/>
      <c r="O60573" s="93"/>
      <c r="P60573" s="93"/>
    </row>
    <row r="60574" spans="14:16">
      <c r="N60574" s="102"/>
      <c r="O60574" s="93"/>
      <c r="P60574" s="93"/>
    </row>
    <row r="60575" spans="14:16">
      <c r="N60575" s="102"/>
      <c r="O60575" s="93"/>
      <c r="P60575" s="93"/>
    </row>
    <row r="60576" spans="14:16">
      <c r="N60576" s="102"/>
      <c r="O60576" s="93"/>
      <c r="P60576" s="93"/>
    </row>
    <row r="60577" spans="14:16">
      <c r="N60577" s="102"/>
      <c r="O60577" s="93"/>
      <c r="P60577" s="93"/>
    </row>
    <row r="60578" spans="14:16">
      <c r="N60578" s="102"/>
      <c r="O60578" s="93"/>
      <c r="P60578" s="93"/>
    </row>
    <row r="60579" spans="14:16">
      <c r="N60579" s="102"/>
      <c r="O60579" s="93"/>
      <c r="P60579" s="93"/>
    </row>
    <row r="60580" spans="14:16">
      <c r="N60580" s="102"/>
      <c r="O60580" s="93"/>
      <c r="P60580" s="93"/>
    </row>
    <row r="60581" spans="14:16">
      <c r="N60581" s="102"/>
      <c r="O60581" s="93"/>
      <c r="P60581" s="93"/>
    </row>
    <row r="60582" spans="14:16">
      <c r="N60582" s="102"/>
      <c r="O60582" s="93"/>
      <c r="P60582" s="93"/>
    </row>
    <row r="60583" spans="14:16">
      <c r="N60583" s="102"/>
      <c r="O60583" s="93"/>
      <c r="P60583" s="93"/>
    </row>
    <row r="60584" spans="14:16">
      <c r="N60584" s="102"/>
      <c r="O60584" s="93"/>
      <c r="P60584" s="93"/>
    </row>
    <row r="60585" spans="14:16">
      <c r="N60585" s="102"/>
      <c r="O60585" s="93"/>
      <c r="P60585" s="93"/>
    </row>
    <row r="60586" spans="14:16">
      <c r="N60586" s="102"/>
      <c r="O60586" s="93"/>
      <c r="P60586" s="93"/>
    </row>
    <row r="60587" spans="14:16">
      <c r="N60587" s="102"/>
      <c r="O60587" s="93"/>
      <c r="P60587" s="93"/>
    </row>
    <row r="60588" spans="14:16">
      <c r="N60588" s="102"/>
      <c r="O60588" s="93"/>
      <c r="P60588" s="93"/>
    </row>
    <row r="60589" spans="14:16">
      <c r="N60589" s="102"/>
      <c r="O60589" s="93"/>
      <c r="P60589" s="93"/>
    </row>
    <row r="60590" spans="14:16">
      <c r="N60590" s="102"/>
      <c r="O60590" s="93"/>
      <c r="P60590" s="93"/>
    </row>
    <row r="60591" spans="14:16">
      <c r="N60591" s="102"/>
      <c r="O60591" s="93"/>
      <c r="P60591" s="93"/>
    </row>
    <row r="60592" spans="14:16">
      <c r="N60592" s="102"/>
      <c r="O60592" s="93"/>
      <c r="P60592" s="93"/>
    </row>
    <row r="60593" spans="14:16">
      <c r="N60593" s="102"/>
      <c r="O60593" s="93"/>
      <c r="P60593" s="93"/>
    </row>
    <row r="60594" spans="14:16">
      <c r="N60594" s="102"/>
      <c r="O60594" s="93"/>
      <c r="P60594" s="93"/>
    </row>
    <row r="60595" spans="14:16">
      <c r="N60595" s="102"/>
      <c r="O60595" s="93"/>
      <c r="P60595" s="93"/>
    </row>
    <row r="60596" spans="14:16">
      <c r="N60596" s="102"/>
      <c r="O60596" s="93"/>
      <c r="P60596" s="93"/>
    </row>
    <row r="60597" spans="14:16">
      <c r="N60597" s="102"/>
      <c r="O60597" s="93"/>
      <c r="P60597" s="93"/>
    </row>
    <row r="60598" spans="14:16">
      <c r="N60598" s="102"/>
      <c r="O60598" s="93"/>
      <c r="P60598" s="93"/>
    </row>
    <row r="60599" spans="14:16">
      <c r="N60599" s="102"/>
      <c r="O60599" s="93"/>
      <c r="P60599" s="93"/>
    </row>
    <row r="60600" spans="14:16">
      <c r="N60600" s="102"/>
      <c r="O60600" s="93"/>
      <c r="P60600" s="93"/>
    </row>
    <row r="60601" spans="14:16">
      <c r="N60601" s="102"/>
      <c r="O60601" s="93"/>
      <c r="P60601" s="93"/>
    </row>
    <row r="60602" spans="14:16">
      <c r="N60602" s="102"/>
      <c r="O60602" s="93"/>
      <c r="P60602" s="93"/>
    </row>
    <row r="60603" spans="14:16">
      <c r="N60603" s="102"/>
      <c r="O60603" s="93"/>
      <c r="P60603" s="93"/>
    </row>
    <row r="60604" spans="14:16">
      <c r="N60604" s="102"/>
      <c r="O60604" s="93"/>
      <c r="P60604" s="93"/>
    </row>
    <row r="60605" spans="14:16">
      <c r="N60605" s="102"/>
      <c r="O60605" s="93"/>
      <c r="P60605" s="93"/>
    </row>
    <row r="60606" spans="14:16">
      <c r="N60606" s="102"/>
      <c r="O60606" s="93"/>
      <c r="P60606" s="93"/>
    </row>
    <row r="60607" spans="14:16">
      <c r="N60607" s="102"/>
      <c r="O60607" s="93"/>
      <c r="P60607" s="93"/>
    </row>
    <row r="60608" spans="14:16">
      <c r="N60608" s="102"/>
      <c r="O60608" s="93"/>
      <c r="P60608" s="93"/>
    </row>
    <row r="60609" spans="14:16">
      <c r="N60609" s="102"/>
      <c r="O60609" s="93"/>
      <c r="P60609" s="93"/>
    </row>
    <row r="60610" spans="14:16">
      <c r="N60610" s="102"/>
      <c r="O60610" s="93"/>
      <c r="P60610" s="93"/>
    </row>
    <row r="60611" spans="14:16">
      <c r="N60611" s="102"/>
      <c r="O60611" s="93"/>
      <c r="P60611" s="93"/>
    </row>
    <row r="60612" spans="14:16">
      <c r="N60612" s="102"/>
      <c r="O60612" s="93"/>
      <c r="P60612" s="93"/>
    </row>
    <row r="60613" spans="14:16">
      <c r="N60613" s="102"/>
      <c r="O60613" s="93"/>
      <c r="P60613" s="93"/>
    </row>
    <row r="60614" spans="14:16">
      <c r="N60614" s="102"/>
      <c r="O60614" s="93"/>
      <c r="P60614" s="93"/>
    </row>
    <row r="60615" spans="14:16">
      <c r="N60615" s="102"/>
      <c r="O60615" s="93"/>
      <c r="P60615" s="93"/>
    </row>
    <row r="60616" spans="14:16">
      <c r="N60616" s="102"/>
      <c r="O60616" s="93"/>
      <c r="P60616" s="93"/>
    </row>
    <row r="60617" spans="14:16">
      <c r="N60617" s="102"/>
      <c r="O60617" s="93"/>
      <c r="P60617" s="93"/>
    </row>
    <row r="60618" spans="14:16">
      <c r="N60618" s="102"/>
      <c r="O60618" s="93"/>
      <c r="P60618" s="93"/>
    </row>
    <row r="60619" spans="14:16">
      <c r="N60619" s="102"/>
      <c r="O60619" s="93"/>
      <c r="P60619" s="93"/>
    </row>
    <row r="60620" spans="14:16">
      <c r="N60620" s="102"/>
      <c r="O60620" s="93"/>
      <c r="P60620" s="93"/>
    </row>
    <row r="60621" spans="14:16">
      <c r="N60621" s="102"/>
      <c r="O60621" s="93"/>
      <c r="P60621" s="93"/>
    </row>
    <row r="60622" spans="14:16">
      <c r="N60622" s="102"/>
      <c r="O60622" s="93"/>
      <c r="P60622" s="93"/>
    </row>
    <row r="60623" spans="14:16">
      <c r="N60623" s="102"/>
      <c r="O60623" s="93"/>
      <c r="P60623" s="93"/>
    </row>
    <row r="60624" spans="14:16">
      <c r="N60624" s="102"/>
      <c r="O60624" s="93"/>
      <c r="P60624" s="93"/>
    </row>
    <row r="60625" spans="14:16">
      <c r="N60625" s="102"/>
      <c r="O60625" s="93"/>
      <c r="P60625" s="93"/>
    </row>
    <row r="60626" spans="14:16">
      <c r="N60626" s="102"/>
      <c r="O60626" s="93"/>
      <c r="P60626" s="93"/>
    </row>
    <row r="60627" spans="14:16">
      <c r="N60627" s="102"/>
      <c r="O60627" s="93"/>
      <c r="P60627" s="93"/>
    </row>
    <row r="60628" spans="14:16">
      <c r="N60628" s="102"/>
      <c r="O60628" s="93"/>
      <c r="P60628" s="93"/>
    </row>
    <row r="60629" spans="14:16">
      <c r="N60629" s="102"/>
      <c r="O60629" s="93"/>
      <c r="P60629" s="93"/>
    </row>
    <row r="60630" spans="14:16">
      <c r="N60630" s="102"/>
      <c r="O60630" s="93"/>
      <c r="P60630" s="93"/>
    </row>
    <row r="60631" spans="14:16">
      <c r="N60631" s="102"/>
      <c r="O60631" s="93"/>
      <c r="P60631" s="93"/>
    </row>
    <row r="60632" spans="14:16">
      <c r="N60632" s="102"/>
      <c r="O60632" s="93"/>
      <c r="P60632" s="93"/>
    </row>
    <row r="60633" spans="14:16">
      <c r="N60633" s="102"/>
      <c r="O60633" s="93"/>
      <c r="P60633" s="93"/>
    </row>
    <row r="60634" spans="14:16">
      <c r="N60634" s="102"/>
      <c r="O60634" s="93"/>
      <c r="P60634" s="93"/>
    </row>
    <row r="60635" spans="14:16">
      <c r="N60635" s="102"/>
      <c r="O60635" s="93"/>
      <c r="P60635" s="93"/>
    </row>
    <row r="60636" spans="14:16">
      <c r="N60636" s="102"/>
      <c r="O60636" s="93"/>
      <c r="P60636" s="93"/>
    </row>
    <row r="60637" spans="14:16">
      <c r="N60637" s="102"/>
      <c r="O60637" s="93"/>
      <c r="P60637" s="93"/>
    </row>
    <row r="60638" spans="14:16">
      <c r="N60638" s="102"/>
      <c r="O60638" s="93"/>
      <c r="P60638" s="93"/>
    </row>
    <row r="60639" spans="14:16">
      <c r="N60639" s="102"/>
      <c r="O60639" s="93"/>
      <c r="P60639" s="93"/>
    </row>
    <row r="60640" spans="14:16">
      <c r="N60640" s="102"/>
      <c r="O60640" s="93"/>
      <c r="P60640" s="93"/>
    </row>
    <row r="60641" spans="14:16">
      <c r="N60641" s="102"/>
      <c r="O60641" s="93"/>
      <c r="P60641" s="93"/>
    </row>
    <row r="60642" spans="14:16">
      <c r="N60642" s="102"/>
      <c r="O60642" s="93"/>
      <c r="P60642" s="93"/>
    </row>
    <row r="60643" spans="14:16">
      <c r="N60643" s="102"/>
      <c r="O60643" s="93"/>
      <c r="P60643" s="93"/>
    </row>
    <row r="60644" spans="14:16">
      <c r="N60644" s="102"/>
      <c r="O60644" s="93"/>
      <c r="P60644" s="93"/>
    </row>
    <row r="60645" spans="14:16">
      <c r="N60645" s="102"/>
      <c r="O60645" s="93"/>
      <c r="P60645" s="93"/>
    </row>
    <row r="60646" spans="14:16">
      <c r="N60646" s="102"/>
      <c r="O60646" s="93"/>
      <c r="P60646" s="93"/>
    </row>
    <row r="60647" spans="14:16">
      <c r="N60647" s="102"/>
      <c r="O60647" s="93"/>
      <c r="P60647" s="93"/>
    </row>
    <row r="60648" spans="14:16">
      <c r="N60648" s="102"/>
      <c r="O60648" s="93"/>
      <c r="P60648" s="93"/>
    </row>
    <row r="60649" spans="14:16">
      <c r="N60649" s="102"/>
      <c r="O60649" s="93"/>
      <c r="P60649" s="93"/>
    </row>
    <row r="60650" spans="14:16">
      <c r="N60650" s="102"/>
      <c r="O60650" s="93"/>
      <c r="P60650" s="93"/>
    </row>
    <row r="60651" spans="14:16">
      <c r="N60651" s="102"/>
      <c r="O60651" s="93"/>
      <c r="P60651" s="93"/>
    </row>
    <row r="60652" spans="14:16">
      <c r="N60652" s="102"/>
      <c r="O60652" s="93"/>
      <c r="P60652" s="93"/>
    </row>
    <row r="60653" spans="14:16">
      <c r="N60653" s="102"/>
      <c r="O60653" s="93"/>
      <c r="P60653" s="93"/>
    </row>
    <row r="60654" spans="14:16">
      <c r="N60654" s="102"/>
      <c r="O60654" s="93"/>
      <c r="P60654" s="93"/>
    </row>
    <row r="60655" spans="14:16">
      <c r="N60655" s="102"/>
      <c r="O60655" s="93"/>
      <c r="P60655" s="93"/>
    </row>
    <row r="60656" spans="14:16">
      <c r="N60656" s="102"/>
      <c r="O60656" s="93"/>
      <c r="P60656" s="93"/>
    </row>
    <row r="60657" spans="14:16">
      <c r="N60657" s="102"/>
      <c r="O60657" s="93"/>
      <c r="P60657" s="93"/>
    </row>
    <row r="60658" spans="14:16">
      <c r="N60658" s="102"/>
      <c r="O60658" s="93"/>
      <c r="P60658" s="93"/>
    </row>
    <row r="60659" spans="14:16">
      <c r="N60659" s="102"/>
      <c r="O60659" s="93"/>
      <c r="P60659" s="93"/>
    </row>
    <row r="60660" spans="14:16">
      <c r="N60660" s="102"/>
      <c r="O60660" s="93"/>
      <c r="P60660" s="93"/>
    </row>
    <row r="60661" spans="14:16">
      <c r="N60661" s="102"/>
      <c r="O60661" s="93"/>
      <c r="P60661" s="93"/>
    </row>
    <row r="60662" spans="14:16">
      <c r="N60662" s="102"/>
      <c r="O60662" s="93"/>
      <c r="P60662" s="93"/>
    </row>
    <row r="60663" spans="14:16">
      <c r="N60663" s="102"/>
      <c r="O60663" s="93"/>
      <c r="P60663" s="93"/>
    </row>
    <row r="60664" spans="14:16">
      <c r="N60664" s="102"/>
      <c r="O60664" s="93"/>
      <c r="P60664" s="93"/>
    </row>
    <row r="60665" spans="14:16">
      <c r="N60665" s="102"/>
      <c r="O60665" s="93"/>
      <c r="P60665" s="93"/>
    </row>
    <row r="60666" spans="14:16">
      <c r="N60666" s="102"/>
      <c r="O60666" s="93"/>
      <c r="P60666" s="93"/>
    </row>
    <row r="60667" spans="14:16">
      <c r="N60667" s="102"/>
      <c r="O60667" s="93"/>
      <c r="P60667" s="93"/>
    </row>
    <row r="60668" spans="14:16">
      <c r="N60668" s="102"/>
      <c r="O60668" s="93"/>
      <c r="P60668" s="93"/>
    </row>
    <row r="60669" spans="14:16">
      <c r="N60669" s="102"/>
      <c r="O60669" s="93"/>
      <c r="P60669" s="93"/>
    </row>
    <row r="60670" spans="14:16">
      <c r="N60670" s="102"/>
      <c r="O60670" s="93"/>
      <c r="P60670" s="93"/>
    </row>
    <row r="60671" spans="14:16">
      <c r="N60671" s="102"/>
      <c r="O60671" s="93"/>
      <c r="P60671" s="93"/>
    </row>
    <row r="60672" spans="14:16">
      <c r="N60672" s="102"/>
      <c r="O60672" s="93"/>
      <c r="P60672" s="93"/>
    </row>
    <row r="60673" spans="14:16">
      <c r="N60673" s="102"/>
      <c r="O60673" s="93"/>
      <c r="P60673" s="93"/>
    </row>
    <row r="60674" spans="14:16">
      <c r="N60674" s="102"/>
      <c r="O60674" s="93"/>
      <c r="P60674" s="93"/>
    </row>
    <row r="60675" spans="14:16">
      <c r="N60675" s="102"/>
      <c r="O60675" s="93"/>
      <c r="P60675" s="93"/>
    </row>
    <row r="60676" spans="14:16">
      <c r="N60676" s="102"/>
      <c r="O60676" s="93"/>
      <c r="P60676" s="93"/>
    </row>
    <row r="60677" spans="14:16">
      <c r="N60677" s="102"/>
      <c r="O60677" s="93"/>
      <c r="P60677" s="93"/>
    </row>
    <row r="60678" spans="14:16">
      <c r="N60678" s="102"/>
      <c r="O60678" s="93"/>
      <c r="P60678" s="93"/>
    </row>
    <row r="60679" spans="14:16">
      <c r="N60679" s="102"/>
      <c r="O60679" s="93"/>
      <c r="P60679" s="93"/>
    </row>
    <row r="60680" spans="14:16">
      <c r="N60680" s="102"/>
      <c r="O60680" s="93"/>
      <c r="P60680" s="93"/>
    </row>
    <row r="60681" spans="14:16">
      <c r="N60681" s="102"/>
      <c r="O60681" s="93"/>
      <c r="P60681" s="93"/>
    </row>
    <row r="60682" spans="14:16">
      <c r="N60682" s="102"/>
      <c r="O60682" s="93"/>
      <c r="P60682" s="93"/>
    </row>
    <row r="60683" spans="14:16">
      <c r="N60683" s="102"/>
      <c r="O60683" s="93"/>
      <c r="P60683" s="93"/>
    </row>
    <row r="60684" spans="14:16">
      <c r="N60684" s="102"/>
      <c r="O60684" s="93"/>
      <c r="P60684" s="93"/>
    </row>
    <row r="60685" spans="14:16">
      <c r="N60685" s="102"/>
      <c r="O60685" s="93"/>
      <c r="P60685" s="93"/>
    </row>
    <row r="60686" spans="14:16">
      <c r="N60686" s="102"/>
      <c r="O60686" s="93"/>
      <c r="P60686" s="93"/>
    </row>
    <row r="60687" spans="14:16">
      <c r="N60687" s="102"/>
      <c r="O60687" s="93"/>
      <c r="P60687" s="93"/>
    </row>
    <row r="60688" spans="14:16">
      <c r="N60688" s="102"/>
      <c r="O60688" s="93"/>
      <c r="P60688" s="93"/>
    </row>
    <row r="60689" spans="14:16">
      <c r="N60689" s="102"/>
      <c r="O60689" s="93"/>
      <c r="P60689" s="93"/>
    </row>
    <row r="60690" spans="14:16">
      <c r="N60690" s="102"/>
      <c r="O60690" s="93"/>
      <c r="P60690" s="93"/>
    </row>
    <row r="60691" spans="14:16">
      <c r="N60691" s="102"/>
      <c r="O60691" s="93"/>
      <c r="P60691" s="93"/>
    </row>
    <row r="60692" spans="14:16">
      <c r="N60692" s="102"/>
      <c r="O60692" s="93"/>
      <c r="P60692" s="93"/>
    </row>
    <row r="60693" spans="14:16">
      <c r="N60693" s="102"/>
      <c r="O60693" s="93"/>
      <c r="P60693" s="93"/>
    </row>
    <row r="60694" spans="14:16">
      <c r="N60694" s="102"/>
      <c r="O60694" s="93"/>
      <c r="P60694" s="93"/>
    </row>
    <row r="60695" spans="14:16">
      <c r="N60695" s="102"/>
      <c r="O60695" s="93"/>
      <c r="P60695" s="93"/>
    </row>
    <row r="60696" spans="14:16">
      <c r="N60696" s="102"/>
      <c r="O60696" s="93"/>
      <c r="P60696" s="93"/>
    </row>
    <row r="60697" spans="14:16">
      <c r="N60697" s="102"/>
      <c r="O60697" s="93"/>
      <c r="P60697" s="93"/>
    </row>
    <row r="60698" spans="14:16">
      <c r="N60698" s="102"/>
      <c r="O60698" s="93"/>
      <c r="P60698" s="93"/>
    </row>
    <row r="60699" spans="14:16">
      <c r="N60699" s="102"/>
      <c r="O60699" s="93"/>
      <c r="P60699" s="93"/>
    </row>
    <row r="60700" spans="14:16">
      <c r="N60700" s="102"/>
      <c r="O60700" s="93"/>
      <c r="P60700" s="93"/>
    </row>
    <row r="60701" spans="14:16">
      <c r="N60701" s="102"/>
      <c r="O60701" s="93"/>
      <c r="P60701" s="93"/>
    </row>
    <row r="60702" spans="14:16">
      <c r="N60702" s="102"/>
      <c r="O60702" s="93"/>
      <c r="P60702" s="93"/>
    </row>
    <row r="60703" spans="14:16">
      <c r="N60703" s="102"/>
      <c r="O60703" s="93"/>
      <c r="P60703" s="93"/>
    </row>
    <row r="60704" spans="14:16">
      <c r="N60704" s="102"/>
      <c r="O60704" s="93"/>
      <c r="P60704" s="93"/>
    </row>
    <row r="60705" spans="14:16">
      <c r="N60705" s="102"/>
      <c r="O60705" s="93"/>
      <c r="P60705" s="93"/>
    </row>
    <row r="60706" spans="14:16">
      <c r="N60706" s="102"/>
      <c r="O60706" s="93"/>
      <c r="P60706" s="93"/>
    </row>
    <row r="60707" spans="14:16">
      <c r="N60707" s="102"/>
      <c r="O60707" s="93"/>
      <c r="P60707" s="93"/>
    </row>
    <row r="60708" spans="14:16">
      <c r="N60708" s="102"/>
      <c r="O60708" s="93"/>
      <c r="P60708" s="93"/>
    </row>
    <row r="60709" spans="14:16">
      <c r="N60709" s="102"/>
      <c r="O60709" s="93"/>
      <c r="P60709" s="93"/>
    </row>
    <row r="60710" spans="14:16">
      <c r="N60710" s="102"/>
      <c r="O60710" s="93"/>
      <c r="P60710" s="93"/>
    </row>
    <row r="60711" spans="14:16">
      <c r="N60711" s="102"/>
      <c r="O60711" s="93"/>
      <c r="P60711" s="93"/>
    </row>
    <row r="60712" spans="14:16">
      <c r="N60712" s="102"/>
      <c r="O60712" s="93"/>
      <c r="P60712" s="93"/>
    </row>
    <row r="60713" spans="14:16">
      <c r="N60713" s="102"/>
      <c r="O60713" s="93"/>
      <c r="P60713" s="93"/>
    </row>
    <row r="60714" spans="14:16">
      <c r="N60714" s="102"/>
      <c r="O60714" s="93"/>
      <c r="P60714" s="93"/>
    </row>
    <row r="60715" spans="14:16">
      <c r="N60715" s="102"/>
      <c r="O60715" s="93"/>
      <c r="P60715" s="93"/>
    </row>
    <row r="60716" spans="14:16">
      <c r="N60716" s="102"/>
      <c r="O60716" s="93"/>
      <c r="P60716" s="93"/>
    </row>
    <row r="60717" spans="14:16">
      <c r="N60717" s="102"/>
      <c r="O60717" s="93"/>
      <c r="P60717" s="93"/>
    </row>
    <row r="60718" spans="14:16">
      <c r="N60718" s="102"/>
      <c r="O60718" s="93"/>
      <c r="P60718" s="93"/>
    </row>
    <row r="60719" spans="14:16">
      <c r="N60719" s="102"/>
      <c r="O60719" s="93"/>
      <c r="P60719" s="93"/>
    </row>
    <row r="60720" spans="14:16">
      <c r="N60720" s="102"/>
      <c r="O60720" s="93"/>
      <c r="P60720" s="93"/>
    </row>
    <row r="60721" spans="14:16">
      <c r="N60721" s="102"/>
      <c r="O60721" s="93"/>
      <c r="P60721" s="93"/>
    </row>
    <row r="60722" spans="14:16">
      <c r="N60722" s="102"/>
      <c r="O60722" s="93"/>
      <c r="P60722" s="93"/>
    </row>
    <row r="60723" spans="14:16">
      <c r="N60723" s="102"/>
      <c r="O60723" s="93"/>
      <c r="P60723" s="93"/>
    </row>
    <row r="60724" spans="14:16">
      <c r="N60724" s="102"/>
      <c r="O60724" s="93"/>
      <c r="P60724" s="93"/>
    </row>
    <row r="60725" spans="14:16">
      <c r="N60725" s="102"/>
      <c r="O60725" s="93"/>
      <c r="P60725" s="93"/>
    </row>
    <row r="60726" spans="14:16">
      <c r="N60726" s="102"/>
      <c r="O60726" s="93"/>
      <c r="P60726" s="93"/>
    </row>
    <row r="60727" spans="14:16">
      <c r="N60727" s="102"/>
      <c r="O60727" s="93"/>
      <c r="P60727" s="93"/>
    </row>
    <row r="60728" spans="14:16">
      <c r="N60728" s="102"/>
      <c r="O60728" s="93"/>
      <c r="P60728" s="93"/>
    </row>
    <row r="60729" spans="14:16">
      <c r="N60729" s="102"/>
      <c r="O60729" s="93"/>
      <c r="P60729" s="93"/>
    </row>
    <row r="60730" spans="14:16">
      <c r="N60730" s="102"/>
      <c r="O60730" s="93"/>
      <c r="P60730" s="93"/>
    </row>
    <row r="60731" spans="14:16">
      <c r="N60731" s="102"/>
      <c r="O60731" s="93"/>
      <c r="P60731" s="93"/>
    </row>
    <row r="60732" spans="14:16">
      <c r="N60732" s="102"/>
      <c r="O60732" s="93"/>
      <c r="P60732" s="93"/>
    </row>
    <row r="60733" spans="14:16">
      <c r="N60733" s="102"/>
      <c r="O60733" s="93"/>
      <c r="P60733" s="93"/>
    </row>
    <row r="60734" spans="14:16">
      <c r="N60734" s="102"/>
      <c r="O60734" s="93"/>
      <c r="P60734" s="93"/>
    </row>
    <row r="60735" spans="14:16">
      <c r="N60735" s="102"/>
      <c r="O60735" s="93"/>
      <c r="P60735" s="93"/>
    </row>
    <row r="60736" spans="14:16">
      <c r="N60736" s="102"/>
      <c r="O60736" s="93"/>
      <c r="P60736" s="93"/>
    </row>
    <row r="60737" spans="14:16">
      <c r="N60737" s="102"/>
      <c r="O60737" s="93"/>
      <c r="P60737" s="93"/>
    </row>
    <row r="60738" spans="14:16">
      <c r="N60738" s="102"/>
      <c r="O60738" s="93"/>
      <c r="P60738" s="93"/>
    </row>
    <row r="60739" spans="14:16">
      <c r="N60739" s="102"/>
      <c r="O60739" s="93"/>
      <c r="P60739" s="93"/>
    </row>
    <row r="60740" spans="14:16">
      <c r="N60740" s="102"/>
      <c r="O60740" s="93"/>
      <c r="P60740" s="93"/>
    </row>
    <row r="60741" spans="14:16">
      <c r="N60741" s="102"/>
      <c r="O60741" s="93"/>
      <c r="P60741" s="93"/>
    </row>
    <row r="60742" spans="14:16">
      <c r="N60742" s="102"/>
      <c r="O60742" s="93"/>
      <c r="P60742" s="93"/>
    </row>
    <row r="60743" spans="14:16">
      <c r="N60743" s="102"/>
      <c r="O60743" s="93"/>
      <c r="P60743" s="93"/>
    </row>
    <row r="60744" spans="14:16">
      <c r="N60744" s="102"/>
      <c r="O60744" s="93"/>
      <c r="P60744" s="93"/>
    </row>
    <row r="60745" spans="14:16">
      <c r="N60745" s="102"/>
      <c r="O60745" s="93"/>
      <c r="P60745" s="93"/>
    </row>
    <row r="60746" spans="14:16">
      <c r="N60746" s="102"/>
      <c r="O60746" s="93"/>
      <c r="P60746" s="93"/>
    </row>
    <row r="60747" spans="14:16">
      <c r="N60747" s="102"/>
      <c r="O60747" s="93"/>
      <c r="P60747" s="93"/>
    </row>
    <row r="60748" spans="14:16">
      <c r="N60748" s="102"/>
      <c r="O60748" s="93"/>
      <c r="P60748" s="93"/>
    </row>
    <row r="60749" spans="14:16">
      <c r="N60749" s="102"/>
      <c r="O60749" s="93"/>
      <c r="P60749" s="93"/>
    </row>
    <row r="60750" spans="14:16">
      <c r="N60750" s="102"/>
      <c r="O60750" s="93"/>
      <c r="P60750" s="93"/>
    </row>
    <row r="60751" spans="14:16">
      <c r="N60751" s="102"/>
      <c r="O60751" s="93"/>
      <c r="P60751" s="93"/>
    </row>
    <row r="60752" spans="14:16">
      <c r="N60752" s="102"/>
      <c r="O60752" s="93"/>
      <c r="P60752" s="93"/>
    </row>
    <row r="60753" spans="14:16">
      <c r="N60753" s="102"/>
      <c r="O60753" s="93"/>
      <c r="P60753" s="93"/>
    </row>
    <row r="60754" spans="14:16">
      <c r="N60754" s="102"/>
      <c r="O60754" s="93"/>
      <c r="P60754" s="93"/>
    </row>
    <row r="60755" spans="14:16">
      <c r="N60755" s="102"/>
      <c r="O60755" s="93"/>
      <c r="P60755" s="93"/>
    </row>
    <row r="60756" spans="14:16">
      <c r="N60756" s="102"/>
      <c r="O60756" s="93"/>
      <c r="P60756" s="93"/>
    </row>
    <row r="60757" spans="14:16">
      <c r="N60757" s="102"/>
      <c r="O60757" s="93"/>
      <c r="P60757" s="93"/>
    </row>
    <row r="60758" spans="14:16">
      <c r="N60758" s="102"/>
      <c r="O60758" s="93"/>
      <c r="P60758" s="93"/>
    </row>
    <row r="60759" spans="14:16">
      <c r="N60759" s="102"/>
      <c r="O60759" s="93"/>
      <c r="P60759" s="93"/>
    </row>
    <row r="60760" spans="14:16">
      <c r="N60760" s="102"/>
      <c r="O60760" s="93"/>
      <c r="P60760" s="93"/>
    </row>
    <row r="60761" spans="14:16">
      <c r="N60761" s="102"/>
      <c r="O60761" s="93"/>
      <c r="P60761" s="93"/>
    </row>
    <row r="60762" spans="14:16">
      <c r="N60762" s="102"/>
      <c r="O60762" s="93"/>
      <c r="P60762" s="93"/>
    </row>
    <row r="60763" spans="14:16">
      <c r="N60763" s="102"/>
      <c r="O60763" s="93"/>
      <c r="P60763" s="93"/>
    </row>
    <row r="60764" spans="14:16">
      <c r="N60764" s="102"/>
      <c r="O60764" s="93"/>
      <c r="P60764" s="93"/>
    </row>
    <row r="60765" spans="14:16">
      <c r="N60765" s="102"/>
      <c r="O60765" s="93"/>
      <c r="P60765" s="93"/>
    </row>
    <row r="60766" spans="14:16">
      <c r="N60766" s="102"/>
      <c r="O60766" s="93"/>
      <c r="P60766" s="93"/>
    </row>
    <row r="60767" spans="14:16">
      <c r="N60767" s="102"/>
      <c r="O60767" s="93"/>
      <c r="P60767" s="93"/>
    </row>
    <row r="60768" spans="14:16">
      <c r="N60768" s="102"/>
      <c r="O60768" s="93"/>
      <c r="P60768" s="93"/>
    </row>
    <row r="60769" spans="14:16">
      <c r="N60769" s="102"/>
      <c r="O60769" s="93"/>
      <c r="P60769" s="93"/>
    </row>
    <row r="60770" spans="14:16">
      <c r="N60770" s="102"/>
      <c r="O60770" s="93"/>
      <c r="P60770" s="93"/>
    </row>
    <row r="60771" spans="14:16">
      <c r="N60771" s="102"/>
      <c r="O60771" s="93"/>
      <c r="P60771" s="93"/>
    </row>
    <row r="60772" spans="14:16">
      <c r="N60772" s="102"/>
      <c r="O60772" s="93"/>
      <c r="P60772" s="93"/>
    </row>
    <row r="60773" spans="14:16">
      <c r="N60773" s="102"/>
      <c r="O60773" s="93"/>
      <c r="P60773" s="93"/>
    </row>
    <row r="60774" spans="14:16">
      <c r="N60774" s="102"/>
      <c r="O60774" s="93"/>
      <c r="P60774" s="93"/>
    </row>
    <row r="60775" spans="14:16">
      <c r="N60775" s="102"/>
      <c r="O60775" s="93"/>
      <c r="P60775" s="93"/>
    </row>
    <row r="60776" spans="14:16">
      <c r="N60776" s="102"/>
      <c r="O60776" s="93"/>
      <c r="P60776" s="93"/>
    </row>
    <row r="60777" spans="14:16">
      <c r="N60777" s="102"/>
      <c r="O60777" s="93"/>
      <c r="P60777" s="93"/>
    </row>
    <row r="60778" spans="14:16">
      <c r="N60778" s="102"/>
      <c r="O60778" s="93"/>
      <c r="P60778" s="93"/>
    </row>
    <row r="60779" spans="14:16">
      <c r="N60779" s="102"/>
      <c r="O60779" s="93"/>
      <c r="P60779" s="93"/>
    </row>
    <row r="60780" spans="14:16">
      <c r="N60780" s="102"/>
      <c r="O60780" s="93"/>
      <c r="P60780" s="93"/>
    </row>
    <row r="60781" spans="14:16">
      <c r="N60781" s="102"/>
      <c r="O60781" s="93"/>
      <c r="P60781" s="93"/>
    </row>
    <row r="60782" spans="14:16">
      <c r="N60782" s="102"/>
      <c r="O60782" s="93"/>
      <c r="P60782" s="93"/>
    </row>
    <row r="60783" spans="14:16">
      <c r="N60783" s="102"/>
      <c r="O60783" s="93"/>
      <c r="P60783" s="93"/>
    </row>
    <row r="60784" spans="14:16">
      <c r="N60784" s="102"/>
      <c r="O60784" s="93"/>
      <c r="P60784" s="93"/>
    </row>
    <row r="60785" spans="14:16">
      <c r="N60785" s="102"/>
      <c r="O60785" s="93"/>
      <c r="P60785" s="93"/>
    </row>
    <row r="60786" spans="14:16">
      <c r="N60786" s="102"/>
      <c r="O60786" s="93"/>
      <c r="P60786" s="93"/>
    </row>
    <row r="60787" spans="14:16">
      <c r="N60787" s="102"/>
      <c r="O60787" s="93"/>
      <c r="P60787" s="93"/>
    </row>
    <row r="60788" spans="14:16">
      <c r="N60788" s="102"/>
      <c r="O60788" s="93"/>
      <c r="P60788" s="93"/>
    </row>
    <row r="60789" spans="14:16">
      <c r="N60789" s="102"/>
      <c r="O60789" s="93"/>
      <c r="P60789" s="93"/>
    </row>
    <row r="60790" spans="14:16">
      <c r="N60790" s="102"/>
      <c r="O60790" s="93"/>
      <c r="P60790" s="93"/>
    </row>
    <row r="60791" spans="14:16">
      <c r="N60791" s="102"/>
      <c r="O60791" s="93"/>
      <c r="P60791" s="93"/>
    </row>
    <row r="60792" spans="14:16">
      <c r="N60792" s="102"/>
      <c r="O60792" s="93"/>
      <c r="P60792" s="93"/>
    </row>
    <row r="60793" spans="14:16">
      <c r="N60793" s="102"/>
      <c r="O60793" s="93"/>
      <c r="P60793" s="93"/>
    </row>
    <row r="60794" spans="14:16">
      <c r="N60794" s="102"/>
      <c r="O60794" s="93"/>
      <c r="P60794" s="93"/>
    </row>
    <row r="60795" spans="14:16">
      <c r="N60795" s="102"/>
      <c r="O60795" s="93"/>
      <c r="P60795" s="93"/>
    </row>
    <row r="60796" spans="14:16">
      <c r="N60796" s="102"/>
      <c r="O60796" s="93"/>
      <c r="P60796" s="93"/>
    </row>
    <row r="60797" spans="14:16">
      <c r="N60797" s="102"/>
      <c r="O60797" s="93"/>
      <c r="P60797" s="93"/>
    </row>
    <row r="60798" spans="14:16">
      <c r="N60798" s="102"/>
      <c r="O60798" s="93"/>
      <c r="P60798" s="93"/>
    </row>
    <row r="60799" spans="14:16">
      <c r="N60799" s="102"/>
      <c r="O60799" s="93"/>
      <c r="P60799" s="93"/>
    </row>
    <row r="60800" spans="14:16">
      <c r="N60800" s="102"/>
      <c r="O60800" s="93"/>
      <c r="P60800" s="93"/>
    </row>
    <row r="60801" spans="14:16">
      <c r="N60801" s="102"/>
      <c r="O60801" s="93"/>
      <c r="P60801" s="93"/>
    </row>
    <row r="60802" spans="14:16">
      <c r="N60802" s="102"/>
      <c r="O60802" s="93"/>
      <c r="P60802" s="93"/>
    </row>
    <row r="60803" spans="14:16">
      <c r="N60803" s="102"/>
      <c r="O60803" s="93"/>
      <c r="P60803" s="93"/>
    </row>
    <row r="60804" spans="14:16">
      <c r="N60804" s="102"/>
      <c r="O60804" s="93"/>
      <c r="P60804" s="93"/>
    </row>
    <row r="60805" spans="14:16">
      <c r="N60805" s="102"/>
      <c r="O60805" s="93"/>
      <c r="P60805" s="93"/>
    </row>
    <row r="60806" spans="14:16">
      <c r="N60806" s="102"/>
      <c r="O60806" s="93"/>
      <c r="P60806" s="93"/>
    </row>
    <row r="60807" spans="14:16">
      <c r="N60807" s="102"/>
      <c r="O60807" s="93"/>
      <c r="P60807" s="93"/>
    </row>
    <row r="60808" spans="14:16">
      <c r="N60808" s="102"/>
      <c r="O60808" s="93"/>
      <c r="P60808" s="93"/>
    </row>
    <row r="60809" spans="14:16">
      <c r="N60809" s="102"/>
      <c r="O60809" s="93"/>
      <c r="P60809" s="93"/>
    </row>
    <row r="60810" spans="14:16">
      <c r="N60810" s="102"/>
      <c r="O60810" s="93"/>
      <c r="P60810" s="93"/>
    </row>
    <row r="60811" spans="14:16">
      <c r="N60811" s="102"/>
      <c r="O60811" s="93"/>
      <c r="P60811" s="93"/>
    </row>
    <row r="60812" spans="14:16">
      <c r="N60812" s="102"/>
      <c r="O60812" s="93"/>
      <c r="P60812" s="93"/>
    </row>
    <row r="60813" spans="14:16">
      <c r="N60813" s="102"/>
      <c r="O60813" s="93"/>
      <c r="P60813" s="93"/>
    </row>
    <row r="60814" spans="14:16">
      <c r="N60814" s="102"/>
      <c r="O60814" s="93"/>
      <c r="P60814" s="93"/>
    </row>
    <row r="60815" spans="14:16">
      <c r="N60815" s="102"/>
      <c r="O60815" s="93"/>
      <c r="P60815" s="93"/>
    </row>
    <row r="60816" spans="14:16">
      <c r="N60816" s="102"/>
      <c r="O60816" s="93"/>
      <c r="P60816" s="93"/>
    </row>
    <row r="60817" spans="14:16">
      <c r="N60817" s="102"/>
      <c r="O60817" s="93"/>
      <c r="P60817" s="93"/>
    </row>
    <row r="60818" spans="14:16">
      <c r="N60818" s="102"/>
      <c r="O60818" s="93"/>
      <c r="P60818" s="93"/>
    </row>
    <row r="60819" spans="14:16">
      <c r="N60819" s="102"/>
      <c r="O60819" s="93"/>
      <c r="P60819" s="93"/>
    </row>
    <row r="60820" spans="14:16">
      <c r="N60820" s="102"/>
      <c r="O60820" s="93"/>
      <c r="P60820" s="93"/>
    </row>
    <row r="60821" spans="14:16">
      <c r="N60821" s="102"/>
      <c r="O60821" s="93"/>
      <c r="P60821" s="93"/>
    </row>
    <row r="60822" spans="14:16">
      <c r="N60822" s="102"/>
      <c r="O60822" s="93"/>
      <c r="P60822" s="93"/>
    </row>
    <row r="60823" spans="14:16">
      <c r="N60823" s="102"/>
      <c r="O60823" s="93"/>
      <c r="P60823" s="93"/>
    </row>
    <row r="60824" spans="14:16">
      <c r="N60824" s="102"/>
      <c r="O60824" s="93"/>
      <c r="P60824" s="93"/>
    </row>
    <row r="60825" spans="14:16">
      <c r="N60825" s="102"/>
      <c r="O60825" s="93"/>
      <c r="P60825" s="93"/>
    </row>
    <row r="60826" spans="14:16">
      <c r="N60826" s="102"/>
      <c r="O60826" s="93"/>
      <c r="P60826" s="93"/>
    </row>
    <row r="60827" spans="14:16">
      <c r="N60827" s="102"/>
      <c r="O60827" s="93"/>
      <c r="P60827" s="93"/>
    </row>
    <row r="60828" spans="14:16">
      <c r="N60828" s="102"/>
      <c r="O60828" s="93"/>
      <c r="P60828" s="93"/>
    </row>
    <row r="60829" spans="14:16">
      <c r="N60829" s="102"/>
      <c r="O60829" s="93"/>
      <c r="P60829" s="93"/>
    </row>
    <row r="60830" spans="14:16">
      <c r="N60830" s="102"/>
      <c r="O60830" s="93"/>
      <c r="P60830" s="93"/>
    </row>
    <row r="60831" spans="14:16">
      <c r="N60831" s="102"/>
      <c r="O60831" s="93"/>
      <c r="P60831" s="93"/>
    </row>
    <row r="60832" spans="14:16">
      <c r="N60832" s="102"/>
      <c r="O60832" s="93"/>
      <c r="P60832" s="93"/>
    </row>
    <row r="60833" spans="14:16">
      <c r="N60833" s="102"/>
      <c r="O60833" s="93"/>
      <c r="P60833" s="93"/>
    </row>
    <row r="60834" spans="14:16">
      <c r="N60834" s="102"/>
      <c r="O60834" s="93"/>
      <c r="P60834" s="93"/>
    </row>
    <row r="60835" spans="14:16">
      <c r="N60835" s="102"/>
      <c r="O60835" s="93"/>
      <c r="P60835" s="93"/>
    </row>
    <row r="60836" spans="14:16">
      <c r="N60836" s="102"/>
      <c r="O60836" s="93"/>
      <c r="P60836" s="93"/>
    </row>
    <row r="60837" spans="14:16">
      <c r="N60837" s="102"/>
      <c r="O60837" s="93"/>
      <c r="P60837" s="93"/>
    </row>
    <row r="60838" spans="14:16">
      <c r="N60838" s="102"/>
      <c r="O60838" s="93"/>
      <c r="P60838" s="93"/>
    </row>
    <row r="60839" spans="14:16">
      <c r="N60839" s="102"/>
      <c r="O60839" s="93"/>
      <c r="P60839" s="93"/>
    </row>
    <row r="60840" spans="14:16">
      <c r="N60840" s="102"/>
      <c r="O60840" s="93"/>
      <c r="P60840" s="93"/>
    </row>
    <row r="60841" spans="14:16">
      <c r="N60841" s="102"/>
      <c r="O60841" s="93"/>
      <c r="P60841" s="93"/>
    </row>
    <row r="60842" spans="14:16">
      <c r="N60842" s="102"/>
      <c r="O60842" s="93"/>
      <c r="P60842" s="93"/>
    </row>
    <row r="60843" spans="14:16">
      <c r="N60843" s="102"/>
      <c r="O60843" s="93"/>
      <c r="P60843" s="93"/>
    </row>
    <row r="60844" spans="14:16">
      <c r="N60844" s="102"/>
      <c r="O60844" s="93"/>
      <c r="P60844" s="93"/>
    </row>
    <row r="60845" spans="14:16">
      <c r="N60845" s="102"/>
      <c r="O60845" s="93"/>
      <c r="P60845" s="93"/>
    </row>
    <row r="60846" spans="14:16">
      <c r="N60846" s="102"/>
      <c r="O60846" s="93"/>
      <c r="P60846" s="93"/>
    </row>
    <row r="60847" spans="14:16">
      <c r="N60847" s="102"/>
      <c r="O60847" s="93"/>
      <c r="P60847" s="93"/>
    </row>
    <row r="60848" spans="14:16">
      <c r="N60848" s="102"/>
      <c r="O60848" s="93"/>
      <c r="P60848" s="93"/>
    </row>
    <row r="60849" spans="14:16">
      <c r="N60849" s="102"/>
      <c r="O60849" s="93"/>
      <c r="P60849" s="93"/>
    </row>
    <row r="60850" spans="14:16">
      <c r="N60850" s="102"/>
      <c r="O60850" s="93"/>
      <c r="P60850" s="93"/>
    </row>
    <row r="60851" spans="14:16">
      <c r="N60851" s="102"/>
      <c r="O60851" s="93"/>
      <c r="P60851" s="93"/>
    </row>
    <row r="60852" spans="14:16">
      <c r="N60852" s="102"/>
      <c r="O60852" s="93"/>
      <c r="P60852" s="93"/>
    </row>
    <row r="60853" spans="14:16">
      <c r="N60853" s="102"/>
      <c r="O60853" s="93"/>
      <c r="P60853" s="93"/>
    </row>
    <row r="60854" spans="14:16">
      <c r="N60854" s="102"/>
      <c r="O60854" s="93"/>
      <c r="P60854" s="93"/>
    </row>
    <row r="60855" spans="14:16">
      <c r="N60855" s="102"/>
      <c r="O60855" s="93"/>
      <c r="P60855" s="93"/>
    </row>
    <row r="60856" spans="14:16">
      <c r="N60856" s="102"/>
      <c r="O60856" s="93"/>
      <c r="P60856" s="93"/>
    </row>
    <row r="60857" spans="14:16">
      <c r="N60857" s="102"/>
      <c r="O60857" s="93"/>
      <c r="P60857" s="93"/>
    </row>
    <row r="60858" spans="14:16">
      <c r="N60858" s="102"/>
      <c r="O60858" s="93"/>
      <c r="P60858" s="93"/>
    </row>
    <row r="60859" spans="14:16">
      <c r="N60859" s="102"/>
      <c r="O60859" s="93"/>
      <c r="P60859" s="93"/>
    </row>
    <row r="60860" spans="14:16">
      <c r="N60860" s="102"/>
      <c r="O60860" s="93"/>
      <c r="P60860" s="93"/>
    </row>
    <row r="60861" spans="14:16">
      <c r="N60861" s="102"/>
      <c r="O60861" s="93"/>
      <c r="P60861" s="93"/>
    </row>
    <row r="60862" spans="14:16">
      <c r="N60862" s="102"/>
      <c r="O60862" s="93"/>
      <c r="P60862" s="93"/>
    </row>
    <row r="60863" spans="14:16">
      <c r="N60863" s="102"/>
      <c r="O60863" s="93"/>
      <c r="P60863" s="93"/>
    </row>
    <row r="60864" spans="14:16">
      <c r="N60864" s="102"/>
      <c r="O60864" s="93"/>
      <c r="P60864" s="93"/>
    </row>
    <row r="60865" spans="14:16">
      <c r="N60865" s="102"/>
      <c r="O60865" s="93"/>
      <c r="P60865" s="93"/>
    </row>
    <row r="60866" spans="14:16">
      <c r="N60866" s="102"/>
      <c r="O60866" s="93"/>
      <c r="P60866" s="93"/>
    </row>
    <row r="60867" spans="14:16">
      <c r="N60867" s="102"/>
      <c r="O60867" s="93"/>
      <c r="P60867" s="93"/>
    </row>
    <row r="60868" spans="14:16">
      <c r="N60868" s="102"/>
      <c r="O60868" s="93"/>
      <c r="P60868" s="93"/>
    </row>
    <row r="60869" spans="14:16">
      <c r="N60869" s="102"/>
      <c r="O60869" s="93"/>
      <c r="P60869" s="93"/>
    </row>
    <row r="60870" spans="14:16">
      <c r="N60870" s="102"/>
      <c r="O60870" s="93"/>
      <c r="P60870" s="93"/>
    </row>
    <row r="60871" spans="14:16">
      <c r="N60871" s="102"/>
      <c r="O60871" s="93"/>
      <c r="P60871" s="93"/>
    </row>
    <row r="60872" spans="14:16">
      <c r="N60872" s="102"/>
      <c r="O60872" s="93"/>
      <c r="P60872" s="93"/>
    </row>
    <row r="60873" spans="14:16">
      <c r="N60873" s="102"/>
      <c r="O60873" s="93"/>
      <c r="P60873" s="93"/>
    </row>
    <row r="60874" spans="14:16">
      <c r="N60874" s="102"/>
      <c r="O60874" s="93"/>
      <c r="P60874" s="93"/>
    </row>
    <row r="60875" spans="14:16">
      <c r="N60875" s="102"/>
      <c r="O60875" s="93"/>
      <c r="P60875" s="93"/>
    </row>
    <row r="60876" spans="14:16">
      <c r="N60876" s="102"/>
      <c r="O60876" s="93"/>
      <c r="P60876" s="93"/>
    </row>
    <row r="60877" spans="14:16">
      <c r="N60877" s="102"/>
      <c r="O60877" s="93"/>
      <c r="P60877" s="93"/>
    </row>
    <row r="60878" spans="14:16">
      <c r="N60878" s="102"/>
      <c r="O60878" s="93"/>
      <c r="P60878" s="93"/>
    </row>
    <row r="60879" spans="14:16">
      <c r="N60879" s="102"/>
      <c r="O60879" s="93"/>
      <c r="P60879" s="93"/>
    </row>
    <row r="60880" spans="14:16">
      <c r="N60880" s="102"/>
      <c r="O60880" s="93"/>
      <c r="P60880" s="93"/>
    </row>
    <row r="60881" spans="14:16">
      <c r="N60881" s="102"/>
      <c r="O60881" s="93"/>
      <c r="P60881" s="93"/>
    </row>
    <row r="60882" spans="14:16">
      <c r="N60882" s="102"/>
      <c r="O60882" s="93"/>
      <c r="P60882" s="93"/>
    </row>
    <row r="60883" spans="14:16">
      <c r="N60883" s="102"/>
      <c r="O60883" s="93"/>
      <c r="P60883" s="93"/>
    </row>
    <row r="60884" spans="14:16">
      <c r="N60884" s="102"/>
      <c r="O60884" s="93"/>
      <c r="P60884" s="93"/>
    </row>
    <row r="60885" spans="14:16">
      <c r="N60885" s="102"/>
      <c r="O60885" s="93"/>
      <c r="P60885" s="93"/>
    </row>
    <row r="60886" spans="14:16">
      <c r="N60886" s="102"/>
      <c r="O60886" s="93"/>
      <c r="P60886" s="93"/>
    </row>
    <row r="60887" spans="14:16">
      <c r="N60887" s="102"/>
      <c r="O60887" s="93"/>
      <c r="P60887" s="93"/>
    </row>
    <row r="60888" spans="14:16">
      <c r="N60888" s="102"/>
      <c r="O60888" s="93"/>
      <c r="P60888" s="93"/>
    </row>
    <row r="60889" spans="14:16">
      <c r="N60889" s="102"/>
      <c r="O60889" s="93"/>
      <c r="P60889" s="93"/>
    </row>
    <row r="60890" spans="14:16">
      <c r="N60890" s="102"/>
      <c r="O60890" s="93"/>
      <c r="P60890" s="93"/>
    </row>
    <row r="60891" spans="14:16">
      <c r="N60891" s="102"/>
      <c r="O60891" s="93"/>
      <c r="P60891" s="93"/>
    </row>
    <row r="60892" spans="14:16">
      <c r="N60892" s="102"/>
      <c r="O60892" s="93"/>
      <c r="P60892" s="93"/>
    </row>
    <row r="60893" spans="14:16">
      <c r="N60893" s="102"/>
      <c r="O60893" s="93"/>
      <c r="P60893" s="93"/>
    </row>
    <row r="60894" spans="14:16">
      <c r="N60894" s="102"/>
      <c r="O60894" s="93"/>
      <c r="P60894" s="93"/>
    </row>
    <row r="60895" spans="14:16">
      <c r="N60895" s="102"/>
      <c r="O60895" s="93"/>
      <c r="P60895" s="93"/>
    </row>
    <row r="60896" spans="14:16">
      <c r="N60896" s="102"/>
      <c r="O60896" s="93"/>
      <c r="P60896" s="93"/>
    </row>
    <row r="60897" spans="14:16">
      <c r="N60897" s="102"/>
      <c r="O60897" s="93"/>
      <c r="P60897" s="93"/>
    </row>
    <row r="60898" spans="14:16">
      <c r="N60898" s="102"/>
      <c r="O60898" s="93"/>
      <c r="P60898" s="93"/>
    </row>
    <row r="60899" spans="14:16">
      <c r="N60899" s="102"/>
      <c r="O60899" s="93"/>
      <c r="P60899" s="93"/>
    </row>
    <row r="60900" spans="14:16">
      <c r="N60900" s="102"/>
      <c r="O60900" s="93"/>
      <c r="P60900" s="93"/>
    </row>
    <row r="60901" spans="14:16">
      <c r="N60901" s="102"/>
      <c r="O60901" s="93"/>
      <c r="P60901" s="93"/>
    </row>
    <row r="60902" spans="14:16">
      <c r="N60902" s="102"/>
      <c r="O60902" s="93"/>
      <c r="P60902" s="93"/>
    </row>
    <row r="60903" spans="14:16">
      <c r="N60903" s="102"/>
      <c r="O60903" s="93"/>
      <c r="P60903" s="93"/>
    </row>
    <row r="60904" spans="14:16">
      <c r="N60904" s="102"/>
      <c r="O60904" s="93"/>
      <c r="P60904" s="93"/>
    </row>
    <row r="60905" spans="14:16">
      <c r="N60905" s="102"/>
      <c r="O60905" s="93"/>
      <c r="P60905" s="93"/>
    </row>
    <row r="60906" spans="14:16">
      <c r="N60906" s="102"/>
      <c r="O60906" s="93"/>
      <c r="P60906" s="93"/>
    </row>
    <row r="60907" spans="14:16">
      <c r="N60907" s="102"/>
      <c r="O60907" s="93"/>
      <c r="P60907" s="93"/>
    </row>
    <row r="60908" spans="14:16">
      <c r="N60908" s="102"/>
      <c r="O60908" s="93"/>
      <c r="P60908" s="93"/>
    </row>
    <row r="60909" spans="14:16">
      <c r="N60909" s="102"/>
      <c r="O60909" s="93"/>
      <c r="P60909" s="93"/>
    </row>
    <row r="60910" spans="14:16">
      <c r="N60910" s="102"/>
      <c r="O60910" s="93"/>
      <c r="P60910" s="93"/>
    </row>
    <row r="60911" spans="14:16">
      <c r="N60911" s="102"/>
      <c r="O60911" s="93"/>
      <c r="P60911" s="93"/>
    </row>
    <row r="60912" spans="14:16">
      <c r="N60912" s="102"/>
      <c r="O60912" s="93"/>
      <c r="P60912" s="93"/>
    </row>
    <row r="60913" spans="14:16">
      <c r="N60913" s="102"/>
      <c r="O60913" s="93"/>
      <c r="P60913" s="93"/>
    </row>
    <row r="60914" spans="14:16">
      <c r="N60914" s="102"/>
      <c r="O60914" s="93"/>
      <c r="P60914" s="93"/>
    </row>
    <row r="60915" spans="14:16">
      <c r="N60915" s="102"/>
      <c r="O60915" s="93"/>
      <c r="P60915" s="93"/>
    </row>
    <row r="60916" spans="14:16">
      <c r="N60916" s="102"/>
      <c r="O60916" s="93"/>
      <c r="P60916" s="93"/>
    </row>
    <row r="60917" spans="14:16">
      <c r="N60917" s="102"/>
      <c r="O60917" s="93"/>
      <c r="P60917" s="93"/>
    </row>
    <row r="60918" spans="14:16">
      <c r="N60918" s="102"/>
      <c r="O60918" s="93"/>
      <c r="P60918" s="93"/>
    </row>
    <row r="60919" spans="14:16">
      <c r="N60919" s="102"/>
      <c r="O60919" s="93"/>
      <c r="P60919" s="93"/>
    </row>
    <row r="60920" spans="14:16">
      <c r="N60920" s="102"/>
      <c r="O60920" s="93"/>
      <c r="P60920" s="93"/>
    </row>
    <row r="60921" spans="14:16">
      <c r="N60921" s="102"/>
      <c r="O60921" s="93"/>
      <c r="P60921" s="93"/>
    </row>
    <row r="60922" spans="14:16">
      <c r="N60922" s="102"/>
      <c r="O60922" s="93"/>
      <c r="P60922" s="93"/>
    </row>
    <row r="60923" spans="14:16">
      <c r="N60923" s="102"/>
      <c r="O60923" s="93"/>
      <c r="P60923" s="93"/>
    </row>
    <row r="60924" spans="14:16">
      <c r="N60924" s="102"/>
      <c r="O60924" s="93"/>
      <c r="P60924" s="93"/>
    </row>
    <row r="60925" spans="14:16">
      <c r="N60925" s="102"/>
      <c r="O60925" s="93"/>
      <c r="P60925" s="93"/>
    </row>
    <row r="60926" spans="14:16">
      <c r="N60926" s="102"/>
      <c r="O60926" s="93"/>
      <c r="P60926" s="93"/>
    </row>
    <row r="60927" spans="14:16">
      <c r="N60927" s="102"/>
      <c r="O60927" s="93"/>
      <c r="P60927" s="93"/>
    </row>
    <row r="60928" spans="14:16">
      <c r="N60928" s="102"/>
      <c r="O60928" s="93"/>
      <c r="P60928" s="93"/>
    </row>
    <row r="60929" spans="14:16">
      <c r="N60929" s="102"/>
      <c r="O60929" s="93"/>
      <c r="P60929" s="93"/>
    </row>
    <row r="60930" spans="14:16">
      <c r="N60930" s="102"/>
      <c r="O60930" s="93"/>
      <c r="P60930" s="93"/>
    </row>
    <row r="60931" spans="14:16">
      <c r="N60931" s="102"/>
      <c r="O60931" s="93"/>
      <c r="P60931" s="93"/>
    </row>
    <row r="60932" spans="14:16">
      <c r="N60932" s="102"/>
      <c r="O60932" s="93"/>
      <c r="P60932" s="93"/>
    </row>
    <row r="60933" spans="14:16">
      <c r="N60933" s="102"/>
      <c r="O60933" s="93"/>
      <c r="P60933" s="93"/>
    </row>
    <row r="60934" spans="14:16">
      <c r="N60934" s="102"/>
      <c r="O60934" s="93"/>
      <c r="P60934" s="93"/>
    </row>
    <row r="60935" spans="14:16">
      <c r="N60935" s="102"/>
      <c r="O60935" s="93"/>
      <c r="P60935" s="93"/>
    </row>
    <row r="60936" spans="14:16">
      <c r="N60936" s="102"/>
      <c r="O60936" s="93"/>
      <c r="P60936" s="93"/>
    </row>
    <row r="60937" spans="14:16">
      <c r="N60937" s="102"/>
      <c r="O60937" s="93"/>
      <c r="P60937" s="93"/>
    </row>
    <row r="60938" spans="14:16">
      <c r="N60938" s="102"/>
      <c r="O60938" s="93"/>
      <c r="P60938" s="93"/>
    </row>
    <row r="60939" spans="14:16">
      <c r="N60939" s="102"/>
      <c r="O60939" s="93"/>
      <c r="P60939" s="93"/>
    </row>
    <row r="60940" spans="14:16">
      <c r="N60940" s="102"/>
      <c r="O60940" s="93"/>
      <c r="P60940" s="93"/>
    </row>
    <row r="60941" spans="14:16">
      <c r="N60941" s="102"/>
      <c r="O60941" s="93"/>
      <c r="P60941" s="93"/>
    </row>
    <row r="60942" spans="14:16">
      <c r="N60942" s="102"/>
      <c r="O60942" s="93"/>
      <c r="P60942" s="93"/>
    </row>
    <row r="60943" spans="14:16">
      <c r="N60943" s="102"/>
      <c r="O60943" s="93"/>
      <c r="P60943" s="93"/>
    </row>
    <row r="60944" spans="14:16">
      <c r="N60944" s="102"/>
      <c r="O60944" s="93"/>
      <c r="P60944" s="93"/>
    </row>
    <row r="60945" spans="14:16">
      <c r="N60945" s="102"/>
      <c r="O60945" s="93"/>
      <c r="P60945" s="93"/>
    </row>
    <row r="60946" spans="14:16">
      <c r="N60946" s="102"/>
      <c r="O60946" s="93"/>
      <c r="P60946" s="93"/>
    </row>
    <row r="60947" spans="14:16">
      <c r="N60947" s="102"/>
      <c r="O60947" s="93"/>
      <c r="P60947" s="93"/>
    </row>
    <row r="60948" spans="14:16">
      <c r="N60948" s="102"/>
      <c r="O60948" s="93"/>
      <c r="P60948" s="93"/>
    </row>
    <row r="60949" spans="14:16">
      <c r="N60949" s="102"/>
      <c r="O60949" s="93"/>
      <c r="P60949" s="93"/>
    </row>
    <row r="60950" spans="14:16">
      <c r="N60950" s="102"/>
      <c r="O60950" s="93"/>
      <c r="P60950" s="93"/>
    </row>
    <row r="60951" spans="14:16">
      <c r="N60951" s="102"/>
      <c r="O60951" s="93"/>
      <c r="P60951" s="93"/>
    </row>
    <row r="60952" spans="14:16">
      <c r="N60952" s="102"/>
      <c r="O60952" s="93"/>
      <c r="P60952" s="93"/>
    </row>
    <row r="60953" spans="14:16">
      <c r="N60953" s="102"/>
      <c r="O60953" s="93"/>
      <c r="P60953" s="93"/>
    </row>
    <row r="60954" spans="14:16">
      <c r="N60954" s="102"/>
      <c r="O60954" s="93"/>
      <c r="P60954" s="93"/>
    </row>
    <row r="60955" spans="14:16">
      <c r="N60955" s="102"/>
      <c r="O60955" s="93"/>
      <c r="P60955" s="93"/>
    </row>
    <row r="60956" spans="14:16">
      <c r="N60956" s="102"/>
      <c r="O60956" s="93"/>
      <c r="P60956" s="93"/>
    </row>
    <row r="60957" spans="14:16">
      <c r="N60957" s="102"/>
      <c r="O60957" s="93"/>
      <c r="P60957" s="93"/>
    </row>
    <row r="60958" spans="14:16">
      <c r="N60958" s="102"/>
      <c r="O60958" s="93"/>
      <c r="P60958" s="93"/>
    </row>
    <row r="60959" spans="14:16">
      <c r="N60959" s="102"/>
      <c r="O60959" s="93"/>
      <c r="P60959" s="93"/>
    </row>
    <row r="60960" spans="14:16">
      <c r="N60960" s="102"/>
      <c r="O60960" s="93"/>
      <c r="P60960" s="93"/>
    </row>
    <row r="60961" spans="14:16">
      <c r="N60961" s="102"/>
      <c r="O60961" s="93"/>
      <c r="P60961" s="93"/>
    </row>
    <row r="60962" spans="14:16">
      <c r="N60962" s="102"/>
      <c r="O60962" s="93"/>
      <c r="P60962" s="93"/>
    </row>
    <row r="60963" spans="14:16">
      <c r="N60963" s="102"/>
      <c r="O60963" s="93"/>
      <c r="P60963" s="93"/>
    </row>
    <row r="60964" spans="14:16">
      <c r="N60964" s="102"/>
      <c r="O60964" s="93"/>
      <c r="P60964" s="93"/>
    </row>
    <row r="60965" spans="14:16">
      <c r="N60965" s="102"/>
      <c r="O60965" s="93"/>
      <c r="P60965" s="93"/>
    </row>
    <row r="60966" spans="14:16">
      <c r="N60966" s="102"/>
      <c r="O60966" s="93"/>
      <c r="P60966" s="93"/>
    </row>
    <row r="60967" spans="14:16">
      <c r="N60967" s="102"/>
      <c r="O60967" s="93"/>
      <c r="P60967" s="93"/>
    </row>
    <row r="60968" spans="14:16">
      <c r="N60968" s="102"/>
      <c r="O60968" s="93"/>
      <c r="P60968" s="93"/>
    </row>
    <row r="60969" spans="14:16">
      <c r="N60969" s="102"/>
      <c r="O60969" s="93"/>
      <c r="P60969" s="93"/>
    </row>
    <row r="60970" spans="14:16">
      <c r="N60970" s="102"/>
      <c r="O60970" s="93"/>
      <c r="P60970" s="93"/>
    </row>
    <row r="60971" spans="14:16">
      <c r="N60971" s="102"/>
      <c r="O60971" s="93"/>
      <c r="P60971" s="93"/>
    </row>
    <row r="60972" spans="14:16">
      <c r="N60972" s="102"/>
      <c r="O60972" s="93"/>
      <c r="P60972" s="93"/>
    </row>
    <row r="60973" spans="14:16">
      <c r="N60973" s="102"/>
      <c r="O60973" s="93"/>
      <c r="P60973" s="93"/>
    </row>
    <row r="60974" spans="14:16">
      <c r="N60974" s="102"/>
      <c r="O60974" s="93"/>
      <c r="P60974" s="93"/>
    </row>
    <row r="60975" spans="14:16">
      <c r="N60975" s="102"/>
      <c r="O60975" s="93"/>
      <c r="P60975" s="93"/>
    </row>
    <row r="60976" spans="14:16">
      <c r="N60976" s="102"/>
      <c r="O60976" s="93"/>
      <c r="P60976" s="93"/>
    </row>
    <row r="60977" spans="14:16">
      <c r="N60977" s="102"/>
      <c r="O60977" s="93"/>
      <c r="P60977" s="93"/>
    </row>
    <row r="60978" spans="14:16">
      <c r="N60978" s="102"/>
      <c r="O60978" s="93"/>
      <c r="P60978" s="93"/>
    </row>
    <row r="60979" spans="14:16">
      <c r="N60979" s="102"/>
      <c r="O60979" s="93"/>
      <c r="P60979" s="93"/>
    </row>
    <row r="60980" spans="14:16">
      <c r="N60980" s="102"/>
      <c r="O60980" s="93"/>
      <c r="P60980" s="93"/>
    </row>
    <row r="60981" spans="14:16">
      <c r="N60981" s="102"/>
      <c r="O60981" s="93"/>
      <c r="P60981" s="93"/>
    </row>
    <row r="60982" spans="14:16">
      <c r="N60982" s="102"/>
      <c r="O60982" s="93"/>
      <c r="P60982" s="93"/>
    </row>
    <row r="60983" spans="14:16">
      <c r="N60983" s="102"/>
      <c r="O60983" s="93"/>
      <c r="P60983" s="93"/>
    </row>
    <row r="60984" spans="14:16">
      <c r="N60984" s="102"/>
      <c r="O60984" s="93"/>
      <c r="P60984" s="93"/>
    </row>
    <row r="60985" spans="14:16">
      <c r="N60985" s="102"/>
      <c r="O60985" s="93"/>
      <c r="P60985" s="93"/>
    </row>
    <row r="60986" spans="14:16">
      <c r="N60986" s="102"/>
      <c r="O60986" s="93"/>
      <c r="P60986" s="93"/>
    </row>
    <row r="60987" spans="14:16">
      <c r="N60987" s="102"/>
      <c r="O60987" s="93"/>
      <c r="P60987" s="93"/>
    </row>
    <row r="60988" spans="14:16">
      <c r="N60988" s="102"/>
      <c r="O60988" s="93"/>
      <c r="P60988" s="93"/>
    </row>
    <row r="60989" spans="14:16">
      <c r="N60989" s="102"/>
      <c r="O60989" s="93"/>
      <c r="P60989" s="93"/>
    </row>
    <row r="60990" spans="14:16">
      <c r="N60990" s="102"/>
      <c r="O60990" s="93"/>
      <c r="P60990" s="93"/>
    </row>
    <row r="60991" spans="14:16">
      <c r="N60991" s="102"/>
      <c r="O60991" s="93"/>
      <c r="P60991" s="93"/>
    </row>
    <row r="60992" spans="14:16">
      <c r="N60992" s="102"/>
      <c r="O60992" s="93"/>
      <c r="P60992" s="93"/>
    </row>
    <row r="60993" spans="14:16">
      <c r="N60993" s="102"/>
      <c r="O60993" s="93"/>
      <c r="P60993" s="93"/>
    </row>
    <row r="60994" spans="14:16">
      <c r="N60994" s="102"/>
      <c r="O60994" s="93"/>
      <c r="P60994" s="93"/>
    </row>
    <row r="60995" spans="14:16">
      <c r="N60995" s="102"/>
      <c r="O60995" s="93"/>
      <c r="P60995" s="93"/>
    </row>
    <row r="60996" spans="14:16">
      <c r="N60996" s="102"/>
      <c r="O60996" s="93"/>
      <c r="P60996" s="93"/>
    </row>
    <row r="60997" spans="14:16">
      <c r="N60997" s="102"/>
      <c r="O60997" s="93"/>
      <c r="P60997" s="93"/>
    </row>
    <row r="60998" spans="14:16">
      <c r="N60998" s="102"/>
      <c r="O60998" s="93"/>
      <c r="P60998" s="93"/>
    </row>
    <row r="60999" spans="14:16">
      <c r="N60999" s="102"/>
      <c r="O60999" s="93"/>
      <c r="P60999" s="93"/>
    </row>
    <row r="61000" spans="14:16">
      <c r="N61000" s="102"/>
      <c r="O61000" s="93"/>
      <c r="P61000" s="93"/>
    </row>
    <row r="61001" spans="14:16">
      <c r="N61001" s="102"/>
      <c r="O61001" s="93"/>
      <c r="P61001" s="93"/>
    </row>
    <row r="61002" spans="14:16">
      <c r="N61002" s="102"/>
      <c r="O61002" s="93"/>
      <c r="P61002" s="93"/>
    </row>
    <row r="61003" spans="14:16">
      <c r="N61003" s="102"/>
      <c r="O61003" s="93"/>
      <c r="P61003" s="93"/>
    </row>
    <row r="61004" spans="14:16">
      <c r="N61004" s="102"/>
      <c r="O61004" s="93"/>
      <c r="P61004" s="93"/>
    </row>
    <row r="61005" spans="14:16">
      <c r="N61005" s="102"/>
      <c r="O61005" s="93"/>
      <c r="P61005" s="93"/>
    </row>
    <row r="61006" spans="14:16">
      <c r="N61006" s="102"/>
      <c r="O61006" s="93"/>
      <c r="P61006" s="93"/>
    </row>
    <row r="61007" spans="14:16">
      <c r="N61007" s="102"/>
      <c r="O61007" s="93"/>
      <c r="P61007" s="93"/>
    </row>
    <row r="61008" spans="14:16">
      <c r="N61008" s="102"/>
      <c r="O61008" s="93"/>
      <c r="P61008" s="93"/>
    </row>
    <row r="61009" spans="14:16">
      <c r="N61009" s="102"/>
      <c r="O61009" s="93"/>
      <c r="P61009" s="93"/>
    </row>
    <row r="61010" spans="14:16">
      <c r="N61010" s="102"/>
      <c r="O61010" s="93"/>
      <c r="P61010" s="93"/>
    </row>
    <row r="61011" spans="14:16">
      <c r="N61011" s="102"/>
      <c r="O61011" s="93"/>
      <c r="P61011" s="93"/>
    </row>
    <row r="61012" spans="14:16">
      <c r="N61012" s="102"/>
      <c r="O61012" s="93"/>
      <c r="P61012" s="93"/>
    </row>
    <row r="61013" spans="14:16">
      <c r="N61013" s="102"/>
      <c r="O61013" s="93"/>
      <c r="P61013" s="93"/>
    </row>
    <row r="61014" spans="14:16">
      <c r="N61014" s="102"/>
      <c r="O61014" s="93"/>
      <c r="P61014" s="93"/>
    </row>
    <row r="61015" spans="14:16">
      <c r="N61015" s="102"/>
      <c r="O61015" s="93"/>
      <c r="P61015" s="93"/>
    </row>
    <row r="61016" spans="14:16">
      <c r="N61016" s="102"/>
      <c r="O61016" s="93"/>
      <c r="P61016" s="93"/>
    </row>
    <row r="61017" spans="14:16">
      <c r="N61017" s="102"/>
      <c r="O61017" s="93"/>
      <c r="P61017" s="93"/>
    </row>
    <row r="61018" spans="14:16">
      <c r="N61018" s="102"/>
      <c r="O61018" s="93"/>
      <c r="P61018" s="93"/>
    </row>
    <row r="61019" spans="14:16">
      <c r="N61019" s="102"/>
      <c r="O61019" s="93"/>
      <c r="P61019" s="93"/>
    </row>
    <row r="61020" spans="14:16">
      <c r="N61020" s="102"/>
      <c r="O61020" s="93"/>
      <c r="P61020" s="93"/>
    </row>
    <row r="61021" spans="14:16">
      <c r="N61021" s="102"/>
      <c r="O61021" s="93"/>
      <c r="P61021" s="93"/>
    </row>
    <row r="61022" spans="14:16">
      <c r="N61022" s="102"/>
      <c r="O61022" s="93"/>
      <c r="P61022" s="93"/>
    </row>
    <row r="61023" spans="14:16">
      <c r="N61023" s="102"/>
      <c r="O61023" s="93"/>
      <c r="P61023" s="93"/>
    </row>
    <row r="61024" spans="14:16">
      <c r="N61024" s="102"/>
      <c r="O61024" s="93"/>
      <c r="P61024" s="93"/>
    </row>
    <row r="61025" spans="14:16">
      <c r="N61025" s="102"/>
      <c r="O61025" s="93"/>
      <c r="P61025" s="93"/>
    </row>
    <row r="61026" spans="14:16">
      <c r="N61026" s="102"/>
      <c r="O61026" s="93"/>
      <c r="P61026" s="93"/>
    </row>
    <row r="61027" spans="14:16">
      <c r="N61027" s="102"/>
      <c r="O61027" s="93"/>
      <c r="P61027" s="93"/>
    </row>
    <row r="61028" spans="14:16">
      <c r="N61028" s="102"/>
      <c r="O61028" s="93"/>
      <c r="P61028" s="93"/>
    </row>
    <row r="61029" spans="14:16">
      <c r="N61029" s="102"/>
      <c r="O61029" s="93"/>
      <c r="P61029" s="93"/>
    </row>
    <row r="61030" spans="14:16">
      <c r="N61030" s="102"/>
      <c r="O61030" s="93"/>
      <c r="P61030" s="93"/>
    </row>
    <row r="61031" spans="14:16">
      <c r="N61031" s="102"/>
      <c r="O61031" s="93"/>
      <c r="P61031" s="93"/>
    </row>
    <row r="61032" spans="14:16">
      <c r="N61032" s="102"/>
      <c r="O61032" s="93"/>
      <c r="P61032" s="93"/>
    </row>
    <row r="61033" spans="14:16">
      <c r="N61033" s="102"/>
      <c r="O61033" s="93"/>
      <c r="P61033" s="93"/>
    </row>
    <row r="61034" spans="14:16">
      <c r="N61034" s="102"/>
      <c r="O61034" s="93"/>
      <c r="P61034" s="93"/>
    </row>
    <row r="61035" spans="14:16">
      <c r="N61035" s="102"/>
      <c r="O61035" s="93"/>
      <c r="P61035" s="93"/>
    </row>
    <row r="61036" spans="14:16">
      <c r="N61036" s="102"/>
      <c r="O61036" s="93"/>
      <c r="P61036" s="93"/>
    </row>
    <row r="61037" spans="14:16">
      <c r="N61037" s="102"/>
      <c r="O61037" s="93"/>
      <c r="P61037" s="93"/>
    </row>
    <row r="61038" spans="14:16">
      <c r="N61038" s="102"/>
      <c r="O61038" s="93"/>
      <c r="P61038" s="93"/>
    </row>
    <row r="61039" spans="14:16">
      <c r="N61039" s="102"/>
      <c r="O61039" s="93"/>
      <c r="P61039" s="93"/>
    </row>
    <row r="61040" spans="14:16">
      <c r="N61040" s="102"/>
      <c r="O61040" s="93"/>
      <c r="P61040" s="93"/>
    </row>
    <row r="61041" spans="14:16">
      <c r="N61041" s="102"/>
      <c r="O61041" s="93"/>
      <c r="P61041" s="93"/>
    </row>
    <row r="61042" spans="14:16">
      <c r="N61042" s="102"/>
      <c r="O61042" s="93"/>
      <c r="P61042" s="93"/>
    </row>
    <row r="61043" spans="14:16">
      <c r="N61043" s="102"/>
      <c r="O61043" s="93"/>
      <c r="P61043" s="93"/>
    </row>
    <row r="61044" spans="14:16">
      <c r="N61044" s="102"/>
      <c r="O61044" s="93"/>
      <c r="P61044" s="93"/>
    </row>
    <row r="61045" spans="14:16">
      <c r="N61045" s="102"/>
      <c r="O61045" s="93"/>
      <c r="P61045" s="93"/>
    </row>
    <row r="61046" spans="14:16">
      <c r="N61046" s="102"/>
      <c r="O61046" s="93"/>
      <c r="P61046" s="93"/>
    </row>
    <row r="61047" spans="14:16">
      <c r="N61047" s="102"/>
      <c r="O61047" s="93"/>
      <c r="P61047" s="93"/>
    </row>
    <row r="61048" spans="14:16">
      <c r="N61048" s="102"/>
      <c r="O61048" s="93"/>
      <c r="P61048" s="93"/>
    </row>
    <row r="61049" spans="14:16">
      <c r="N61049" s="102"/>
      <c r="O61049" s="93"/>
      <c r="P61049" s="93"/>
    </row>
    <row r="61050" spans="14:16">
      <c r="N61050" s="102"/>
      <c r="O61050" s="93"/>
      <c r="P61050" s="93"/>
    </row>
    <row r="61051" spans="14:16">
      <c r="N61051" s="102"/>
      <c r="O61051" s="93"/>
      <c r="P61051" s="93"/>
    </row>
    <row r="61052" spans="14:16">
      <c r="N61052" s="102"/>
      <c r="O61052" s="93"/>
      <c r="P61052" s="93"/>
    </row>
    <row r="61053" spans="14:16">
      <c r="N61053" s="102"/>
      <c r="O61053" s="93"/>
      <c r="P61053" s="93"/>
    </row>
    <row r="61054" spans="14:16">
      <c r="N61054" s="102"/>
      <c r="O61054" s="93"/>
      <c r="P61054" s="93"/>
    </row>
    <row r="61055" spans="14:16">
      <c r="N61055" s="102"/>
      <c r="O61055" s="93"/>
      <c r="P61055" s="93"/>
    </row>
    <row r="61056" spans="14:16">
      <c r="N61056" s="102"/>
      <c r="O61056" s="93"/>
      <c r="P61056" s="93"/>
    </row>
    <row r="61057" spans="14:16">
      <c r="N61057" s="102"/>
      <c r="O61057" s="93"/>
      <c r="P61057" s="93"/>
    </row>
    <row r="61058" spans="14:16">
      <c r="N61058" s="102"/>
      <c r="O61058" s="93"/>
      <c r="P61058" s="93"/>
    </row>
    <row r="61059" spans="14:16">
      <c r="N61059" s="102"/>
      <c r="O61059" s="93"/>
      <c r="P61059" s="93"/>
    </row>
    <row r="61060" spans="14:16">
      <c r="N61060" s="102"/>
      <c r="O61060" s="93"/>
      <c r="P61060" s="93"/>
    </row>
    <row r="61061" spans="14:16">
      <c r="N61061" s="102"/>
      <c r="O61061" s="93"/>
      <c r="P61061" s="93"/>
    </row>
    <row r="61062" spans="14:16">
      <c r="N61062" s="102"/>
      <c r="O61062" s="93"/>
      <c r="P61062" s="93"/>
    </row>
    <row r="61063" spans="14:16">
      <c r="N61063" s="102"/>
      <c r="O61063" s="93"/>
      <c r="P61063" s="93"/>
    </row>
    <row r="61064" spans="14:16">
      <c r="N61064" s="102"/>
      <c r="O61064" s="93"/>
      <c r="P61064" s="93"/>
    </row>
    <row r="61065" spans="14:16">
      <c r="N61065" s="102"/>
      <c r="O61065" s="93"/>
      <c r="P61065" s="93"/>
    </row>
    <row r="61066" spans="14:16">
      <c r="N61066" s="102"/>
      <c r="O61066" s="93"/>
      <c r="P61066" s="93"/>
    </row>
    <row r="61067" spans="14:16">
      <c r="N61067" s="102"/>
      <c r="O61067" s="93"/>
      <c r="P61067" s="93"/>
    </row>
    <row r="61068" spans="14:16">
      <c r="N61068" s="102"/>
      <c r="O61068" s="93"/>
      <c r="P61068" s="93"/>
    </row>
    <row r="61069" spans="14:16">
      <c r="N61069" s="102"/>
      <c r="O61069" s="93"/>
      <c r="P61069" s="93"/>
    </row>
    <row r="61070" spans="14:16">
      <c r="N61070" s="102"/>
      <c r="O61070" s="93"/>
      <c r="P61070" s="93"/>
    </row>
    <row r="61071" spans="14:16">
      <c r="N61071" s="102"/>
      <c r="O61071" s="93"/>
      <c r="P61071" s="93"/>
    </row>
    <row r="61072" spans="14:16">
      <c r="N61072" s="102"/>
      <c r="O61072" s="93"/>
      <c r="P61072" s="93"/>
    </row>
    <row r="61073" spans="14:16">
      <c r="N61073" s="102"/>
      <c r="O61073" s="93"/>
      <c r="P61073" s="93"/>
    </row>
    <row r="61074" spans="14:16">
      <c r="N61074" s="102"/>
      <c r="O61074" s="93"/>
      <c r="P61074" s="93"/>
    </row>
    <row r="61075" spans="14:16">
      <c r="N61075" s="102"/>
      <c r="O61075" s="93"/>
      <c r="P61075" s="93"/>
    </row>
    <row r="61076" spans="14:16">
      <c r="N61076" s="102"/>
      <c r="O61076" s="93"/>
      <c r="P61076" s="93"/>
    </row>
    <row r="61077" spans="14:16">
      <c r="N61077" s="102"/>
      <c r="O61077" s="93"/>
      <c r="P61077" s="93"/>
    </row>
    <row r="61078" spans="14:16">
      <c r="N61078" s="102"/>
      <c r="O61078" s="93"/>
      <c r="P61078" s="93"/>
    </row>
    <row r="61079" spans="14:16">
      <c r="N61079" s="102"/>
      <c r="O61079" s="93"/>
      <c r="P61079" s="93"/>
    </row>
    <row r="61080" spans="14:16">
      <c r="N61080" s="102"/>
      <c r="O61080" s="93"/>
      <c r="P61080" s="93"/>
    </row>
    <row r="61081" spans="14:16">
      <c r="N61081" s="102"/>
      <c r="O61081" s="93"/>
      <c r="P61081" s="93"/>
    </row>
    <row r="61082" spans="14:16">
      <c r="N61082" s="102"/>
      <c r="O61082" s="93"/>
      <c r="P61082" s="93"/>
    </row>
    <row r="61083" spans="14:16">
      <c r="N61083" s="102"/>
      <c r="O61083" s="93"/>
      <c r="P61083" s="93"/>
    </row>
    <row r="61084" spans="14:16">
      <c r="N61084" s="102"/>
      <c r="O61084" s="93"/>
      <c r="P61084" s="93"/>
    </row>
    <row r="61085" spans="14:16">
      <c r="N61085" s="102"/>
      <c r="O61085" s="93"/>
      <c r="P61085" s="93"/>
    </row>
    <row r="61086" spans="14:16">
      <c r="N61086" s="102"/>
      <c r="O61086" s="93"/>
      <c r="P61086" s="93"/>
    </row>
    <row r="61087" spans="14:16">
      <c r="N61087" s="102"/>
      <c r="O61087" s="93"/>
      <c r="P61087" s="93"/>
    </row>
    <row r="61088" spans="14:16">
      <c r="N61088" s="102"/>
      <c r="O61088" s="93"/>
      <c r="P61088" s="93"/>
    </row>
    <row r="61089" spans="14:16">
      <c r="N61089" s="102"/>
      <c r="O61089" s="93"/>
      <c r="P61089" s="93"/>
    </row>
    <row r="61090" spans="14:16">
      <c r="N61090" s="102"/>
      <c r="O61090" s="93"/>
      <c r="P61090" s="93"/>
    </row>
    <row r="61091" spans="14:16">
      <c r="N61091" s="102"/>
      <c r="O61091" s="93"/>
      <c r="P61091" s="93"/>
    </row>
    <row r="61092" spans="14:16">
      <c r="N61092" s="102"/>
      <c r="O61092" s="93"/>
      <c r="P61092" s="93"/>
    </row>
    <row r="61093" spans="14:16">
      <c r="N61093" s="102"/>
      <c r="O61093" s="93"/>
      <c r="P61093" s="93"/>
    </row>
    <row r="61094" spans="14:16">
      <c r="N61094" s="102"/>
      <c r="O61094" s="93"/>
      <c r="P61094" s="93"/>
    </row>
    <row r="61095" spans="14:16">
      <c r="N61095" s="102"/>
      <c r="O61095" s="93"/>
      <c r="P61095" s="93"/>
    </row>
    <row r="61096" spans="14:16">
      <c r="N61096" s="102"/>
      <c r="O61096" s="93"/>
      <c r="P61096" s="93"/>
    </row>
    <row r="61097" spans="14:16">
      <c r="N61097" s="102"/>
      <c r="O61097" s="93"/>
      <c r="P61097" s="93"/>
    </row>
    <row r="61098" spans="14:16">
      <c r="N61098" s="102"/>
      <c r="O61098" s="93"/>
      <c r="P61098" s="93"/>
    </row>
    <row r="61099" spans="14:16">
      <c r="N61099" s="102"/>
      <c r="O61099" s="93"/>
      <c r="P61099" s="93"/>
    </row>
    <row r="61100" spans="14:16">
      <c r="N61100" s="102"/>
      <c r="O61100" s="93"/>
      <c r="P61100" s="93"/>
    </row>
    <row r="61101" spans="14:16">
      <c r="N61101" s="102"/>
      <c r="O61101" s="93"/>
      <c r="P61101" s="93"/>
    </row>
    <row r="61102" spans="14:16">
      <c r="N61102" s="102"/>
      <c r="O61102" s="93"/>
      <c r="P61102" s="93"/>
    </row>
    <row r="61103" spans="14:16">
      <c r="N61103" s="102"/>
      <c r="O61103" s="93"/>
      <c r="P61103" s="93"/>
    </row>
    <row r="61104" spans="14:16">
      <c r="N61104" s="102"/>
      <c r="O61104" s="93"/>
      <c r="P61104" s="93"/>
    </row>
    <row r="61105" spans="14:16">
      <c r="N61105" s="102"/>
      <c r="O61105" s="93"/>
      <c r="P61105" s="93"/>
    </row>
    <row r="61106" spans="14:16">
      <c r="N61106" s="102"/>
      <c r="O61106" s="93"/>
      <c r="P61106" s="93"/>
    </row>
    <row r="61107" spans="14:16">
      <c r="N61107" s="102"/>
      <c r="O61107" s="93"/>
      <c r="P61107" s="93"/>
    </row>
    <row r="61108" spans="14:16">
      <c r="N61108" s="102"/>
      <c r="O61108" s="93"/>
      <c r="P61108" s="93"/>
    </row>
    <row r="61109" spans="14:16">
      <c r="N61109" s="102"/>
      <c r="O61109" s="93"/>
      <c r="P61109" s="93"/>
    </row>
    <row r="61110" spans="14:16">
      <c r="N61110" s="102"/>
      <c r="O61110" s="93"/>
      <c r="P61110" s="93"/>
    </row>
    <row r="61111" spans="14:16">
      <c r="N61111" s="102"/>
      <c r="O61111" s="93"/>
      <c r="P61111" s="93"/>
    </row>
    <row r="61112" spans="14:16">
      <c r="N61112" s="102"/>
      <c r="O61112" s="93"/>
      <c r="P61112" s="93"/>
    </row>
    <row r="61113" spans="14:16">
      <c r="N61113" s="102"/>
      <c r="O61113" s="93"/>
      <c r="P61113" s="93"/>
    </row>
    <row r="61114" spans="14:16">
      <c r="N61114" s="102"/>
      <c r="O61114" s="93"/>
      <c r="P61114" s="93"/>
    </row>
    <row r="61115" spans="14:16">
      <c r="N61115" s="102"/>
      <c r="O61115" s="93"/>
      <c r="P61115" s="93"/>
    </row>
    <row r="61116" spans="14:16">
      <c r="N61116" s="102"/>
      <c r="O61116" s="93"/>
      <c r="P61116" s="93"/>
    </row>
    <row r="61117" spans="14:16">
      <c r="N61117" s="102"/>
      <c r="O61117" s="93"/>
      <c r="P61117" s="93"/>
    </row>
    <row r="61118" spans="14:16">
      <c r="N61118" s="102"/>
      <c r="O61118" s="93"/>
      <c r="P61118" s="93"/>
    </row>
    <row r="61119" spans="14:16">
      <c r="N61119" s="102"/>
      <c r="O61119" s="93"/>
      <c r="P61119" s="93"/>
    </row>
    <row r="61120" spans="14:16">
      <c r="N61120" s="102"/>
      <c r="O61120" s="93"/>
      <c r="P61120" s="93"/>
    </row>
    <row r="61121" spans="14:16">
      <c r="N61121" s="102"/>
      <c r="O61121" s="93"/>
      <c r="P61121" s="93"/>
    </row>
    <row r="61122" spans="14:16">
      <c r="N61122" s="102"/>
      <c r="O61122" s="93"/>
      <c r="P61122" s="93"/>
    </row>
    <row r="61123" spans="14:16">
      <c r="N61123" s="102"/>
      <c r="O61123" s="93"/>
      <c r="P61123" s="93"/>
    </row>
    <row r="61124" spans="14:16">
      <c r="N61124" s="102"/>
      <c r="O61124" s="93"/>
      <c r="P61124" s="93"/>
    </row>
    <row r="61125" spans="14:16">
      <c r="N61125" s="102"/>
      <c r="O61125" s="93"/>
      <c r="P61125" s="93"/>
    </row>
    <row r="61126" spans="14:16">
      <c r="N61126" s="102"/>
      <c r="O61126" s="93"/>
      <c r="P61126" s="93"/>
    </row>
    <row r="61127" spans="14:16">
      <c r="N61127" s="102"/>
      <c r="O61127" s="93"/>
      <c r="P61127" s="93"/>
    </row>
    <row r="61128" spans="14:16">
      <c r="N61128" s="102"/>
      <c r="O61128" s="93"/>
      <c r="P61128" s="93"/>
    </row>
    <row r="61129" spans="14:16">
      <c r="N61129" s="102"/>
      <c r="O61129" s="93"/>
      <c r="P61129" s="93"/>
    </row>
    <row r="61130" spans="14:16">
      <c r="N61130" s="102"/>
      <c r="O61130" s="93"/>
      <c r="P61130" s="93"/>
    </row>
    <row r="61131" spans="14:16">
      <c r="N61131" s="102"/>
      <c r="O61131" s="93"/>
      <c r="P61131" s="93"/>
    </row>
    <row r="61132" spans="14:16">
      <c r="N61132" s="102"/>
      <c r="O61132" s="93"/>
      <c r="P61132" s="93"/>
    </row>
    <row r="61133" spans="14:16">
      <c r="N61133" s="102"/>
      <c r="O61133" s="93"/>
      <c r="P61133" s="93"/>
    </row>
    <row r="61134" spans="14:16">
      <c r="N61134" s="102"/>
      <c r="O61134" s="93"/>
      <c r="P61134" s="93"/>
    </row>
    <row r="61135" spans="14:16">
      <c r="N61135" s="102"/>
      <c r="O61135" s="93"/>
      <c r="P61135" s="93"/>
    </row>
    <row r="61136" spans="14:16">
      <c r="N61136" s="102"/>
      <c r="O61136" s="93"/>
      <c r="P61136" s="93"/>
    </row>
    <row r="61137" spans="14:16">
      <c r="N61137" s="102"/>
      <c r="O61137" s="93"/>
      <c r="P61137" s="93"/>
    </row>
    <row r="61138" spans="14:16">
      <c r="N61138" s="102"/>
      <c r="O61138" s="93"/>
      <c r="P61138" s="93"/>
    </row>
    <row r="61139" spans="14:16">
      <c r="N61139" s="102"/>
      <c r="O61139" s="93"/>
      <c r="P61139" s="93"/>
    </row>
    <row r="61140" spans="14:16">
      <c r="N61140" s="102"/>
      <c r="O61140" s="93"/>
      <c r="P61140" s="93"/>
    </row>
    <row r="61141" spans="14:16">
      <c r="N61141" s="102"/>
      <c r="O61141" s="93"/>
      <c r="P61141" s="93"/>
    </row>
    <row r="61142" spans="14:16">
      <c r="N61142" s="102"/>
      <c r="O61142" s="93"/>
      <c r="P61142" s="93"/>
    </row>
    <row r="61143" spans="14:16">
      <c r="N61143" s="102"/>
      <c r="O61143" s="93"/>
      <c r="P61143" s="93"/>
    </row>
    <row r="61144" spans="14:16">
      <c r="N61144" s="102"/>
      <c r="O61144" s="93"/>
      <c r="P61144" s="93"/>
    </row>
    <row r="61145" spans="14:16">
      <c r="N61145" s="102"/>
      <c r="O61145" s="93"/>
      <c r="P61145" s="93"/>
    </row>
    <row r="61146" spans="14:16">
      <c r="N61146" s="102"/>
      <c r="O61146" s="93"/>
      <c r="P61146" s="93"/>
    </row>
    <row r="61147" spans="14:16">
      <c r="N61147" s="102"/>
      <c r="O61147" s="93"/>
      <c r="P61147" s="93"/>
    </row>
    <row r="61148" spans="14:16">
      <c r="N61148" s="102"/>
      <c r="O61148" s="93"/>
      <c r="P61148" s="93"/>
    </row>
    <row r="61149" spans="14:16">
      <c r="N61149" s="102"/>
      <c r="O61149" s="93"/>
      <c r="P61149" s="93"/>
    </row>
    <row r="61150" spans="14:16">
      <c r="N61150" s="102"/>
      <c r="O61150" s="93"/>
      <c r="P61150" s="93"/>
    </row>
    <row r="61151" spans="14:16">
      <c r="N61151" s="102"/>
      <c r="O61151" s="93"/>
      <c r="P61151" s="93"/>
    </row>
    <row r="61152" spans="14:16">
      <c r="N61152" s="102"/>
      <c r="O61152" s="93"/>
      <c r="P61152" s="93"/>
    </row>
    <row r="61153" spans="14:16">
      <c r="N61153" s="102"/>
      <c r="O61153" s="93"/>
      <c r="P61153" s="93"/>
    </row>
    <row r="61154" spans="14:16">
      <c r="N61154" s="102"/>
      <c r="O61154" s="93"/>
      <c r="P61154" s="93"/>
    </row>
    <row r="61155" spans="14:16">
      <c r="N61155" s="102"/>
      <c r="O61155" s="93"/>
      <c r="P61155" s="93"/>
    </row>
    <row r="61156" spans="14:16">
      <c r="N61156" s="102"/>
      <c r="O61156" s="93"/>
      <c r="P61156" s="93"/>
    </row>
    <row r="61157" spans="14:16">
      <c r="N61157" s="102"/>
      <c r="O61157" s="93"/>
      <c r="P61157" s="93"/>
    </row>
    <row r="61158" spans="14:16">
      <c r="N61158" s="102"/>
      <c r="O61158" s="93"/>
      <c r="P61158" s="93"/>
    </row>
    <row r="61159" spans="14:16">
      <c r="N61159" s="102"/>
      <c r="O61159" s="93"/>
      <c r="P61159" s="93"/>
    </row>
    <row r="61160" spans="14:16">
      <c r="N61160" s="102"/>
      <c r="O61160" s="93"/>
      <c r="P61160" s="93"/>
    </row>
    <row r="61161" spans="14:16">
      <c r="N61161" s="102"/>
      <c r="O61161" s="93"/>
      <c r="P61161" s="93"/>
    </row>
    <row r="61162" spans="14:16">
      <c r="N61162" s="102"/>
      <c r="O61162" s="93"/>
      <c r="P61162" s="93"/>
    </row>
    <row r="61163" spans="14:16">
      <c r="N61163" s="102"/>
      <c r="O61163" s="93"/>
      <c r="P61163" s="93"/>
    </row>
    <row r="61164" spans="14:16">
      <c r="N61164" s="102"/>
      <c r="O61164" s="93"/>
      <c r="P61164" s="93"/>
    </row>
    <row r="61165" spans="14:16">
      <c r="N61165" s="102"/>
      <c r="O61165" s="93"/>
      <c r="P61165" s="93"/>
    </row>
    <row r="61166" spans="14:16">
      <c r="N61166" s="102"/>
      <c r="O61166" s="93"/>
      <c r="P61166" s="93"/>
    </row>
    <row r="61167" spans="14:16">
      <c r="N61167" s="102"/>
      <c r="O61167" s="93"/>
      <c r="P61167" s="93"/>
    </row>
    <row r="61168" spans="14:16">
      <c r="N61168" s="102"/>
      <c r="O61168" s="93"/>
      <c r="P61168" s="93"/>
    </row>
    <row r="61169" spans="14:16">
      <c r="N61169" s="102"/>
      <c r="O61169" s="93"/>
      <c r="P61169" s="93"/>
    </row>
    <row r="61170" spans="14:16">
      <c r="N61170" s="102"/>
      <c r="O61170" s="93"/>
      <c r="P61170" s="93"/>
    </row>
    <row r="61171" spans="14:16">
      <c r="N61171" s="102"/>
      <c r="O61171" s="93"/>
      <c r="P61171" s="93"/>
    </row>
    <row r="61172" spans="14:16">
      <c r="N61172" s="102"/>
      <c r="O61172" s="93"/>
      <c r="P61172" s="93"/>
    </row>
    <row r="61173" spans="14:16">
      <c r="N61173" s="102"/>
      <c r="O61173" s="93"/>
      <c r="P61173" s="93"/>
    </row>
    <row r="61174" spans="14:16">
      <c r="N61174" s="102"/>
      <c r="O61174" s="93"/>
      <c r="P61174" s="93"/>
    </row>
    <row r="61175" spans="14:16">
      <c r="N61175" s="102"/>
      <c r="O61175" s="93"/>
      <c r="P61175" s="93"/>
    </row>
    <row r="61176" spans="14:16">
      <c r="N61176" s="102"/>
      <c r="O61176" s="93"/>
      <c r="P61176" s="93"/>
    </row>
    <row r="61177" spans="14:16">
      <c r="N61177" s="102"/>
      <c r="O61177" s="93"/>
      <c r="P61177" s="93"/>
    </row>
    <row r="61178" spans="14:16">
      <c r="N61178" s="102"/>
      <c r="O61178" s="93"/>
      <c r="P61178" s="93"/>
    </row>
    <row r="61179" spans="14:16">
      <c r="N61179" s="102"/>
      <c r="O61179" s="93"/>
      <c r="P61179" s="93"/>
    </row>
    <row r="61180" spans="14:16">
      <c r="N61180" s="102"/>
      <c r="O61180" s="93"/>
      <c r="P61180" s="93"/>
    </row>
    <row r="61181" spans="14:16">
      <c r="N61181" s="102"/>
      <c r="O61181" s="93"/>
      <c r="P61181" s="93"/>
    </row>
    <row r="61182" spans="14:16">
      <c r="N61182" s="102"/>
      <c r="O61182" s="93"/>
      <c r="P61182" s="93"/>
    </row>
    <row r="61183" spans="14:16">
      <c r="N61183" s="102"/>
      <c r="O61183" s="93"/>
      <c r="P61183" s="93"/>
    </row>
    <row r="61184" spans="14:16">
      <c r="N61184" s="102"/>
      <c r="O61184" s="93"/>
      <c r="P61184" s="93"/>
    </row>
    <row r="61185" spans="14:16">
      <c r="N61185" s="102"/>
      <c r="O61185" s="93"/>
      <c r="P61185" s="93"/>
    </row>
    <row r="61186" spans="14:16">
      <c r="N61186" s="102"/>
      <c r="O61186" s="93"/>
      <c r="P61186" s="93"/>
    </row>
    <row r="61187" spans="14:16">
      <c r="N61187" s="102"/>
      <c r="O61187" s="93"/>
      <c r="P61187" s="93"/>
    </row>
    <row r="61188" spans="14:16">
      <c r="N61188" s="102"/>
      <c r="O61188" s="93"/>
      <c r="P61188" s="93"/>
    </row>
    <row r="61189" spans="14:16">
      <c r="N61189" s="102"/>
      <c r="O61189" s="93"/>
      <c r="P61189" s="93"/>
    </row>
    <row r="61190" spans="14:16">
      <c r="N61190" s="102"/>
      <c r="O61190" s="93"/>
      <c r="P61190" s="93"/>
    </row>
    <row r="61191" spans="14:16">
      <c r="N61191" s="102"/>
      <c r="O61191" s="93"/>
      <c r="P61191" s="93"/>
    </row>
    <row r="61192" spans="14:16">
      <c r="N61192" s="102"/>
      <c r="O61192" s="93"/>
      <c r="P61192" s="93"/>
    </row>
    <row r="61193" spans="14:16">
      <c r="N61193" s="102"/>
      <c r="O61193" s="93"/>
      <c r="P61193" s="93"/>
    </row>
    <row r="61194" spans="14:16">
      <c r="N61194" s="102"/>
      <c r="O61194" s="93"/>
      <c r="P61194" s="93"/>
    </row>
    <row r="61195" spans="14:16">
      <c r="N61195" s="102"/>
      <c r="O61195" s="93"/>
      <c r="P61195" s="93"/>
    </row>
    <row r="61196" spans="14:16">
      <c r="N61196" s="102"/>
      <c r="O61196" s="93"/>
      <c r="P61196" s="93"/>
    </row>
    <row r="61197" spans="14:16">
      <c r="N61197" s="102"/>
      <c r="O61197" s="93"/>
      <c r="P61197" s="93"/>
    </row>
    <row r="61198" spans="14:16">
      <c r="N61198" s="102"/>
      <c r="O61198" s="93"/>
      <c r="P61198" s="93"/>
    </row>
    <row r="61199" spans="14:16">
      <c r="N61199" s="102"/>
      <c r="O61199" s="93"/>
      <c r="P61199" s="93"/>
    </row>
    <row r="61200" spans="14:16">
      <c r="N61200" s="102"/>
      <c r="O61200" s="93"/>
      <c r="P61200" s="93"/>
    </row>
    <row r="61201" spans="14:16">
      <c r="N61201" s="102"/>
      <c r="O61201" s="93"/>
      <c r="P61201" s="93"/>
    </row>
    <row r="61202" spans="14:16">
      <c r="N61202" s="102"/>
      <c r="O61202" s="93"/>
      <c r="P61202" s="93"/>
    </row>
    <row r="61203" spans="14:16">
      <c r="N61203" s="102"/>
      <c r="O61203" s="93"/>
      <c r="P61203" s="93"/>
    </row>
    <row r="61204" spans="14:16">
      <c r="N61204" s="102"/>
      <c r="O61204" s="93"/>
      <c r="P61204" s="93"/>
    </row>
    <row r="61205" spans="14:16">
      <c r="N61205" s="102"/>
      <c r="O61205" s="93"/>
      <c r="P61205" s="93"/>
    </row>
    <row r="61206" spans="14:16">
      <c r="N61206" s="102"/>
      <c r="O61206" s="93"/>
      <c r="P61206" s="93"/>
    </row>
    <row r="61207" spans="14:16">
      <c r="N61207" s="102"/>
      <c r="O61207" s="93"/>
      <c r="P61207" s="93"/>
    </row>
    <row r="61208" spans="14:16">
      <c r="N61208" s="102"/>
      <c r="O61208" s="93"/>
      <c r="P61208" s="93"/>
    </row>
    <row r="61209" spans="14:16">
      <c r="N61209" s="102"/>
      <c r="O61209" s="93"/>
      <c r="P61209" s="93"/>
    </row>
    <row r="61210" spans="14:16">
      <c r="N61210" s="102"/>
      <c r="O61210" s="93"/>
      <c r="P61210" s="93"/>
    </row>
    <row r="61211" spans="14:16">
      <c r="N61211" s="102"/>
      <c r="O61211" s="93"/>
      <c r="P61211" s="93"/>
    </row>
    <row r="61212" spans="14:16">
      <c r="N61212" s="102"/>
      <c r="O61212" s="93"/>
      <c r="P61212" s="93"/>
    </row>
    <row r="61213" spans="14:16">
      <c r="N61213" s="102"/>
      <c r="O61213" s="93"/>
      <c r="P61213" s="93"/>
    </row>
    <row r="61214" spans="14:16">
      <c r="N61214" s="102"/>
      <c r="O61214" s="93"/>
      <c r="P61214" s="93"/>
    </row>
    <row r="61215" spans="14:16">
      <c r="N61215" s="102"/>
      <c r="O61215" s="93"/>
      <c r="P61215" s="93"/>
    </row>
    <row r="61216" spans="14:16">
      <c r="N61216" s="102"/>
      <c r="O61216" s="93"/>
      <c r="P61216" s="93"/>
    </row>
    <row r="61217" spans="14:16">
      <c r="N61217" s="102"/>
      <c r="O61217" s="93"/>
      <c r="P61217" s="93"/>
    </row>
    <row r="61218" spans="14:16">
      <c r="N61218" s="102"/>
      <c r="O61218" s="93"/>
      <c r="P61218" s="93"/>
    </row>
    <row r="61219" spans="14:16">
      <c r="N61219" s="102"/>
      <c r="O61219" s="93"/>
      <c r="P61219" s="93"/>
    </row>
    <row r="61220" spans="14:16">
      <c r="N61220" s="102"/>
      <c r="O61220" s="93"/>
      <c r="P61220" s="93"/>
    </row>
    <row r="61221" spans="14:16">
      <c r="N61221" s="102"/>
      <c r="O61221" s="93"/>
      <c r="P61221" s="93"/>
    </row>
    <row r="61222" spans="14:16">
      <c r="N61222" s="102"/>
      <c r="O61222" s="93"/>
      <c r="P61222" s="93"/>
    </row>
    <row r="61223" spans="14:16">
      <c r="N61223" s="102"/>
      <c r="O61223" s="93"/>
      <c r="P61223" s="93"/>
    </row>
    <row r="61224" spans="14:16">
      <c r="N61224" s="102"/>
      <c r="O61224" s="93"/>
      <c r="P61224" s="93"/>
    </row>
    <row r="61225" spans="14:16">
      <c r="N61225" s="102"/>
      <c r="O61225" s="93"/>
      <c r="P61225" s="93"/>
    </row>
    <row r="61226" spans="14:16">
      <c r="N61226" s="102"/>
      <c r="O61226" s="93"/>
      <c r="P61226" s="93"/>
    </row>
    <row r="61227" spans="14:16">
      <c r="N61227" s="102"/>
      <c r="O61227" s="93"/>
      <c r="P61227" s="93"/>
    </row>
    <row r="61228" spans="14:16">
      <c r="N61228" s="102"/>
      <c r="O61228" s="93"/>
      <c r="P61228" s="93"/>
    </row>
    <row r="61229" spans="14:16">
      <c r="N61229" s="102"/>
      <c r="O61229" s="93"/>
      <c r="P61229" s="93"/>
    </row>
    <row r="61230" spans="14:16">
      <c r="N61230" s="102"/>
      <c r="O61230" s="93"/>
      <c r="P61230" s="93"/>
    </row>
    <row r="61231" spans="14:16">
      <c r="N61231" s="102"/>
      <c r="O61231" s="93"/>
      <c r="P61231" s="93"/>
    </row>
    <row r="61232" spans="14:16">
      <c r="N61232" s="102"/>
      <c r="O61232" s="93"/>
      <c r="P61232" s="93"/>
    </row>
    <row r="61233" spans="14:16">
      <c r="N61233" s="102"/>
      <c r="O61233" s="93"/>
      <c r="P61233" s="93"/>
    </row>
    <row r="61234" spans="14:16">
      <c r="N61234" s="102"/>
      <c r="O61234" s="93"/>
      <c r="P61234" s="93"/>
    </row>
    <row r="61235" spans="14:16">
      <c r="N61235" s="102"/>
      <c r="O61235" s="93"/>
      <c r="P61235" s="93"/>
    </row>
    <row r="61236" spans="14:16">
      <c r="N61236" s="102"/>
      <c r="O61236" s="93"/>
      <c r="P61236" s="93"/>
    </row>
    <row r="61237" spans="14:16">
      <c r="N61237" s="102"/>
      <c r="O61237" s="93"/>
      <c r="P61237" s="93"/>
    </row>
    <row r="61238" spans="14:16">
      <c r="N61238" s="102"/>
      <c r="O61238" s="93"/>
      <c r="P61238" s="93"/>
    </row>
    <row r="61239" spans="14:16">
      <c r="N61239" s="102"/>
      <c r="O61239" s="93"/>
      <c r="P61239" s="93"/>
    </row>
    <row r="61240" spans="14:16">
      <c r="N61240" s="102"/>
      <c r="O61240" s="93"/>
      <c r="P61240" s="93"/>
    </row>
    <row r="61241" spans="14:16">
      <c r="N61241" s="102"/>
      <c r="O61241" s="93"/>
      <c r="P61241" s="93"/>
    </row>
    <row r="61242" spans="14:16">
      <c r="N61242" s="102"/>
      <c r="O61242" s="93"/>
      <c r="P61242" s="93"/>
    </row>
    <row r="61243" spans="14:16">
      <c r="N61243" s="102"/>
      <c r="O61243" s="93"/>
      <c r="P61243" s="93"/>
    </row>
    <row r="61244" spans="14:16">
      <c r="N61244" s="102"/>
      <c r="O61244" s="93"/>
      <c r="P61244" s="93"/>
    </row>
    <row r="61245" spans="14:16">
      <c r="N61245" s="102"/>
      <c r="O61245" s="93"/>
      <c r="P61245" s="93"/>
    </row>
    <row r="61246" spans="14:16">
      <c r="N61246" s="102"/>
      <c r="O61246" s="93"/>
      <c r="P61246" s="93"/>
    </row>
    <row r="61247" spans="14:16">
      <c r="N61247" s="102"/>
      <c r="O61247" s="93"/>
      <c r="P61247" s="93"/>
    </row>
    <row r="61248" spans="14:16">
      <c r="N61248" s="102"/>
      <c r="O61248" s="93"/>
      <c r="P61248" s="93"/>
    </row>
    <row r="61249" spans="14:16">
      <c r="N61249" s="102"/>
      <c r="O61249" s="93"/>
      <c r="P61249" s="93"/>
    </row>
    <row r="61250" spans="14:16">
      <c r="N61250" s="102"/>
      <c r="O61250" s="93"/>
      <c r="P61250" s="93"/>
    </row>
    <row r="61251" spans="14:16">
      <c r="N61251" s="102"/>
      <c r="O61251" s="93"/>
      <c r="P61251" s="93"/>
    </row>
    <row r="61252" spans="14:16">
      <c r="N61252" s="102"/>
      <c r="O61252" s="93"/>
      <c r="P61252" s="93"/>
    </row>
    <row r="61253" spans="14:16">
      <c r="N61253" s="102"/>
      <c r="O61253" s="93"/>
      <c r="P61253" s="93"/>
    </row>
    <row r="61254" spans="14:16">
      <c r="N61254" s="102"/>
      <c r="O61254" s="93"/>
      <c r="P61254" s="93"/>
    </row>
    <row r="61255" spans="14:16">
      <c r="N61255" s="102"/>
      <c r="O61255" s="93"/>
      <c r="P61255" s="93"/>
    </row>
    <row r="61256" spans="14:16">
      <c r="N61256" s="102"/>
      <c r="O61256" s="93"/>
      <c r="P61256" s="93"/>
    </row>
    <row r="61257" spans="14:16">
      <c r="N61257" s="102"/>
      <c r="O61257" s="93"/>
      <c r="P61257" s="93"/>
    </row>
    <row r="61258" spans="14:16">
      <c r="N61258" s="102"/>
      <c r="O61258" s="93"/>
      <c r="P61258" s="93"/>
    </row>
    <row r="61259" spans="14:16">
      <c r="N61259" s="102"/>
      <c r="O61259" s="93"/>
      <c r="P61259" s="93"/>
    </row>
    <row r="61260" spans="14:16">
      <c r="N61260" s="102"/>
      <c r="O61260" s="93"/>
      <c r="P61260" s="93"/>
    </row>
    <row r="61261" spans="14:16">
      <c r="N61261" s="102"/>
      <c r="O61261" s="93"/>
      <c r="P61261" s="93"/>
    </row>
    <row r="61262" spans="14:16">
      <c r="N61262" s="102"/>
      <c r="O61262" s="93"/>
      <c r="P61262" s="93"/>
    </row>
    <row r="61263" spans="14:16">
      <c r="N61263" s="102"/>
      <c r="O61263" s="93"/>
      <c r="P61263" s="93"/>
    </row>
    <row r="61264" spans="14:16">
      <c r="N61264" s="102"/>
      <c r="O61264" s="93"/>
      <c r="P61264" s="93"/>
    </row>
    <row r="61265" spans="14:16">
      <c r="N61265" s="102"/>
      <c r="O61265" s="93"/>
      <c r="P61265" s="93"/>
    </row>
    <row r="61266" spans="14:16">
      <c r="N61266" s="102"/>
      <c r="O61266" s="93"/>
      <c r="P61266" s="93"/>
    </row>
    <row r="61267" spans="14:16">
      <c r="N61267" s="102"/>
      <c r="O61267" s="93"/>
      <c r="P61267" s="93"/>
    </row>
    <row r="61268" spans="14:16">
      <c r="N61268" s="102"/>
      <c r="O61268" s="93"/>
      <c r="P61268" s="93"/>
    </row>
    <row r="61269" spans="14:16">
      <c r="N61269" s="102"/>
      <c r="O61269" s="93"/>
      <c r="P61269" s="93"/>
    </row>
    <row r="61270" spans="14:16">
      <c r="N61270" s="102"/>
      <c r="O61270" s="93"/>
      <c r="P61270" s="93"/>
    </row>
    <row r="61271" spans="14:16">
      <c r="N61271" s="102"/>
      <c r="O61271" s="93"/>
      <c r="P61271" s="93"/>
    </row>
    <row r="61272" spans="14:16">
      <c r="N61272" s="102"/>
      <c r="O61272" s="93"/>
      <c r="P61272" s="93"/>
    </row>
    <row r="61273" spans="14:16">
      <c r="N61273" s="102"/>
      <c r="O61273" s="93"/>
      <c r="P61273" s="93"/>
    </row>
    <row r="61274" spans="14:16">
      <c r="N61274" s="102"/>
      <c r="O61274" s="93"/>
      <c r="P61274" s="93"/>
    </row>
    <row r="61275" spans="14:16">
      <c r="N61275" s="102"/>
      <c r="O61275" s="93"/>
      <c r="P61275" s="93"/>
    </row>
    <row r="61276" spans="14:16">
      <c r="N61276" s="102"/>
      <c r="O61276" s="93"/>
      <c r="P61276" s="93"/>
    </row>
    <row r="61277" spans="14:16">
      <c r="N61277" s="102"/>
      <c r="O61277" s="93"/>
      <c r="P61277" s="93"/>
    </row>
    <row r="61278" spans="14:16">
      <c r="N61278" s="102"/>
      <c r="O61278" s="93"/>
      <c r="P61278" s="93"/>
    </row>
    <row r="61279" spans="14:16">
      <c r="N61279" s="102"/>
      <c r="O61279" s="93"/>
      <c r="P61279" s="93"/>
    </row>
    <row r="61280" spans="14:16">
      <c r="N61280" s="102"/>
      <c r="O61280" s="93"/>
      <c r="P61280" s="93"/>
    </row>
    <row r="61281" spans="14:16">
      <c r="N61281" s="102"/>
      <c r="O61281" s="93"/>
      <c r="P61281" s="93"/>
    </row>
    <row r="61282" spans="14:16">
      <c r="N61282" s="102"/>
      <c r="O61282" s="93"/>
      <c r="P61282" s="93"/>
    </row>
    <row r="61283" spans="14:16">
      <c r="N61283" s="102"/>
      <c r="O61283" s="93"/>
      <c r="P61283" s="93"/>
    </row>
    <row r="61284" spans="14:16">
      <c r="N61284" s="102"/>
      <c r="O61284" s="93"/>
      <c r="P61284" s="93"/>
    </row>
    <row r="61285" spans="14:16">
      <c r="N61285" s="102"/>
      <c r="O61285" s="93"/>
      <c r="P61285" s="93"/>
    </row>
    <row r="61286" spans="14:16">
      <c r="N61286" s="102"/>
      <c r="O61286" s="93"/>
      <c r="P61286" s="93"/>
    </row>
    <row r="61287" spans="14:16">
      <c r="N61287" s="102"/>
      <c r="O61287" s="93"/>
      <c r="P61287" s="93"/>
    </row>
    <row r="61288" spans="14:16">
      <c r="N61288" s="102"/>
      <c r="O61288" s="93"/>
      <c r="P61288" s="93"/>
    </row>
    <row r="61289" spans="14:16">
      <c r="N61289" s="102"/>
      <c r="O61289" s="93"/>
      <c r="P61289" s="93"/>
    </row>
    <row r="61290" spans="14:16">
      <c r="N61290" s="102"/>
      <c r="O61290" s="93"/>
      <c r="P61290" s="93"/>
    </row>
    <row r="61291" spans="14:16">
      <c r="N61291" s="102"/>
      <c r="O61291" s="93"/>
      <c r="P61291" s="93"/>
    </row>
    <row r="61292" spans="14:16">
      <c r="N61292" s="102"/>
      <c r="O61292" s="93"/>
      <c r="P61292" s="93"/>
    </row>
    <row r="61293" spans="14:16">
      <c r="N61293" s="102"/>
      <c r="O61293" s="93"/>
      <c r="P61293" s="93"/>
    </row>
    <row r="61294" spans="14:16">
      <c r="N61294" s="102"/>
      <c r="O61294" s="93"/>
      <c r="P61294" s="93"/>
    </row>
    <row r="61295" spans="14:16">
      <c r="N61295" s="102"/>
      <c r="O61295" s="93"/>
      <c r="P61295" s="93"/>
    </row>
    <row r="61296" spans="14:16">
      <c r="N61296" s="102"/>
      <c r="O61296" s="93"/>
      <c r="P61296" s="93"/>
    </row>
    <row r="61297" spans="14:16">
      <c r="N61297" s="102"/>
      <c r="O61297" s="93"/>
      <c r="P61297" s="93"/>
    </row>
    <row r="61298" spans="14:16">
      <c r="N61298" s="102"/>
      <c r="O61298" s="93"/>
      <c r="P61298" s="93"/>
    </row>
    <row r="61299" spans="14:16">
      <c r="N61299" s="102"/>
      <c r="O61299" s="93"/>
      <c r="P61299" s="93"/>
    </row>
    <row r="61300" spans="14:16">
      <c r="N61300" s="102"/>
      <c r="O61300" s="93"/>
      <c r="P61300" s="93"/>
    </row>
    <row r="61301" spans="14:16">
      <c r="N61301" s="102"/>
      <c r="O61301" s="93"/>
      <c r="P61301" s="93"/>
    </row>
    <row r="61302" spans="14:16">
      <c r="N61302" s="102"/>
      <c r="O61302" s="93"/>
      <c r="P61302" s="93"/>
    </row>
    <row r="61303" spans="14:16">
      <c r="N61303" s="102"/>
      <c r="O61303" s="93"/>
      <c r="P61303" s="93"/>
    </row>
    <row r="61304" spans="14:16">
      <c r="N61304" s="102"/>
      <c r="O61304" s="93"/>
      <c r="P61304" s="93"/>
    </row>
    <row r="61305" spans="14:16">
      <c r="N61305" s="102"/>
      <c r="O61305" s="93"/>
      <c r="P61305" s="93"/>
    </row>
    <row r="61306" spans="14:16">
      <c r="N61306" s="102"/>
      <c r="O61306" s="93"/>
      <c r="P61306" s="93"/>
    </row>
    <row r="61307" spans="14:16">
      <c r="N61307" s="102"/>
      <c r="O61307" s="93"/>
      <c r="P61307" s="93"/>
    </row>
    <row r="61308" spans="14:16">
      <c r="N61308" s="102"/>
      <c r="O61308" s="93"/>
      <c r="P61308" s="93"/>
    </row>
    <row r="61309" spans="14:16">
      <c r="N61309" s="102"/>
      <c r="O61309" s="93"/>
      <c r="P61309" s="93"/>
    </row>
    <row r="61310" spans="14:16">
      <c r="N61310" s="102"/>
      <c r="O61310" s="93"/>
      <c r="P61310" s="93"/>
    </row>
    <row r="61311" spans="14:16">
      <c r="N61311" s="102"/>
      <c r="O61311" s="93"/>
      <c r="P61311" s="93"/>
    </row>
    <row r="61312" spans="14:16">
      <c r="N61312" s="102"/>
      <c r="O61312" s="93"/>
      <c r="P61312" s="93"/>
    </row>
    <row r="61313" spans="14:16">
      <c r="N61313" s="102"/>
      <c r="O61313" s="93"/>
      <c r="P61313" s="93"/>
    </row>
    <row r="61314" spans="14:16">
      <c r="N61314" s="102"/>
      <c r="O61314" s="93"/>
      <c r="P61314" s="93"/>
    </row>
    <row r="61315" spans="14:16">
      <c r="N61315" s="102"/>
      <c r="O61315" s="93"/>
      <c r="P61315" s="93"/>
    </row>
    <row r="61316" spans="14:16">
      <c r="N61316" s="102"/>
      <c r="O61316" s="93"/>
      <c r="P61316" s="93"/>
    </row>
    <row r="61317" spans="14:16">
      <c r="N61317" s="102"/>
      <c r="O61317" s="93"/>
      <c r="P61317" s="93"/>
    </row>
    <row r="61318" spans="14:16">
      <c r="N61318" s="102"/>
      <c r="O61318" s="93"/>
      <c r="P61318" s="93"/>
    </row>
    <row r="61319" spans="14:16">
      <c r="N61319" s="102"/>
      <c r="O61319" s="93"/>
      <c r="P61319" s="93"/>
    </row>
    <row r="61320" spans="14:16">
      <c r="N61320" s="102"/>
      <c r="O61320" s="93"/>
      <c r="P61320" s="93"/>
    </row>
    <row r="61321" spans="14:16">
      <c r="N61321" s="102"/>
      <c r="O61321" s="93"/>
      <c r="P61321" s="93"/>
    </row>
    <row r="61322" spans="14:16">
      <c r="N61322" s="102"/>
      <c r="O61322" s="93"/>
      <c r="P61322" s="93"/>
    </row>
    <row r="61323" spans="14:16">
      <c r="N61323" s="102"/>
      <c r="O61323" s="93"/>
      <c r="P61323" s="93"/>
    </row>
    <row r="61324" spans="14:16">
      <c r="N61324" s="102"/>
      <c r="O61324" s="93"/>
      <c r="P61324" s="93"/>
    </row>
    <row r="61325" spans="14:16">
      <c r="N61325" s="102"/>
      <c r="O61325" s="93"/>
      <c r="P61325" s="93"/>
    </row>
    <row r="61326" spans="14:16">
      <c r="N61326" s="102"/>
      <c r="O61326" s="93"/>
      <c r="P61326" s="93"/>
    </row>
    <row r="61327" spans="14:16">
      <c r="N61327" s="102"/>
      <c r="O61327" s="93"/>
      <c r="P61327" s="93"/>
    </row>
    <row r="61328" spans="14:16">
      <c r="N61328" s="102"/>
      <c r="O61328" s="93"/>
      <c r="P61328" s="93"/>
    </row>
    <row r="61329" spans="14:16">
      <c r="N61329" s="102"/>
      <c r="O61329" s="93"/>
      <c r="P61329" s="93"/>
    </row>
    <row r="61330" spans="14:16">
      <c r="N61330" s="102"/>
      <c r="O61330" s="93"/>
      <c r="P61330" s="93"/>
    </row>
    <row r="61331" spans="14:16">
      <c r="N61331" s="102"/>
      <c r="O61331" s="93"/>
      <c r="P61331" s="93"/>
    </row>
    <row r="61332" spans="14:16">
      <c r="N61332" s="102"/>
      <c r="O61332" s="93"/>
      <c r="P61332" s="93"/>
    </row>
    <row r="61333" spans="14:16">
      <c r="N61333" s="102"/>
      <c r="O61333" s="93"/>
      <c r="P61333" s="93"/>
    </row>
    <row r="61334" spans="14:16">
      <c r="N61334" s="102"/>
      <c r="O61334" s="93"/>
      <c r="P61334" s="93"/>
    </row>
    <row r="61335" spans="14:16">
      <c r="N61335" s="102"/>
      <c r="O61335" s="93"/>
      <c r="P61335" s="93"/>
    </row>
    <row r="61336" spans="14:16">
      <c r="N61336" s="102"/>
      <c r="O61336" s="93"/>
      <c r="P61336" s="93"/>
    </row>
    <row r="61337" spans="14:16">
      <c r="N61337" s="102"/>
      <c r="O61337" s="93"/>
      <c r="P61337" s="93"/>
    </row>
    <row r="61338" spans="14:16">
      <c r="N61338" s="102"/>
      <c r="O61338" s="93"/>
      <c r="P61338" s="93"/>
    </row>
    <row r="61339" spans="14:16">
      <c r="N61339" s="102"/>
      <c r="O61339" s="93"/>
      <c r="P61339" s="93"/>
    </row>
    <row r="61340" spans="14:16">
      <c r="N61340" s="102"/>
      <c r="O61340" s="93"/>
      <c r="P61340" s="93"/>
    </row>
    <row r="61341" spans="14:16">
      <c r="N61341" s="102"/>
      <c r="O61341" s="93"/>
      <c r="P61341" s="93"/>
    </row>
    <row r="61342" spans="14:16">
      <c r="N61342" s="102"/>
      <c r="O61342" s="93"/>
      <c r="P61342" s="93"/>
    </row>
    <row r="61343" spans="14:16">
      <c r="N61343" s="102"/>
      <c r="O61343" s="93"/>
      <c r="P61343" s="93"/>
    </row>
    <row r="61344" spans="14:16">
      <c r="N61344" s="102"/>
      <c r="O61344" s="93"/>
      <c r="P61344" s="93"/>
    </row>
    <row r="61345" spans="14:16">
      <c r="N61345" s="102"/>
      <c r="O61345" s="93"/>
      <c r="P61345" s="93"/>
    </row>
    <row r="61346" spans="14:16">
      <c r="N61346" s="102"/>
      <c r="O61346" s="93"/>
      <c r="P61346" s="93"/>
    </row>
    <row r="61347" spans="14:16">
      <c r="N61347" s="102"/>
      <c r="O61347" s="93"/>
      <c r="P61347" s="93"/>
    </row>
    <row r="61348" spans="14:16">
      <c r="N61348" s="102"/>
      <c r="O61348" s="93"/>
      <c r="P61348" s="93"/>
    </row>
    <row r="61349" spans="14:16">
      <c r="N61349" s="102"/>
      <c r="O61349" s="93"/>
      <c r="P61349" s="93"/>
    </row>
    <row r="61350" spans="14:16">
      <c r="N61350" s="102"/>
      <c r="O61350" s="93"/>
      <c r="P61350" s="93"/>
    </row>
    <row r="61351" spans="14:16">
      <c r="N61351" s="102"/>
      <c r="O61351" s="93"/>
      <c r="P61351" s="93"/>
    </row>
    <row r="61352" spans="14:16">
      <c r="N61352" s="102"/>
      <c r="O61352" s="93"/>
      <c r="P61352" s="93"/>
    </row>
    <row r="61353" spans="14:16">
      <c r="N61353" s="102"/>
      <c r="O61353" s="93"/>
      <c r="P61353" s="93"/>
    </row>
    <row r="61354" spans="14:16">
      <c r="N61354" s="102"/>
      <c r="O61354" s="93"/>
      <c r="P61354" s="93"/>
    </row>
    <row r="61355" spans="14:16">
      <c r="N61355" s="102"/>
      <c r="O61355" s="93"/>
      <c r="P61355" s="93"/>
    </row>
    <row r="61356" spans="14:16">
      <c r="N61356" s="102"/>
      <c r="O61356" s="93"/>
      <c r="P61356" s="93"/>
    </row>
    <row r="61357" spans="14:16">
      <c r="N61357" s="102"/>
      <c r="O61357" s="93"/>
      <c r="P61357" s="93"/>
    </row>
    <row r="61358" spans="14:16">
      <c r="N61358" s="102"/>
      <c r="O61358" s="93"/>
      <c r="P61358" s="93"/>
    </row>
    <row r="61359" spans="14:16">
      <c r="N61359" s="102"/>
      <c r="O61359" s="93"/>
      <c r="P61359" s="93"/>
    </row>
    <row r="61360" spans="14:16">
      <c r="N61360" s="102"/>
      <c r="O61360" s="93"/>
      <c r="P61360" s="93"/>
    </row>
    <row r="61361" spans="14:16">
      <c r="N61361" s="102"/>
      <c r="O61361" s="93"/>
      <c r="P61361" s="93"/>
    </row>
    <row r="61362" spans="14:16">
      <c r="N61362" s="102"/>
      <c r="O61362" s="93"/>
      <c r="P61362" s="93"/>
    </row>
    <row r="61363" spans="14:16">
      <c r="N61363" s="102"/>
      <c r="O61363" s="93"/>
      <c r="P61363" s="93"/>
    </row>
    <row r="61364" spans="14:16">
      <c r="N61364" s="102"/>
      <c r="O61364" s="93"/>
      <c r="P61364" s="93"/>
    </row>
    <row r="61365" spans="14:16">
      <c r="N61365" s="102"/>
      <c r="O61365" s="93"/>
      <c r="P61365" s="93"/>
    </row>
    <row r="61366" spans="14:16">
      <c r="N61366" s="102"/>
      <c r="O61366" s="93"/>
      <c r="P61366" s="93"/>
    </row>
    <row r="61367" spans="14:16">
      <c r="N61367" s="102"/>
      <c r="O61367" s="93"/>
      <c r="P61367" s="93"/>
    </row>
    <row r="61368" spans="14:16">
      <c r="N61368" s="102"/>
      <c r="O61368" s="93"/>
      <c r="P61368" s="93"/>
    </row>
    <row r="61369" spans="14:16">
      <c r="N61369" s="102"/>
      <c r="O61369" s="93"/>
      <c r="P61369" s="93"/>
    </row>
    <row r="61370" spans="14:16">
      <c r="N61370" s="102"/>
      <c r="O61370" s="93"/>
      <c r="P61370" s="93"/>
    </row>
    <row r="61371" spans="14:16">
      <c r="N61371" s="102"/>
      <c r="O61371" s="93"/>
      <c r="P61371" s="93"/>
    </row>
    <row r="61372" spans="14:16">
      <c r="N61372" s="102"/>
      <c r="O61372" s="93"/>
      <c r="P61372" s="93"/>
    </row>
    <row r="61373" spans="14:16">
      <c r="N61373" s="102"/>
      <c r="O61373" s="93"/>
      <c r="P61373" s="93"/>
    </row>
    <row r="61374" spans="14:16">
      <c r="N61374" s="102"/>
      <c r="O61374" s="93"/>
      <c r="P61374" s="93"/>
    </row>
    <row r="61375" spans="14:16">
      <c r="N61375" s="102"/>
      <c r="O61375" s="93"/>
      <c r="P61375" s="93"/>
    </row>
    <row r="61376" spans="14:16">
      <c r="N61376" s="102"/>
      <c r="O61376" s="93"/>
      <c r="P61376" s="93"/>
    </row>
    <row r="61377" spans="14:16">
      <c r="N61377" s="102"/>
      <c r="O61377" s="93"/>
      <c r="P61377" s="93"/>
    </row>
    <row r="61378" spans="14:16">
      <c r="N61378" s="102"/>
      <c r="O61378" s="93"/>
      <c r="P61378" s="93"/>
    </row>
    <row r="61379" spans="14:16">
      <c r="N61379" s="102"/>
      <c r="O61379" s="93"/>
      <c r="P61379" s="93"/>
    </row>
    <row r="61380" spans="14:16">
      <c r="N61380" s="102"/>
      <c r="O61380" s="93"/>
      <c r="P61380" s="93"/>
    </row>
    <row r="61381" spans="14:16">
      <c r="N61381" s="102"/>
      <c r="O61381" s="93"/>
      <c r="P61381" s="93"/>
    </row>
    <row r="61382" spans="14:16">
      <c r="N61382" s="102"/>
      <c r="O61382" s="93"/>
      <c r="P61382" s="93"/>
    </row>
    <row r="61383" spans="14:16">
      <c r="N61383" s="102"/>
      <c r="O61383" s="93"/>
      <c r="P61383" s="93"/>
    </row>
    <row r="61384" spans="14:16">
      <c r="N61384" s="102"/>
      <c r="O61384" s="93"/>
      <c r="P61384" s="93"/>
    </row>
    <row r="61385" spans="14:16">
      <c r="N61385" s="102"/>
      <c r="O61385" s="93"/>
      <c r="P61385" s="93"/>
    </row>
    <row r="61386" spans="14:16">
      <c r="N61386" s="102"/>
      <c r="O61386" s="93"/>
      <c r="P61386" s="93"/>
    </row>
    <row r="61387" spans="14:16">
      <c r="N61387" s="102"/>
      <c r="O61387" s="93"/>
      <c r="P61387" s="93"/>
    </row>
    <row r="61388" spans="14:16">
      <c r="N61388" s="102"/>
      <c r="O61388" s="93"/>
      <c r="P61388" s="93"/>
    </row>
    <row r="61389" spans="14:16">
      <c r="N61389" s="102"/>
      <c r="O61389" s="93"/>
      <c r="P61389" s="93"/>
    </row>
    <row r="61390" spans="14:16">
      <c r="N61390" s="102"/>
      <c r="O61390" s="93"/>
      <c r="P61390" s="93"/>
    </row>
    <row r="61391" spans="14:16">
      <c r="N61391" s="102"/>
      <c r="O61391" s="93"/>
      <c r="P61391" s="93"/>
    </row>
    <row r="61392" spans="14:16">
      <c r="N61392" s="102"/>
      <c r="O61392" s="93"/>
      <c r="P61392" s="93"/>
    </row>
    <row r="61393" spans="14:16">
      <c r="N61393" s="102"/>
      <c r="O61393" s="93"/>
      <c r="P61393" s="93"/>
    </row>
    <row r="61394" spans="14:16">
      <c r="N61394" s="102"/>
      <c r="O61394" s="93"/>
      <c r="P61394" s="93"/>
    </row>
    <row r="61395" spans="14:16">
      <c r="N61395" s="102"/>
      <c r="O61395" s="93"/>
      <c r="P61395" s="93"/>
    </row>
    <row r="61396" spans="14:16">
      <c r="N61396" s="102"/>
      <c r="O61396" s="93"/>
      <c r="P61396" s="93"/>
    </row>
    <row r="61397" spans="14:16">
      <c r="N61397" s="102"/>
      <c r="O61397" s="93"/>
      <c r="P61397" s="93"/>
    </row>
    <row r="61398" spans="14:16">
      <c r="N61398" s="102"/>
      <c r="O61398" s="93"/>
      <c r="P61398" s="93"/>
    </row>
    <row r="61399" spans="14:16">
      <c r="N61399" s="102"/>
      <c r="O61399" s="93"/>
      <c r="P61399" s="93"/>
    </row>
    <row r="61400" spans="14:16">
      <c r="N61400" s="102"/>
      <c r="O61400" s="93"/>
      <c r="P61400" s="93"/>
    </row>
    <row r="61401" spans="14:16">
      <c r="N61401" s="102"/>
      <c r="O61401" s="93"/>
      <c r="P61401" s="93"/>
    </row>
    <row r="61402" spans="14:16">
      <c r="N61402" s="102"/>
      <c r="O61402" s="93"/>
      <c r="P61402" s="93"/>
    </row>
    <row r="61403" spans="14:16">
      <c r="N61403" s="102"/>
      <c r="O61403" s="93"/>
      <c r="P61403" s="93"/>
    </row>
    <row r="61404" spans="14:16">
      <c r="N61404" s="102"/>
      <c r="O61404" s="93"/>
      <c r="P61404" s="93"/>
    </row>
    <row r="61405" spans="14:16">
      <c r="N61405" s="102"/>
      <c r="O61405" s="93"/>
      <c r="P61405" s="93"/>
    </row>
    <row r="61406" spans="14:16">
      <c r="N61406" s="102"/>
      <c r="O61406" s="93"/>
      <c r="P61406" s="93"/>
    </row>
    <row r="61407" spans="14:16">
      <c r="N61407" s="102"/>
      <c r="O61407" s="93"/>
      <c r="P61407" s="93"/>
    </row>
    <row r="61408" spans="14:16">
      <c r="N61408" s="102"/>
      <c r="O61408" s="93"/>
      <c r="P61408" s="93"/>
    </row>
    <row r="61409" spans="14:16">
      <c r="N61409" s="102"/>
      <c r="O61409" s="93"/>
      <c r="P61409" s="93"/>
    </row>
    <row r="61410" spans="14:16">
      <c r="N61410" s="102"/>
      <c r="O61410" s="93"/>
      <c r="P61410" s="93"/>
    </row>
    <row r="61411" spans="14:16">
      <c r="N61411" s="102"/>
      <c r="O61411" s="93"/>
      <c r="P61411" s="93"/>
    </row>
    <row r="61412" spans="14:16">
      <c r="N61412" s="102"/>
      <c r="O61412" s="93"/>
      <c r="P61412" s="93"/>
    </row>
    <row r="61413" spans="14:16">
      <c r="N61413" s="102"/>
      <c r="O61413" s="93"/>
      <c r="P61413" s="93"/>
    </row>
    <row r="61414" spans="14:16">
      <c r="N61414" s="102"/>
      <c r="O61414" s="93"/>
      <c r="P61414" s="93"/>
    </row>
    <row r="61415" spans="14:16">
      <c r="N61415" s="102"/>
      <c r="O61415" s="93"/>
      <c r="P61415" s="93"/>
    </row>
    <row r="61416" spans="14:16">
      <c r="N61416" s="102"/>
      <c r="O61416" s="93"/>
      <c r="P61416" s="93"/>
    </row>
    <row r="61417" spans="14:16">
      <c r="N61417" s="102"/>
      <c r="O61417" s="93"/>
      <c r="P61417" s="93"/>
    </row>
    <row r="61418" spans="14:16">
      <c r="N61418" s="102"/>
      <c r="O61418" s="93"/>
      <c r="P61418" s="93"/>
    </row>
    <row r="61419" spans="14:16">
      <c r="N61419" s="102"/>
      <c r="O61419" s="93"/>
      <c r="P61419" s="93"/>
    </row>
    <row r="61420" spans="14:16">
      <c r="N61420" s="102"/>
      <c r="O61420" s="93"/>
      <c r="P61420" s="93"/>
    </row>
    <row r="61421" spans="14:16">
      <c r="N61421" s="102"/>
      <c r="O61421" s="93"/>
      <c r="P61421" s="93"/>
    </row>
    <row r="61422" spans="14:16">
      <c r="N61422" s="102"/>
      <c r="O61422" s="93"/>
      <c r="P61422" s="93"/>
    </row>
    <row r="61423" spans="14:16">
      <c r="N61423" s="102"/>
      <c r="O61423" s="93"/>
      <c r="P61423" s="93"/>
    </row>
    <row r="61424" spans="14:16">
      <c r="N61424" s="102"/>
      <c r="O61424" s="93"/>
      <c r="P61424" s="93"/>
    </row>
    <row r="61425" spans="14:16">
      <c r="N61425" s="102"/>
      <c r="O61425" s="93"/>
      <c r="P61425" s="93"/>
    </row>
    <row r="61426" spans="14:16">
      <c r="N61426" s="102"/>
      <c r="O61426" s="93"/>
      <c r="P61426" s="93"/>
    </row>
    <row r="61427" spans="14:16">
      <c r="N61427" s="102"/>
      <c r="O61427" s="93"/>
      <c r="P61427" s="93"/>
    </row>
    <row r="61428" spans="14:16">
      <c r="N61428" s="102"/>
      <c r="O61428" s="93"/>
      <c r="P61428" s="93"/>
    </row>
    <row r="61429" spans="14:16">
      <c r="N61429" s="102"/>
      <c r="O61429" s="93"/>
      <c r="P61429" s="93"/>
    </row>
    <row r="61430" spans="14:16">
      <c r="N61430" s="102"/>
      <c r="O61430" s="93"/>
      <c r="P61430" s="93"/>
    </row>
    <row r="61431" spans="14:16">
      <c r="N61431" s="102"/>
      <c r="O61431" s="93"/>
      <c r="P61431" s="93"/>
    </row>
    <row r="61432" spans="14:16">
      <c r="N61432" s="102"/>
      <c r="O61432" s="93"/>
      <c r="P61432" s="93"/>
    </row>
    <row r="61433" spans="14:16">
      <c r="N61433" s="102"/>
      <c r="O61433" s="93"/>
      <c r="P61433" s="93"/>
    </row>
    <row r="61434" spans="14:16">
      <c r="N61434" s="102"/>
      <c r="O61434" s="93"/>
      <c r="P61434" s="93"/>
    </row>
    <row r="61435" spans="14:16">
      <c r="N61435" s="102"/>
      <c r="O61435" s="93"/>
      <c r="P61435" s="93"/>
    </row>
    <row r="61436" spans="14:16">
      <c r="N61436" s="102"/>
      <c r="O61436" s="93"/>
      <c r="P61436" s="93"/>
    </row>
    <row r="61437" spans="14:16">
      <c r="N61437" s="102"/>
      <c r="O61437" s="93"/>
      <c r="P61437" s="93"/>
    </row>
    <row r="61438" spans="14:16">
      <c r="N61438" s="102"/>
      <c r="O61438" s="93"/>
      <c r="P61438" s="93"/>
    </row>
    <row r="61439" spans="14:16">
      <c r="N61439" s="102"/>
      <c r="O61439" s="93"/>
      <c r="P61439" s="93"/>
    </row>
    <row r="61440" spans="14:16">
      <c r="N61440" s="102"/>
      <c r="O61440" s="93"/>
      <c r="P61440" s="93"/>
    </row>
    <row r="61441" spans="14:16">
      <c r="N61441" s="102"/>
      <c r="O61441" s="93"/>
      <c r="P61441" s="93"/>
    </row>
    <row r="61442" spans="14:16">
      <c r="N61442" s="102"/>
      <c r="O61442" s="93"/>
      <c r="P61442" s="93"/>
    </row>
    <row r="61443" spans="14:16">
      <c r="N61443" s="102"/>
      <c r="O61443" s="93"/>
      <c r="P61443" s="93"/>
    </row>
    <row r="61444" spans="14:16">
      <c r="N61444" s="102"/>
      <c r="O61444" s="93"/>
      <c r="P61444" s="93"/>
    </row>
    <row r="61445" spans="14:16">
      <c r="N61445" s="102"/>
      <c r="O61445" s="93"/>
      <c r="P61445" s="93"/>
    </row>
    <row r="61446" spans="14:16">
      <c r="N61446" s="102"/>
      <c r="O61446" s="93"/>
      <c r="P61446" s="93"/>
    </row>
    <row r="61447" spans="14:16">
      <c r="N61447" s="102"/>
      <c r="O61447" s="93"/>
      <c r="P61447" s="93"/>
    </row>
    <row r="61448" spans="14:16">
      <c r="N61448" s="102"/>
      <c r="O61448" s="93"/>
      <c r="P61448" s="93"/>
    </row>
    <row r="61449" spans="14:16">
      <c r="N61449" s="102"/>
      <c r="O61449" s="93"/>
      <c r="P61449" s="93"/>
    </row>
    <row r="61450" spans="14:16">
      <c r="N61450" s="102"/>
      <c r="O61450" s="93"/>
      <c r="P61450" s="93"/>
    </row>
    <row r="61451" spans="14:16">
      <c r="N61451" s="102"/>
      <c r="O61451" s="93"/>
      <c r="P61451" s="93"/>
    </row>
    <row r="61452" spans="14:16">
      <c r="N61452" s="102"/>
      <c r="O61452" s="93"/>
      <c r="P61452" s="93"/>
    </row>
    <row r="61453" spans="14:16">
      <c r="N61453" s="102"/>
      <c r="O61453" s="93"/>
      <c r="P61453" s="93"/>
    </row>
    <row r="61454" spans="14:16">
      <c r="N61454" s="102"/>
      <c r="O61454" s="93"/>
      <c r="P61454" s="93"/>
    </row>
    <row r="61455" spans="14:16">
      <c r="N61455" s="102"/>
      <c r="O61455" s="93"/>
      <c r="P61455" s="93"/>
    </row>
    <row r="61456" spans="14:16">
      <c r="N61456" s="102"/>
      <c r="O61456" s="93"/>
      <c r="P61456" s="93"/>
    </row>
    <row r="61457" spans="14:16">
      <c r="N61457" s="102"/>
      <c r="O61457" s="93"/>
      <c r="P61457" s="93"/>
    </row>
    <row r="61458" spans="14:16">
      <c r="N61458" s="102"/>
      <c r="O61458" s="93"/>
      <c r="P61458" s="93"/>
    </row>
    <row r="61459" spans="14:16">
      <c r="N61459" s="102"/>
      <c r="O61459" s="93"/>
      <c r="P61459" s="93"/>
    </row>
    <row r="61460" spans="14:16">
      <c r="N61460" s="102"/>
      <c r="O61460" s="93"/>
      <c r="P61460" s="93"/>
    </row>
    <row r="61461" spans="14:16">
      <c r="N61461" s="102"/>
      <c r="O61461" s="93"/>
      <c r="P61461" s="93"/>
    </row>
    <row r="61462" spans="14:16">
      <c r="N61462" s="102"/>
      <c r="O61462" s="93"/>
      <c r="P61462" s="93"/>
    </row>
    <row r="61463" spans="14:16">
      <c r="N61463" s="102"/>
      <c r="O61463" s="93"/>
      <c r="P61463" s="93"/>
    </row>
    <row r="61464" spans="14:16">
      <c r="N61464" s="102"/>
      <c r="O61464" s="93"/>
      <c r="P61464" s="93"/>
    </row>
    <row r="61465" spans="14:16">
      <c r="N61465" s="102"/>
      <c r="O61465" s="93"/>
      <c r="P61465" s="93"/>
    </row>
    <row r="61466" spans="14:16">
      <c r="N61466" s="102"/>
      <c r="O61466" s="93"/>
      <c r="P61466" s="93"/>
    </row>
    <row r="61467" spans="14:16">
      <c r="N61467" s="102"/>
      <c r="O61467" s="93"/>
      <c r="P61467" s="93"/>
    </row>
    <row r="61468" spans="14:16">
      <c r="N61468" s="102"/>
      <c r="O61468" s="93"/>
      <c r="P61468" s="93"/>
    </row>
    <row r="61469" spans="14:16">
      <c r="N61469" s="102"/>
      <c r="O61469" s="93"/>
      <c r="P61469" s="93"/>
    </row>
    <row r="61470" spans="14:16">
      <c r="N61470" s="102"/>
      <c r="O61470" s="93"/>
      <c r="P61470" s="93"/>
    </row>
    <row r="61471" spans="14:16">
      <c r="N61471" s="102"/>
      <c r="O61471" s="93"/>
      <c r="P61471" s="93"/>
    </row>
    <row r="61472" spans="14:16">
      <c r="N61472" s="102"/>
      <c r="O61472" s="93"/>
      <c r="P61472" s="93"/>
    </row>
    <row r="61473" spans="14:16">
      <c r="N61473" s="102"/>
      <c r="O61473" s="93"/>
      <c r="P61473" s="93"/>
    </row>
    <row r="61474" spans="14:16">
      <c r="N61474" s="102"/>
      <c r="O61474" s="93"/>
      <c r="P61474" s="93"/>
    </row>
    <row r="61475" spans="14:16">
      <c r="N61475" s="102"/>
      <c r="O61475" s="93"/>
      <c r="P61475" s="93"/>
    </row>
    <row r="61476" spans="14:16">
      <c r="N61476" s="102"/>
      <c r="O61476" s="93"/>
      <c r="P61476" s="93"/>
    </row>
    <row r="61477" spans="14:16">
      <c r="N61477" s="102"/>
      <c r="O61477" s="93"/>
      <c r="P61477" s="93"/>
    </row>
    <row r="61478" spans="14:16">
      <c r="N61478" s="102"/>
      <c r="O61478" s="93"/>
      <c r="P61478" s="93"/>
    </row>
    <row r="61479" spans="14:16">
      <c r="N61479" s="102"/>
      <c r="O61479" s="93"/>
      <c r="P61479" s="93"/>
    </row>
    <row r="61480" spans="14:16">
      <c r="N61480" s="102"/>
      <c r="O61480" s="93"/>
      <c r="P61480" s="93"/>
    </row>
    <row r="61481" spans="14:16">
      <c r="N61481" s="102"/>
      <c r="O61481" s="93"/>
      <c r="P61481" s="93"/>
    </row>
    <row r="61482" spans="14:16">
      <c r="N61482" s="102"/>
      <c r="O61482" s="93"/>
      <c r="P61482" s="93"/>
    </row>
    <row r="61483" spans="14:16">
      <c r="N61483" s="102"/>
      <c r="O61483" s="93"/>
      <c r="P61483" s="93"/>
    </row>
    <row r="61484" spans="14:16">
      <c r="N61484" s="102"/>
      <c r="O61484" s="93"/>
      <c r="P61484" s="93"/>
    </row>
    <row r="61485" spans="14:16">
      <c r="N61485" s="102"/>
      <c r="O61485" s="93"/>
      <c r="P61485" s="93"/>
    </row>
    <row r="61486" spans="14:16">
      <c r="N61486" s="102"/>
      <c r="O61486" s="93"/>
      <c r="P61486" s="93"/>
    </row>
    <row r="61487" spans="14:16">
      <c r="N61487" s="102"/>
      <c r="O61487" s="93"/>
      <c r="P61487" s="93"/>
    </row>
    <row r="61488" spans="14:16">
      <c r="N61488" s="102"/>
      <c r="O61488" s="93"/>
      <c r="P61488" s="93"/>
    </row>
    <row r="61489" spans="14:16">
      <c r="N61489" s="102"/>
      <c r="O61489" s="93"/>
      <c r="P61489" s="93"/>
    </row>
    <row r="61490" spans="14:16">
      <c r="N61490" s="102"/>
      <c r="O61490" s="93"/>
      <c r="P61490" s="93"/>
    </row>
    <row r="61491" spans="14:16">
      <c r="N61491" s="102"/>
      <c r="O61491" s="93"/>
      <c r="P61491" s="93"/>
    </row>
    <row r="61492" spans="14:16">
      <c r="N61492" s="102"/>
      <c r="O61492" s="93"/>
      <c r="P61492" s="93"/>
    </row>
    <row r="61493" spans="14:16">
      <c r="N61493" s="102"/>
      <c r="O61493" s="93"/>
      <c r="P61493" s="93"/>
    </row>
    <row r="61494" spans="14:16">
      <c r="N61494" s="102"/>
      <c r="O61494" s="93"/>
      <c r="P61494" s="93"/>
    </row>
    <row r="61495" spans="14:16">
      <c r="N61495" s="102"/>
      <c r="O61495" s="93"/>
      <c r="P61495" s="93"/>
    </row>
    <row r="61496" spans="14:16">
      <c r="N61496" s="102"/>
      <c r="O61496" s="93"/>
      <c r="P61496" s="93"/>
    </row>
    <row r="61497" spans="14:16">
      <c r="N61497" s="102"/>
      <c r="O61497" s="93"/>
      <c r="P61497" s="93"/>
    </row>
    <row r="61498" spans="14:16">
      <c r="N61498" s="102"/>
      <c r="O61498" s="93"/>
      <c r="P61498" s="93"/>
    </row>
    <row r="61499" spans="14:16">
      <c r="N61499" s="102"/>
      <c r="O61499" s="93"/>
      <c r="P61499" s="93"/>
    </row>
    <row r="61500" spans="14:16">
      <c r="N61500" s="102"/>
      <c r="O61500" s="93"/>
      <c r="P61500" s="93"/>
    </row>
    <row r="61501" spans="14:16">
      <c r="N61501" s="102"/>
      <c r="O61501" s="93"/>
      <c r="P61501" s="93"/>
    </row>
    <row r="61502" spans="14:16">
      <c r="N61502" s="102"/>
      <c r="O61502" s="93"/>
      <c r="P61502" s="93"/>
    </row>
    <row r="61503" spans="14:16">
      <c r="N61503" s="102"/>
      <c r="O61503" s="93"/>
      <c r="P61503" s="93"/>
    </row>
    <row r="61504" spans="14:16">
      <c r="N61504" s="102"/>
      <c r="O61504" s="93"/>
      <c r="P61504" s="93"/>
    </row>
    <row r="61505" spans="14:16">
      <c r="N61505" s="102"/>
      <c r="O61505" s="93"/>
      <c r="P61505" s="93"/>
    </row>
    <row r="61506" spans="14:16">
      <c r="N61506" s="102"/>
      <c r="O61506" s="93"/>
      <c r="P61506" s="93"/>
    </row>
    <row r="61507" spans="14:16">
      <c r="N61507" s="102"/>
      <c r="O61507" s="93"/>
      <c r="P61507" s="93"/>
    </row>
    <row r="61508" spans="14:16">
      <c r="N61508" s="102"/>
      <c r="O61508" s="93"/>
      <c r="P61508" s="93"/>
    </row>
    <row r="61509" spans="14:16">
      <c r="N61509" s="102"/>
      <c r="O61509" s="93"/>
      <c r="P61509" s="93"/>
    </row>
    <row r="61510" spans="14:16">
      <c r="N61510" s="102"/>
      <c r="O61510" s="93"/>
      <c r="P61510" s="93"/>
    </row>
    <row r="61511" spans="14:16">
      <c r="N61511" s="102"/>
      <c r="O61511" s="93"/>
      <c r="P61511" s="93"/>
    </row>
    <row r="61512" spans="14:16">
      <c r="N61512" s="102"/>
      <c r="O61512" s="93"/>
      <c r="P61512" s="93"/>
    </row>
    <row r="61513" spans="14:16">
      <c r="N61513" s="102"/>
      <c r="O61513" s="93"/>
      <c r="P61513" s="93"/>
    </row>
    <row r="61514" spans="14:16">
      <c r="N61514" s="102"/>
      <c r="O61514" s="93"/>
      <c r="P61514" s="93"/>
    </row>
    <row r="61515" spans="14:16">
      <c r="N61515" s="102"/>
      <c r="O61515" s="93"/>
      <c r="P61515" s="93"/>
    </row>
    <row r="61516" spans="14:16">
      <c r="N61516" s="102"/>
      <c r="O61516" s="93"/>
      <c r="P61516" s="93"/>
    </row>
    <row r="61517" spans="14:16">
      <c r="N61517" s="102"/>
      <c r="O61517" s="93"/>
      <c r="P61517" s="93"/>
    </row>
    <row r="61518" spans="14:16">
      <c r="N61518" s="102"/>
      <c r="O61518" s="93"/>
      <c r="P61518" s="93"/>
    </row>
    <row r="61519" spans="14:16">
      <c r="N61519" s="102"/>
      <c r="O61519" s="93"/>
      <c r="P61519" s="93"/>
    </row>
    <row r="61520" spans="14:16">
      <c r="N61520" s="102"/>
      <c r="O61520" s="93"/>
      <c r="P61520" s="93"/>
    </row>
    <row r="61521" spans="14:16">
      <c r="N61521" s="102"/>
      <c r="O61521" s="93"/>
      <c r="P61521" s="93"/>
    </row>
    <row r="61522" spans="14:16">
      <c r="N61522" s="102"/>
      <c r="O61522" s="93"/>
      <c r="P61522" s="93"/>
    </row>
    <row r="61523" spans="14:16">
      <c r="N61523" s="102"/>
      <c r="O61523" s="93"/>
      <c r="P61523" s="93"/>
    </row>
    <row r="61524" spans="14:16">
      <c r="N61524" s="102"/>
      <c r="O61524" s="93"/>
      <c r="P61524" s="93"/>
    </row>
    <row r="61525" spans="14:16">
      <c r="N61525" s="102"/>
      <c r="O61525" s="93"/>
      <c r="P61525" s="93"/>
    </row>
    <row r="61526" spans="14:16">
      <c r="N61526" s="102"/>
      <c r="O61526" s="93"/>
      <c r="P61526" s="93"/>
    </row>
    <row r="61527" spans="14:16">
      <c r="N61527" s="102"/>
      <c r="O61527" s="93"/>
      <c r="P61527" s="93"/>
    </row>
    <row r="61528" spans="14:16">
      <c r="N61528" s="102"/>
      <c r="O61528" s="93"/>
      <c r="P61528" s="93"/>
    </row>
    <row r="61529" spans="14:16">
      <c r="N61529" s="102"/>
      <c r="O61529" s="93"/>
      <c r="P61529" s="93"/>
    </row>
    <row r="61530" spans="14:16">
      <c r="N61530" s="102"/>
      <c r="O61530" s="93"/>
      <c r="P61530" s="93"/>
    </row>
    <row r="61531" spans="14:16">
      <c r="N61531" s="102"/>
      <c r="O61531" s="93"/>
      <c r="P61531" s="93"/>
    </row>
    <row r="61532" spans="14:16">
      <c r="N61532" s="102"/>
      <c r="O61532" s="93"/>
      <c r="P61532" s="93"/>
    </row>
    <row r="61533" spans="14:16">
      <c r="N61533" s="102"/>
      <c r="O61533" s="93"/>
      <c r="P61533" s="93"/>
    </row>
    <row r="61534" spans="14:16">
      <c r="N61534" s="102"/>
      <c r="O61534" s="93"/>
      <c r="P61534" s="93"/>
    </row>
    <row r="61535" spans="14:16">
      <c r="N61535" s="102"/>
      <c r="O61535" s="93"/>
      <c r="P61535" s="93"/>
    </row>
    <row r="61536" spans="14:16">
      <c r="N61536" s="102"/>
      <c r="O61536" s="93"/>
      <c r="P61536" s="93"/>
    </row>
    <row r="61537" spans="14:16">
      <c r="N61537" s="102"/>
      <c r="O61537" s="93"/>
      <c r="P61537" s="93"/>
    </row>
    <row r="61538" spans="14:16">
      <c r="N61538" s="102"/>
      <c r="O61538" s="93"/>
      <c r="P61538" s="93"/>
    </row>
    <row r="61539" spans="14:16">
      <c r="N61539" s="102"/>
      <c r="O61539" s="93"/>
      <c r="P61539" s="93"/>
    </row>
    <row r="61540" spans="14:16">
      <c r="N61540" s="102"/>
      <c r="O61540" s="93"/>
      <c r="P61540" s="93"/>
    </row>
    <row r="61541" spans="14:16">
      <c r="N61541" s="102"/>
      <c r="O61541" s="93"/>
      <c r="P61541" s="93"/>
    </row>
    <row r="61542" spans="14:16">
      <c r="N61542" s="102"/>
      <c r="O61542" s="93"/>
      <c r="P61542" s="93"/>
    </row>
    <row r="61543" spans="14:16">
      <c r="N61543" s="102"/>
      <c r="O61543" s="93"/>
      <c r="P61543" s="93"/>
    </row>
    <row r="61544" spans="14:16">
      <c r="N61544" s="102"/>
      <c r="O61544" s="93"/>
      <c r="P61544" s="93"/>
    </row>
    <row r="61545" spans="14:16">
      <c r="N61545" s="102"/>
      <c r="O61545" s="93"/>
      <c r="P61545" s="93"/>
    </row>
    <row r="61546" spans="14:16">
      <c r="N61546" s="102"/>
      <c r="O61546" s="93"/>
      <c r="P61546" s="93"/>
    </row>
    <row r="61547" spans="14:16">
      <c r="N61547" s="102"/>
      <c r="O61547" s="93"/>
      <c r="P61547" s="93"/>
    </row>
    <row r="61548" spans="14:16">
      <c r="N61548" s="102"/>
      <c r="O61548" s="93"/>
      <c r="P61548" s="93"/>
    </row>
    <row r="61549" spans="14:16">
      <c r="N61549" s="102"/>
      <c r="O61549" s="93"/>
      <c r="P61549" s="93"/>
    </row>
    <row r="61550" spans="14:16">
      <c r="N61550" s="102"/>
      <c r="O61550" s="93"/>
      <c r="P61550" s="93"/>
    </row>
    <row r="61551" spans="14:16">
      <c r="N61551" s="102"/>
      <c r="O61551" s="93"/>
      <c r="P61551" s="93"/>
    </row>
    <row r="61552" spans="14:16">
      <c r="N61552" s="102"/>
      <c r="O61552" s="93"/>
      <c r="P61552" s="93"/>
    </row>
    <row r="61553" spans="14:16">
      <c r="N61553" s="102"/>
      <c r="O61553" s="93"/>
      <c r="P61553" s="93"/>
    </row>
    <row r="61554" spans="14:16">
      <c r="N61554" s="102"/>
      <c r="O61554" s="93"/>
      <c r="P61554" s="93"/>
    </row>
    <row r="61555" spans="14:16">
      <c r="N61555" s="102"/>
      <c r="O61555" s="93"/>
      <c r="P61555" s="93"/>
    </row>
    <row r="61556" spans="14:16">
      <c r="N61556" s="102"/>
      <c r="O61556" s="93"/>
      <c r="P61556" s="93"/>
    </row>
    <row r="61557" spans="14:16">
      <c r="N61557" s="102"/>
      <c r="O61557" s="93"/>
      <c r="P61557" s="93"/>
    </row>
    <row r="61558" spans="14:16">
      <c r="N61558" s="102"/>
      <c r="O61558" s="93"/>
      <c r="P61558" s="93"/>
    </row>
    <row r="61559" spans="14:16">
      <c r="N61559" s="102"/>
      <c r="O61559" s="93"/>
      <c r="P61559" s="93"/>
    </row>
    <row r="61560" spans="14:16">
      <c r="N61560" s="102"/>
      <c r="O61560" s="93"/>
      <c r="P61560" s="93"/>
    </row>
    <row r="61561" spans="14:16">
      <c r="N61561" s="102"/>
      <c r="O61561" s="93"/>
      <c r="P61561" s="93"/>
    </row>
    <row r="61562" spans="14:16">
      <c r="N61562" s="102"/>
      <c r="O61562" s="93"/>
      <c r="P61562" s="93"/>
    </row>
    <row r="61563" spans="14:16">
      <c r="N61563" s="102"/>
      <c r="O61563" s="93"/>
      <c r="P61563" s="93"/>
    </row>
    <row r="61564" spans="14:16">
      <c r="N61564" s="102"/>
      <c r="O61564" s="93"/>
      <c r="P61564" s="93"/>
    </row>
    <row r="61565" spans="14:16">
      <c r="N61565" s="102"/>
      <c r="O61565" s="93"/>
      <c r="P61565" s="93"/>
    </row>
    <row r="61566" spans="14:16">
      <c r="N61566" s="102"/>
      <c r="O61566" s="93"/>
      <c r="P61566" s="93"/>
    </row>
    <row r="61567" spans="14:16">
      <c r="N61567" s="102"/>
      <c r="O61567" s="93"/>
      <c r="P61567" s="93"/>
    </row>
    <row r="61568" spans="14:16">
      <c r="N61568" s="102"/>
      <c r="O61568" s="93"/>
      <c r="P61568" s="93"/>
    </row>
    <row r="61569" spans="14:16">
      <c r="N61569" s="102"/>
      <c r="O61569" s="93"/>
      <c r="P61569" s="93"/>
    </row>
    <row r="61570" spans="14:16">
      <c r="N61570" s="102"/>
      <c r="O61570" s="93"/>
      <c r="P61570" s="93"/>
    </row>
    <row r="61571" spans="14:16">
      <c r="N61571" s="102"/>
      <c r="O61571" s="93"/>
      <c r="P61571" s="93"/>
    </row>
    <row r="61572" spans="14:16">
      <c r="N61572" s="102"/>
      <c r="O61572" s="93"/>
      <c r="P61572" s="93"/>
    </row>
    <row r="61573" spans="14:16">
      <c r="N61573" s="102"/>
      <c r="O61573" s="93"/>
      <c r="P61573" s="93"/>
    </row>
    <row r="61574" spans="14:16">
      <c r="N61574" s="102"/>
      <c r="O61574" s="93"/>
      <c r="P61574" s="93"/>
    </row>
    <row r="61575" spans="14:16">
      <c r="N61575" s="102"/>
      <c r="O61575" s="93"/>
      <c r="P61575" s="93"/>
    </row>
    <row r="61576" spans="14:16">
      <c r="N61576" s="102"/>
      <c r="O61576" s="93"/>
      <c r="P61576" s="93"/>
    </row>
    <row r="61577" spans="14:16">
      <c r="N61577" s="102"/>
      <c r="O61577" s="93"/>
      <c r="P61577" s="93"/>
    </row>
    <row r="61578" spans="14:16">
      <c r="N61578" s="102"/>
      <c r="O61578" s="93"/>
      <c r="P61578" s="93"/>
    </row>
    <row r="61579" spans="14:16">
      <c r="N61579" s="102"/>
      <c r="O61579" s="93"/>
      <c r="P61579" s="93"/>
    </row>
    <row r="61580" spans="14:16">
      <c r="N61580" s="102"/>
      <c r="O61580" s="93"/>
      <c r="P61580" s="93"/>
    </row>
    <row r="61581" spans="14:16">
      <c r="N61581" s="102"/>
      <c r="O61581" s="93"/>
      <c r="P61581" s="93"/>
    </row>
    <row r="61582" spans="14:16">
      <c r="N61582" s="102"/>
      <c r="O61582" s="93"/>
      <c r="P61582" s="93"/>
    </row>
    <row r="61583" spans="14:16">
      <c r="N61583" s="102"/>
      <c r="O61583" s="93"/>
      <c r="P61583" s="93"/>
    </row>
    <row r="61584" spans="14:16">
      <c r="N61584" s="102"/>
      <c r="O61584" s="93"/>
      <c r="P61584" s="93"/>
    </row>
    <row r="61585" spans="14:16">
      <c r="N61585" s="102"/>
      <c r="O61585" s="93"/>
      <c r="P61585" s="93"/>
    </row>
    <row r="61586" spans="14:16">
      <c r="N61586" s="102"/>
      <c r="O61586" s="93"/>
      <c r="P61586" s="93"/>
    </row>
    <row r="61587" spans="14:16">
      <c r="N61587" s="102"/>
      <c r="O61587" s="93"/>
      <c r="P61587" s="93"/>
    </row>
    <row r="61588" spans="14:16">
      <c r="N61588" s="102"/>
      <c r="O61588" s="93"/>
      <c r="P61588" s="93"/>
    </row>
    <row r="61589" spans="14:16">
      <c r="N61589" s="102"/>
      <c r="O61589" s="93"/>
      <c r="P61589" s="93"/>
    </row>
    <row r="61590" spans="14:16">
      <c r="N61590" s="102"/>
      <c r="O61590" s="93"/>
      <c r="P61590" s="93"/>
    </row>
    <row r="61591" spans="14:16">
      <c r="N61591" s="102"/>
      <c r="O61591" s="93"/>
      <c r="P61591" s="93"/>
    </row>
    <row r="61592" spans="14:16">
      <c r="N61592" s="102"/>
      <c r="O61592" s="93"/>
      <c r="P61592" s="93"/>
    </row>
    <row r="61593" spans="14:16">
      <c r="N61593" s="102"/>
      <c r="O61593" s="93"/>
      <c r="P61593" s="93"/>
    </row>
    <row r="61594" spans="14:16">
      <c r="N61594" s="102"/>
      <c r="O61594" s="93"/>
      <c r="P61594" s="93"/>
    </row>
    <row r="61595" spans="14:16">
      <c r="N61595" s="102"/>
      <c r="O61595" s="93"/>
      <c r="P61595" s="93"/>
    </row>
    <row r="61596" spans="14:16">
      <c r="N61596" s="102"/>
      <c r="O61596" s="93"/>
      <c r="P61596" s="93"/>
    </row>
    <row r="61597" spans="14:16">
      <c r="N61597" s="102"/>
      <c r="O61597" s="93"/>
      <c r="P61597" s="93"/>
    </row>
    <row r="61598" spans="14:16">
      <c r="N61598" s="102"/>
      <c r="O61598" s="93"/>
      <c r="P61598" s="93"/>
    </row>
    <row r="61599" spans="14:16">
      <c r="N61599" s="102"/>
      <c r="O61599" s="93"/>
      <c r="P61599" s="93"/>
    </row>
    <row r="61600" spans="14:16">
      <c r="N61600" s="102"/>
      <c r="O61600" s="93"/>
      <c r="P61600" s="93"/>
    </row>
    <row r="61601" spans="14:16">
      <c r="N61601" s="102"/>
      <c r="O61601" s="93"/>
      <c r="P61601" s="93"/>
    </row>
    <row r="61602" spans="14:16">
      <c r="N61602" s="102"/>
      <c r="O61602" s="93"/>
      <c r="P61602" s="93"/>
    </row>
    <row r="61603" spans="14:16">
      <c r="N61603" s="102"/>
      <c r="O61603" s="93"/>
      <c r="P61603" s="93"/>
    </row>
    <row r="61604" spans="14:16">
      <c r="N61604" s="102"/>
      <c r="O61604" s="93"/>
      <c r="P61604" s="93"/>
    </row>
    <row r="61605" spans="14:16">
      <c r="N61605" s="102"/>
      <c r="O61605" s="93"/>
      <c r="P61605" s="93"/>
    </row>
    <row r="61606" spans="14:16">
      <c r="N61606" s="102"/>
      <c r="O61606" s="93"/>
      <c r="P61606" s="93"/>
    </row>
    <row r="61607" spans="14:16">
      <c r="N61607" s="102"/>
      <c r="O61607" s="93"/>
      <c r="P61607" s="93"/>
    </row>
    <row r="61608" spans="14:16">
      <c r="N61608" s="102"/>
      <c r="O61608" s="93"/>
      <c r="P61608" s="93"/>
    </row>
    <row r="61609" spans="14:16">
      <c r="N61609" s="102"/>
      <c r="O61609" s="93"/>
      <c r="P61609" s="93"/>
    </row>
    <row r="61610" spans="14:16">
      <c r="N61610" s="102"/>
      <c r="O61610" s="93"/>
      <c r="P61610" s="93"/>
    </row>
    <row r="61611" spans="14:16">
      <c r="N61611" s="102"/>
      <c r="O61611" s="93"/>
      <c r="P61611" s="93"/>
    </row>
    <row r="61612" spans="14:16">
      <c r="N61612" s="102"/>
      <c r="O61612" s="93"/>
      <c r="P61612" s="93"/>
    </row>
    <row r="61613" spans="14:16">
      <c r="N61613" s="102"/>
      <c r="O61613" s="93"/>
      <c r="P61613" s="93"/>
    </row>
    <row r="61614" spans="14:16">
      <c r="N61614" s="102"/>
      <c r="O61614" s="93"/>
      <c r="P61614" s="93"/>
    </row>
    <row r="61615" spans="14:16">
      <c r="N61615" s="102"/>
      <c r="O61615" s="93"/>
      <c r="P61615" s="93"/>
    </row>
    <row r="61616" spans="14:16">
      <c r="N61616" s="102"/>
      <c r="O61616" s="93"/>
      <c r="P61616" s="93"/>
    </row>
    <row r="61617" spans="14:16">
      <c r="N61617" s="102"/>
      <c r="O61617" s="93"/>
      <c r="P61617" s="93"/>
    </row>
    <row r="61618" spans="14:16">
      <c r="N61618" s="102"/>
      <c r="O61618" s="93"/>
      <c r="P61618" s="93"/>
    </row>
    <row r="61619" spans="14:16">
      <c r="N61619" s="102"/>
      <c r="O61619" s="93"/>
      <c r="P61619" s="93"/>
    </row>
    <row r="61620" spans="14:16">
      <c r="N61620" s="102"/>
      <c r="O61620" s="93"/>
      <c r="P61620" s="93"/>
    </row>
    <row r="61621" spans="14:16">
      <c r="N61621" s="102"/>
      <c r="O61621" s="93"/>
      <c r="P61621" s="93"/>
    </row>
    <row r="61622" spans="14:16">
      <c r="N61622" s="102"/>
      <c r="O61622" s="93"/>
      <c r="P61622" s="93"/>
    </row>
    <row r="61623" spans="14:16">
      <c r="N61623" s="102"/>
      <c r="O61623" s="93"/>
      <c r="P61623" s="93"/>
    </row>
    <row r="61624" spans="14:16">
      <c r="N61624" s="102"/>
      <c r="O61624" s="93"/>
      <c r="P61624" s="93"/>
    </row>
    <row r="61625" spans="14:16">
      <c r="N61625" s="102"/>
      <c r="O61625" s="93"/>
      <c r="P61625" s="93"/>
    </row>
    <row r="61626" spans="14:16">
      <c r="N61626" s="102"/>
      <c r="O61626" s="93"/>
      <c r="P61626" s="93"/>
    </row>
    <row r="61627" spans="14:16">
      <c r="N61627" s="102"/>
      <c r="O61627" s="93"/>
      <c r="P61627" s="93"/>
    </row>
    <row r="61628" spans="14:16">
      <c r="N61628" s="102"/>
      <c r="O61628" s="93"/>
      <c r="P61628" s="93"/>
    </row>
    <row r="61629" spans="14:16">
      <c r="N61629" s="102"/>
      <c r="O61629" s="93"/>
      <c r="P61629" s="93"/>
    </row>
    <row r="61630" spans="14:16">
      <c r="N61630" s="102"/>
      <c r="O61630" s="93"/>
      <c r="P61630" s="93"/>
    </row>
    <row r="61631" spans="14:16">
      <c r="N61631" s="102"/>
      <c r="O61631" s="93"/>
      <c r="P61631" s="93"/>
    </row>
    <row r="61632" spans="14:16">
      <c r="N61632" s="102"/>
      <c r="O61632" s="93"/>
      <c r="P61632" s="93"/>
    </row>
    <row r="61633" spans="14:16">
      <c r="N61633" s="102"/>
      <c r="O61633" s="93"/>
      <c r="P61633" s="93"/>
    </row>
    <row r="61634" spans="14:16">
      <c r="N61634" s="102"/>
      <c r="O61634" s="93"/>
      <c r="P61634" s="93"/>
    </row>
    <row r="61635" spans="14:16">
      <c r="N61635" s="102"/>
      <c r="O61635" s="93"/>
      <c r="P61635" s="93"/>
    </row>
    <row r="61636" spans="14:16">
      <c r="N61636" s="102"/>
      <c r="O61636" s="93"/>
      <c r="P61636" s="93"/>
    </row>
    <row r="61637" spans="14:16">
      <c r="N61637" s="102"/>
      <c r="O61637" s="93"/>
      <c r="P61637" s="93"/>
    </row>
    <row r="61638" spans="14:16">
      <c r="N61638" s="102"/>
      <c r="O61638" s="93"/>
      <c r="P61638" s="93"/>
    </row>
    <row r="61639" spans="14:16">
      <c r="N61639" s="102"/>
      <c r="O61639" s="93"/>
      <c r="P61639" s="93"/>
    </row>
    <row r="61640" spans="14:16">
      <c r="N61640" s="102"/>
      <c r="O61640" s="93"/>
      <c r="P61640" s="93"/>
    </row>
    <row r="61641" spans="14:16">
      <c r="N61641" s="102"/>
      <c r="O61641" s="93"/>
      <c r="P61641" s="93"/>
    </row>
    <row r="61642" spans="14:16">
      <c r="N61642" s="102"/>
      <c r="O61642" s="93"/>
      <c r="P61642" s="93"/>
    </row>
    <row r="61643" spans="14:16">
      <c r="N61643" s="102"/>
      <c r="O61643" s="93"/>
      <c r="P61643" s="93"/>
    </row>
    <row r="61644" spans="14:16">
      <c r="N61644" s="102"/>
      <c r="O61644" s="93"/>
      <c r="P61644" s="93"/>
    </row>
    <row r="61645" spans="14:16">
      <c r="N61645" s="102"/>
      <c r="O61645" s="93"/>
      <c r="P61645" s="93"/>
    </row>
    <row r="61646" spans="14:16">
      <c r="N61646" s="102"/>
      <c r="O61646" s="93"/>
      <c r="P61646" s="93"/>
    </row>
    <row r="61647" spans="14:16">
      <c r="N61647" s="102"/>
      <c r="O61647" s="93"/>
      <c r="P61647" s="93"/>
    </row>
    <row r="61648" spans="14:16">
      <c r="N61648" s="102"/>
      <c r="O61648" s="93"/>
      <c r="P61648" s="93"/>
    </row>
    <row r="61649" spans="14:16">
      <c r="N61649" s="102"/>
      <c r="O61649" s="93"/>
      <c r="P61649" s="93"/>
    </row>
    <row r="61650" spans="14:16">
      <c r="N61650" s="102"/>
      <c r="O61650" s="93"/>
      <c r="P61650" s="93"/>
    </row>
    <row r="61651" spans="14:16">
      <c r="N61651" s="102"/>
      <c r="O61651" s="93"/>
      <c r="P61651" s="93"/>
    </row>
    <row r="61652" spans="14:16">
      <c r="N61652" s="102"/>
      <c r="O61652" s="93"/>
      <c r="P61652" s="93"/>
    </row>
    <row r="61653" spans="14:16">
      <c r="N61653" s="102"/>
      <c r="O61653" s="93"/>
      <c r="P61653" s="93"/>
    </row>
    <row r="61654" spans="14:16">
      <c r="N61654" s="102"/>
      <c r="O61654" s="93"/>
      <c r="P61654" s="93"/>
    </row>
    <row r="61655" spans="14:16">
      <c r="N61655" s="102"/>
      <c r="O61655" s="93"/>
      <c r="P61655" s="93"/>
    </row>
    <row r="61656" spans="14:16">
      <c r="N61656" s="102"/>
      <c r="O61656" s="93"/>
      <c r="P61656" s="93"/>
    </row>
    <row r="61657" spans="14:16">
      <c r="N61657" s="102"/>
      <c r="O61657" s="93"/>
      <c r="P61657" s="93"/>
    </row>
    <row r="61658" spans="14:16">
      <c r="N61658" s="102"/>
      <c r="O61658" s="93"/>
      <c r="P61658" s="93"/>
    </row>
    <row r="61659" spans="14:16">
      <c r="N61659" s="102"/>
      <c r="O61659" s="93"/>
      <c r="P61659" s="93"/>
    </row>
    <row r="61660" spans="14:16">
      <c r="N61660" s="102"/>
      <c r="O61660" s="93"/>
      <c r="P61660" s="93"/>
    </row>
    <row r="61661" spans="14:16">
      <c r="N61661" s="102"/>
      <c r="O61661" s="93"/>
      <c r="P61661" s="93"/>
    </row>
    <row r="61662" spans="14:16">
      <c r="N61662" s="102"/>
      <c r="O61662" s="93"/>
      <c r="P61662" s="93"/>
    </row>
    <row r="61663" spans="14:16">
      <c r="N61663" s="102"/>
      <c r="O61663" s="93"/>
      <c r="P61663" s="93"/>
    </row>
    <row r="61664" spans="14:16">
      <c r="N61664" s="102"/>
      <c r="O61664" s="93"/>
      <c r="P61664" s="93"/>
    </row>
    <row r="61665" spans="14:16">
      <c r="N61665" s="102"/>
      <c r="O61665" s="93"/>
      <c r="P61665" s="93"/>
    </row>
    <row r="61666" spans="14:16">
      <c r="N61666" s="102"/>
      <c r="O61666" s="93"/>
      <c r="P61666" s="93"/>
    </row>
    <row r="61667" spans="14:16">
      <c r="N61667" s="102"/>
      <c r="O61667" s="93"/>
      <c r="P61667" s="93"/>
    </row>
    <row r="61668" spans="14:16">
      <c r="N61668" s="102"/>
      <c r="O61668" s="93"/>
      <c r="P61668" s="93"/>
    </row>
    <row r="61669" spans="14:16">
      <c r="N61669" s="102"/>
      <c r="O61669" s="93"/>
      <c r="P61669" s="93"/>
    </row>
    <row r="61670" spans="14:16">
      <c r="N61670" s="102"/>
      <c r="O61670" s="93"/>
      <c r="P61670" s="93"/>
    </row>
    <row r="61671" spans="14:16">
      <c r="N61671" s="102"/>
      <c r="O61671" s="93"/>
      <c r="P61671" s="93"/>
    </row>
    <row r="61672" spans="14:16">
      <c r="N61672" s="102"/>
      <c r="O61672" s="93"/>
      <c r="P61672" s="93"/>
    </row>
    <row r="61673" spans="14:16">
      <c r="N61673" s="102"/>
      <c r="O61673" s="93"/>
      <c r="P61673" s="93"/>
    </row>
    <row r="61674" spans="14:16">
      <c r="N61674" s="102"/>
      <c r="O61674" s="93"/>
      <c r="P61674" s="93"/>
    </row>
    <row r="61675" spans="14:16">
      <c r="N61675" s="102"/>
      <c r="O61675" s="93"/>
      <c r="P61675" s="93"/>
    </row>
    <row r="61676" spans="14:16">
      <c r="N61676" s="102"/>
      <c r="O61676" s="93"/>
      <c r="P61676" s="93"/>
    </row>
    <row r="61677" spans="14:16">
      <c r="N61677" s="102"/>
      <c r="O61677" s="93"/>
      <c r="P61677" s="93"/>
    </row>
    <row r="61678" spans="14:16">
      <c r="N61678" s="102"/>
      <c r="O61678" s="93"/>
      <c r="P61678" s="93"/>
    </row>
    <row r="61679" spans="14:16">
      <c r="N61679" s="102"/>
      <c r="O61679" s="93"/>
      <c r="P61679" s="93"/>
    </row>
    <row r="61680" spans="14:16">
      <c r="N61680" s="102"/>
      <c r="O61680" s="93"/>
      <c r="P61680" s="93"/>
    </row>
    <row r="61681" spans="14:16">
      <c r="N61681" s="102"/>
      <c r="O61681" s="93"/>
      <c r="P61681" s="93"/>
    </row>
    <row r="61682" spans="14:16">
      <c r="N61682" s="102"/>
      <c r="O61682" s="93"/>
      <c r="P61682" s="93"/>
    </row>
    <row r="61683" spans="14:16">
      <c r="N61683" s="102"/>
      <c r="O61683" s="93"/>
      <c r="P61683" s="93"/>
    </row>
    <row r="61684" spans="14:16">
      <c r="N61684" s="102"/>
      <c r="O61684" s="93"/>
      <c r="P61684" s="93"/>
    </row>
    <row r="61685" spans="14:16">
      <c r="N61685" s="102"/>
      <c r="O61685" s="93"/>
      <c r="P61685" s="93"/>
    </row>
    <row r="61686" spans="14:16">
      <c r="N61686" s="102"/>
      <c r="O61686" s="93"/>
      <c r="P61686" s="93"/>
    </row>
    <row r="61687" spans="14:16">
      <c r="N61687" s="102"/>
      <c r="O61687" s="93"/>
      <c r="P61687" s="93"/>
    </row>
    <row r="61688" spans="14:16">
      <c r="N61688" s="102"/>
      <c r="O61688" s="93"/>
      <c r="P61688" s="93"/>
    </row>
    <row r="61689" spans="14:16">
      <c r="N61689" s="102"/>
      <c r="O61689" s="93"/>
      <c r="P61689" s="93"/>
    </row>
    <row r="61690" spans="14:16">
      <c r="N61690" s="102"/>
      <c r="O61690" s="93"/>
      <c r="P61690" s="93"/>
    </row>
    <row r="61691" spans="14:16">
      <c r="N61691" s="102"/>
      <c r="O61691" s="93"/>
      <c r="P61691" s="93"/>
    </row>
    <row r="61692" spans="14:16">
      <c r="N61692" s="102"/>
      <c r="O61692" s="93"/>
      <c r="P61692" s="93"/>
    </row>
    <row r="61693" spans="14:16">
      <c r="N61693" s="102"/>
      <c r="O61693" s="93"/>
      <c r="P61693" s="93"/>
    </row>
    <row r="61694" spans="14:16">
      <c r="N61694" s="102"/>
      <c r="O61694" s="93"/>
      <c r="P61694" s="93"/>
    </row>
    <row r="61695" spans="14:16">
      <c r="N61695" s="102"/>
      <c r="O61695" s="93"/>
      <c r="P61695" s="93"/>
    </row>
    <row r="61696" spans="14:16">
      <c r="N61696" s="102"/>
      <c r="O61696" s="93"/>
      <c r="P61696" s="93"/>
    </row>
    <row r="61697" spans="14:16">
      <c r="N61697" s="102"/>
      <c r="O61697" s="93"/>
      <c r="P61697" s="93"/>
    </row>
    <row r="61698" spans="14:16">
      <c r="N61698" s="102"/>
      <c r="O61698" s="93"/>
      <c r="P61698" s="93"/>
    </row>
    <row r="61699" spans="14:16">
      <c r="N61699" s="102"/>
      <c r="O61699" s="93"/>
      <c r="P61699" s="93"/>
    </row>
    <row r="61700" spans="14:16">
      <c r="N61700" s="102"/>
      <c r="O61700" s="93"/>
      <c r="P61700" s="93"/>
    </row>
    <row r="61701" spans="14:16">
      <c r="N61701" s="102"/>
      <c r="O61701" s="93"/>
      <c r="P61701" s="93"/>
    </row>
    <row r="61702" spans="14:16">
      <c r="N61702" s="102"/>
      <c r="O61702" s="93"/>
      <c r="P61702" s="93"/>
    </row>
    <row r="61703" spans="14:16">
      <c r="N61703" s="102"/>
      <c r="O61703" s="93"/>
      <c r="P61703" s="93"/>
    </row>
    <row r="61704" spans="14:16">
      <c r="N61704" s="102"/>
      <c r="O61704" s="93"/>
      <c r="P61704" s="93"/>
    </row>
    <row r="61705" spans="14:16">
      <c r="N61705" s="102"/>
      <c r="O61705" s="93"/>
      <c r="P61705" s="93"/>
    </row>
    <row r="61706" spans="14:16">
      <c r="N61706" s="102"/>
      <c r="O61706" s="93"/>
      <c r="P61706" s="93"/>
    </row>
    <row r="61707" spans="14:16">
      <c r="N61707" s="102"/>
      <c r="O61707" s="93"/>
      <c r="P61707" s="93"/>
    </row>
    <row r="61708" spans="14:16">
      <c r="N61708" s="102"/>
      <c r="O61708" s="93"/>
      <c r="P61708" s="93"/>
    </row>
    <row r="61709" spans="14:16">
      <c r="N61709" s="102"/>
      <c r="O61709" s="93"/>
      <c r="P61709" s="93"/>
    </row>
    <row r="61710" spans="14:16">
      <c r="N61710" s="102"/>
      <c r="O61710" s="93"/>
      <c r="P61710" s="93"/>
    </row>
    <row r="61711" spans="14:16">
      <c r="N61711" s="102"/>
      <c r="O61711" s="93"/>
      <c r="P61711" s="93"/>
    </row>
    <row r="61712" spans="14:16">
      <c r="N61712" s="102"/>
      <c r="O61712" s="93"/>
      <c r="P61712" s="93"/>
    </row>
    <row r="61713" spans="14:16">
      <c r="N61713" s="102"/>
      <c r="O61713" s="93"/>
      <c r="P61713" s="93"/>
    </row>
    <row r="61714" spans="14:16">
      <c r="N61714" s="102"/>
      <c r="O61714" s="93"/>
      <c r="P61714" s="93"/>
    </row>
    <row r="61715" spans="14:16">
      <c r="N61715" s="102"/>
      <c r="O61715" s="93"/>
      <c r="P61715" s="93"/>
    </row>
    <row r="61716" spans="14:16">
      <c r="N61716" s="102"/>
      <c r="O61716" s="93"/>
      <c r="P61716" s="93"/>
    </row>
    <row r="61717" spans="14:16">
      <c r="N61717" s="102"/>
      <c r="O61717" s="93"/>
      <c r="P61717" s="93"/>
    </row>
    <row r="61718" spans="14:16">
      <c r="N61718" s="102"/>
      <c r="O61718" s="93"/>
      <c r="P61718" s="93"/>
    </row>
    <row r="61719" spans="14:16">
      <c r="N61719" s="102"/>
      <c r="O61719" s="93"/>
      <c r="P61719" s="93"/>
    </row>
    <row r="61720" spans="14:16">
      <c r="N61720" s="102"/>
      <c r="O61720" s="93"/>
      <c r="P61720" s="93"/>
    </row>
    <row r="61721" spans="14:16">
      <c r="N61721" s="102"/>
      <c r="O61721" s="93"/>
      <c r="P61721" s="93"/>
    </row>
    <row r="61722" spans="14:16">
      <c r="N61722" s="102"/>
      <c r="O61722" s="93"/>
      <c r="P61722" s="93"/>
    </row>
    <row r="61723" spans="14:16">
      <c r="N61723" s="102"/>
      <c r="O61723" s="93"/>
      <c r="P61723" s="93"/>
    </row>
    <row r="61724" spans="14:16">
      <c r="N61724" s="102"/>
      <c r="O61724" s="93"/>
      <c r="P61724" s="93"/>
    </row>
    <row r="61725" spans="14:16">
      <c r="N61725" s="102"/>
      <c r="O61725" s="93"/>
      <c r="P61725" s="93"/>
    </row>
    <row r="61726" spans="14:16">
      <c r="N61726" s="102"/>
      <c r="O61726" s="93"/>
      <c r="P61726" s="93"/>
    </row>
    <row r="61727" spans="14:16">
      <c r="N61727" s="102"/>
      <c r="O61727" s="93"/>
      <c r="P61727" s="93"/>
    </row>
    <row r="61728" spans="14:16">
      <c r="N61728" s="102"/>
      <c r="O61728" s="93"/>
      <c r="P61728" s="93"/>
    </row>
    <row r="61729" spans="14:16">
      <c r="N61729" s="102"/>
      <c r="O61729" s="93"/>
      <c r="P61729" s="93"/>
    </row>
    <row r="61730" spans="14:16">
      <c r="N61730" s="102"/>
      <c r="O61730" s="93"/>
      <c r="P61730" s="93"/>
    </row>
    <row r="61731" spans="14:16">
      <c r="N61731" s="102"/>
      <c r="O61731" s="93"/>
      <c r="P61731" s="93"/>
    </row>
    <row r="61732" spans="14:16">
      <c r="N61732" s="102"/>
      <c r="O61732" s="93"/>
      <c r="P61732" s="93"/>
    </row>
    <row r="61733" spans="14:16">
      <c r="N61733" s="102"/>
      <c r="O61733" s="93"/>
      <c r="P61733" s="93"/>
    </row>
    <row r="61734" spans="14:16">
      <c r="N61734" s="102"/>
      <c r="O61734" s="93"/>
      <c r="P61734" s="93"/>
    </row>
    <row r="61735" spans="14:16">
      <c r="N61735" s="102"/>
      <c r="O61735" s="93"/>
      <c r="P61735" s="93"/>
    </row>
    <row r="61736" spans="14:16">
      <c r="N61736" s="102"/>
      <c r="O61736" s="93"/>
      <c r="P61736" s="93"/>
    </row>
    <row r="61737" spans="14:16">
      <c r="N61737" s="102"/>
      <c r="O61737" s="93"/>
      <c r="P61737" s="93"/>
    </row>
    <row r="61738" spans="14:16">
      <c r="N61738" s="102"/>
      <c r="O61738" s="93"/>
      <c r="P61738" s="93"/>
    </row>
    <row r="61739" spans="14:16">
      <c r="N61739" s="102"/>
      <c r="O61739" s="93"/>
      <c r="P61739" s="93"/>
    </row>
    <row r="61740" spans="14:16">
      <c r="N61740" s="102"/>
      <c r="O61740" s="93"/>
      <c r="P61740" s="93"/>
    </row>
    <row r="61741" spans="14:16">
      <c r="N61741" s="102"/>
      <c r="O61741" s="93"/>
      <c r="P61741" s="93"/>
    </row>
    <row r="61742" spans="14:16">
      <c r="N61742" s="102"/>
      <c r="O61742" s="93"/>
      <c r="P61742" s="93"/>
    </row>
    <row r="61743" spans="14:16">
      <c r="N61743" s="102"/>
      <c r="O61743" s="93"/>
      <c r="P61743" s="93"/>
    </row>
    <row r="61744" spans="14:16">
      <c r="N61744" s="102"/>
      <c r="O61744" s="93"/>
      <c r="P61744" s="93"/>
    </row>
    <row r="61745" spans="14:16">
      <c r="N61745" s="102"/>
      <c r="O61745" s="93"/>
      <c r="P61745" s="93"/>
    </row>
    <row r="61746" spans="14:16">
      <c r="N61746" s="102"/>
      <c r="O61746" s="93"/>
      <c r="P61746" s="93"/>
    </row>
    <row r="61747" spans="14:16">
      <c r="N61747" s="102"/>
      <c r="O61747" s="93"/>
      <c r="P61747" s="93"/>
    </row>
    <row r="61748" spans="14:16">
      <c r="N61748" s="102"/>
      <c r="O61748" s="93"/>
      <c r="P61748" s="93"/>
    </row>
    <row r="61749" spans="14:16">
      <c r="N61749" s="102"/>
      <c r="O61749" s="93"/>
      <c r="P61749" s="93"/>
    </row>
    <row r="61750" spans="14:16">
      <c r="N61750" s="102"/>
      <c r="O61750" s="93"/>
      <c r="P61750" s="93"/>
    </row>
    <row r="61751" spans="14:16">
      <c r="N61751" s="102"/>
      <c r="O61751" s="93"/>
      <c r="P61751" s="93"/>
    </row>
    <row r="61752" spans="14:16">
      <c r="N61752" s="102"/>
      <c r="O61752" s="93"/>
      <c r="P61752" s="93"/>
    </row>
    <row r="61753" spans="14:16">
      <c r="N61753" s="102"/>
      <c r="O61753" s="93"/>
      <c r="P61753" s="93"/>
    </row>
    <row r="61754" spans="14:16">
      <c r="N61754" s="102"/>
      <c r="O61754" s="93"/>
      <c r="P61754" s="93"/>
    </row>
    <row r="61755" spans="14:16">
      <c r="N61755" s="102"/>
      <c r="O61755" s="93"/>
      <c r="P61755" s="93"/>
    </row>
    <row r="61756" spans="14:16">
      <c r="N61756" s="102"/>
      <c r="O61756" s="93"/>
      <c r="P61756" s="93"/>
    </row>
    <row r="61757" spans="14:16">
      <c r="N61757" s="102"/>
      <c r="O61757" s="93"/>
      <c r="P61757" s="93"/>
    </row>
    <row r="61758" spans="14:16">
      <c r="N61758" s="102"/>
      <c r="O61758" s="93"/>
      <c r="P61758" s="93"/>
    </row>
    <row r="61759" spans="14:16">
      <c r="N61759" s="102"/>
      <c r="O61759" s="93"/>
      <c r="P61759" s="93"/>
    </row>
    <row r="61760" spans="14:16">
      <c r="N61760" s="102"/>
      <c r="O61760" s="93"/>
      <c r="P61760" s="93"/>
    </row>
    <row r="61761" spans="14:16">
      <c r="N61761" s="102"/>
      <c r="O61761" s="93"/>
      <c r="P61761" s="93"/>
    </row>
    <row r="61762" spans="14:16">
      <c r="N61762" s="102"/>
      <c r="O61762" s="93"/>
      <c r="P61762" s="93"/>
    </row>
    <row r="61763" spans="14:16">
      <c r="N61763" s="102"/>
      <c r="O61763" s="93"/>
      <c r="P61763" s="93"/>
    </row>
    <row r="61764" spans="14:16">
      <c r="N61764" s="102"/>
      <c r="O61764" s="93"/>
      <c r="P61764" s="93"/>
    </row>
    <row r="61765" spans="14:16">
      <c r="N61765" s="102"/>
      <c r="O61765" s="93"/>
      <c r="P61765" s="93"/>
    </row>
    <row r="61766" spans="14:16">
      <c r="N61766" s="102"/>
      <c r="O61766" s="93"/>
      <c r="P61766" s="93"/>
    </row>
    <row r="61767" spans="14:16">
      <c r="N61767" s="102"/>
      <c r="O61767" s="93"/>
      <c r="P61767" s="93"/>
    </row>
    <row r="61768" spans="14:16">
      <c r="N61768" s="102"/>
      <c r="O61768" s="93"/>
      <c r="P61768" s="93"/>
    </row>
    <row r="61769" spans="14:16">
      <c r="N61769" s="102"/>
      <c r="O61769" s="93"/>
      <c r="P61769" s="93"/>
    </row>
    <row r="61770" spans="14:16">
      <c r="N61770" s="102"/>
      <c r="O61770" s="93"/>
      <c r="P61770" s="93"/>
    </row>
    <row r="61771" spans="14:16">
      <c r="N61771" s="102"/>
      <c r="O61771" s="93"/>
      <c r="P61771" s="93"/>
    </row>
    <row r="61772" spans="14:16">
      <c r="N61772" s="102"/>
      <c r="O61772" s="93"/>
      <c r="P61772" s="93"/>
    </row>
    <row r="61773" spans="14:16">
      <c r="N61773" s="102"/>
      <c r="O61773" s="93"/>
      <c r="P61773" s="93"/>
    </row>
    <row r="61774" spans="14:16">
      <c r="N61774" s="102"/>
      <c r="O61774" s="93"/>
      <c r="P61774" s="93"/>
    </row>
    <row r="61775" spans="14:16">
      <c r="N61775" s="102"/>
      <c r="O61775" s="93"/>
      <c r="P61775" s="93"/>
    </row>
    <row r="61776" spans="14:16">
      <c r="N61776" s="102"/>
      <c r="O61776" s="93"/>
      <c r="P61776" s="93"/>
    </row>
    <row r="61777" spans="14:16">
      <c r="N61777" s="102"/>
      <c r="O61777" s="93"/>
      <c r="P61777" s="93"/>
    </row>
    <row r="61778" spans="14:16">
      <c r="N61778" s="102"/>
      <c r="O61778" s="93"/>
      <c r="P61778" s="93"/>
    </row>
    <row r="61779" spans="14:16">
      <c r="N61779" s="102"/>
      <c r="O61779" s="93"/>
      <c r="P61779" s="93"/>
    </row>
    <row r="61780" spans="14:16">
      <c r="N61780" s="102"/>
      <c r="O61780" s="93"/>
      <c r="P61780" s="93"/>
    </row>
    <row r="61781" spans="14:16">
      <c r="N61781" s="102"/>
      <c r="O61781" s="93"/>
      <c r="P61781" s="93"/>
    </row>
    <row r="61782" spans="14:16">
      <c r="N61782" s="102"/>
      <c r="O61782" s="93"/>
      <c r="P61782" s="93"/>
    </row>
    <row r="61783" spans="14:16">
      <c r="N61783" s="102"/>
      <c r="O61783" s="93"/>
      <c r="P61783" s="93"/>
    </row>
    <row r="61784" spans="14:16">
      <c r="N61784" s="102"/>
      <c r="O61784" s="93"/>
      <c r="P61784" s="93"/>
    </row>
    <row r="61785" spans="14:16">
      <c r="N61785" s="102"/>
      <c r="O61785" s="93"/>
      <c r="P61785" s="93"/>
    </row>
    <row r="61786" spans="14:16">
      <c r="N61786" s="102"/>
      <c r="O61786" s="93"/>
      <c r="P61786" s="93"/>
    </row>
    <row r="61787" spans="14:16">
      <c r="N61787" s="102"/>
      <c r="O61787" s="93"/>
      <c r="P61787" s="93"/>
    </row>
    <row r="61788" spans="14:16">
      <c r="N61788" s="102"/>
      <c r="O61788" s="93"/>
      <c r="P61788" s="93"/>
    </row>
    <row r="61789" spans="14:16">
      <c r="N61789" s="102"/>
      <c r="O61789" s="93"/>
      <c r="P61789" s="93"/>
    </row>
    <row r="61790" spans="14:16">
      <c r="N61790" s="102"/>
      <c r="O61790" s="93"/>
      <c r="P61790" s="93"/>
    </row>
    <row r="61791" spans="14:16">
      <c r="N61791" s="102"/>
      <c r="O61791" s="93"/>
      <c r="P61791" s="93"/>
    </row>
    <row r="61792" spans="14:16">
      <c r="N61792" s="102"/>
      <c r="O61792" s="93"/>
      <c r="P61792" s="93"/>
    </row>
    <row r="61793" spans="14:16">
      <c r="N61793" s="102"/>
      <c r="O61793" s="93"/>
      <c r="P61793" s="93"/>
    </row>
    <row r="61794" spans="14:16">
      <c r="N61794" s="102"/>
      <c r="O61794" s="93"/>
      <c r="P61794" s="93"/>
    </row>
    <row r="61795" spans="14:16">
      <c r="N61795" s="102"/>
      <c r="O61795" s="93"/>
      <c r="P61795" s="93"/>
    </row>
    <row r="61796" spans="14:16">
      <c r="N61796" s="102"/>
      <c r="O61796" s="93"/>
      <c r="P61796" s="93"/>
    </row>
    <row r="61797" spans="14:16">
      <c r="N61797" s="102"/>
      <c r="O61797" s="93"/>
      <c r="P61797" s="93"/>
    </row>
    <row r="61798" spans="14:16">
      <c r="N61798" s="102"/>
      <c r="O61798" s="93"/>
      <c r="P61798" s="93"/>
    </row>
    <row r="61799" spans="14:16">
      <c r="N61799" s="102"/>
      <c r="O61799" s="93"/>
      <c r="P61799" s="93"/>
    </row>
    <row r="61800" spans="14:16">
      <c r="N61800" s="102"/>
      <c r="O61800" s="93"/>
      <c r="P61800" s="93"/>
    </row>
    <row r="61801" spans="14:16">
      <c r="N61801" s="102"/>
      <c r="O61801" s="93"/>
      <c r="P61801" s="93"/>
    </row>
    <row r="61802" spans="14:16">
      <c r="N61802" s="102"/>
      <c r="O61802" s="93"/>
      <c r="P61802" s="93"/>
    </row>
    <row r="61803" spans="14:16">
      <c r="N61803" s="102"/>
      <c r="O61803" s="93"/>
      <c r="P61803" s="93"/>
    </row>
    <row r="61804" spans="14:16">
      <c r="N61804" s="102"/>
      <c r="O61804" s="93"/>
      <c r="P61804" s="93"/>
    </row>
    <row r="61805" spans="14:16">
      <c r="N61805" s="102"/>
      <c r="O61805" s="93"/>
      <c r="P61805" s="93"/>
    </row>
    <row r="61806" spans="14:16">
      <c r="N61806" s="102"/>
      <c r="O61806" s="93"/>
      <c r="P61806" s="93"/>
    </row>
    <row r="61807" spans="14:16">
      <c r="N61807" s="102"/>
      <c r="O61807" s="93"/>
      <c r="P61807" s="93"/>
    </row>
    <row r="61808" spans="14:16">
      <c r="N61808" s="102"/>
      <c r="O61808" s="93"/>
      <c r="P61808" s="93"/>
    </row>
    <row r="61809" spans="14:16">
      <c r="N61809" s="102"/>
      <c r="O61809" s="93"/>
      <c r="P61809" s="93"/>
    </row>
    <row r="61810" spans="14:16">
      <c r="N61810" s="102"/>
      <c r="O61810" s="93"/>
      <c r="P61810" s="93"/>
    </row>
    <row r="61811" spans="14:16">
      <c r="N61811" s="102"/>
      <c r="O61811" s="93"/>
      <c r="P61811" s="93"/>
    </row>
    <row r="61812" spans="14:16">
      <c r="N61812" s="102"/>
      <c r="O61812" s="93"/>
      <c r="P61812" s="93"/>
    </row>
    <row r="61813" spans="14:16">
      <c r="N61813" s="102"/>
      <c r="O61813" s="93"/>
      <c r="P61813" s="93"/>
    </row>
    <row r="61814" spans="14:16">
      <c r="N61814" s="102"/>
      <c r="O61814" s="93"/>
      <c r="P61814" s="93"/>
    </row>
    <row r="61815" spans="14:16">
      <c r="N61815" s="102"/>
      <c r="O61815" s="93"/>
      <c r="P61815" s="93"/>
    </row>
    <row r="61816" spans="14:16">
      <c r="N61816" s="102"/>
      <c r="O61816" s="93"/>
      <c r="P61816" s="93"/>
    </row>
    <row r="61817" spans="14:16">
      <c r="N61817" s="102"/>
      <c r="O61817" s="93"/>
      <c r="P61817" s="93"/>
    </row>
    <row r="61818" spans="14:16">
      <c r="N61818" s="102"/>
      <c r="O61818" s="93"/>
      <c r="P61818" s="93"/>
    </row>
    <row r="61819" spans="14:16">
      <c r="N61819" s="102"/>
      <c r="O61819" s="93"/>
      <c r="P61819" s="93"/>
    </row>
    <row r="61820" spans="14:16">
      <c r="N61820" s="102"/>
      <c r="O61820" s="93"/>
      <c r="P61820" s="93"/>
    </row>
    <row r="61821" spans="14:16">
      <c r="N61821" s="102"/>
      <c r="O61821" s="93"/>
      <c r="P61821" s="93"/>
    </row>
    <row r="61822" spans="14:16">
      <c r="N61822" s="102"/>
      <c r="O61822" s="93"/>
      <c r="P61822" s="93"/>
    </row>
    <row r="61823" spans="14:16">
      <c r="N61823" s="102"/>
      <c r="O61823" s="93"/>
      <c r="P61823" s="93"/>
    </row>
    <row r="61824" spans="14:16">
      <c r="N61824" s="102"/>
      <c r="O61824" s="93"/>
      <c r="P61824" s="93"/>
    </row>
    <row r="61825" spans="14:16">
      <c r="N61825" s="102"/>
      <c r="O61825" s="93"/>
      <c r="P61825" s="93"/>
    </row>
    <row r="61826" spans="14:16">
      <c r="N61826" s="102"/>
      <c r="O61826" s="93"/>
      <c r="P61826" s="93"/>
    </row>
    <row r="61827" spans="14:16">
      <c r="N61827" s="102"/>
      <c r="O61827" s="93"/>
      <c r="P61827" s="93"/>
    </row>
    <row r="61828" spans="14:16">
      <c r="N61828" s="102"/>
      <c r="O61828" s="93"/>
      <c r="P61828" s="93"/>
    </row>
    <row r="61829" spans="14:16">
      <c r="N61829" s="102"/>
      <c r="O61829" s="93"/>
      <c r="P61829" s="93"/>
    </row>
    <row r="61830" spans="14:16">
      <c r="N61830" s="102"/>
      <c r="O61830" s="93"/>
      <c r="P61830" s="93"/>
    </row>
    <row r="61831" spans="14:16">
      <c r="N61831" s="102"/>
      <c r="O61831" s="93"/>
      <c r="P61831" s="93"/>
    </row>
    <row r="61832" spans="14:16">
      <c r="N61832" s="102"/>
      <c r="O61832" s="93"/>
      <c r="P61832" s="93"/>
    </row>
    <row r="61833" spans="14:16">
      <c r="N61833" s="102"/>
      <c r="O61833" s="93"/>
      <c r="P61833" s="93"/>
    </row>
    <row r="61834" spans="14:16">
      <c r="N61834" s="102"/>
      <c r="O61834" s="93"/>
      <c r="P61834" s="93"/>
    </row>
    <row r="61835" spans="14:16">
      <c r="N61835" s="102"/>
      <c r="O61835" s="93"/>
      <c r="P61835" s="93"/>
    </row>
    <row r="61836" spans="14:16">
      <c r="N61836" s="102"/>
      <c r="O61836" s="93"/>
      <c r="P61836" s="93"/>
    </row>
    <row r="61837" spans="14:16">
      <c r="N61837" s="102"/>
      <c r="O61837" s="93"/>
      <c r="P61837" s="93"/>
    </row>
    <row r="61838" spans="14:16">
      <c r="N61838" s="102"/>
      <c r="O61838" s="93"/>
      <c r="P61838" s="93"/>
    </row>
    <row r="61839" spans="14:16">
      <c r="N61839" s="102"/>
      <c r="O61839" s="93"/>
      <c r="P61839" s="93"/>
    </row>
    <row r="61840" spans="14:16">
      <c r="N61840" s="102"/>
      <c r="O61840" s="93"/>
      <c r="P61840" s="93"/>
    </row>
    <row r="61841" spans="14:16">
      <c r="N61841" s="102"/>
      <c r="O61841" s="93"/>
      <c r="P61841" s="93"/>
    </row>
    <row r="61842" spans="14:16">
      <c r="N61842" s="102"/>
      <c r="O61842" s="93"/>
      <c r="P61842" s="93"/>
    </row>
    <row r="61843" spans="14:16">
      <c r="N61843" s="102"/>
      <c r="O61843" s="93"/>
      <c r="P61843" s="93"/>
    </row>
    <row r="61844" spans="14:16">
      <c r="N61844" s="102"/>
      <c r="O61844" s="93"/>
      <c r="P61844" s="93"/>
    </row>
    <row r="61845" spans="14:16">
      <c r="N61845" s="102"/>
      <c r="O61845" s="93"/>
      <c r="P61845" s="93"/>
    </row>
    <row r="61846" spans="14:16">
      <c r="N61846" s="102"/>
      <c r="O61846" s="93"/>
      <c r="P61846" s="93"/>
    </row>
    <row r="61847" spans="14:16">
      <c r="N61847" s="102"/>
      <c r="O61847" s="93"/>
      <c r="P61847" s="93"/>
    </row>
    <row r="61848" spans="14:16">
      <c r="N61848" s="102"/>
      <c r="O61848" s="93"/>
      <c r="P61848" s="93"/>
    </row>
    <row r="61849" spans="14:16">
      <c r="N61849" s="102"/>
      <c r="O61849" s="93"/>
      <c r="P61849" s="93"/>
    </row>
    <row r="61850" spans="14:16">
      <c r="N61850" s="102"/>
      <c r="O61850" s="93"/>
      <c r="P61850" s="93"/>
    </row>
    <row r="61851" spans="14:16">
      <c r="N61851" s="102"/>
      <c r="O61851" s="93"/>
      <c r="P61851" s="93"/>
    </row>
    <row r="61852" spans="14:16">
      <c r="N61852" s="102"/>
      <c r="O61852" s="93"/>
      <c r="P61852" s="93"/>
    </row>
    <row r="61853" spans="14:16">
      <c r="N61853" s="102"/>
      <c r="O61853" s="93"/>
      <c r="P61853" s="93"/>
    </row>
    <row r="61854" spans="14:16">
      <c r="N61854" s="102"/>
      <c r="O61854" s="93"/>
      <c r="P61854" s="93"/>
    </row>
    <row r="61855" spans="14:16">
      <c r="N61855" s="102"/>
      <c r="O61855" s="93"/>
      <c r="P61855" s="93"/>
    </row>
    <row r="61856" spans="14:16">
      <c r="N61856" s="102"/>
      <c r="O61856" s="93"/>
      <c r="P61856" s="93"/>
    </row>
    <row r="61857" spans="14:16">
      <c r="N61857" s="102"/>
      <c r="O61857" s="93"/>
      <c r="P61857" s="93"/>
    </row>
    <row r="61858" spans="14:16">
      <c r="N61858" s="102"/>
      <c r="O61858" s="93"/>
      <c r="P61858" s="93"/>
    </row>
    <row r="61859" spans="14:16">
      <c r="N61859" s="102"/>
      <c r="O61859" s="93"/>
      <c r="P61859" s="93"/>
    </row>
    <row r="61860" spans="14:16">
      <c r="N61860" s="102"/>
      <c r="O61860" s="93"/>
      <c r="P61860" s="93"/>
    </row>
    <row r="61861" spans="14:16">
      <c r="N61861" s="102"/>
      <c r="O61861" s="93"/>
      <c r="P61861" s="93"/>
    </row>
    <row r="61862" spans="14:16">
      <c r="N61862" s="102"/>
      <c r="O61862" s="93"/>
      <c r="P61862" s="93"/>
    </row>
    <row r="61863" spans="14:16">
      <c r="N61863" s="102"/>
      <c r="O61863" s="93"/>
      <c r="P61863" s="93"/>
    </row>
    <row r="61864" spans="14:16">
      <c r="N61864" s="102"/>
      <c r="O61864" s="93"/>
      <c r="P61864" s="93"/>
    </row>
    <row r="61865" spans="14:16">
      <c r="N61865" s="102"/>
      <c r="O61865" s="93"/>
      <c r="P61865" s="93"/>
    </row>
    <row r="61866" spans="14:16">
      <c r="N61866" s="102"/>
      <c r="O61866" s="93"/>
      <c r="P61866" s="93"/>
    </row>
    <row r="61867" spans="14:16">
      <c r="N61867" s="102"/>
      <c r="O61867" s="93"/>
      <c r="P61867" s="93"/>
    </row>
    <row r="61868" spans="14:16">
      <c r="N61868" s="102"/>
      <c r="O61868" s="93"/>
      <c r="P61868" s="93"/>
    </row>
    <row r="61869" spans="14:16">
      <c r="N61869" s="102"/>
      <c r="O61869" s="93"/>
      <c r="P61869" s="93"/>
    </row>
    <row r="61870" spans="14:16">
      <c r="N61870" s="102"/>
      <c r="O61870" s="93"/>
      <c r="P61870" s="93"/>
    </row>
    <row r="61871" spans="14:16">
      <c r="N61871" s="102"/>
      <c r="O61871" s="93"/>
      <c r="P61871" s="93"/>
    </row>
    <row r="61872" spans="14:16">
      <c r="N61872" s="102"/>
      <c r="O61872" s="93"/>
      <c r="P61872" s="93"/>
    </row>
    <row r="61873" spans="14:16">
      <c r="N61873" s="102"/>
      <c r="O61873" s="93"/>
      <c r="P61873" s="93"/>
    </row>
    <row r="61874" spans="14:16">
      <c r="N61874" s="102"/>
      <c r="O61874" s="93"/>
      <c r="P61874" s="93"/>
    </row>
    <row r="61875" spans="14:16">
      <c r="N61875" s="102"/>
      <c r="O61875" s="93"/>
      <c r="P61875" s="93"/>
    </row>
    <row r="61876" spans="14:16">
      <c r="N61876" s="102"/>
      <c r="O61876" s="93"/>
      <c r="P61876" s="93"/>
    </row>
    <row r="61877" spans="14:16">
      <c r="N61877" s="102"/>
      <c r="O61877" s="93"/>
      <c r="P61877" s="93"/>
    </row>
    <row r="61878" spans="14:16">
      <c r="N61878" s="102"/>
      <c r="O61878" s="93"/>
      <c r="P61878" s="93"/>
    </row>
    <row r="61879" spans="14:16">
      <c r="N61879" s="102"/>
      <c r="O61879" s="93"/>
      <c r="P61879" s="93"/>
    </row>
    <row r="61880" spans="14:16">
      <c r="N61880" s="102"/>
      <c r="O61880" s="93"/>
      <c r="P61880" s="93"/>
    </row>
    <row r="61881" spans="14:16">
      <c r="N61881" s="102"/>
      <c r="O61881" s="93"/>
      <c r="P61881" s="93"/>
    </row>
    <row r="61882" spans="14:16">
      <c r="N61882" s="102"/>
      <c r="O61882" s="93"/>
      <c r="P61882" s="93"/>
    </row>
    <row r="61883" spans="14:16">
      <c r="N61883" s="102"/>
      <c r="O61883" s="93"/>
      <c r="P61883" s="93"/>
    </row>
    <row r="61884" spans="14:16">
      <c r="N61884" s="102"/>
      <c r="O61884" s="93"/>
      <c r="P61884" s="93"/>
    </row>
    <row r="61885" spans="14:16">
      <c r="N61885" s="102"/>
      <c r="O61885" s="93"/>
      <c r="P61885" s="93"/>
    </row>
    <row r="61886" spans="14:16">
      <c r="N61886" s="102"/>
      <c r="O61886" s="93"/>
      <c r="P61886" s="93"/>
    </row>
    <row r="61887" spans="14:16">
      <c r="N61887" s="102"/>
      <c r="O61887" s="93"/>
      <c r="P61887" s="93"/>
    </row>
    <row r="61888" spans="14:16">
      <c r="N61888" s="102"/>
      <c r="O61888" s="93"/>
      <c r="P61888" s="93"/>
    </row>
    <row r="61889" spans="14:16">
      <c r="N61889" s="102"/>
      <c r="O61889" s="93"/>
      <c r="P61889" s="93"/>
    </row>
    <row r="61890" spans="14:16">
      <c r="N61890" s="102"/>
      <c r="O61890" s="93"/>
      <c r="P61890" s="93"/>
    </row>
    <row r="61891" spans="14:16">
      <c r="N61891" s="102"/>
      <c r="O61891" s="93"/>
      <c r="P61891" s="93"/>
    </row>
    <row r="61892" spans="14:16">
      <c r="N61892" s="102"/>
      <c r="O61892" s="93"/>
      <c r="P61892" s="93"/>
    </row>
    <row r="61893" spans="14:16">
      <c r="N61893" s="102"/>
      <c r="O61893" s="93"/>
      <c r="P61893" s="93"/>
    </row>
    <row r="61894" spans="14:16">
      <c r="N61894" s="102"/>
      <c r="O61894" s="93"/>
      <c r="P61894" s="93"/>
    </row>
    <row r="61895" spans="14:16">
      <c r="N61895" s="102"/>
      <c r="O61895" s="93"/>
      <c r="P61895" s="93"/>
    </row>
    <row r="61896" spans="14:16">
      <c r="N61896" s="102"/>
      <c r="O61896" s="93"/>
      <c r="P61896" s="93"/>
    </row>
    <row r="61897" spans="14:16">
      <c r="N61897" s="102"/>
      <c r="O61897" s="93"/>
      <c r="P61897" s="93"/>
    </row>
    <row r="61898" spans="14:16">
      <c r="N61898" s="102"/>
      <c r="O61898" s="93"/>
      <c r="P61898" s="93"/>
    </row>
    <row r="61899" spans="14:16">
      <c r="N61899" s="102"/>
      <c r="O61899" s="93"/>
      <c r="P61899" s="93"/>
    </row>
    <row r="61900" spans="14:16">
      <c r="N61900" s="102"/>
      <c r="O61900" s="93"/>
      <c r="P61900" s="93"/>
    </row>
    <row r="61901" spans="14:16">
      <c r="N61901" s="102"/>
      <c r="O61901" s="93"/>
      <c r="P61901" s="93"/>
    </row>
    <row r="61902" spans="14:16">
      <c r="N61902" s="102"/>
      <c r="O61902" s="93"/>
      <c r="P61902" s="93"/>
    </row>
    <row r="61903" spans="14:16">
      <c r="N61903" s="102"/>
      <c r="O61903" s="93"/>
      <c r="P61903" s="93"/>
    </row>
    <row r="61904" spans="14:16">
      <c r="N61904" s="102"/>
      <c r="O61904" s="93"/>
      <c r="P61904" s="93"/>
    </row>
    <row r="61905" spans="14:16">
      <c r="N61905" s="102"/>
      <c r="O61905" s="93"/>
      <c r="P61905" s="93"/>
    </row>
    <row r="61906" spans="14:16">
      <c r="N61906" s="102"/>
      <c r="O61906" s="93"/>
      <c r="P61906" s="93"/>
    </row>
    <row r="61907" spans="14:16">
      <c r="N61907" s="102"/>
      <c r="O61907" s="93"/>
      <c r="P61907" s="93"/>
    </row>
    <row r="61908" spans="14:16">
      <c r="N61908" s="102"/>
      <c r="O61908" s="93"/>
      <c r="P61908" s="93"/>
    </row>
    <row r="61909" spans="14:16">
      <c r="N61909" s="102"/>
      <c r="O61909" s="93"/>
      <c r="P61909" s="93"/>
    </row>
    <row r="61910" spans="14:16">
      <c r="N61910" s="102"/>
      <c r="O61910" s="93"/>
      <c r="P61910" s="93"/>
    </row>
    <row r="61911" spans="14:16">
      <c r="N61911" s="102"/>
      <c r="O61911" s="93"/>
      <c r="P61911" s="93"/>
    </row>
    <row r="61912" spans="14:16">
      <c r="N61912" s="102"/>
      <c r="O61912" s="93"/>
      <c r="P61912" s="93"/>
    </row>
    <row r="61913" spans="14:16">
      <c r="N61913" s="102"/>
      <c r="O61913" s="93"/>
      <c r="P61913" s="93"/>
    </row>
    <row r="61914" spans="14:16">
      <c r="N61914" s="102"/>
      <c r="O61914" s="93"/>
      <c r="P61914" s="93"/>
    </row>
    <row r="61915" spans="14:16">
      <c r="N61915" s="102"/>
      <c r="O61915" s="93"/>
      <c r="P61915" s="93"/>
    </row>
    <row r="61916" spans="14:16">
      <c r="N61916" s="102"/>
      <c r="O61916" s="93"/>
      <c r="P61916" s="93"/>
    </row>
    <row r="61917" spans="14:16">
      <c r="N61917" s="102"/>
      <c r="O61917" s="93"/>
      <c r="P61917" s="93"/>
    </row>
    <row r="61918" spans="14:16">
      <c r="N61918" s="102"/>
      <c r="O61918" s="93"/>
      <c r="P61918" s="93"/>
    </row>
    <row r="61919" spans="14:16">
      <c r="N61919" s="102"/>
      <c r="O61919" s="93"/>
      <c r="P61919" s="93"/>
    </row>
    <row r="61920" spans="14:16">
      <c r="N61920" s="102"/>
      <c r="O61920" s="93"/>
      <c r="P61920" s="93"/>
    </row>
    <row r="61921" spans="14:16">
      <c r="N61921" s="102"/>
      <c r="O61921" s="93"/>
      <c r="P61921" s="93"/>
    </row>
    <row r="61922" spans="14:16">
      <c r="N61922" s="102"/>
      <c r="O61922" s="93"/>
      <c r="P61922" s="93"/>
    </row>
    <row r="61923" spans="14:16">
      <c r="N61923" s="102"/>
      <c r="O61923" s="93"/>
      <c r="P61923" s="93"/>
    </row>
    <row r="61924" spans="14:16">
      <c r="N61924" s="102"/>
      <c r="O61924" s="93"/>
      <c r="P61924" s="93"/>
    </row>
    <row r="61925" spans="14:16">
      <c r="N61925" s="102"/>
      <c r="O61925" s="93"/>
      <c r="P61925" s="93"/>
    </row>
    <row r="61926" spans="14:16">
      <c r="N61926" s="102"/>
      <c r="O61926" s="93"/>
      <c r="P61926" s="93"/>
    </row>
    <row r="61927" spans="14:16">
      <c r="N61927" s="102"/>
      <c r="O61927" s="93"/>
      <c r="P61927" s="93"/>
    </row>
    <row r="61928" spans="14:16">
      <c r="N61928" s="102"/>
      <c r="O61928" s="93"/>
      <c r="P61928" s="93"/>
    </row>
    <row r="61929" spans="14:16">
      <c r="N61929" s="102"/>
      <c r="O61929" s="93"/>
      <c r="P61929" s="93"/>
    </row>
    <row r="61930" spans="14:16">
      <c r="N61930" s="102"/>
      <c r="O61930" s="93"/>
      <c r="P61930" s="93"/>
    </row>
    <row r="61931" spans="14:16">
      <c r="N61931" s="102"/>
      <c r="O61931" s="93"/>
      <c r="P61931" s="93"/>
    </row>
    <row r="61932" spans="14:16">
      <c r="N61932" s="102"/>
      <c r="O61932" s="93"/>
      <c r="P61932" s="93"/>
    </row>
    <row r="61933" spans="14:16">
      <c r="N61933" s="102"/>
      <c r="O61933" s="93"/>
      <c r="P61933" s="93"/>
    </row>
    <row r="61934" spans="14:16">
      <c r="N61934" s="102"/>
      <c r="O61934" s="93"/>
      <c r="P61934" s="93"/>
    </row>
    <row r="61935" spans="14:16">
      <c r="N61935" s="102"/>
      <c r="O61935" s="93"/>
      <c r="P61935" s="93"/>
    </row>
    <row r="61936" spans="14:16">
      <c r="N61936" s="102"/>
      <c r="O61936" s="93"/>
      <c r="P61936" s="93"/>
    </row>
    <row r="61937" spans="14:16">
      <c r="N61937" s="102"/>
      <c r="O61937" s="93"/>
      <c r="P61937" s="93"/>
    </row>
    <row r="61938" spans="14:16">
      <c r="N61938" s="102"/>
      <c r="O61938" s="93"/>
      <c r="P61938" s="93"/>
    </row>
    <row r="61939" spans="14:16">
      <c r="N61939" s="102"/>
      <c r="O61939" s="93"/>
      <c r="P61939" s="93"/>
    </row>
    <row r="61940" spans="14:16">
      <c r="N61940" s="102"/>
      <c r="O61940" s="93"/>
      <c r="P61940" s="93"/>
    </row>
    <row r="61941" spans="14:16">
      <c r="N61941" s="102"/>
      <c r="O61941" s="93"/>
      <c r="P61941" s="93"/>
    </row>
    <row r="61942" spans="14:16">
      <c r="N61942" s="102"/>
      <c r="O61942" s="93"/>
      <c r="P61942" s="93"/>
    </row>
    <row r="61943" spans="14:16">
      <c r="N61943" s="102"/>
      <c r="O61943" s="93"/>
      <c r="P61943" s="93"/>
    </row>
    <row r="61944" spans="14:16">
      <c r="N61944" s="102"/>
      <c r="O61944" s="93"/>
      <c r="P61944" s="93"/>
    </row>
    <row r="61945" spans="14:16">
      <c r="N61945" s="102"/>
      <c r="O61945" s="93"/>
      <c r="P61945" s="93"/>
    </row>
    <row r="61946" spans="14:16">
      <c r="N61946" s="102"/>
      <c r="O61946" s="93"/>
      <c r="P61946" s="93"/>
    </row>
    <row r="61947" spans="14:16">
      <c r="N61947" s="102"/>
      <c r="O61947" s="93"/>
      <c r="P61947" s="93"/>
    </row>
    <row r="61948" spans="14:16">
      <c r="N61948" s="102"/>
      <c r="O61948" s="93"/>
      <c r="P61948" s="93"/>
    </row>
    <row r="61949" spans="14:16">
      <c r="N61949" s="102"/>
      <c r="O61949" s="93"/>
      <c r="P61949" s="93"/>
    </row>
    <row r="61950" spans="14:16">
      <c r="N61950" s="102"/>
      <c r="O61950" s="93"/>
      <c r="P61950" s="93"/>
    </row>
    <row r="61951" spans="14:16">
      <c r="N61951" s="102"/>
      <c r="O61951" s="93"/>
      <c r="P61951" s="93"/>
    </row>
    <row r="61952" spans="14:16">
      <c r="N61952" s="102"/>
      <c r="O61952" s="93"/>
      <c r="P61952" s="93"/>
    </row>
    <row r="61953" spans="14:16">
      <c r="N61953" s="102"/>
      <c r="O61953" s="93"/>
      <c r="P61953" s="93"/>
    </row>
    <row r="61954" spans="14:16">
      <c r="N61954" s="102"/>
      <c r="O61954" s="93"/>
      <c r="P61954" s="93"/>
    </row>
    <row r="61955" spans="14:16">
      <c r="N61955" s="102"/>
      <c r="O61955" s="93"/>
      <c r="P61955" s="93"/>
    </row>
    <row r="61956" spans="14:16">
      <c r="N61956" s="102"/>
      <c r="O61956" s="93"/>
      <c r="P61956" s="93"/>
    </row>
    <row r="61957" spans="14:16">
      <c r="N61957" s="102"/>
      <c r="O61957" s="93"/>
      <c r="P61957" s="93"/>
    </row>
    <row r="61958" spans="14:16">
      <c r="N61958" s="102"/>
      <c r="O61958" s="93"/>
      <c r="P61958" s="93"/>
    </row>
    <row r="61959" spans="14:16">
      <c r="N61959" s="102"/>
      <c r="O61959" s="93"/>
      <c r="P61959" s="93"/>
    </row>
    <row r="61960" spans="14:16">
      <c r="N61960" s="102"/>
      <c r="O61960" s="93"/>
      <c r="P61960" s="93"/>
    </row>
    <row r="61961" spans="14:16">
      <c r="N61961" s="102"/>
      <c r="O61961" s="93"/>
      <c r="P61961" s="93"/>
    </row>
    <row r="61962" spans="14:16">
      <c r="N61962" s="102"/>
      <c r="O61962" s="93"/>
      <c r="P61962" s="93"/>
    </row>
    <row r="61963" spans="14:16">
      <c r="N61963" s="102"/>
      <c r="O61963" s="93"/>
      <c r="P61963" s="93"/>
    </row>
    <row r="61964" spans="14:16">
      <c r="N61964" s="102"/>
      <c r="O61964" s="93"/>
      <c r="P61964" s="93"/>
    </row>
    <row r="61965" spans="14:16">
      <c r="N61965" s="102"/>
      <c r="O61965" s="93"/>
      <c r="P61965" s="93"/>
    </row>
    <row r="61966" spans="14:16">
      <c r="N61966" s="102"/>
      <c r="O61966" s="93"/>
      <c r="P61966" s="93"/>
    </row>
    <row r="61967" spans="14:16">
      <c r="N61967" s="102"/>
      <c r="O61967" s="93"/>
      <c r="P61967" s="93"/>
    </row>
    <row r="61968" spans="14:16">
      <c r="N61968" s="102"/>
      <c r="O61968" s="93"/>
      <c r="P61968" s="93"/>
    </row>
    <row r="61969" spans="14:16">
      <c r="N61969" s="102"/>
      <c r="O61969" s="93"/>
      <c r="P61969" s="93"/>
    </row>
    <row r="61970" spans="14:16">
      <c r="N61970" s="102"/>
      <c r="O61970" s="93"/>
      <c r="P61970" s="93"/>
    </row>
    <row r="61971" spans="14:16">
      <c r="N61971" s="102"/>
      <c r="O61971" s="93"/>
      <c r="P61971" s="93"/>
    </row>
    <row r="61972" spans="14:16">
      <c r="N61972" s="102"/>
      <c r="O61972" s="93"/>
      <c r="P61972" s="93"/>
    </row>
    <row r="61973" spans="14:16">
      <c r="N61973" s="102"/>
      <c r="O61973" s="93"/>
      <c r="P61973" s="93"/>
    </row>
    <row r="61974" spans="14:16">
      <c r="N61974" s="102"/>
      <c r="O61974" s="93"/>
      <c r="P61974" s="93"/>
    </row>
    <row r="61975" spans="14:16">
      <c r="N61975" s="102"/>
      <c r="O61975" s="93"/>
      <c r="P61975" s="93"/>
    </row>
    <row r="61976" spans="14:16">
      <c r="N61976" s="102"/>
      <c r="O61976" s="93"/>
      <c r="P61976" s="93"/>
    </row>
    <row r="61977" spans="14:16">
      <c r="N61977" s="102"/>
      <c r="O61977" s="93"/>
      <c r="P61977" s="93"/>
    </row>
    <row r="61978" spans="14:16">
      <c r="N61978" s="102"/>
      <c r="O61978" s="93"/>
      <c r="P61978" s="93"/>
    </row>
    <row r="61979" spans="14:16">
      <c r="N61979" s="102"/>
      <c r="O61979" s="93"/>
      <c r="P61979" s="93"/>
    </row>
    <row r="61980" spans="14:16">
      <c r="N61980" s="102"/>
      <c r="O61980" s="93"/>
      <c r="P61980" s="93"/>
    </row>
    <row r="61981" spans="14:16">
      <c r="N61981" s="102"/>
      <c r="O61981" s="93"/>
      <c r="P61981" s="93"/>
    </row>
    <row r="61982" spans="14:16">
      <c r="N61982" s="102"/>
      <c r="O61982" s="93"/>
      <c r="P61982" s="93"/>
    </row>
    <row r="61983" spans="14:16">
      <c r="N61983" s="102"/>
      <c r="O61983" s="93"/>
      <c r="P61983" s="93"/>
    </row>
    <row r="61984" spans="14:16">
      <c r="N61984" s="102"/>
      <c r="O61984" s="93"/>
      <c r="P61984" s="93"/>
    </row>
    <row r="61985" spans="14:16">
      <c r="N61985" s="102"/>
      <c r="O61985" s="93"/>
      <c r="P61985" s="93"/>
    </row>
    <row r="61986" spans="14:16">
      <c r="N61986" s="102"/>
      <c r="O61986" s="93"/>
      <c r="P61986" s="93"/>
    </row>
    <row r="61987" spans="14:16">
      <c r="N61987" s="102"/>
      <c r="O61987" s="93"/>
      <c r="P61987" s="93"/>
    </row>
    <row r="61988" spans="14:16">
      <c r="N61988" s="102"/>
      <c r="O61988" s="93"/>
      <c r="P61988" s="93"/>
    </row>
    <row r="61989" spans="14:16">
      <c r="N61989" s="102"/>
      <c r="O61989" s="93"/>
      <c r="P61989" s="93"/>
    </row>
    <row r="61990" spans="14:16">
      <c r="N61990" s="102"/>
      <c r="O61990" s="93"/>
      <c r="P61990" s="93"/>
    </row>
    <row r="61991" spans="14:16">
      <c r="N61991" s="102"/>
      <c r="O61991" s="93"/>
      <c r="P61991" s="93"/>
    </row>
    <row r="61992" spans="14:16">
      <c r="N61992" s="102"/>
      <c r="O61992" s="93"/>
      <c r="P61992" s="93"/>
    </row>
    <row r="61993" spans="14:16">
      <c r="N61993" s="102"/>
      <c r="O61993" s="93"/>
      <c r="P61993" s="93"/>
    </row>
    <row r="61994" spans="14:16">
      <c r="N61994" s="102"/>
      <c r="O61994" s="93"/>
      <c r="P61994" s="93"/>
    </row>
    <row r="61995" spans="14:16">
      <c r="N61995" s="102"/>
      <c r="O61995" s="93"/>
      <c r="P61995" s="93"/>
    </row>
    <row r="61996" spans="14:16">
      <c r="N61996" s="102"/>
      <c r="O61996" s="93"/>
      <c r="P61996" s="93"/>
    </row>
    <row r="61997" spans="14:16">
      <c r="N61997" s="102"/>
      <c r="O61997" s="93"/>
      <c r="P61997" s="93"/>
    </row>
    <row r="61998" spans="14:16">
      <c r="N61998" s="102"/>
      <c r="O61998" s="93"/>
      <c r="P61998" s="93"/>
    </row>
    <row r="61999" spans="14:16">
      <c r="N61999" s="102"/>
      <c r="O61999" s="93"/>
      <c r="P61999" s="93"/>
    </row>
    <row r="62000" spans="14:16">
      <c r="N62000" s="102"/>
      <c r="O62000" s="93"/>
      <c r="P62000" s="93"/>
    </row>
    <row r="62001" spans="14:16">
      <c r="N62001" s="102"/>
      <c r="O62001" s="93"/>
      <c r="P62001" s="93"/>
    </row>
    <row r="62002" spans="14:16">
      <c r="N62002" s="102"/>
      <c r="O62002" s="93"/>
      <c r="P62002" s="93"/>
    </row>
    <row r="62003" spans="14:16">
      <c r="N62003" s="102"/>
      <c r="O62003" s="93"/>
      <c r="P62003" s="93"/>
    </row>
    <row r="62004" spans="14:16">
      <c r="N62004" s="102"/>
      <c r="O62004" s="93"/>
      <c r="P62004" s="93"/>
    </row>
    <row r="62005" spans="14:16">
      <c r="N62005" s="102"/>
      <c r="O62005" s="93"/>
      <c r="P62005" s="93"/>
    </row>
    <row r="62006" spans="14:16">
      <c r="N62006" s="102"/>
      <c r="O62006" s="93"/>
      <c r="P62006" s="93"/>
    </row>
    <row r="62007" spans="14:16">
      <c r="N62007" s="102"/>
      <c r="O62007" s="93"/>
      <c r="P62007" s="93"/>
    </row>
    <row r="62008" spans="14:16">
      <c r="N62008" s="102"/>
      <c r="O62008" s="93"/>
      <c r="P62008" s="93"/>
    </row>
    <row r="62009" spans="14:16">
      <c r="N62009" s="102"/>
      <c r="O62009" s="93"/>
      <c r="P62009" s="93"/>
    </row>
    <row r="62010" spans="14:16">
      <c r="N62010" s="102"/>
      <c r="O62010" s="93"/>
      <c r="P62010" s="93"/>
    </row>
    <row r="62011" spans="14:16">
      <c r="N62011" s="102"/>
      <c r="O62011" s="93"/>
      <c r="P62011" s="93"/>
    </row>
    <row r="62012" spans="14:16">
      <c r="N62012" s="102"/>
      <c r="O62012" s="93"/>
      <c r="P62012" s="93"/>
    </row>
    <row r="62013" spans="14:16">
      <c r="N62013" s="102"/>
      <c r="O62013" s="93"/>
      <c r="P62013" s="93"/>
    </row>
    <row r="62014" spans="14:16">
      <c r="N62014" s="102"/>
      <c r="O62014" s="93"/>
      <c r="P62014" s="93"/>
    </row>
    <row r="62015" spans="14:16">
      <c r="N62015" s="102"/>
      <c r="O62015" s="93"/>
      <c r="P62015" s="93"/>
    </row>
    <row r="62016" spans="14:16">
      <c r="N62016" s="102"/>
      <c r="O62016" s="93"/>
      <c r="P62016" s="93"/>
    </row>
    <row r="62017" spans="14:16">
      <c r="N62017" s="102"/>
      <c r="O62017" s="93"/>
      <c r="P62017" s="93"/>
    </row>
    <row r="62018" spans="14:16">
      <c r="N62018" s="102"/>
      <c r="O62018" s="93"/>
      <c r="P62018" s="93"/>
    </row>
    <row r="62019" spans="14:16">
      <c r="N62019" s="102"/>
      <c r="O62019" s="93"/>
      <c r="P62019" s="93"/>
    </row>
    <row r="62020" spans="14:16">
      <c r="N62020" s="102"/>
      <c r="O62020" s="93"/>
      <c r="P62020" s="93"/>
    </row>
    <row r="62021" spans="14:16">
      <c r="N62021" s="102"/>
      <c r="O62021" s="93"/>
      <c r="P62021" s="93"/>
    </row>
    <row r="62022" spans="14:16">
      <c r="N62022" s="102"/>
      <c r="O62022" s="93"/>
      <c r="P62022" s="93"/>
    </row>
    <row r="62023" spans="14:16">
      <c r="N62023" s="102"/>
      <c r="O62023" s="93"/>
      <c r="P62023" s="93"/>
    </row>
    <row r="62024" spans="14:16">
      <c r="N62024" s="102"/>
      <c r="O62024" s="93"/>
      <c r="P62024" s="93"/>
    </row>
    <row r="62025" spans="14:16">
      <c r="N62025" s="102"/>
      <c r="O62025" s="93"/>
      <c r="P62025" s="93"/>
    </row>
    <row r="62026" spans="14:16">
      <c r="N62026" s="102"/>
      <c r="O62026" s="93"/>
      <c r="P62026" s="93"/>
    </row>
    <row r="62027" spans="14:16">
      <c r="N62027" s="102"/>
      <c r="O62027" s="93"/>
      <c r="P62027" s="93"/>
    </row>
    <row r="62028" spans="14:16">
      <c r="N62028" s="102"/>
      <c r="O62028" s="93"/>
      <c r="P62028" s="93"/>
    </row>
    <row r="62029" spans="14:16">
      <c r="N62029" s="102"/>
      <c r="O62029" s="93"/>
      <c r="P62029" s="93"/>
    </row>
    <row r="62030" spans="14:16">
      <c r="N62030" s="102"/>
      <c r="O62030" s="93"/>
      <c r="P62030" s="93"/>
    </row>
    <row r="62031" spans="14:16">
      <c r="N62031" s="102"/>
      <c r="O62031" s="93"/>
      <c r="P62031" s="93"/>
    </row>
    <row r="62032" spans="14:16">
      <c r="N62032" s="102"/>
      <c r="O62032" s="93"/>
      <c r="P62032" s="93"/>
    </row>
    <row r="62033" spans="14:16">
      <c r="N62033" s="102"/>
      <c r="O62033" s="93"/>
      <c r="P62033" s="93"/>
    </row>
    <row r="62034" spans="14:16">
      <c r="N62034" s="102"/>
      <c r="O62034" s="93"/>
      <c r="P62034" s="93"/>
    </row>
    <row r="62035" spans="14:16">
      <c r="N62035" s="102"/>
      <c r="O62035" s="93"/>
      <c r="P62035" s="93"/>
    </row>
    <row r="62036" spans="14:16">
      <c r="N62036" s="102"/>
      <c r="O62036" s="93"/>
      <c r="P62036" s="93"/>
    </row>
    <row r="62037" spans="14:16">
      <c r="N62037" s="102"/>
      <c r="O62037" s="93"/>
      <c r="P62037" s="93"/>
    </row>
    <row r="62038" spans="14:16">
      <c r="N62038" s="102"/>
      <c r="O62038" s="93"/>
      <c r="P62038" s="93"/>
    </row>
    <row r="62039" spans="14:16">
      <c r="N62039" s="102"/>
      <c r="O62039" s="93"/>
      <c r="P62039" s="93"/>
    </row>
    <row r="62040" spans="14:16">
      <c r="N62040" s="102"/>
      <c r="O62040" s="93"/>
      <c r="P62040" s="93"/>
    </row>
    <row r="62041" spans="14:16">
      <c r="N62041" s="102"/>
      <c r="O62041" s="93"/>
      <c r="P62041" s="93"/>
    </row>
    <row r="62042" spans="14:16">
      <c r="N62042" s="102"/>
      <c r="O62042" s="93"/>
      <c r="P62042" s="93"/>
    </row>
    <row r="62043" spans="14:16">
      <c r="N62043" s="102"/>
      <c r="O62043" s="93"/>
      <c r="P62043" s="93"/>
    </row>
    <row r="62044" spans="14:16">
      <c r="N62044" s="102"/>
      <c r="O62044" s="93"/>
      <c r="P62044" s="93"/>
    </row>
    <row r="62045" spans="14:16">
      <c r="N62045" s="102"/>
      <c r="O62045" s="93"/>
      <c r="P62045" s="93"/>
    </row>
    <row r="62046" spans="14:16">
      <c r="N62046" s="102"/>
      <c r="O62046" s="93"/>
      <c r="P62046" s="93"/>
    </row>
    <row r="62047" spans="14:16">
      <c r="N62047" s="102"/>
      <c r="O62047" s="93"/>
      <c r="P62047" s="93"/>
    </row>
    <row r="62048" spans="14:16">
      <c r="N62048" s="102"/>
      <c r="O62048" s="93"/>
      <c r="P62048" s="93"/>
    </row>
    <row r="62049" spans="14:16">
      <c r="N62049" s="102"/>
      <c r="O62049" s="93"/>
      <c r="P62049" s="93"/>
    </row>
    <row r="62050" spans="14:16">
      <c r="N62050" s="102"/>
      <c r="O62050" s="93"/>
      <c r="P62050" s="93"/>
    </row>
    <row r="62051" spans="14:16">
      <c r="N62051" s="102"/>
      <c r="O62051" s="93"/>
      <c r="P62051" s="93"/>
    </row>
    <row r="62052" spans="14:16">
      <c r="N62052" s="102"/>
      <c r="O62052" s="93"/>
      <c r="P62052" s="93"/>
    </row>
    <row r="62053" spans="14:16">
      <c r="N62053" s="102"/>
      <c r="O62053" s="93"/>
      <c r="P62053" s="93"/>
    </row>
    <row r="62054" spans="14:16">
      <c r="N62054" s="102"/>
      <c r="O62054" s="93"/>
      <c r="P62054" s="93"/>
    </row>
    <row r="62055" spans="14:16">
      <c r="N62055" s="102"/>
      <c r="O62055" s="93"/>
      <c r="P62055" s="93"/>
    </row>
    <row r="62056" spans="14:16">
      <c r="N62056" s="102"/>
      <c r="O62056" s="93"/>
      <c r="P62056" s="93"/>
    </row>
    <row r="62057" spans="14:16">
      <c r="N62057" s="102"/>
      <c r="O62057" s="93"/>
      <c r="P62057" s="93"/>
    </row>
    <row r="62058" spans="14:16">
      <c r="N62058" s="102"/>
      <c r="O62058" s="93"/>
      <c r="P62058" s="93"/>
    </row>
    <row r="62059" spans="14:16">
      <c r="N62059" s="102"/>
      <c r="O62059" s="93"/>
      <c r="P62059" s="93"/>
    </row>
    <row r="62060" spans="14:16">
      <c r="N62060" s="102"/>
      <c r="O62060" s="93"/>
      <c r="P62060" s="93"/>
    </row>
    <row r="62061" spans="14:16">
      <c r="N62061" s="102"/>
      <c r="O62061" s="93"/>
      <c r="P62061" s="93"/>
    </row>
    <row r="62062" spans="14:16">
      <c r="N62062" s="102"/>
      <c r="O62062" s="93"/>
      <c r="P62062" s="93"/>
    </row>
    <row r="62063" spans="14:16">
      <c r="N62063" s="102"/>
      <c r="O62063" s="93"/>
      <c r="P62063" s="93"/>
    </row>
    <row r="62064" spans="14:16">
      <c r="N62064" s="102"/>
      <c r="O62064" s="93"/>
      <c r="P62064" s="93"/>
    </row>
    <row r="62065" spans="14:16">
      <c r="N62065" s="102"/>
      <c r="O62065" s="93"/>
      <c r="P62065" s="93"/>
    </row>
    <row r="62066" spans="14:16">
      <c r="N62066" s="102"/>
      <c r="O62066" s="93"/>
      <c r="P62066" s="93"/>
    </row>
    <row r="62067" spans="14:16">
      <c r="N62067" s="102"/>
      <c r="O62067" s="93"/>
      <c r="P62067" s="93"/>
    </row>
    <row r="62068" spans="14:16">
      <c r="N62068" s="102"/>
      <c r="O62068" s="93"/>
      <c r="P62068" s="93"/>
    </row>
    <row r="62069" spans="14:16">
      <c r="N62069" s="102"/>
      <c r="O62069" s="93"/>
      <c r="P62069" s="93"/>
    </row>
    <row r="62070" spans="14:16">
      <c r="N62070" s="102"/>
      <c r="O62070" s="93"/>
      <c r="P62070" s="93"/>
    </row>
    <row r="62071" spans="14:16">
      <c r="N62071" s="102"/>
      <c r="O62071" s="93"/>
      <c r="P62071" s="93"/>
    </row>
    <row r="62072" spans="14:16">
      <c r="N62072" s="102"/>
      <c r="O62072" s="93"/>
      <c r="P62072" s="93"/>
    </row>
    <row r="62073" spans="14:16">
      <c r="N62073" s="102"/>
      <c r="O62073" s="93"/>
      <c r="P62073" s="93"/>
    </row>
    <row r="62074" spans="14:16">
      <c r="N62074" s="102"/>
      <c r="O62074" s="93"/>
      <c r="P62074" s="93"/>
    </row>
    <row r="62075" spans="14:16">
      <c r="N62075" s="102"/>
      <c r="O62075" s="93"/>
      <c r="P62075" s="93"/>
    </row>
    <row r="62076" spans="14:16">
      <c r="N62076" s="102"/>
      <c r="O62076" s="93"/>
      <c r="P62076" s="93"/>
    </row>
    <row r="62077" spans="14:16">
      <c r="N62077" s="102"/>
      <c r="O62077" s="93"/>
      <c r="P62077" s="93"/>
    </row>
    <row r="62078" spans="14:16">
      <c r="N62078" s="102"/>
      <c r="O62078" s="93"/>
      <c r="P62078" s="93"/>
    </row>
    <row r="62079" spans="14:16">
      <c r="N62079" s="102"/>
      <c r="O62079" s="93"/>
      <c r="P62079" s="93"/>
    </row>
    <row r="62080" spans="14:16">
      <c r="N62080" s="102"/>
      <c r="O62080" s="93"/>
      <c r="P62080" s="93"/>
    </row>
    <row r="62081" spans="14:16">
      <c r="N62081" s="102"/>
      <c r="O62081" s="93"/>
      <c r="P62081" s="93"/>
    </row>
    <row r="62082" spans="14:16">
      <c r="N62082" s="102"/>
      <c r="O62082" s="93"/>
      <c r="P62082" s="93"/>
    </row>
    <row r="62083" spans="14:16">
      <c r="N62083" s="102"/>
      <c r="O62083" s="93"/>
      <c r="P62083" s="93"/>
    </row>
    <row r="62084" spans="14:16">
      <c r="N62084" s="102"/>
      <c r="O62084" s="93"/>
      <c r="P62084" s="93"/>
    </row>
    <row r="62085" spans="14:16">
      <c r="N62085" s="102"/>
      <c r="O62085" s="93"/>
      <c r="P62085" s="93"/>
    </row>
    <row r="62086" spans="14:16">
      <c r="N62086" s="102"/>
      <c r="O62086" s="93"/>
      <c r="P62086" s="93"/>
    </row>
    <row r="62087" spans="14:16">
      <c r="N62087" s="102"/>
      <c r="O62087" s="93"/>
      <c r="P62087" s="93"/>
    </row>
    <row r="62088" spans="14:16">
      <c r="N62088" s="102"/>
      <c r="O62088" s="93"/>
      <c r="P62088" s="93"/>
    </row>
    <row r="62089" spans="14:16">
      <c r="N62089" s="102"/>
      <c r="O62089" s="93"/>
      <c r="P62089" s="93"/>
    </row>
    <row r="62090" spans="14:16">
      <c r="N62090" s="102"/>
      <c r="O62090" s="93"/>
      <c r="P62090" s="93"/>
    </row>
    <row r="62091" spans="14:16">
      <c r="N62091" s="102"/>
      <c r="O62091" s="93"/>
      <c r="P62091" s="93"/>
    </row>
    <row r="62092" spans="14:16">
      <c r="N62092" s="102"/>
      <c r="O62092" s="93"/>
      <c r="P62092" s="93"/>
    </row>
    <row r="62093" spans="14:16">
      <c r="N62093" s="102"/>
      <c r="O62093" s="93"/>
      <c r="P62093" s="93"/>
    </row>
    <row r="62094" spans="14:16">
      <c r="N62094" s="102"/>
      <c r="O62094" s="93"/>
      <c r="P62094" s="93"/>
    </row>
    <row r="62095" spans="14:16">
      <c r="N62095" s="102"/>
      <c r="O62095" s="93"/>
      <c r="P62095" s="93"/>
    </row>
    <row r="62096" spans="14:16">
      <c r="N62096" s="102"/>
      <c r="O62096" s="93"/>
      <c r="P62096" s="93"/>
    </row>
    <row r="62097" spans="14:16">
      <c r="N62097" s="102"/>
      <c r="O62097" s="93"/>
      <c r="P62097" s="93"/>
    </row>
    <row r="62098" spans="14:16">
      <c r="N62098" s="102"/>
      <c r="O62098" s="93"/>
      <c r="P62098" s="93"/>
    </row>
    <row r="62099" spans="14:16">
      <c r="N62099" s="102"/>
      <c r="O62099" s="93"/>
      <c r="P62099" s="93"/>
    </row>
    <row r="62100" spans="14:16">
      <c r="N62100" s="102"/>
      <c r="O62100" s="93"/>
      <c r="P62100" s="93"/>
    </row>
    <row r="62101" spans="14:16">
      <c r="N62101" s="102"/>
      <c r="O62101" s="93"/>
      <c r="P62101" s="93"/>
    </row>
    <row r="62102" spans="14:16">
      <c r="N62102" s="102"/>
      <c r="O62102" s="93"/>
      <c r="P62102" s="93"/>
    </row>
    <row r="62103" spans="14:16">
      <c r="N62103" s="102"/>
      <c r="O62103" s="93"/>
      <c r="P62103" s="93"/>
    </row>
    <row r="62104" spans="14:16">
      <c r="N62104" s="102"/>
      <c r="O62104" s="93"/>
      <c r="P62104" s="93"/>
    </row>
    <row r="62105" spans="14:16">
      <c r="N62105" s="102"/>
      <c r="O62105" s="93"/>
      <c r="P62105" s="93"/>
    </row>
    <row r="62106" spans="14:16">
      <c r="N62106" s="102"/>
      <c r="O62106" s="93"/>
      <c r="P62106" s="93"/>
    </row>
    <row r="62107" spans="14:16">
      <c r="N62107" s="102"/>
      <c r="O62107" s="93"/>
      <c r="P62107" s="93"/>
    </row>
    <row r="62108" spans="14:16">
      <c r="N62108" s="102"/>
      <c r="O62108" s="93"/>
      <c r="P62108" s="93"/>
    </row>
    <row r="62109" spans="14:16">
      <c r="N62109" s="102"/>
      <c r="O62109" s="93"/>
      <c r="P62109" s="93"/>
    </row>
    <row r="62110" spans="14:16">
      <c r="N62110" s="102"/>
      <c r="O62110" s="93"/>
      <c r="P62110" s="93"/>
    </row>
    <row r="62111" spans="14:16">
      <c r="N62111" s="102"/>
      <c r="O62111" s="93"/>
      <c r="P62111" s="93"/>
    </row>
    <row r="62112" spans="14:16">
      <c r="N62112" s="102"/>
      <c r="O62112" s="93"/>
      <c r="P62112" s="93"/>
    </row>
    <row r="62113" spans="14:16">
      <c r="N62113" s="102"/>
      <c r="O62113" s="93"/>
      <c r="P62113" s="93"/>
    </row>
    <row r="62114" spans="14:16">
      <c r="N62114" s="102"/>
      <c r="O62114" s="93"/>
      <c r="P62114" s="93"/>
    </row>
    <row r="62115" spans="14:16">
      <c r="N62115" s="102"/>
      <c r="O62115" s="93"/>
      <c r="P62115" s="93"/>
    </row>
    <row r="62116" spans="14:16">
      <c r="N62116" s="102"/>
      <c r="O62116" s="93"/>
      <c r="P62116" s="93"/>
    </row>
    <row r="62117" spans="14:16">
      <c r="N62117" s="102"/>
      <c r="O62117" s="93"/>
      <c r="P62117" s="93"/>
    </row>
    <row r="62118" spans="14:16">
      <c r="N62118" s="102"/>
      <c r="O62118" s="93"/>
      <c r="P62118" s="93"/>
    </row>
    <row r="62119" spans="14:16">
      <c r="N62119" s="102"/>
      <c r="O62119" s="93"/>
      <c r="P62119" s="93"/>
    </row>
    <row r="62120" spans="14:16">
      <c r="N62120" s="102"/>
      <c r="O62120" s="93"/>
      <c r="P62120" s="93"/>
    </row>
    <row r="62121" spans="14:16">
      <c r="N62121" s="102"/>
      <c r="O62121" s="93"/>
      <c r="P62121" s="93"/>
    </row>
    <row r="62122" spans="14:16">
      <c r="N62122" s="102"/>
      <c r="O62122" s="93"/>
      <c r="P62122" s="93"/>
    </row>
    <row r="62123" spans="14:16">
      <c r="N62123" s="102"/>
      <c r="O62123" s="93"/>
      <c r="P62123" s="93"/>
    </row>
    <row r="62124" spans="14:16">
      <c r="N62124" s="102"/>
      <c r="O62124" s="93"/>
      <c r="P62124" s="93"/>
    </row>
    <row r="62125" spans="14:16">
      <c r="N62125" s="102"/>
      <c r="O62125" s="93"/>
      <c r="P62125" s="93"/>
    </row>
    <row r="62126" spans="14:16">
      <c r="N62126" s="102"/>
      <c r="O62126" s="93"/>
      <c r="P62126" s="93"/>
    </row>
    <row r="62127" spans="14:16">
      <c r="N62127" s="102"/>
      <c r="O62127" s="93"/>
      <c r="P62127" s="93"/>
    </row>
    <row r="62128" spans="14:16">
      <c r="N62128" s="102"/>
      <c r="O62128" s="93"/>
      <c r="P62128" s="93"/>
    </row>
    <row r="62129" spans="14:16">
      <c r="N62129" s="102"/>
      <c r="O62129" s="93"/>
      <c r="P62129" s="93"/>
    </row>
    <row r="62130" spans="14:16">
      <c r="N62130" s="102"/>
      <c r="O62130" s="93"/>
      <c r="P62130" s="93"/>
    </row>
    <row r="62131" spans="14:16">
      <c r="N62131" s="102"/>
      <c r="O62131" s="93"/>
      <c r="P62131" s="93"/>
    </row>
    <row r="62132" spans="14:16">
      <c r="N62132" s="102"/>
      <c r="O62132" s="93"/>
      <c r="P62132" s="93"/>
    </row>
    <row r="62133" spans="14:16">
      <c r="N62133" s="102"/>
      <c r="O62133" s="93"/>
      <c r="P62133" s="93"/>
    </row>
    <row r="62134" spans="14:16">
      <c r="N62134" s="102"/>
      <c r="O62134" s="93"/>
      <c r="P62134" s="93"/>
    </row>
    <row r="62135" spans="14:16">
      <c r="N62135" s="102"/>
      <c r="O62135" s="93"/>
      <c r="P62135" s="93"/>
    </row>
    <row r="62136" spans="14:16">
      <c r="N62136" s="102"/>
      <c r="O62136" s="93"/>
      <c r="P62136" s="93"/>
    </row>
    <row r="62137" spans="14:16">
      <c r="N62137" s="102"/>
      <c r="O62137" s="93"/>
      <c r="P62137" s="93"/>
    </row>
    <row r="62138" spans="14:16">
      <c r="N62138" s="102"/>
      <c r="O62138" s="93"/>
      <c r="P62138" s="93"/>
    </row>
    <row r="62139" spans="14:16">
      <c r="N62139" s="102"/>
      <c r="O62139" s="93"/>
      <c r="P62139" s="93"/>
    </row>
    <row r="62140" spans="14:16">
      <c r="N62140" s="102"/>
      <c r="O62140" s="93"/>
      <c r="P62140" s="93"/>
    </row>
    <row r="62141" spans="14:16">
      <c r="N62141" s="102"/>
      <c r="O62141" s="93"/>
      <c r="P62141" s="93"/>
    </row>
    <row r="62142" spans="14:16">
      <c r="N62142" s="102"/>
      <c r="O62142" s="93"/>
      <c r="P62142" s="93"/>
    </row>
    <row r="62143" spans="14:16">
      <c r="N62143" s="102"/>
      <c r="O62143" s="93"/>
      <c r="P62143" s="93"/>
    </row>
    <row r="62144" spans="14:16">
      <c r="N62144" s="102"/>
      <c r="O62144" s="93"/>
      <c r="P62144" s="93"/>
    </row>
    <row r="62145" spans="14:16">
      <c r="N62145" s="102"/>
      <c r="O62145" s="93"/>
      <c r="P62145" s="93"/>
    </row>
    <row r="62146" spans="14:16">
      <c r="N62146" s="102"/>
      <c r="O62146" s="93"/>
      <c r="P62146" s="93"/>
    </row>
    <row r="62147" spans="14:16">
      <c r="N62147" s="102"/>
      <c r="O62147" s="93"/>
      <c r="P62147" s="93"/>
    </row>
    <row r="62148" spans="14:16">
      <c r="N62148" s="102"/>
      <c r="O62148" s="93"/>
      <c r="P62148" s="93"/>
    </row>
    <row r="62149" spans="14:16">
      <c r="N62149" s="102"/>
      <c r="O62149" s="93"/>
      <c r="P62149" s="93"/>
    </row>
    <row r="62150" spans="14:16">
      <c r="N62150" s="102"/>
      <c r="O62150" s="93"/>
      <c r="P62150" s="93"/>
    </row>
    <row r="62151" spans="14:16">
      <c r="N62151" s="102"/>
      <c r="O62151" s="93"/>
      <c r="P62151" s="93"/>
    </row>
    <row r="62152" spans="14:16">
      <c r="N62152" s="102"/>
      <c r="O62152" s="93"/>
      <c r="P62152" s="93"/>
    </row>
    <row r="62153" spans="14:16">
      <c r="N62153" s="102"/>
      <c r="O62153" s="93"/>
      <c r="P62153" s="93"/>
    </row>
    <row r="62154" spans="14:16">
      <c r="N62154" s="102"/>
      <c r="O62154" s="93"/>
      <c r="P62154" s="93"/>
    </row>
    <row r="62155" spans="14:16">
      <c r="N62155" s="102"/>
      <c r="O62155" s="93"/>
      <c r="P62155" s="93"/>
    </row>
    <row r="62156" spans="14:16">
      <c r="N62156" s="102"/>
      <c r="O62156" s="93"/>
      <c r="P62156" s="93"/>
    </row>
    <row r="62157" spans="14:16">
      <c r="N62157" s="102"/>
      <c r="O62157" s="93"/>
      <c r="P62157" s="93"/>
    </row>
    <row r="62158" spans="14:16">
      <c r="N62158" s="102"/>
      <c r="O62158" s="93"/>
      <c r="P62158" s="93"/>
    </row>
    <row r="62159" spans="14:16">
      <c r="N62159" s="102"/>
      <c r="O62159" s="93"/>
      <c r="P62159" s="93"/>
    </row>
    <row r="62160" spans="14:16">
      <c r="N62160" s="102"/>
      <c r="O62160" s="93"/>
      <c r="P62160" s="93"/>
    </row>
    <row r="62161" spans="14:16">
      <c r="N62161" s="102"/>
      <c r="O62161" s="93"/>
      <c r="P62161" s="93"/>
    </row>
    <row r="62162" spans="14:16">
      <c r="N62162" s="102"/>
      <c r="O62162" s="93"/>
      <c r="P62162" s="93"/>
    </row>
    <row r="62163" spans="14:16">
      <c r="N62163" s="102"/>
      <c r="O62163" s="93"/>
      <c r="P62163" s="93"/>
    </row>
    <row r="62164" spans="14:16">
      <c r="N62164" s="102"/>
      <c r="O62164" s="93"/>
      <c r="P62164" s="93"/>
    </row>
    <row r="62165" spans="14:16">
      <c r="N62165" s="102"/>
      <c r="O62165" s="93"/>
      <c r="P62165" s="93"/>
    </row>
    <row r="62166" spans="14:16">
      <c r="N62166" s="102"/>
      <c r="O62166" s="93"/>
      <c r="P62166" s="93"/>
    </row>
    <row r="62167" spans="14:16">
      <c r="N62167" s="102"/>
      <c r="O62167" s="93"/>
      <c r="P62167" s="93"/>
    </row>
    <row r="62168" spans="14:16">
      <c r="N62168" s="102"/>
      <c r="O62168" s="93"/>
      <c r="P62168" s="93"/>
    </row>
    <row r="62169" spans="14:16">
      <c r="N62169" s="102"/>
      <c r="O62169" s="93"/>
      <c r="P62169" s="93"/>
    </row>
    <row r="62170" spans="14:16">
      <c r="N62170" s="102"/>
      <c r="O62170" s="93"/>
      <c r="P62170" s="93"/>
    </row>
    <row r="62171" spans="14:16">
      <c r="N62171" s="102"/>
      <c r="O62171" s="93"/>
      <c r="P62171" s="93"/>
    </row>
    <row r="62172" spans="14:16">
      <c r="N62172" s="102"/>
      <c r="O62172" s="93"/>
      <c r="P62172" s="93"/>
    </row>
    <row r="62173" spans="14:16">
      <c r="N62173" s="102"/>
      <c r="O62173" s="93"/>
      <c r="P62173" s="93"/>
    </row>
    <row r="62174" spans="14:16">
      <c r="N62174" s="102"/>
      <c r="O62174" s="93"/>
      <c r="P62174" s="93"/>
    </row>
    <row r="62175" spans="14:16">
      <c r="N62175" s="102"/>
      <c r="O62175" s="93"/>
      <c r="P62175" s="93"/>
    </row>
    <row r="62176" spans="14:16">
      <c r="N62176" s="102"/>
      <c r="O62176" s="93"/>
      <c r="P62176" s="93"/>
    </row>
    <row r="62177" spans="14:16">
      <c r="N62177" s="102"/>
      <c r="O62177" s="93"/>
      <c r="P62177" s="93"/>
    </row>
    <row r="62178" spans="14:16">
      <c r="N62178" s="102"/>
      <c r="O62178" s="93"/>
      <c r="P62178" s="93"/>
    </row>
    <row r="62179" spans="14:16">
      <c r="N62179" s="102"/>
      <c r="O62179" s="93"/>
      <c r="P62179" s="93"/>
    </row>
    <row r="62180" spans="14:16">
      <c r="N62180" s="102"/>
      <c r="O62180" s="93"/>
      <c r="P62180" s="93"/>
    </row>
    <row r="62181" spans="14:16">
      <c r="N62181" s="102"/>
      <c r="O62181" s="93"/>
      <c r="P62181" s="93"/>
    </row>
    <row r="62182" spans="14:16">
      <c r="N62182" s="102"/>
      <c r="O62182" s="93"/>
      <c r="P62182" s="93"/>
    </row>
    <row r="62183" spans="14:16">
      <c r="N62183" s="102"/>
      <c r="O62183" s="93"/>
      <c r="P62183" s="93"/>
    </row>
    <row r="62184" spans="14:16">
      <c r="N62184" s="102"/>
      <c r="O62184" s="93"/>
      <c r="P62184" s="93"/>
    </row>
    <row r="62185" spans="14:16">
      <c r="N62185" s="102"/>
      <c r="O62185" s="93"/>
      <c r="P62185" s="93"/>
    </row>
    <row r="62186" spans="14:16">
      <c r="N62186" s="102"/>
      <c r="O62186" s="93"/>
      <c r="P62186" s="93"/>
    </row>
    <row r="62187" spans="14:16">
      <c r="N62187" s="102"/>
      <c r="O62187" s="93"/>
      <c r="P62187" s="93"/>
    </row>
    <row r="62188" spans="14:16">
      <c r="N62188" s="102"/>
      <c r="O62188" s="93"/>
      <c r="P62188" s="93"/>
    </row>
    <row r="62189" spans="14:16">
      <c r="N62189" s="102"/>
      <c r="O62189" s="93"/>
      <c r="P62189" s="93"/>
    </row>
    <row r="62190" spans="14:16">
      <c r="N62190" s="102"/>
      <c r="O62190" s="93"/>
      <c r="P62190" s="93"/>
    </row>
    <row r="62191" spans="14:16">
      <c r="N62191" s="102"/>
      <c r="O62191" s="93"/>
      <c r="P62191" s="93"/>
    </row>
    <row r="62192" spans="14:16">
      <c r="N62192" s="102"/>
      <c r="O62192" s="93"/>
      <c r="P62192" s="93"/>
    </row>
    <row r="62193" spans="14:16">
      <c r="N62193" s="102"/>
      <c r="O62193" s="93"/>
      <c r="P62193" s="93"/>
    </row>
    <row r="62194" spans="14:16">
      <c r="N62194" s="102"/>
      <c r="O62194" s="93"/>
      <c r="P62194" s="93"/>
    </row>
    <row r="62195" spans="14:16">
      <c r="N62195" s="102"/>
      <c r="O62195" s="93"/>
      <c r="P62195" s="93"/>
    </row>
    <row r="62196" spans="14:16">
      <c r="N62196" s="102"/>
      <c r="O62196" s="93"/>
      <c r="P62196" s="93"/>
    </row>
    <row r="62197" spans="14:16">
      <c r="N62197" s="102"/>
      <c r="O62197" s="93"/>
      <c r="P62197" s="93"/>
    </row>
    <row r="62198" spans="14:16">
      <c r="N62198" s="102"/>
      <c r="O62198" s="93"/>
      <c r="P62198" s="93"/>
    </row>
    <row r="62199" spans="14:16">
      <c r="N62199" s="102"/>
      <c r="O62199" s="93"/>
      <c r="P62199" s="93"/>
    </row>
    <row r="62200" spans="14:16">
      <c r="N62200" s="102"/>
      <c r="O62200" s="93"/>
      <c r="P62200" s="93"/>
    </row>
    <row r="62201" spans="14:16">
      <c r="N62201" s="102"/>
      <c r="O62201" s="93"/>
      <c r="P62201" s="93"/>
    </row>
    <row r="62202" spans="14:16">
      <c r="N62202" s="102"/>
      <c r="O62202" s="93"/>
      <c r="P62202" s="93"/>
    </row>
    <row r="62203" spans="14:16">
      <c r="N62203" s="102"/>
      <c r="O62203" s="93"/>
      <c r="P62203" s="93"/>
    </row>
    <row r="62204" spans="14:16">
      <c r="N62204" s="102"/>
      <c r="O62204" s="93"/>
      <c r="P62204" s="93"/>
    </row>
    <row r="62205" spans="14:16">
      <c r="N62205" s="102"/>
      <c r="O62205" s="93"/>
      <c r="P62205" s="93"/>
    </row>
    <row r="62206" spans="14:16">
      <c r="N62206" s="102"/>
      <c r="O62206" s="93"/>
      <c r="P62206" s="93"/>
    </row>
    <row r="62207" spans="14:16">
      <c r="N62207" s="102"/>
      <c r="O62207" s="93"/>
      <c r="P62207" s="93"/>
    </row>
    <row r="62208" spans="14:16">
      <c r="N62208" s="102"/>
      <c r="O62208" s="93"/>
      <c r="P62208" s="93"/>
    </row>
    <row r="62209" spans="14:16">
      <c r="N62209" s="102"/>
      <c r="O62209" s="93"/>
      <c r="P62209" s="93"/>
    </row>
    <row r="62210" spans="14:16">
      <c r="N62210" s="102"/>
      <c r="O62210" s="93"/>
      <c r="P62210" s="93"/>
    </row>
    <row r="62211" spans="14:16">
      <c r="N62211" s="102"/>
      <c r="O62211" s="93"/>
      <c r="P62211" s="93"/>
    </row>
    <row r="62212" spans="14:16">
      <c r="N62212" s="102"/>
      <c r="O62212" s="93"/>
      <c r="P62212" s="93"/>
    </row>
    <row r="62213" spans="14:16">
      <c r="N62213" s="102"/>
      <c r="O62213" s="93"/>
      <c r="P62213" s="93"/>
    </row>
    <row r="62214" spans="14:16">
      <c r="N62214" s="102"/>
      <c r="O62214" s="93"/>
      <c r="P62214" s="93"/>
    </row>
    <row r="62215" spans="14:16">
      <c r="N62215" s="102"/>
      <c r="O62215" s="93"/>
      <c r="P62215" s="93"/>
    </row>
    <row r="62216" spans="14:16">
      <c r="N62216" s="102"/>
      <c r="O62216" s="93"/>
      <c r="P62216" s="93"/>
    </row>
    <row r="62217" spans="14:16">
      <c r="N62217" s="102"/>
      <c r="O62217" s="93"/>
      <c r="P62217" s="93"/>
    </row>
    <row r="62218" spans="14:16">
      <c r="N62218" s="102"/>
      <c r="O62218" s="93"/>
      <c r="P62218" s="93"/>
    </row>
    <row r="62219" spans="14:16">
      <c r="N62219" s="102"/>
      <c r="O62219" s="93"/>
      <c r="P62219" s="93"/>
    </row>
    <row r="62220" spans="14:16">
      <c r="N62220" s="102"/>
      <c r="O62220" s="93"/>
      <c r="P62220" s="93"/>
    </row>
    <row r="62221" spans="14:16">
      <c r="N62221" s="102"/>
      <c r="O62221" s="93"/>
      <c r="P62221" s="93"/>
    </row>
    <row r="62222" spans="14:16">
      <c r="N62222" s="102"/>
      <c r="O62222" s="93"/>
      <c r="P62222" s="93"/>
    </row>
    <row r="62223" spans="14:16">
      <c r="N62223" s="102"/>
      <c r="O62223" s="93"/>
      <c r="P62223" s="93"/>
    </row>
    <row r="62224" spans="14:16">
      <c r="N62224" s="102"/>
      <c r="O62224" s="93"/>
      <c r="P62224" s="93"/>
    </row>
    <row r="62225" spans="14:16">
      <c r="N62225" s="102"/>
      <c r="O62225" s="93"/>
      <c r="P62225" s="93"/>
    </row>
    <row r="62226" spans="14:16">
      <c r="N62226" s="102"/>
      <c r="O62226" s="93"/>
      <c r="P62226" s="93"/>
    </row>
    <row r="62227" spans="14:16">
      <c r="N62227" s="102"/>
      <c r="O62227" s="93"/>
      <c r="P62227" s="93"/>
    </row>
    <row r="62228" spans="14:16">
      <c r="N62228" s="102"/>
      <c r="O62228" s="93"/>
      <c r="P62228" s="93"/>
    </row>
    <row r="62229" spans="14:16">
      <c r="N62229" s="102"/>
      <c r="O62229" s="93"/>
      <c r="P62229" s="93"/>
    </row>
    <row r="62230" spans="14:16">
      <c r="N62230" s="102"/>
      <c r="O62230" s="93"/>
      <c r="P62230" s="93"/>
    </row>
    <row r="62231" spans="14:16">
      <c r="N62231" s="102"/>
      <c r="O62231" s="93"/>
      <c r="P62231" s="93"/>
    </row>
    <row r="62232" spans="14:16">
      <c r="N62232" s="102"/>
      <c r="O62232" s="93"/>
      <c r="P62232" s="93"/>
    </row>
    <row r="62233" spans="14:16">
      <c r="N62233" s="102"/>
      <c r="O62233" s="93"/>
      <c r="P62233" s="93"/>
    </row>
    <row r="62234" spans="14:16">
      <c r="N62234" s="102"/>
      <c r="O62234" s="93"/>
      <c r="P62234" s="93"/>
    </row>
    <row r="62235" spans="14:16">
      <c r="N62235" s="102"/>
      <c r="O62235" s="93"/>
      <c r="P62235" s="93"/>
    </row>
    <row r="62236" spans="14:16">
      <c r="N62236" s="102"/>
      <c r="O62236" s="93"/>
      <c r="P62236" s="93"/>
    </row>
    <row r="62237" spans="14:16">
      <c r="N62237" s="102"/>
      <c r="O62237" s="93"/>
      <c r="P62237" s="93"/>
    </row>
    <row r="62238" spans="14:16">
      <c r="N62238" s="102"/>
      <c r="O62238" s="93"/>
      <c r="P62238" s="93"/>
    </row>
    <row r="62239" spans="14:16">
      <c r="N62239" s="102"/>
      <c r="O62239" s="93"/>
      <c r="P62239" s="93"/>
    </row>
    <row r="62240" spans="14:16">
      <c r="N62240" s="102"/>
      <c r="O62240" s="93"/>
      <c r="P62240" s="93"/>
    </row>
    <row r="62241" spans="14:16">
      <c r="N62241" s="102"/>
      <c r="O62241" s="93"/>
      <c r="P62241" s="93"/>
    </row>
    <row r="62242" spans="14:16">
      <c r="N62242" s="102"/>
      <c r="O62242" s="93"/>
      <c r="P62242" s="93"/>
    </row>
    <row r="62243" spans="14:16">
      <c r="N62243" s="102"/>
      <c r="O62243" s="93"/>
      <c r="P62243" s="93"/>
    </row>
    <row r="62244" spans="14:16">
      <c r="N62244" s="102"/>
      <c r="O62244" s="93"/>
      <c r="P62244" s="93"/>
    </row>
    <row r="62245" spans="14:16">
      <c r="N62245" s="102"/>
      <c r="O62245" s="93"/>
      <c r="P62245" s="93"/>
    </row>
    <row r="62246" spans="14:16">
      <c r="N62246" s="102"/>
      <c r="O62246" s="93"/>
      <c r="P62246" s="93"/>
    </row>
    <row r="62247" spans="14:16">
      <c r="N62247" s="102"/>
      <c r="O62247" s="93"/>
      <c r="P62247" s="93"/>
    </row>
    <row r="62248" spans="14:16">
      <c r="N62248" s="102"/>
      <c r="O62248" s="93"/>
      <c r="P62248" s="93"/>
    </row>
    <row r="62249" spans="14:16">
      <c r="N62249" s="102"/>
      <c r="O62249" s="93"/>
      <c r="P62249" s="93"/>
    </row>
    <row r="62250" spans="14:16">
      <c r="N62250" s="102"/>
      <c r="O62250" s="93"/>
      <c r="P62250" s="93"/>
    </row>
    <row r="62251" spans="14:16">
      <c r="N62251" s="102"/>
      <c r="O62251" s="93"/>
      <c r="P62251" s="93"/>
    </row>
    <row r="62252" spans="14:16">
      <c r="N62252" s="102"/>
      <c r="O62252" s="93"/>
      <c r="P62252" s="93"/>
    </row>
    <row r="62253" spans="14:16">
      <c r="N62253" s="102"/>
      <c r="O62253" s="93"/>
      <c r="P62253" s="93"/>
    </row>
    <row r="62254" spans="14:16">
      <c r="N62254" s="102"/>
      <c r="O62254" s="93"/>
      <c r="P62254" s="93"/>
    </row>
    <row r="62255" spans="14:16">
      <c r="N62255" s="102"/>
      <c r="O62255" s="93"/>
      <c r="P62255" s="93"/>
    </row>
    <row r="62256" spans="14:16">
      <c r="N62256" s="102"/>
      <c r="O62256" s="93"/>
      <c r="P62256" s="93"/>
    </row>
    <row r="62257" spans="14:16">
      <c r="N62257" s="102"/>
      <c r="O62257" s="93"/>
      <c r="P62257" s="93"/>
    </row>
    <row r="62258" spans="14:16">
      <c r="N62258" s="102"/>
      <c r="O62258" s="93"/>
      <c r="P62258" s="93"/>
    </row>
    <row r="62259" spans="14:16">
      <c r="N62259" s="102"/>
      <c r="O62259" s="93"/>
      <c r="P62259" s="93"/>
    </row>
    <row r="62260" spans="14:16">
      <c r="N62260" s="102"/>
      <c r="O62260" s="93"/>
      <c r="P62260" s="93"/>
    </row>
    <row r="62261" spans="14:16">
      <c r="N62261" s="102"/>
      <c r="O62261" s="93"/>
      <c r="P62261" s="93"/>
    </row>
    <row r="62262" spans="14:16">
      <c r="N62262" s="102"/>
      <c r="O62262" s="93"/>
      <c r="P62262" s="93"/>
    </row>
    <row r="62263" spans="14:16">
      <c r="N62263" s="102"/>
      <c r="O62263" s="93"/>
      <c r="P62263" s="93"/>
    </row>
    <row r="62264" spans="14:16">
      <c r="N62264" s="102"/>
      <c r="O62264" s="93"/>
      <c r="P62264" s="93"/>
    </row>
    <row r="62265" spans="14:16">
      <c r="N62265" s="102"/>
      <c r="O62265" s="93"/>
      <c r="P62265" s="93"/>
    </row>
    <row r="62266" spans="14:16">
      <c r="N62266" s="102"/>
      <c r="O62266" s="93"/>
      <c r="P62266" s="93"/>
    </row>
    <row r="62267" spans="14:16">
      <c r="N62267" s="102"/>
      <c r="O62267" s="93"/>
      <c r="P62267" s="93"/>
    </row>
    <row r="62268" spans="14:16">
      <c r="N62268" s="102"/>
      <c r="O62268" s="93"/>
      <c r="P62268" s="93"/>
    </row>
    <row r="62269" spans="14:16">
      <c r="N62269" s="102"/>
      <c r="O62269" s="93"/>
      <c r="P62269" s="93"/>
    </row>
    <row r="62270" spans="14:16">
      <c r="N62270" s="102"/>
      <c r="O62270" s="93"/>
      <c r="P62270" s="93"/>
    </row>
    <row r="62271" spans="14:16">
      <c r="N62271" s="102"/>
      <c r="O62271" s="93"/>
      <c r="P62271" s="93"/>
    </row>
    <row r="62272" spans="14:16">
      <c r="N62272" s="102"/>
      <c r="O62272" s="93"/>
      <c r="P62272" s="93"/>
    </row>
    <row r="62273" spans="14:16">
      <c r="N62273" s="102"/>
      <c r="O62273" s="93"/>
      <c r="P62273" s="93"/>
    </row>
    <row r="62274" spans="14:16">
      <c r="N62274" s="102"/>
      <c r="O62274" s="93"/>
      <c r="P62274" s="93"/>
    </row>
    <row r="62275" spans="14:16">
      <c r="N62275" s="102"/>
      <c r="O62275" s="93"/>
      <c r="P62275" s="93"/>
    </row>
    <row r="62276" spans="14:16">
      <c r="N62276" s="102"/>
      <c r="O62276" s="93"/>
      <c r="P62276" s="93"/>
    </row>
    <row r="62277" spans="14:16">
      <c r="N62277" s="102"/>
      <c r="O62277" s="93"/>
      <c r="P62277" s="93"/>
    </row>
    <row r="62278" spans="14:16">
      <c r="N62278" s="102"/>
      <c r="O62278" s="93"/>
      <c r="P62278" s="93"/>
    </row>
    <row r="62279" spans="14:16">
      <c r="N62279" s="102"/>
      <c r="O62279" s="93"/>
      <c r="P62279" s="93"/>
    </row>
    <row r="62280" spans="14:16">
      <c r="N62280" s="102"/>
      <c r="O62280" s="93"/>
      <c r="P62280" s="93"/>
    </row>
    <row r="62281" spans="14:16">
      <c r="N62281" s="102"/>
      <c r="O62281" s="93"/>
      <c r="P62281" s="93"/>
    </row>
    <row r="62282" spans="14:16">
      <c r="N62282" s="102"/>
      <c r="O62282" s="93"/>
      <c r="P62282" s="93"/>
    </row>
    <row r="62283" spans="14:16">
      <c r="N62283" s="102"/>
      <c r="O62283" s="93"/>
      <c r="P62283" s="93"/>
    </row>
    <row r="62284" spans="14:16">
      <c r="N62284" s="102"/>
      <c r="O62284" s="93"/>
      <c r="P62284" s="93"/>
    </row>
    <row r="62285" spans="14:16">
      <c r="N62285" s="102"/>
      <c r="O62285" s="93"/>
      <c r="P62285" s="93"/>
    </row>
    <row r="62286" spans="14:16">
      <c r="N62286" s="102"/>
      <c r="O62286" s="93"/>
      <c r="P62286" s="93"/>
    </row>
    <row r="62287" spans="14:16">
      <c r="N62287" s="102"/>
      <c r="O62287" s="93"/>
      <c r="P62287" s="93"/>
    </row>
    <row r="62288" spans="14:16">
      <c r="N62288" s="102"/>
      <c r="O62288" s="93"/>
      <c r="P62288" s="93"/>
    </row>
    <row r="62289" spans="14:16">
      <c r="N62289" s="102"/>
      <c r="O62289" s="93"/>
      <c r="P62289" s="93"/>
    </row>
    <row r="62290" spans="14:16">
      <c r="N62290" s="102"/>
      <c r="O62290" s="93"/>
      <c r="P62290" s="93"/>
    </row>
    <row r="62291" spans="14:16">
      <c r="N62291" s="102"/>
      <c r="O62291" s="93"/>
      <c r="P62291" s="93"/>
    </row>
    <row r="62292" spans="14:16">
      <c r="N62292" s="102"/>
      <c r="O62292" s="93"/>
      <c r="P62292" s="93"/>
    </row>
    <row r="62293" spans="14:16">
      <c r="N62293" s="102"/>
      <c r="O62293" s="93"/>
      <c r="P62293" s="93"/>
    </row>
    <row r="62294" spans="14:16">
      <c r="N62294" s="102"/>
      <c r="O62294" s="93"/>
      <c r="P62294" s="93"/>
    </row>
    <row r="62295" spans="14:16">
      <c r="N62295" s="102"/>
      <c r="O62295" s="93"/>
      <c r="P62295" s="93"/>
    </row>
    <row r="62296" spans="14:16">
      <c r="N62296" s="102"/>
      <c r="O62296" s="93"/>
      <c r="P62296" s="93"/>
    </row>
    <row r="62297" spans="14:16">
      <c r="N62297" s="102"/>
      <c r="O62297" s="93"/>
      <c r="P62297" s="93"/>
    </row>
    <row r="62298" spans="14:16">
      <c r="N62298" s="102"/>
      <c r="O62298" s="93"/>
      <c r="P62298" s="93"/>
    </row>
    <row r="62299" spans="14:16">
      <c r="N62299" s="102"/>
      <c r="O62299" s="93"/>
      <c r="P62299" s="93"/>
    </row>
    <row r="62300" spans="14:16">
      <c r="N62300" s="102"/>
      <c r="O62300" s="93"/>
      <c r="P62300" s="93"/>
    </row>
    <row r="62301" spans="14:16">
      <c r="N62301" s="102"/>
      <c r="O62301" s="93"/>
      <c r="P62301" s="93"/>
    </row>
    <row r="62302" spans="14:16">
      <c r="N62302" s="102"/>
      <c r="O62302" s="93"/>
      <c r="P62302" s="93"/>
    </row>
    <row r="62303" spans="14:16">
      <c r="N62303" s="102"/>
      <c r="O62303" s="93"/>
      <c r="P62303" s="93"/>
    </row>
    <row r="62304" spans="14:16">
      <c r="N62304" s="102"/>
      <c r="O62304" s="93"/>
      <c r="P62304" s="93"/>
    </row>
    <row r="62305" spans="14:16">
      <c r="N62305" s="102"/>
      <c r="O62305" s="93"/>
      <c r="P62305" s="93"/>
    </row>
    <row r="62306" spans="14:16">
      <c r="N62306" s="102"/>
      <c r="O62306" s="93"/>
      <c r="P62306" s="93"/>
    </row>
    <row r="62307" spans="14:16">
      <c r="N62307" s="102"/>
      <c r="O62307" s="93"/>
      <c r="P62307" s="93"/>
    </row>
    <row r="62308" spans="14:16">
      <c r="N62308" s="102"/>
      <c r="O62308" s="93"/>
      <c r="P62308" s="93"/>
    </row>
    <row r="62309" spans="14:16">
      <c r="N62309" s="102"/>
      <c r="O62309" s="93"/>
      <c r="P62309" s="93"/>
    </row>
    <row r="62310" spans="14:16">
      <c r="N62310" s="102"/>
      <c r="O62310" s="93"/>
      <c r="P62310" s="93"/>
    </row>
    <row r="62311" spans="14:16">
      <c r="N62311" s="102"/>
      <c r="O62311" s="93"/>
      <c r="P62311" s="93"/>
    </row>
    <row r="62312" spans="14:16">
      <c r="N62312" s="102"/>
      <c r="O62312" s="93"/>
      <c r="P62312" s="93"/>
    </row>
    <row r="62313" spans="14:16">
      <c r="N62313" s="102"/>
      <c r="O62313" s="93"/>
      <c r="P62313" s="93"/>
    </row>
    <row r="62314" spans="14:16">
      <c r="N62314" s="102"/>
      <c r="O62314" s="93"/>
      <c r="P62314" s="93"/>
    </row>
    <row r="62315" spans="14:16">
      <c r="N62315" s="102"/>
      <c r="O62315" s="93"/>
      <c r="P62315" s="93"/>
    </row>
    <row r="62316" spans="14:16">
      <c r="N62316" s="102"/>
      <c r="O62316" s="93"/>
      <c r="P62316" s="93"/>
    </row>
    <row r="62317" spans="14:16">
      <c r="N62317" s="102"/>
      <c r="O62317" s="93"/>
      <c r="P62317" s="93"/>
    </row>
    <row r="62318" spans="14:16">
      <c r="N62318" s="102"/>
      <c r="O62318" s="93"/>
      <c r="P62318" s="93"/>
    </row>
    <row r="62319" spans="14:16">
      <c r="N62319" s="102"/>
      <c r="O62319" s="93"/>
      <c r="P62319" s="93"/>
    </row>
    <row r="62320" spans="14:16">
      <c r="N62320" s="102"/>
      <c r="O62320" s="93"/>
      <c r="P62320" s="93"/>
    </row>
    <row r="62321" spans="14:16">
      <c r="N62321" s="102"/>
      <c r="O62321" s="93"/>
      <c r="P62321" s="93"/>
    </row>
    <row r="62322" spans="14:16">
      <c r="N62322" s="102"/>
      <c r="O62322" s="93"/>
      <c r="P62322" s="93"/>
    </row>
    <row r="62323" spans="14:16">
      <c r="N62323" s="102"/>
      <c r="O62323" s="93"/>
      <c r="P62323" s="93"/>
    </row>
    <row r="62324" spans="14:16">
      <c r="N62324" s="102"/>
      <c r="O62324" s="93"/>
      <c r="P62324" s="93"/>
    </row>
    <row r="62325" spans="14:16">
      <c r="N62325" s="102"/>
      <c r="O62325" s="93"/>
      <c r="P62325" s="93"/>
    </row>
    <row r="62326" spans="14:16">
      <c r="N62326" s="102"/>
      <c r="O62326" s="93"/>
      <c r="P62326" s="93"/>
    </row>
    <row r="62327" spans="14:16">
      <c r="N62327" s="102"/>
      <c r="O62327" s="93"/>
      <c r="P62327" s="93"/>
    </row>
    <row r="62328" spans="14:16">
      <c r="N62328" s="102"/>
      <c r="O62328" s="93"/>
      <c r="P62328" s="93"/>
    </row>
    <row r="62329" spans="14:16">
      <c r="N62329" s="102"/>
      <c r="O62329" s="93"/>
      <c r="P62329" s="93"/>
    </row>
    <row r="62330" spans="14:16">
      <c r="N62330" s="102"/>
      <c r="O62330" s="93"/>
      <c r="P62330" s="93"/>
    </row>
    <row r="62331" spans="14:16">
      <c r="N62331" s="102"/>
      <c r="O62331" s="93"/>
      <c r="P62331" s="93"/>
    </row>
    <row r="62332" spans="14:16">
      <c r="N62332" s="102"/>
      <c r="O62332" s="93"/>
      <c r="P62332" s="93"/>
    </row>
    <row r="62333" spans="14:16">
      <c r="N62333" s="102"/>
      <c r="O62333" s="93"/>
      <c r="P62333" s="93"/>
    </row>
    <row r="62334" spans="14:16">
      <c r="N62334" s="102"/>
      <c r="O62334" s="93"/>
      <c r="P62334" s="93"/>
    </row>
    <row r="62335" spans="14:16">
      <c r="N62335" s="102"/>
      <c r="O62335" s="93"/>
      <c r="P62335" s="93"/>
    </row>
    <row r="62336" spans="14:16">
      <c r="N62336" s="102"/>
      <c r="O62336" s="93"/>
      <c r="P62336" s="93"/>
    </row>
    <row r="62337" spans="14:16">
      <c r="N62337" s="102"/>
      <c r="O62337" s="93"/>
      <c r="P62337" s="93"/>
    </row>
    <row r="62338" spans="14:16">
      <c r="N62338" s="102"/>
      <c r="O62338" s="93"/>
      <c r="P62338" s="93"/>
    </row>
    <row r="62339" spans="14:16">
      <c r="N62339" s="102"/>
      <c r="O62339" s="93"/>
      <c r="P62339" s="93"/>
    </row>
    <row r="62340" spans="14:16">
      <c r="N62340" s="102"/>
      <c r="O62340" s="93"/>
      <c r="P62340" s="93"/>
    </row>
    <row r="62341" spans="14:16">
      <c r="N62341" s="102"/>
      <c r="O62341" s="93"/>
      <c r="P62341" s="93"/>
    </row>
    <row r="62342" spans="14:16">
      <c r="N62342" s="102"/>
      <c r="O62342" s="93"/>
      <c r="P62342" s="93"/>
    </row>
    <row r="62343" spans="14:16">
      <c r="N62343" s="102"/>
      <c r="O62343" s="93"/>
      <c r="P62343" s="93"/>
    </row>
    <row r="62344" spans="14:16">
      <c r="N62344" s="102"/>
      <c r="O62344" s="93"/>
      <c r="P62344" s="93"/>
    </row>
    <row r="62345" spans="14:16">
      <c r="N62345" s="102"/>
      <c r="O62345" s="93"/>
      <c r="P62345" s="93"/>
    </row>
    <row r="62346" spans="14:16">
      <c r="N62346" s="102"/>
      <c r="O62346" s="93"/>
      <c r="P62346" s="93"/>
    </row>
    <row r="62347" spans="14:16">
      <c r="N62347" s="102"/>
      <c r="O62347" s="93"/>
      <c r="P62347" s="93"/>
    </row>
    <row r="62348" spans="14:16">
      <c r="N62348" s="102"/>
      <c r="O62348" s="93"/>
      <c r="P62348" s="93"/>
    </row>
    <row r="62349" spans="14:16">
      <c r="N62349" s="102"/>
      <c r="O62349" s="93"/>
      <c r="P62349" s="93"/>
    </row>
    <row r="62350" spans="14:16">
      <c r="N62350" s="102"/>
      <c r="O62350" s="93"/>
      <c r="P62350" s="93"/>
    </row>
    <row r="62351" spans="14:16">
      <c r="N62351" s="102"/>
      <c r="O62351" s="93"/>
      <c r="P62351" s="93"/>
    </row>
    <row r="62352" spans="14:16">
      <c r="N62352" s="102"/>
      <c r="O62352" s="93"/>
      <c r="P62352" s="93"/>
    </row>
    <row r="62353" spans="14:16">
      <c r="N62353" s="102"/>
      <c r="O62353" s="93"/>
      <c r="P62353" s="93"/>
    </row>
    <row r="62354" spans="14:16">
      <c r="N62354" s="102"/>
      <c r="O62354" s="93"/>
      <c r="P62354" s="93"/>
    </row>
    <row r="62355" spans="14:16">
      <c r="N62355" s="102"/>
      <c r="O62355" s="93"/>
      <c r="P62355" s="93"/>
    </row>
    <row r="62356" spans="14:16">
      <c r="N62356" s="102"/>
      <c r="O62356" s="93"/>
      <c r="P62356" s="93"/>
    </row>
    <row r="62357" spans="14:16">
      <c r="N62357" s="102"/>
      <c r="O62357" s="93"/>
      <c r="P62357" s="93"/>
    </row>
    <row r="62358" spans="14:16">
      <c r="N62358" s="102"/>
      <c r="O62358" s="93"/>
      <c r="P62358" s="93"/>
    </row>
    <row r="62359" spans="14:16">
      <c r="N62359" s="102"/>
      <c r="O62359" s="93"/>
      <c r="P62359" s="93"/>
    </row>
    <row r="62360" spans="14:16">
      <c r="N62360" s="102"/>
      <c r="O62360" s="93"/>
      <c r="P62360" s="93"/>
    </row>
    <row r="62361" spans="14:16">
      <c r="N62361" s="102"/>
      <c r="O62361" s="93"/>
      <c r="P62361" s="93"/>
    </row>
    <row r="62362" spans="14:16">
      <c r="N62362" s="102"/>
      <c r="O62362" s="93"/>
      <c r="P62362" s="93"/>
    </row>
    <row r="62363" spans="14:16">
      <c r="N62363" s="102"/>
      <c r="O62363" s="93"/>
      <c r="P62363" s="93"/>
    </row>
    <row r="62364" spans="14:16">
      <c r="N62364" s="102"/>
      <c r="O62364" s="93"/>
      <c r="P62364" s="93"/>
    </row>
    <row r="62365" spans="14:16">
      <c r="N62365" s="102"/>
      <c r="O62365" s="93"/>
      <c r="P62365" s="93"/>
    </row>
    <row r="62366" spans="14:16">
      <c r="N62366" s="102"/>
      <c r="O62366" s="93"/>
      <c r="P62366" s="93"/>
    </row>
    <row r="62367" spans="14:16">
      <c r="N62367" s="102"/>
      <c r="O62367" s="93"/>
      <c r="P62367" s="93"/>
    </row>
    <row r="62368" spans="14:16">
      <c r="N62368" s="102"/>
      <c r="O62368" s="93"/>
      <c r="P62368" s="93"/>
    </row>
    <row r="62369" spans="14:16">
      <c r="N62369" s="102"/>
      <c r="O62369" s="93"/>
      <c r="P62369" s="93"/>
    </row>
    <row r="62370" spans="14:16">
      <c r="N62370" s="102"/>
      <c r="O62370" s="93"/>
      <c r="P62370" s="93"/>
    </row>
    <row r="62371" spans="14:16">
      <c r="N62371" s="102"/>
      <c r="O62371" s="93"/>
      <c r="P62371" s="93"/>
    </row>
    <row r="62372" spans="14:16">
      <c r="N62372" s="102"/>
      <c r="O62372" s="93"/>
      <c r="P62372" s="93"/>
    </row>
    <row r="62373" spans="14:16">
      <c r="N62373" s="102"/>
      <c r="O62373" s="93"/>
      <c r="P62373" s="93"/>
    </row>
    <row r="62374" spans="14:16">
      <c r="N62374" s="102"/>
      <c r="O62374" s="93"/>
      <c r="P62374" s="93"/>
    </row>
    <row r="62375" spans="14:16">
      <c r="N62375" s="102"/>
      <c r="O62375" s="93"/>
      <c r="P62375" s="93"/>
    </row>
    <row r="62376" spans="14:16">
      <c r="N62376" s="102"/>
      <c r="O62376" s="93"/>
      <c r="P62376" s="93"/>
    </row>
    <row r="62377" spans="14:16">
      <c r="N62377" s="102"/>
      <c r="O62377" s="93"/>
      <c r="P62377" s="93"/>
    </row>
    <row r="62378" spans="14:16">
      <c r="N62378" s="102"/>
      <c r="O62378" s="93"/>
      <c r="P62378" s="93"/>
    </row>
    <row r="62379" spans="14:16">
      <c r="N62379" s="102"/>
      <c r="O62379" s="93"/>
      <c r="P62379" s="93"/>
    </row>
    <row r="62380" spans="14:16">
      <c r="N62380" s="102"/>
      <c r="O62380" s="93"/>
      <c r="P62380" s="93"/>
    </row>
    <row r="62381" spans="14:16">
      <c r="N62381" s="102"/>
      <c r="O62381" s="93"/>
      <c r="P62381" s="93"/>
    </row>
    <row r="62382" spans="14:16">
      <c r="N62382" s="102"/>
      <c r="O62382" s="93"/>
      <c r="P62382" s="93"/>
    </row>
    <row r="62383" spans="14:16">
      <c r="N62383" s="102"/>
      <c r="O62383" s="93"/>
      <c r="P62383" s="93"/>
    </row>
    <row r="62384" spans="14:16">
      <c r="N62384" s="102"/>
      <c r="O62384" s="93"/>
      <c r="P62384" s="93"/>
    </row>
    <row r="62385" spans="14:16">
      <c r="N62385" s="102"/>
      <c r="O62385" s="93"/>
      <c r="P62385" s="93"/>
    </row>
    <row r="62386" spans="14:16">
      <c r="N62386" s="102"/>
      <c r="O62386" s="93"/>
      <c r="P62386" s="93"/>
    </row>
    <row r="62387" spans="14:16">
      <c r="N62387" s="102"/>
      <c r="O62387" s="93"/>
      <c r="P62387" s="93"/>
    </row>
    <row r="62388" spans="14:16">
      <c r="N62388" s="102"/>
      <c r="O62388" s="93"/>
      <c r="P62388" s="93"/>
    </row>
    <row r="62389" spans="14:16">
      <c r="N62389" s="102"/>
      <c r="O62389" s="93"/>
      <c r="P62389" s="93"/>
    </row>
    <row r="62390" spans="14:16">
      <c r="N62390" s="102"/>
      <c r="O62390" s="93"/>
      <c r="P62390" s="93"/>
    </row>
    <row r="62391" spans="14:16">
      <c r="N62391" s="102"/>
      <c r="O62391" s="93"/>
      <c r="P62391" s="93"/>
    </row>
    <row r="62392" spans="14:16">
      <c r="N62392" s="102"/>
      <c r="O62392" s="93"/>
      <c r="P62392" s="93"/>
    </row>
    <row r="62393" spans="14:16">
      <c r="N62393" s="102"/>
      <c r="O62393" s="93"/>
      <c r="P62393" s="93"/>
    </row>
    <row r="62394" spans="14:16">
      <c r="N62394" s="102"/>
      <c r="O62394" s="93"/>
      <c r="P62394" s="93"/>
    </row>
    <row r="62395" spans="14:16">
      <c r="N62395" s="102"/>
      <c r="O62395" s="93"/>
      <c r="P62395" s="93"/>
    </row>
    <row r="62396" spans="14:16">
      <c r="N62396" s="102"/>
      <c r="O62396" s="93"/>
      <c r="P62396" s="93"/>
    </row>
    <row r="62397" spans="14:16">
      <c r="N62397" s="102"/>
      <c r="O62397" s="93"/>
      <c r="P62397" s="93"/>
    </row>
    <row r="62398" spans="14:16">
      <c r="N62398" s="102"/>
      <c r="O62398" s="93"/>
      <c r="P62398" s="93"/>
    </row>
    <row r="62399" spans="14:16">
      <c r="N62399" s="102"/>
      <c r="O62399" s="93"/>
      <c r="P62399" s="93"/>
    </row>
    <row r="62400" spans="14:16">
      <c r="N62400" s="102"/>
      <c r="O62400" s="93"/>
      <c r="P62400" s="93"/>
    </row>
    <row r="62401" spans="14:16">
      <c r="N62401" s="102"/>
      <c r="O62401" s="93"/>
      <c r="P62401" s="93"/>
    </row>
    <row r="62402" spans="14:16">
      <c r="N62402" s="102"/>
      <c r="O62402" s="93"/>
      <c r="P62402" s="93"/>
    </row>
    <row r="62403" spans="14:16">
      <c r="N62403" s="102"/>
      <c r="O62403" s="93"/>
      <c r="P62403" s="93"/>
    </row>
    <row r="62404" spans="14:16">
      <c r="N62404" s="102"/>
      <c r="O62404" s="93"/>
      <c r="P62404" s="93"/>
    </row>
    <row r="62405" spans="14:16">
      <c r="N62405" s="102"/>
      <c r="O62405" s="93"/>
      <c r="P62405" s="93"/>
    </row>
    <row r="62406" spans="14:16">
      <c r="N62406" s="102"/>
      <c r="O62406" s="93"/>
      <c r="P62406" s="93"/>
    </row>
    <row r="62407" spans="14:16">
      <c r="N62407" s="102"/>
      <c r="O62407" s="93"/>
      <c r="P62407" s="93"/>
    </row>
    <row r="62408" spans="14:16">
      <c r="N62408" s="102"/>
      <c r="O62408" s="93"/>
      <c r="P62408" s="93"/>
    </row>
    <row r="62409" spans="14:16">
      <c r="N62409" s="102"/>
      <c r="O62409" s="93"/>
      <c r="P62409" s="93"/>
    </row>
    <row r="62410" spans="14:16">
      <c r="N62410" s="102"/>
      <c r="O62410" s="93"/>
      <c r="P62410" s="93"/>
    </row>
    <row r="62411" spans="14:16">
      <c r="N62411" s="102"/>
      <c r="O62411" s="93"/>
      <c r="P62411" s="93"/>
    </row>
    <row r="62412" spans="14:16">
      <c r="N62412" s="102"/>
      <c r="O62412" s="93"/>
      <c r="P62412" s="93"/>
    </row>
    <row r="62413" spans="14:16">
      <c r="N62413" s="102"/>
      <c r="O62413" s="93"/>
      <c r="P62413" s="93"/>
    </row>
    <row r="62414" spans="14:16">
      <c r="N62414" s="102"/>
      <c r="O62414" s="93"/>
      <c r="P62414" s="93"/>
    </row>
    <row r="62415" spans="14:16">
      <c r="N62415" s="102"/>
      <c r="O62415" s="93"/>
      <c r="P62415" s="93"/>
    </row>
    <row r="62416" spans="14:16">
      <c r="N62416" s="102"/>
      <c r="O62416" s="93"/>
      <c r="P62416" s="93"/>
    </row>
    <row r="62417" spans="14:16">
      <c r="N62417" s="102"/>
      <c r="O62417" s="93"/>
      <c r="P62417" s="93"/>
    </row>
    <row r="62418" spans="14:16">
      <c r="N62418" s="102"/>
      <c r="O62418" s="93"/>
      <c r="P62418" s="93"/>
    </row>
    <row r="62419" spans="14:16">
      <c r="N62419" s="102"/>
      <c r="O62419" s="93"/>
      <c r="P62419" s="93"/>
    </row>
    <row r="62420" spans="14:16">
      <c r="N62420" s="102"/>
      <c r="O62420" s="93"/>
      <c r="P62420" s="93"/>
    </row>
    <row r="62421" spans="14:16">
      <c r="N62421" s="102"/>
      <c r="O62421" s="93"/>
      <c r="P62421" s="93"/>
    </row>
    <row r="62422" spans="14:16">
      <c r="N62422" s="102"/>
      <c r="O62422" s="93"/>
      <c r="P62422" s="93"/>
    </row>
    <row r="62423" spans="14:16">
      <c r="N62423" s="102"/>
      <c r="O62423" s="93"/>
      <c r="P62423" s="93"/>
    </row>
    <row r="62424" spans="14:16">
      <c r="N62424" s="102"/>
      <c r="O62424" s="93"/>
      <c r="P62424" s="93"/>
    </row>
    <row r="62425" spans="14:16">
      <c r="N62425" s="102"/>
      <c r="O62425" s="93"/>
      <c r="P62425" s="93"/>
    </row>
    <row r="62426" spans="14:16">
      <c r="N62426" s="102"/>
      <c r="O62426" s="93"/>
      <c r="P62426" s="93"/>
    </row>
    <row r="62427" spans="14:16">
      <c r="N62427" s="102"/>
      <c r="O62427" s="93"/>
      <c r="P62427" s="93"/>
    </row>
    <row r="62428" spans="14:16">
      <c r="N62428" s="102"/>
      <c r="O62428" s="93"/>
      <c r="P62428" s="93"/>
    </row>
    <row r="62429" spans="14:16">
      <c r="N62429" s="102"/>
      <c r="O62429" s="93"/>
      <c r="P62429" s="93"/>
    </row>
    <row r="62430" spans="14:16">
      <c r="N62430" s="102"/>
      <c r="O62430" s="93"/>
      <c r="P62430" s="93"/>
    </row>
    <row r="62431" spans="14:16">
      <c r="N62431" s="102"/>
      <c r="O62431" s="93"/>
      <c r="P62431" s="93"/>
    </row>
    <row r="62432" spans="14:16">
      <c r="N62432" s="102"/>
      <c r="O62432" s="93"/>
      <c r="P62432" s="93"/>
    </row>
    <row r="62433" spans="14:16">
      <c r="N62433" s="102"/>
      <c r="O62433" s="93"/>
      <c r="P62433" s="93"/>
    </row>
    <row r="62434" spans="14:16">
      <c r="N62434" s="102"/>
      <c r="O62434" s="93"/>
      <c r="P62434" s="93"/>
    </row>
    <row r="62435" spans="14:16">
      <c r="N62435" s="102"/>
      <c r="O62435" s="93"/>
      <c r="P62435" s="93"/>
    </row>
    <row r="62436" spans="14:16">
      <c r="N62436" s="102"/>
      <c r="O62436" s="93"/>
      <c r="P62436" s="93"/>
    </row>
    <row r="62437" spans="14:16">
      <c r="N62437" s="102"/>
      <c r="O62437" s="93"/>
      <c r="P62437" s="93"/>
    </row>
    <row r="62438" spans="14:16">
      <c r="N62438" s="102"/>
      <c r="O62438" s="93"/>
      <c r="P62438" s="93"/>
    </row>
    <row r="62439" spans="14:16">
      <c r="N62439" s="102"/>
      <c r="O62439" s="93"/>
      <c r="P62439" s="93"/>
    </row>
    <row r="62440" spans="14:16">
      <c r="N62440" s="102"/>
      <c r="O62440" s="93"/>
      <c r="P62440" s="93"/>
    </row>
    <row r="62441" spans="14:16">
      <c r="N62441" s="102"/>
      <c r="O62441" s="93"/>
      <c r="P62441" s="93"/>
    </row>
    <row r="62442" spans="14:16">
      <c r="N62442" s="102"/>
      <c r="O62442" s="93"/>
      <c r="P62442" s="93"/>
    </row>
    <row r="62443" spans="14:16">
      <c r="N62443" s="102"/>
      <c r="O62443" s="93"/>
      <c r="P62443" s="93"/>
    </row>
    <row r="62444" spans="14:16">
      <c r="N62444" s="102"/>
      <c r="O62444" s="93"/>
      <c r="P62444" s="93"/>
    </row>
    <row r="62445" spans="14:16">
      <c r="N62445" s="102"/>
      <c r="O62445" s="93"/>
      <c r="P62445" s="93"/>
    </row>
    <row r="62446" spans="14:16">
      <c r="N62446" s="102"/>
      <c r="O62446" s="93"/>
      <c r="P62446" s="93"/>
    </row>
    <row r="62447" spans="14:16">
      <c r="N62447" s="102"/>
      <c r="O62447" s="93"/>
      <c r="P62447" s="93"/>
    </row>
    <row r="62448" spans="14:16">
      <c r="N62448" s="102"/>
      <c r="O62448" s="93"/>
      <c r="P62448" s="93"/>
    </row>
    <row r="62449" spans="14:16">
      <c r="N62449" s="102"/>
      <c r="O62449" s="93"/>
      <c r="P62449" s="93"/>
    </row>
    <row r="62450" spans="14:16">
      <c r="N62450" s="102"/>
      <c r="O62450" s="93"/>
      <c r="P62450" s="93"/>
    </row>
    <row r="62451" spans="14:16">
      <c r="N62451" s="102"/>
      <c r="O62451" s="93"/>
      <c r="P62451" s="93"/>
    </row>
    <row r="62452" spans="14:16">
      <c r="N62452" s="102"/>
      <c r="O62452" s="93"/>
      <c r="P62452" s="93"/>
    </row>
    <row r="62453" spans="14:16">
      <c r="N62453" s="102"/>
      <c r="O62453" s="93"/>
      <c r="P62453" s="93"/>
    </row>
    <row r="62454" spans="14:16">
      <c r="N62454" s="102"/>
      <c r="O62454" s="93"/>
      <c r="P62454" s="93"/>
    </row>
    <row r="62455" spans="14:16">
      <c r="N62455" s="102"/>
      <c r="O62455" s="93"/>
      <c r="P62455" s="93"/>
    </row>
    <row r="62456" spans="14:16">
      <c r="N62456" s="102"/>
      <c r="O62456" s="93"/>
      <c r="P62456" s="93"/>
    </row>
    <row r="62457" spans="14:16">
      <c r="N62457" s="102"/>
      <c r="O62457" s="93"/>
      <c r="P62457" s="93"/>
    </row>
    <row r="62458" spans="14:16">
      <c r="N62458" s="102"/>
      <c r="O62458" s="93"/>
      <c r="P62458" s="93"/>
    </row>
    <row r="62459" spans="14:16">
      <c r="N62459" s="102"/>
      <c r="O62459" s="93"/>
      <c r="P62459" s="93"/>
    </row>
    <row r="62460" spans="14:16">
      <c r="N62460" s="102"/>
      <c r="O62460" s="93"/>
      <c r="P62460" s="93"/>
    </row>
    <row r="62461" spans="14:16">
      <c r="N62461" s="102"/>
      <c r="O62461" s="93"/>
      <c r="P62461" s="93"/>
    </row>
    <row r="62462" spans="14:16">
      <c r="N62462" s="102"/>
      <c r="O62462" s="93"/>
      <c r="P62462" s="93"/>
    </row>
    <row r="62463" spans="14:16">
      <c r="N62463" s="102"/>
      <c r="O62463" s="93"/>
      <c r="P62463" s="93"/>
    </row>
    <row r="62464" spans="14:16">
      <c r="N62464" s="102"/>
      <c r="O62464" s="93"/>
      <c r="P62464" s="93"/>
    </row>
    <row r="62465" spans="14:16">
      <c r="N62465" s="102"/>
      <c r="O62465" s="93"/>
      <c r="P62465" s="93"/>
    </row>
    <row r="62466" spans="14:16">
      <c r="N62466" s="102"/>
      <c r="O62466" s="93"/>
      <c r="P62466" s="93"/>
    </row>
    <row r="62467" spans="14:16">
      <c r="N62467" s="102"/>
      <c r="O62467" s="93"/>
      <c r="P62467" s="93"/>
    </row>
    <row r="62468" spans="14:16">
      <c r="N62468" s="102"/>
      <c r="O62468" s="93"/>
      <c r="P62468" s="93"/>
    </row>
    <row r="62469" spans="14:16">
      <c r="N62469" s="102"/>
      <c r="O62469" s="93"/>
      <c r="P62469" s="93"/>
    </row>
    <row r="62470" spans="14:16">
      <c r="N62470" s="102"/>
      <c r="O62470" s="93"/>
      <c r="P62470" s="93"/>
    </row>
    <row r="62471" spans="14:16">
      <c r="N62471" s="102"/>
      <c r="O62471" s="93"/>
      <c r="P62471" s="93"/>
    </row>
    <row r="62472" spans="14:16">
      <c r="N62472" s="102"/>
      <c r="O62472" s="93"/>
      <c r="P62472" s="93"/>
    </row>
    <row r="62473" spans="14:16">
      <c r="N62473" s="102"/>
      <c r="O62473" s="93"/>
      <c r="P62473" s="93"/>
    </row>
    <row r="62474" spans="14:16">
      <c r="N62474" s="102"/>
      <c r="O62474" s="93"/>
      <c r="P62474" s="93"/>
    </row>
    <row r="62475" spans="14:16">
      <c r="N62475" s="102"/>
      <c r="O62475" s="93"/>
      <c r="P62475" s="93"/>
    </row>
    <row r="62476" spans="14:16">
      <c r="N62476" s="102"/>
      <c r="O62476" s="93"/>
      <c r="P62476" s="93"/>
    </row>
    <row r="62477" spans="14:16">
      <c r="N62477" s="102"/>
      <c r="O62477" s="93"/>
      <c r="P62477" s="93"/>
    </row>
    <row r="62478" spans="14:16">
      <c r="N62478" s="102"/>
      <c r="O62478" s="93"/>
      <c r="P62478" s="93"/>
    </row>
    <row r="62479" spans="14:16">
      <c r="N62479" s="102"/>
      <c r="O62479" s="93"/>
      <c r="P62479" s="93"/>
    </row>
    <row r="62480" spans="14:16">
      <c r="N62480" s="102"/>
      <c r="O62480" s="93"/>
      <c r="P62480" s="93"/>
    </row>
    <row r="62481" spans="14:16">
      <c r="N62481" s="102"/>
      <c r="O62481" s="93"/>
      <c r="P62481" s="93"/>
    </row>
    <row r="62482" spans="14:16">
      <c r="N62482" s="102"/>
      <c r="O62482" s="93"/>
      <c r="P62482" s="93"/>
    </row>
    <row r="62483" spans="14:16">
      <c r="N62483" s="102"/>
      <c r="O62483" s="93"/>
      <c r="P62483" s="93"/>
    </row>
    <row r="62484" spans="14:16">
      <c r="N62484" s="102"/>
      <c r="O62484" s="93"/>
      <c r="P62484" s="93"/>
    </row>
    <row r="62485" spans="14:16">
      <c r="N62485" s="102"/>
      <c r="O62485" s="93"/>
      <c r="P62485" s="93"/>
    </row>
    <row r="62486" spans="14:16">
      <c r="N62486" s="102"/>
      <c r="O62486" s="93"/>
      <c r="P62486" s="93"/>
    </row>
    <row r="62487" spans="14:16">
      <c r="N62487" s="102"/>
      <c r="O62487" s="93"/>
      <c r="P62487" s="93"/>
    </row>
    <row r="62488" spans="14:16">
      <c r="N62488" s="102"/>
      <c r="O62488" s="93"/>
      <c r="P62488" s="93"/>
    </row>
    <row r="62489" spans="14:16">
      <c r="N62489" s="102"/>
      <c r="O62489" s="93"/>
      <c r="P62489" s="93"/>
    </row>
    <row r="62490" spans="14:16">
      <c r="N62490" s="102"/>
      <c r="O62490" s="93"/>
      <c r="P62490" s="93"/>
    </row>
    <row r="62491" spans="14:16">
      <c r="N62491" s="102"/>
      <c r="O62491" s="93"/>
      <c r="P62491" s="93"/>
    </row>
    <row r="62492" spans="14:16">
      <c r="N62492" s="102"/>
      <c r="O62492" s="93"/>
      <c r="P62492" s="93"/>
    </row>
    <row r="62493" spans="14:16">
      <c r="N62493" s="102"/>
      <c r="O62493" s="93"/>
      <c r="P62493" s="93"/>
    </row>
    <row r="62494" spans="14:16">
      <c r="N62494" s="102"/>
      <c r="O62494" s="93"/>
      <c r="P62494" s="93"/>
    </row>
    <row r="62495" spans="14:16">
      <c r="N62495" s="102"/>
      <c r="O62495" s="93"/>
      <c r="P62495" s="93"/>
    </row>
    <row r="62496" spans="14:16">
      <c r="N62496" s="102"/>
      <c r="O62496" s="93"/>
      <c r="P62496" s="93"/>
    </row>
    <row r="62497" spans="14:16">
      <c r="N62497" s="102"/>
      <c r="O62497" s="93"/>
      <c r="P62497" s="93"/>
    </row>
    <row r="62498" spans="14:16">
      <c r="N62498" s="102"/>
      <c r="O62498" s="93"/>
      <c r="P62498" s="93"/>
    </row>
    <row r="62499" spans="14:16">
      <c r="N62499" s="102"/>
      <c r="O62499" s="93"/>
      <c r="P62499" s="93"/>
    </row>
    <row r="62500" spans="14:16">
      <c r="N62500" s="102"/>
      <c r="O62500" s="93"/>
      <c r="P62500" s="93"/>
    </row>
    <row r="62501" spans="14:16">
      <c r="N62501" s="102"/>
      <c r="O62501" s="93"/>
      <c r="P62501" s="93"/>
    </row>
    <row r="62502" spans="14:16">
      <c r="N62502" s="102"/>
      <c r="O62502" s="93"/>
      <c r="P62502" s="93"/>
    </row>
    <row r="62503" spans="14:16">
      <c r="N62503" s="102"/>
      <c r="O62503" s="93"/>
      <c r="P62503" s="93"/>
    </row>
    <row r="62504" spans="14:16">
      <c r="N62504" s="102"/>
      <c r="O62504" s="93"/>
      <c r="P62504" s="93"/>
    </row>
    <row r="62505" spans="14:16">
      <c r="N62505" s="102"/>
      <c r="O62505" s="93"/>
      <c r="P62505" s="93"/>
    </row>
    <row r="62506" spans="14:16">
      <c r="N62506" s="102"/>
      <c r="O62506" s="93"/>
      <c r="P62506" s="93"/>
    </row>
    <row r="62507" spans="14:16">
      <c r="N62507" s="102"/>
      <c r="O62507" s="93"/>
      <c r="P62507" s="93"/>
    </row>
    <row r="62508" spans="14:16">
      <c r="N62508" s="102"/>
      <c r="O62508" s="93"/>
      <c r="P62508" s="93"/>
    </row>
    <row r="62509" spans="14:16">
      <c r="N62509" s="102"/>
      <c r="O62509" s="93"/>
      <c r="P62509" s="93"/>
    </row>
    <row r="62510" spans="14:16">
      <c r="N62510" s="102"/>
      <c r="O62510" s="93"/>
      <c r="P62510" s="93"/>
    </row>
    <row r="62511" spans="14:16">
      <c r="N62511" s="102"/>
      <c r="O62511" s="93"/>
      <c r="P62511" s="93"/>
    </row>
    <row r="62512" spans="14:16">
      <c r="N62512" s="102"/>
      <c r="O62512" s="93"/>
      <c r="P62512" s="93"/>
    </row>
    <row r="62513" spans="14:16">
      <c r="N62513" s="102"/>
      <c r="O62513" s="93"/>
      <c r="P62513" s="93"/>
    </row>
    <row r="62514" spans="14:16">
      <c r="N62514" s="102"/>
      <c r="O62514" s="93"/>
      <c r="P62514" s="93"/>
    </row>
    <row r="62515" spans="14:16">
      <c r="N62515" s="102"/>
      <c r="O62515" s="93"/>
      <c r="P62515" s="93"/>
    </row>
    <row r="62516" spans="14:16">
      <c r="N62516" s="102"/>
      <c r="O62516" s="93"/>
      <c r="P62516" s="93"/>
    </row>
    <row r="62517" spans="14:16">
      <c r="N62517" s="102"/>
      <c r="O62517" s="93"/>
      <c r="P62517" s="93"/>
    </row>
    <row r="62518" spans="14:16">
      <c r="N62518" s="102"/>
      <c r="O62518" s="93"/>
      <c r="P62518" s="93"/>
    </row>
    <row r="62519" spans="14:16">
      <c r="N62519" s="102"/>
      <c r="O62519" s="93"/>
      <c r="P62519" s="93"/>
    </row>
    <row r="62520" spans="14:16">
      <c r="N62520" s="102"/>
      <c r="O62520" s="93"/>
      <c r="P62520" s="93"/>
    </row>
    <row r="62521" spans="14:16">
      <c r="N62521" s="102"/>
      <c r="O62521" s="93"/>
      <c r="P62521" s="93"/>
    </row>
    <row r="62522" spans="14:16">
      <c r="N62522" s="102"/>
      <c r="O62522" s="93"/>
      <c r="P62522" s="93"/>
    </row>
    <row r="62523" spans="14:16">
      <c r="N62523" s="102"/>
      <c r="O62523" s="93"/>
      <c r="P62523" s="93"/>
    </row>
    <row r="62524" spans="14:16">
      <c r="N62524" s="102"/>
      <c r="O62524" s="93"/>
      <c r="P62524" s="93"/>
    </row>
    <row r="62525" spans="14:16">
      <c r="N62525" s="102"/>
      <c r="O62525" s="93"/>
      <c r="P62525" s="93"/>
    </row>
    <row r="62526" spans="14:16">
      <c r="N62526" s="102"/>
      <c r="O62526" s="93"/>
      <c r="P62526" s="93"/>
    </row>
    <row r="62527" spans="14:16">
      <c r="N62527" s="102"/>
      <c r="O62527" s="93"/>
      <c r="P62527" s="93"/>
    </row>
    <row r="62528" spans="14:16">
      <c r="N62528" s="102"/>
      <c r="O62528" s="93"/>
      <c r="P62528" s="93"/>
    </row>
    <row r="62529" spans="14:16">
      <c r="N62529" s="102"/>
      <c r="O62529" s="93"/>
      <c r="P62529" s="93"/>
    </row>
    <row r="62530" spans="14:16">
      <c r="N62530" s="102"/>
      <c r="O62530" s="93"/>
      <c r="P62530" s="93"/>
    </row>
    <row r="62531" spans="14:16">
      <c r="N62531" s="102"/>
      <c r="O62531" s="93"/>
      <c r="P62531" s="93"/>
    </row>
    <row r="62532" spans="14:16">
      <c r="N62532" s="102"/>
      <c r="O62532" s="93"/>
      <c r="P62532" s="93"/>
    </row>
    <row r="62533" spans="14:16">
      <c r="N62533" s="102"/>
      <c r="O62533" s="93"/>
      <c r="P62533" s="93"/>
    </row>
    <row r="62534" spans="14:16">
      <c r="N62534" s="102"/>
      <c r="O62534" s="93"/>
      <c r="P62534" s="93"/>
    </row>
    <row r="62535" spans="14:16">
      <c r="N62535" s="102"/>
      <c r="O62535" s="93"/>
      <c r="P62535" s="93"/>
    </row>
    <row r="62536" spans="14:16">
      <c r="N62536" s="102"/>
      <c r="O62536" s="93"/>
      <c r="P62536" s="93"/>
    </row>
    <row r="62537" spans="14:16">
      <c r="N62537" s="102"/>
      <c r="O62537" s="93"/>
      <c r="P62537" s="93"/>
    </row>
    <row r="62538" spans="14:16">
      <c r="N62538" s="102"/>
      <c r="O62538" s="93"/>
      <c r="P62538" s="93"/>
    </row>
    <row r="62539" spans="14:16">
      <c r="N62539" s="102"/>
      <c r="O62539" s="93"/>
      <c r="P62539" s="93"/>
    </row>
    <row r="62540" spans="14:16">
      <c r="N62540" s="102"/>
      <c r="O62540" s="93"/>
      <c r="P62540" s="93"/>
    </row>
    <row r="62541" spans="14:16">
      <c r="N62541" s="102"/>
      <c r="O62541" s="93"/>
      <c r="P62541" s="93"/>
    </row>
    <row r="62542" spans="14:16">
      <c r="N62542" s="102"/>
      <c r="O62542" s="93"/>
      <c r="P62542" s="93"/>
    </row>
    <row r="62543" spans="14:16">
      <c r="N62543" s="102"/>
      <c r="O62543" s="93"/>
      <c r="P62543" s="93"/>
    </row>
    <row r="62544" spans="14:16">
      <c r="N62544" s="102"/>
      <c r="O62544" s="93"/>
      <c r="P62544" s="93"/>
    </row>
    <row r="62545" spans="14:16">
      <c r="N62545" s="102"/>
      <c r="O62545" s="93"/>
      <c r="P62545" s="93"/>
    </row>
    <row r="62546" spans="14:16">
      <c r="N62546" s="102"/>
      <c r="O62546" s="93"/>
      <c r="P62546" s="93"/>
    </row>
    <row r="62547" spans="14:16">
      <c r="N62547" s="102"/>
      <c r="O62547" s="93"/>
      <c r="P62547" s="93"/>
    </row>
    <row r="62548" spans="14:16">
      <c r="N62548" s="102"/>
      <c r="O62548" s="93"/>
      <c r="P62548" s="93"/>
    </row>
    <row r="62549" spans="14:16">
      <c r="N62549" s="102"/>
      <c r="O62549" s="93"/>
      <c r="P62549" s="93"/>
    </row>
    <row r="62550" spans="14:16">
      <c r="N62550" s="102"/>
      <c r="O62550" s="93"/>
      <c r="P62550" s="93"/>
    </row>
    <row r="62551" spans="14:16">
      <c r="N62551" s="102"/>
      <c r="O62551" s="93"/>
      <c r="P62551" s="93"/>
    </row>
    <row r="62552" spans="14:16">
      <c r="N62552" s="102"/>
      <c r="O62552" s="93"/>
      <c r="P62552" s="93"/>
    </row>
    <row r="62553" spans="14:16">
      <c r="N62553" s="102"/>
      <c r="O62553" s="93"/>
      <c r="P62553" s="93"/>
    </row>
    <row r="62554" spans="14:16">
      <c r="N62554" s="102"/>
      <c r="O62554" s="93"/>
      <c r="P62554" s="93"/>
    </row>
    <row r="62555" spans="14:16">
      <c r="N62555" s="102"/>
      <c r="O62555" s="93"/>
      <c r="P62555" s="93"/>
    </row>
    <row r="62556" spans="14:16">
      <c r="N62556" s="102"/>
      <c r="O62556" s="93"/>
      <c r="P62556" s="93"/>
    </row>
    <row r="62557" spans="14:16">
      <c r="N62557" s="102"/>
      <c r="O62557" s="93"/>
      <c r="P62557" s="93"/>
    </row>
    <row r="62558" spans="14:16">
      <c r="N62558" s="102"/>
      <c r="O62558" s="93"/>
      <c r="P62558" s="93"/>
    </row>
    <row r="62559" spans="14:16">
      <c r="N62559" s="102"/>
      <c r="O62559" s="93"/>
      <c r="P62559" s="93"/>
    </row>
    <row r="62560" spans="14:16">
      <c r="N62560" s="102"/>
      <c r="O62560" s="93"/>
      <c r="P62560" s="93"/>
    </row>
    <row r="62561" spans="14:16">
      <c r="N62561" s="102"/>
      <c r="O62561" s="93"/>
      <c r="P62561" s="93"/>
    </row>
    <row r="62562" spans="14:16">
      <c r="N62562" s="102"/>
      <c r="O62562" s="93"/>
      <c r="P62562" s="93"/>
    </row>
    <row r="62563" spans="14:16">
      <c r="N62563" s="102"/>
      <c r="O62563" s="93"/>
      <c r="P62563" s="93"/>
    </row>
    <row r="62564" spans="14:16">
      <c r="N62564" s="102"/>
      <c r="O62564" s="93"/>
      <c r="P62564" s="93"/>
    </row>
    <row r="62565" spans="14:16">
      <c r="N62565" s="102"/>
      <c r="O62565" s="93"/>
      <c r="P62565" s="93"/>
    </row>
    <row r="62566" spans="14:16">
      <c r="N62566" s="102"/>
      <c r="O62566" s="93"/>
      <c r="P62566" s="93"/>
    </row>
    <row r="62567" spans="14:16">
      <c r="N62567" s="102"/>
      <c r="O62567" s="93"/>
      <c r="P62567" s="93"/>
    </row>
    <row r="62568" spans="14:16">
      <c r="N62568" s="102"/>
      <c r="O62568" s="93"/>
      <c r="P62568" s="93"/>
    </row>
    <row r="62569" spans="14:16">
      <c r="N62569" s="102"/>
      <c r="O62569" s="93"/>
      <c r="P62569" s="93"/>
    </row>
    <row r="62570" spans="14:16">
      <c r="N62570" s="102"/>
      <c r="O62570" s="93"/>
      <c r="P62570" s="93"/>
    </row>
    <row r="62571" spans="14:16">
      <c r="N62571" s="102"/>
      <c r="O62571" s="93"/>
      <c r="P62571" s="93"/>
    </row>
    <row r="62572" spans="14:16">
      <c r="N62572" s="102"/>
      <c r="O62572" s="93"/>
      <c r="P62572" s="93"/>
    </row>
    <row r="62573" spans="14:16">
      <c r="N62573" s="102"/>
      <c r="O62573" s="93"/>
      <c r="P62573" s="93"/>
    </row>
    <row r="62574" spans="14:16">
      <c r="N62574" s="102"/>
      <c r="O62574" s="93"/>
      <c r="P62574" s="93"/>
    </row>
    <row r="62575" spans="14:16">
      <c r="N62575" s="102"/>
      <c r="O62575" s="93"/>
      <c r="P62575" s="93"/>
    </row>
    <row r="62576" spans="14:16">
      <c r="N62576" s="102"/>
      <c r="O62576" s="93"/>
      <c r="P62576" s="93"/>
    </row>
    <row r="62577" spans="14:16">
      <c r="N62577" s="102"/>
      <c r="O62577" s="93"/>
      <c r="P62577" s="93"/>
    </row>
    <row r="62578" spans="14:16">
      <c r="N62578" s="102"/>
      <c r="O62578" s="93"/>
      <c r="P62578" s="93"/>
    </row>
    <row r="62579" spans="14:16">
      <c r="N62579" s="102"/>
      <c r="O62579" s="93"/>
      <c r="P62579" s="93"/>
    </row>
    <row r="62580" spans="14:16">
      <c r="N62580" s="102"/>
      <c r="O62580" s="93"/>
      <c r="P62580" s="93"/>
    </row>
    <row r="62581" spans="14:16">
      <c r="N62581" s="102"/>
      <c r="O62581" s="93"/>
      <c r="P62581" s="93"/>
    </row>
    <row r="62582" spans="14:16">
      <c r="N62582" s="102"/>
      <c r="O62582" s="93"/>
      <c r="P62582" s="93"/>
    </row>
    <row r="62583" spans="14:16">
      <c r="N62583" s="102"/>
      <c r="O62583" s="93"/>
      <c r="P62583" s="93"/>
    </row>
    <row r="62584" spans="14:16">
      <c r="N62584" s="102"/>
      <c r="O62584" s="93"/>
      <c r="P62584" s="93"/>
    </row>
    <row r="62585" spans="14:16">
      <c r="N62585" s="102"/>
      <c r="O62585" s="93"/>
      <c r="P62585" s="93"/>
    </row>
    <row r="62586" spans="14:16">
      <c r="N62586" s="102"/>
      <c r="O62586" s="93"/>
      <c r="P62586" s="93"/>
    </row>
    <row r="62587" spans="14:16">
      <c r="N62587" s="102"/>
      <c r="O62587" s="93"/>
      <c r="P62587" s="93"/>
    </row>
    <row r="62588" spans="14:16">
      <c r="N62588" s="102"/>
      <c r="O62588" s="93"/>
      <c r="P62588" s="93"/>
    </row>
    <row r="62589" spans="14:16">
      <c r="N62589" s="102"/>
      <c r="O62589" s="93"/>
      <c r="P62589" s="93"/>
    </row>
    <row r="62590" spans="14:16">
      <c r="N62590" s="102"/>
      <c r="O62590" s="93"/>
      <c r="P62590" s="93"/>
    </row>
    <row r="62591" spans="14:16">
      <c r="N62591" s="102"/>
      <c r="O62591" s="93"/>
      <c r="P62591" s="93"/>
    </row>
    <row r="62592" spans="14:16">
      <c r="N62592" s="102"/>
      <c r="O62592" s="93"/>
      <c r="P62592" s="93"/>
    </row>
    <row r="62593" spans="14:16">
      <c r="N62593" s="102"/>
      <c r="O62593" s="93"/>
      <c r="P62593" s="93"/>
    </row>
    <row r="62594" spans="14:16">
      <c r="N62594" s="102"/>
      <c r="O62594" s="93"/>
      <c r="P62594" s="93"/>
    </row>
    <row r="62595" spans="14:16">
      <c r="N62595" s="102"/>
      <c r="O62595" s="93"/>
      <c r="P62595" s="93"/>
    </row>
    <row r="62596" spans="14:16">
      <c r="N62596" s="102"/>
      <c r="O62596" s="93"/>
      <c r="P62596" s="93"/>
    </row>
    <row r="62597" spans="14:16">
      <c r="N62597" s="102"/>
      <c r="O62597" s="93"/>
      <c r="P62597" s="93"/>
    </row>
    <row r="62598" spans="14:16">
      <c r="N62598" s="102"/>
      <c r="O62598" s="93"/>
      <c r="P62598" s="93"/>
    </row>
    <row r="62599" spans="14:16">
      <c r="N62599" s="102"/>
      <c r="O62599" s="93"/>
      <c r="P62599" s="93"/>
    </row>
    <row r="62600" spans="14:16">
      <c r="N62600" s="102"/>
      <c r="O62600" s="93"/>
      <c r="P62600" s="93"/>
    </row>
    <row r="62601" spans="14:16">
      <c r="N62601" s="102"/>
      <c r="O62601" s="93"/>
      <c r="P62601" s="93"/>
    </row>
    <row r="62602" spans="14:16">
      <c r="N62602" s="102"/>
      <c r="O62602" s="93"/>
      <c r="P62602" s="93"/>
    </row>
    <row r="62603" spans="14:16">
      <c r="N62603" s="102"/>
      <c r="O62603" s="93"/>
      <c r="P62603" s="93"/>
    </row>
    <row r="62604" spans="14:16">
      <c r="N62604" s="102"/>
      <c r="O62604" s="93"/>
      <c r="P62604" s="93"/>
    </row>
    <row r="62605" spans="14:16">
      <c r="N62605" s="102"/>
      <c r="O62605" s="93"/>
      <c r="P62605" s="93"/>
    </row>
    <row r="62606" spans="14:16">
      <c r="N62606" s="102"/>
      <c r="O62606" s="93"/>
      <c r="P62606" s="93"/>
    </row>
    <row r="62607" spans="14:16">
      <c r="N62607" s="102"/>
      <c r="O62607" s="93"/>
      <c r="P62607" s="93"/>
    </row>
    <row r="62608" spans="14:16">
      <c r="N62608" s="102"/>
      <c r="O62608" s="93"/>
      <c r="P62608" s="93"/>
    </row>
    <row r="62609" spans="14:16">
      <c r="N62609" s="102"/>
      <c r="O62609" s="93"/>
      <c r="P62609" s="93"/>
    </row>
    <row r="62610" spans="14:16">
      <c r="N62610" s="102"/>
      <c r="O62610" s="93"/>
      <c r="P62610" s="93"/>
    </row>
    <row r="62611" spans="14:16">
      <c r="N62611" s="102"/>
      <c r="O62611" s="93"/>
      <c r="P62611" s="93"/>
    </row>
    <row r="62612" spans="14:16">
      <c r="N62612" s="102"/>
      <c r="O62612" s="93"/>
      <c r="P62612" s="93"/>
    </row>
    <row r="62613" spans="14:16">
      <c r="N62613" s="102"/>
      <c r="O62613" s="93"/>
      <c r="P62613" s="93"/>
    </row>
    <row r="62614" spans="14:16">
      <c r="N62614" s="102"/>
      <c r="O62614" s="93"/>
      <c r="P62614" s="93"/>
    </row>
    <row r="62615" spans="14:16">
      <c r="N62615" s="102"/>
      <c r="O62615" s="93"/>
      <c r="P62615" s="93"/>
    </row>
    <row r="62616" spans="14:16">
      <c r="N62616" s="102"/>
      <c r="O62616" s="93"/>
      <c r="P62616" s="93"/>
    </row>
    <row r="62617" spans="14:16">
      <c r="N62617" s="102"/>
      <c r="O62617" s="93"/>
      <c r="P62617" s="93"/>
    </row>
    <row r="62618" spans="14:16">
      <c r="N62618" s="102"/>
      <c r="O62618" s="93"/>
      <c r="P62618" s="93"/>
    </row>
    <row r="62619" spans="14:16">
      <c r="N62619" s="102"/>
      <c r="O62619" s="93"/>
      <c r="P62619" s="93"/>
    </row>
    <row r="62620" spans="14:16">
      <c r="N62620" s="102"/>
      <c r="O62620" s="93"/>
      <c r="P62620" s="93"/>
    </row>
    <row r="62621" spans="14:16">
      <c r="N62621" s="102"/>
      <c r="O62621" s="93"/>
      <c r="P62621" s="93"/>
    </row>
    <row r="62622" spans="14:16">
      <c r="N62622" s="102"/>
      <c r="O62622" s="93"/>
      <c r="P62622" s="93"/>
    </row>
    <row r="62623" spans="14:16">
      <c r="N62623" s="102"/>
      <c r="O62623" s="93"/>
      <c r="P62623" s="93"/>
    </row>
    <row r="62624" spans="14:16">
      <c r="N62624" s="102"/>
      <c r="O62624" s="93"/>
      <c r="P62624" s="93"/>
    </row>
    <row r="62625" spans="14:16">
      <c r="N62625" s="102"/>
      <c r="O62625" s="93"/>
      <c r="P62625" s="93"/>
    </row>
    <row r="62626" spans="14:16">
      <c r="N62626" s="102"/>
      <c r="O62626" s="93"/>
      <c r="P62626" s="93"/>
    </row>
    <row r="62627" spans="14:16">
      <c r="N62627" s="102"/>
      <c r="O62627" s="93"/>
      <c r="P62627" s="93"/>
    </row>
    <row r="62628" spans="14:16">
      <c r="N62628" s="102"/>
      <c r="O62628" s="93"/>
      <c r="P62628" s="93"/>
    </row>
    <row r="62629" spans="14:16">
      <c r="N62629" s="102"/>
      <c r="O62629" s="93"/>
      <c r="P62629" s="93"/>
    </row>
    <row r="62630" spans="14:16">
      <c r="N62630" s="102"/>
      <c r="O62630" s="93"/>
      <c r="P62630" s="93"/>
    </row>
    <row r="62631" spans="14:16">
      <c r="N62631" s="102"/>
      <c r="O62631" s="93"/>
      <c r="P62631" s="93"/>
    </row>
    <row r="62632" spans="14:16">
      <c r="N62632" s="102"/>
      <c r="O62632" s="93"/>
      <c r="P62632" s="93"/>
    </row>
    <row r="62633" spans="14:16">
      <c r="N62633" s="102"/>
      <c r="O62633" s="93"/>
      <c r="P62633" s="93"/>
    </row>
    <row r="62634" spans="14:16">
      <c r="N62634" s="102"/>
      <c r="O62634" s="93"/>
      <c r="P62634" s="93"/>
    </row>
    <row r="62635" spans="14:16">
      <c r="N62635" s="102"/>
      <c r="O62635" s="93"/>
      <c r="P62635" s="93"/>
    </row>
    <row r="62636" spans="14:16">
      <c r="N62636" s="102"/>
      <c r="O62636" s="93"/>
      <c r="P62636" s="93"/>
    </row>
    <row r="62637" spans="14:16">
      <c r="N62637" s="102"/>
      <c r="O62637" s="93"/>
      <c r="P62637" s="93"/>
    </row>
    <row r="62638" spans="14:16">
      <c r="N62638" s="102"/>
      <c r="O62638" s="93"/>
      <c r="P62638" s="93"/>
    </row>
    <row r="62639" spans="14:16">
      <c r="N62639" s="102"/>
      <c r="O62639" s="93"/>
      <c r="P62639" s="93"/>
    </row>
    <row r="62640" spans="14:16">
      <c r="N62640" s="102"/>
      <c r="O62640" s="93"/>
      <c r="P62640" s="93"/>
    </row>
    <row r="62641" spans="14:16">
      <c r="N62641" s="102"/>
      <c r="O62641" s="93"/>
      <c r="P62641" s="93"/>
    </row>
    <row r="62642" spans="14:16">
      <c r="N62642" s="102"/>
      <c r="O62642" s="93"/>
      <c r="P62642" s="93"/>
    </row>
    <row r="62643" spans="14:16">
      <c r="N62643" s="102"/>
      <c r="O62643" s="93"/>
      <c r="P62643" s="93"/>
    </row>
    <row r="62644" spans="14:16">
      <c r="N62644" s="102"/>
      <c r="O62644" s="93"/>
      <c r="P62644" s="93"/>
    </row>
    <row r="62645" spans="14:16">
      <c r="N62645" s="102"/>
      <c r="O62645" s="93"/>
      <c r="P62645" s="93"/>
    </row>
    <row r="62646" spans="14:16">
      <c r="N62646" s="102"/>
      <c r="O62646" s="93"/>
      <c r="P62646" s="93"/>
    </row>
    <row r="62647" spans="14:16">
      <c r="N62647" s="102"/>
      <c r="O62647" s="93"/>
      <c r="P62647" s="93"/>
    </row>
    <row r="62648" spans="14:16">
      <c r="N62648" s="102"/>
      <c r="O62648" s="93"/>
      <c r="P62648" s="93"/>
    </row>
    <row r="62649" spans="14:16">
      <c r="N62649" s="102"/>
      <c r="O62649" s="93"/>
      <c r="P62649" s="93"/>
    </row>
    <row r="62650" spans="14:16">
      <c r="N62650" s="102"/>
      <c r="O62650" s="93"/>
      <c r="P62650" s="93"/>
    </row>
    <row r="62651" spans="14:16">
      <c r="N62651" s="102"/>
      <c r="O62651" s="93"/>
      <c r="P62651" s="93"/>
    </row>
    <row r="62652" spans="14:16">
      <c r="N62652" s="102"/>
      <c r="O62652" s="93"/>
      <c r="P62652" s="93"/>
    </row>
    <row r="62653" spans="14:16">
      <c r="N62653" s="102"/>
      <c r="O62653" s="93"/>
      <c r="P62653" s="93"/>
    </row>
    <row r="62654" spans="14:16">
      <c r="N62654" s="102"/>
      <c r="O62654" s="93"/>
      <c r="P62654" s="93"/>
    </row>
    <row r="62655" spans="14:16">
      <c r="N62655" s="102"/>
      <c r="O62655" s="93"/>
      <c r="P62655" s="93"/>
    </row>
    <row r="62656" spans="14:16">
      <c r="N62656" s="102"/>
      <c r="O62656" s="93"/>
      <c r="P62656" s="93"/>
    </row>
    <row r="62657" spans="14:16">
      <c r="N62657" s="102"/>
      <c r="O62657" s="93"/>
      <c r="P62657" s="93"/>
    </row>
    <row r="62658" spans="14:16">
      <c r="N62658" s="102"/>
      <c r="O62658" s="93"/>
      <c r="P62658" s="93"/>
    </row>
    <row r="62659" spans="14:16">
      <c r="N62659" s="102"/>
      <c r="O62659" s="93"/>
      <c r="P62659" s="93"/>
    </row>
    <row r="62660" spans="14:16">
      <c r="N62660" s="102"/>
      <c r="O62660" s="93"/>
      <c r="P62660" s="93"/>
    </row>
    <row r="62661" spans="14:16">
      <c r="N62661" s="102"/>
      <c r="O62661" s="93"/>
      <c r="P62661" s="93"/>
    </row>
    <row r="62662" spans="14:16">
      <c r="N62662" s="102"/>
      <c r="O62662" s="93"/>
      <c r="P62662" s="93"/>
    </row>
    <row r="62663" spans="14:16">
      <c r="N62663" s="102"/>
      <c r="O62663" s="93"/>
      <c r="P62663" s="93"/>
    </row>
    <row r="62664" spans="14:16">
      <c r="N62664" s="102"/>
      <c r="O62664" s="93"/>
      <c r="P62664" s="93"/>
    </row>
    <row r="62665" spans="14:16">
      <c r="N62665" s="102"/>
      <c r="O62665" s="93"/>
      <c r="P62665" s="93"/>
    </row>
    <row r="62666" spans="14:16">
      <c r="N62666" s="102"/>
      <c r="O62666" s="93"/>
      <c r="P62666" s="93"/>
    </row>
    <row r="62667" spans="14:16">
      <c r="N62667" s="102"/>
      <c r="O62667" s="93"/>
      <c r="P62667" s="93"/>
    </row>
    <row r="62668" spans="14:16">
      <c r="N62668" s="102"/>
      <c r="O62668" s="93"/>
      <c r="P62668" s="93"/>
    </row>
    <row r="62669" spans="14:16">
      <c r="N62669" s="102"/>
      <c r="O62669" s="93"/>
      <c r="P62669" s="93"/>
    </row>
    <row r="62670" spans="14:16">
      <c r="N62670" s="102"/>
      <c r="O62670" s="93"/>
      <c r="P62670" s="93"/>
    </row>
    <row r="62671" spans="14:16">
      <c r="N62671" s="102"/>
      <c r="O62671" s="93"/>
      <c r="P62671" s="93"/>
    </row>
    <row r="62672" spans="14:16">
      <c r="N62672" s="102"/>
      <c r="O62672" s="93"/>
      <c r="P62672" s="93"/>
    </row>
    <row r="62673" spans="14:16">
      <c r="N62673" s="102"/>
      <c r="O62673" s="93"/>
      <c r="P62673" s="93"/>
    </row>
    <row r="62674" spans="14:16">
      <c r="N62674" s="102"/>
      <c r="O62674" s="93"/>
      <c r="P62674" s="93"/>
    </row>
    <row r="62675" spans="14:16">
      <c r="N62675" s="102"/>
      <c r="O62675" s="93"/>
      <c r="P62675" s="93"/>
    </row>
    <row r="62676" spans="14:16">
      <c r="N62676" s="102"/>
      <c r="O62676" s="93"/>
      <c r="P62676" s="93"/>
    </row>
    <row r="62677" spans="14:16">
      <c r="N62677" s="102"/>
      <c r="O62677" s="93"/>
      <c r="P62677" s="93"/>
    </row>
    <row r="62678" spans="14:16">
      <c r="N62678" s="102"/>
      <c r="O62678" s="93"/>
      <c r="P62678" s="93"/>
    </row>
    <row r="62679" spans="14:16">
      <c r="N62679" s="102"/>
      <c r="O62679" s="93"/>
      <c r="P62679" s="93"/>
    </row>
    <row r="62680" spans="14:16">
      <c r="N62680" s="102"/>
      <c r="O62680" s="93"/>
      <c r="P62680" s="93"/>
    </row>
    <row r="62681" spans="14:16">
      <c r="N62681" s="102"/>
      <c r="O62681" s="93"/>
      <c r="P62681" s="93"/>
    </row>
    <row r="62682" spans="14:16">
      <c r="N62682" s="102"/>
      <c r="O62682" s="93"/>
      <c r="P62682" s="93"/>
    </row>
    <row r="62683" spans="14:16">
      <c r="N62683" s="102"/>
      <c r="O62683" s="93"/>
      <c r="P62683" s="93"/>
    </row>
    <row r="62684" spans="14:16">
      <c r="N62684" s="102"/>
      <c r="O62684" s="93"/>
      <c r="P62684" s="93"/>
    </row>
    <row r="62685" spans="14:16">
      <c r="N62685" s="102"/>
      <c r="O62685" s="93"/>
      <c r="P62685" s="93"/>
    </row>
    <row r="62686" spans="14:16">
      <c r="N62686" s="102"/>
      <c r="O62686" s="93"/>
      <c r="P62686" s="93"/>
    </row>
    <row r="62687" spans="14:16">
      <c r="N62687" s="102"/>
      <c r="O62687" s="93"/>
      <c r="P62687" s="93"/>
    </row>
    <row r="62688" spans="14:16">
      <c r="N62688" s="102"/>
      <c r="O62688" s="93"/>
      <c r="P62688" s="93"/>
    </row>
    <row r="62689" spans="14:16">
      <c r="N62689" s="102"/>
      <c r="O62689" s="93"/>
      <c r="P62689" s="93"/>
    </row>
    <row r="62690" spans="14:16">
      <c r="N62690" s="102"/>
      <c r="O62690" s="93"/>
      <c r="P62690" s="93"/>
    </row>
    <row r="62691" spans="14:16">
      <c r="N62691" s="102"/>
      <c r="O62691" s="93"/>
      <c r="P62691" s="93"/>
    </row>
    <row r="62692" spans="14:16">
      <c r="N62692" s="102"/>
      <c r="O62692" s="93"/>
      <c r="P62692" s="93"/>
    </row>
    <row r="62693" spans="14:16">
      <c r="N62693" s="102"/>
      <c r="O62693" s="93"/>
      <c r="P62693" s="93"/>
    </row>
    <row r="62694" spans="14:16">
      <c r="N62694" s="102"/>
      <c r="O62694" s="93"/>
      <c r="P62694" s="93"/>
    </row>
    <row r="62695" spans="14:16">
      <c r="N62695" s="102"/>
      <c r="O62695" s="93"/>
      <c r="P62695" s="93"/>
    </row>
    <row r="62696" spans="14:16">
      <c r="N62696" s="102"/>
      <c r="O62696" s="93"/>
      <c r="P62696" s="93"/>
    </row>
    <row r="62697" spans="14:16">
      <c r="N62697" s="102"/>
      <c r="O62697" s="93"/>
      <c r="P62697" s="93"/>
    </row>
    <row r="62698" spans="14:16">
      <c r="N62698" s="102"/>
      <c r="O62698" s="93"/>
      <c r="P62698" s="93"/>
    </row>
    <row r="62699" spans="14:16">
      <c r="N62699" s="102"/>
      <c r="O62699" s="93"/>
      <c r="P62699" s="93"/>
    </row>
    <row r="62700" spans="14:16">
      <c r="N62700" s="102"/>
      <c r="O62700" s="93"/>
      <c r="P62700" s="93"/>
    </row>
    <row r="62701" spans="14:16">
      <c r="N62701" s="102"/>
      <c r="O62701" s="93"/>
      <c r="P62701" s="93"/>
    </row>
    <row r="62702" spans="14:16">
      <c r="N62702" s="102"/>
      <c r="O62702" s="93"/>
      <c r="P62702" s="93"/>
    </row>
    <row r="62703" spans="14:16">
      <c r="N62703" s="102"/>
      <c r="O62703" s="93"/>
      <c r="P62703" s="93"/>
    </row>
    <row r="62704" spans="14:16">
      <c r="N62704" s="102"/>
      <c r="O62704" s="93"/>
      <c r="P62704" s="93"/>
    </row>
    <row r="62705" spans="14:16">
      <c r="N62705" s="102"/>
      <c r="O62705" s="93"/>
      <c r="P62705" s="93"/>
    </row>
    <row r="62706" spans="14:16">
      <c r="N62706" s="102"/>
      <c r="O62706" s="93"/>
      <c r="P62706" s="93"/>
    </row>
    <row r="62707" spans="14:16">
      <c r="N62707" s="102"/>
      <c r="O62707" s="93"/>
      <c r="P62707" s="93"/>
    </row>
    <row r="62708" spans="14:16">
      <c r="N62708" s="102"/>
      <c r="O62708" s="93"/>
      <c r="P62708" s="93"/>
    </row>
    <row r="62709" spans="14:16">
      <c r="N62709" s="102"/>
      <c r="O62709" s="93"/>
      <c r="P62709" s="93"/>
    </row>
    <row r="62710" spans="14:16">
      <c r="N62710" s="102"/>
      <c r="O62710" s="93"/>
      <c r="P62710" s="93"/>
    </row>
    <row r="62711" spans="14:16">
      <c r="N62711" s="102"/>
      <c r="O62711" s="93"/>
      <c r="P62711" s="93"/>
    </row>
    <row r="62712" spans="14:16">
      <c r="N62712" s="102"/>
      <c r="O62712" s="93"/>
      <c r="P62712" s="93"/>
    </row>
    <row r="62713" spans="14:16">
      <c r="N62713" s="102"/>
      <c r="O62713" s="93"/>
      <c r="P62713" s="93"/>
    </row>
    <row r="62714" spans="14:16">
      <c r="N62714" s="102"/>
      <c r="O62714" s="93"/>
      <c r="P62714" s="93"/>
    </row>
    <row r="62715" spans="14:16">
      <c r="N62715" s="102"/>
      <c r="O62715" s="93"/>
      <c r="P62715" s="93"/>
    </row>
    <row r="62716" spans="14:16">
      <c r="N62716" s="102"/>
      <c r="O62716" s="93"/>
      <c r="P62716" s="93"/>
    </row>
    <row r="62717" spans="14:16">
      <c r="N62717" s="102"/>
      <c r="O62717" s="93"/>
      <c r="P62717" s="93"/>
    </row>
    <row r="62718" spans="14:16">
      <c r="N62718" s="102"/>
      <c r="O62718" s="93"/>
      <c r="P62718" s="93"/>
    </row>
    <row r="62719" spans="14:16">
      <c r="N62719" s="102"/>
      <c r="O62719" s="93"/>
      <c r="P62719" s="93"/>
    </row>
    <row r="62720" spans="14:16">
      <c r="N62720" s="102"/>
      <c r="O62720" s="93"/>
      <c r="P62720" s="93"/>
    </row>
    <row r="62721" spans="14:16">
      <c r="N62721" s="102"/>
      <c r="O62721" s="93"/>
      <c r="P62721" s="93"/>
    </row>
    <row r="62722" spans="14:16">
      <c r="N62722" s="102"/>
      <c r="O62722" s="93"/>
      <c r="P62722" s="93"/>
    </row>
    <row r="62723" spans="14:16">
      <c r="N62723" s="102"/>
      <c r="O62723" s="93"/>
      <c r="P62723" s="93"/>
    </row>
    <row r="62724" spans="14:16">
      <c r="N62724" s="102"/>
      <c r="O62724" s="93"/>
      <c r="P62724" s="93"/>
    </row>
    <row r="62725" spans="14:16">
      <c r="N62725" s="102"/>
      <c r="O62725" s="93"/>
      <c r="P62725" s="93"/>
    </row>
    <row r="62726" spans="14:16">
      <c r="N62726" s="102"/>
      <c r="O62726" s="93"/>
      <c r="P62726" s="93"/>
    </row>
    <row r="62727" spans="14:16">
      <c r="N62727" s="102"/>
      <c r="O62727" s="93"/>
      <c r="P62727" s="93"/>
    </row>
    <row r="62728" spans="14:16">
      <c r="N62728" s="102"/>
      <c r="O62728" s="93"/>
      <c r="P62728" s="93"/>
    </row>
    <row r="62729" spans="14:16">
      <c r="N62729" s="102"/>
      <c r="O62729" s="93"/>
      <c r="P62729" s="93"/>
    </row>
    <row r="62730" spans="14:16">
      <c r="N62730" s="102"/>
      <c r="O62730" s="93"/>
      <c r="P62730" s="93"/>
    </row>
    <row r="62731" spans="14:16">
      <c r="N62731" s="102"/>
      <c r="O62731" s="93"/>
      <c r="P62731" s="93"/>
    </row>
    <row r="62732" spans="14:16">
      <c r="N62732" s="102"/>
      <c r="O62732" s="93"/>
      <c r="P62732" s="93"/>
    </row>
    <row r="62733" spans="14:16">
      <c r="N62733" s="102"/>
      <c r="O62733" s="93"/>
      <c r="P62733" s="93"/>
    </row>
    <row r="62734" spans="14:16">
      <c r="N62734" s="102"/>
      <c r="O62734" s="93"/>
      <c r="P62734" s="93"/>
    </row>
    <row r="62735" spans="14:16">
      <c r="N62735" s="102"/>
      <c r="O62735" s="93"/>
      <c r="P62735" s="93"/>
    </row>
    <row r="62736" spans="14:16">
      <c r="N62736" s="102"/>
      <c r="O62736" s="93"/>
      <c r="P62736" s="93"/>
    </row>
    <row r="62737" spans="14:16">
      <c r="N62737" s="102"/>
      <c r="O62737" s="93"/>
      <c r="P62737" s="93"/>
    </row>
    <row r="62738" spans="14:16">
      <c r="N62738" s="102"/>
      <c r="O62738" s="93"/>
      <c r="P62738" s="93"/>
    </row>
    <row r="62739" spans="14:16">
      <c r="N62739" s="102"/>
      <c r="O62739" s="93"/>
      <c r="P62739" s="93"/>
    </row>
    <row r="62740" spans="14:16">
      <c r="N62740" s="102"/>
      <c r="O62740" s="93"/>
      <c r="P62740" s="93"/>
    </row>
    <row r="62741" spans="14:16">
      <c r="N62741" s="102"/>
      <c r="O62741" s="93"/>
      <c r="P62741" s="93"/>
    </row>
    <row r="62742" spans="14:16">
      <c r="N62742" s="102"/>
      <c r="O62742" s="93"/>
      <c r="P62742" s="93"/>
    </row>
    <row r="62743" spans="14:16">
      <c r="N62743" s="102"/>
      <c r="O62743" s="93"/>
      <c r="P62743" s="93"/>
    </row>
    <row r="62744" spans="14:16">
      <c r="N62744" s="102"/>
      <c r="O62744" s="93"/>
      <c r="P62744" s="93"/>
    </row>
    <row r="62745" spans="14:16">
      <c r="N62745" s="102"/>
      <c r="O62745" s="93"/>
      <c r="P62745" s="93"/>
    </row>
    <row r="62746" spans="14:16">
      <c r="N62746" s="102"/>
      <c r="O62746" s="93"/>
      <c r="P62746" s="93"/>
    </row>
    <row r="62747" spans="14:16">
      <c r="N62747" s="102"/>
      <c r="O62747" s="93"/>
      <c r="P62747" s="93"/>
    </row>
    <row r="62748" spans="14:16">
      <c r="N62748" s="102"/>
      <c r="O62748" s="93"/>
      <c r="P62748" s="93"/>
    </row>
    <row r="62749" spans="14:16">
      <c r="N62749" s="102"/>
      <c r="O62749" s="93"/>
      <c r="P62749" s="93"/>
    </row>
    <row r="62750" spans="14:16">
      <c r="N62750" s="102"/>
      <c r="O62750" s="93"/>
      <c r="P62750" s="93"/>
    </row>
    <row r="62751" spans="14:16">
      <c r="N62751" s="102"/>
      <c r="O62751" s="93"/>
      <c r="P62751" s="93"/>
    </row>
    <row r="62752" spans="14:16">
      <c r="N62752" s="102"/>
      <c r="O62752" s="93"/>
      <c r="P62752" s="93"/>
    </row>
    <row r="62753" spans="14:16">
      <c r="N62753" s="102"/>
      <c r="O62753" s="93"/>
      <c r="P62753" s="93"/>
    </row>
    <row r="62754" spans="14:16">
      <c r="N62754" s="102"/>
      <c r="O62754" s="93"/>
      <c r="P62754" s="93"/>
    </row>
    <row r="62755" spans="14:16">
      <c r="N62755" s="102"/>
      <c r="O62755" s="93"/>
      <c r="P62755" s="93"/>
    </row>
    <row r="62756" spans="14:16">
      <c r="N62756" s="102"/>
      <c r="O62756" s="93"/>
      <c r="P62756" s="93"/>
    </row>
    <row r="62757" spans="14:16">
      <c r="N62757" s="102"/>
      <c r="O62757" s="93"/>
      <c r="P62757" s="93"/>
    </row>
    <row r="62758" spans="14:16">
      <c r="N62758" s="102"/>
      <c r="O62758" s="93"/>
      <c r="P62758" s="93"/>
    </row>
    <row r="62759" spans="14:16">
      <c r="N62759" s="102"/>
      <c r="O62759" s="93"/>
      <c r="P62759" s="93"/>
    </row>
    <row r="62760" spans="14:16">
      <c r="N62760" s="102"/>
      <c r="O62760" s="93"/>
      <c r="P62760" s="93"/>
    </row>
    <row r="62761" spans="14:16">
      <c r="N62761" s="102"/>
      <c r="O62761" s="93"/>
      <c r="P62761" s="93"/>
    </row>
    <row r="62762" spans="14:16">
      <c r="N62762" s="102"/>
      <c r="O62762" s="93"/>
      <c r="P62762" s="93"/>
    </row>
    <row r="62763" spans="14:16">
      <c r="N62763" s="102"/>
      <c r="O62763" s="93"/>
      <c r="P62763" s="93"/>
    </row>
    <row r="62764" spans="14:16">
      <c r="N62764" s="102"/>
      <c r="O62764" s="93"/>
      <c r="P62764" s="93"/>
    </row>
    <row r="62765" spans="14:16">
      <c r="N62765" s="102"/>
      <c r="O62765" s="93"/>
      <c r="P62765" s="93"/>
    </row>
    <row r="62766" spans="14:16">
      <c r="N62766" s="102"/>
      <c r="O62766" s="93"/>
      <c r="P62766" s="93"/>
    </row>
    <row r="62767" spans="14:16">
      <c r="N62767" s="102"/>
      <c r="O62767" s="93"/>
      <c r="P62767" s="93"/>
    </row>
    <row r="62768" spans="14:16">
      <c r="N62768" s="102"/>
      <c r="O62768" s="93"/>
      <c r="P62768" s="93"/>
    </row>
    <row r="62769" spans="14:16">
      <c r="N62769" s="102"/>
      <c r="O62769" s="93"/>
      <c r="P62769" s="93"/>
    </row>
    <row r="62770" spans="14:16">
      <c r="N62770" s="102"/>
      <c r="O62770" s="93"/>
      <c r="P62770" s="93"/>
    </row>
    <row r="62771" spans="14:16">
      <c r="N62771" s="102"/>
      <c r="O62771" s="93"/>
      <c r="P62771" s="93"/>
    </row>
    <row r="62772" spans="14:16">
      <c r="N62772" s="102"/>
      <c r="O62772" s="93"/>
      <c r="P62772" s="93"/>
    </row>
    <row r="62773" spans="14:16">
      <c r="N62773" s="102"/>
      <c r="O62773" s="93"/>
      <c r="P62773" s="93"/>
    </row>
    <row r="62774" spans="14:16">
      <c r="N62774" s="102"/>
      <c r="O62774" s="93"/>
      <c r="P62774" s="93"/>
    </row>
    <row r="62775" spans="14:16">
      <c r="N62775" s="102"/>
      <c r="O62775" s="93"/>
      <c r="P62775" s="93"/>
    </row>
    <row r="62776" spans="14:16">
      <c r="N62776" s="102"/>
      <c r="O62776" s="93"/>
      <c r="P62776" s="93"/>
    </row>
    <row r="62777" spans="14:16">
      <c r="N62777" s="102"/>
      <c r="O62777" s="93"/>
      <c r="P62777" s="93"/>
    </row>
    <row r="62778" spans="14:16">
      <c r="N62778" s="102"/>
      <c r="O62778" s="93"/>
      <c r="P62778" s="93"/>
    </row>
    <row r="62779" spans="14:16">
      <c r="N62779" s="102"/>
      <c r="O62779" s="93"/>
      <c r="P62779" s="93"/>
    </row>
    <row r="62780" spans="14:16">
      <c r="N62780" s="102"/>
      <c r="O62780" s="93"/>
      <c r="P62780" s="93"/>
    </row>
    <row r="62781" spans="14:16">
      <c r="N62781" s="102"/>
      <c r="O62781" s="93"/>
      <c r="P62781" s="93"/>
    </row>
    <row r="62782" spans="14:16">
      <c r="N62782" s="102"/>
      <c r="O62782" s="93"/>
      <c r="P62782" s="93"/>
    </row>
    <row r="62783" spans="14:16">
      <c r="N62783" s="102"/>
      <c r="O62783" s="93"/>
      <c r="P62783" s="93"/>
    </row>
    <row r="62784" spans="14:16">
      <c r="N62784" s="102"/>
      <c r="O62784" s="93"/>
      <c r="P62784" s="93"/>
    </row>
    <row r="62785" spans="14:16">
      <c r="N62785" s="102"/>
      <c r="O62785" s="93"/>
      <c r="P62785" s="93"/>
    </row>
    <row r="62786" spans="14:16">
      <c r="N62786" s="102"/>
      <c r="O62786" s="93"/>
      <c r="P62786" s="93"/>
    </row>
    <row r="62787" spans="14:16">
      <c r="N62787" s="102"/>
      <c r="O62787" s="93"/>
      <c r="P62787" s="93"/>
    </row>
    <row r="62788" spans="14:16">
      <c r="N62788" s="102"/>
      <c r="O62788" s="93"/>
      <c r="P62788" s="93"/>
    </row>
    <row r="62789" spans="14:16">
      <c r="N62789" s="102"/>
      <c r="O62789" s="93"/>
      <c r="P62789" s="93"/>
    </row>
    <row r="62790" spans="14:16">
      <c r="N62790" s="102"/>
      <c r="O62790" s="93"/>
      <c r="P62790" s="93"/>
    </row>
    <row r="62791" spans="14:16">
      <c r="N62791" s="102"/>
      <c r="O62791" s="93"/>
      <c r="P62791" s="93"/>
    </row>
    <row r="62792" spans="14:16">
      <c r="N62792" s="102"/>
      <c r="O62792" s="93"/>
      <c r="P62792" s="93"/>
    </row>
    <row r="62793" spans="14:16">
      <c r="N62793" s="102"/>
      <c r="O62793" s="93"/>
      <c r="P62793" s="93"/>
    </row>
    <row r="62794" spans="14:16">
      <c r="N62794" s="102"/>
      <c r="O62794" s="93"/>
      <c r="P62794" s="93"/>
    </row>
    <row r="62795" spans="14:16">
      <c r="N62795" s="102"/>
      <c r="O62795" s="93"/>
      <c r="P62795" s="93"/>
    </row>
    <row r="62796" spans="14:16">
      <c r="N62796" s="102"/>
      <c r="O62796" s="93"/>
      <c r="P62796" s="93"/>
    </row>
    <row r="62797" spans="14:16">
      <c r="N62797" s="102"/>
      <c r="O62797" s="93"/>
      <c r="P62797" s="93"/>
    </row>
    <row r="62798" spans="14:16">
      <c r="N62798" s="102"/>
      <c r="O62798" s="93"/>
      <c r="P62798" s="93"/>
    </row>
    <row r="62799" spans="14:16">
      <c r="N62799" s="102"/>
      <c r="O62799" s="93"/>
      <c r="P62799" s="93"/>
    </row>
    <row r="62800" spans="14:16">
      <c r="N62800" s="102"/>
      <c r="O62800" s="93"/>
      <c r="P62800" s="93"/>
    </row>
    <row r="62801" spans="14:16">
      <c r="N62801" s="102"/>
      <c r="O62801" s="93"/>
      <c r="P62801" s="93"/>
    </row>
    <row r="62802" spans="14:16">
      <c r="N62802" s="102"/>
      <c r="O62802" s="93"/>
      <c r="P62802" s="93"/>
    </row>
    <row r="62803" spans="14:16">
      <c r="N62803" s="102"/>
      <c r="O62803" s="93"/>
      <c r="P62803" s="93"/>
    </row>
    <row r="62804" spans="14:16">
      <c r="N62804" s="102"/>
      <c r="O62804" s="93"/>
      <c r="P62804" s="93"/>
    </row>
    <row r="62805" spans="14:16">
      <c r="N62805" s="102"/>
      <c r="O62805" s="93"/>
      <c r="P62805" s="93"/>
    </row>
    <row r="62806" spans="14:16">
      <c r="N62806" s="102"/>
      <c r="O62806" s="93"/>
      <c r="P62806" s="93"/>
    </row>
    <row r="62807" spans="14:16">
      <c r="N62807" s="102"/>
      <c r="O62807" s="93"/>
      <c r="P62807" s="93"/>
    </row>
    <row r="62808" spans="14:16">
      <c r="N62808" s="102"/>
      <c r="O62808" s="93"/>
      <c r="P62808" s="93"/>
    </row>
    <row r="62809" spans="14:16">
      <c r="N62809" s="102"/>
      <c r="O62809" s="93"/>
      <c r="P62809" s="93"/>
    </row>
    <row r="62810" spans="14:16">
      <c r="N62810" s="102"/>
      <c r="O62810" s="93"/>
      <c r="P62810" s="93"/>
    </row>
    <row r="62811" spans="14:16">
      <c r="N62811" s="102"/>
      <c r="O62811" s="93"/>
      <c r="P62811" s="93"/>
    </row>
    <row r="62812" spans="14:16">
      <c r="N62812" s="102"/>
      <c r="O62812" s="93"/>
      <c r="P62812" s="93"/>
    </row>
    <row r="62813" spans="14:16">
      <c r="N62813" s="102"/>
      <c r="O62813" s="93"/>
      <c r="P62813" s="93"/>
    </row>
    <row r="62814" spans="14:16">
      <c r="N62814" s="102"/>
      <c r="O62814" s="93"/>
      <c r="P62814" s="93"/>
    </row>
    <row r="62815" spans="14:16">
      <c r="N62815" s="102"/>
      <c r="O62815" s="93"/>
      <c r="P62815" s="93"/>
    </row>
    <row r="62816" spans="14:16">
      <c r="N62816" s="102"/>
      <c r="O62816" s="93"/>
      <c r="P62816" s="93"/>
    </row>
    <row r="62817" spans="14:16">
      <c r="N62817" s="102"/>
      <c r="O62817" s="93"/>
      <c r="P62817" s="93"/>
    </row>
    <row r="62818" spans="14:16">
      <c r="N62818" s="102"/>
      <c r="O62818" s="93"/>
      <c r="P62818" s="93"/>
    </row>
    <row r="62819" spans="14:16">
      <c r="N62819" s="102"/>
      <c r="O62819" s="93"/>
      <c r="P62819" s="93"/>
    </row>
    <row r="62820" spans="14:16">
      <c r="N62820" s="102"/>
      <c r="O62820" s="93"/>
      <c r="P62820" s="93"/>
    </row>
    <row r="62821" spans="14:16">
      <c r="N62821" s="102"/>
      <c r="O62821" s="93"/>
      <c r="P62821" s="93"/>
    </row>
    <row r="62822" spans="14:16">
      <c r="N62822" s="102"/>
      <c r="O62822" s="93"/>
      <c r="P62822" s="93"/>
    </row>
    <row r="62823" spans="14:16">
      <c r="N62823" s="102"/>
      <c r="O62823" s="93"/>
      <c r="P62823" s="93"/>
    </row>
    <row r="62824" spans="14:16">
      <c r="N62824" s="102"/>
      <c r="O62824" s="93"/>
      <c r="P62824" s="93"/>
    </row>
    <row r="62825" spans="14:16">
      <c r="N62825" s="102"/>
      <c r="O62825" s="93"/>
      <c r="P62825" s="93"/>
    </row>
    <row r="62826" spans="14:16">
      <c r="N62826" s="102"/>
      <c r="O62826" s="93"/>
      <c r="P62826" s="93"/>
    </row>
    <row r="62827" spans="14:16">
      <c r="N62827" s="102"/>
      <c r="O62827" s="93"/>
      <c r="P62827" s="93"/>
    </row>
    <row r="62828" spans="14:16">
      <c r="N62828" s="102"/>
      <c r="O62828" s="93"/>
      <c r="P62828" s="93"/>
    </row>
    <row r="62829" spans="14:16">
      <c r="N62829" s="102"/>
      <c r="O62829" s="93"/>
      <c r="P62829" s="93"/>
    </row>
    <row r="62830" spans="14:16">
      <c r="N62830" s="102"/>
      <c r="O62830" s="93"/>
      <c r="P62830" s="93"/>
    </row>
    <row r="62831" spans="14:16">
      <c r="N62831" s="102"/>
      <c r="O62831" s="93"/>
      <c r="P62831" s="93"/>
    </row>
    <row r="62832" spans="14:16">
      <c r="N62832" s="102"/>
      <c r="O62832" s="93"/>
      <c r="P62832" s="93"/>
    </row>
    <row r="62833" spans="14:16">
      <c r="N62833" s="102"/>
      <c r="O62833" s="93"/>
      <c r="P62833" s="93"/>
    </row>
    <row r="62834" spans="14:16">
      <c r="N62834" s="102"/>
      <c r="O62834" s="93"/>
      <c r="P62834" s="93"/>
    </row>
    <row r="62835" spans="14:16">
      <c r="N62835" s="102"/>
      <c r="O62835" s="93"/>
      <c r="P62835" s="93"/>
    </row>
    <row r="62836" spans="14:16">
      <c r="N62836" s="102"/>
      <c r="O62836" s="93"/>
      <c r="P62836" s="93"/>
    </row>
    <row r="62837" spans="14:16">
      <c r="N62837" s="102"/>
      <c r="O62837" s="93"/>
      <c r="P62837" s="93"/>
    </row>
    <row r="62838" spans="14:16">
      <c r="N62838" s="102"/>
      <c r="O62838" s="93"/>
      <c r="P62838" s="93"/>
    </row>
    <row r="62839" spans="14:16">
      <c r="N62839" s="102"/>
      <c r="O62839" s="93"/>
      <c r="P62839" s="93"/>
    </row>
    <row r="62840" spans="14:16">
      <c r="N62840" s="102"/>
      <c r="O62840" s="93"/>
      <c r="P62840" s="93"/>
    </row>
    <row r="62841" spans="14:16">
      <c r="N62841" s="102"/>
      <c r="O62841" s="93"/>
      <c r="P62841" s="93"/>
    </row>
    <row r="62842" spans="14:16">
      <c r="N62842" s="102"/>
      <c r="O62842" s="93"/>
      <c r="P62842" s="93"/>
    </row>
    <row r="62843" spans="14:16">
      <c r="N62843" s="102"/>
      <c r="O62843" s="93"/>
      <c r="P62843" s="93"/>
    </row>
    <row r="62844" spans="14:16">
      <c r="N62844" s="102"/>
      <c r="O62844" s="93"/>
      <c r="P62844" s="93"/>
    </row>
    <row r="62845" spans="14:16">
      <c r="N62845" s="102"/>
      <c r="O62845" s="93"/>
      <c r="P62845" s="93"/>
    </row>
    <row r="62846" spans="14:16">
      <c r="N62846" s="102"/>
      <c r="O62846" s="93"/>
      <c r="P62846" s="93"/>
    </row>
    <row r="62847" spans="14:16">
      <c r="N62847" s="102"/>
      <c r="O62847" s="93"/>
      <c r="P62847" s="93"/>
    </row>
    <row r="62848" spans="14:16">
      <c r="N62848" s="102"/>
      <c r="O62848" s="93"/>
      <c r="P62848" s="93"/>
    </row>
    <row r="62849" spans="14:16">
      <c r="N62849" s="102"/>
      <c r="O62849" s="93"/>
      <c r="P62849" s="93"/>
    </row>
    <row r="62850" spans="14:16">
      <c r="N62850" s="102"/>
      <c r="O62850" s="93"/>
      <c r="P62850" s="93"/>
    </row>
    <row r="62851" spans="14:16">
      <c r="N62851" s="102"/>
      <c r="O62851" s="93"/>
      <c r="P62851" s="93"/>
    </row>
    <row r="62852" spans="14:16">
      <c r="N62852" s="102"/>
      <c r="O62852" s="93"/>
      <c r="P62852" s="93"/>
    </row>
    <row r="62853" spans="14:16">
      <c r="N62853" s="102"/>
      <c r="O62853" s="93"/>
      <c r="P62853" s="93"/>
    </row>
    <row r="62854" spans="14:16">
      <c r="N62854" s="102"/>
      <c r="O62854" s="93"/>
      <c r="P62854" s="93"/>
    </row>
    <row r="62855" spans="14:16">
      <c r="N62855" s="102"/>
      <c r="O62855" s="93"/>
      <c r="P62855" s="93"/>
    </row>
    <row r="62856" spans="14:16">
      <c r="N62856" s="102"/>
      <c r="O62856" s="93"/>
      <c r="P62856" s="93"/>
    </row>
    <row r="62857" spans="14:16">
      <c r="N62857" s="102"/>
      <c r="O62857" s="93"/>
      <c r="P62857" s="93"/>
    </row>
    <row r="62858" spans="14:16">
      <c r="N62858" s="102"/>
      <c r="O62858" s="93"/>
      <c r="P62858" s="93"/>
    </row>
    <row r="62859" spans="14:16">
      <c r="N62859" s="102"/>
      <c r="O62859" s="93"/>
      <c r="P62859" s="93"/>
    </row>
    <row r="62860" spans="14:16">
      <c r="N62860" s="102"/>
      <c r="O62860" s="93"/>
      <c r="P62860" s="93"/>
    </row>
    <row r="62861" spans="14:16">
      <c r="N62861" s="102"/>
      <c r="O62861" s="93"/>
      <c r="P62861" s="93"/>
    </row>
    <row r="62862" spans="14:16">
      <c r="N62862" s="102"/>
      <c r="O62862" s="93"/>
      <c r="P62862" s="93"/>
    </row>
    <row r="62863" spans="14:16">
      <c r="N62863" s="102"/>
      <c r="O62863" s="93"/>
      <c r="P62863" s="93"/>
    </row>
    <row r="62864" spans="14:16">
      <c r="N62864" s="102"/>
      <c r="O62864" s="93"/>
      <c r="P62864" s="93"/>
    </row>
    <row r="62865" spans="14:16">
      <c r="N62865" s="102"/>
      <c r="O62865" s="93"/>
      <c r="P62865" s="93"/>
    </row>
    <row r="62866" spans="14:16">
      <c r="N62866" s="102"/>
      <c r="O62866" s="93"/>
      <c r="P62866" s="93"/>
    </row>
    <row r="62867" spans="14:16">
      <c r="N62867" s="102"/>
      <c r="O62867" s="93"/>
      <c r="P62867" s="93"/>
    </row>
    <row r="62868" spans="14:16">
      <c r="N62868" s="102"/>
      <c r="O62868" s="93"/>
      <c r="P62868" s="93"/>
    </row>
    <row r="62869" spans="14:16">
      <c r="N62869" s="102"/>
      <c r="O62869" s="93"/>
      <c r="P62869" s="93"/>
    </row>
    <row r="62870" spans="14:16">
      <c r="N62870" s="102"/>
      <c r="O62870" s="93"/>
      <c r="P62870" s="93"/>
    </row>
    <row r="62871" spans="14:16">
      <c r="N62871" s="102"/>
      <c r="O62871" s="93"/>
      <c r="P62871" s="93"/>
    </row>
    <row r="62872" spans="14:16">
      <c r="N62872" s="102"/>
      <c r="O62872" s="93"/>
      <c r="P62872" s="93"/>
    </row>
    <row r="62873" spans="14:16">
      <c r="N62873" s="102"/>
      <c r="O62873" s="93"/>
      <c r="P62873" s="93"/>
    </row>
    <row r="62874" spans="14:16">
      <c r="N62874" s="102"/>
      <c r="O62874" s="93"/>
      <c r="P62874" s="93"/>
    </row>
    <row r="62875" spans="14:16">
      <c r="N62875" s="102"/>
      <c r="O62875" s="93"/>
      <c r="P62875" s="93"/>
    </row>
    <row r="62876" spans="14:16">
      <c r="N62876" s="102"/>
      <c r="O62876" s="93"/>
      <c r="P62876" s="93"/>
    </row>
    <row r="62877" spans="14:16">
      <c r="N62877" s="102"/>
      <c r="O62877" s="93"/>
      <c r="P62877" s="93"/>
    </row>
    <row r="62878" spans="14:16">
      <c r="N62878" s="102"/>
      <c r="O62878" s="93"/>
      <c r="P62878" s="93"/>
    </row>
    <row r="62879" spans="14:16">
      <c r="N62879" s="102"/>
      <c r="O62879" s="93"/>
      <c r="P62879" s="93"/>
    </row>
    <row r="62880" spans="14:16">
      <c r="N62880" s="102"/>
      <c r="O62880" s="93"/>
      <c r="P62880" s="93"/>
    </row>
    <row r="62881" spans="14:16">
      <c r="N62881" s="102"/>
      <c r="O62881" s="93"/>
      <c r="P62881" s="93"/>
    </row>
    <row r="62882" spans="14:16">
      <c r="N62882" s="102"/>
      <c r="O62882" s="93"/>
      <c r="P62882" s="93"/>
    </row>
    <row r="62883" spans="14:16">
      <c r="N62883" s="102"/>
      <c r="O62883" s="93"/>
      <c r="P62883" s="93"/>
    </row>
    <row r="62884" spans="14:16">
      <c r="N62884" s="102"/>
      <c r="O62884" s="93"/>
      <c r="P62884" s="93"/>
    </row>
    <row r="62885" spans="14:16">
      <c r="N62885" s="102"/>
      <c r="O62885" s="93"/>
      <c r="P62885" s="93"/>
    </row>
    <row r="62886" spans="14:16">
      <c r="N62886" s="102"/>
      <c r="O62886" s="93"/>
      <c r="P62886" s="93"/>
    </row>
    <row r="62887" spans="14:16">
      <c r="N62887" s="102"/>
      <c r="O62887" s="93"/>
      <c r="P62887" s="93"/>
    </row>
    <row r="62888" spans="14:16">
      <c r="N62888" s="102"/>
      <c r="O62888" s="93"/>
      <c r="P62888" s="93"/>
    </row>
    <row r="62889" spans="14:16">
      <c r="N62889" s="102"/>
      <c r="O62889" s="93"/>
      <c r="P62889" s="93"/>
    </row>
    <row r="62890" spans="14:16">
      <c r="N62890" s="102"/>
      <c r="O62890" s="93"/>
      <c r="P62890" s="93"/>
    </row>
    <row r="62891" spans="14:16">
      <c r="N62891" s="102"/>
      <c r="O62891" s="93"/>
      <c r="P62891" s="93"/>
    </row>
    <row r="62892" spans="14:16">
      <c r="N62892" s="102"/>
      <c r="O62892" s="93"/>
      <c r="P62892" s="93"/>
    </row>
    <row r="62893" spans="14:16">
      <c r="N62893" s="102"/>
      <c r="O62893" s="93"/>
      <c r="P62893" s="93"/>
    </row>
    <row r="62894" spans="14:16">
      <c r="N62894" s="102"/>
      <c r="O62894" s="93"/>
      <c r="P62894" s="93"/>
    </row>
    <row r="62895" spans="14:16">
      <c r="N62895" s="102"/>
      <c r="O62895" s="93"/>
      <c r="P62895" s="93"/>
    </row>
    <row r="62896" spans="14:16">
      <c r="N62896" s="102"/>
      <c r="O62896" s="93"/>
      <c r="P62896" s="93"/>
    </row>
    <row r="62897" spans="14:16">
      <c r="N62897" s="102"/>
      <c r="O62897" s="93"/>
      <c r="P62897" s="93"/>
    </row>
    <row r="62898" spans="14:16">
      <c r="N62898" s="102"/>
      <c r="O62898" s="93"/>
      <c r="P62898" s="93"/>
    </row>
    <row r="62899" spans="14:16">
      <c r="N62899" s="102"/>
      <c r="O62899" s="93"/>
      <c r="P62899" s="93"/>
    </row>
    <row r="62900" spans="14:16">
      <c r="N62900" s="102"/>
      <c r="O62900" s="93"/>
      <c r="P62900" s="93"/>
    </row>
    <row r="62901" spans="14:16">
      <c r="N62901" s="102"/>
      <c r="O62901" s="93"/>
      <c r="P62901" s="93"/>
    </row>
    <row r="62902" spans="14:16">
      <c r="N62902" s="102"/>
      <c r="O62902" s="93"/>
      <c r="P62902" s="93"/>
    </row>
    <row r="62903" spans="14:16">
      <c r="N62903" s="102"/>
      <c r="O62903" s="93"/>
      <c r="P62903" s="93"/>
    </row>
    <row r="62904" spans="14:16">
      <c r="N62904" s="102"/>
      <c r="O62904" s="93"/>
      <c r="P62904" s="93"/>
    </row>
    <row r="62905" spans="14:16">
      <c r="N62905" s="102"/>
      <c r="O62905" s="93"/>
      <c r="P62905" s="93"/>
    </row>
    <row r="62906" spans="14:16">
      <c r="N62906" s="102"/>
      <c r="O62906" s="93"/>
      <c r="P62906" s="93"/>
    </row>
    <row r="62907" spans="14:16">
      <c r="N62907" s="102"/>
      <c r="O62907" s="93"/>
      <c r="P62907" s="93"/>
    </row>
    <row r="62908" spans="14:16">
      <c r="N62908" s="102"/>
      <c r="O62908" s="93"/>
      <c r="P62908" s="93"/>
    </row>
    <row r="62909" spans="14:16">
      <c r="N62909" s="102"/>
      <c r="O62909" s="93"/>
      <c r="P62909" s="93"/>
    </row>
    <row r="62910" spans="14:16">
      <c r="N62910" s="102"/>
      <c r="O62910" s="93"/>
      <c r="P62910" s="93"/>
    </row>
    <row r="62911" spans="14:16">
      <c r="N62911" s="102"/>
      <c r="O62911" s="93"/>
      <c r="P62911" s="93"/>
    </row>
    <row r="62912" spans="14:16">
      <c r="N62912" s="102"/>
      <c r="O62912" s="93"/>
      <c r="P62912" s="93"/>
    </row>
    <row r="62913" spans="14:16">
      <c r="N62913" s="102"/>
      <c r="O62913" s="93"/>
      <c r="P62913" s="93"/>
    </row>
    <row r="62914" spans="14:16">
      <c r="N62914" s="102"/>
      <c r="O62914" s="93"/>
      <c r="P62914" s="93"/>
    </row>
    <row r="62915" spans="14:16">
      <c r="N62915" s="102"/>
      <c r="O62915" s="93"/>
      <c r="P62915" s="93"/>
    </row>
    <row r="62916" spans="14:16">
      <c r="N62916" s="102"/>
      <c r="O62916" s="93"/>
      <c r="P62916" s="93"/>
    </row>
    <row r="62917" spans="14:16">
      <c r="N62917" s="102"/>
      <c r="O62917" s="93"/>
      <c r="P62917" s="93"/>
    </row>
    <row r="62918" spans="14:16">
      <c r="N62918" s="102"/>
      <c r="O62918" s="93"/>
      <c r="P62918" s="93"/>
    </row>
    <row r="62919" spans="14:16">
      <c r="N62919" s="102"/>
      <c r="O62919" s="93"/>
      <c r="P62919" s="93"/>
    </row>
    <row r="62920" spans="14:16">
      <c r="N62920" s="102"/>
      <c r="O62920" s="93"/>
      <c r="P62920" s="93"/>
    </row>
    <row r="62921" spans="14:16">
      <c r="N62921" s="102"/>
      <c r="O62921" s="93"/>
      <c r="P62921" s="93"/>
    </row>
    <row r="62922" spans="14:16">
      <c r="N62922" s="102"/>
      <c r="O62922" s="93"/>
      <c r="P62922" s="93"/>
    </row>
    <row r="62923" spans="14:16">
      <c r="N62923" s="102"/>
      <c r="O62923" s="93"/>
      <c r="P62923" s="93"/>
    </row>
    <row r="62924" spans="14:16">
      <c r="N62924" s="102"/>
      <c r="O62924" s="93"/>
      <c r="P62924" s="93"/>
    </row>
    <row r="62925" spans="14:16">
      <c r="N62925" s="102"/>
      <c r="O62925" s="93"/>
      <c r="P62925" s="93"/>
    </row>
    <row r="62926" spans="14:16">
      <c r="N62926" s="102"/>
      <c r="O62926" s="93"/>
      <c r="P62926" s="93"/>
    </row>
    <row r="62927" spans="14:16">
      <c r="N62927" s="102"/>
      <c r="O62927" s="93"/>
      <c r="P62927" s="93"/>
    </row>
    <row r="62928" spans="14:16">
      <c r="N62928" s="102"/>
      <c r="O62928" s="93"/>
      <c r="P62928" s="93"/>
    </row>
    <row r="62929" spans="14:16">
      <c r="N62929" s="102"/>
      <c r="O62929" s="93"/>
      <c r="P62929" s="93"/>
    </row>
    <row r="62930" spans="14:16">
      <c r="N62930" s="102"/>
      <c r="O62930" s="93"/>
      <c r="P62930" s="93"/>
    </row>
    <row r="62931" spans="14:16">
      <c r="N62931" s="102"/>
      <c r="O62931" s="93"/>
      <c r="P62931" s="93"/>
    </row>
    <row r="62932" spans="14:16">
      <c r="N62932" s="102"/>
      <c r="O62932" s="93"/>
      <c r="P62932" s="93"/>
    </row>
    <row r="62933" spans="14:16">
      <c r="N62933" s="102"/>
      <c r="O62933" s="93"/>
      <c r="P62933" s="93"/>
    </row>
    <row r="62934" spans="14:16">
      <c r="N62934" s="102"/>
      <c r="O62934" s="93"/>
      <c r="P62934" s="93"/>
    </row>
    <row r="62935" spans="14:16">
      <c r="N62935" s="102"/>
      <c r="O62935" s="93"/>
      <c r="P62935" s="93"/>
    </row>
    <row r="62936" spans="14:16">
      <c r="N62936" s="102"/>
      <c r="O62936" s="93"/>
      <c r="P62936" s="93"/>
    </row>
    <row r="62937" spans="14:16">
      <c r="N62937" s="102"/>
      <c r="O62937" s="93"/>
      <c r="P62937" s="93"/>
    </row>
    <row r="62938" spans="14:16">
      <c r="N62938" s="102"/>
      <c r="O62938" s="93"/>
      <c r="P62938" s="93"/>
    </row>
    <row r="62939" spans="14:16">
      <c r="N62939" s="102"/>
      <c r="O62939" s="93"/>
      <c r="P62939" s="93"/>
    </row>
    <row r="62940" spans="14:16">
      <c r="N62940" s="102"/>
      <c r="O62940" s="93"/>
      <c r="P62940" s="93"/>
    </row>
    <row r="62941" spans="14:16">
      <c r="N62941" s="102"/>
      <c r="O62941" s="93"/>
      <c r="P62941" s="93"/>
    </row>
    <row r="62942" spans="14:16">
      <c r="N62942" s="102"/>
      <c r="O62942" s="93"/>
      <c r="P62942" s="93"/>
    </row>
    <row r="62943" spans="14:16">
      <c r="N62943" s="102"/>
      <c r="O62943" s="93"/>
      <c r="P62943" s="93"/>
    </row>
    <row r="62944" spans="14:16">
      <c r="N62944" s="102"/>
      <c r="O62944" s="93"/>
      <c r="P62944" s="93"/>
    </row>
    <row r="62945" spans="14:16">
      <c r="N62945" s="102"/>
      <c r="O62945" s="93"/>
      <c r="P62945" s="93"/>
    </row>
    <row r="62946" spans="14:16">
      <c r="N62946" s="102"/>
      <c r="O62946" s="93"/>
      <c r="P62946" s="93"/>
    </row>
    <row r="62947" spans="14:16">
      <c r="N62947" s="102"/>
      <c r="O62947" s="93"/>
      <c r="P62947" s="93"/>
    </row>
    <row r="62948" spans="14:16">
      <c r="N62948" s="102"/>
      <c r="O62948" s="93"/>
      <c r="P62948" s="93"/>
    </row>
    <row r="62949" spans="14:16">
      <c r="N62949" s="102"/>
      <c r="O62949" s="93"/>
      <c r="P62949" s="93"/>
    </row>
    <row r="62950" spans="14:16">
      <c r="N62950" s="102"/>
      <c r="O62950" s="93"/>
      <c r="P62950" s="93"/>
    </row>
    <row r="62951" spans="14:16">
      <c r="N62951" s="102"/>
      <c r="O62951" s="93"/>
      <c r="P62951" s="93"/>
    </row>
    <row r="62952" spans="14:16">
      <c r="N62952" s="102"/>
      <c r="O62952" s="93"/>
      <c r="P62952" s="93"/>
    </row>
    <row r="62953" spans="14:16">
      <c r="N62953" s="102"/>
      <c r="O62953" s="93"/>
      <c r="P62953" s="93"/>
    </row>
    <row r="62954" spans="14:16">
      <c r="N62954" s="102"/>
      <c r="O62954" s="93"/>
      <c r="P62954" s="93"/>
    </row>
    <row r="62955" spans="14:16">
      <c r="N62955" s="102"/>
      <c r="O62955" s="93"/>
      <c r="P62955" s="93"/>
    </row>
    <row r="62956" spans="14:16">
      <c r="N62956" s="102"/>
      <c r="O62956" s="93"/>
      <c r="P62956" s="93"/>
    </row>
    <row r="62957" spans="14:16">
      <c r="N62957" s="102"/>
      <c r="O62957" s="93"/>
      <c r="P62957" s="93"/>
    </row>
    <row r="62958" spans="14:16">
      <c r="N62958" s="102"/>
      <c r="O62958" s="93"/>
      <c r="P62958" s="93"/>
    </row>
    <row r="62959" spans="14:16">
      <c r="N62959" s="102"/>
      <c r="O62959" s="93"/>
      <c r="P62959" s="93"/>
    </row>
    <row r="62960" spans="14:16">
      <c r="N62960" s="102"/>
      <c r="O62960" s="93"/>
      <c r="P62960" s="93"/>
    </row>
    <row r="62961" spans="14:16">
      <c r="N62961" s="102"/>
      <c r="O62961" s="93"/>
      <c r="P62961" s="93"/>
    </row>
    <row r="62962" spans="14:16">
      <c r="N62962" s="102"/>
      <c r="O62962" s="93"/>
      <c r="P62962" s="93"/>
    </row>
    <row r="62963" spans="14:16">
      <c r="N62963" s="102"/>
      <c r="O62963" s="93"/>
      <c r="P62963" s="93"/>
    </row>
    <row r="62964" spans="14:16">
      <c r="N62964" s="102"/>
      <c r="O62964" s="93"/>
      <c r="P62964" s="93"/>
    </row>
    <row r="62965" spans="14:16">
      <c r="N62965" s="102"/>
      <c r="O62965" s="93"/>
      <c r="P62965" s="93"/>
    </row>
    <row r="62966" spans="14:16">
      <c r="N62966" s="102"/>
      <c r="O62966" s="93"/>
      <c r="P62966" s="93"/>
    </row>
    <row r="62967" spans="14:16">
      <c r="N62967" s="102"/>
      <c r="O62967" s="93"/>
      <c r="P62967" s="93"/>
    </row>
    <row r="62968" spans="14:16">
      <c r="N62968" s="102"/>
      <c r="O62968" s="93"/>
      <c r="P62968" s="93"/>
    </row>
    <row r="62969" spans="14:16">
      <c r="N62969" s="102"/>
      <c r="O62969" s="93"/>
      <c r="P62969" s="93"/>
    </row>
    <row r="62970" spans="14:16">
      <c r="N62970" s="102"/>
      <c r="O62970" s="93"/>
      <c r="P62970" s="93"/>
    </row>
    <row r="62971" spans="14:16">
      <c r="N62971" s="102"/>
      <c r="O62971" s="93"/>
      <c r="P62971" s="93"/>
    </row>
    <row r="62972" spans="14:16">
      <c r="N62972" s="102"/>
      <c r="O62972" s="93"/>
      <c r="P62972" s="93"/>
    </row>
    <row r="62973" spans="14:16">
      <c r="N62973" s="102"/>
      <c r="O62973" s="93"/>
      <c r="P62973" s="93"/>
    </row>
    <row r="62974" spans="14:16">
      <c r="N62974" s="102"/>
      <c r="O62974" s="93"/>
      <c r="P62974" s="93"/>
    </row>
    <row r="62975" spans="14:16">
      <c r="N62975" s="102"/>
      <c r="O62975" s="93"/>
      <c r="P62975" s="93"/>
    </row>
    <row r="62976" spans="14:16">
      <c r="N62976" s="102"/>
      <c r="O62976" s="93"/>
      <c r="P62976" s="93"/>
    </row>
    <row r="62977" spans="14:16">
      <c r="N62977" s="102"/>
      <c r="O62977" s="93"/>
      <c r="P62977" s="93"/>
    </row>
    <row r="62978" spans="14:16">
      <c r="N62978" s="102"/>
      <c r="O62978" s="93"/>
      <c r="P62978" s="93"/>
    </row>
    <row r="62979" spans="14:16">
      <c r="N62979" s="102"/>
      <c r="O62979" s="93"/>
      <c r="P62979" s="93"/>
    </row>
    <row r="62980" spans="14:16">
      <c r="N62980" s="102"/>
      <c r="O62980" s="93"/>
      <c r="P62980" s="93"/>
    </row>
    <row r="62981" spans="14:16">
      <c r="N62981" s="102"/>
      <c r="O62981" s="93"/>
      <c r="P62981" s="93"/>
    </row>
    <row r="62982" spans="14:16">
      <c r="N62982" s="102"/>
      <c r="O62982" s="93"/>
      <c r="P62982" s="93"/>
    </row>
    <row r="62983" spans="14:16">
      <c r="N62983" s="102"/>
      <c r="O62983" s="93"/>
      <c r="P62983" s="93"/>
    </row>
    <row r="62984" spans="14:16">
      <c r="N62984" s="102"/>
      <c r="O62984" s="93"/>
      <c r="P62984" s="93"/>
    </row>
    <row r="62985" spans="14:16">
      <c r="N62985" s="102"/>
      <c r="O62985" s="93"/>
      <c r="P62985" s="93"/>
    </row>
    <row r="62986" spans="14:16">
      <c r="N62986" s="102"/>
      <c r="O62986" s="93"/>
      <c r="P62986" s="93"/>
    </row>
    <row r="62987" spans="14:16">
      <c r="N62987" s="102"/>
      <c r="O62987" s="93"/>
      <c r="P62987" s="93"/>
    </row>
    <row r="62988" spans="14:16">
      <c r="N62988" s="102"/>
      <c r="O62988" s="93"/>
      <c r="P62988" s="93"/>
    </row>
    <row r="62989" spans="14:16">
      <c r="N62989" s="102"/>
      <c r="O62989" s="93"/>
      <c r="P62989" s="93"/>
    </row>
    <row r="62990" spans="14:16">
      <c r="N62990" s="102"/>
      <c r="O62990" s="93"/>
      <c r="P62990" s="93"/>
    </row>
    <row r="62991" spans="14:16">
      <c r="N62991" s="102"/>
      <c r="O62991" s="93"/>
      <c r="P62991" s="93"/>
    </row>
    <row r="62992" spans="14:16">
      <c r="N62992" s="102"/>
      <c r="O62992" s="93"/>
      <c r="P62992" s="93"/>
    </row>
    <row r="62993" spans="14:16">
      <c r="N62993" s="102"/>
      <c r="O62993" s="93"/>
      <c r="P62993" s="93"/>
    </row>
    <row r="62994" spans="14:16">
      <c r="N62994" s="102"/>
      <c r="O62994" s="93"/>
      <c r="P62994" s="93"/>
    </row>
    <row r="62995" spans="14:16">
      <c r="N62995" s="102"/>
      <c r="O62995" s="93"/>
      <c r="P62995" s="93"/>
    </row>
    <row r="62996" spans="14:16">
      <c r="N62996" s="102"/>
      <c r="O62996" s="93"/>
      <c r="P62996" s="93"/>
    </row>
    <row r="62997" spans="14:16">
      <c r="N62997" s="102"/>
      <c r="O62997" s="93"/>
      <c r="P62997" s="93"/>
    </row>
    <row r="62998" spans="14:16">
      <c r="N62998" s="102"/>
      <c r="O62998" s="93"/>
      <c r="P62998" s="93"/>
    </row>
    <row r="62999" spans="14:16">
      <c r="N62999" s="102"/>
      <c r="O62999" s="93"/>
      <c r="P62999" s="93"/>
    </row>
    <row r="63000" spans="14:16">
      <c r="N63000" s="102"/>
      <c r="O63000" s="93"/>
      <c r="P63000" s="93"/>
    </row>
    <row r="63001" spans="14:16">
      <c r="N63001" s="102"/>
      <c r="O63001" s="93"/>
      <c r="P63001" s="93"/>
    </row>
    <row r="63002" spans="14:16">
      <c r="N63002" s="102"/>
      <c r="O63002" s="93"/>
      <c r="P63002" s="93"/>
    </row>
    <row r="63003" spans="14:16">
      <c r="N63003" s="102"/>
      <c r="O63003" s="93"/>
      <c r="P63003" s="93"/>
    </row>
    <row r="63004" spans="14:16">
      <c r="N63004" s="102"/>
      <c r="O63004" s="93"/>
      <c r="P63004" s="93"/>
    </row>
    <row r="63005" spans="14:16">
      <c r="N63005" s="102"/>
      <c r="O63005" s="93"/>
      <c r="P63005" s="93"/>
    </row>
    <row r="63006" spans="14:16">
      <c r="N63006" s="102"/>
      <c r="O63006" s="93"/>
      <c r="P63006" s="93"/>
    </row>
    <row r="63007" spans="14:16">
      <c r="N63007" s="102"/>
      <c r="O63007" s="93"/>
      <c r="P63007" s="93"/>
    </row>
    <row r="63008" spans="14:16">
      <c r="N63008" s="102"/>
      <c r="O63008" s="93"/>
      <c r="P63008" s="93"/>
    </row>
    <row r="63009" spans="14:16">
      <c r="N63009" s="102"/>
      <c r="O63009" s="93"/>
      <c r="P63009" s="93"/>
    </row>
    <row r="63010" spans="14:16">
      <c r="N63010" s="102"/>
      <c r="O63010" s="93"/>
      <c r="P63010" s="93"/>
    </row>
    <row r="63011" spans="14:16">
      <c r="N63011" s="102"/>
      <c r="O63011" s="93"/>
      <c r="P63011" s="93"/>
    </row>
    <row r="63012" spans="14:16">
      <c r="N63012" s="102"/>
      <c r="O63012" s="93"/>
      <c r="P63012" s="93"/>
    </row>
    <row r="63013" spans="14:16">
      <c r="N63013" s="102"/>
      <c r="O63013" s="93"/>
      <c r="P63013" s="93"/>
    </row>
    <row r="63014" spans="14:16">
      <c r="N63014" s="102"/>
      <c r="O63014" s="93"/>
      <c r="P63014" s="93"/>
    </row>
    <row r="63015" spans="14:16">
      <c r="N63015" s="102"/>
      <c r="O63015" s="93"/>
      <c r="P63015" s="93"/>
    </row>
    <row r="63016" spans="14:16">
      <c r="N63016" s="102"/>
      <c r="O63016" s="93"/>
      <c r="P63016" s="93"/>
    </row>
    <row r="63017" spans="14:16">
      <c r="N63017" s="102"/>
      <c r="O63017" s="93"/>
      <c r="P63017" s="93"/>
    </row>
    <row r="63018" spans="14:16">
      <c r="N63018" s="102"/>
      <c r="O63018" s="93"/>
      <c r="P63018" s="93"/>
    </row>
    <row r="63019" spans="14:16">
      <c r="N63019" s="102"/>
      <c r="O63019" s="93"/>
      <c r="P63019" s="93"/>
    </row>
    <row r="63020" spans="14:16">
      <c r="N63020" s="102"/>
      <c r="O63020" s="93"/>
      <c r="P63020" s="93"/>
    </row>
    <row r="63021" spans="14:16">
      <c r="N63021" s="102"/>
      <c r="O63021" s="93"/>
      <c r="P63021" s="93"/>
    </row>
    <row r="63022" spans="14:16">
      <c r="N63022" s="102"/>
      <c r="O63022" s="93"/>
      <c r="P63022" s="93"/>
    </row>
    <row r="63023" spans="14:16">
      <c r="N63023" s="102"/>
      <c r="O63023" s="93"/>
      <c r="P63023" s="93"/>
    </row>
    <row r="63024" spans="14:16">
      <c r="N63024" s="102"/>
      <c r="O63024" s="93"/>
      <c r="P63024" s="93"/>
    </row>
    <row r="63025" spans="14:16">
      <c r="N63025" s="102"/>
      <c r="O63025" s="93"/>
      <c r="P63025" s="93"/>
    </row>
    <row r="63026" spans="14:16">
      <c r="N63026" s="102"/>
      <c r="O63026" s="93"/>
      <c r="P63026" s="93"/>
    </row>
    <row r="63027" spans="14:16">
      <c r="N63027" s="102"/>
      <c r="O63027" s="93"/>
      <c r="P63027" s="93"/>
    </row>
    <row r="63028" spans="14:16">
      <c r="N63028" s="102"/>
      <c r="O63028" s="93"/>
      <c r="P63028" s="93"/>
    </row>
    <row r="63029" spans="14:16">
      <c r="N63029" s="102"/>
      <c r="O63029" s="93"/>
      <c r="P63029" s="93"/>
    </row>
    <row r="63030" spans="14:16">
      <c r="N63030" s="102"/>
      <c r="O63030" s="93"/>
      <c r="P63030" s="93"/>
    </row>
    <row r="63031" spans="14:16">
      <c r="N63031" s="102"/>
      <c r="O63031" s="93"/>
      <c r="P63031" s="93"/>
    </row>
    <row r="63032" spans="14:16">
      <c r="N63032" s="102"/>
      <c r="O63032" s="93"/>
      <c r="P63032" s="93"/>
    </row>
    <row r="63033" spans="14:16">
      <c r="N63033" s="102"/>
      <c r="O63033" s="93"/>
      <c r="P63033" s="93"/>
    </row>
    <row r="63034" spans="14:16">
      <c r="N63034" s="102"/>
      <c r="O63034" s="93"/>
      <c r="P63034" s="93"/>
    </row>
    <row r="63035" spans="14:16">
      <c r="N63035" s="102"/>
      <c r="O63035" s="93"/>
      <c r="P63035" s="93"/>
    </row>
    <row r="63036" spans="14:16">
      <c r="N63036" s="102"/>
      <c r="O63036" s="93"/>
      <c r="P63036" s="93"/>
    </row>
    <row r="63037" spans="14:16">
      <c r="N63037" s="102"/>
      <c r="O63037" s="93"/>
      <c r="P63037" s="93"/>
    </row>
    <row r="63038" spans="14:16">
      <c r="N63038" s="102"/>
      <c r="O63038" s="93"/>
      <c r="P63038" s="93"/>
    </row>
    <row r="63039" spans="14:16">
      <c r="N63039" s="102"/>
      <c r="O63039" s="93"/>
      <c r="P63039" s="93"/>
    </row>
    <row r="63040" spans="14:16">
      <c r="N63040" s="102"/>
      <c r="O63040" s="93"/>
      <c r="P63040" s="93"/>
    </row>
    <row r="63041" spans="14:16">
      <c r="N63041" s="102"/>
      <c r="O63041" s="93"/>
      <c r="P63041" s="93"/>
    </row>
    <row r="63042" spans="14:16">
      <c r="N63042" s="102"/>
      <c r="O63042" s="93"/>
      <c r="P63042" s="93"/>
    </row>
    <row r="63043" spans="14:16">
      <c r="N63043" s="102"/>
      <c r="O63043" s="93"/>
      <c r="P63043" s="93"/>
    </row>
    <row r="63044" spans="14:16">
      <c r="N63044" s="102"/>
      <c r="O63044" s="93"/>
      <c r="P63044" s="93"/>
    </row>
    <row r="63045" spans="14:16">
      <c r="N63045" s="102"/>
      <c r="O63045" s="93"/>
      <c r="P63045" s="93"/>
    </row>
    <row r="63046" spans="14:16">
      <c r="N63046" s="102"/>
      <c r="O63046" s="93"/>
      <c r="P63046" s="93"/>
    </row>
    <row r="63047" spans="14:16">
      <c r="N63047" s="102"/>
      <c r="O63047" s="93"/>
      <c r="P63047" s="93"/>
    </row>
    <row r="63048" spans="14:16">
      <c r="N63048" s="102"/>
      <c r="O63048" s="93"/>
      <c r="P63048" s="93"/>
    </row>
    <row r="63049" spans="14:16">
      <c r="N63049" s="102"/>
      <c r="O63049" s="93"/>
      <c r="P63049" s="93"/>
    </row>
    <row r="63050" spans="14:16">
      <c r="N63050" s="102"/>
      <c r="O63050" s="93"/>
      <c r="P63050" s="93"/>
    </row>
    <row r="63051" spans="14:16">
      <c r="N63051" s="102"/>
      <c r="O63051" s="93"/>
      <c r="P63051" s="93"/>
    </row>
    <row r="63052" spans="14:16">
      <c r="N63052" s="102"/>
      <c r="O63052" s="93"/>
      <c r="P63052" s="93"/>
    </row>
    <row r="63053" spans="14:16">
      <c r="N63053" s="102"/>
      <c r="O63053" s="93"/>
      <c r="P63053" s="93"/>
    </row>
    <row r="63054" spans="14:16">
      <c r="N63054" s="102"/>
      <c r="O63054" s="93"/>
      <c r="P63054" s="93"/>
    </row>
    <row r="63055" spans="14:16">
      <c r="N63055" s="102"/>
      <c r="O63055" s="93"/>
      <c r="P63055" s="93"/>
    </row>
    <row r="63056" spans="14:16">
      <c r="N63056" s="102"/>
      <c r="O63056" s="93"/>
      <c r="P63056" s="93"/>
    </row>
    <row r="63057" spans="14:16">
      <c r="N63057" s="102"/>
      <c r="O63057" s="93"/>
      <c r="P63057" s="93"/>
    </row>
    <row r="63058" spans="14:16">
      <c r="N63058" s="102"/>
      <c r="O63058" s="93"/>
      <c r="P63058" s="93"/>
    </row>
    <row r="63059" spans="14:16">
      <c r="N63059" s="102"/>
      <c r="O63059" s="93"/>
      <c r="P63059" s="93"/>
    </row>
    <row r="63060" spans="14:16">
      <c r="N63060" s="102"/>
      <c r="O63060" s="93"/>
      <c r="P63060" s="93"/>
    </row>
    <row r="63061" spans="14:16">
      <c r="N63061" s="102"/>
      <c r="O63061" s="93"/>
      <c r="P63061" s="93"/>
    </row>
    <row r="63062" spans="14:16">
      <c r="N63062" s="102"/>
      <c r="O63062" s="93"/>
      <c r="P63062" s="93"/>
    </row>
    <row r="63063" spans="14:16">
      <c r="N63063" s="102"/>
      <c r="O63063" s="93"/>
      <c r="P63063" s="93"/>
    </row>
    <row r="63064" spans="14:16">
      <c r="N63064" s="102"/>
      <c r="O63064" s="93"/>
      <c r="P63064" s="93"/>
    </row>
    <row r="63065" spans="14:16">
      <c r="N63065" s="102"/>
      <c r="O63065" s="93"/>
      <c r="P63065" s="93"/>
    </row>
    <row r="63066" spans="14:16">
      <c r="N63066" s="102"/>
      <c r="O63066" s="93"/>
      <c r="P63066" s="93"/>
    </row>
    <row r="63067" spans="14:16">
      <c r="N63067" s="102"/>
      <c r="O63067" s="93"/>
      <c r="P63067" s="93"/>
    </row>
    <row r="63068" spans="14:16">
      <c r="N63068" s="102"/>
      <c r="O63068" s="93"/>
      <c r="P63068" s="93"/>
    </row>
    <row r="63069" spans="14:16">
      <c r="N63069" s="102"/>
      <c r="O63069" s="93"/>
      <c r="P63069" s="93"/>
    </row>
    <row r="63070" spans="14:16">
      <c r="N63070" s="102"/>
      <c r="O63070" s="93"/>
      <c r="P63070" s="93"/>
    </row>
    <row r="63071" spans="14:16">
      <c r="N63071" s="102"/>
      <c r="O63071" s="93"/>
      <c r="P63071" s="93"/>
    </row>
    <row r="63072" spans="14:16">
      <c r="N63072" s="102"/>
      <c r="O63072" s="93"/>
      <c r="P63072" s="93"/>
    </row>
    <row r="63073" spans="14:16">
      <c r="N63073" s="102"/>
      <c r="O63073" s="93"/>
      <c r="P63073" s="93"/>
    </row>
    <row r="63074" spans="14:16">
      <c r="N63074" s="102"/>
      <c r="O63074" s="93"/>
      <c r="P63074" s="93"/>
    </row>
    <row r="63075" spans="14:16">
      <c r="N63075" s="102"/>
      <c r="O63075" s="93"/>
      <c r="P63075" s="93"/>
    </row>
    <row r="63076" spans="14:16">
      <c r="N63076" s="102"/>
      <c r="O63076" s="93"/>
      <c r="P63076" s="93"/>
    </row>
    <row r="63077" spans="14:16">
      <c r="N63077" s="102"/>
      <c r="O63077" s="93"/>
      <c r="P63077" s="93"/>
    </row>
    <row r="63078" spans="14:16">
      <c r="N63078" s="102"/>
      <c r="O63078" s="93"/>
      <c r="P63078" s="93"/>
    </row>
    <row r="63079" spans="14:16">
      <c r="N63079" s="102"/>
      <c r="O63079" s="93"/>
      <c r="P63079" s="93"/>
    </row>
    <row r="63080" spans="14:16">
      <c r="N63080" s="102"/>
      <c r="O63080" s="93"/>
      <c r="P63080" s="93"/>
    </row>
    <row r="63081" spans="14:16">
      <c r="N63081" s="102"/>
      <c r="O63081" s="93"/>
      <c r="P63081" s="93"/>
    </row>
    <row r="63082" spans="14:16">
      <c r="N63082" s="102"/>
      <c r="O63082" s="93"/>
      <c r="P63082" s="93"/>
    </row>
    <row r="63083" spans="14:16">
      <c r="N63083" s="102"/>
      <c r="O63083" s="93"/>
      <c r="P63083" s="93"/>
    </row>
    <row r="63084" spans="14:16">
      <c r="N63084" s="102"/>
      <c r="O63084" s="93"/>
      <c r="P63084" s="93"/>
    </row>
    <row r="63085" spans="14:16">
      <c r="N63085" s="102"/>
      <c r="O63085" s="93"/>
      <c r="P63085" s="93"/>
    </row>
    <row r="63086" spans="14:16">
      <c r="N63086" s="102"/>
      <c r="O63086" s="93"/>
      <c r="P63086" s="93"/>
    </row>
    <row r="63087" spans="14:16">
      <c r="N63087" s="102"/>
      <c r="O63087" s="93"/>
      <c r="P63087" s="93"/>
    </row>
    <row r="63088" spans="14:16">
      <c r="N63088" s="102"/>
      <c r="O63088" s="93"/>
      <c r="P63088" s="93"/>
    </row>
    <row r="63089" spans="14:16">
      <c r="N63089" s="102"/>
      <c r="O63089" s="93"/>
      <c r="P63089" s="93"/>
    </row>
    <row r="63090" spans="14:16">
      <c r="N63090" s="102"/>
      <c r="O63090" s="93"/>
      <c r="P63090" s="93"/>
    </row>
    <row r="63091" spans="14:16">
      <c r="N63091" s="102"/>
      <c r="O63091" s="93"/>
      <c r="P63091" s="93"/>
    </row>
    <row r="63092" spans="14:16">
      <c r="N63092" s="102"/>
      <c r="O63092" s="93"/>
      <c r="P63092" s="93"/>
    </row>
    <row r="63093" spans="14:16">
      <c r="N63093" s="102"/>
      <c r="O63093" s="93"/>
      <c r="P63093" s="93"/>
    </row>
    <row r="63094" spans="14:16">
      <c r="N63094" s="102"/>
      <c r="O63094" s="93"/>
      <c r="P63094" s="93"/>
    </row>
    <row r="63095" spans="14:16">
      <c r="N63095" s="102"/>
      <c r="O63095" s="93"/>
      <c r="P63095" s="93"/>
    </row>
    <row r="63096" spans="14:16">
      <c r="N63096" s="102"/>
      <c r="O63096" s="93"/>
      <c r="P63096" s="93"/>
    </row>
    <row r="63097" spans="14:16">
      <c r="N63097" s="102"/>
      <c r="O63097" s="93"/>
      <c r="P63097" s="93"/>
    </row>
    <row r="63098" spans="14:16">
      <c r="N63098" s="102"/>
      <c r="O63098" s="93"/>
      <c r="P63098" s="93"/>
    </row>
    <row r="63099" spans="14:16">
      <c r="N63099" s="102"/>
      <c r="O63099" s="93"/>
      <c r="P63099" s="93"/>
    </row>
    <row r="63100" spans="14:16">
      <c r="N63100" s="102"/>
      <c r="O63100" s="93"/>
      <c r="P63100" s="93"/>
    </row>
    <row r="63101" spans="14:16">
      <c r="N63101" s="102"/>
      <c r="O63101" s="93"/>
      <c r="P63101" s="93"/>
    </row>
    <row r="63102" spans="14:16">
      <c r="N63102" s="102"/>
      <c r="O63102" s="93"/>
      <c r="P63102" s="93"/>
    </row>
    <row r="63103" spans="14:16">
      <c r="N63103" s="102"/>
      <c r="O63103" s="93"/>
      <c r="P63103" s="93"/>
    </row>
    <row r="63104" spans="14:16">
      <c r="N63104" s="102"/>
      <c r="O63104" s="93"/>
      <c r="P63104" s="93"/>
    </row>
    <row r="63105" spans="14:16">
      <c r="N63105" s="102"/>
      <c r="O63105" s="93"/>
      <c r="P63105" s="93"/>
    </row>
    <row r="63106" spans="14:16">
      <c r="N63106" s="102"/>
      <c r="O63106" s="93"/>
      <c r="P63106" s="93"/>
    </row>
    <row r="63107" spans="14:16">
      <c r="N63107" s="102"/>
      <c r="O63107" s="93"/>
      <c r="P63107" s="93"/>
    </row>
    <row r="63108" spans="14:16">
      <c r="N63108" s="102"/>
      <c r="O63108" s="93"/>
      <c r="P63108" s="93"/>
    </row>
    <row r="63109" spans="14:16">
      <c r="N63109" s="102"/>
      <c r="O63109" s="93"/>
      <c r="P63109" s="93"/>
    </row>
    <row r="63110" spans="14:16">
      <c r="N63110" s="102"/>
      <c r="O63110" s="93"/>
      <c r="P63110" s="93"/>
    </row>
    <row r="63111" spans="14:16">
      <c r="N63111" s="102"/>
      <c r="O63111" s="93"/>
      <c r="P63111" s="93"/>
    </row>
    <row r="63112" spans="14:16">
      <c r="N63112" s="102"/>
      <c r="O63112" s="93"/>
      <c r="P63112" s="93"/>
    </row>
    <row r="63113" spans="14:16">
      <c r="N63113" s="102"/>
      <c r="O63113" s="93"/>
      <c r="P63113" s="93"/>
    </row>
    <row r="63114" spans="14:16">
      <c r="N63114" s="102"/>
      <c r="O63114" s="93"/>
      <c r="P63114" s="93"/>
    </row>
    <row r="63115" spans="14:16">
      <c r="N63115" s="102"/>
      <c r="O63115" s="93"/>
      <c r="P63115" s="93"/>
    </row>
    <row r="63116" spans="14:16">
      <c r="N63116" s="102"/>
      <c r="O63116" s="93"/>
      <c r="P63116" s="93"/>
    </row>
    <row r="63117" spans="14:16">
      <c r="N63117" s="102"/>
      <c r="O63117" s="93"/>
      <c r="P63117" s="93"/>
    </row>
    <row r="63118" spans="14:16">
      <c r="N63118" s="102"/>
      <c r="O63118" s="93"/>
      <c r="P63118" s="93"/>
    </row>
    <row r="63119" spans="14:16">
      <c r="N63119" s="102"/>
      <c r="O63119" s="93"/>
      <c r="P63119" s="93"/>
    </row>
    <row r="63120" spans="14:16">
      <c r="N63120" s="102"/>
      <c r="O63120" s="93"/>
      <c r="P63120" s="93"/>
    </row>
    <row r="63121" spans="14:16">
      <c r="N63121" s="102"/>
      <c r="O63121" s="93"/>
      <c r="P63121" s="93"/>
    </row>
    <row r="63122" spans="14:16">
      <c r="N63122" s="102"/>
      <c r="O63122" s="93"/>
      <c r="P63122" s="93"/>
    </row>
    <row r="63123" spans="14:16">
      <c r="N63123" s="102"/>
      <c r="O63123" s="93"/>
      <c r="P63123" s="93"/>
    </row>
    <row r="63124" spans="14:16">
      <c r="N63124" s="102"/>
      <c r="O63124" s="93"/>
      <c r="P63124" s="93"/>
    </row>
    <row r="63125" spans="14:16">
      <c r="N63125" s="102"/>
      <c r="O63125" s="93"/>
      <c r="P63125" s="93"/>
    </row>
    <row r="63126" spans="14:16">
      <c r="N63126" s="102"/>
      <c r="O63126" s="93"/>
      <c r="P63126" s="93"/>
    </row>
    <row r="63127" spans="14:16">
      <c r="N63127" s="102"/>
      <c r="O63127" s="93"/>
      <c r="P63127" s="93"/>
    </row>
    <row r="63128" spans="14:16">
      <c r="N63128" s="102"/>
      <c r="O63128" s="93"/>
      <c r="P63128" s="93"/>
    </row>
    <row r="63129" spans="14:16">
      <c r="N63129" s="102"/>
      <c r="O63129" s="93"/>
      <c r="P63129" s="93"/>
    </row>
    <row r="63130" spans="14:16">
      <c r="N63130" s="102"/>
      <c r="O63130" s="93"/>
      <c r="P63130" s="93"/>
    </row>
    <row r="63131" spans="14:16">
      <c r="N63131" s="102"/>
      <c r="O63131" s="93"/>
      <c r="P63131" s="93"/>
    </row>
    <row r="63132" spans="14:16">
      <c r="N63132" s="102"/>
      <c r="O63132" s="93"/>
      <c r="P63132" s="93"/>
    </row>
    <row r="63133" spans="14:16">
      <c r="N63133" s="102"/>
      <c r="O63133" s="93"/>
      <c r="P63133" s="93"/>
    </row>
    <row r="63134" spans="14:16">
      <c r="N63134" s="102"/>
      <c r="O63134" s="93"/>
      <c r="P63134" s="93"/>
    </row>
    <row r="63135" spans="14:16">
      <c r="N63135" s="102"/>
      <c r="O63135" s="93"/>
      <c r="P63135" s="93"/>
    </row>
    <row r="63136" spans="14:16">
      <c r="N63136" s="102"/>
      <c r="O63136" s="93"/>
      <c r="P63136" s="93"/>
    </row>
    <row r="63137" spans="14:16">
      <c r="N63137" s="102"/>
      <c r="O63137" s="93"/>
      <c r="P63137" s="93"/>
    </row>
    <row r="63138" spans="14:16">
      <c r="N63138" s="102"/>
      <c r="O63138" s="93"/>
      <c r="P63138" s="93"/>
    </row>
    <row r="63139" spans="14:16">
      <c r="N63139" s="102"/>
      <c r="O63139" s="93"/>
      <c r="P63139" s="93"/>
    </row>
    <row r="63140" spans="14:16">
      <c r="N63140" s="102"/>
      <c r="O63140" s="93"/>
      <c r="P63140" s="93"/>
    </row>
    <row r="63141" spans="14:16">
      <c r="N63141" s="102"/>
      <c r="O63141" s="93"/>
      <c r="P63141" s="93"/>
    </row>
    <row r="63142" spans="14:16">
      <c r="N63142" s="102"/>
      <c r="O63142" s="93"/>
      <c r="P63142" s="93"/>
    </row>
    <row r="63143" spans="14:16">
      <c r="N63143" s="102"/>
      <c r="O63143" s="93"/>
      <c r="P63143" s="93"/>
    </row>
    <row r="63144" spans="14:16">
      <c r="N63144" s="102"/>
      <c r="O63144" s="93"/>
      <c r="P63144" s="93"/>
    </row>
    <row r="63145" spans="14:16">
      <c r="N63145" s="102"/>
      <c r="O63145" s="93"/>
      <c r="P63145" s="93"/>
    </row>
    <row r="63146" spans="14:16">
      <c r="N63146" s="102"/>
      <c r="O63146" s="93"/>
      <c r="P63146" s="93"/>
    </row>
    <row r="63147" spans="14:16">
      <c r="N63147" s="102"/>
      <c r="O63147" s="93"/>
      <c r="P63147" s="93"/>
    </row>
    <row r="63148" spans="14:16">
      <c r="N63148" s="102"/>
      <c r="O63148" s="93"/>
      <c r="P63148" s="93"/>
    </row>
    <row r="63149" spans="14:16">
      <c r="N63149" s="102"/>
      <c r="O63149" s="93"/>
      <c r="P63149" s="93"/>
    </row>
    <row r="63150" spans="14:16">
      <c r="N63150" s="102"/>
      <c r="O63150" s="93"/>
      <c r="P63150" s="93"/>
    </row>
    <row r="63151" spans="14:16">
      <c r="N63151" s="102"/>
      <c r="O63151" s="93"/>
      <c r="P63151" s="93"/>
    </row>
    <row r="63152" spans="14:16">
      <c r="N63152" s="102"/>
      <c r="O63152" s="93"/>
      <c r="P63152" s="93"/>
    </row>
    <row r="63153" spans="14:16">
      <c r="N63153" s="102"/>
      <c r="O63153" s="93"/>
      <c r="P63153" s="93"/>
    </row>
    <row r="63154" spans="14:16">
      <c r="N63154" s="102"/>
      <c r="O63154" s="93"/>
      <c r="P63154" s="93"/>
    </row>
    <row r="63155" spans="14:16">
      <c r="N63155" s="102"/>
      <c r="O63155" s="93"/>
      <c r="P63155" s="93"/>
    </row>
    <row r="63156" spans="14:16">
      <c r="N63156" s="102"/>
      <c r="O63156" s="93"/>
      <c r="P63156" s="93"/>
    </row>
    <row r="63157" spans="14:16">
      <c r="N63157" s="102"/>
      <c r="O63157" s="93"/>
      <c r="P63157" s="93"/>
    </row>
    <row r="63158" spans="14:16">
      <c r="N63158" s="102"/>
      <c r="O63158" s="93"/>
      <c r="P63158" s="93"/>
    </row>
    <row r="63159" spans="14:16">
      <c r="N63159" s="102"/>
      <c r="O63159" s="93"/>
      <c r="P63159" s="93"/>
    </row>
    <row r="63160" spans="14:16">
      <c r="N63160" s="102"/>
      <c r="O63160" s="93"/>
      <c r="P63160" s="93"/>
    </row>
    <row r="63161" spans="14:16">
      <c r="N63161" s="102"/>
      <c r="O63161" s="93"/>
      <c r="P63161" s="93"/>
    </row>
    <row r="63162" spans="14:16">
      <c r="N63162" s="102"/>
      <c r="O63162" s="93"/>
      <c r="P63162" s="93"/>
    </row>
    <row r="63163" spans="14:16">
      <c r="N63163" s="102"/>
      <c r="O63163" s="93"/>
      <c r="P63163" s="93"/>
    </row>
    <row r="63164" spans="14:16">
      <c r="N63164" s="102"/>
      <c r="O63164" s="93"/>
      <c r="P63164" s="93"/>
    </row>
    <row r="63165" spans="14:16">
      <c r="N63165" s="102"/>
      <c r="O63165" s="93"/>
      <c r="P63165" s="93"/>
    </row>
    <row r="63166" spans="14:16">
      <c r="N63166" s="102"/>
      <c r="O63166" s="93"/>
      <c r="P63166" s="93"/>
    </row>
    <row r="63167" spans="14:16">
      <c r="N63167" s="102"/>
      <c r="O63167" s="93"/>
      <c r="P63167" s="93"/>
    </row>
    <row r="63168" spans="14:16">
      <c r="N63168" s="102"/>
      <c r="O63168" s="93"/>
      <c r="P63168" s="93"/>
    </row>
    <row r="63169" spans="14:16">
      <c r="N63169" s="102"/>
      <c r="O63169" s="93"/>
      <c r="P63169" s="93"/>
    </row>
    <row r="63170" spans="14:16">
      <c r="N63170" s="102"/>
      <c r="O63170" s="93"/>
      <c r="P63170" s="93"/>
    </row>
    <row r="63171" spans="14:16">
      <c r="N63171" s="102"/>
      <c r="O63171" s="93"/>
      <c r="P63171" s="93"/>
    </row>
    <row r="63172" spans="14:16">
      <c r="N63172" s="102"/>
      <c r="O63172" s="93"/>
      <c r="P63172" s="93"/>
    </row>
    <row r="63173" spans="14:16">
      <c r="N63173" s="102"/>
      <c r="O63173" s="93"/>
      <c r="P63173" s="93"/>
    </row>
    <row r="63174" spans="14:16">
      <c r="N63174" s="102"/>
      <c r="O63174" s="93"/>
      <c r="P63174" s="93"/>
    </row>
    <row r="63175" spans="14:16">
      <c r="N63175" s="102"/>
      <c r="O63175" s="93"/>
      <c r="P63175" s="93"/>
    </row>
    <row r="63176" spans="14:16">
      <c r="N63176" s="102"/>
      <c r="O63176" s="93"/>
      <c r="P63176" s="93"/>
    </row>
    <row r="63177" spans="14:16">
      <c r="N63177" s="102"/>
      <c r="O63177" s="93"/>
      <c r="P63177" s="93"/>
    </row>
    <row r="63178" spans="14:16">
      <c r="N63178" s="102"/>
      <c r="O63178" s="93"/>
      <c r="P63178" s="93"/>
    </row>
    <row r="63179" spans="14:16">
      <c r="N63179" s="102"/>
      <c r="O63179" s="93"/>
      <c r="P63179" s="93"/>
    </row>
    <row r="63180" spans="14:16">
      <c r="N63180" s="102"/>
      <c r="O63180" s="93"/>
      <c r="P63180" s="93"/>
    </row>
    <row r="63181" spans="14:16">
      <c r="N63181" s="102"/>
      <c r="O63181" s="93"/>
      <c r="P63181" s="93"/>
    </row>
    <row r="63182" spans="14:16">
      <c r="N63182" s="102"/>
      <c r="O63182" s="93"/>
      <c r="P63182" s="93"/>
    </row>
    <row r="63183" spans="14:16">
      <c r="N63183" s="102"/>
      <c r="O63183" s="93"/>
      <c r="P63183" s="93"/>
    </row>
    <row r="63184" spans="14:16">
      <c r="N63184" s="102"/>
      <c r="O63184" s="93"/>
      <c r="P63184" s="93"/>
    </row>
    <row r="63185" spans="14:16">
      <c r="N63185" s="102"/>
      <c r="O63185" s="93"/>
      <c r="P63185" s="93"/>
    </row>
    <row r="63186" spans="14:16">
      <c r="N63186" s="102"/>
      <c r="O63186" s="93"/>
      <c r="P63186" s="93"/>
    </row>
    <row r="63187" spans="14:16">
      <c r="N63187" s="102"/>
      <c r="O63187" s="93"/>
      <c r="P63187" s="93"/>
    </row>
    <row r="63188" spans="14:16">
      <c r="N63188" s="102"/>
      <c r="O63188" s="93"/>
      <c r="P63188" s="93"/>
    </row>
    <row r="63189" spans="14:16">
      <c r="N63189" s="102"/>
      <c r="O63189" s="93"/>
      <c r="P63189" s="93"/>
    </row>
    <row r="63190" spans="14:16">
      <c r="N63190" s="102"/>
      <c r="O63190" s="93"/>
      <c r="P63190" s="93"/>
    </row>
    <row r="63191" spans="14:16">
      <c r="N63191" s="102"/>
      <c r="O63191" s="93"/>
      <c r="P63191" s="93"/>
    </row>
    <row r="63192" spans="14:16">
      <c r="N63192" s="102"/>
      <c r="O63192" s="93"/>
      <c r="P63192" s="93"/>
    </row>
    <row r="63193" spans="14:16">
      <c r="N63193" s="102"/>
      <c r="O63193" s="93"/>
      <c r="P63193" s="93"/>
    </row>
    <row r="63194" spans="14:16">
      <c r="N63194" s="102"/>
      <c r="O63194" s="93"/>
      <c r="P63194" s="93"/>
    </row>
    <row r="63195" spans="14:16">
      <c r="N63195" s="102"/>
      <c r="O63195" s="93"/>
      <c r="P63195" s="93"/>
    </row>
    <row r="63196" spans="14:16">
      <c r="N63196" s="102"/>
      <c r="O63196" s="93"/>
      <c r="P63196" s="93"/>
    </row>
    <row r="63197" spans="14:16">
      <c r="N63197" s="102"/>
      <c r="O63197" s="93"/>
      <c r="P63197" s="93"/>
    </row>
    <row r="63198" spans="14:16">
      <c r="N63198" s="102"/>
      <c r="O63198" s="93"/>
      <c r="P63198" s="93"/>
    </row>
    <row r="63199" spans="14:16">
      <c r="N63199" s="102"/>
      <c r="O63199" s="93"/>
      <c r="P63199" s="93"/>
    </row>
    <row r="63200" spans="14:16">
      <c r="N63200" s="102"/>
      <c r="O63200" s="93"/>
      <c r="P63200" s="93"/>
    </row>
    <row r="63201" spans="14:16">
      <c r="N63201" s="102"/>
      <c r="O63201" s="93"/>
      <c r="P63201" s="93"/>
    </row>
    <row r="63202" spans="14:16">
      <c r="N63202" s="102"/>
      <c r="O63202" s="93"/>
      <c r="P63202" s="93"/>
    </row>
    <row r="63203" spans="14:16">
      <c r="N63203" s="102"/>
      <c r="O63203" s="93"/>
      <c r="P63203" s="93"/>
    </row>
    <row r="63204" spans="14:16">
      <c r="N63204" s="102"/>
      <c r="O63204" s="93"/>
      <c r="P63204" s="93"/>
    </row>
    <row r="63205" spans="14:16">
      <c r="N63205" s="102"/>
      <c r="O63205" s="93"/>
      <c r="P63205" s="93"/>
    </row>
    <row r="63206" spans="14:16">
      <c r="N63206" s="102"/>
      <c r="O63206" s="93"/>
      <c r="P63206" s="93"/>
    </row>
    <row r="63207" spans="14:16">
      <c r="N63207" s="102"/>
      <c r="O63207" s="93"/>
      <c r="P63207" s="93"/>
    </row>
    <row r="63208" spans="14:16">
      <c r="N63208" s="102"/>
      <c r="O63208" s="93"/>
      <c r="P63208" s="93"/>
    </row>
    <row r="63209" spans="14:16">
      <c r="N63209" s="102"/>
      <c r="O63209" s="93"/>
      <c r="P63209" s="93"/>
    </row>
    <row r="63210" spans="14:16">
      <c r="N63210" s="102"/>
      <c r="O63210" s="93"/>
      <c r="P63210" s="93"/>
    </row>
    <row r="63211" spans="14:16">
      <c r="N63211" s="102"/>
      <c r="O63211" s="93"/>
      <c r="P63211" s="93"/>
    </row>
    <row r="63212" spans="14:16">
      <c r="N63212" s="102"/>
      <c r="O63212" s="93"/>
      <c r="P63212" s="93"/>
    </row>
    <row r="63213" spans="14:16">
      <c r="N63213" s="102"/>
      <c r="O63213" s="93"/>
      <c r="P63213" s="93"/>
    </row>
    <row r="63214" spans="14:16">
      <c r="N63214" s="102"/>
      <c r="O63214" s="93"/>
      <c r="P63214" s="93"/>
    </row>
    <row r="63215" spans="14:16">
      <c r="N63215" s="102"/>
      <c r="O63215" s="93"/>
      <c r="P63215" s="93"/>
    </row>
    <row r="63216" spans="14:16">
      <c r="N63216" s="102"/>
      <c r="O63216" s="93"/>
      <c r="P63216" s="93"/>
    </row>
    <row r="63217" spans="14:16">
      <c r="N63217" s="102"/>
      <c r="O63217" s="93"/>
      <c r="P63217" s="93"/>
    </row>
    <row r="63218" spans="14:16">
      <c r="N63218" s="102"/>
      <c r="O63218" s="93"/>
      <c r="P63218" s="93"/>
    </row>
    <row r="63219" spans="14:16">
      <c r="N63219" s="102"/>
      <c r="O63219" s="93"/>
      <c r="P63219" s="93"/>
    </row>
    <row r="63220" spans="14:16">
      <c r="N63220" s="102"/>
      <c r="O63220" s="93"/>
      <c r="P63220" s="93"/>
    </row>
    <row r="63221" spans="14:16">
      <c r="N63221" s="102"/>
      <c r="O63221" s="93"/>
      <c r="P63221" s="93"/>
    </row>
    <row r="63222" spans="14:16">
      <c r="N63222" s="102"/>
      <c r="O63222" s="93"/>
      <c r="P63222" s="93"/>
    </row>
    <row r="63223" spans="14:16">
      <c r="N63223" s="102"/>
      <c r="O63223" s="93"/>
      <c r="P63223" s="93"/>
    </row>
    <row r="63224" spans="14:16">
      <c r="N63224" s="102"/>
      <c r="O63224" s="93"/>
      <c r="P63224" s="93"/>
    </row>
    <row r="63225" spans="14:16">
      <c r="N63225" s="102"/>
      <c r="O63225" s="93"/>
      <c r="P63225" s="93"/>
    </row>
    <row r="63226" spans="14:16">
      <c r="N63226" s="102"/>
      <c r="O63226" s="93"/>
      <c r="P63226" s="93"/>
    </row>
    <row r="63227" spans="14:16">
      <c r="N63227" s="102"/>
      <c r="O63227" s="93"/>
      <c r="P63227" s="93"/>
    </row>
    <row r="63228" spans="14:16">
      <c r="N63228" s="102"/>
      <c r="O63228" s="93"/>
      <c r="P63228" s="93"/>
    </row>
    <row r="63229" spans="14:16">
      <c r="N63229" s="102"/>
      <c r="O63229" s="93"/>
      <c r="P63229" s="93"/>
    </row>
    <row r="63230" spans="14:16">
      <c r="N63230" s="102"/>
      <c r="O63230" s="93"/>
      <c r="P63230" s="93"/>
    </row>
    <row r="63231" spans="14:16">
      <c r="N63231" s="102"/>
      <c r="O63231" s="93"/>
      <c r="P63231" s="93"/>
    </row>
    <row r="63232" spans="14:16">
      <c r="N63232" s="102"/>
      <c r="O63232" s="93"/>
      <c r="P63232" s="93"/>
    </row>
    <row r="63233" spans="14:16">
      <c r="N63233" s="102"/>
      <c r="O63233" s="93"/>
      <c r="P63233" s="93"/>
    </row>
    <row r="63234" spans="14:16">
      <c r="N63234" s="102"/>
      <c r="O63234" s="93"/>
      <c r="P63234" s="93"/>
    </row>
    <row r="63235" spans="14:16">
      <c r="N63235" s="102"/>
      <c r="O63235" s="93"/>
      <c r="P63235" s="93"/>
    </row>
    <row r="63236" spans="14:16">
      <c r="N63236" s="102"/>
      <c r="O63236" s="93"/>
      <c r="P63236" s="93"/>
    </row>
    <row r="63237" spans="14:16">
      <c r="N63237" s="102"/>
      <c r="O63237" s="93"/>
      <c r="P63237" s="93"/>
    </row>
    <row r="63238" spans="14:16">
      <c r="N63238" s="102"/>
      <c r="O63238" s="93"/>
      <c r="P63238" s="93"/>
    </row>
    <row r="63239" spans="14:16">
      <c r="N63239" s="102"/>
      <c r="O63239" s="93"/>
      <c r="P63239" s="93"/>
    </row>
    <row r="63240" spans="14:16">
      <c r="N63240" s="102"/>
      <c r="O63240" s="93"/>
      <c r="P63240" s="93"/>
    </row>
    <row r="63241" spans="14:16">
      <c r="N63241" s="102"/>
      <c r="O63241" s="93"/>
      <c r="P63241" s="93"/>
    </row>
    <row r="63242" spans="14:16">
      <c r="N63242" s="102"/>
      <c r="O63242" s="93"/>
      <c r="P63242" s="93"/>
    </row>
    <row r="63243" spans="14:16">
      <c r="N63243" s="102"/>
      <c r="O63243" s="93"/>
      <c r="P63243" s="93"/>
    </row>
    <row r="63244" spans="14:16">
      <c r="N63244" s="102"/>
      <c r="O63244" s="93"/>
      <c r="P63244" s="93"/>
    </row>
    <row r="63245" spans="14:16">
      <c r="N63245" s="102"/>
      <c r="O63245" s="93"/>
      <c r="P63245" s="93"/>
    </row>
    <row r="63246" spans="14:16">
      <c r="N63246" s="102"/>
      <c r="O63246" s="93"/>
      <c r="P63246" s="93"/>
    </row>
    <row r="63247" spans="14:16">
      <c r="N63247" s="102"/>
      <c r="O63247" s="93"/>
      <c r="P63247" s="93"/>
    </row>
    <row r="63248" spans="14:16">
      <c r="N63248" s="102"/>
      <c r="O63248" s="93"/>
      <c r="P63248" s="93"/>
    </row>
    <row r="63249" spans="14:16">
      <c r="N63249" s="102"/>
      <c r="O63249" s="93"/>
      <c r="P63249" s="93"/>
    </row>
    <row r="63250" spans="14:16">
      <c r="N63250" s="102"/>
      <c r="O63250" s="93"/>
      <c r="P63250" s="93"/>
    </row>
    <row r="63251" spans="14:16">
      <c r="N63251" s="102"/>
      <c r="O63251" s="93"/>
      <c r="P63251" s="93"/>
    </row>
    <row r="63252" spans="14:16">
      <c r="N63252" s="102"/>
      <c r="O63252" s="93"/>
      <c r="P63252" s="93"/>
    </row>
    <row r="63253" spans="14:16">
      <c r="N63253" s="102"/>
      <c r="O63253" s="93"/>
      <c r="P63253" s="93"/>
    </row>
    <row r="63254" spans="14:16">
      <c r="N63254" s="102"/>
      <c r="O63254" s="93"/>
      <c r="P63254" s="93"/>
    </row>
    <row r="63255" spans="14:16">
      <c r="N63255" s="102"/>
      <c r="O63255" s="93"/>
      <c r="P63255" s="93"/>
    </row>
    <row r="63256" spans="14:16">
      <c r="N63256" s="102"/>
      <c r="O63256" s="93"/>
      <c r="P63256" s="93"/>
    </row>
    <row r="63257" spans="14:16">
      <c r="N63257" s="102"/>
      <c r="O63257" s="93"/>
      <c r="P63257" s="93"/>
    </row>
    <row r="63258" spans="14:16">
      <c r="N63258" s="102"/>
      <c r="O63258" s="93"/>
      <c r="P63258" s="93"/>
    </row>
    <row r="63259" spans="14:16">
      <c r="N63259" s="102"/>
      <c r="O63259" s="93"/>
      <c r="P63259" s="93"/>
    </row>
    <row r="63260" spans="14:16">
      <c r="N63260" s="102"/>
      <c r="O63260" s="93"/>
      <c r="P63260" s="93"/>
    </row>
    <row r="63261" spans="14:16">
      <c r="N63261" s="102"/>
      <c r="O63261" s="93"/>
      <c r="P63261" s="93"/>
    </row>
    <row r="63262" spans="14:16">
      <c r="N63262" s="102"/>
      <c r="O63262" s="93"/>
      <c r="P63262" s="93"/>
    </row>
    <row r="63263" spans="14:16">
      <c r="N63263" s="102"/>
      <c r="O63263" s="93"/>
      <c r="P63263" s="93"/>
    </row>
    <row r="63264" spans="14:16">
      <c r="N63264" s="102"/>
      <c r="O63264" s="93"/>
      <c r="P63264" s="93"/>
    </row>
    <row r="63265" spans="14:16">
      <c r="N63265" s="102"/>
      <c r="O63265" s="93"/>
      <c r="P63265" s="93"/>
    </row>
    <row r="63266" spans="14:16">
      <c r="N63266" s="102"/>
      <c r="O63266" s="93"/>
      <c r="P63266" s="93"/>
    </row>
    <row r="63267" spans="14:16">
      <c r="N63267" s="102"/>
      <c r="O63267" s="93"/>
      <c r="P63267" s="93"/>
    </row>
    <row r="63268" spans="14:16">
      <c r="N63268" s="102"/>
      <c r="O63268" s="93"/>
      <c r="P63268" s="93"/>
    </row>
    <row r="63269" spans="14:16">
      <c r="N63269" s="102"/>
      <c r="O63269" s="93"/>
      <c r="P63269" s="93"/>
    </row>
    <row r="63270" spans="14:16">
      <c r="N63270" s="102"/>
      <c r="O63270" s="93"/>
      <c r="P63270" s="93"/>
    </row>
    <row r="63271" spans="14:16">
      <c r="N63271" s="102"/>
      <c r="O63271" s="93"/>
      <c r="P63271" s="93"/>
    </row>
    <row r="63272" spans="14:16">
      <c r="N63272" s="102"/>
      <c r="O63272" s="93"/>
      <c r="P63272" s="93"/>
    </row>
    <row r="63273" spans="14:16">
      <c r="N63273" s="102"/>
      <c r="O63273" s="93"/>
      <c r="P63273" s="93"/>
    </row>
    <row r="63274" spans="14:16">
      <c r="N63274" s="102"/>
      <c r="O63274" s="93"/>
      <c r="P63274" s="93"/>
    </row>
    <row r="63275" spans="14:16">
      <c r="N63275" s="102"/>
      <c r="O63275" s="93"/>
      <c r="P63275" s="93"/>
    </row>
    <row r="63276" spans="14:16">
      <c r="N63276" s="102"/>
      <c r="O63276" s="93"/>
      <c r="P63276" s="93"/>
    </row>
    <row r="63277" spans="14:16">
      <c r="N63277" s="102"/>
      <c r="O63277" s="93"/>
      <c r="P63277" s="93"/>
    </row>
    <row r="63278" spans="14:16">
      <c r="N63278" s="102"/>
      <c r="O63278" s="93"/>
      <c r="P63278" s="93"/>
    </row>
    <row r="63279" spans="14:16">
      <c r="N63279" s="102"/>
      <c r="O63279" s="93"/>
      <c r="P63279" s="93"/>
    </row>
    <row r="63280" spans="14:16">
      <c r="N63280" s="102"/>
      <c r="O63280" s="93"/>
      <c r="P63280" s="93"/>
    </row>
    <row r="63281" spans="14:16">
      <c r="N63281" s="102"/>
      <c r="O63281" s="93"/>
      <c r="P63281" s="93"/>
    </row>
    <row r="63282" spans="14:16">
      <c r="N63282" s="102"/>
      <c r="O63282" s="93"/>
      <c r="P63282" s="93"/>
    </row>
    <row r="63283" spans="14:16">
      <c r="N63283" s="102"/>
      <c r="O63283" s="93"/>
      <c r="P63283" s="93"/>
    </row>
    <row r="63284" spans="14:16">
      <c r="N63284" s="102"/>
      <c r="O63284" s="93"/>
      <c r="P63284" s="93"/>
    </row>
    <row r="63285" spans="14:16">
      <c r="N63285" s="102"/>
      <c r="O63285" s="93"/>
      <c r="P63285" s="93"/>
    </row>
    <row r="63286" spans="14:16">
      <c r="N63286" s="102"/>
      <c r="O63286" s="93"/>
      <c r="P63286" s="93"/>
    </row>
    <row r="63287" spans="14:16">
      <c r="N63287" s="102"/>
      <c r="O63287" s="93"/>
      <c r="P63287" s="93"/>
    </row>
    <row r="63288" spans="14:16">
      <c r="N63288" s="102"/>
      <c r="O63288" s="93"/>
      <c r="P63288" s="93"/>
    </row>
    <row r="63289" spans="14:16">
      <c r="N63289" s="102"/>
      <c r="O63289" s="93"/>
      <c r="P63289" s="93"/>
    </row>
    <row r="63290" spans="14:16">
      <c r="N63290" s="102"/>
      <c r="O63290" s="93"/>
      <c r="P63290" s="93"/>
    </row>
    <row r="63291" spans="14:16">
      <c r="N63291" s="102"/>
      <c r="O63291" s="93"/>
      <c r="P63291" s="93"/>
    </row>
    <row r="63292" spans="14:16">
      <c r="N63292" s="102"/>
      <c r="O63292" s="93"/>
      <c r="P63292" s="93"/>
    </row>
    <row r="63293" spans="14:16">
      <c r="N63293" s="102"/>
      <c r="O63293" s="93"/>
      <c r="P63293" s="93"/>
    </row>
    <row r="63294" spans="14:16">
      <c r="N63294" s="102"/>
      <c r="O63294" s="93"/>
      <c r="P63294" s="93"/>
    </row>
    <row r="63295" spans="14:16">
      <c r="N63295" s="102"/>
      <c r="O63295" s="93"/>
      <c r="P63295" s="93"/>
    </row>
    <row r="63296" spans="14:16">
      <c r="N63296" s="102"/>
      <c r="O63296" s="93"/>
      <c r="P63296" s="93"/>
    </row>
    <row r="63297" spans="14:16">
      <c r="N63297" s="102"/>
      <c r="O63297" s="93"/>
      <c r="P63297" s="93"/>
    </row>
    <row r="63298" spans="14:16">
      <c r="N63298" s="102"/>
      <c r="O63298" s="93"/>
      <c r="P63298" s="93"/>
    </row>
    <row r="63299" spans="14:16">
      <c r="N63299" s="102"/>
      <c r="O63299" s="93"/>
      <c r="P63299" s="93"/>
    </row>
    <row r="63300" spans="14:16">
      <c r="N63300" s="102"/>
      <c r="O63300" s="93"/>
      <c r="P63300" s="93"/>
    </row>
    <row r="63301" spans="14:16">
      <c r="N63301" s="102"/>
      <c r="O63301" s="93"/>
      <c r="P63301" s="93"/>
    </row>
    <row r="63302" spans="14:16">
      <c r="N63302" s="102"/>
      <c r="O63302" s="93"/>
      <c r="P63302" s="93"/>
    </row>
    <row r="63303" spans="14:16">
      <c r="N63303" s="102"/>
      <c r="O63303" s="93"/>
      <c r="P63303" s="93"/>
    </row>
    <row r="63304" spans="14:16">
      <c r="N63304" s="102"/>
      <c r="O63304" s="93"/>
      <c r="P63304" s="93"/>
    </row>
    <row r="63305" spans="14:16">
      <c r="N63305" s="102"/>
      <c r="O63305" s="93"/>
      <c r="P63305" s="93"/>
    </row>
    <row r="63306" spans="14:16">
      <c r="N63306" s="102"/>
      <c r="O63306" s="93"/>
      <c r="P63306" s="93"/>
    </row>
    <row r="63307" spans="14:16">
      <c r="N63307" s="102"/>
      <c r="O63307" s="93"/>
      <c r="P63307" s="93"/>
    </row>
    <row r="63308" spans="14:16">
      <c r="N63308" s="102"/>
      <c r="O63308" s="93"/>
      <c r="P63308" s="93"/>
    </row>
    <row r="63309" spans="14:16">
      <c r="N63309" s="102"/>
      <c r="O63309" s="93"/>
      <c r="P63309" s="93"/>
    </row>
    <row r="63310" spans="14:16">
      <c r="N63310" s="102"/>
      <c r="O63310" s="93"/>
      <c r="P63310" s="93"/>
    </row>
    <row r="63311" spans="14:16">
      <c r="N63311" s="102"/>
      <c r="O63311" s="93"/>
      <c r="P63311" s="93"/>
    </row>
    <row r="63312" spans="14:16">
      <c r="N63312" s="102"/>
      <c r="O63312" s="93"/>
      <c r="P63312" s="93"/>
    </row>
    <row r="63313" spans="14:16">
      <c r="N63313" s="102"/>
      <c r="O63313" s="93"/>
      <c r="P63313" s="93"/>
    </row>
    <row r="63314" spans="14:16">
      <c r="N63314" s="102"/>
      <c r="O63314" s="93"/>
      <c r="P63314" s="93"/>
    </row>
    <row r="63315" spans="14:16">
      <c r="N63315" s="102"/>
      <c r="O63315" s="93"/>
      <c r="P63315" s="93"/>
    </row>
    <row r="63316" spans="14:16">
      <c r="N63316" s="102"/>
      <c r="O63316" s="93"/>
      <c r="P63316" s="93"/>
    </row>
    <row r="63317" spans="14:16">
      <c r="N63317" s="102"/>
      <c r="O63317" s="93"/>
      <c r="P63317" s="93"/>
    </row>
    <row r="63318" spans="14:16">
      <c r="N63318" s="102"/>
      <c r="O63318" s="93"/>
      <c r="P63318" s="93"/>
    </row>
    <row r="63319" spans="14:16">
      <c r="N63319" s="102"/>
      <c r="O63319" s="93"/>
      <c r="P63319" s="93"/>
    </row>
    <row r="63320" spans="14:16">
      <c r="N63320" s="102"/>
      <c r="O63320" s="93"/>
      <c r="P63320" s="93"/>
    </row>
    <row r="63321" spans="14:16">
      <c r="N63321" s="102"/>
      <c r="O63321" s="93"/>
      <c r="P63321" s="93"/>
    </row>
    <row r="63322" spans="14:16">
      <c r="N63322" s="102"/>
      <c r="O63322" s="93"/>
      <c r="P63322" s="93"/>
    </row>
    <row r="63323" spans="14:16">
      <c r="N63323" s="102"/>
      <c r="O63323" s="93"/>
      <c r="P63323" s="93"/>
    </row>
    <row r="63324" spans="14:16">
      <c r="N63324" s="102"/>
      <c r="O63324" s="93"/>
      <c r="P63324" s="93"/>
    </row>
    <row r="63325" spans="14:16">
      <c r="N63325" s="102"/>
      <c r="O63325" s="93"/>
      <c r="P63325" s="93"/>
    </row>
    <row r="63326" spans="14:16">
      <c r="N63326" s="102"/>
      <c r="O63326" s="93"/>
      <c r="P63326" s="93"/>
    </row>
    <row r="63327" spans="14:16">
      <c r="N63327" s="102"/>
      <c r="O63327" s="93"/>
      <c r="P63327" s="93"/>
    </row>
    <row r="63328" spans="14:16">
      <c r="N63328" s="102"/>
      <c r="O63328" s="93"/>
      <c r="P63328" s="93"/>
    </row>
    <row r="63329" spans="14:16">
      <c r="N63329" s="102"/>
      <c r="O63329" s="93"/>
      <c r="P63329" s="93"/>
    </row>
    <row r="63330" spans="14:16">
      <c r="N63330" s="102"/>
      <c r="O63330" s="93"/>
      <c r="P63330" s="93"/>
    </row>
    <row r="63331" spans="14:16">
      <c r="N63331" s="102"/>
      <c r="O63331" s="93"/>
      <c r="P63331" s="93"/>
    </row>
    <row r="63332" spans="14:16">
      <c r="N63332" s="102"/>
      <c r="O63332" s="93"/>
      <c r="P63332" s="93"/>
    </row>
    <row r="63333" spans="14:16">
      <c r="N63333" s="102"/>
      <c r="O63333" s="93"/>
      <c r="P63333" s="93"/>
    </row>
    <row r="63334" spans="14:16">
      <c r="N63334" s="102"/>
      <c r="O63334" s="93"/>
      <c r="P63334" s="93"/>
    </row>
    <row r="63335" spans="14:16">
      <c r="N63335" s="102"/>
      <c r="O63335" s="93"/>
      <c r="P63335" s="93"/>
    </row>
    <row r="63336" spans="14:16">
      <c r="N63336" s="102"/>
      <c r="O63336" s="93"/>
      <c r="P63336" s="93"/>
    </row>
    <row r="63337" spans="14:16">
      <c r="N63337" s="102"/>
      <c r="O63337" s="93"/>
      <c r="P63337" s="93"/>
    </row>
    <row r="63338" spans="14:16">
      <c r="N63338" s="102"/>
      <c r="O63338" s="93"/>
      <c r="P63338" s="93"/>
    </row>
    <row r="63339" spans="14:16">
      <c r="N63339" s="102"/>
      <c r="O63339" s="93"/>
      <c r="P63339" s="93"/>
    </row>
    <row r="63340" spans="14:16">
      <c r="N63340" s="102"/>
      <c r="O63340" s="93"/>
      <c r="P63340" s="93"/>
    </row>
    <row r="63341" spans="14:16">
      <c r="N63341" s="102"/>
      <c r="O63341" s="93"/>
      <c r="P63341" s="93"/>
    </row>
    <row r="63342" spans="14:16">
      <c r="N63342" s="102"/>
      <c r="O63342" s="93"/>
      <c r="P63342" s="93"/>
    </row>
    <row r="63343" spans="14:16">
      <c r="N63343" s="102"/>
      <c r="O63343" s="93"/>
      <c r="P63343" s="93"/>
    </row>
    <row r="63344" spans="14:16">
      <c r="N63344" s="102"/>
      <c r="O63344" s="93"/>
      <c r="P63344" s="93"/>
    </row>
    <row r="63345" spans="14:16">
      <c r="N63345" s="102"/>
      <c r="O63345" s="93"/>
      <c r="P63345" s="93"/>
    </row>
    <row r="63346" spans="14:16">
      <c r="N63346" s="102"/>
      <c r="O63346" s="93"/>
      <c r="P63346" s="93"/>
    </row>
    <row r="63347" spans="14:16">
      <c r="N63347" s="102"/>
      <c r="O63347" s="93"/>
      <c r="P63347" s="93"/>
    </row>
    <row r="63348" spans="14:16">
      <c r="N63348" s="102"/>
      <c r="O63348" s="93"/>
      <c r="P63348" s="93"/>
    </row>
    <row r="63349" spans="14:16">
      <c r="N63349" s="102"/>
      <c r="O63349" s="93"/>
      <c r="P63349" s="93"/>
    </row>
    <row r="63350" spans="14:16">
      <c r="N63350" s="102"/>
      <c r="O63350" s="93"/>
      <c r="P63350" s="93"/>
    </row>
    <row r="63351" spans="14:16">
      <c r="N63351" s="102"/>
      <c r="O63351" s="93"/>
      <c r="P63351" s="93"/>
    </row>
    <row r="63352" spans="14:16">
      <c r="N63352" s="102"/>
      <c r="O63352" s="93"/>
      <c r="P63352" s="93"/>
    </row>
    <row r="63353" spans="14:16">
      <c r="N63353" s="102"/>
      <c r="O63353" s="93"/>
      <c r="P63353" s="93"/>
    </row>
    <row r="63354" spans="14:16">
      <c r="N63354" s="102"/>
      <c r="O63354" s="93"/>
      <c r="P63354" s="93"/>
    </row>
    <row r="63355" spans="14:16">
      <c r="N63355" s="102"/>
      <c r="O63355" s="93"/>
      <c r="P63355" s="93"/>
    </row>
    <row r="63356" spans="14:16">
      <c r="N63356" s="102"/>
      <c r="O63356" s="93"/>
      <c r="P63356" s="93"/>
    </row>
    <row r="63357" spans="14:16">
      <c r="N63357" s="102"/>
      <c r="O63357" s="93"/>
      <c r="P63357" s="93"/>
    </row>
    <row r="63358" spans="14:16">
      <c r="N63358" s="102"/>
      <c r="O63358" s="93"/>
      <c r="P63358" s="93"/>
    </row>
    <row r="63359" spans="14:16">
      <c r="N63359" s="102"/>
      <c r="O63359" s="93"/>
      <c r="P63359" s="93"/>
    </row>
    <row r="63360" spans="14:16">
      <c r="N63360" s="102"/>
      <c r="O63360" s="93"/>
      <c r="P63360" s="93"/>
    </row>
    <row r="63361" spans="14:16">
      <c r="N63361" s="102"/>
      <c r="O63361" s="93"/>
      <c r="P63361" s="93"/>
    </row>
    <row r="63362" spans="14:16">
      <c r="N63362" s="102"/>
      <c r="O63362" s="93"/>
      <c r="P63362" s="93"/>
    </row>
    <row r="63363" spans="14:16">
      <c r="N63363" s="102"/>
      <c r="O63363" s="93"/>
      <c r="P63363" s="93"/>
    </row>
    <row r="63364" spans="14:16">
      <c r="N63364" s="102"/>
      <c r="O63364" s="93"/>
      <c r="P63364" s="93"/>
    </row>
    <row r="63365" spans="14:16">
      <c r="N63365" s="102"/>
      <c r="O63365" s="93"/>
      <c r="P63365" s="93"/>
    </row>
    <row r="63366" spans="14:16">
      <c r="N63366" s="102"/>
      <c r="O63366" s="93"/>
      <c r="P63366" s="93"/>
    </row>
    <row r="63367" spans="14:16">
      <c r="N63367" s="102"/>
      <c r="O63367" s="93"/>
      <c r="P63367" s="93"/>
    </row>
    <row r="63368" spans="14:16">
      <c r="N63368" s="102"/>
      <c r="O63368" s="93"/>
      <c r="P63368" s="93"/>
    </row>
    <row r="63369" spans="14:16">
      <c r="N63369" s="102"/>
      <c r="O63369" s="93"/>
      <c r="P63369" s="93"/>
    </row>
    <row r="63370" spans="14:16">
      <c r="N63370" s="102"/>
      <c r="O63370" s="93"/>
      <c r="P63370" s="93"/>
    </row>
    <row r="63371" spans="14:16">
      <c r="N63371" s="102"/>
      <c r="O63371" s="93"/>
      <c r="P63371" s="93"/>
    </row>
    <row r="63372" spans="14:16">
      <c r="N63372" s="102"/>
      <c r="O63372" s="93"/>
      <c r="P63372" s="93"/>
    </row>
    <row r="63373" spans="14:16">
      <c r="N63373" s="102"/>
      <c r="O63373" s="93"/>
      <c r="P63373" s="93"/>
    </row>
    <row r="63374" spans="14:16">
      <c r="N63374" s="102"/>
      <c r="O63374" s="93"/>
      <c r="P63374" s="93"/>
    </row>
    <row r="63375" spans="14:16">
      <c r="N63375" s="102"/>
      <c r="O63375" s="93"/>
      <c r="P63375" s="93"/>
    </row>
    <row r="63376" spans="14:16">
      <c r="N63376" s="102"/>
      <c r="O63376" s="93"/>
      <c r="P63376" s="93"/>
    </row>
    <row r="63377" spans="14:16">
      <c r="N63377" s="102"/>
      <c r="O63377" s="93"/>
      <c r="P63377" s="93"/>
    </row>
    <row r="63378" spans="14:16">
      <c r="N63378" s="102"/>
      <c r="O63378" s="93"/>
      <c r="P63378" s="93"/>
    </row>
    <row r="63379" spans="14:16">
      <c r="N63379" s="102"/>
      <c r="O63379" s="93"/>
      <c r="P63379" s="93"/>
    </row>
    <row r="63380" spans="14:16">
      <c r="N63380" s="102"/>
      <c r="O63380" s="93"/>
      <c r="P63380" s="93"/>
    </row>
    <row r="63381" spans="14:16">
      <c r="N63381" s="102"/>
      <c r="O63381" s="93"/>
      <c r="P63381" s="93"/>
    </row>
    <row r="63382" spans="14:16">
      <c r="N63382" s="102"/>
      <c r="O63382" s="93"/>
      <c r="P63382" s="93"/>
    </row>
    <row r="63383" spans="14:16">
      <c r="N63383" s="102"/>
      <c r="O63383" s="93"/>
      <c r="P63383" s="93"/>
    </row>
    <row r="63384" spans="14:16">
      <c r="N63384" s="102"/>
      <c r="O63384" s="93"/>
      <c r="P63384" s="93"/>
    </row>
    <row r="63385" spans="14:16">
      <c r="N63385" s="102"/>
      <c r="O63385" s="93"/>
      <c r="P63385" s="93"/>
    </row>
    <row r="63386" spans="14:16">
      <c r="N63386" s="102"/>
      <c r="O63386" s="93"/>
      <c r="P63386" s="93"/>
    </row>
    <row r="63387" spans="14:16">
      <c r="N63387" s="102"/>
      <c r="O63387" s="93"/>
      <c r="P63387" s="93"/>
    </row>
    <row r="63388" spans="14:16">
      <c r="N63388" s="102"/>
      <c r="O63388" s="93"/>
      <c r="P63388" s="93"/>
    </row>
    <row r="63389" spans="14:16">
      <c r="N63389" s="102"/>
      <c r="O63389" s="93"/>
      <c r="P63389" s="93"/>
    </row>
    <row r="63390" spans="14:16">
      <c r="N63390" s="102"/>
      <c r="O63390" s="93"/>
      <c r="P63390" s="93"/>
    </row>
    <row r="63391" spans="14:16">
      <c r="N63391" s="102"/>
      <c r="O63391" s="93"/>
      <c r="P63391" s="93"/>
    </row>
    <row r="63392" spans="14:16">
      <c r="N63392" s="102"/>
      <c r="O63392" s="93"/>
      <c r="P63392" s="93"/>
    </row>
    <row r="63393" spans="14:16">
      <c r="N63393" s="102"/>
      <c r="O63393" s="93"/>
      <c r="P63393" s="93"/>
    </row>
    <row r="63394" spans="14:16">
      <c r="N63394" s="102"/>
      <c r="O63394" s="93"/>
      <c r="P63394" s="93"/>
    </row>
    <row r="63395" spans="14:16">
      <c r="N63395" s="102"/>
      <c r="O63395" s="93"/>
      <c r="P63395" s="93"/>
    </row>
    <row r="63396" spans="14:16">
      <c r="N63396" s="102"/>
      <c r="O63396" s="93"/>
      <c r="P63396" s="93"/>
    </row>
    <row r="63397" spans="14:16">
      <c r="N63397" s="102"/>
      <c r="O63397" s="93"/>
      <c r="P63397" s="93"/>
    </row>
    <row r="63398" spans="14:16">
      <c r="N63398" s="102"/>
      <c r="O63398" s="93"/>
      <c r="P63398" s="93"/>
    </row>
    <row r="63399" spans="14:16">
      <c r="N63399" s="102"/>
      <c r="O63399" s="93"/>
      <c r="P63399" s="93"/>
    </row>
    <row r="63400" spans="14:16">
      <c r="N63400" s="102"/>
      <c r="O63400" s="93"/>
      <c r="P63400" s="93"/>
    </row>
    <row r="63401" spans="14:16">
      <c r="N63401" s="102"/>
      <c r="O63401" s="93"/>
      <c r="P63401" s="93"/>
    </row>
    <row r="63402" spans="14:16">
      <c r="N63402" s="102"/>
      <c r="O63402" s="93"/>
      <c r="P63402" s="93"/>
    </row>
    <row r="63403" spans="14:16">
      <c r="N63403" s="102"/>
      <c r="O63403" s="93"/>
      <c r="P63403" s="93"/>
    </row>
    <row r="63404" spans="14:16">
      <c r="N63404" s="102"/>
      <c r="O63404" s="93"/>
      <c r="P63404" s="93"/>
    </row>
    <row r="63405" spans="14:16">
      <c r="N63405" s="102"/>
      <c r="O63405" s="93"/>
      <c r="P63405" s="93"/>
    </row>
    <row r="63406" spans="14:16">
      <c r="N63406" s="102"/>
      <c r="O63406" s="93"/>
      <c r="P63406" s="93"/>
    </row>
    <row r="63407" spans="14:16">
      <c r="N63407" s="102"/>
      <c r="O63407" s="93"/>
      <c r="P63407" s="93"/>
    </row>
    <row r="63408" spans="14:16">
      <c r="N63408" s="102"/>
      <c r="O63408" s="93"/>
      <c r="P63408" s="93"/>
    </row>
    <row r="63409" spans="14:16">
      <c r="N63409" s="102"/>
      <c r="O63409" s="93"/>
      <c r="P63409" s="93"/>
    </row>
    <row r="63410" spans="14:16">
      <c r="N63410" s="102"/>
      <c r="O63410" s="93"/>
      <c r="P63410" s="93"/>
    </row>
    <row r="63411" spans="14:16">
      <c r="N63411" s="102"/>
      <c r="O63411" s="93"/>
      <c r="P63411" s="93"/>
    </row>
    <row r="63412" spans="14:16">
      <c r="N63412" s="102"/>
      <c r="O63412" s="93"/>
      <c r="P63412" s="93"/>
    </row>
    <row r="63413" spans="14:16">
      <c r="N63413" s="102"/>
      <c r="O63413" s="93"/>
      <c r="P63413" s="93"/>
    </row>
    <row r="63414" spans="14:16">
      <c r="N63414" s="102"/>
      <c r="O63414" s="93"/>
      <c r="P63414" s="93"/>
    </row>
    <row r="63415" spans="14:16">
      <c r="N63415" s="102"/>
      <c r="O63415" s="93"/>
      <c r="P63415" s="93"/>
    </row>
    <row r="63416" spans="14:16">
      <c r="N63416" s="102"/>
      <c r="O63416" s="93"/>
      <c r="P63416" s="93"/>
    </row>
    <row r="63417" spans="14:16">
      <c r="N63417" s="102"/>
      <c r="O63417" s="93"/>
      <c r="P63417" s="93"/>
    </row>
    <row r="63418" spans="14:16">
      <c r="N63418" s="102"/>
      <c r="O63418" s="93"/>
      <c r="P63418" s="93"/>
    </row>
    <row r="63419" spans="14:16">
      <c r="N63419" s="102"/>
      <c r="O63419" s="93"/>
      <c r="P63419" s="93"/>
    </row>
    <row r="63420" spans="14:16">
      <c r="N63420" s="102"/>
      <c r="O63420" s="93"/>
      <c r="P63420" s="93"/>
    </row>
    <row r="63421" spans="14:16">
      <c r="N63421" s="102"/>
      <c r="O63421" s="93"/>
      <c r="P63421" s="93"/>
    </row>
    <row r="63422" spans="14:16">
      <c r="N63422" s="102"/>
      <c r="O63422" s="93"/>
      <c r="P63422" s="93"/>
    </row>
    <row r="63423" spans="14:16">
      <c r="N63423" s="102"/>
      <c r="O63423" s="93"/>
      <c r="P63423" s="93"/>
    </row>
    <row r="63424" spans="14:16">
      <c r="N63424" s="102"/>
      <c r="O63424" s="93"/>
      <c r="P63424" s="93"/>
    </row>
    <row r="63425" spans="14:16">
      <c r="N63425" s="102"/>
      <c r="O63425" s="93"/>
      <c r="P63425" s="93"/>
    </row>
    <row r="63426" spans="14:16">
      <c r="N63426" s="102"/>
      <c r="O63426" s="93"/>
      <c r="P63426" s="93"/>
    </row>
    <row r="63427" spans="14:16">
      <c r="N63427" s="102"/>
      <c r="O63427" s="93"/>
      <c r="P63427" s="93"/>
    </row>
    <row r="63428" spans="14:16">
      <c r="N63428" s="102"/>
      <c r="O63428" s="93"/>
      <c r="P63428" s="93"/>
    </row>
    <row r="63429" spans="14:16">
      <c r="N63429" s="102"/>
      <c r="O63429" s="93"/>
      <c r="P63429" s="93"/>
    </row>
    <row r="63430" spans="14:16">
      <c r="N63430" s="102"/>
      <c r="O63430" s="93"/>
      <c r="P63430" s="93"/>
    </row>
    <row r="63431" spans="14:16">
      <c r="N63431" s="102"/>
      <c r="O63431" s="93"/>
      <c r="P63431" s="93"/>
    </row>
    <row r="63432" spans="14:16">
      <c r="N63432" s="102"/>
      <c r="O63432" s="93"/>
      <c r="P63432" s="93"/>
    </row>
    <row r="63433" spans="14:16">
      <c r="N63433" s="102"/>
      <c r="O63433" s="93"/>
      <c r="P63433" s="93"/>
    </row>
    <row r="63434" spans="14:16">
      <c r="N63434" s="102"/>
      <c r="O63434" s="93"/>
      <c r="P63434" s="93"/>
    </row>
    <row r="63435" spans="14:16">
      <c r="N63435" s="102"/>
      <c r="O63435" s="93"/>
      <c r="P63435" s="93"/>
    </row>
    <row r="63436" spans="14:16">
      <c r="N63436" s="102"/>
      <c r="O63436" s="93"/>
      <c r="P63436" s="93"/>
    </row>
    <row r="63437" spans="14:16">
      <c r="N63437" s="102"/>
      <c r="O63437" s="93"/>
      <c r="P63437" s="93"/>
    </row>
    <row r="63438" spans="14:16">
      <c r="N63438" s="102"/>
      <c r="O63438" s="93"/>
      <c r="P63438" s="93"/>
    </row>
    <row r="63439" spans="14:16">
      <c r="N63439" s="102"/>
      <c r="O63439" s="93"/>
      <c r="P63439" s="93"/>
    </row>
    <row r="63440" spans="14:16">
      <c r="N63440" s="102"/>
      <c r="O63440" s="93"/>
      <c r="P63440" s="93"/>
    </row>
    <row r="63441" spans="14:16">
      <c r="N63441" s="102"/>
      <c r="O63441" s="93"/>
      <c r="P63441" s="93"/>
    </row>
    <row r="63442" spans="14:16">
      <c r="N63442" s="102"/>
      <c r="O63442" s="93"/>
      <c r="P63442" s="93"/>
    </row>
    <row r="63443" spans="14:16">
      <c r="N63443" s="102"/>
      <c r="O63443" s="93"/>
      <c r="P63443" s="93"/>
    </row>
    <row r="63444" spans="14:16">
      <c r="N63444" s="102"/>
      <c r="O63444" s="93"/>
      <c r="P63444" s="93"/>
    </row>
    <row r="63445" spans="14:16">
      <c r="N63445" s="102"/>
      <c r="O63445" s="93"/>
      <c r="P63445" s="93"/>
    </row>
    <row r="63446" spans="14:16">
      <c r="N63446" s="102"/>
      <c r="O63446" s="93"/>
      <c r="P63446" s="93"/>
    </row>
    <row r="63447" spans="14:16">
      <c r="N63447" s="102"/>
      <c r="O63447" s="93"/>
      <c r="P63447" s="93"/>
    </row>
    <row r="63448" spans="14:16">
      <c r="N63448" s="102"/>
      <c r="O63448" s="93"/>
      <c r="P63448" s="93"/>
    </row>
    <row r="63449" spans="14:16">
      <c r="N63449" s="102"/>
      <c r="O63449" s="93"/>
      <c r="P63449" s="93"/>
    </row>
    <row r="63450" spans="14:16">
      <c r="N63450" s="102"/>
      <c r="O63450" s="93"/>
      <c r="P63450" s="93"/>
    </row>
    <row r="63451" spans="14:16">
      <c r="N63451" s="102"/>
      <c r="O63451" s="93"/>
      <c r="P63451" s="93"/>
    </row>
    <row r="63452" spans="14:16">
      <c r="N63452" s="102"/>
      <c r="O63452" s="93"/>
      <c r="P63452" s="93"/>
    </row>
    <row r="63453" spans="14:16">
      <c r="N63453" s="102"/>
      <c r="O63453" s="93"/>
      <c r="P63453" s="93"/>
    </row>
    <row r="63454" spans="14:16">
      <c r="N63454" s="102"/>
      <c r="O63454" s="93"/>
      <c r="P63454" s="93"/>
    </row>
    <row r="63455" spans="14:16">
      <c r="N63455" s="102"/>
      <c r="O63455" s="93"/>
      <c r="P63455" s="93"/>
    </row>
    <row r="63456" spans="14:16">
      <c r="N63456" s="102"/>
      <c r="O63456" s="93"/>
      <c r="P63456" s="93"/>
    </row>
    <row r="63457" spans="14:16">
      <c r="N63457" s="102"/>
      <c r="O63457" s="93"/>
      <c r="P63457" s="93"/>
    </row>
    <row r="63458" spans="14:16">
      <c r="N63458" s="102"/>
      <c r="O63458" s="93"/>
      <c r="P63458" s="93"/>
    </row>
    <row r="63459" spans="14:16">
      <c r="N63459" s="102"/>
      <c r="O63459" s="93"/>
      <c r="P63459" s="93"/>
    </row>
    <row r="63460" spans="14:16">
      <c r="N63460" s="102"/>
      <c r="O63460" s="93"/>
      <c r="P63460" s="93"/>
    </row>
    <row r="63461" spans="14:16">
      <c r="N63461" s="102"/>
      <c r="O63461" s="93"/>
      <c r="P63461" s="93"/>
    </row>
    <row r="63462" spans="14:16">
      <c r="N63462" s="102"/>
      <c r="O63462" s="93"/>
      <c r="P63462" s="93"/>
    </row>
    <row r="63463" spans="14:16">
      <c r="N63463" s="102"/>
      <c r="O63463" s="93"/>
      <c r="P63463" s="93"/>
    </row>
    <row r="63464" spans="14:16">
      <c r="N63464" s="102"/>
      <c r="O63464" s="93"/>
      <c r="P63464" s="93"/>
    </row>
    <row r="63465" spans="14:16">
      <c r="N63465" s="102"/>
      <c r="O63465" s="93"/>
      <c r="P63465" s="93"/>
    </row>
    <row r="63466" spans="14:16">
      <c r="N63466" s="102"/>
      <c r="O63466" s="93"/>
      <c r="P63466" s="93"/>
    </row>
    <row r="63467" spans="14:16">
      <c r="N63467" s="102"/>
      <c r="O63467" s="93"/>
      <c r="P63467" s="93"/>
    </row>
    <row r="63468" spans="14:16">
      <c r="N63468" s="102"/>
      <c r="O63468" s="93"/>
      <c r="P63468" s="93"/>
    </row>
    <row r="63469" spans="14:16">
      <c r="N63469" s="102"/>
      <c r="O63469" s="93"/>
      <c r="P63469" s="93"/>
    </row>
    <row r="63470" spans="14:16">
      <c r="N63470" s="102"/>
      <c r="O63470" s="93"/>
      <c r="P63470" s="93"/>
    </row>
    <row r="63471" spans="14:16">
      <c r="N63471" s="102"/>
      <c r="O63471" s="93"/>
      <c r="P63471" s="93"/>
    </row>
    <row r="63472" spans="14:16">
      <c r="N63472" s="102"/>
      <c r="O63472" s="93"/>
      <c r="P63472" s="93"/>
    </row>
    <row r="63473" spans="14:16">
      <c r="N63473" s="102"/>
      <c r="O63473" s="93"/>
      <c r="P63473" s="93"/>
    </row>
    <row r="63474" spans="14:16">
      <c r="N63474" s="102"/>
      <c r="O63474" s="93"/>
      <c r="P63474" s="93"/>
    </row>
    <row r="63475" spans="14:16">
      <c r="N63475" s="102"/>
      <c r="O63475" s="93"/>
      <c r="P63475" s="93"/>
    </row>
    <row r="63476" spans="14:16">
      <c r="N63476" s="102"/>
      <c r="O63476" s="93"/>
      <c r="P63476" s="93"/>
    </row>
    <row r="63477" spans="14:16">
      <c r="N63477" s="102"/>
      <c r="O63477" s="93"/>
      <c r="P63477" s="93"/>
    </row>
    <row r="63478" spans="14:16">
      <c r="N63478" s="102"/>
      <c r="O63478" s="93"/>
      <c r="P63478" s="93"/>
    </row>
    <row r="63479" spans="14:16">
      <c r="N63479" s="102"/>
      <c r="O63479" s="93"/>
      <c r="P63479" s="93"/>
    </row>
    <row r="63480" spans="14:16">
      <c r="N63480" s="102"/>
      <c r="O63480" s="93"/>
      <c r="P63480" s="93"/>
    </row>
    <row r="63481" spans="14:16">
      <c r="N63481" s="102"/>
      <c r="O63481" s="93"/>
      <c r="P63481" s="93"/>
    </row>
    <row r="63482" spans="14:16">
      <c r="N63482" s="102"/>
      <c r="O63482" s="93"/>
      <c r="P63482" s="93"/>
    </row>
    <row r="63483" spans="14:16">
      <c r="N63483" s="102"/>
      <c r="O63483" s="93"/>
      <c r="P63483" s="93"/>
    </row>
    <row r="63484" spans="14:16">
      <c r="N63484" s="102"/>
      <c r="O63484" s="93"/>
      <c r="P63484" s="93"/>
    </row>
    <row r="63485" spans="14:16">
      <c r="N63485" s="102"/>
      <c r="O63485" s="93"/>
      <c r="P63485" s="93"/>
    </row>
    <row r="63486" spans="14:16">
      <c r="N63486" s="102"/>
      <c r="O63486" s="93"/>
      <c r="P63486" s="93"/>
    </row>
    <row r="63487" spans="14:16">
      <c r="N63487" s="102"/>
      <c r="O63487" s="93"/>
      <c r="P63487" s="93"/>
    </row>
    <row r="63488" spans="14:16">
      <c r="N63488" s="102"/>
      <c r="O63488" s="93"/>
      <c r="P63488" s="93"/>
    </row>
    <row r="63489" spans="14:16">
      <c r="N63489" s="102"/>
      <c r="O63489" s="93"/>
      <c r="P63489" s="93"/>
    </row>
    <row r="63490" spans="14:16">
      <c r="N63490" s="102"/>
      <c r="O63490" s="93"/>
      <c r="P63490" s="93"/>
    </row>
    <row r="63491" spans="14:16">
      <c r="N63491" s="102"/>
      <c r="O63491" s="93"/>
      <c r="P63491" s="93"/>
    </row>
    <row r="63492" spans="14:16">
      <c r="N63492" s="102"/>
      <c r="O63492" s="93"/>
      <c r="P63492" s="93"/>
    </row>
    <row r="63493" spans="14:16">
      <c r="N63493" s="102"/>
      <c r="O63493" s="93"/>
      <c r="P63493" s="93"/>
    </row>
    <row r="63494" spans="14:16">
      <c r="N63494" s="102"/>
      <c r="O63494" s="93"/>
      <c r="P63494" s="93"/>
    </row>
    <row r="63495" spans="14:16">
      <c r="N63495" s="102"/>
      <c r="O63495" s="93"/>
      <c r="P63495" s="93"/>
    </row>
    <row r="63496" spans="14:16">
      <c r="N63496" s="102"/>
      <c r="O63496" s="93"/>
      <c r="P63496" s="93"/>
    </row>
    <row r="63497" spans="14:16">
      <c r="N63497" s="102"/>
      <c r="O63497" s="93"/>
      <c r="P63497" s="93"/>
    </row>
    <row r="63498" spans="14:16">
      <c r="N63498" s="102"/>
      <c r="O63498" s="93"/>
      <c r="P63498" s="93"/>
    </row>
    <row r="63499" spans="14:16">
      <c r="N63499" s="102"/>
      <c r="O63499" s="93"/>
      <c r="P63499" s="93"/>
    </row>
    <row r="63500" spans="14:16">
      <c r="N63500" s="102"/>
      <c r="O63500" s="93"/>
      <c r="P63500" s="93"/>
    </row>
    <row r="63501" spans="14:16">
      <c r="N63501" s="102"/>
      <c r="O63501" s="93"/>
      <c r="P63501" s="93"/>
    </row>
    <row r="63502" spans="14:16">
      <c r="N63502" s="102"/>
      <c r="O63502" s="93"/>
      <c r="P63502" s="93"/>
    </row>
    <row r="63503" spans="14:16">
      <c r="N63503" s="102"/>
      <c r="O63503" s="93"/>
      <c r="P63503" s="93"/>
    </row>
    <row r="63504" spans="14:16">
      <c r="N63504" s="102"/>
      <c r="O63504" s="93"/>
      <c r="P63504" s="93"/>
    </row>
    <row r="63505" spans="14:16">
      <c r="N63505" s="102"/>
      <c r="O63505" s="93"/>
      <c r="P63505" s="93"/>
    </row>
    <row r="63506" spans="14:16">
      <c r="N63506" s="102"/>
      <c r="O63506" s="93"/>
      <c r="P63506" s="93"/>
    </row>
    <row r="63507" spans="14:16">
      <c r="N63507" s="102"/>
      <c r="O63507" s="93"/>
      <c r="P63507" s="93"/>
    </row>
    <row r="63508" spans="14:16">
      <c r="N63508" s="102"/>
      <c r="O63508" s="93"/>
      <c r="P63508" s="93"/>
    </row>
    <row r="63509" spans="14:16">
      <c r="N63509" s="102"/>
      <c r="O63509" s="93"/>
      <c r="P63509" s="93"/>
    </row>
    <row r="63510" spans="14:16">
      <c r="N63510" s="102"/>
      <c r="O63510" s="93"/>
      <c r="P63510" s="93"/>
    </row>
    <row r="63511" spans="14:16">
      <c r="N63511" s="102"/>
      <c r="O63511" s="93"/>
      <c r="P63511" s="93"/>
    </row>
    <row r="63512" spans="14:16">
      <c r="N63512" s="102"/>
      <c r="O63512" s="93"/>
      <c r="P63512" s="93"/>
    </row>
    <row r="63513" spans="14:16">
      <c r="N63513" s="102"/>
      <c r="O63513" s="93"/>
      <c r="P63513" s="93"/>
    </row>
    <row r="63514" spans="14:16">
      <c r="N63514" s="102"/>
      <c r="O63514" s="93"/>
      <c r="P63514" s="93"/>
    </row>
    <row r="63515" spans="14:16">
      <c r="N63515" s="102"/>
      <c r="O63515" s="93"/>
      <c r="P63515" s="93"/>
    </row>
    <row r="63516" spans="14:16">
      <c r="N63516" s="102"/>
      <c r="O63516" s="93"/>
      <c r="P63516" s="93"/>
    </row>
    <row r="63517" spans="14:16">
      <c r="N63517" s="102"/>
      <c r="O63517" s="93"/>
      <c r="P63517" s="93"/>
    </row>
    <row r="63518" spans="14:16">
      <c r="N63518" s="102"/>
      <c r="O63518" s="93"/>
      <c r="P63518" s="93"/>
    </row>
    <row r="63519" spans="14:16">
      <c r="N63519" s="102"/>
      <c r="O63519" s="93"/>
      <c r="P63519" s="93"/>
    </row>
    <row r="63520" spans="14:16">
      <c r="N63520" s="102"/>
      <c r="O63520" s="93"/>
      <c r="P63520" s="93"/>
    </row>
    <row r="63521" spans="14:16">
      <c r="N63521" s="102"/>
      <c r="O63521" s="93"/>
      <c r="P63521" s="93"/>
    </row>
    <row r="63522" spans="14:16">
      <c r="N63522" s="102"/>
      <c r="O63522" s="93"/>
      <c r="P63522" s="93"/>
    </row>
    <row r="63523" spans="14:16">
      <c r="N63523" s="102"/>
      <c r="O63523" s="93"/>
      <c r="P63523" s="93"/>
    </row>
    <row r="63524" spans="14:16">
      <c r="N63524" s="102"/>
      <c r="O63524" s="93"/>
      <c r="P63524" s="93"/>
    </row>
    <row r="63525" spans="14:16">
      <c r="N63525" s="102"/>
      <c r="O63525" s="93"/>
      <c r="P63525" s="93"/>
    </row>
    <row r="63526" spans="14:16">
      <c r="N63526" s="102"/>
      <c r="O63526" s="93"/>
      <c r="P63526" s="93"/>
    </row>
    <row r="63527" spans="14:16">
      <c r="N63527" s="102"/>
      <c r="O63527" s="93"/>
      <c r="P63527" s="93"/>
    </row>
    <row r="63528" spans="14:16">
      <c r="N63528" s="102"/>
      <c r="O63528" s="93"/>
      <c r="P63528" s="93"/>
    </row>
    <row r="63529" spans="14:16">
      <c r="N63529" s="102"/>
      <c r="O63529" s="93"/>
      <c r="P63529" s="93"/>
    </row>
    <row r="63530" spans="14:16">
      <c r="N63530" s="102"/>
      <c r="O63530" s="93"/>
      <c r="P63530" s="93"/>
    </row>
    <row r="63531" spans="14:16">
      <c r="N63531" s="102"/>
      <c r="O63531" s="93"/>
      <c r="P63531" s="93"/>
    </row>
    <row r="63532" spans="14:16">
      <c r="N63532" s="102"/>
      <c r="O63532" s="93"/>
      <c r="P63532" s="93"/>
    </row>
    <row r="63533" spans="14:16">
      <c r="N63533" s="102"/>
      <c r="O63533" s="93"/>
      <c r="P63533" s="93"/>
    </row>
    <row r="63534" spans="14:16">
      <c r="N63534" s="102"/>
      <c r="O63534" s="93"/>
      <c r="P63534" s="93"/>
    </row>
    <row r="63535" spans="14:16">
      <c r="N63535" s="102"/>
      <c r="O63535" s="93"/>
      <c r="P63535" s="93"/>
    </row>
    <row r="63536" spans="14:16">
      <c r="N63536" s="102"/>
      <c r="O63536" s="93"/>
      <c r="P63536" s="93"/>
    </row>
    <row r="63537" spans="14:16">
      <c r="N63537" s="102"/>
      <c r="O63537" s="93"/>
      <c r="P63537" s="93"/>
    </row>
    <row r="63538" spans="14:16">
      <c r="N63538" s="102"/>
      <c r="O63538" s="93"/>
      <c r="P63538" s="93"/>
    </row>
    <row r="63539" spans="14:16">
      <c r="N63539" s="102"/>
      <c r="O63539" s="93"/>
      <c r="P63539" s="93"/>
    </row>
    <row r="63540" spans="14:16">
      <c r="N63540" s="102"/>
      <c r="O63540" s="93"/>
      <c r="P63540" s="93"/>
    </row>
    <row r="63541" spans="14:16">
      <c r="N63541" s="102"/>
      <c r="O63541" s="93"/>
      <c r="P63541" s="93"/>
    </row>
    <row r="63542" spans="14:16">
      <c r="N63542" s="102"/>
      <c r="O63542" s="93"/>
      <c r="P63542" s="93"/>
    </row>
    <row r="63543" spans="14:16">
      <c r="N63543" s="102"/>
      <c r="O63543" s="93"/>
      <c r="P63543" s="93"/>
    </row>
    <row r="63544" spans="14:16">
      <c r="N63544" s="102"/>
      <c r="O63544" s="93"/>
      <c r="P63544" s="93"/>
    </row>
    <row r="63545" spans="14:16">
      <c r="N63545" s="102"/>
      <c r="O63545" s="93"/>
      <c r="P63545" s="93"/>
    </row>
    <row r="63546" spans="14:16">
      <c r="N63546" s="102"/>
      <c r="O63546" s="93"/>
      <c r="P63546" s="93"/>
    </row>
    <row r="63547" spans="14:16">
      <c r="N63547" s="102"/>
      <c r="O63547" s="93"/>
      <c r="P63547" s="93"/>
    </row>
    <row r="63548" spans="14:16">
      <c r="N63548" s="102"/>
      <c r="O63548" s="93"/>
      <c r="P63548" s="93"/>
    </row>
    <row r="63549" spans="14:16">
      <c r="N63549" s="102"/>
      <c r="O63549" s="93"/>
      <c r="P63549" s="93"/>
    </row>
    <row r="63550" spans="14:16">
      <c r="N63550" s="102"/>
      <c r="O63550" s="93"/>
      <c r="P63550" s="93"/>
    </row>
    <row r="63551" spans="14:16">
      <c r="N63551" s="102"/>
      <c r="O63551" s="93"/>
      <c r="P63551" s="93"/>
    </row>
    <row r="63552" spans="14:16">
      <c r="N63552" s="102"/>
      <c r="O63552" s="93"/>
      <c r="P63552" s="93"/>
    </row>
    <row r="63553" spans="14:16">
      <c r="N63553" s="102"/>
      <c r="O63553" s="93"/>
      <c r="P63553" s="93"/>
    </row>
    <row r="63554" spans="14:16">
      <c r="N63554" s="102"/>
      <c r="O63554" s="93"/>
      <c r="P63554" s="93"/>
    </row>
    <row r="63555" spans="14:16">
      <c r="N63555" s="102"/>
      <c r="O63555" s="93"/>
      <c r="P63555" s="93"/>
    </row>
    <row r="63556" spans="14:16">
      <c r="N63556" s="102"/>
      <c r="O63556" s="93"/>
      <c r="P63556" s="93"/>
    </row>
    <row r="63557" spans="14:16">
      <c r="N63557" s="102"/>
      <c r="O63557" s="93"/>
      <c r="P63557" s="93"/>
    </row>
    <row r="63558" spans="14:16">
      <c r="N63558" s="102"/>
      <c r="O63558" s="93"/>
      <c r="P63558" s="93"/>
    </row>
    <row r="63559" spans="14:16">
      <c r="N63559" s="102"/>
      <c r="O63559" s="93"/>
      <c r="P63559" s="93"/>
    </row>
    <row r="63560" spans="14:16">
      <c r="N63560" s="102"/>
      <c r="O63560" s="93"/>
      <c r="P63560" s="93"/>
    </row>
    <row r="63561" spans="14:16">
      <c r="N63561" s="102"/>
      <c r="O63561" s="93"/>
      <c r="P63561" s="93"/>
    </row>
    <row r="63562" spans="14:16">
      <c r="N63562" s="102"/>
      <c r="O63562" s="93"/>
      <c r="P63562" s="93"/>
    </row>
    <row r="63563" spans="14:16">
      <c r="N63563" s="102"/>
      <c r="O63563" s="93"/>
      <c r="P63563" s="93"/>
    </row>
    <row r="63564" spans="14:16">
      <c r="N63564" s="102"/>
      <c r="O63564" s="93"/>
      <c r="P63564" s="93"/>
    </row>
    <row r="63565" spans="14:16">
      <c r="N63565" s="102"/>
      <c r="O63565" s="93"/>
      <c r="P63565" s="93"/>
    </row>
    <row r="63566" spans="14:16">
      <c r="N63566" s="102"/>
      <c r="O63566" s="93"/>
      <c r="P63566" s="93"/>
    </row>
    <row r="63567" spans="14:16">
      <c r="N63567" s="102"/>
      <c r="O63567" s="93"/>
      <c r="P63567" s="93"/>
    </row>
    <row r="63568" spans="14:16">
      <c r="N63568" s="102"/>
      <c r="O63568" s="93"/>
      <c r="P63568" s="93"/>
    </row>
    <row r="63569" spans="14:16">
      <c r="N63569" s="102"/>
      <c r="O63569" s="93"/>
      <c r="P63569" s="93"/>
    </row>
    <row r="63570" spans="14:16">
      <c r="N63570" s="102"/>
      <c r="O63570" s="93"/>
      <c r="P63570" s="93"/>
    </row>
    <row r="63571" spans="14:16">
      <c r="N63571" s="102"/>
      <c r="O63571" s="93"/>
      <c r="P63571" s="93"/>
    </row>
    <row r="63572" spans="14:16">
      <c r="N63572" s="102"/>
      <c r="O63572" s="93"/>
      <c r="P63572" s="93"/>
    </row>
    <row r="63573" spans="14:16">
      <c r="N63573" s="102"/>
      <c r="O63573" s="93"/>
      <c r="P63573" s="93"/>
    </row>
    <row r="63574" spans="14:16">
      <c r="N63574" s="102"/>
      <c r="O63574" s="93"/>
      <c r="P63574" s="93"/>
    </row>
    <row r="63575" spans="14:16">
      <c r="N63575" s="102"/>
      <c r="O63575" s="93"/>
      <c r="P63575" s="93"/>
    </row>
    <row r="63576" spans="14:16">
      <c r="N63576" s="102"/>
      <c r="O63576" s="93"/>
      <c r="P63576" s="93"/>
    </row>
    <row r="63577" spans="14:16">
      <c r="N63577" s="102"/>
      <c r="O63577" s="93"/>
      <c r="P63577" s="93"/>
    </row>
    <row r="63578" spans="14:16">
      <c r="N63578" s="102"/>
      <c r="O63578" s="93"/>
      <c r="P63578" s="93"/>
    </row>
    <row r="63579" spans="14:16">
      <c r="N63579" s="102"/>
      <c r="O63579" s="93"/>
      <c r="P63579" s="93"/>
    </row>
    <row r="63580" spans="14:16">
      <c r="N63580" s="102"/>
      <c r="O63580" s="93"/>
      <c r="P63580" s="93"/>
    </row>
    <row r="63581" spans="14:16">
      <c r="N63581" s="102"/>
      <c r="O63581" s="93"/>
      <c r="P63581" s="93"/>
    </row>
    <row r="63582" spans="14:16">
      <c r="N63582" s="102"/>
      <c r="O63582" s="93"/>
      <c r="P63582" s="93"/>
    </row>
    <row r="63583" spans="14:16">
      <c r="N63583" s="102"/>
      <c r="O63583" s="93"/>
      <c r="P63583" s="93"/>
    </row>
    <row r="63584" spans="14:16">
      <c r="N63584" s="102"/>
      <c r="O63584" s="93"/>
      <c r="P63584" s="93"/>
    </row>
    <row r="63585" spans="14:16">
      <c r="N63585" s="102"/>
      <c r="O63585" s="93"/>
      <c r="P63585" s="93"/>
    </row>
    <row r="63586" spans="14:16">
      <c r="N63586" s="102"/>
      <c r="O63586" s="93"/>
      <c r="P63586" s="93"/>
    </row>
    <row r="63587" spans="14:16">
      <c r="N63587" s="102"/>
      <c r="O63587" s="93"/>
      <c r="P63587" s="93"/>
    </row>
    <row r="63588" spans="14:16">
      <c r="N63588" s="102"/>
      <c r="O63588" s="93"/>
      <c r="P63588" s="93"/>
    </row>
    <row r="63589" spans="14:16">
      <c r="N63589" s="102"/>
      <c r="O63589" s="93"/>
      <c r="P63589" s="93"/>
    </row>
    <row r="63590" spans="14:16">
      <c r="N63590" s="102"/>
      <c r="O63590" s="93"/>
      <c r="P63590" s="93"/>
    </row>
    <row r="63591" spans="14:16">
      <c r="N63591" s="102"/>
      <c r="O63591" s="93"/>
      <c r="P63591" s="93"/>
    </row>
    <row r="63592" spans="14:16">
      <c r="N63592" s="102"/>
      <c r="O63592" s="93"/>
      <c r="P63592" s="93"/>
    </row>
    <row r="63593" spans="14:16">
      <c r="N63593" s="102"/>
      <c r="O63593" s="93"/>
      <c r="P63593" s="93"/>
    </row>
    <row r="63594" spans="14:16">
      <c r="N63594" s="102"/>
      <c r="O63594" s="93"/>
      <c r="P63594" s="93"/>
    </row>
    <row r="63595" spans="14:16">
      <c r="N63595" s="102"/>
      <c r="O63595" s="93"/>
      <c r="P63595" s="93"/>
    </row>
    <row r="63596" spans="14:16">
      <c r="N63596" s="102"/>
      <c r="O63596" s="93"/>
      <c r="P63596" s="93"/>
    </row>
    <row r="63597" spans="14:16">
      <c r="N63597" s="102"/>
      <c r="O63597" s="93"/>
      <c r="P63597" s="93"/>
    </row>
    <row r="63598" spans="14:16">
      <c r="N63598" s="102"/>
      <c r="O63598" s="93"/>
      <c r="P63598" s="93"/>
    </row>
    <row r="63599" spans="14:16">
      <c r="N63599" s="102"/>
      <c r="O63599" s="93"/>
      <c r="P63599" s="93"/>
    </row>
    <row r="63600" spans="14:16">
      <c r="N63600" s="102"/>
      <c r="O63600" s="93"/>
      <c r="P63600" s="93"/>
    </row>
    <row r="63601" spans="14:16">
      <c r="N63601" s="102"/>
      <c r="O63601" s="93"/>
      <c r="P63601" s="93"/>
    </row>
    <row r="63602" spans="14:16">
      <c r="N63602" s="102"/>
      <c r="O63602" s="93"/>
      <c r="P63602" s="93"/>
    </row>
    <row r="63603" spans="14:16">
      <c r="N63603" s="102"/>
      <c r="O63603" s="93"/>
      <c r="P63603" s="93"/>
    </row>
    <row r="63604" spans="14:16">
      <c r="N63604" s="102"/>
      <c r="O63604" s="93"/>
      <c r="P63604" s="93"/>
    </row>
    <row r="63605" spans="14:16">
      <c r="N63605" s="102"/>
      <c r="O63605" s="93"/>
      <c r="P63605" s="93"/>
    </row>
    <row r="63606" spans="14:16">
      <c r="N63606" s="102"/>
      <c r="O63606" s="93"/>
      <c r="P63606" s="93"/>
    </row>
    <row r="63607" spans="14:16">
      <c r="N63607" s="102"/>
      <c r="O63607" s="93"/>
      <c r="P63607" s="93"/>
    </row>
    <row r="63608" spans="14:16">
      <c r="N63608" s="102"/>
      <c r="O63608" s="93"/>
      <c r="P63608" s="93"/>
    </row>
    <row r="63609" spans="14:16">
      <c r="N63609" s="102"/>
      <c r="O63609" s="93"/>
      <c r="P63609" s="93"/>
    </row>
    <row r="63610" spans="14:16">
      <c r="N63610" s="102"/>
      <c r="O63610" s="93"/>
      <c r="P63610" s="93"/>
    </row>
    <row r="63611" spans="14:16">
      <c r="N63611" s="102"/>
      <c r="O63611" s="93"/>
      <c r="P63611" s="93"/>
    </row>
    <row r="63612" spans="14:16">
      <c r="N63612" s="102"/>
      <c r="O63612" s="93"/>
      <c r="P63612" s="93"/>
    </row>
    <row r="63613" spans="14:16">
      <c r="N63613" s="102"/>
      <c r="O63613" s="93"/>
      <c r="P63613" s="93"/>
    </row>
    <row r="63614" spans="14:16">
      <c r="N63614" s="102"/>
      <c r="O63614" s="93"/>
      <c r="P63614" s="93"/>
    </row>
    <row r="63615" spans="14:16">
      <c r="N63615" s="102"/>
      <c r="O63615" s="93"/>
      <c r="P63615" s="93"/>
    </row>
    <row r="63616" spans="14:16">
      <c r="N63616" s="102"/>
      <c r="O63616" s="93"/>
      <c r="P63616" s="93"/>
    </row>
    <row r="63617" spans="14:16">
      <c r="N63617" s="102"/>
      <c r="O63617" s="93"/>
      <c r="P63617" s="93"/>
    </row>
    <row r="63618" spans="14:16">
      <c r="N63618" s="102"/>
      <c r="O63618" s="93"/>
      <c r="P63618" s="93"/>
    </row>
    <row r="63619" spans="14:16">
      <c r="N63619" s="102"/>
      <c r="O63619" s="93"/>
      <c r="P63619" s="93"/>
    </row>
    <row r="63620" spans="14:16">
      <c r="N63620" s="102"/>
      <c r="O63620" s="93"/>
      <c r="P63620" s="93"/>
    </row>
    <row r="63621" spans="14:16">
      <c r="N63621" s="102"/>
      <c r="O63621" s="93"/>
      <c r="P63621" s="93"/>
    </row>
    <row r="63622" spans="14:16">
      <c r="N63622" s="102"/>
      <c r="O63622" s="93"/>
      <c r="P63622" s="93"/>
    </row>
    <row r="63623" spans="14:16">
      <c r="N63623" s="102"/>
      <c r="O63623" s="93"/>
      <c r="P63623" s="93"/>
    </row>
    <row r="63624" spans="14:16">
      <c r="N63624" s="102"/>
      <c r="O63624" s="93"/>
      <c r="P63624" s="93"/>
    </row>
    <row r="63625" spans="14:16">
      <c r="N63625" s="102"/>
      <c r="O63625" s="93"/>
      <c r="P63625" s="93"/>
    </row>
    <row r="63626" spans="14:16">
      <c r="N63626" s="102"/>
      <c r="O63626" s="93"/>
      <c r="P63626" s="93"/>
    </row>
    <row r="63627" spans="14:16">
      <c r="N63627" s="102"/>
      <c r="O63627" s="93"/>
      <c r="P63627" s="93"/>
    </row>
    <row r="63628" spans="14:16">
      <c r="N63628" s="102"/>
      <c r="O63628" s="93"/>
      <c r="P63628" s="93"/>
    </row>
    <row r="63629" spans="14:16">
      <c r="N63629" s="102"/>
      <c r="O63629" s="93"/>
      <c r="P63629" s="93"/>
    </row>
    <row r="63630" spans="14:16">
      <c r="N63630" s="102"/>
      <c r="O63630" s="93"/>
      <c r="P63630" s="93"/>
    </row>
    <row r="63631" spans="14:16">
      <c r="N63631" s="102"/>
      <c r="O63631" s="93"/>
      <c r="P63631" s="93"/>
    </row>
    <row r="63632" spans="14:16">
      <c r="N63632" s="102"/>
      <c r="O63632" s="93"/>
      <c r="P63632" s="93"/>
    </row>
    <row r="63633" spans="14:16">
      <c r="N63633" s="102"/>
      <c r="O63633" s="93"/>
      <c r="P63633" s="93"/>
    </row>
    <row r="63634" spans="14:16">
      <c r="N63634" s="102"/>
      <c r="O63634" s="93"/>
      <c r="P63634" s="93"/>
    </row>
    <row r="63635" spans="14:16">
      <c r="N63635" s="102"/>
      <c r="O63635" s="93"/>
      <c r="P63635" s="93"/>
    </row>
    <row r="63636" spans="14:16">
      <c r="N63636" s="102"/>
      <c r="O63636" s="93"/>
      <c r="P63636" s="93"/>
    </row>
    <row r="63637" spans="14:16">
      <c r="N63637" s="102"/>
      <c r="O63637" s="93"/>
      <c r="P63637" s="93"/>
    </row>
    <row r="63638" spans="14:16">
      <c r="N63638" s="102"/>
      <c r="O63638" s="93"/>
      <c r="P63638" s="93"/>
    </row>
    <row r="63639" spans="14:16">
      <c r="N63639" s="102"/>
      <c r="O63639" s="93"/>
      <c r="P63639" s="93"/>
    </row>
    <row r="63640" spans="14:16">
      <c r="N63640" s="102"/>
      <c r="O63640" s="93"/>
      <c r="P63640" s="93"/>
    </row>
    <row r="63641" spans="14:16">
      <c r="N63641" s="102"/>
      <c r="O63641" s="93"/>
      <c r="P63641" s="93"/>
    </row>
    <row r="63642" spans="14:16">
      <c r="N63642" s="102"/>
      <c r="O63642" s="93"/>
      <c r="P63642" s="93"/>
    </row>
    <row r="63643" spans="14:16">
      <c r="N63643" s="102"/>
      <c r="O63643" s="93"/>
      <c r="P63643" s="93"/>
    </row>
    <row r="63644" spans="14:16">
      <c r="N63644" s="102"/>
      <c r="O63644" s="93"/>
      <c r="P63644" s="93"/>
    </row>
    <row r="63645" spans="14:16">
      <c r="N63645" s="102"/>
      <c r="O63645" s="93"/>
      <c r="P63645" s="93"/>
    </row>
    <row r="63646" spans="14:16">
      <c r="N63646" s="102"/>
      <c r="O63646" s="93"/>
      <c r="P63646" s="93"/>
    </row>
    <row r="63647" spans="14:16">
      <c r="N63647" s="102"/>
      <c r="O63647" s="93"/>
      <c r="P63647" s="93"/>
    </row>
    <row r="63648" spans="14:16">
      <c r="N63648" s="102"/>
      <c r="O63648" s="93"/>
      <c r="P63648" s="93"/>
    </row>
    <row r="63649" spans="14:16">
      <c r="N63649" s="102"/>
      <c r="O63649" s="93"/>
      <c r="P63649" s="93"/>
    </row>
    <row r="63650" spans="14:16">
      <c r="N63650" s="102"/>
      <c r="O63650" s="93"/>
      <c r="P63650" s="93"/>
    </row>
    <row r="63651" spans="14:16">
      <c r="N63651" s="102"/>
      <c r="O63651" s="93"/>
      <c r="P63651" s="93"/>
    </row>
    <row r="63652" spans="14:16">
      <c r="N63652" s="102"/>
      <c r="O63652" s="93"/>
      <c r="P63652" s="93"/>
    </row>
    <row r="63653" spans="14:16">
      <c r="N63653" s="102"/>
      <c r="O63653" s="93"/>
      <c r="P63653" s="93"/>
    </row>
    <row r="63654" spans="14:16">
      <c r="N63654" s="102"/>
      <c r="O63654" s="93"/>
      <c r="P63654" s="93"/>
    </row>
    <row r="63655" spans="14:16">
      <c r="N63655" s="102"/>
      <c r="O63655" s="93"/>
      <c r="P63655" s="93"/>
    </row>
    <row r="63656" spans="14:16">
      <c r="N63656" s="102"/>
      <c r="O63656" s="93"/>
      <c r="P63656" s="93"/>
    </row>
    <row r="63657" spans="14:16">
      <c r="N63657" s="102"/>
      <c r="O63657" s="93"/>
      <c r="P63657" s="93"/>
    </row>
    <row r="63658" spans="14:16">
      <c r="N63658" s="102"/>
      <c r="O63658" s="93"/>
      <c r="P63658" s="93"/>
    </row>
    <row r="63659" spans="14:16">
      <c r="N63659" s="102"/>
      <c r="O63659" s="93"/>
      <c r="P63659" s="93"/>
    </row>
    <row r="63660" spans="14:16">
      <c r="N63660" s="102"/>
      <c r="O63660" s="93"/>
      <c r="P63660" s="93"/>
    </row>
    <row r="63661" spans="14:16">
      <c r="N63661" s="102"/>
      <c r="O63661" s="93"/>
      <c r="P63661" s="93"/>
    </row>
    <row r="63662" spans="14:16">
      <c r="N63662" s="102"/>
      <c r="O63662" s="93"/>
      <c r="P63662" s="93"/>
    </row>
    <row r="63663" spans="14:16">
      <c r="N63663" s="102"/>
      <c r="O63663" s="93"/>
      <c r="P63663" s="93"/>
    </row>
    <row r="63664" spans="14:16">
      <c r="N63664" s="102"/>
      <c r="O63664" s="93"/>
      <c r="P63664" s="93"/>
    </row>
    <row r="63665" spans="14:16">
      <c r="N63665" s="102"/>
      <c r="O63665" s="93"/>
      <c r="P63665" s="93"/>
    </row>
    <row r="63666" spans="14:16">
      <c r="N63666" s="102"/>
      <c r="O63666" s="93"/>
      <c r="P63666" s="93"/>
    </row>
    <row r="63667" spans="14:16">
      <c r="N63667" s="102"/>
      <c r="O63667" s="93"/>
      <c r="P63667" s="93"/>
    </row>
    <row r="63668" spans="14:16">
      <c r="N63668" s="102"/>
      <c r="O63668" s="93"/>
      <c r="P63668" s="93"/>
    </row>
    <row r="63669" spans="14:16">
      <c r="N63669" s="102"/>
      <c r="O63669" s="93"/>
      <c r="P63669" s="93"/>
    </row>
    <row r="63670" spans="14:16">
      <c r="N63670" s="102"/>
      <c r="O63670" s="93"/>
      <c r="P63670" s="93"/>
    </row>
    <row r="63671" spans="14:16">
      <c r="N63671" s="102"/>
      <c r="O63671" s="93"/>
      <c r="P63671" s="93"/>
    </row>
    <row r="63672" spans="14:16">
      <c r="N63672" s="102"/>
      <c r="O63672" s="93"/>
      <c r="P63672" s="93"/>
    </row>
    <row r="63673" spans="14:16">
      <c r="N63673" s="102"/>
      <c r="O63673" s="93"/>
      <c r="P63673" s="93"/>
    </row>
    <row r="63674" spans="14:16">
      <c r="N63674" s="102"/>
      <c r="O63674" s="93"/>
      <c r="P63674" s="93"/>
    </row>
    <row r="63675" spans="14:16">
      <c r="N63675" s="102"/>
      <c r="O63675" s="93"/>
      <c r="P63675" s="93"/>
    </row>
    <row r="63676" spans="14:16">
      <c r="N63676" s="102"/>
      <c r="O63676" s="93"/>
      <c r="P63676" s="93"/>
    </row>
    <row r="63677" spans="14:16">
      <c r="N63677" s="102"/>
      <c r="O63677" s="93"/>
      <c r="P63677" s="93"/>
    </row>
    <row r="63678" spans="14:16">
      <c r="N63678" s="102"/>
      <c r="O63678" s="93"/>
      <c r="P63678" s="93"/>
    </row>
    <row r="63679" spans="14:16">
      <c r="N63679" s="102"/>
      <c r="O63679" s="93"/>
      <c r="P63679" s="93"/>
    </row>
    <row r="63680" spans="14:16">
      <c r="N63680" s="102"/>
      <c r="O63680" s="93"/>
      <c r="P63680" s="93"/>
    </row>
    <row r="63681" spans="14:16">
      <c r="N63681" s="102"/>
      <c r="O63681" s="93"/>
      <c r="P63681" s="93"/>
    </row>
    <row r="63682" spans="14:16">
      <c r="N63682" s="102"/>
      <c r="O63682" s="93"/>
      <c r="P63682" s="93"/>
    </row>
    <row r="63683" spans="14:16">
      <c r="N63683" s="102"/>
      <c r="O63683" s="93"/>
      <c r="P63683" s="93"/>
    </row>
    <row r="63684" spans="14:16">
      <c r="N63684" s="102"/>
      <c r="O63684" s="93"/>
      <c r="P63684" s="93"/>
    </row>
    <row r="63685" spans="14:16">
      <c r="N63685" s="102"/>
      <c r="O63685" s="93"/>
      <c r="P63685" s="93"/>
    </row>
    <row r="63686" spans="14:16">
      <c r="N63686" s="102"/>
      <c r="O63686" s="93"/>
      <c r="P63686" s="93"/>
    </row>
    <row r="63687" spans="14:16">
      <c r="N63687" s="102"/>
      <c r="O63687" s="93"/>
      <c r="P63687" s="93"/>
    </row>
    <row r="63688" spans="14:16">
      <c r="N63688" s="102"/>
      <c r="O63688" s="93"/>
      <c r="P63688" s="93"/>
    </row>
    <row r="63689" spans="14:16">
      <c r="N63689" s="102"/>
      <c r="O63689" s="93"/>
      <c r="P63689" s="93"/>
    </row>
    <row r="63690" spans="14:16">
      <c r="N63690" s="102"/>
      <c r="O63690" s="93"/>
      <c r="P63690" s="93"/>
    </row>
    <row r="63691" spans="14:16">
      <c r="N63691" s="102"/>
      <c r="O63691" s="93"/>
      <c r="P63691" s="93"/>
    </row>
    <row r="63692" spans="14:16">
      <c r="N63692" s="102"/>
      <c r="O63692" s="93"/>
      <c r="P63692" s="93"/>
    </row>
    <row r="63693" spans="14:16">
      <c r="N63693" s="102"/>
      <c r="O63693" s="93"/>
      <c r="P63693" s="93"/>
    </row>
    <row r="63694" spans="14:16">
      <c r="N63694" s="102"/>
      <c r="O63694" s="93"/>
      <c r="P63694" s="93"/>
    </row>
    <row r="63695" spans="14:16">
      <c r="N63695" s="102"/>
      <c r="O63695" s="93"/>
      <c r="P63695" s="93"/>
    </row>
    <row r="63696" spans="14:16">
      <c r="N63696" s="102"/>
      <c r="O63696" s="93"/>
      <c r="P63696" s="93"/>
    </row>
    <row r="63697" spans="14:16">
      <c r="N63697" s="102"/>
      <c r="O63697" s="93"/>
      <c r="P63697" s="93"/>
    </row>
    <row r="63698" spans="14:16">
      <c r="N63698" s="102"/>
      <c r="O63698" s="93"/>
      <c r="P63698" s="93"/>
    </row>
    <row r="63699" spans="14:16">
      <c r="N63699" s="102"/>
      <c r="O63699" s="93"/>
      <c r="P63699" s="93"/>
    </row>
    <row r="63700" spans="14:16">
      <c r="N63700" s="102"/>
      <c r="O63700" s="93"/>
      <c r="P63700" s="93"/>
    </row>
    <row r="63701" spans="14:16">
      <c r="N63701" s="102"/>
      <c r="O63701" s="93"/>
      <c r="P63701" s="93"/>
    </row>
    <row r="63702" spans="14:16">
      <c r="N63702" s="102"/>
      <c r="O63702" s="93"/>
      <c r="P63702" s="93"/>
    </row>
    <row r="63703" spans="14:16">
      <c r="N63703" s="102"/>
      <c r="O63703" s="93"/>
      <c r="P63703" s="93"/>
    </row>
    <row r="63704" spans="14:16">
      <c r="N63704" s="102"/>
      <c r="O63704" s="93"/>
      <c r="P63704" s="93"/>
    </row>
    <row r="63705" spans="14:16">
      <c r="N63705" s="102"/>
      <c r="O63705" s="93"/>
      <c r="P63705" s="93"/>
    </row>
    <row r="63706" spans="14:16">
      <c r="N63706" s="102"/>
      <c r="O63706" s="93"/>
      <c r="P63706" s="93"/>
    </row>
    <row r="63707" spans="14:16">
      <c r="N63707" s="102"/>
      <c r="O63707" s="93"/>
      <c r="P63707" s="93"/>
    </row>
    <row r="63708" spans="14:16">
      <c r="N63708" s="102"/>
      <c r="O63708" s="93"/>
      <c r="P63708" s="93"/>
    </row>
    <row r="63709" spans="14:16">
      <c r="N63709" s="102"/>
      <c r="O63709" s="93"/>
      <c r="P63709" s="93"/>
    </row>
    <row r="63710" spans="14:16">
      <c r="N63710" s="102"/>
      <c r="O63710" s="93"/>
      <c r="P63710" s="93"/>
    </row>
    <row r="63711" spans="14:16">
      <c r="N63711" s="102"/>
      <c r="O63711" s="93"/>
      <c r="P63711" s="93"/>
    </row>
    <row r="63712" spans="14:16">
      <c r="N63712" s="102"/>
      <c r="O63712" s="93"/>
      <c r="P63712" s="93"/>
    </row>
    <row r="63713" spans="14:16">
      <c r="N63713" s="102"/>
      <c r="O63713" s="93"/>
      <c r="P63713" s="93"/>
    </row>
    <row r="63714" spans="14:16">
      <c r="N63714" s="102"/>
      <c r="O63714" s="93"/>
      <c r="P63714" s="93"/>
    </row>
    <row r="63715" spans="14:16">
      <c r="N63715" s="102"/>
      <c r="O63715" s="93"/>
      <c r="P63715" s="93"/>
    </row>
    <row r="63716" spans="14:16">
      <c r="N63716" s="102"/>
      <c r="O63716" s="93"/>
      <c r="P63716" s="93"/>
    </row>
    <row r="63717" spans="14:16">
      <c r="N63717" s="102"/>
      <c r="O63717" s="93"/>
      <c r="P63717" s="93"/>
    </row>
    <row r="63718" spans="14:16">
      <c r="N63718" s="102"/>
      <c r="O63718" s="93"/>
      <c r="P63718" s="93"/>
    </row>
    <row r="63719" spans="14:16">
      <c r="N63719" s="102"/>
      <c r="O63719" s="93"/>
      <c r="P63719" s="93"/>
    </row>
    <row r="63720" spans="14:16">
      <c r="N63720" s="102"/>
      <c r="O63720" s="93"/>
      <c r="P63720" s="93"/>
    </row>
    <row r="63721" spans="14:16">
      <c r="N63721" s="102"/>
      <c r="O63721" s="93"/>
      <c r="P63721" s="93"/>
    </row>
    <row r="63722" spans="14:16">
      <c r="N63722" s="102"/>
      <c r="O63722" s="93"/>
      <c r="P63722" s="93"/>
    </row>
    <row r="63723" spans="14:16">
      <c r="N63723" s="102"/>
      <c r="O63723" s="93"/>
      <c r="P63723" s="93"/>
    </row>
    <row r="63724" spans="14:16">
      <c r="N63724" s="102"/>
      <c r="O63724" s="93"/>
      <c r="P63724" s="93"/>
    </row>
    <row r="63725" spans="14:16">
      <c r="N63725" s="102"/>
      <c r="O63725" s="93"/>
      <c r="P63725" s="93"/>
    </row>
    <row r="63726" spans="14:16">
      <c r="N63726" s="102"/>
      <c r="O63726" s="93"/>
      <c r="P63726" s="93"/>
    </row>
    <row r="63727" spans="14:16">
      <c r="N63727" s="102"/>
      <c r="O63727" s="93"/>
      <c r="P63727" s="93"/>
    </row>
    <row r="63728" spans="14:16">
      <c r="N63728" s="102"/>
      <c r="O63728" s="93"/>
      <c r="P63728" s="93"/>
    </row>
    <row r="63729" spans="14:16">
      <c r="N63729" s="102"/>
      <c r="O63729" s="93"/>
      <c r="P63729" s="93"/>
    </row>
    <row r="63730" spans="14:16">
      <c r="N63730" s="102"/>
      <c r="O63730" s="93"/>
      <c r="P63730" s="93"/>
    </row>
    <row r="63731" spans="14:16">
      <c r="N63731" s="102"/>
      <c r="O63731" s="93"/>
      <c r="P63731" s="93"/>
    </row>
    <row r="63732" spans="14:16">
      <c r="N63732" s="102"/>
      <c r="O63732" s="93"/>
      <c r="P63732" s="93"/>
    </row>
    <row r="63733" spans="14:16">
      <c r="N63733" s="102"/>
      <c r="O63733" s="93"/>
      <c r="P63733" s="93"/>
    </row>
    <row r="63734" spans="14:16">
      <c r="N63734" s="102"/>
      <c r="O63734" s="93"/>
      <c r="P63734" s="93"/>
    </row>
    <row r="63735" spans="14:16">
      <c r="N63735" s="102"/>
      <c r="O63735" s="93"/>
      <c r="P63735" s="93"/>
    </row>
    <row r="63736" spans="14:16">
      <c r="N63736" s="102"/>
      <c r="O63736" s="93"/>
      <c r="P63736" s="93"/>
    </row>
    <row r="63737" spans="14:16">
      <c r="N63737" s="102"/>
      <c r="O63737" s="93"/>
      <c r="P63737" s="93"/>
    </row>
    <row r="63738" spans="14:16">
      <c r="N63738" s="102"/>
      <c r="O63738" s="93"/>
      <c r="P63738" s="93"/>
    </row>
    <row r="63739" spans="14:16">
      <c r="N63739" s="102"/>
      <c r="O63739" s="93"/>
      <c r="P63739" s="93"/>
    </row>
    <row r="63740" spans="14:16">
      <c r="N63740" s="102"/>
      <c r="O63740" s="93"/>
      <c r="P63740" s="93"/>
    </row>
    <row r="63741" spans="14:16">
      <c r="N63741" s="102"/>
      <c r="O63741" s="93"/>
      <c r="P63741" s="93"/>
    </row>
    <row r="63742" spans="14:16">
      <c r="N63742" s="102"/>
      <c r="O63742" s="93"/>
      <c r="P63742" s="93"/>
    </row>
    <row r="63743" spans="14:16">
      <c r="N63743" s="102"/>
      <c r="O63743" s="93"/>
      <c r="P63743" s="93"/>
    </row>
    <row r="63744" spans="14:16">
      <c r="N63744" s="102"/>
      <c r="O63744" s="93"/>
      <c r="P63744" s="93"/>
    </row>
    <row r="63745" spans="14:16">
      <c r="N63745" s="102"/>
      <c r="O63745" s="93"/>
      <c r="P63745" s="93"/>
    </row>
    <row r="63746" spans="14:16">
      <c r="N63746" s="102"/>
      <c r="O63746" s="93"/>
      <c r="P63746" s="93"/>
    </row>
    <row r="63747" spans="14:16">
      <c r="N63747" s="102"/>
      <c r="O63747" s="93"/>
      <c r="P63747" s="93"/>
    </row>
    <row r="63748" spans="14:16">
      <c r="N63748" s="102"/>
      <c r="O63748" s="93"/>
      <c r="P63748" s="93"/>
    </row>
    <row r="63749" spans="14:16">
      <c r="N63749" s="102"/>
      <c r="O63749" s="93"/>
      <c r="P63749" s="93"/>
    </row>
    <row r="63750" spans="14:16">
      <c r="N63750" s="102"/>
      <c r="O63750" s="93"/>
      <c r="P63750" s="93"/>
    </row>
    <row r="63751" spans="14:16">
      <c r="N63751" s="102"/>
      <c r="O63751" s="93"/>
      <c r="P63751" s="93"/>
    </row>
    <row r="63752" spans="14:16">
      <c r="N63752" s="102"/>
      <c r="O63752" s="93"/>
      <c r="P63752" s="93"/>
    </row>
    <row r="63753" spans="14:16">
      <c r="N63753" s="102"/>
      <c r="O63753" s="93"/>
      <c r="P63753" s="93"/>
    </row>
    <row r="63754" spans="14:16">
      <c r="N63754" s="102"/>
      <c r="O63754" s="93"/>
      <c r="P63754" s="93"/>
    </row>
    <row r="63755" spans="14:16">
      <c r="N63755" s="102"/>
      <c r="O63755" s="93"/>
      <c r="P63755" s="93"/>
    </row>
    <row r="63756" spans="14:16">
      <c r="N63756" s="102"/>
      <c r="O63756" s="93"/>
      <c r="P63756" s="93"/>
    </row>
    <row r="63757" spans="14:16">
      <c r="N63757" s="102"/>
      <c r="O63757" s="93"/>
      <c r="P63757" s="93"/>
    </row>
    <row r="63758" spans="14:16">
      <c r="N63758" s="102"/>
      <c r="O63758" s="93"/>
      <c r="P63758" s="93"/>
    </row>
    <row r="63759" spans="14:16">
      <c r="N63759" s="102"/>
      <c r="O63759" s="93"/>
      <c r="P63759" s="93"/>
    </row>
    <row r="63760" spans="14:16">
      <c r="N63760" s="102"/>
      <c r="O63760" s="93"/>
      <c r="P63760" s="93"/>
    </row>
    <row r="63761" spans="14:16">
      <c r="N63761" s="102"/>
      <c r="O63761" s="93"/>
      <c r="P63761" s="93"/>
    </row>
    <row r="63762" spans="14:16">
      <c r="N63762" s="102"/>
      <c r="O63762" s="93"/>
      <c r="P63762" s="93"/>
    </row>
    <row r="63763" spans="14:16">
      <c r="N63763" s="102"/>
      <c r="O63763" s="93"/>
      <c r="P63763" s="93"/>
    </row>
    <row r="63764" spans="14:16">
      <c r="N63764" s="102"/>
      <c r="O63764" s="93"/>
      <c r="P63764" s="93"/>
    </row>
    <row r="63765" spans="14:16">
      <c r="N63765" s="102"/>
      <c r="O63765" s="93"/>
      <c r="P63765" s="93"/>
    </row>
    <row r="63766" spans="14:16">
      <c r="N63766" s="102"/>
      <c r="O63766" s="93"/>
      <c r="P63766" s="93"/>
    </row>
    <row r="63767" spans="14:16">
      <c r="N63767" s="102"/>
      <c r="O63767" s="93"/>
      <c r="P63767" s="93"/>
    </row>
    <row r="63768" spans="14:16">
      <c r="N63768" s="102"/>
      <c r="O63768" s="93"/>
      <c r="P63768" s="93"/>
    </row>
    <row r="63769" spans="14:16">
      <c r="N63769" s="102"/>
      <c r="O63769" s="93"/>
      <c r="P63769" s="93"/>
    </row>
    <row r="63770" spans="14:16">
      <c r="N63770" s="102"/>
      <c r="O63770" s="93"/>
      <c r="P63770" s="93"/>
    </row>
    <row r="63771" spans="14:16">
      <c r="N63771" s="102"/>
      <c r="O63771" s="93"/>
      <c r="P63771" s="93"/>
    </row>
    <row r="63772" spans="14:16">
      <c r="N63772" s="102"/>
      <c r="O63772" s="93"/>
      <c r="P63772" s="93"/>
    </row>
    <row r="63773" spans="14:16">
      <c r="N63773" s="102"/>
      <c r="O63773" s="93"/>
      <c r="P63773" s="93"/>
    </row>
    <row r="63774" spans="14:16">
      <c r="N63774" s="102"/>
      <c r="O63774" s="93"/>
      <c r="P63774" s="93"/>
    </row>
    <row r="63775" spans="14:16">
      <c r="N63775" s="102"/>
      <c r="O63775" s="93"/>
      <c r="P63775" s="93"/>
    </row>
    <row r="63776" spans="14:16">
      <c r="N63776" s="102"/>
      <c r="O63776" s="93"/>
      <c r="P63776" s="93"/>
    </row>
    <row r="63777" spans="14:16">
      <c r="N63777" s="102"/>
      <c r="O63777" s="93"/>
      <c r="P63777" s="93"/>
    </row>
    <row r="63778" spans="14:16">
      <c r="N63778" s="102"/>
      <c r="O63778" s="93"/>
      <c r="P63778" s="93"/>
    </row>
    <row r="63779" spans="14:16">
      <c r="N63779" s="102"/>
      <c r="O63779" s="93"/>
      <c r="P63779" s="93"/>
    </row>
    <row r="63780" spans="14:16">
      <c r="N63780" s="102"/>
      <c r="O63780" s="93"/>
      <c r="P63780" s="93"/>
    </row>
    <row r="63781" spans="14:16">
      <c r="N63781" s="102"/>
      <c r="O63781" s="93"/>
      <c r="P63781" s="93"/>
    </row>
    <row r="63782" spans="14:16">
      <c r="N63782" s="102"/>
      <c r="O63782" s="93"/>
      <c r="P63782" s="93"/>
    </row>
    <row r="63783" spans="14:16">
      <c r="N63783" s="102"/>
      <c r="O63783" s="93"/>
      <c r="P63783" s="93"/>
    </row>
    <row r="63784" spans="14:16">
      <c r="N63784" s="102"/>
      <c r="O63784" s="93"/>
      <c r="P63784" s="93"/>
    </row>
    <row r="63785" spans="14:16">
      <c r="N63785" s="102"/>
      <c r="O63785" s="93"/>
      <c r="P63785" s="93"/>
    </row>
    <row r="63786" spans="14:16">
      <c r="N63786" s="102"/>
      <c r="O63786" s="93"/>
      <c r="P63786" s="93"/>
    </row>
    <row r="63787" spans="14:16">
      <c r="N63787" s="102"/>
      <c r="O63787" s="93"/>
      <c r="P63787" s="93"/>
    </row>
    <row r="63788" spans="14:16">
      <c r="N63788" s="102"/>
      <c r="O63788" s="93"/>
      <c r="P63788" s="93"/>
    </row>
    <row r="63789" spans="14:16">
      <c r="N63789" s="102"/>
      <c r="O63789" s="93"/>
      <c r="P63789" s="93"/>
    </row>
    <row r="63790" spans="14:16">
      <c r="N63790" s="102"/>
      <c r="O63790" s="93"/>
      <c r="P63790" s="93"/>
    </row>
    <row r="63791" spans="14:16">
      <c r="N63791" s="102"/>
      <c r="O63791" s="93"/>
      <c r="P63791" s="93"/>
    </row>
    <row r="63792" spans="14:16">
      <c r="N63792" s="102"/>
      <c r="O63792" s="93"/>
      <c r="P63792" s="93"/>
    </row>
    <row r="63793" spans="14:16">
      <c r="N63793" s="102"/>
      <c r="O63793" s="93"/>
      <c r="P63793" s="93"/>
    </row>
    <row r="63794" spans="14:16">
      <c r="N63794" s="102"/>
      <c r="O63794" s="93"/>
      <c r="P63794" s="93"/>
    </row>
    <row r="63795" spans="14:16">
      <c r="N63795" s="102"/>
      <c r="O63795" s="93"/>
      <c r="P63795" s="93"/>
    </row>
    <row r="63796" spans="14:16">
      <c r="N63796" s="102"/>
      <c r="O63796" s="93"/>
      <c r="P63796" s="93"/>
    </row>
    <row r="63797" spans="14:16">
      <c r="N63797" s="102"/>
      <c r="O63797" s="93"/>
      <c r="P63797" s="93"/>
    </row>
    <row r="63798" spans="14:16">
      <c r="N63798" s="102"/>
      <c r="O63798" s="93"/>
      <c r="P63798" s="93"/>
    </row>
    <row r="63799" spans="14:16">
      <c r="N63799" s="102"/>
      <c r="O63799" s="93"/>
      <c r="P63799" s="93"/>
    </row>
    <row r="63800" spans="14:16">
      <c r="N63800" s="102"/>
      <c r="O63800" s="93"/>
      <c r="P63800" s="93"/>
    </row>
    <row r="63801" spans="14:16">
      <c r="N63801" s="102"/>
      <c r="O63801" s="93"/>
      <c r="P63801" s="93"/>
    </row>
    <row r="63802" spans="14:16">
      <c r="N63802" s="102"/>
      <c r="O63802" s="93"/>
      <c r="P63802" s="93"/>
    </row>
    <row r="63803" spans="14:16">
      <c r="N63803" s="102"/>
      <c r="O63803" s="93"/>
      <c r="P63803" s="93"/>
    </row>
    <row r="63804" spans="14:16">
      <c r="N63804" s="102"/>
      <c r="O63804" s="93"/>
      <c r="P63804" s="93"/>
    </row>
    <row r="63805" spans="14:16">
      <c r="N63805" s="102"/>
      <c r="O63805" s="93"/>
      <c r="P63805" s="93"/>
    </row>
    <row r="63806" spans="14:16">
      <c r="N63806" s="102"/>
      <c r="O63806" s="93"/>
      <c r="P63806" s="93"/>
    </row>
    <row r="63807" spans="14:16">
      <c r="N63807" s="102"/>
      <c r="O63807" s="93"/>
      <c r="P63807" s="93"/>
    </row>
    <row r="63808" spans="14:16">
      <c r="N63808" s="102"/>
      <c r="O63808" s="93"/>
      <c r="P63808" s="93"/>
    </row>
    <row r="63809" spans="14:16">
      <c r="N63809" s="102"/>
      <c r="O63809" s="93"/>
      <c r="P63809" s="93"/>
    </row>
    <row r="63810" spans="14:16">
      <c r="N63810" s="102"/>
      <c r="O63810" s="93"/>
      <c r="P63810" s="93"/>
    </row>
    <row r="63811" spans="14:16">
      <c r="N63811" s="102"/>
      <c r="O63811" s="93"/>
      <c r="P63811" s="93"/>
    </row>
    <row r="63812" spans="14:16">
      <c r="N63812" s="102"/>
      <c r="O63812" s="93"/>
      <c r="P63812" s="93"/>
    </row>
    <row r="63813" spans="14:16">
      <c r="N63813" s="102"/>
      <c r="O63813" s="93"/>
      <c r="P63813" s="93"/>
    </row>
    <row r="63814" spans="14:16">
      <c r="N63814" s="102"/>
      <c r="O63814" s="93"/>
      <c r="P63814" s="93"/>
    </row>
    <row r="63815" spans="14:16">
      <c r="N63815" s="102"/>
      <c r="O63815" s="93"/>
      <c r="P63815" s="93"/>
    </row>
    <row r="63816" spans="14:16">
      <c r="N63816" s="102"/>
      <c r="O63816" s="93"/>
      <c r="P63816" s="93"/>
    </row>
    <row r="63817" spans="14:16">
      <c r="N63817" s="102"/>
      <c r="O63817" s="93"/>
      <c r="P63817" s="93"/>
    </row>
    <row r="63818" spans="14:16">
      <c r="N63818" s="102"/>
      <c r="O63818" s="93"/>
      <c r="P63818" s="93"/>
    </row>
    <row r="63819" spans="14:16">
      <c r="N63819" s="102"/>
      <c r="O63819" s="93"/>
      <c r="P63819" s="93"/>
    </row>
    <row r="63820" spans="14:16">
      <c r="N63820" s="102"/>
      <c r="O63820" s="93"/>
      <c r="P63820" s="93"/>
    </row>
    <row r="63821" spans="14:16">
      <c r="N63821" s="102"/>
      <c r="O63821" s="93"/>
      <c r="P63821" s="93"/>
    </row>
    <row r="63822" spans="14:16">
      <c r="N63822" s="102"/>
      <c r="O63822" s="93"/>
      <c r="P63822" s="93"/>
    </row>
    <row r="63823" spans="14:16">
      <c r="N63823" s="102"/>
      <c r="O63823" s="93"/>
      <c r="P63823" s="93"/>
    </row>
    <row r="63824" spans="14:16">
      <c r="N63824" s="102"/>
      <c r="O63824" s="93"/>
      <c r="P63824" s="93"/>
    </row>
    <row r="63825" spans="14:16">
      <c r="N63825" s="102"/>
      <c r="O63825" s="93"/>
      <c r="P63825" s="93"/>
    </row>
    <row r="63826" spans="14:16">
      <c r="N63826" s="102"/>
      <c r="O63826" s="93"/>
      <c r="P63826" s="93"/>
    </row>
    <row r="63827" spans="14:16">
      <c r="N63827" s="102"/>
      <c r="O63827" s="93"/>
      <c r="P63827" s="93"/>
    </row>
    <row r="63828" spans="14:16">
      <c r="N63828" s="102"/>
      <c r="O63828" s="93"/>
      <c r="P63828" s="93"/>
    </row>
    <row r="63829" spans="14:16">
      <c r="N63829" s="102"/>
      <c r="O63829" s="93"/>
      <c r="P63829" s="93"/>
    </row>
    <row r="63830" spans="14:16">
      <c r="N63830" s="102"/>
      <c r="O63830" s="93"/>
      <c r="P63830" s="93"/>
    </row>
    <row r="63831" spans="14:16">
      <c r="N63831" s="102"/>
      <c r="O63831" s="93"/>
      <c r="P63831" s="93"/>
    </row>
    <row r="63832" spans="14:16">
      <c r="N63832" s="102"/>
      <c r="O63832" s="93"/>
      <c r="P63832" s="93"/>
    </row>
    <row r="63833" spans="14:16">
      <c r="N63833" s="102"/>
      <c r="O63833" s="93"/>
      <c r="P63833" s="93"/>
    </row>
    <row r="63834" spans="14:16">
      <c r="N63834" s="102"/>
      <c r="O63834" s="93"/>
      <c r="P63834" s="93"/>
    </row>
    <row r="63835" spans="14:16">
      <c r="N63835" s="102"/>
      <c r="O63835" s="93"/>
      <c r="P63835" s="93"/>
    </row>
    <row r="63836" spans="14:16">
      <c r="N63836" s="102"/>
      <c r="O63836" s="93"/>
      <c r="P63836" s="93"/>
    </row>
    <row r="63837" spans="14:16">
      <c r="N63837" s="102"/>
      <c r="O63837" s="93"/>
      <c r="P63837" s="93"/>
    </row>
    <row r="63838" spans="14:16">
      <c r="N63838" s="102"/>
      <c r="O63838" s="93"/>
      <c r="P63838" s="93"/>
    </row>
    <row r="63839" spans="14:16">
      <c r="N63839" s="102"/>
      <c r="O63839" s="93"/>
      <c r="P63839" s="93"/>
    </row>
    <row r="63840" spans="14:16">
      <c r="N63840" s="102"/>
      <c r="O63840" s="93"/>
      <c r="P63840" s="93"/>
    </row>
    <row r="63841" spans="14:16">
      <c r="N63841" s="102"/>
      <c r="O63841" s="93"/>
      <c r="P63841" s="93"/>
    </row>
    <row r="63842" spans="14:16">
      <c r="N63842" s="102"/>
      <c r="O63842" s="93"/>
      <c r="P63842" s="93"/>
    </row>
    <row r="63843" spans="14:16">
      <c r="N63843" s="102"/>
      <c r="O63843" s="93"/>
      <c r="P63843" s="93"/>
    </row>
    <row r="63844" spans="14:16">
      <c r="N63844" s="102"/>
      <c r="O63844" s="93"/>
      <c r="P63844" s="93"/>
    </row>
    <row r="63845" spans="14:16">
      <c r="N63845" s="102"/>
      <c r="O63845" s="93"/>
      <c r="P63845" s="93"/>
    </row>
    <row r="63846" spans="14:16">
      <c r="N63846" s="102"/>
      <c r="O63846" s="93"/>
      <c r="P63846" s="93"/>
    </row>
    <row r="63847" spans="14:16">
      <c r="N63847" s="102"/>
      <c r="O63847" s="93"/>
      <c r="P63847" s="93"/>
    </row>
    <row r="63848" spans="14:16">
      <c r="N63848" s="102"/>
      <c r="O63848" s="93"/>
      <c r="P63848" s="93"/>
    </row>
    <row r="63849" spans="14:16">
      <c r="N63849" s="102"/>
      <c r="O63849" s="93"/>
      <c r="P63849" s="93"/>
    </row>
    <row r="63850" spans="14:16">
      <c r="N63850" s="102"/>
      <c r="O63850" s="93"/>
      <c r="P63850" s="93"/>
    </row>
    <row r="63851" spans="14:16">
      <c r="N63851" s="102"/>
      <c r="O63851" s="93"/>
      <c r="P63851" s="93"/>
    </row>
    <row r="63852" spans="14:16">
      <c r="N63852" s="102"/>
      <c r="O63852" s="93"/>
      <c r="P63852" s="93"/>
    </row>
    <row r="63853" spans="14:16">
      <c r="N63853" s="102"/>
      <c r="O63853" s="93"/>
      <c r="P63853" s="93"/>
    </row>
    <row r="63854" spans="14:16">
      <c r="N63854" s="102"/>
      <c r="O63854" s="93"/>
      <c r="P63854" s="93"/>
    </row>
    <row r="63855" spans="14:16">
      <c r="N63855" s="102"/>
      <c r="O63855" s="93"/>
      <c r="P63855" s="93"/>
    </row>
    <row r="63856" spans="14:16">
      <c r="N63856" s="102"/>
      <c r="O63856" s="93"/>
      <c r="P63856" s="93"/>
    </row>
    <row r="63857" spans="14:16">
      <c r="N63857" s="102"/>
      <c r="O63857" s="93"/>
      <c r="P63857" s="93"/>
    </row>
    <row r="63858" spans="14:16">
      <c r="N63858" s="102"/>
      <c r="O63858" s="93"/>
      <c r="P63858" s="93"/>
    </row>
    <row r="63859" spans="14:16">
      <c r="N63859" s="102"/>
      <c r="O63859" s="93"/>
      <c r="P63859" s="93"/>
    </row>
    <row r="63860" spans="14:16">
      <c r="N63860" s="102"/>
      <c r="O63860" s="93"/>
      <c r="P63860" s="93"/>
    </row>
    <row r="63861" spans="14:16">
      <c r="N63861" s="102"/>
      <c r="O63861" s="93"/>
      <c r="P63861" s="93"/>
    </row>
    <row r="63862" spans="14:16">
      <c r="N63862" s="102"/>
      <c r="O63862" s="93"/>
      <c r="P63862" s="93"/>
    </row>
    <row r="63863" spans="14:16">
      <c r="N63863" s="102"/>
      <c r="O63863" s="93"/>
      <c r="P63863" s="93"/>
    </row>
    <row r="63864" spans="14:16">
      <c r="N63864" s="102"/>
      <c r="O63864" s="93"/>
      <c r="P63864" s="93"/>
    </row>
    <row r="63865" spans="14:16">
      <c r="N63865" s="102"/>
      <c r="O63865" s="93"/>
      <c r="P63865" s="93"/>
    </row>
    <row r="63866" spans="14:16">
      <c r="N63866" s="102"/>
      <c r="O63866" s="93"/>
      <c r="P63866" s="93"/>
    </row>
    <row r="63867" spans="14:16">
      <c r="N63867" s="102"/>
      <c r="O63867" s="93"/>
      <c r="P63867" s="93"/>
    </row>
    <row r="63868" spans="14:16">
      <c r="N63868" s="102"/>
      <c r="O63868" s="93"/>
      <c r="P63868" s="93"/>
    </row>
    <row r="63869" spans="14:16">
      <c r="N63869" s="102"/>
      <c r="O63869" s="93"/>
      <c r="P63869" s="93"/>
    </row>
    <row r="63870" spans="14:16">
      <c r="N63870" s="102"/>
      <c r="O63870" s="93"/>
      <c r="P63870" s="93"/>
    </row>
    <row r="63871" spans="14:16">
      <c r="N63871" s="102"/>
      <c r="O63871" s="93"/>
      <c r="P63871" s="93"/>
    </row>
    <row r="63872" spans="14:16">
      <c r="N63872" s="102"/>
      <c r="O63872" s="93"/>
      <c r="P63872" s="93"/>
    </row>
    <row r="63873" spans="14:16">
      <c r="N63873" s="102"/>
      <c r="O63873" s="93"/>
      <c r="P63873" s="93"/>
    </row>
    <row r="63874" spans="14:16">
      <c r="N63874" s="102"/>
      <c r="O63874" s="93"/>
      <c r="P63874" s="93"/>
    </row>
    <row r="63875" spans="14:16">
      <c r="N63875" s="102"/>
      <c r="O63875" s="93"/>
      <c r="P63875" s="93"/>
    </row>
    <row r="63876" spans="14:16">
      <c r="N63876" s="102"/>
      <c r="O63876" s="93"/>
      <c r="P63876" s="93"/>
    </row>
    <row r="63877" spans="14:16">
      <c r="N63877" s="102"/>
      <c r="O63877" s="93"/>
      <c r="P63877" s="93"/>
    </row>
    <row r="63878" spans="14:16">
      <c r="N63878" s="102"/>
      <c r="O63878" s="93"/>
      <c r="P63878" s="93"/>
    </row>
    <row r="63879" spans="14:16">
      <c r="N63879" s="102"/>
      <c r="O63879" s="93"/>
      <c r="P63879" s="93"/>
    </row>
    <row r="63880" spans="14:16">
      <c r="N63880" s="102"/>
      <c r="O63880" s="93"/>
      <c r="P63880" s="93"/>
    </row>
    <row r="63881" spans="14:16">
      <c r="N63881" s="102"/>
      <c r="O63881" s="93"/>
      <c r="P63881" s="93"/>
    </row>
    <row r="63882" spans="14:16">
      <c r="N63882" s="102"/>
      <c r="O63882" s="93"/>
      <c r="P63882" s="93"/>
    </row>
    <row r="63883" spans="14:16">
      <c r="N63883" s="102"/>
      <c r="O63883" s="93"/>
      <c r="P63883" s="93"/>
    </row>
    <row r="63884" spans="14:16">
      <c r="N63884" s="102"/>
      <c r="O63884" s="93"/>
      <c r="P63884" s="93"/>
    </row>
    <row r="63885" spans="14:16">
      <c r="N63885" s="102"/>
      <c r="O63885" s="93"/>
      <c r="P63885" s="93"/>
    </row>
    <row r="63886" spans="14:16">
      <c r="N63886" s="102"/>
      <c r="O63886" s="93"/>
      <c r="P63886" s="93"/>
    </row>
    <row r="63887" spans="14:16">
      <c r="N63887" s="102"/>
      <c r="O63887" s="93"/>
      <c r="P63887" s="93"/>
    </row>
    <row r="63888" spans="14:16">
      <c r="N63888" s="102"/>
      <c r="O63888" s="93"/>
      <c r="P63888" s="93"/>
    </row>
    <row r="63889" spans="14:16">
      <c r="N63889" s="102"/>
      <c r="O63889" s="93"/>
      <c r="P63889" s="93"/>
    </row>
    <row r="63890" spans="14:16">
      <c r="N63890" s="102"/>
      <c r="O63890" s="93"/>
      <c r="P63890" s="93"/>
    </row>
    <row r="63891" spans="14:16">
      <c r="N63891" s="102"/>
      <c r="O63891" s="93"/>
      <c r="P63891" s="93"/>
    </row>
    <row r="63892" spans="14:16">
      <c r="N63892" s="102"/>
      <c r="O63892" s="93"/>
      <c r="P63892" s="93"/>
    </row>
    <row r="63893" spans="14:16">
      <c r="N63893" s="102"/>
      <c r="O63893" s="93"/>
      <c r="P63893" s="93"/>
    </row>
    <row r="63894" spans="14:16">
      <c r="N63894" s="102"/>
      <c r="O63894" s="93"/>
      <c r="P63894" s="93"/>
    </row>
    <row r="63895" spans="14:16">
      <c r="N63895" s="102"/>
      <c r="O63895" s="93"/>
      <c r="P63895" s="93"/>
    </row>
    <row r="63896" spans="14:16">
      <c r="N63896" s="102"/>
      <c r="O63896" s="93"/>
      <c r="P63896" s="93"/>
    </row>
    <row r="63897" spans="14:16">
      <c r="N63897" s="102"/>
      <c r="O63897" s="93"/>
      <c r="P63897" s="93"/>
    </row>
    <row r="63898" spans="14:16">
      <c r="N63898" s="102"/>
      <c r="O63898" s="93"/>
      <c r="P63898" s="93"/>
    </row>
    <row r="63899" spans="14:16">
      <c r="N63899" s="102"/>
      <c r="O63899" s="93"/>
      <c r="P63899" s="93"/>
    </row>
    <row r="63900" spans="14:16">
      <c r="N63900" s="102"/>
      <c r="O63900" s="93"/>
      <c r="P63900" s="93"/>
    </row>
    <row r="63901" spans="14:16">
      <c r="N63901" s="102"/>
      <c r="O63901" s="93"/>
      <c r="P63901" s="93"/>
    </row>
    <row r="63902" spans="14:16">
      <c r="N63902" s="102"/>
      <c r="O63902" s="93"/>
      <c r="P63902" s="93"/>
    </row>
    <row r="63903" spans="14:16">
      <c r="N63903" s="102"/>
      <c r="O63903" s="93"/>
      <c r="P63903" s="93"/>
    </row>
    <row r="63904" spans="14:16">
      <c r="N63904" s="102"/>
      <c r="O63904" s="93"/>
      <c r="P63904" s="93"/>
    </row>
    <row r="63905" spans="14:16">
      <c r="N63905" s="102"/>
      <c r="O63905" s="93"/>
      <c r="P63905" s="93"/>
    </row>
    <row r="63906" spans="14:16">
      <c r="N63906" s="102"/>
      <c r="O63906" s="93"/>
      <c r="P63906" s="93"/>
    </row>
    <row r="63907" spans="14:16">
      <c r="N63907" s="102"/>
      <c r="O63907" s="93"/>
      <c r="P63907" s="93"/>
    </row>
    <row r="63908" spans="14:16">
      <c r="N63908" s="102"/>
      <c r="O63908" s="93"/>
      <c r="P63908" s="93"/>
    </row>
    <row r="63909" spans="14:16">
      <c r="N63909" s="102"/>
      <c r="O63909" s="93"/>
      <c r="P63909" s="93"/>
    </row>
    <row r="63910" spans="14:16">
      <c r="N63910" s="102"/>
      <c r="O63910" s="93"/>
      <c r="P63910" s="93"/>
    </row>
    <row r="63911" spans="14:16">
      <c r="N63911" s="102"/>
      <c r="O63911" s="93"/>
      <c r="P63911" s="93"/>
    </row>
    <row r="63912" spans="14:16">
      <c r="N63912" s="102"/>
      <c r="O63912" s="93"/>
      <c r="P63912" s="93"/>
    </row>
    <row r="63913" spans="14:16">
      <c r="N63913" s="102"/>
      <c r="O63913" s="93"/>
      <c r="P63913" s="93"/>
    </row>
    <row r="63914" spans="14:16">
      <c r="N63914" s="102"/>
      <c r="O63914" s="93"/>
      <c r="P63914" s="93"/>
    </row>
    <row r="63915" spans="14:16">
      <c r="N63915" s="102"/>
      <c r="O63915" s="93"/>
      <c r="P63915" s="93"/>
    </row>
    <row r="63916" spans="14:16">
      <c r="N63916" s="102"/>
      <c r="O63916" s="93"/>
      <c r="P63916" s="93"/>
    </row>
    <row r="63917" spans="14:16">
      <c r="N63917" s="102"/>
      <c r="O63917" s="93"/>
      <c r="P63917" s="93"/>
    </row>
    <row r="63918" spans="14:16">
      <c r="N63918" s="102"/>
      <c r="O63918" s="93"/>
      <c r="P63918" s="93"/>
    </row>
    <row r="63919" spans="14:16">
      <c r="N63919" s="102"/>
      <c r="O63919" s="93"/>
      <c r="P63919" s="93"/>
    </row>
    <row r="63920" spans="14:16">
      <c r="N63920" s="102"/>
      <c r="O63920" s="93"/>
      <c r="P63920" s="93"/>
    </row>
    <row r="63921" spans="14:16">
      <c r="N63921" s="102"/>
      <c r="O63921" s="93"/>
      <c r="P63921" s="93"/>
    </row>
    <row r="63922" spans="14:16">
      <c r="N63922" s="102"/>
      <c r="O63922" s="93"/>
      <c r="P63922" s="93"/>
    </row>
    <row r="63923" spans="14:16">
      <c r="N63923" s="102"/>
      <c r="O63923" s="93"/>
      <c r="P63923" s="93"/>
    </row>
    <row r="63924" spans="14:16">
      <c r="N63924" s="102"/>
      <c r="O63924" s="93"/>
      <c r="P63924" s="93"/>
    </row>
    <row r="63925" spans="14:16">
      <c r="N63925" s="102"/>
      <c r="O63925" s="93"/>
      <c r="P63925" s="93"/>
    </row>
    <row r="63926" spans="14:16">
      <c r="N63926" s="102"/>
      <c r="O63926" s="93"/>
      <c r="P63926" s="93"/>
    </row>
    <row r="63927" spans="14:16">
      <c r="N63927" s="102"/>
      <c r="O63927" s="93"/>
      <c r="P63927" s="93"/>
    </row>
    <row r="63928" spans="14:16">
      <c r="N63928" s="102"/>
      <c r="O63928" s="93"/>
      <c r="P63928" s="93"/>
    </row>
    <row r="63929" spans="14:16">
      <c r="N63929" s="102"/>
      <c r="O63929" s="93"/>
      <c r="P63929" s="93"/>
    </row>
    <row r="63930" spans="14:16">
      <c r="N63930" s="102"/>
      <c r="O63930" s="93"/>
      <c r="P63930" s="93"/>
    </row>
    <row r="63931" spans="14:16">
      <c r="N63931" s="102"/>
      <c r="O63931" s="93"/>
      <c r="P63931" s="93"/>
    </row>
    <row r="63932" spans="14:16">
      <c r="N63932" s="102"/>
      <c r="O63932" s="93"/>
      <c r="P63932" s="93"/>
    </row>
    <row r="63933" spans="14:16">
      <c r="N63933" s="102"/>
      <c r="O63933" s="93"/>
      <c r="P63933" s="93"/>
    </row>
    <row r="63934" spans="14:16">
      <c r="N63934" s="102"/>
      <c r="O63934" s="93"/>
      <c r="P63934" s="93"/>
    </row>
    <row r="63935" spans="14:16">
      <c r="N63935" s="102"/>
      <c r="O63935" s="93"/>
      <c r="P63935" s="93"/>
    </row>
    <row r="63936" spans="14:16">
      <c r="N63936" s="102"/>
      <c r="O63936" s="93"/>
      <c r="P63936" s="93"/>
    </row>
    <row r="63937" spans="14:16">
      <c r="N63937" s="102"/>
      <c r="O63937" s="93"/>
      <c r="P63937" s="93"/>
    </row>
    <row r="63938" spans="14:16">
      <c r="N63938" s="102"/>
      <c r="O63938" s="93"/>
      <c r="P63938" s="93"/>
    </row>
    <row r="63939" spans="14:16">
      <c r="N63939" s="102"/>
      <c r="O63939" s="93"/>
      <c r="P63939" s="93"/>
    </row>
    <row r="63940" spans="14:16">
      <c r="N63940" s="102"/>
      <c r="O63940" s="93"/>
      <c r="P63940" s="93"/>
    </row>
    <row r="63941" spans="14:16">
      <c r="N63941" s="102"/>
      <c r="O63941" s="93"/>
      <c r="P63941" s="93"/>
    </row>
    <row r="63942" spans="14:16">
      <c r="N63942" s="102"/>
      <c r="O63942" s="93"/>
      <c r="P63942" s="93"/>
    </row>
    <row r="63943" spans="14:16">
      <c r="N63943" s="102"/>
      <c r="O63943" s="93"/>
      <c r="P63943" s="93"/>
    </row>
    <row r="63944" spans="14:16">
      <c r="N63944" s="102"/>
      <c r="O63944" s="93"/>
      <c r="P63944" s="93"/>
    </row>
    <row r="63945" spans="14:16">
      <c r="N63945" s="102"/>
      <c r="O63945" s="93"/>
      <c r="P63945" s="93"/>
    </row>
    <row r="63946" spans="14:16">
      <c r="N63946" s="102"/>
      <c r="O63946" s="93"/>
      <c r="P63946" s="93"/>
    </row>
    <row r="63947" spans="14:16">
      <c r="N63947" s="102"/>
      <c r="O63947" s="93"/>
      <c r="P63947" s="93"/>
    </row>
    <row r="63948" spans="14:16">
      <c r="N63948" s="102"/>
      <c r="O63948" s="93"/>
      <c r="P63948" s="93"/>
    </row>
    <row r="63949" spans="14:16">
      <c r="N63949" s="102"/>
      <c r="O63949" s="93"/>
      <c r="P63949" s="93"/>
    </row>
    <row r="63950" spans="14:16">
      <c r="N63950" s="102"/>
      <c r="O63950" s="93"/>
      <c r="P63950" s="93"/>
    </row>
    <row r="63951" spans="14:16">
      <c r="N63951" s="102"/>
      <c r="O63951" s="93"/>
      <c r="P63951" s="93"/>
    </row>
    <row r="63952" spans="14:16">
      <c r="N63952" s="102"/>
      <c r="O63952" s="93"/>
      <c r="P63952" s="93"/>
    </row>
    <row r="63953" spans="14:16">
      <c r="N63953" s="102"/>
      <c r="O63953" s="93"/>
      <c r="P63953" s="93"/>
    </row>
    <row r="63954" spans="14:16">
      <c r="N63954" s="102"/>
      <c r="O63954" s="93"/>
      <c r="P63954" s="93"/>
    </row>
    <row r="63955" spans="14:16">
      <c r="N63955" s="102"/>
      <c r="O63955" s="93"/>
      <c r="P63955" s="93"/>
    </row>
    <row r="63956" spans="14:16">
      <c r="N63956" s="102"/>
      <c r="O63956" s="93"/>
      <c r="P63956" s="93"/>
    </row>
    <row r="63957" spans="14:16">
      <c r="N63957" s="102"/>
      <c r="O63957" s="93"/>
      <c r="P63957" s="93"/>
    </row>
    <row r="63958" spans="14:16">
      <c r="N63958" s="102"/>
      <c r="O63958" s="93"/>
      <c r="P63958" s="93"/>
    </row>
    <row r="63959" spans="14:16">
      <c r="N63959" s="102"/>
      <c r="O63959" s="93"/>
      <c r="P63959" s="93"/>
    </row>
    <row r="63960" spans="14:16">
      <c r="N63960" s="102"/>
      <c r="O63960" s="93"/>
      <c r="P63960" s="93"/>
    </row>
    <row r="63961" spans="14:16">
      <c r="N63961" s="102"/>
      <c r="O63961" s="93"/>
      <c r="P63961" s="93"/>
    </row>
    <row r="63962" spans="14:16">
      <c r="N63962" s="102"/>
      <c r="O63962" s="93"/>
      <c r="P63962" s="93"/>
    </row>
    <row r="63963" spans="14:16">
      <c r="N63963" s="102"/>
      <c r="O63963" s="93"/>
      <c r="P63963" s="93"/>
    </row>
    <row r="63964" spans="14:16">
      <c r="N63964" s="102"/>
      <c r="O63964" s="93"/>
      <c r="P63964" s="93"/>
    </row>
    <row r="63965" spans="14:16">
      <c r="N63965" s="102"/>
      <c r="O63965" s="93"/>
      <c r="P63965" s="93"/>
    </row>
    <row r="63966" spans="14:16">
      <c r="N63966" s="102"/>
      <c r="O63966" s="93"/>
      <c r="P63966" s="93"/>
    </row>
    <row r="63967" spans="14:16">
      <c r="N63967" s="102"/>
      <c r="O63967" s="93"/>
      <c r="P63967" s="93"/>
    </row>
    <row r="63968" spans="14:16">
      <c r="N63968" s="102"/>
      <c r="O63968" s="93"/>
      <c r="P63968" s="93"/>
    </row>
    <row r="63969" spans="14:16">
      <c r="N63969" s="102"/>
      <c r="O63969" s="93"/>
      <c r="P63969" s="93"/>
    </row>
    <row r="63970" spans="14:16">
      <c r="N63970" s="102"/>
      <c r="O63970" s="93"/>
      <c r="P63970" s="93"/>
    </row>
    <row r="63971" spans="14:16">
      <c r="N63971" s="102"/>
      <c r="O63971" s="93"/>
      <c r="P63971" s="93"/>
    </row>
    <row r="63972" spans="14:16">
      <c r="N63972" s="102"/>
      <c r="O63972" s="93"/>
      <c r="P63972" s="93"/>
    </row>
    <row r="63973" spans="14:16">
      <c r="N63973" s="102"/>
      <c r="O63973" s="93"/>
      <c r="P63973" s="93"/>
    </row>
    <row r="63974" spans="14:16">
      <c r="N63974" s="102"/>
      <c r="O63974" s="93"/>
      <c r="P63974" s="93"/>
    </row>
    <row r="63975" spans="14:16">
      <c r="N63975" s="102"/>
      <c r="O63975" s="93"/>
      <c r="P63975" s="93"/>
    </row>
    <row r="63976" spans="14:16">
      <c r="N63976" s="102"/>
      <c r="O63976" s="93"/>
      <c r="P63976" s="93"/>
    </row>
    <row r="63977" spans="14:16">
      <c r="N63977" s="102"/>
      <c r="O63977" s="93"/>
      <c r="P63977" s="93"/>
    </row>
    <row r="63978" spans="14:16">
      <c r="N63978" s="102"/>
      <c r="O63978" s="93"/>
      <c r="P63978" s="93"/>
    </row>
    <row r="63979" spans="14:16">
      <c r="N63979" s="102"/>
      <c r="O63979" s="93"/>
      <c r="P63979" s="93"/>
    </row>
    <row r="63980" spans="14:16">
      <c r="N63980" s="102"/>
      <c r="O63980" s="93"/>
      <c r="P63980" s="93"/>
    </row>
    <row r="63981" spans="14:16">
      <c r="N63981" s="102"/>
      <c r="O63981" s="93"/>
      <c r="P63981" s="93"/>
    </row>
    <row r="63982" spans="14:16">
      <c r="N63982" s="102"/>
      <c r="O63982" s="93"/>
      <c r="P63982" s="93"/>
    </row>
    <row r="63983" spans="14:16">
      <c r="N63983" s="102"/>
      <c r="O63983" s="93"/>
      <c r="P63983" s="93"/>
    </row>
    <row r="63984" spans="14:16">
      <c r="N63984" s="102"/>
      <c r="O63984" s="93"/>
      <c r="P63984" s="93"/>
    </row>
    <row r="63985" spans="14:16">
      <c r="N63985" s="102"/>
      <c r="O63985" s="93"/>
      <c r="P63985" s="93"/>
    </row>
    <row r="63986" spans="14:16">
      <c r="N63986" s="102"/>
      <c r="O63986" s="93"/>
      <c r="P63986" s="93"/>
    </row>
    <row r="63987" spans="14:16">
      <c r="N63987" s="102"/>
      <c r="O63987" s="93"/>
      <c r="P63987" s="93"/>
    </row>
    <row r="63988" spans="14:16">
      <c r="N63988" s="102"/>
      <c r="O63988" s="93"/>
      <c r="P63988" s="93"/>
    </row>
    <row r="63989" spans="14:16">
      <c r="N63989" s="102"/>
      <c r="O63989" s="93"/>
      <c r="P63989" s="93"/>
    </row>
    <row r="63990" spans="14:16">
      <c r="N63990" s="102"/>
      <c r="O63990" s="93"/>
      <c r="P63990" s="93"/>
    </row>
    <row r="63991" spans="14:16">
      <c r="N63991" s="102"/>
      <c r="O63991" s="93"/>
      <c r="P63991" s="93"/>
    </row>
    <row r="63992" spans="14:16">
      <c r="N63992" s="102"/>
      <c r="O63992" s="93"/>
      <c r="P63992" s="93"/>
    </row>
    <row r="63993" spans="14:16">
      <c r="N63993" s="102"/>
      <c r="O63993" s="93"/>
      <c r="P63993" s="93"/>
    </row>
    <row r="63994" spans="14:16">
      <c r="N63994" s="102"/>
      <c r="O63994" s="93"/>
      <c r="P63994" s="93"/>
    </row>
    <row r="63995" spans="14:16">
      <c r="N63995" s="102"/>
      <c r="O63995" s="93"/>
      <c r="P63995" s="93"/>
    </row>
    <row r="63996" spans="14:16">
      <c r="N63996" s="102"/>
      <c r="O63996" s="93"/>
      <c r="P63996" s="93"/>
    </row>
    <row r="63997" spans="14:16">
      <c r="N63997" s="102"/>
      <c r="O63997" s="93"/>
      <c r="P63997" s="93"/>
    </row>
    <row r="63998" spans="14:16">
      <c r="N63998" s="102"/>
      <c r="O63998" s="93"/>
      <c r="P63998" s="93"/>
    </row>
    <row r="63999" spans="14:16">
      <c r="N63999" s="102"/>
      <c r="O63999" s="93"/>
      <c r="P63999" s="93"/>
    </row>
    <row r="64000" spans="14:16">
      <c r="N64000" s="102"/>
      <c r="O64000" s="93"/>
      <c r="P64000" s="93"/>
    </row>
    <row r="64001" spans="14:16">
      <c r="N64001" s="102"/>
      <c r="O64001" s="93"/>
      <c r="P64001" s="93"/>
    </row>
    <row r="64002" spans="14:16">
      <c r="N64002" s="102"/>
      <c r="O64002" s="93"/>
      <c r="P64002" s="93"/>
    </row>
    <row r="64003" spans="14:16">
      <c r="N64003" s="102"/>
      <c r="O64003" s="93"/>
      <c r="P64003" s="93"/>
    </row>
    <row r="64004" spans="14:16">
      <c r="N64004" s="102"/>
      <c r="O64004" s="93"/>
      <c r="P64004" s="93"/>
    </row>
    <row r="64005" spans="14:16">
      <c r="N64005" s="102"/>
      <c r="O64005" s="93"/>
      <c r="P64005" s="93"/>
    </row>
    <row r="64006" spans="14:16">
      <c r="N64006" s="102"/>
      <c r="O64006" s="93"/>
      <c r="P64006" s="93"/>
    </row>
    <row r="64007" spans="14:16">
      <c r="N64007" s="102"/>
      <c r="O64007" s="93"/>
      <c r="P64007" s="93"/>
    </row>
    <row r="64008" spans="14:16">
      <c r="N64008" s="102"/>
      <c r="O64008" s="93"/>
      <c r="P64008" s="93"/>
    </row>
    <row r="64009" spans="14:16">
      <c r="N64009" s="102"/>
      <c r="O64009" s="93"/>
      <c r="P64009" s="93"/>
    </row>
    <row r="64010" spans="14:16">
      <c r="N64010" s="102"/>
      <c r="O64010" s="93"/>
      <c r="P64010" s="93"/>
    </row>
    <row r="64011" spans="14:16">
      <c r="N64011" s="102"/>
      <c r="O64011" s="93"/>
      <c r="P64011" s="93"/>
    </row>
    <row r="64012" spans="14:16">
      <c r="N64012" s="102"/>
      <c r="O64012" s="93"/>
      <c r="P64012" s="93"/>
    </row>
    <row r="64013" spans="14:16">
      <c r="N64013" s="102"/>
      <c r="O64013" s="93"/>
      <c r="P64013" s="93"/>
    </row>
    <row r="64014" spans="14:16">
      <c r="N64014" s="102"/>
      <c r="O64014" s="93"/>
      <c r="P64014" s="93"/>
    </row>
    <row r="64015" spans="14:16">
      <c r="N64015" s="102"/>
      <c r="O64015" s="93"/>
      <c r="P64015" s="93"/>
    </row>
    <row r="64016" spans="14:16">
      <c r="N64016" s="102"/>
      <c r="O64016" s="93"/>
      <c r="P64016" s="93"/>
    </row>
    <row r="64017" spans="14:16">
      <c r="N64017" s="102"/>
      <c r="O64017" s="93"/>
      <c r="P64017" s="93"/>
    </row>
    <row r="64018" spans="14:16">
      <c r="N64018" s="102"/>
      <c r="O64018" s="93"/>
      <c r="P64018" s="93"/>
    </row>
    <row r="64019" spans="14:16">
      <c r="N64019" s="102"/>
      <c r="O64019" s="93"/>
      <c r="P64019" s="93"/>
    </row>
    <row r="64020" spans="14:16">
      <c r="N64020" s="102"/>
      <c r="O64020" s="93"/>
      <c r="P64020" s="93"/>
    </row>
    <row r="64021" spans="14:16">
      <c r="N64021" s="102"/>
      <c r="O64021" s="93"/>
      <c r="P64021" s="93"/>
    </row>
    <row r="64022" spans="14:16">
      <c r="N64022" s="102"/>
      <c r="O64022" s="93"/>
      <c r="P64022" s="93"/>
    </row>
    <row r="64023" spans="14:16">
      <c r="N64023" s="102"/>
      <c r="O64023" s="93"/>
      <c r="P64023" s="93"/>
    </row>
    <row r="64024" spans="14:16">
      <c r="N64024" s="102"/>
      <c r="O64024" s="93"/>
      <c r="P64024" s="93"/>
    </row>
    <row r="64025" spans="14:16">
      <c r="N64025" s="102"/>
      <c r="O64025" s="93"/>
      <c r="P64025" s="93"/>
    </row>
    <row r="64026" spans="14:16">
      <c r="N64026" s="102"/>
      <c r="O64026" s="93"/>
      <c r="P64026" s="93"/>
    </row>
    <row r="64027" spans="14:16">
      <c r="N64027" s="102"/>
      <c r="O64027" s="93"/>
      <c r="P64027" s="93"/>
    </row>
    <row r="64028" spans="14:16">
      <c r="N64028" s="102"/>
      <c r="O64028" s="93"/>
      <c r="P64028" s="93"/>
    </row>
    <row r="64029" spans="14:16">
      <c r="N64029" s="102"/>
      <c r="O64029" s="93"/>
      <c r="P64029" s="93"/>
    </row>
    <row r="64030" spans="14:16">
      <c r="N64030" s="102"/>
      <c r="O64030" s="93"/>
      <c r="P64030" s="93"/>
    </row>
    <row r="64031" spans="14:16">
      <c r="N64031" s="102"/>
      <c r="O64031" s="93"/>
      <c r="P64031" s="93"/>
    </row>
    <row r="64032" spans="14:16">
      <c r="N64032" s="102"/>
      <c r="O64032" s="93"/>
      <c r="P64032" s="93"/>
    </row>
    <row r="64033" spans="14:16">
      <c r="N64033" s="102"/>
      <c r="O64033" s="93"/>
      <c r="P64033" s="93"/>
    </row>
    <row r="64034" spans="14:16">
      <c r="N64034" s="102"/>
      <c r="O64034" s="93"/>
      <c r="P64034" s="93"/>
    </row>
    <row r="64035" spans="14:16">
      <c r="N64035" s="102"/>
      <c r="O64035" s="93"/>
      <c r="P64035" s="93"/>
    </row>
    <row r="64036" spans="14:16">
      <c r="N64036" s="102"/>
      <c r="O64036" s="93"/>
      <c r="P64036" s="93"/>
    </row>
    <row r="64037" spans="14:16">
      <c r="N64037" s="102"/>
      <c r="O64037" s="93"/>
      <c r="P64037" s="93"/>
    </row>
    <row r="64038" spans="14:16">
      <c r="N64038" s="102"/>
      <c r="O64038" s="93"/>
      <c r="P64038" s="93"/>
    </row>
    <row r="64039" spans="14:16">
      <c r="N64039" s="102"/>
      <c r="O64039" s="93"/>
      <c r="P64039" s="93"/>
    </row>
    <row r="64040" spans="14:16">
      <c r="N64040" s="102"/>
      <c r="O64040" s="93"/>
      <c r="P64040" s="93"/>
    </row>
    <row r="64041" spans="14:16">
      <c r="N64041" s="102"/>
      <c r="O64041" s="93"/>
      <c r="P64041" s="93"/>
    </row>
    <row r="64042" spans="14:16">
      <c r="N64042" s="102"/>
      <c r="O64042" s="93"/>
      <c r="P64042" s="93"/>
    </row>
    <row r="64043" spans="14:16">
      <c r="N64043" s="102"/>
      <c r="O64043" s="93"/>
      <c r="P64043" s="93"/>
    </row>
    <row r="64044" spans="14:16">
      <c r="N64044" s="102"/>
      <c r="O64044" s="93"/>
      <c r="P64044" s="93"/>
    </row>
    <row r="64045" spans="14:16">
      <c r="N64045" s="102"/>
      <c r="O64045" s="93"/>
      <c r="P64045" s="93"/>
    </row>
    <row r="64046" spans="14:16">
      <c r="N64046" s="102"/>
      <c r="O64046" s="93"/>
      <c r="P64046" s="93"/>
    </row>
    <row r="64047" spans="14:16">
      <c r="N64047" s="102"/>
      <c r="O64047" s="93"/>
      <c r="P64047" s="93"/>
    </row>
    <row r="64048" spans="14:16">
      <c r="N64048" s="102"/>
      <c r="O64048" s="93"/>
      <c r="P64048" s="93"/>
    </row>
    <row r="64049" spans="14:16">
      <c r="N64049" s="102"/>
      <c r="O64049" s="93"/>
      <c r="P64049" s="93"/>
    </row>
    <row r="64050" spans="14:16">
      <c r="N64050" s="102"/>
      <c r="O64050" s="93"/>
      <c r="P64050" s="93"/>
    </row>
    <row r="64051" spans="14:16">
      <c r="N64051" s="102"/>
      <c r="O64051" s="93"/>
      <c r="P64051" s="93"/>
    </row>
    <row r="64052" spans="14:16">
      <c r="N64052" s="102"/>
      <c r="O64052" s="93"/>
      <c r="P64052" s="93"/>
    </row>
    <row r="64053" spans="14:16">
      <c r="N64053" s="102"/>
      <c r="O64053" s="93"/>
      <c r="P64053" s="93"/>
    </row>
    <row r="64054" spans="14:16">
      <c r="N64054" s="102"/>
      <c r="O64054" s="93"/>
      <c r="P64054" s="93"/>
    </row>
    <row r="64055" spans="14:16">
      <c r="N64055" s="102"/>
      <c r="O64055" s="93"/>
      <c r="P64055" s="93"/>
    </row>
    <row r="64056" spans="14:16">
      <c r="N64056" s="102"/>
      <c r="O64056" s="93"/>
      <c r="P64056" s="93"/>
    </row>
    <row r="64057" spans="14:16">
      <c r="N64057" s="102"/>
      <c r="O64057" s="93"/>
      <c r="P64057" s="93"/>
    </row>
    <row r="64058" spans="14:16">
      <c r="N64058" s="102"/>
      <c r="O64058" s="93"/>
      <c r="P64058" s="93"/>
    </row>
    <row r="64059" spans="14:16">
      <c r="N64059" s="102"/>
      <c r="O64059" s="93"/>
      <c r="P64059" s="93"/>
    </row>
    <row r="64060" spans="14:16">
      <c r="N64060" s="102"/>
      <c r="O64060" s="93"/>
      <c r="P64060" s="93"/>
    </row>
    <row r="64061" spans="14:16">
      <c r="N64061" s="102"/>
      <c r="O64061" s="93"/>
      <c r="P64061" s="93"/>
    </row>
    <row r="64062" spans="14:16">
      <c r="N64062" s="102"/>
      <c r="O64062" s="93"/>
      <c r="P64062" s="93"/>
    </row>
    <row r="64063" spans="14:16">
      <c r="N64063" s="102"/>
      <c r="O64063" s="93"/>
      <c r="P64063" s="93"/>
    </row>
    <row r="64064" spans="14:16">
      <c r="N64064" s="102"/>
      <c r="O64064" s="93"/>
      <c r="P64064" s="93"/>
    </row>
    <row r="64065" spans="14:16">
      <c r="N64065" s="102"/>
      <c r="O64065" s="93"/>
      <c r="P64065" s="93"/>
    </row>
    <row r="64066" spans="14:16">
      <c r="N64066" s="102"/>
      <c r="O64066" s="93"/>
      <c r="P64066" s="93"/>
    </row>
    <row r="64067" spans="14:16">
      <c r="N64067" s="102"/>
      <c r="O64067" s="93"/>
      <c r="P64067" s="93"/>
    </row>
    <row r="64068" spans="14:16">
      <c r="N64068" s="102"/>
      <c r="O64068" s="93"/>
      <c r="P64068" s="93"/>
    </row>
    <row r="64069" spans="14:16">
      <c r="N64069" s="102"/>
      <c r="O64069" s="93"/>
      <c r="P64069" s="93"/>
    </row>
    <row r="64070" spans="14:16">
      <c r="N64070" s="102"/>
      <c r="O64070" s="93"/>
      <c r="P64070" s="93"/>
    </row>
    <row r="64071" spans="14:16">
      <c r="N64071" s="102"/>
      <c r="O64071" s="93"/>
      <c r="P64071" s="93"/>
    </row>
    <row r="64072" spans="14:16">
      <c r="N64072" s="102"/>
      <c r="O64072" s="93"/>
      <c r="P64072" s="93"/>
    </row>
    <row r="64073" spans="14:16">
      <c r="N64073" s="102"/>
      <c r="O64073" s="93"/>
      <c r="P64073" s="93"/>
    </row>
    <row r="64074" spans="14:16">
      <c r="N64074" s="102"/>
      <c r="O64074" s="93"/>
      <c r="P64074" s="93"/>
    </row>
    <row r="64075" spans="14:16">
      <c r="N64075" s="102"/>
      <c r="O64075" s="93"/>
      <c r="P64075" s="93"/>
    </row>
    <row r="64076" spans="14:16">
      <c r="N64076" s="102"/>
      <c r="O64076" s="93"/>
      <c r="P64076" s="93"/>
    </row>
    <row r="64077" spans="14:16">
      <c r="N64077" s="102"/>
      <c r="O64077" s="93"/>
      <c r="P64077" s="93"/>
    </row>
    <row r="64078" spans="14:16">
      <c r="N64078" s="102"/>
      <c r="O64078" s="93"/>
      <c r="P64078" s="93"/>
    </row>
    <row r="64079" spans="14:16">
      <c r="N64079" s="102"/>
      <c r="O64079" s="93"/>
      <c r="P64079" s="93"/>
    </row>
    <row r="64080" spans="14:16">
      <c r="N64080" s="102"/>
      <c r="O64080" s="93"/>
      <c r="P64080" s="93"/>
    </row>
    <row r="64081" spans="14:16">
      <c r="N64081" s="102"/>
      <c r="O64081" s="93"/>
      <c r="P64081" s="93"/>
    </row>
    <row r="64082" spans="14:16">
      <c r="N64082" s="102"/>
      <c r="O64082" s="93"/>
      <c r="P64082" s="93"/>
    </row>
    <row r="64083" spans="14:16">
      <c r="N64083" s="102"/>
      <c r="O64083" s="93"/>
      <c r="P64083" s="93"/>
    </row>
    <row r="64084" spans="14:16">
      <c r="N64084" s="102"/>
      <c r="O64084" s="93"/>
      <c r="P64084" s="93"/>
    </row>
    <row r="64085" spans="14:16">
      <c r="N64085" s="102"/>
      <c r="O64085" s="93"/>
      <c r="P64085" s="93"/>
    </row>
    <row r="64086" spans="14:16">
      <c r="N64086" s="102"/>
      <c r="O64086" s="93"/>
      <c r="P64086" s="93"/>
    </row>
    <row r="64087" spans="14:16">
      <c r="N64087" s="102"/>
      <c r="O64087" s="93"/>
      <c r="P64087" s="93"/>
    </row>
    <row r="64088" spans="14:16">
      <c r="N64088" s="102"/>
      <c r="O64088" s="93"/>
      <c r="P64088" s="93"/>
    </row>
    <row r="64089" spans="14:16">
      <c r="N64089" s="102"/>
      <c r="O64089" s="93"/>
      <c r="P64089" s="93"/>
    </row>
    <row r="64090" spans="14:16">
      <c r="N64090" s="102"/>
      <c r="O64090" s="93"/>
      <c r="P64090" s="93"/>
    </row>
    <row r="64091" spans="14:16">
      <c r="N64091" s="102"/>
      <c r="O64091" s="93"/>
      <c r="P64091" s="93"/>
    </row>
    <row r="64092" spans="14:16">
      <c r="N64092" s="102"/>
      <c r="O64092" s="93"/>
      <c r="P64092" s="93"/>
    </row>
    <row r="64093" spans="14:16">
      <c r="N64093" s="102"/>
      <c r="O64093" s="93"/>
      <c r="P64093" s="93"/>
    </row>
    <row r="64094" spans="14:16">
      <c r="N64094" s="102"/>
      <c r="O64094" s="93"/>
      <c r="P64094" s="93"/>
    </row>
    <row r="64095" spans="14:16">
      <c r="N64095" s="102"/>
      <c r="O64095" s="93"/>
      <c r="P64095" s="93"/>
    </row>
    <row r="64096" spans="14:16">
      <c r="N64096" s="102"/>
      <c r="O64096" s="93"/>
      <c r="P64096" s="93"/>
    </row>
    <row r="64097" spans="14:16">
      <c r="N64097" s="102"/>
      <c r="O64097" s="93"/>
      <c r="P64097" s="93"/>
    </row>
    <row r="64098" spans="14:16">
      <c r="N64098" s="102"/>
      <c r="O64098" s="93"/>
      <c r="P64098" s="93"/>
    </row>
    <row r="64099" spans="14:16">
      <c r="N64099" s="102"/>
      <c r="O64099" s="93"/>
      <c r="P64099" s="93"/>
    </row>
    <row r="64100" spans="14:16">
      <c r="N64100" s="102"/>
      <c r="O64100" s="93"/>
      <c r="P64100" s="93"/>
    </row>
    <row r="64101" spans="14:16">
      <c r="N64101" s="102"/>
      <c r="O64101" s="93"/>
      <c r="P64101" s="93"/>
    </row>
    <row r="64102" spans="14:16">
      <c r="N64102" s="102"/>
      <c r="O64102" s="93"/>
      <c r="P64102" s="93"/>
    </row>
    <row r="64103" spans="14:16">
      <c r="N64103" s="102"/>
      <c r="O64103" s="93"/>
      <c r="P64103" s="93"/>
    </row>
    <row r="64104" spans="14:16">
      <c r="N64104" s="102"/>
      <c r="O64104" s="93"/>
      <c r="P64104" s="93"/>
    </row>
    <row r="64105" spans="14:16">
      <c r="N64105" s="102"/>
      <c r="O64105" s="93"/>
      <c r="P64105" s="93"/>
    </row>
    <row r="64106" spans="14:16">
      <c r="N64106" s="102"/>
      <c r="O64106" s="93"/>
      <c r="P64106" s="93"/>
    </row>
    <row r="64107" spans="14:16">
      <c r="N64107" s="102"/>
      <c r="O64107" s="93"/>
      <c r="P64107" s="93"/>
    </row>
    <row r="64108" spans="14:16">
      <c r="N64108" s="102"/>
      <c r="O64108" s="93"/>
      <c r="P64108" s="93"/>
    </row>
    <row r="64109" spans="14:16">
      <c r="N64109" s="102"/>
      <c r="O64109" s="93"/>
      <c r="P64109" s="93"/>
    </row>
    <row r="64110" spans="14:16">
      <c r="N64110" s="102"/>
      <c r="O64110" s="93"/>
      <c r="P64110" s="93"/>
    </row>
    <row r="64111" spans="14:16">
      <c r="N64111" s="102"/>
      <c r="O64111" s="93"/>
      <c r="P64111" s="93"/>
    </row>
    <row r="64112" spans="14:16">
      <c r="N64112" s="102"/>
      <c r="O64112" s="93"/>
      <c r="P64112" s="93"/>
    </row>
    <row r="64113" spans="14:16">
      <c r="N64113" s="102"/>
      <c r="O64113" s="93"/>
      <c r="P64113" s="93"/>
    </row>
    <row r="64114" spans="14:16">
      <c r="N64114" s="102"/>
      <c r="O64114" s="93"/>
      <c r="P64114" s="93"/>
    </row>
    <row r="64115" spans="14:16">
      <c r="N64115" s="102"/>
      <c r="O64115" s="93"/>
      <c r="P64115" s="93"/>
    </row>
    <row r="64116" spans="14:16">
      <c r="N64116" s="102"/>
      <c r="O64116" s="93"/>
      <c r="P64116" s="93"/>
    </row>
    <row r="64117" spans="14:16">
      <c r="N64117" s="102"/>
      <c r="O64117" s="93"/>
      <c r="P64117" s="93"/>
    </row>
    <row r="64118" spans="14:16">
      <c r="N64118" s="102"/>
      <c r="O64118" s="93"/>
      <c r="P64118" s="93"/>
    </row>
    <row r="64119" spans="14:16">
      <c r="N64119" s="102"/>
      <c r="O64119" s="93"/>
      <c r="P64119" s="93"/>
    </row>
    <row r="64120" spans="14:16">
      <c r="N64120" s="102"/>
      <c r="O64120" s="93"/>
      <c r="P64120" s="93"/>
    </row>
    <row r="64121" spans="14:16">
      <c r="N64121" s="102"/>
      <c r="O64121" s="93"/>
      <c r="P64121" s="93"/>
    </row>
    <row r="64122" spans="14:16">
      <c r="N64122" s="102"/>
      <c r="O64122" s="93"/>
      <c r="P64122" s="93"/>
    </row>
    <row r="64123" spans="14:16">
      <c r="N64123" s="102"/>
      <c r="O64123" s="93"/>
      <c r="P64123" s="93"/>
    </row>
    <row r="64124" spans="14:16">
      <c r="N64124" s="102"/>
      <c r="O64124" s="93"/>
      <c r="P64124" s="93"/>
    </row>
    <row r="64125" spans="14:16">
      <c r="N64125" s="102"/>
      <c r="O64125" s="93"/>
      <c r="P64125" s="93"/>
    </row>
    <row r="64126" spans="14:16">
      <c r="N64126" s="102"/>
      <c r="O64126" s="93"/>
      <c r="P64126" s="93"/>
    </row>
    <row r="64127" spans="14:16">
      <c r="N64127" s="102"/>
      <c r="O64127" s="93"/>
      <c r="P64127" s="93"/>
    </row>
    <row r="64128" spans="14:16">
      <c r="N64128" s="102"/>
      <c r="O64128" s="93"/>
      <c r="P64128" s="93"/>
    </row>
    <row r="64129" spans="14:16">
      <c r="N64129" s="102"/>
      <c r="O64129" s="93"/>
      <c r="P64129" s="93"/>
    </row>
    <row r="64130" spans="14:16">
      <c r="N64130" s="102"/>
      <c r="O64130" s="93"/>
      <c r="P64130" s="93"/>
    </row>
    <row r="64131" spans="14:16">
      <c r="N64131" s="102"/>
      <c r="O64131" s="93"/>
      <c r="P64131" s="93"/>
    </row>
    <row r="64132" spans="14:16">
      <c r="N64132" s="102"/>
      <c r="O64132" s="93"/>
      <c r="P64132" s="93"/>
    </row>
    <row r="64133" spans="14:16">
      <c r="N64133" s="102"/>
      <c r="O64133" s="93"/>
      <c r="P64133" s="93"/>
    </row>
    <row r="64134" spans="14:16">
      <c r="N64134" s="102"/>
      <c r="O64134" s="93"/>
      <c r="P64134" s="93"/>
    </row>
    <row r="64135" spans="14:16">
      <c r="N64135" s="102"/>
      <c r="O64135" s="93"/>
      <c r="P64135" s="93"/>
    </row>
    <row r="64136" spans="14:16">
      <c r="N64136" s="102"/>
      <c r="O64136" s="93"/>
      <c r="P64136" s="93"/>
    </row>
    <row r="64137" spans="14:16">
      <c r="N64137" s="102"/>
      <c r="O64137" s="93"/>
      <c r="P64137" s="93"/>
    </row>
    <row r="64138" spans="14:16">
      <c r="N64138" s="102"/>
      <c r="O64138" s="93"/>
      <c r="P64138" s="93"/>
    </row>
    <row r="64139" spans="14:16">
      <c r="N64139" s="102"/>
      <c r="O64139" s="93"/>
      <c r="P64139" s="93"/>
    </row>
    <row r="64140" spans="14:16">
      <c r="N64140" s="102"/>
      <c r="O64140" s="93"/>
      <c r="P64140" s="93"/>
    </row>
    <row r="64141" spans="14:16">
      <c r="N64141" s="102"/>
      <c r="O64141" s="93"/>
      <c r="P64141" s="93"/>
    </row>
    <row r="64142" spans="14:16">
      <c r="N64142" s="102"/>
      <c r="O64142" s="93"/>
      <c r="P64142" s="93"/>
    </row>
    <row r="64143" spans="14:16">
      <c r="N64143" s="102"/>
      <c r="O64143" s="93"/>
      <c r="P64143" s="93"/>
    </row>
    <row r="64144" spans="14:16">
      <c r="N64144" s="102"/>
      <c r="O64144" s="93"/>
      <c r="P64144" s="93"/>
    </row>
    <row r="64145" spans="14:16">
      <c r="N64145" s="102"/>
      <c r="O64145" s="93"/>
      <c r="P64145" s="93"/>
    </row>
    <row r="64146" spans="14:16">
      <c r="N64146" s="102"/>
      <c r="O64146" s="93"/>
      <c r="P64146" s="93"/>
    </row>
    <row r="64147" spans="14:16">
      <c r="N64147" s="102"/>
      <c r="O64147" s="93"/>
      <c r="P64147" s="93"/>
    </row>
    <row r="64148" spans="14:16">
      <c r="N64148" s="102"/>
      <c r="O64148" s="93"/>
      <c r="P64148" s="93"/>
    </row>
    <row r="64149" spans="14:16">
      <c r="N64149" s="102"/>
      <c r="O64149" s="93"/>
      <c r="P64149" s="93"/>
    </row>
    <row r="64150" spans="14:16">
      <c r="N64150" s="102"/>
      <c r="O64150" s="93"/>
      <c r="P64150" s="93"/>
    </row>
    <row r="64151" spans="14:16">
      <c r="N64151" s="102"/>
      <c r="O64151" s="93"/>
      <c r="P64151" s="93"/>
    </row>
    <row r="64152" spans="14:16">
      <c r="N64152" s="102"/>
      <c r="O64152" s="93"/>
      <c r="P64152" s="93"/>
    </row>
    <row r="64153" spans="14:16">
      <c r="N64153" s="102"/>
      <c r="O64153" s="93"/>
      <c r="P64153" s="93"/>
    </row>
    <row r="64154" spans="14:16">
      <c r="N64154" s="102"/>
      <c r="O64154" s="93"/>
      <c r="P64154" s="93"/>
    </row>
    <row r="64155" spans="14:16">
      <c r="N64155" s="102"/>
      <c r="O64155" s="93"/>
      <c r="P64155" s="93"/>
    </row>
    <row r="64156" spans="14:16">
      <c r="N64156" s="102"/>
      <c r="O64156" s="93"/>
      <c r="P64156" s="93"/>
    </row>
    <row r="64157" spans="14:16">
      <c r="N64157" s="102"/>
      <c r="O64157" s="93"/>
      <c r="P64157" s="93"/>
    </row>
    <row r="64158" spans="14:16">
      <c r="N64158" s="102"/>
      <c r="O64158" s="93"/>
      <c r="P64158" s="93"/>
    </row>
    <row r="64159" spans="14:16">
      <c r="N64159" s="102"/>
      <c r="O64159" s="93"/>
      <c r="P64159" s="93"/>
    </row>
    <row r="64160" spans="14:16">
      <c r="N64160" s="102"/>
      <c r="O64160" s="93"/>
      <c r="P64160" s="93"/>
    </row>
    <row r="64161" spans="14:16">
      <c r="N64161" s="102"/>
      <c r="O64161" s="93"/>
      <c r="P64161" s="93"/>
    </row>
    <row r="64162" spans="14:16">
      <c r="N64162" s="102"/>
      <c r="O64162" s="93"/>
      <c r="P64162" s="93"/>
    </row>
    <row r="64163" spans="14:16">
      <c r="N64163" s="102"/>
      <c r="O64163" s="93"/>
      <c r="P64163" s="93"/>
    </row>
    <row r="64164" spans="14:16">
      <c r="N64164" s="102"/>
      <c r="O64164" s="93"/>
      <c r="P64164" s="93"/>
    </row>
    <row r="64165" spans="14:16">
      <c r="N64165" s="102"/>
      <c r="O64165" s="93"/>
      <c r="P64165" s="93"/>
    </row>
    <row r="64166" spans="14:16">
      <c r="N64166" s="102"/>
      <c r="O64166" s="93"/>
      <c r="P64166" s="93"/>
    </row>
    <row r="64167" spans="14:16">
      <c r="N64167" s="102"/>
      <c r="O64167" s="93"/>
      <c r="P64167" s="93"/>
    </row>
    <row r="64168" spans="14:16">
      <c r="N64168" s="102"/>
      <c r="O64168" s="93"/>
      <c r="P64168" s="93"/>
    </row>
    <row r="64169" spans="14:16">
      <c r="N64169" s="102"/>
      <c r="O64169" s="93"/>
      <c r="P64169" s="93"/>
    </row>
    <row r="64170" spans="14:16">
      <c r="N64170" s="102"/>
      <c r="O64170" s="93"/>
      <c r="P64170" s="93"/>
    </row>
    <row r="64171" spans="14:16">
      <c r="N64171" s="102"/>
      <c r="O64171" s="93"/>
      <c r="P64171" s="93"/>
    </row>
    <row r="64172" spans="14:16">
      <c r="N64172" s="102"/>
      <c r="O64172" s="93"/>
      <c r="P64172" s="93"/>
    </row>
    <row r="64173" spans="14:16">
      <c r="N64173" s="102"/>
      <c r="O64173" s="93"/>
      <c r="P64173" s="93"/>
    </row>
    <row r="64174" spans="14:16">
      <c r="N64174" s="102"/>
      <c r="O64174" s="93"/>
      <c r="P64174" s="93"/>
    </row>
    <row r="64175" spans="14:16">
      <c r="N64175" s="102"/>
      <c r="O64175" s="93"/>
      <c r="P64175" s="93"/>
    </row>
    <row r="64176" spans="14:16">
      <c r="N64176" s="102"/>
      <c r="O64176" s="93"/>
      <c r="P64176" s="93"/>
    </row>
    <row r="64177" spans="14:16">
      <c r="N64177" s="102"/>
      <c r="O64177" s="93"/>
      <c r="P64177" s="93"/>
    </row>
    <row r="64178" spans="14:16">
      <c r="N64178" s="102"/>
      <c r="O64178" s="93"/>
      <c r="P64178" s="93"/>
    </row>
    <row r="64179" spans="14:16">
      <c r="N64179" s="102"/>
      <c r="O64179" s="93"/>
      <c r="P64179" s="93"/>
    </row>
    <row r="64180" spans="14:16">
      <c r="N64180" s="102"/>
      <c r="O64180" s="93"/>
      <c r="P64180" s="93"/>
    </row>
    <row r="64181" spans="14:16">
      <c r="N64181" s="102"/>
      <c r="O64181" s="93"/>
      <c r="P64181" s="93"/>
    </row>
    <row r="64182" spans="14:16">
      <c r="N64182" s="102"/>
      <c r="O64182" s="93"/>
      <c r="P64182" s="93"/>
    </row>
    <row r="64183" spans="14:16">
      <c r="N64183" s="102"/>
      <c r="O64183" s="93"/>
      <c r="P64183" s="93"/>
    </row>
    <row r="64184" spans="14:16">
      <c r="N64184" s="102"/>
      <c r="O64184" s="93"/>
      <c r="P64184" s="93"/>
    </row>
    <row r="64185" spans="14:16">
      <c r="N64185" s="102"/>
      <c r="O64185" s="93"/>
      <c r="P64185" s="93"/>
    </row>
    <row r="64186" spans="14:16">
      <c r="N64186" s="102"/>
      <c r="O64186" s="93"/>
      <c r="P64186" s="93"/>
    </row>
    <row r="64187" spans="14:16">
      <c r="N64187" s="102"/>
      <c r="O64187" s="93"/>
      <c r="P64187" s="93"/>
    </row>
    <row r="64188" spans="14:16">
      <c r="N64188" s="102"/>
      <c r="O64188" s="93"/>
      <c r="P64188" s="93"/>
    </row>
    <row r="64189" spans="14:16">
      <c r="N64189" s="102"/>
      <c r="O64189" s="93"/>
      <c r="P64189" s="93"/>
    </row>
    <row r="64190" spans="14:16">
      <c r="N64190" s="102"/>
      <c r="O64190" s="93"/>
      <c r="P64190" s="93"/>
    </row>
    <row r="64191" spans="14:16">
      <c r="N64191" s="102"/>
      <c r="O64191" s="93"/>
      <c r="P64191" s="93"/>
    </row>
    <row r="64192" spans="14:16">
      <c r="N64192" s="102"/>
      <c r="O64192" s="93"/>
      <c r="P64192" s="93"/>
    </row>
    <row r="64193" spans="14:16">
      <c r="N64193" s="102"/>
      <c r="O64193" s="93"/>
      <c r="P64193" s="93"/>
    </row>
    <row r="64194" spans="14:16">
      <c r="N64194" s="102"/>
      <c r="O64194" s="93"/>
      <c r="P64194" s="93"/>
    </row>
    <row r="64195" spans="14:16">
      <c r="N64195" s="102"/>
      <c r="O64195" s="93"/>
      <c r="P64195" s="93"/>
    </row>
    <row r="64196" spans="14:16">
      <c r="N64196" s="102"/>
      <c r="O64196" s="93"/>
      <c r="P64196" s="93"/>
    </row>
    <row r="64197" spans="14:16">
      <c r="N64197" s="102"/>
      <c r="O64197" s="93"/>
      <c r="P64197" s="93"/>
    </row>
    <row r="64198" spans="14:16">
      <c r="N64198" s="102"/>
      <c r="O64198" s="93"/>
      <c r="P64198" s="93"/>
    </row>
    <row r="64199" spans="14:16">
      <c r="N64199" s="102"/>
      <c r="O64199" s="93"/>
      <c r="P64199" s="93"/>
    </row>
    <row r="64200" spans="14:16">
      <c r="N64200" s="102"/>
      <c r="O64200" s="93"/>
      <c r="P64200" s="93"/>
    </row>
    <row r="64201" spans="14:16">
      <c r="N64201" s="102"/>
      <c r="O64201" s="93"/>
      <c r="P64201" s="93"/>
    </row>
    <row r="64202" spans="14:16">
      <c r="N64202" s="102"/>
      <c r="O64202" s="93"/>
      <c r="P64202" s="93"/>
    </row>
    <row r="64203" spans="14:16">
      <c r="N64203" s="102"/>
      <c r="O64203" s="93"/>
      <c r="P64203" s="93"/>
    </row>
    <row r="64204" spans="14:16">
      <c r="N64204" s="102"/>
      <c r="O64204" s="93"/>
      <c r="P64204" s="93"/>
    </row>
    <row r="64205" spans="14:16">
      <c r="N64205" s="102"/>
      <c r="O64205" s="93"/>
      <c r="P64205" s="93"/>
    </row>
    <row r="64206" spans="14:16">
      <c r="N64206" s="102"/>
      <c r="O64206" s="93"/>
      <c r="P64206" s="93"/>
    </row>
    <row r="64207" spans="14:16">
      <c r="N64207" s="102"/>
      <c r="O64207" s="93"/>
      <c r="P64207" s="93"/>
    </row>
    <row r="64208" spans="14:16">
      <c r="N64208" s="102"/>
      <c r="O64208" s="93"/>
      <c r="P64208" s="93"/>
    </row>
    <row r="64209" spans="14:16">
      <c r="N64209" s="102"/>
      <c r="O64209" s="93"/>
      <c r="P64209" s="93"/>
    </row>
    <row r="64210" spans="14:16">
      <c r="N64210" s="102"/>
      <c r="O64210" s="93"/>
      <c r="P64210" s="93"/>
    </row>
    <row r="64211" spans="14:16">
      <c r="N64211" s="102"/>
      <c r="O64211" s="93"/>
      <c r="P64211" s="93"/>
    </row>
    <row r="64212" spans="14:16">
      <c r="N64212" s="102"/>
      <c r="O64212" s="93"/>
      <c r="P64212" s="93"/>
    </row>
    <row r="64213" spans="14:16">
      <c r="N64213" s="102"/>
      <c r="O64213" s="93"/>
      <c r="P64213" s="93"/>
    </row>
    <row r="64214" spans="14:16">
      <c r="N64214" s="102"/>
      <c r="O64214" s="93"/>
      <c r="P64214" s="93"/>
    </row>
    <row r="64215" spans="14:16">
      <c r="N64215" s="102"/>
      <c r="O64215" s="93"/>
      <c r="P64215" s="93"/>
    </row>
    <row r="64216" spans="14:16">
      <c r="N64216" s="102"/>
      <c r="O64216" s="93"/>
      <c r="P64216" s="93"/>
    </row>
    <row r="64217" spans="14:16">
      <c r="N64217" s="102"/>
      <c r="O64217" s="93"/>
      <c r="P64217" s="93"/>
    </row>
    <row r="64218" spans="14:16">
      <c r="N64218" s="102"/>
      <c r="O64218" s="93"/>
      <c r="P64218" s="93"/>
    </row>
    <row r="64219" spans="14:16">
      <c r="N64219" s="102"/>
      <c r="O64219" s="93"/>
      <c r="P64219" s="93"/>
    </row>
    <row r="64220" spans="14:16">
      <c r="N64220" s="102"/>
      <c r="O64220" s="93"/>
      <c r="P64220" s="93"/>
    </row>
    <row r="64221" spans="14:16">
      <c r="N64221" s="102"/>
      <c r="O64221" s="93"/>
      <c r="P64221" s="93"/>
    </row>
    <row r="64222" spans="14:16">
      <c r="N64222" s="102"/>
      <c r="O64222" s="93"/>
      <c r="P64222" s="93"/>
    </row>
    <row r="64223" spans="14:16">
      <c r="N64223" s="102"/>
      <c r="O64223" s="93"/>
      <c r="P64223" s="93"/>
    </row>
    <row r="64224" spans="14:16">
      <c r="N64224" s="102"/>
      <c r="O64224" s="93"/>
      <c r="P64224" s="93"/>
    </row>
    <row r="64225" spans="14:16">
      <c r="N64225" s="102"/>
      <c r="O64225" s="93"/>
      <c r="P64225" s="93"/>
    </row>
    <row r="64226" spans="14:16">
      <c r="N64226" s="102"/>
      <c r="O64226" s="93"/>
      <c r="P64226" s="93"/>
    </row>
    <row r="64227" spans="14:16">
      <c r="N64227" s="102"/>
      <c r="O64227" s="93"/>
      <c r="P64227" s="93"/>
    </row>
    <row r="64228" spans="14:16">
      <c r="N64228" s="102"/>
      <c r="O64228" s="93"/>
      <c r="P64228" s="93"/>
    </row>
    <row r="64229" spans="14:16">
      <c r="N64229" s="102"/>
      <c r="O64229" s="93"/>
      <c r="P64229" s="93"/>
    </row>
    <row r="64230" spans="14:16">
      <c r="N64230" s="102"/>
      <c r="O64230" s="93"/>
      <c r="P64230" s="93"/>
    </row>
    <row r="64231" spans="14:16">
      <c r="N64231" s="102"/>
      <c r="O64231" s="93"/>
      <c r="P64231" s="93"/>
    </row>
    <row r="64232" spans="14:16">
      <c r="N64232" s="102"/>
      <c r="O64232" s="93"/>
      <c r="P64232" s="93"/>
    </row>
    <row r="64233" spans="14:16">
      <c r="N64233" s="102"/>
      <c r="O64233" s="93"/>
      <c r="P64233" s="93"/>
    </row>
    <row r="64234" spans="14:16">
      <c r="N64234" s="102"/>
      <c r="O64234" s="93"/>
      <c r="P64234" s="93"/>
    </row>
    <row r="64235" spans="14:16">
      <c r="N64235" s="102"/>
      <c r="O64235" s="93"/>
      <c r="P64235" s="93"/>
    </row>
    <row r="64236" spans="14:16">
      <c r="N64236" s="102"/>
      <c r="O64236" s="93"/>
      <c r="P64236" s="93"/>
    </row>
    <row r="64237" spans="14:16">
      <c r="N64237" s="102"/>
      <c r="O64237" s="93"/>
      <c r="P64237" s="93"/>
    </row>
    <row r="64238" spans="14:16">
      <c r="N64238" s="102"/>
      <c r="O64238" s="93"/>
      <c r="P64238" s="93"/>
    </row>
    <row r="64239" spans="14:16">
      <c r="N64239" s="102"/>
      <c r="O64239" s="93"/>
      <c r="P64239" s="93"/>
    </row>
    <row r="64240" spans="14:16">
      <c r="N64240" s="102"/>
      <c r="O64240" s="93"/>
      <c r="P64240" s="93"/>
    </row>
    <row r="64241" spans="14:16">
      <c r="N64241" s="102"/>
      <c r="O64241" s="93"/>
      <c r="P64241" s="93"/>
    </row>
    <row r="64242" spans="14:16">
      <c r="N64242" s="102"/>
      <c r="O64242" s="93"/>
      <c r="P64242" s="93"/>
    </row>
    <row r="64243" spans="14:16">
      <c r="N64243" s="102"/>
      <c r="O64243" s="93"/>
      <c r="P64243" s="93"/>
    </row>
    <row r="64244" spans="14:16">
      <c r="N64244" s="102"/>
      <c r="O64244" s="93"/>
      <c r="P64244" s="93"/>
    </row>
    <row r="64245" spans="14:16">
      <c r="N64245" s="102"/>
      <c r="O64245" s="93"/>
      <c r="P64245" s="93"/>
    </row>
    <row r="64246" spans="14:16">
      <c r="N64246" s="102"/>
      <c r="O64246" s="93"/>
      <c r="P64246" s="93"/>
    </row>
    <row r="64247" spans="14:16">
      <c r="N64247" s="102"/>
      <c r="O64247" s="93"/>
      <c r="P64247" s="93"/>
    </row>
    <row r="64248" spans="14:16">
      <c r="N64248" s="102"/>
      <c r="O64248" s="93"/>
      <c r="P64248" s="93"/>
    </row>
    <row r="64249" spans="14:16">
      <c r="N64249" s="102"/>
      <c r="O64249" s="93"/>
      <c r="P64249" s="93"/>
    </row>
    <row r="64250" spans="14:16">
      <c r="N64250" s="102"/>
      <c r="O64250" s="93"/>
      <c r="P64250" s="93"/>
    </row>
    <row r="64251" spans="14:16">
      <c r="N64251" s="102"/>
      <c r="O64251" s="93"/>
      <c r="P64251" s="93"/>
    </row>
    <row r="64252" spans="14:16">
      <c r="N64252" s="102"/>
      <c r="O64252" s="93"/>
      <c r="P64252" s="93"/>
    </row>
    <row r="64253" spans="14:16">
      <c r="N64253" s="102"/>
      <c r="O64253" s="93"/>
      <c r="P64253" s="93"/>
    </row>
    <row r="64254" spans="14:16">
      <c r="N64254" s="102"/>
      <c r="O64254" s="93"/>
      <c r="P64254" s="93"/>
    </row>
    <row r="64255" spans="14:16">
      <c r="N64255" s="102"/>
      <c r="O64255" s="93"/>
      <c r="P64255" s="93"/>
    </row>
    <row r="64256" spans="14:16">
      <c r="N64256" s="102"/>
      <c r="O64256" s="93"/>
      <c r="P64256" s="93"/>
    </row>
    <row r="64257" spans="14:16">
      <c r="N64257" s="102"/>
      <c r="O64257" s="93"/>
      <c r="P64257" s="93"/>
    </row>
    <row r="64258" spans="14:16">
      <c r="N64258" s="102"/>
      <c r="O64258" s="93"/>
      <c r="P64258" s="93"/>
    </row>
    <row r="64259" spans="14:16">
      <c r="N64259" s="102"/>
      <c r="O64259" s="93"/>
      <c r="P64259" s="93"/>
    </row>
    <row r="64260" spans="14:16">
      <c r="N64260" s="102"/>
      <c r="O64260" s="93"/>
      <c r="P64260" s="93"/>
    </row>
    <row r="64261" spans="14:16">
      <c r="N64261" s="102"/>
      <c r="O64261" s="93"/>
      <c r="P64261" s="93"/>
    </row>
    <row r="64262" spans="14:16">
      <c r="N64262" s="102"/>
      <c r="O64262" s="93"/>
      <c r="P64262" s="93"/>
    </row>
    <row r="64263" spans="14:16">
      <c r="N64263" s="102"/>
      <c r="O64263" s="93"/>
      <c r="P64263" s="93"/>
    </row>
    <row r="64264" spans="14:16">
      <c r="N64264" s="102"/>
      <c r="O64264" s="93"/>
      <c r="P64264" s="93"/>
    </row>
    <row r="64265" spans="14:16">
      <c r="N64265" s="102"/>
      <c r="O64265" s="93"/>
      <c r="P64265" s="93"/>
    </row>
    <row r="64266" spans="14:16">
      <c r="N64266" s="102"/>
      <c r="O64266" s="93"/>
      <c r="P64266" s="93"/>
    </row>
    <row r="64267" spans="14:16">
      <c r="N64267" s="102"/>
      <c r="O64267" s="93"/>
      <c r="P64267" s="93"/>
    </row>
    <row r="64268" spans="14:16">
      <c r="N64268" s="102"/>
      <c r="O64268" s="93"/>
      <c r="P64268" s="93"/>
    </row>
    <row r="64269" spans="14:16">
      <c r="N64269" s="102"/>
      <c r="O64269" s="93"/>
      <c r="P64269" s="93"/>
    </row>
    <row r="64270" spans="14:16">
      <c r="N64270" s="102"/>
      <c r="O64270" s="93"/>
      <c r="P64270" s="93"/>
    </row>
    <row r="64271" spans="14:16">
      <c r="N64271" s="102"/>
      <c r="O64271" s="93"/>
      <c r="P64271" s="93"/>
    </row>
    <row r="64272" spans="14:16">
      <c r="N64272" s="102"/>
      <c r="O64272" s="93"/>
      <c r="P64272" s="93"/>
    </row>
    <row r="64273" spans="14:16">
      <c r="N64273" s="102"/>
      <c r="O64273" s="93"/>
      <c r="P64273" s="93"/>
    </row>
    <row r="64274" spans="14:16">
      <c r="N64274" s="102"/>
      <c r="O64274" s="93"/>
      <c r="P64274" s="93"/>
    </row>
    <row r="64275" spans="14:16">
      <c r="N64275" s="102"/>
      <c r="O64275" s="93"/>
      <c r="P64275" s="93"/>
    </row>
    <row r="64276" spans="14:16">
      <c r="N64276" s="102"/>
      <c r="O64276" s="93"/>
      <c r="P64276" s="93"/>
    </row>
    <row r="64277" spans="14:16">
      <c r="N64277" s="102"/>
      <c r="O64277" s="93"/>
      <c r="P64277" s="93"/>
    </row>
    <row r="64278" spans="14:16">
      <c r="N64278" s="102"/>
      <c r="O64278" s="93"/>
      <c r="P64278" s="93"/>
    </row>
    <row r="64279" spans="14:16">
      <c r="N64279" s="102"/>
      <c r="O64279" s="93"/>
      <c r="P64279" s="93"/>
    </row>
    <row r="64280" spans="14:16">
      <c r="N64280" s="102"/>
      <c r="O64280" s="93"/>
      <c r="P64280" s="93"/>
    </row>
    <row r="64281" spans="14:16">
      <c r="N64281" s="102"/>
      <c r="O64281" s="93"/>
      <c r="P64281" s="93"/>
    </row>
    <row r="64282" spans="14:16">
      <c r="N64282" s="102"/>
      <c r="O64282" s="93"/>
      <c r="P64282" s="93"/>
    </row>
    <row r="64283" spans="14:16">
      <c r="N64283" s="102"/>
      <c r="O64283" s="93"/>
      <c r="P64283" s="93"/>
    </row>
    <row r="64284" spans="14:16">
      <c r="N64284" s="102"/>
      <c r="O64284" s="93"/>
      <c r="P64284" s="93"/>
    </row>
    <row r="64285" spans="14:16">
      <c r="N64285" s="102"/>
      <c r="O64285" s="93"/>
      <c r="P64285" s="93"/>
    </row>
    <row r="64286" spans="14:16">
      <c r="N64286" s="102"/>
      <c r="O64286" s="93"/>
      <c r="P64286" s="93"/>
    </row>
    <row r="64287" spans="14:16">
      <c r="N64287" s="102"/>
      <c r="O64287" s="93"/>
      <c r="P64287" s="93"/>
    </row>
    <row r="64288" spans="14:16">
      <c r="N64288" s="102"/>
      <c r="O64288" s="93"/>
      <c r="P64288" s="93"/>
    </row>
    <row r="64289" spans="14:16">
      <c r="N64289" s="102"/>
      <c r="O64289" s="93"/>
      <c r="P64289" s="93"/>
    </row>
    <row r="64290" spans="14:16">
      <c r="N64290" s="102"/>
      <c r="O64290" s="93"/>
      <c r="P64290" s="93"/>
    </row>
    <row r="64291" spans="14:16">
      <c r="N64291" s="102"/>
      <c r="O64291" s="93"/>
      <c r="P64291" s="93"/>
    </row>
    <row r="64292" spans="14:16">
      <c r="N64292" s="102"/>
      <c r="O64292" s="93"/>
      <c r="P64292" s="93"/>
    </row>
    <row r="64293" spans="14:16">
      <c r="N64293" s="102"/>
      <c r="O64293" s="93"/>
      <c r="P64293" s="93"/>
    </row>
    <row r="64294" spans="14:16">
      <c r="N64294" s="102"/>
      <c r="O64294" s="93"/>
      <c r="P64294" s="93"/>
    </row>
    <row r="64295" spans="14:16">
      <c r="N64295" s="102"/>
      <c r="O64295" s="93"/>
      <c r="P64295" s="93"/>
    </row>
    <row r="64296" spans="14:16">
      <c r="N64296" s="102"/>
      <c r="O64296" s="93"/>
      <c r="P64296" s="93"/>
    </row>
    <row r="64297" spans="14:16">
      <c r="N64297" s="102"/>
      <c r="O64297" s="93"/>
      <c r="P64297" s="93"/>
    </row>
    <row r="64298" spans="14:16">
      <c r="N64298" s="102"/>
      <c r="O64298" s="93"/>
      <c r="P64298" s="93"/>
    </row>
    <row r="64299" spans="14:16">
      <c r="N64299" s="102"/>
      <c r="O64299" s="93"/>
      <c r="P64299" s="93"/>
    </row>
    <row r="64300" spans="14:16">
      <c r="N64300" s="102"/>
      <c r="O64300" s="93"/>
      <c r="P64300" s="93"/>
    </row>
    <row r="64301" spans="14:16">
      <c r="N64301" s="102"/>
      <c r="O64301" s="93"/>
      <c r="P64301" s="93"/>
    </row>
    <row r="64302" spans="14:16">
      <c r="N64302" s="102"/>
      <c r="O64302" s="93"/>
      <c r="P64302" s="93"/>
    </row>
    <row r="64303" spans="14:16">
      <c r="N64303" s="102"/>
      <c r="O64303" s="93"/>
      <c r="P64303" s="93"/>
    </row>
    <row r="64304" spans="14:16">
      <c r="N64304" s="102"/>
      <c r="O64304" s="93"/>
      <c r="P64304" s="93"/>
    </row>
    <row r="64305" spans="14:16">
      <c r="N64305" s="102"/>
      <c r="O64305" s="93"/>
      <c r="P64305" s="93"/>
    </row>
    <row r="64306" spans="14:16">
      <c r="N64306" s="102"/>
      <c r="O64306" s="93"/>
      <c r="P64306" s="93"/>
    </row>
    <row r="64307" spans="14:16">
      <c r="N64307" s="102"/>
      <c r="O64307" s="93"/>
      <c r="P64307" s="93"/>
    </row>
    <row r="64308" spans="14:16">
      <c r="N64308" s="102"/>
      <c r="O64308" s="93"/>
      <c r="P64308" s="93"/>
    </row>
    <row r="64309" spans="14:16">
      <c r="N64309" s="102"/>
      <c r="O64309" s="93"/>
      <c r="P64309" s="93"/>
    </row>
    <row r="64310" spans="14:16">
      <c r="N64310" s="102"/>
      <c r="O64310" s="93"/>
      <c r="P64310" s="93"/>
    </row>
    <row r="64311" spans="14:16">
      <c r="N64311" s="102"/>
      <c r="O64311" s="93"/>
      <c r="P64311" s="93"/>
    </row>
    <row r="64312" spans="14:16">
      <c r="N64312" s="102"/>
      <c r="O64312" s="93"/>
      <c r="P64312" s="93"/>
    </row>
    <row r="64313" spans="14:16">
      <c r="N64313" s="102"/>
      <c r="O64313" s="93"/>
      <c r="P64313" s="93"/>
    </row>
    <row r="64314" spans="14:16">
      <c r="N64314" s="102"/>
      <c r="O64314" s="93"/>
      <c r="P64314" s="93"/>
    </row>
    <row r="64315" spans="14:16">
      <c r="N64315" s="102"/>
      <c r="O64315" s="93"/>
      <c r="P64315" s="93"/>
    </row>
    <row r="64316" spans="14:16">
      <c r="N64316" s="102"/>
      <c r="O64316" s="93"/>
      <c r="P64316" s="93"/>
    </row>
    <row r="64317" spans="14:16">
      <c r="N64317" s="102"/>
      <c r="O64317" s="93"/>
      <c r="P64317" s="93"/>
    </row>
    <row r="64318" spans="14:16">
      <c r="N64318" s="102"/>
      <c r="O64318" s="93"/>
      <c r="P64318" s="93"/>
    </row>
    <row r="64319" spans="14:16">
      <c r="N64319" s="102"/>
      <c r="O64319" s="93"/>
      <c r="P64319" s="93"/>
    </row>
    <row r="64320" spans="14:16">
      <c r="N64320" s="102"/>
      <c r="O64320" s="93"/>
      <c r="P64320" s="93"/>
    </row>
    <row r="64321" spans="14:16">
      <c r="N64321" s="102"/>
      <c r="O64321" s="93"/>
      <c r="P64321" s="93"/>
    </row>
    <row r="64322" spans="14:16">
      <c r="N64322" s="102"/>
      <c r="O64322" s="93"/>
      <c r="P64322" s="93"/>
    </row>
    <row r="64323" spans="14:16">
      <c r="N64323" s="102"/>
      <c r="O64323" s="93"/>
      <c r="P64323" s="93"/>
    </row>
    <row r="64324" spans="14:16">
      <c r="N64324" s="102"/>
      <c r="O64324" s="93"/>
      <c r="P64324" s="93"/>
    </row>
    <row r="64325" spans="14:16">
      <c r="N64325" s="102"/>
      <c r="O64325" s="93"/>
      <c r="P64325" s="93"/>
    </row>
    <row r="64326" spans="14:16">
      <c r="N64326" s="102"/>
      <c r="O64326" s="93"/>
      <c r="P64326" s="93"/>
    </row>
    <row r="64327" spans="14:16">
      <c r="N64327" s="102"/>
      <c r="O64327" s="93"/>
      <c r="P64327" s="93"/>
    </row>
    <row r="64328" spans="14:16">
      <c r="N64328" s="102"/>
      <c r="O64328" s="93"/>
      <c r="P64328" s="93"/>
    </row>
    <row r="64329" spans="14:16">
      <c r="N64329" s="102"/>
      <c r="O64329" s="93"/>
      <c r="P64329" s="93"/>
    </row>
    <row r="64330" spans="14:16">
      <c r="N64330" s="102"/>
      <c r="O64330" s="93"/>
      <c r="P64330" s="93"/>
    </row>
    <row r="64331" spans="14:16">
      <c r="N64331" s="102"/>
      <c r="O64331" s="93"/>
      <c r="P64331" s="93"/>
    </row>
    <row r="64332" spans="14:16">
      <c r="N64332" s="102"/>
      <c r="O64332" s="93"/>
      <c r="P64332" s="93"/>
    </row>
    <row r="64333" spans="14:16">
      <c r="N64333" s="102"/>
      <c r="O64333" s="93"/>
      <c r="P64333" s="93"/>
    </row>
    <row r="64334" spans="14:16">
      <c r="N64334" s="102"/>
      <c r="O64334" s="93"/>
      <c r="P64334" s="93"/>
    </row>
    <row r="64335" spans="14:16">
      <c r="N64335" s="102"/>
      <c r="O64335" s="93"/>
      <c r="P64335" s="93"/>
    </row>
    <row r="64336" spans="14:16">
      <c r="N64336" s="102"/>
      <c r="O64336" s="93"/>
      <c r="P64336" s="93"/>
    </row>
    <row r="64337" spans="14:16">
      <c r="N64337" s="102"/>
      <c r="O64337" s="93"/>
      <c r="P64337" s="93"/>
    </row>
    <row r="64338" spans="14:16">
      <c r="N64338" s="102"/>
      <c r="O64338" s="93"/>
      <c r="P64338" s="93"/>
    </row>
    <row r="64339" spans="14:16">
      <c r="N64339" s="102"/>
      <c r="O64339" s="93"/>
      <c r="P64339" s="93"/>
    </row>
    <row r="64340" spans="14:16">
      <c r="N64340" s="102"/>
      <c r="O64340" s="93"/>
      <c r="P64340" s="93"/>
    </row>
    <row r="64341" spans="14:16">
      <c r="N64341" s="102"/>
      <c r="O64341" s="93"/>
      <c r="P64341" s="93"/>
    </row>
    <row r="64342" spans="14:16">
      <c r="N64342" s="102"/>
      <c r="O64342" s="93"/>
      <c r="P64342" s="93"/>
    </row>
    <row r="64343" spans="14:16">
      <c r="N64343" s="102"/>
      <c r="O64343" s="93"/>
      <c r="P64343" s="93"/>
    </row>
    <row r="64344" spans="14:16">
      <c r="N64344" s="102"/>
      <c r="O64344" s="93"/>
      <c r="P64344" s="93"/>
    </row>
    <row r="64345" spans="14:16">
      <c r="N64345" s="102"/>
      <c r="O64345" s="93"/>
      <c r="P64345" s="93"/>
    </row>
    <row r="64346" spans="14:16">
      <c r="N64346" s="102"/>
      <c r="O64346" s="93"/>
      <c r="P64346" s="93"/>
    </row>
    <row r="64347" spans="14:16">
      <c r="N64347" s="102"/>
      <c r="O64347" s="93"/>
      <c r="P64347" s="93"/>
    </row>
    <row r="64348" spans="14:16">
      <c r="N64348" s="102"/>
      <c r="O64348" s="93"/>
      <c r="P64348" s="93"/>
    </row>
    <row r="64349" spans="14:16">
      <c r="N64349" s="102"/>
      <c r="O64349" s="93"/>
      <c r="P64349" s="93"/>
    </row>
    <row r="64350" spans="14:16">
      <c r="N64350" s="102"/>
      <c r="O64350" s="93"/>
      <c r="P64350" s="93"/>
    </row>
    <row r="64351" spans="14:16">
      <c r="N64351" s="102"/>
      <c r="O64351" s="93"/>
      <c r="P64351" s="93"/>
    </row>
    <row r="64352" spans="14:16">
      <c r="N64352" s="102"/>
      <c r="O64352" s="93"/>
      <c r="P64352" s="93"/>
    </row>
    <row r="64353" spans="14:16">
      <c r="N64353" s="102"/>
      <c r="O64353" s="93"/>
      <c r="P64353" s="93"/>
    </row>
    <row r="64354" spans="14:16">
      <c r="N64354" s="102"/>
      <c r="O64354" s="93"/>
      <c r="P64354" s="93"/>
    </row>
    <row r="64355" spans="14:16">
      <c r="N64355" s="102"/>
      <c r="O64355" s="93"/>
      <c r="P64355" s="93"/>
    </row>
    <row r="64356" spans="14:16">
      <c r="N64356" s="102"/>
      <c r="O64356" s="93"/>
      <c r="P64356" s="93"/>
    </row>
    <row r="64357" spans="14:16">
      <c r="N64357" s="102"/>
      <c r="O64357" s="93"/>
      <c r="P64357" s="93"/>
    </row>
    <row r="64358" spans="14:16">
      <c r="N64358" s="102"/>
      <c r="O64358" s="93"/>
      <c r="P64358" s="93"/>
    </row>
    <row r="64359" spans="14:16">
      <c r="N64359" s="102"/>
      <c r="O64359" s="93"/>
      <c r="P64359" s="93"/>
    </row>
    <row r="64360" spans="14:16">
      <c r="N64360" s="102"/>
      <c r="O64360" s="93"/>
      <c r="P64360" s="93"/>
    </row>
    <row r="64361" spans="14:16">
      <c r="N64361" s="102"/>
      <c r="O64361" s="93"/>
      <c r="P64361" s="93"/>
    </row>
    <row r="64362" spans="14:16">
      <c r="N64362" s="102"/>
      <c r="O64362" s="93"/>
      <c r="P64362" s="93"/>
    </row>
    <row r="64363" spans="14:16">
      <c r="N64363" s="102"/>
      <c r="O64363" s="93"/>
      <c r="P64363" s="93"/>
    </row>
    <row r="64364" spans="14:16">
      <c r="N64364" s="102"/>
      <c r="O64364" s="93"/>
      <c r="P64364" s="93"/>
    </row>
    <row r="64365" spans="14:16">
      <c r="N64365" s="102"/>
      <c r="O64365" s="93"/>
      <c r="P64365" s="93"/>
    </row>
    <row r="64366" spans="14:16">
      <c r="N64366" s="102"/>
      <c r="O64366" s="93"/>
      <c r="P64366" s="93"/>
    </row>
    <row r="64367" spans="14:16">
      <c r="N64367" s="102"/>
      <c r="O64367" s="93"/>
      <c r="P64367" s="93"/>
    </row>
    <row r="64368" spans="14:16">
      <c r="N64368" s="102"/>
      <c r="O64368" s="93"/>
      <c r="P64368" s="93"/>
    </row>
    <row r="64369" spans="14:16">
      <c r="N64369" s="102"/>
      <c r="O64369" s="93"/>
      <c r="P64369" s="93"/>
    </row>
    <row r="64370" spans="14:16">
      <c r="N64370" s="102"/>
      <c r="O64370" s="93"/>
      <c r="P64370" s="93"/>
    </row>
    <row r="64371" spans="14:16">
      <c r="N64371" s="102"/>
      <c r="O64371" s="93"/>
      <c r="P64371" s="93"/>
    </row>
    <row r="64372" spans="14:16">
      <c r="N64372" s="102"/>
      <c r="O64372" s="93"/>
      <c r="P64372" s="93"/>
    </row>
    <row r="64373" spans="14:16">
      <c r="N64373" s="102"/>
      <c r="O64373" s="93"/>
      <c r="P64373" s="93"/>
    </row>
    <row r="64374" spans="14:16">
      <c r="N64374" s="102"/>
      <c r="O64374" s="93"/>
      <c r="P64374" s="93"/>
    </row>
    <row r="64375" spans="14:16">
      <c r="N64375" s="102"/>
      <c r="O64375" s="93"/>
      <c r="P64375" s="93"/>
    </row>
    <row r="64376" spans="14:16">
      <c r="N64376" s="102"/>
      <c r="O64376" s="93"/>
      <c r="P64376" s="93"/>
    </row>
    <row r="64377" spans="14:16">
      <c r="N64377" s="102"/>
      <c r="O64377" s="93"/>
      <c r="P64377" s="93"/>
    </row>
    <row r="64378" spans="14:16">
      <c r="N64378" s="102"/>
      <c r="O64378" s="93"/>
      <c r="P64378" s="93"/>
    </row>
    <row r="64379" spans="14:16">
      <c r="N64379" s="102"/>
      <c r="O64379" s="93"/>
      <c r="P64379" s="93"/>
    </row>
    <row r="64380" spans="14:16">
      <c r="N64380" s="102"/>
      <c r="O64380" s="93"/>
      <c r="P64380" s="93"/>
    </row>
    <row r="64381" spans="14:16">
      <c r="N64381" s="102"/>
      <c r="O64381" s="93"/>
      <c r="P64381" s="93"/>
    </row>
    <row r="64382" spans="14:16">
      <c r="N64382" s="102"/>
      <c r="O64382" s="93"/>
      <c r="P64382" s="93"/>
    </row>
    <row r="64383" spans="14:16">
      <c r="N64383" s="102"/>
      <c r="O64383" s="93"/>
      <c r="P64383" s="93"/>
    </row>
    <row r="64384" spans="14:16">
      <c r="N64384" s="102"/>
      <c r="O64384" s="93"/>
      <c r="P64384" s="93"/>
    </row>
    <row r="64385" spans="14:16">
      <c r="N64385" s="102"/>
      <c r="O64385" s="93"/>
      <c r="P64385" s="93"/>
    </row>
    <row r="64386" spans="14:16">
      <c r="N64386" s="102"/>
      <c r="O64386" s="93"/>
      <c r="P64386" s="93"/>
    </row>
    <row r="64387" spans="14:16">
      <c r="N64387" s="102"/>
      <c r="O64387" s="93"/>
      <c r="P64387" s="93"/>
    </row>
    <row r="64388" spans="14:16">
      <c r="N64388" s="102"/>
      <c r="O64388" s="93"/>
      <c r="P64388" s="93"/>
    </row>
    <row r="64389" spans="14:16">
      <c r="N64389" s="102"/>
      <c r="O64389" s="93"/>
      <c r="P64389" s="93"/>
    </row>
    <row r="64390" spans="14:16">
      <c r="N64390" s="102"/>
      <c r="O64390" s="93"/>
      <c r="P64390" s="93"/>
    </row>
    <row r="64391" spans="14:16">
      <c r="N64391" s="102"/>
      <c r="O64391" s="93"/>
      <c r="P64391" s="93"/>
    </row>
    <row r="64392" spans="14:16">
      <c r="N64392" s="102"/>
      <c r="O64392" s="93"/>
      <c r="P64392" s="93"/>
    </row>
    <row r="64393" spans="14:16">
      <c r="N64393" s="102"/>
      <c r="O64393" s="93"/>
      <c r="P64393" s="93"/>
    </row>
    <row r="64394" spans="14:16">
      <c r="N64394" s="102"/>
      <c r="O64394" s="93"/>
      <c r="P64394" s="93"/>
    </row>
    <row r="64395" spans="14:16">
      <c r="N64395" s="102"/>
      <c r="O64395" s="93"/>
      <c r="P64395" s="93"/>
    </row>
    <row r="64396" spans="14:16">
      <c r="N64396" s="102"/>
      <c r="O64396" s="93"/>
      <c r="P64396" s="93"/>
    </row>
    <row r="64397" spans="14:16">
      <c r="N64397" s="102"/>
      <c r="O64397" s="93"/>
      <c r="P64397" s="93"/>
    </row>
    <row r="64398" spans="14:16">
      <c r="N64398" s="102"/>
      <c r="O64398" s="93"/>
      <c r="P64398" s="93"/>
    </row>
    <row r="64399" spans="14:16">
      <c r="N64399" s="102"/>
      <c r="O64399" s="93"/>
      <c r="P64399" s="93"/>
    </row>
    <row r="64400" spans="14:16">
      <c r="N64400" s="102"/>
      <c r="O64400" s="93"/>
      <c r="P64400" s="93"/>
    </row>
    <row r="64401" spans="14:16">
      <c r="N64401" s="102"/>
      <c r="O64401" s="93"/>
      <c r="P64401" s="93"/>
    </row>
    <row r="64402" spans="14:16">
      <c r="N64402" s="102"/>
      <c r="O64402" s="93"/>
      <c r="P64402" s="93"/>
    </row>
    <row r="64403" spans="14:16">
      <c r="N64403" s="102"/>
      <c r="O64403" s="93"/>
      <c r="P64403" s="93"/>
    </row>
    <row r="64404" spans="14:16">
      <c r="N64404" s="102"/>
      <c r="O64404" s="93"/>
      <c r="P64404" s="93"/>
    </row>
    <row r="64405" spans="14:16">
      <c r="N64405" s="102"/>
      <c r="O64405" s="93"/>
      <c r="P64405" s="93"/>
    </row>
    <row r="64406" spans="14:16">
      <c r="N64406" s="102"/>
      <c r="O64406" s="93"/>
      <c r="P64406" s="93"/>
    </row>
    <row r="64407" spans="14:16">
      <c r="N64407" s="102"/>
      <c r="O64407" s="93"/>
      <c r="P64407" s="93"/>
    </row>
    <row r="64408" spans="14:16">
      <c r="N64408" s="102"/>
      <c r="O64408" s="93"/>
      <c r="P64408" s="93"/>
    </row>
    <row r="64409" spans="14:16">
      <c r="N64409" s="102"/>
      <c r="O64409" s="93"/>
      <c r="P64409" s="93"/>
    </row>
    <row r="64410" spans="14:16">
      <c r="N64410" s="102"/>
      <c r="O64410" s="93"/>
      <c r="P64410" s="93"/>
    </row>
    <row r="64411" spans="14:16">
      <c r="N64411" s="102"/>
      <c r="O64411" s="93"/>
      <c r="P64411" s="93"/>
    </row>
    <row r="64412" spans="14:16">
      <c r="N64412" s="102"/>
      <c r="O64412" s="93"/>
      <c r="P64412" s="93"/>
    </row>
    <row r="64413" spans="14:16">
      <c r="N64413" s="102"/>
      <c r="O64413" s="93"/>
      <c r="P64413" s="93"/>
    </row>
    <row r="64414" spans="14:16">
      <c r="N64414" s="102"/>
      <c r="O64414" s="93"/>
      <c r="P64414" s="93"/>
    </row>
    <row r="64415" spans="14:16">
      <c r="N64415" s="102"/>
      <c r="O64415" s="93"/>
      <c r="P64415" s="93"/>
    </row>
    <row r="64416" spans="14:16">
      <c r="N64416" s="102"/>
      <c r="O64416" s="93"/>
      <c r="P64416" s="93"/>
    </row>
    <row r="64417" spans="14:16">
      <c r="N64417" s="102"/>
      <c r="O64417" s="93"/>
      <c r="P64417" s="93"/>
    </row>
    <row r="64418" spans="14:16">
      <c r="N64418" s="102"/>
      <c r="O64418" s="93"/>
      <c r="P64418" s="93"/>
    </row>
    <row r="64419" spans="14:16">
      <c r="N64419" s="102"/>
      <c r="O64419" s="93"/>
      <c r="P64419" s="93"/>
    </row>
    <row r="64420" spans="14:16">
      <c r="N64420" s="102"/>
      <c r="O64420" s="93"/>
      <c r="P64420" s="93"/>
    </row>
    <row r="64421" spans="14:16">
      <c r="N64421" s="102"/>
      <c r="O64421" s="93"/>
      <c r="P64421" s="93"/>
    </row>
    <row r="64422" spans="14:16">
      <c r="N64422" s="102"/>
      <c r="O64422" s="93"/>
      <c r="P64422" s="93"/>
    </row>
    <row r="64423" spans="14:16">
      <c r="N64423" s="102"/>
      <c r="O64423" s="93"/>
      <c r="P64423" s="93"/>
    </row>
    <row r="64424" spans="14:16">
      <c r="N64424" s="102"/>
      <c r="O64424" s="93"/>
      <c r="P64424" s="93"/>
    </row>
    <row r="64425" spans="14:16">
      <c r="N64425" s="102"/>
      <c r="O64425" s="93"/>
      <c r="P64425" s="93"/>
    </row>
    <row r="64426" spans="14:16">
      <c r="N64426" s="102"/>
      <c r="O64426" s="93"/>
      <c r="P64426" s="93"/>
    </row>
    <row r="64427" spans="14:16">
      <c r="N64427" s="102"/>
      <c r="O64427" s="93"/>
      <c r="P64427" s="93"/>
    </row>
    <row r="64428" spans="14:16">
      <c r="N64428" s="102"/>
      <c r="O64428" s="93"/>
      <c r="P64428" s="93"/>
    </row>
    <row r="64429" spans="14:16">
      <c r="N64429" s="102"/>
      <c r="O64429" s="93"/>
      <c r="P64429" s="93"/>
    </row>
    <row r="64430" spans="14:16">
      <c r="N64430" s="102"/>
      <c r="O64430" s="93"/>
      <c r="P64430" s="93"/>
    </row>
    <row r="64431" spans="14:16">
      <c r="N64431" s="102"/>
      <c r="O64431" s="93"/>
      <c r="P64431" s="93"/>
    </row>
    <row r="64432" spans="14:16">
      <c r="N64432" s="102"/>
      <c r="O64432" s="93"/>
      <c r="P64432" s="93"/>
    </row>
    <row r="64433" spans="14:16">
      <c r="N64433" s="102"/>
      <c r="O64433" s="93"/>
      <c r="P64433" s="93"/>
    </row>
    <row r="64434" spans="14:16">
      <c r="N64434" s="102"/>
      <c r="O64434" s="93"/>
      <c r="P64434" s="93"/>
    </row>
    <row r="64435" spans="14:16">
      <c r="N64435" s="102"/>
      <c r="O64435" s="93"/>
      <c r="P64435" s="93"/>
    </row>
    <row r="64436" spans="14:16">
      <c r="N64436" s="102"/>
      <c r="O64436" s="93"/>
      <c r="P64436" s="93"/>
    </row>
    <row r="64437" spans="14:16">
      <c r="N64437" s="102"/>
      <c r="O64437" s="93"/>
      <c r="P64437" s="93"/>
    </row>
    <row r="64438" spans="14:16">
      <c r="N64438" s="102"/>
      <c r="O64438" s="93"/>
      <c r="P64438" s="93"/>
    </row>
    <row r="64439" spans="14:16">
      <c r="N64439" s="102"/>
      <c r="O64439" s="93"/>
      <c r="P64439" s="93"/>
    </row>
    <row r="64440" spans="14:16">
      <c r="N64440" s="102"/>
      <c r="O64440" s="93"/>
      <c r="P64440" s="93"/>
    </row>
    <row r="64441" spans="14:16">
      <c r="N64441" s="102"/>
      <c r="O64441" s="93"/>
      <c r="P64441" s="93"/>
    </row>
    <row r="64442" spans="14:16">
      <c r="N64442" s="102"/>
      <c r="O64442" s="93"/>
      <c r="P64442" s="93"/>
    </row>
    <row r="64443" spans="14:16">
      <c r="N64443" s="102"/>
      <c r="O64443" s="93"/>
      <c r="P64443" s="93"/>
    </row>
    <row r="64444" spans="14:16">
      <c r="N64444" s="102"/>
      <c r="O64444" s="93"/>
      <c r="P64444" s="93"/>
    </row>
    <row r="64445" spans="14:16">
      <c r="N64445" s="102"/>
      <c r="O64445" s="93"/>
      <c r="P64445" s="93"/>
    </row>
    <row r="64446" spans="14:16">
      <c r="N64446" s="102"/>
      <c r="O64446" s="93"/>
      <c r="P64446" s="93"/>
    </row>
    <row r="64447" spans="14:16">
      <c r="N64447" s="102"/>
      <c r="O64447" s="93"/>
      <c r="P64447" s="93"/>
    </row>
    <row r="64448" spans="14:16">
      <c r="N64448" s="102"/>
      <c r="O64448" s="93"/>
      <c r="P64448" s="93"/>
    </row>
    <row r="64449" spans="14:16">
      <c r="N64449" s="102"/>
      <c r="O64449" s="93"/>
      <c r="P64449" s="93"/>
    </row>
    <row r="64450" spans="14:16">
      <c r="N64450" s="102"/>
      <c r="O64450" s="93"/>
      <c r="P64450" s="93"/>
    </row>
    <row r="64451" spans="14:16">
      <c r="N64451" s="102"/>
      <c r="O64451" s="93"/>
      <c r="P64451" s="93"/>
    </row>
    <row r="64452" spans="14:16">
      <c r="N64452" s="102"/>
      <c r="O64452" s="93"/>
      <c r="P64452" s="93"/>
    </row>
    <row r="64453" spans="14:16">
      <c r="N64453" s="102"/>
      <c r="O64453" s="93"/>
      <c r="P64453" s="93"/>
    </row>
    <row r="64454" spans="14:16">
      <c r="N64454" s="102"/>
      <c r="O64454" s="93"/>
      <c r="P64454" s="93"/>
    </row>
    <row r="64455" spans="14:16">
      <c r="N64455" s="102"/>
      <c r="O64455" s="93"/>
      <c r="P64455" s="93"/>
    </row>
    <row r="64456" spans="14:16">
      <c r="N64456" s="102"/>
      <c r="O64456" s="93"/>
      <c r="P64456" s="93"/>
    </row>
    <row r="64457" spans="14:16">
      <c r="N64457" s="102"/>
      <c r="O64457" s="93"/>
      <c r="P64457" s="93"/>
    </row>
    <row r="64458" spans="14:16">
      <c r="N64458" s="102"/>
      <c r="O64458" s="93"/>
      <c r="P64458" s="93"/>
    </row>
    <row r="64459" spans="14:16">
      <c r="N64459" s="102"/>
      <c r="O64459" s="93"/>
      <c r="P64459" s="93"/>
    </row>
    <row r="64460" spans="14:16">
      <c r="N64460" s="102"/>
      <c r="O64460" s="93"/>
      <c r="P64460" s="93"/>
    </row>
    <row r="64461" spans="14:16">
      <c r="N64461" s="102"/>
      <c r="O64461" s="93"/>
      <c r="P64461" s="93"/>
    </row>
    <row r="64462" spans="14:16">
      <c r="N64462" s="102"/>
      <c r="O64462" s="93"/>
      <c r="P64462" s="93"/>
    </row>
    <row r="64463" spans="14:16">
      <c r="N64463" s="102"/>
      <c r="O64463" s="93"/>
      <c r="P64463" s="93"/>
    </row>
    <row r="64464" spans="14:16">
      <c r="N64464" s="102"/>
      <c r="O64464" s="93"/>
      <c r="P64464" s="93"/>
    </row>
    <row r="64465" spans="14:16">
      <c r="N64465" s="102"/>
      <c r="O64465" s="93"/>
      <c r="P64465" s="93"/>
    </row>
    <row r="64466" spans="14:16">
      <c r="N64466" s="102"/>
      <c r="O64466" s="93"/>
      <c r="P64466" s="93"/>
    </row>
    <row r="64467" spans="14:16">
      <c r="N64467" s="102"/>
      <c r="O64467" s="93"/>
      <c r="P64467" s="93"/>
    </row>
    <row r="64468" spans="14:16">
      <c r="N64468" s="102"/>
      <c r="O64468" s="93"/>
      <c r="P64468" s="93"/>
    </row>
    <row r="64469" spans="14:16">
      <c r="N64469" s="102"/>
      <c r="O64469" s="93"/>
      <c r="P64469" s="93"/>
    </row>
    <row r="64470" spans="14:16">
      <c r="N64470" s="102"/>
      <c r="O64470" s="93"/>
      <c r="P64470" s="93"/>
    </row>
    <row r="64471" spans="14:16">
      <c r="N64471" s="102"/>
      <c r="O64471" s="93"/>
      <c r="P64471" s="93"/>
    </row>
    <row r="64472" spans="14:16">
      <c r="N64472" s="102"/>
      <c r="O64472" s="93"/>
      <c r="P64472" s="93"/>
    </row>
    <row r="64473" spans="14:16">
      <c r="N64473" s="102"/>
      <c r="O64473" s="93"/>
      <c r="P64473" s="93"/>
    </row>
    <row r="64474" spans="14:16">
      <c r="N64474" s="102"/>
      <c r="O64474" s="93"/>
      <c r="P64474" s="93"/>
    </row>
    <row r="64475" spans="14:16">
      <c r="N64475" s="102"/>
      <c r="O64475" s="93"/>
      <c r="P64475" s="93"/>
    </row>
    <row r="64476" spans="14:16">
      <c r="N64476" s="102"/>
      <c r="O64476" s="93"/>
      <c r="P64476" s="93"/>
    </row>
    <row r="64477" spans="14:16">
      <c r="N64477" s="102"/>
      <c r="O64477" s="93"/>
      <c r="P64477" s="93"/>
    </row>
    <row r="64478" spans="14:16">
      <c r="N64478" s="102"/>
      <c r="O64478" s="93"/>
      <c r="P64478" s="93"/>
    </row>
    <row r="64479" spans="14:16">
      <c r="N64479" s="102"/>
      <c r="O64479" s="93"/>
      <c r="P64479" s="93"/>
    </row>
    <row r="64480" spans="14:16">
      <c r="N64480" s="102"/>
      <c r="O64480" s="93"/>
      <c r="P64480" s="93"/>
    </row>
    <row r="64481" spans="14:16">
      <c r="N64481" s="102"/>
      <c r="O64481" s="93"/>
      <c r="P64481" s="93"/>
    </row>
    <row r="64482" spans="14:16">
      <c r="N64482" s="102"/>
      <c r="O64482" s="93"/>
      <c r="P64482" s="93"/>
    </row>
    <row r="64483" spans="14:16">
      <c r="N64483" s="102"/>
      <c r="O64483" s="93"/>
      <c r="P64483" s="93"/>
    </row>
    <row r="64484" spans="14:16">
      <c r="N64484" s="102"/>
      <c r="O64484" s="93"/>
      <c r="P64484" s="93"/>
    </row>
    <row r="64485" spans="14:16">
      <c r="N64485" s="102"/>
      <c r="O64485" s="93"/>
      <c r="P64485" s="93"/>
    </row>
    <row r="64486" spans="14:16">
      <c r="N64486" s="102"/>
      <c r="O64486" s="93"/>
      <c r="P64486" s="93"/>
    </row>
    <row r="64487" spans="14:16">
      <c r="N64487" s="102"/>
      <c r="O64487" s="93"/>
      <c r="P64487" s="93"/>
    </row>
    <row r="64488" spans="14:16">
      <c r="N64488" s="102"/>
      <c r="O64488" s="93"/>
      <c r="P64488" s="93"/>
    </row>
    <row r="64489" spans="14:16">
      <c r="N64489" s="102"/>
      <c r="O64489" s="93"/>
      <c r="P64489" s="93"/>
    </row>
    <row r="64490" spans="14:16">
      <c r="N64490" s="102"/>
      <c r="O64490" s="93"/>
      <c r="P64490" s="93"/>
    </row>
    <row r="64491" spans="14:16">
      <c r="N64491" s="102"/>
      <c r="O64491" s="93"/>
      <c r="P64491" s="93"/>
    </row>
    <row r="64492" spans="14:16">
      <c r="N64492" s="102"/>
      <c r="O64492" s="93"/>
      <c r="P64492" s="93"/>
    </row>
    <row r="64493" spans="14:16">
      <c r="N64493" s="102"/>
      <c r="O64493" s="93"/>
      <c r="P64493" s="93"/>
    </row>
    <row r="64494" spans="14:16">
      <c r="N64494" s="102"/>
      <c r="O64494" s="93"/>
      <c r="P64494" s="93"/>
    </row>
    <row r="64495" spans="14:16">
      <c r="N64495" s="102"/>
      <c r="O64495" s="93"/>
      <c r="P64495" s="93"/>
    </row>
    <row r="64496" spans="14:16">
      <c r="N64496" s="102"/>
      <c r="O64496" s="93"/>
      <c r="P64496" s="93"/>
    </row>
    <row r="64497" spans="14:16">
      <c r="N64497" s="102"/>
      <c r="O64497" s="93"/>
      <c r="P64497" s="93"/>
    </row>
    <row r="64498" spans="14:16">
      <c r="N64498" s="102"/>
      <c r="O64498" s="93"/>
      <c r="P64498" s="93"/>
    </row>
    <row r="64499" spans="14:16">
      <c r="N64499" s="102"/>
      <c r="O64499" s="93"/>
      <c r="P64499" s="93"/>
    </row>
    <row r="64500" spans="14:16">
      <c r="N64500" s="102"/>
      <c r="O64500" s="93"/>
      <c r="P64500" s="93"/>
    </row>
    <row r="64501" spans="14:16">
      <c r="N64501" s="102"/>
      <c r="O64501" s="93"/>
      <c r="P64501" s="93"/>
    </row>
    <row r="64502" spans="14:16">
      <c r="N64502" s="102"/>
      <c r="O64502" s="93"/>
      <c r="P64502" s="93"/>
    </row>
    <row r="64503" spans="14:16">
      <c r="N64503" s="102"/>
      <c r="O64503" s="93"/>
      <c r="P64503" s="93"/>
    </row>
    <row r="64504" spans="14:16">
      <c r="N64504" s="102"/>
      <c r="O64504" s="93"/>
      <c r="P64504" s="93"/>
    </row>
    <row r="64505" spans="14:16">
      <c r="N64505" s="102"/>
      <c r="O64505" s="93"/>
      <c r="P64505" s="93"/>
    </row>
    <row r="64506" spans="14:16">
      <c r="N64506" s="102"/>
      <c r="O64506" s="93"/>
      <c r="P64506" s="93"/>
    </row>
    <row r="64507" spans="14:16">
      <c r="N64507" s="102"/>
      <c r="O64507" s="93"/>
      <c r="P64507" s="93"/>
    </row>
    <row r="64508" spans="14:16">
      <c r="N64508" s="102"/>
      <c r="O64508" s="93"/>
      <c r="P64508" s="93"/>
    </row>
    <row r="64509" spans="14:16">
      <c r="N64509" s="102"/>
      <c r="O64509" s="93"/>
      <c r="P64509" s="93"/>
    </row>
    <row r="64510" spans="14:16">
      <c r="N64510" s="102"/>
      <c r="O64510" s="93"/>
      <c r="P64510" s="93"/>
    </row>
    <row r="64511" spans="14:16">
      <c r="N64511" s="102"/>
      <c r="O64511" s="93"/>
      <c r="P64511" s="93"/>
    </row>
    <row r="64512" spans="14:16">
      <c r="N64512" s="102"/>
      <c r="O64512" s="93"/>
      <c r="P64512" s="93"/>
    </row>
    <row r="64513" spans="14:16">
      <c r="N64513" s="102"/>
      <c r="O64513" s="93"/>
      <c r="P64513" s="93"/>
    </row>
    <row r="64514" spans="14:16">
      <c r="N64514" s="102"/>
      <c r="O64514" s="93"/>
      <c r="P64514" s="93"/>
    </row>
    <row r="64515" spans="14:16">
      <c r="N64515" s="102"/>
      <c r="O64515" s="93"/>
      <c r="P64515" s="93"/>
    </row>
    <row r="64516" spans="14:16">
      <c r="N64516" s="102"/>
      <c r="O64516" s="93"/>
      <c r="P64516" s="93"/>
    </row>
    <row r="64517" spans="14:16">
      <c r="N64517" s="102"/>
      <c r="O64517" s="93"/>
      <c r="P64517" s="93"/>
    </row>
    <row r="64518" spans="14:16">
      <c r="N64518" s="102"/>
      <c r="O64518" s="93"/>
      <c r="P64518" s="93"/>
    </row>
    <row r="64519" spans="14:16">
      <c r="N64519" s="102"/>
      <c r="O64519" s="93"/>
      <c r="P64519" s="93"/>
    </row>
    <row r="64520" spans="14:16">
      <c r="N64520" s="102"/>
      <c r="O64520" s="93"/>
      <c r="P64520" s="93"/>
    </row>
    <row r="64521" spans="14:16">
      <c r="N64521" s="102"/>
      <c r="O64521" s="93"/>
      <c r="P64521" s="93"/>
    </row>
    <row r="64522" spans="14:16">
      <c r="N64522" s="102"/>
      <c r="O64522" s="93"/>
      <c r="P64522" s="93"/>
    </row>
    <row r="64523" spans="14:16">
      <c r="N64523" s="102"/>
      <c r="O64523" s="93"/>
      <c r="P64523" s="93"/>
    </row>
    <row r="64524" spans="14:16">
      <c r="N64524" s="102"/>
      <c r="O64524" s="93"/>
      <c r="P64524" s="93"/>
    </row>
    <row r="64525" spans="14:16">
      <c r="N64525" s="102"/>
      <c r="O64525" s="93"/>
      <c r="P64525" s="93"/>
    </row>
    <row r="64526" spans="14:16">
      <c r="N64526" s="102"/>
      <c r="O64526" s="93"/>
      <c r="P64526" s="93"/>
    </row>
    <row r="64527" spans="14:16">
      <c r="N64527" s="102"/>
      <c r="O64527" s="93"/>
      <c r="P64527" s="93"/>
    </row>
    <row r="64528" spans="14:16">
      <c r="N64528" s="102"/>
      <c r="O64528" s="93"/>
      <c r="P64528" s="93"/>
    </row>
    <row r="64529" spans="14:16">
      <c r="N64529" s="102"/>
      <c r="O64529" s="93"/>
      <c r="P64529" s="93"/>
    </row>
    <row r="64530" spans="14:16">
      <c r="N64530" s="102"/>
      <c r="O64530" s="93"/>
      <c r="P64530" s="93"/>
    </row>
    <row r="64531" spans="14:16">
      <c r="N64531" s="102"/>
      <c r="O64531" s="93"/>
      <c r="P64531" s="93"/>
    </row>
    <row r="64532" spans="14:16">
      <c r="N64532" s="102"/>
      <c r="O64532" s="93"/>
      <c r="P64532" s="93"/>
    </row>
    <row r="64533" spans="14:16">
      <c r="N64533" s="102"/>
      <c r="O64533" s="93"/>
      <c r="P64533" s="93"/>
    </row>
    <row r="64534" spans="14:16">
      <c r="N64534" s="102"/>
      <c r="O64534" s="93"/>
      <c r="P64534" s="93"/>
    </row>
    <row r="64535" spans="14:16">
      <c r="N64535" s="102"/>
      <c r="O64535" s="93"/>
      <c r="P64535" s="93"/>
    </row>
    <row r="64536" spans="14:16">
      <c r="N64536" s="102"/>
      <c r="O64536" s="93"/>
      <c r="P64536" s="93"/>
    </row>
    <row r="64537" spans="14:16">
      <c r="N64537" s="102"/>
      <c r="O64537" s="93"/>
      <c r="P64537" s="93"/>
    </row>
    <row r="64538" spans="14:16">
      <c r="N64538" s="102"/>
      <c r="O64538" s="93"/>
      <c r="P64538" s="93"/>
    </row>
    <row r="64539" spans="14:16">
      <c r="N64539" s="102"/>
      <c r="O64539" s="93"/>
      <c r="P64539" s="93"/>
    </row>
    <row r="64540" spans="14:16">
      <c r="N64540" s="102"/>
      <c r="O64540" s="93"/>
      <c r="P64540" s="93"/>
    </row>
    <row r="64541" spans="14:16">
      <c r="N64541" s="102"/>
      <c r="O64541" s="93"/>
      <c r="P64541" s="93"/>
    </row>
    <row r="64542" spans="14:16">
      <c r="N64542" s="102"/>
      <c r="O64542" s="93"/>
      <c r="P64542" s="93"/>
    </row>
    <row r="64543" spans="14:16">
      <c r="N64543" s="102"/>
      <c r="O64543" s="93"/>
      <c r="P64543" s="93"/>
    </row>
    <row r="64544" spans="14:16">
      <c r="N64544" s="102"/>
      <c r="O64544" s="93"/>
      <c r="P64544" s="93"/>
    </row>
    <row r="64545" spans="14:16">
      <c r="N64545" s="102"/>
      <c r="O64545" s="93"/>
      <c r="P64545" s="93"/>
    </row>
    <row r="64546" spans="14:16">
      <c r="N64546" s="102"/>
      <c r="O64546" s="93"/>
      <c r="P64546" s="93"/>
    </row>
    <row r="64547" spans="14:16">
      <c r="N64547" s="102"/>
      <c r="O64547" s="93"/>
      <c r="P64547" s="93"/>
    </row>
    <row r="64548" spans="14:16">
      <c r="N64548" s="102"/>
      <c r="O64548" s="93"/>
      <c r="P64548" s="93"/>
    </row>
    <row r="64549" spans="14:16">
      <c r="N64549" s="102"/>
      <c r="O64549" s="93"/>
      <c r="P64549" s="93"/>
    </row>
    <row r="64550" spans="14:16">
      <c r="N64550" s="102"/>
      <c r="O64550" s="93"/>
      <c r="P64550" s="93"/>
    </row>
    <row r="64551" spans="14:16">
      <c r="N64551" s="102"/>
      <c r="O64551" s="93"/>
      <c r="P64551" s="93"/>
    </row>
    <row r="64552" spans="14:16">
      <c r="N64552" s="102"/>
      <c r="O64552" s="93"/>
      <c r="P64552" s="93"/>
    </row>
    <row r="64553" spans="14:16">
      <c r="N64553" s="102"/>
      <c r="O64553" s="93"/>
      <c r="P64553" s="93"/>
    </row>
    <row r="64554" spans="14:16">
      <c r="N64554" s="102"/>
      <c r="O64554" s="93"/>
      <c r="P64554" s="93"/>
    </row>
    <row r="64555" spans="14:16">
      <c r="N64555" s="102"/>
      <c r="O64555" s="93"/>
      <c r="P64555" s="93"/>
    </row>
    <row r="64556" spans="14:16">
      <c r="N64556" s="102"/>
      <c r="O64556" s="93"/>
      <c r="P64556" s="93"/>
    </row>
    <row r="64557" spans="14:16">
      <c r="N64557" s="102"/>
      <c r="O64557" s="93"/>
      <c r="P64557" s="93"/>
    </row>
    <row r="64558" spans="14:16">
      <c r="N64558" s="102"/>
      <c r="O64558" s="93"/>
      <c r="P64558" s="93"/>
    </row>
    <row r="64559" spans="14:16">
      <c r="N64559" s="102"/>
      <c r="O64559" s="93"/>
      <c r="P64559" s="93"/>
    </row>
    <row r="64560" spans="14:16">
      <c r="N64560" s="102"/>
      <c r="O64560" s="93"/>
      <c r="P64560" s="93"/>
    </row>
    <row r="64561" spans="14:16">
      <c r="N64561" s="102"/>
      <c r="O64561" s="93"/>
      <c r="P64561" s="93"/>
    </row>
    <row r="64562" spans="14:16">
      <c r="N64562" s="102"/>
      <c r="O64562" s="93"/>
      <c r="P64562" s="93"/>
    </row>
    <row r="64563" spans="14:16">
      <c r="N64563" s="102"/>
      <c r="O64563" s="93"/>
      <c r="P64563" s="93"/>
    </row>
    <row r="64564" spans="14:16">
      <c r="N64564" s="102"/>
      <c r="O64564" s="93"/>
      <c r="P64564" s="93"/>
    </row>
    <row r="64565" spans="14:16">
      <c r="N64565" s="102"/>
      <c r="O64565" s="93"/>
      <c r="P64565" s="93"/>
    </row>
    <row r="64566" spans="14:16">
      <c r="N64566" s="102"/>
      <c r="O64566" s="93"/>
      <c r="P64566" s="93"/>
    </row>
    <row r="64567" spans="14:16">
      <c r="N64567" s="102"/>
      <c r="O64567" s="93"/>
      <c r="P64567" s="93"/>
    </row>
    <row r="64568" spans="14:16">
      <c r="N64568" s="102"/>
      <c r="O64568" s="93"/>
      <c r="P64568" s="93"/>
    </row>
    <row r="64569" spans="14:16">
      <c r="N64569" s="102"/>
      <c r="O64569" s="93"/>
      <c r="P64569" s="93"/>
    </row>
    <row r="64570" spans="14:16">
      <c r="N64570" s="102"/>
      <c r="O64570" s="93"/>
      <c r="P64570" s="93"/>
    </row>
    <row r="64571" spans="14:16">
      <c r="N64571" s="102"/>
      <c r="O64571" s="93"/>
      <c r="P64571" s="93"/>
    </row>
    <row r="64572" spans="14:16">
      <c r="N64572" s="102"/>
      <c r="O64572" s="93"/>
      <c r="P64572" s="93"/>
    </row>
    <row r="64573" spans="14:16">
      <c r="N64573" s="102"/>
      <c r="O64573" s="93"/>
      <c r="P64573" s="93"/>
    </row>
    <row r="64574" spans="14:16">
      <c r="N64574" s="102"/>
      <c r="O64574" s="93"/>
      <c r="P64574" s="93"/>
    </row>
    <row r="64575" spans="14:16">
      <c r="N64575" s="102"/>
      <c r="O64575" s="93"/>
      <c r="P64575" s="93"/>
    </row>
    <row r="64576" spans="14:16">
      <c r="N64576" s="102"/>
      <c r="O64576" s="93"/>
      <c r="P64576" s="93"/>
    </row>
    <row r="64577" spans="14:16">
      <c r="N64577" s="102"/>
      <c r="O64577" s="93"/>
      <c r="P64577" s="93"/>
    </row>
    <row r="64578" spans="14:16">
      <c r="N64578" s="102"/>
      <c r="O64578" s="93"/>
      <c r="P64578" s="93"/>
    </row>
    <row r="64579" spans="14:16">
      <c r="N64579" s="102"/>
      <c r="O64579" s="93"/>
      <c r="P64579" s="93"/>
    </row>
    <row r="64580" spans="14:16">
      <c r="N64580" s="102"/>
      <c r="O64580" s="93"/>
      <c r="P64580" s="93"/>
    </row>
    <row r="64581" spans="14:16">
      <c r="N64581" s="102"/>
      <c r="O64581" s="93"/>
      <c r="P64581" s="93"/>
    </row>
    <row r="64582" spans="14:16">
      <c r="N64582" s="102"/>
      <c r="O64582" s="93"/>
      <c r="P64582" s="93"/>
    </row>
    <row r="64583" spans="14:16">
      <c r="N64583" s="102"/>
      <c r="O64583" s="93"/>
      <c r="P64583" s="93"/>
    </row>
    <row r="64584" spans="14:16">
      <c r="N64584" s="102"/>
      <c r="O64584" s="93"/>
      <c r="P64584" s="93"/>
    </row>
    <row r="64585" spans="14:16">
      <c r="N64585" s="102"/>
      <c r="O64585" s="93"/>
      <c r="P64585" s="93"/>
    </row>
    <row r="64586" spans="14:16">
      <c r="N64586" s="102"/>
      <c r="O64586" s="93"/>
      <c r="P64586" s="93"/>
    </row>
    <row r="64587" spans="14:16">
      <c r="N64587" s="102"/>
      <c r="O64587" s="93"/>
      <c r="P64587" s="93"/>
    </row>
    <row r="64588" spans="14:16">
      <c r="N64588" s="102"/>
      <c r="O64588" s="93"/>
      <c r="P64588" s="93"/>
    </row>
    <row r="64589" spans="14:16">
      <c r="N64589" s="102"/>
      <c r="O64589" s="93"/>
      <c r="P64589" s="93"/>
    </row>
    <row r="64590" spans="14:16">
      <c r="N64590" s="102"/>
      <c r="O64590" s="93"/>
      <c r="P64590" s="93"/>
    </row>
    <row r="64591" spans="14:16">
      <c r="N64591" s="102"/>
      <c r="O64591" s="93"/>
      <c r="P64591" s="93"/>
    </row>
    <row r="64592" spans="14:16">
      <c r="N64592" s="102"/>
      <c r="O64592" s="93"/>
      <c r="P64592" s="93"/>
    </row>
    <row r="64593" spans="14:16">
      <c r="N64593" s="102"/>
      <c r="O64593" s="93"/>
      <c r="P64593" s="93"/>
    </row>
    <row r="64594" spans="14:16">
      <c r="N64594" s="102"/>
      <c r="O64594" s="93"/>
      <c r="P64594" s="93"/>
    </row>
    <row r="64595" spans="14:16">
      <c r="N64595" s="102"/>
      <c r="O64595" s="93"/>
      <c r="P64595" s="93"/>
    </row>
    <row r="64596" spans="14:16">
      <c r="N64596" s="102"/>
      <c r="O64596" s="93"/>
      <c r="P64596" s="93"/>
    </row>
    <row r="64597" spans="14:16">
      <c r="N64597" s="102"/>
      <c r="O64597" s="93"/>
      <c r="P64597" s="93"/>
    </row>
    <row r="64598" spans="14:16">
      <c r="N64598" s="102"/>
      <c r="O64598" s="93"/>
      <c r="P64598" s="93"/>
    </row>
    <row r="64599" spans="14:16">
      <c r="N64599" s="102"/>
      <c r="O64599" s="93"/>
      <c r="P64599" s="93"/>
    </row>
    <row r="64600" spans="14:16">
      <c r="N64600" s="102"/>
      <c r="O64600" s="93"/>
      <c r="P64600" s="93"/>
    </row>
    <row r="64601" spans="14:16">
      <c r="N64601" s="102"/>
      <c r="O64601" s="93"/>
      <c r="P64601" s="93"/>
    </row>
    <row r="64602" spans="14:16">
      <c r="N64602" s="102"/>
      <c r="O64602" s="93"/>
      <c r="P64602" s="93"/>
    </row>
    <row r="64603" spans="14:16">
      <c r="N64603" s="102"/>
      <c r="O64603" s="93"/>
      <c r="P64603" s="93"/>
    </row>
    <row r="64604" spans="14:16">
      <c r="N64604" s="102"/>
      <c r="O64604" s="93"/>
      <c r="P64604" s="93"/>
    </row>
    <row r="64605" spans="14:16">
      <c r="N64605" s="102"/>
      <c r="O64605" s="93"/>
      <c r="P64605" s="93"/>
    </row>
    <row r="64606" spans="14:16">
      <c r="N64606" s="102"/>
      <c r="O64606" s="93"/>
      <c r="P64606" s="93"/>
    </row>
    <row r="64607" spans="14:16">
      <c r="N64607" s="102"/>
      <c r="O64607" s="93"/>
      <c r="P64607" s="93"/>
    </row>
    <row r="64608" spans="14:16">
      <c r="N64608" s="102"/>
      <c r="O64608" s="93"/>
      <c r="P64608" s="93"/>
    </row>
    <row r="64609" spans="14:16">
      <c r="N64609" s="102"/>
      <c r="O64609" s="93"/>
      <c r="P64609" s="93"/>
    </row>
    <row r="64610" spans="14:16">
      <c r="N64610" s="102"/>
      <c r="O64610" s="93"/>
      <c r="P64610" s="93"/>
    </row>
    <row r="64611" spans="14:16">
      <c r="N64611" s="102"/>
      <c r="O64611" s="93"/>
      <c r="P64611" s="93"/>
    </row>
    <row r="64612" spans="14:16">
      <c r="N64612" s="102"/>
      <c r="O64612" s="93"/>
      <c r="P64612" s="93"/>
    </row>
    <row r="64613" spans="14:16">
      <c r="N64613" s="102"/>
      <c r="O64613" s="93"/>
      <c r="P64613" s="93"/>
    </row>
    <row r="64614" spans="14:16">
      <c r="N64614" s="102"/>
      <c r="O64614" s="93"/>
      <c r="P64614" s="93"/>
    </row>
    <row r="64615" spans="14:16">
      <c r="N64615" s="102"/>
      <c r="O64615" s="93"/>
      <c r="P64615" s="93"/>
    </row>
    <row r="64616" spans="14:16">
      <c r="N64616" s="102"/>
      <c r="O64616" s="93"/>
      <c r="P64616" s="93"/>
    </row>
    <row r="64617" spans="14:16">
      <c r="N64617" s="102"/>
      <c r="O64617" s="93"/>
      <c r="P64617" s="93"/>
    </row>
    <row r="64618" spans="14:16">
      <c r="N64618" s="102"/>
      <c r="O64618" s="93"/>
      <c r="P64618" s="93"/>
    </row>
    <row r="64619" spans="14:16">
      <c r="N64619" s="102"/>
      <c r="O64619" s="93"/>
      <c r="P64619" s="93"/>
    </row>
    <row r="64620" spans="14:16">
      <c r="N64620" s="102"/>
      <c r="O64620" s="93"/>
      <c r="P64620" s="93"/>
    </row>
    <row r="64621" spans="14:16">
      <c r="N64621" s="102"/>
      <c r="O64621" s="93"/>
      <c r="P64621" s="93"/>
    </row>
    <row r="64622" spans="14:16">
      <c r="N64622" s="102"/>
      <c r="O64622" s="93"/>
      <c r="P64622" s="93"/>
    </row>
    <row r="64623" spans="14:16">
      <c r="N64623" s="102"/>
      <c r="O64623" s="93"/>
      <c r="P64623" s="93"/>
    </row>
    <row r="64624" spans="14:16">
      <c r="N64624" s="102"/>
      <c r="O64624" s="93"/>
      <c r="P64624" s="93"/>
    </row>
    <row r="64625" spans="14:16">
      <c r="N64625" s="102"/>
      <c r="O64625" s="93"/>
      <c r="P64625" s="93"/>
    </row>
    <row r="64626" spans="14:16">
      <c r="N64626" s="102"/>
      <c r="O64626" s="93"/>
      <c r="P64626" s="93"/>
    </row>
    <row r="64627" spans="14:16">
      <c r="N64627" s="102"/>
      <c r="O64627" s="93"/>
      <c r="P64627" s="93"/>
    </row>
    <row r="64628" spans="14:16">
      <c r="N64628" s="102"/>
      <c r="O64628" s="93"/>
      <c r="P64628" s="93"/>
    </row>
    <row r="64629" spans="14:16">
      <c r="N64629" s="102"/>
      <c r="O64629" s="93"/>
      <c r="P64629" s="93"/>
    </row>
    <row r="64630" spans="14:16">
      <c r="N64630" s="102"/>
      <c r="O64630" s="93"/>
      <c r="P64630" s="93"/>
    </row>
    <row r="64631" spans="14:16">
      <c r="N64631" s="102"/>
      <c r="O64631" s="93"/>
      <c r="P64631" s="93"/>
    </row>
    <row r="64632" spans="14:16">
      <c r="N64632" s="102"/>
      <c r="O64632" s="93"/>
      <c r="P64632" s="93"/>
    </row>
    <row r="64633" spans="14:16">
      <c r="N64633" s="102"/>
      <c r="O64633" s="93"/>
      <c r="P64633" s="93"/>
    </row>
    <row r="64634" spans="14:16">
      <c r="N64634" s="102"/>
      <c r="O64634" s="93"/>
      <c r="P64634" s="93"/>
    </row>
    <row r="64635" spans="14:16">
      <c r="N64635" s="102"/>
      <c r="O64635" s="93"/>
      <c r="P64635" s="93"/>
    </row>
    <row r="64636" spans="14:16">
      <c r="N64636" s="102"/>
      <c r="O64636" s="93"/>
      <c r="P64636" s="93"/>
    </row>
    <row r="64637" spans="14:16">
      <c r="N64637" s="102"/>
      <c r="O64637" s="93"/>
      <c r="P64637" s="93"/>
    </row>
    <row r="64638" spans="14:16">
      <c r="N64638" s="102"/>
      <c r="O64638" s="93"/>
      <c r="P64638" s="93"/>
    </row>
    <row r="64639" spans="14:16">
      <c r="N64639" s="102"/>
      <c r="O64639" s="93"/>
      <c r="P64639" s="93"/>
    </row>
    <row r="64640" spans="14:16">
      <c r="N64640" s="102"/>
      <c r="O64640" s="93"/>
      <c r="P64640" s="93"/>
    </row>
    <row r="64641" spans="14:16">
      <c r="N64641" s="102"/>
      <c r="O64641" s="93"/>
      <c r="P64641" s="93"/>
    </row>
    <row r="64642" spans="14:16">
      <c r="N64642" s="102"/>
      <c r="O64642" s="93"/>
      <c r="P64642" s="93"/>
    </row>
    <row r="64643" spans="14:16">
      <c r="N64643" s="102"/>
      <c r="O64643" s="93"/>
      <c r="P64643" s="93"/>
    </row>
    <row r="64644" spans="14:16">
      <c r="N64644" s="102"/>
      <c r="O64644" s="93"/>
      <c r="P64644" s="93"/>
    </row>
    <row r="64645" spans="14:16">
      <c r="N64645" s="102"/>
      <c r="O64645" s="93"/>
      <c r="P64645" s="93"/>
    </row>
    <row r="64646" spans="14:16">
      <c r="N64646" s="102"/>
      <c r="O64646" s="93"/>
      <c r="P64646" s="93"/>
    </row>
    <row r="64647" spans="14:16">
      <c r="N64647" s="102"/>
      <c r="O64647" s="93"/>
      <c r="P64647" s="93"/>
    </row>
    <row r="64648" spans="14:16">
      <c r="N64648" s="102"/>
      <c r="O64648" s="93"/>
      <c r="P64648" s="93"/>
    </row>
    <row r="64649" spans="14:16">
      <c r="N64649" s="102"/>
      <c r="O64649" s="93"/>
      <c r="P64649" s="93"/>
    </row>
    <row r="64650" spans="14:16">
      <c r="N64650" s="102"/>
      <c r="O64650" s="93"/>
      <c r="P64650" s="93"/>
    </row>
    <row r="64651" spans="14:16">
      <c r="N64651" s="102"/>
      <c r="O64651" s="93"/>
      <c r="P64651" s="93"/>
    </row>
    <row r="64652" spans="14:16">
      <c r="N64652" s="102"/>
      <c r="O64652" s="93"/>
      <c r="P64652" s="93"/>
    </row>
    <row r="64653" spans="14:16">
      <c r="N64653" s="102"/>
      <c r="O64653" s="93"/>
      <c r="P64653" s="93"/>
    </row>
    <row r="64654" spans="14:16">
      <c r="N64654" s="102"/>
      <c r="O64654" s="93"/>
      <c r="P64654" s="93"/>
    </row>
    <row r="64655" spans="14:16">
      <c r="N64655" s="102"/>
      <c r="O64655" s="93"/>
      <c r="P64655" s="93"/>
    </row>
    <row r="64656" spans="14:16">
      <c r="N64656" s="102"/>
      <c r="O64656" s="93"/>
      <c r="P64656" s="93"/>
    </row>
    <row r="64657" spans="14:16">
      <c r="N64657" s="102"/>
      <c r="O64657" s="93"/>
      <c r="P64657" s="93"/>
    </row>
    <row r="64658" spans="14:16">
      <c r="N64658" s="102"/>
      <c r="O64658" s="93"/>
      <c r="P64658" s="93"/>
    </row>
    <row r="64659" spans="14:16">
      <c r="N64659" s="102"/>
      <c r="O64659" s="93"/>
      <c r="P64659" s="93"/>
    </row>
    <row r="64660" spans="14:16">
      <c r="N64660" s="102"/>
      <c r="O64660" s="93"/>
      <c r="P64660" s="93"/>
    </row>
    <row r="64661" spans="14:16">
      <c r="N64661" s="102"/>
      <c r="O64661" s="93"/>
      <c r="P64661" s="93"/>
    </row>
    <row r="64662" spans="14:16">
      <c r="N64662" s="102"/>
      <c r="O64662" s="93"/>
      <c r="P64662" s="93"/>
    </row>
    <row r="64663" spans="14:16">
      <c r="N64663" s="102"/>
      <c r="O64663" s="93"/>
      <c r="P64663" s="93"/>
    </row>
    <row r="64664" spans="14:16">
      <c r="N64664" s="102"/>
      <c r="O64664" s="93"/>
      <c r="P64664" s="93"/>
    </row>
    <row r="64665" spans="14:16">
      <c r="N64665" s="102"/>
      <c r="O64665" s="93"/>
      <c r="P64665" s="93"/>
    </row>
    <row r="64666" spans="14:16">
      <c r="N64666" s="102"/>
      <c r="O64666" s="93"/>
      <c r="P64666" s="93"/>
    </row>
    <row r="64667" spans="14:16">
      <c r="N64667" s="102"/>
      <c r="O64667" s="93"/>
      <c r="P64667" s="93"/>
    </row>
    <row r="64668" spans="14:16">
      <c r="N64668" s="102"/>
      <c r="O64668" s="93"/>
      <c r="P64668" s="93"/>
    </row>
    <row r="64669" spans="14:16">
      <c r="N64669" s="102"/>
      <c r="O64669" s="93"/>
      <c r="P64669" s="93"/>
    </row>
    <row r="64670" spans="14:16">
      <c r="N64670" s="102"/>
      <c r="O64670" s="93"/>
      <c r="P64670" s="93"/>
    </row>
    <row r="64671" spans="14:16">
      <c r="N64671" s="102"/>
      <c r="O64671" s="93"/>
      <c r="P64671" s="93"/>
    </row>
    <row r="64672" spans="14:16">
      <c r="N64672" s="102"/>
      <c r="O64672" s="93"/>
      <c r="P64672" s="93"/>
    </row>
    <row r="64673" spans="14:16">
      <c r="N64673" s="102"/>
      <c r="O64673" s="93"/>
      <c r="P64673" s="93"/>
    </row>
    <row r="64674" spans="14:16">
      <c r="N64674" s="102"/>
      <c r="O64674" s="93"/>
      <c r="P64674" s="93"/>
    </row>
    <row r="64675" spans="14:16">
      <c r="N64675" s="102"/>
      <c r="O64675" s="93"/>
      <c r="P64675" s="93"/>
    </row>
    <row r="64676" spans="14:16">
      <c r="N64676" s="102"/>
      <c r="O64676" s="93"/>
      <c r="P64676" s="93"/>
    </row>
    <row r="64677" spans="14:16">
      <c r="N64677" s="102"/>
      <c r="O64677" s="93"/>
      <c r="P64677" s="93"/>
    </row>
    <row r="64678" spans="14:16">
      <c r="N64678" s="102"/>
      <c r="O64678" s="93"/>
      <c r="P64678" s="93"/>
    </row>
    <row r="64679" spans="14:16">
      <c r="N64679" s="102"/>
      <c r="O64679" s="93"/>
      <c r="P64679" s="93"/>
    </row>
    <row r="64680" spans="14:16">
      <c r="N64680" s="102"/>
      <c r="O64680" s="93"/>
      <c r="P64680" s="93"/>
    </row>
    <row r="64681" spans="14:16">
      <c r="N64681" s="102"/>
      <c r="O64681" s="93"/>
      <c r="P64681" s="93"/>
    </row>
    <row r="64682" spans="14:16">
      <c r="N64682" s="102"/>
      <c r="O64682" s="93"/>
      <c r="P64682" s="93"/>
    </row>
    <row r="64683" spans="14:16">
      <c r="N64683" s="102"/>
      <c r="O64683" s="93"/>
      <c r="P64683" s="93"/>
    </row>
    <row r="64684" spans="14:16">
      <c r="N64684" s="102"/>
      <c r="O64684" s="93"/>
      <c r="P64684" s="93"/>
    </row>
    <row r="64685" spans="14:16">
      <c r="N64685" s="102"/>
      <c r="O64685" s="93"/>
      <c r="P64685" s="93"/>
    </row>
    <row r="64686" spans="14:16">
      <c r="N64686" s="102"/>
      <c r="O64686" s="93"/>
      <c r="P64686" s="93"/>
    </row>
    <row r="64687" spans="14:16">
      <c r="N64687" s="102"/>
      <c r="O64687" s="93"/>
      <c r="P64687" s="93"/>
    </row>
    <row r="64688" spans="14:16">
      <c r="N64688" s="102"/>
      <c r="O64688" s="93"/>
      <c r="P64688" s="93"/>
    </row>
    <row r="64689" spans="14:16">
      <c r="N64689" s="102"/>
      <c r="O64689" s="93"/>
      <c r="P64689" s="93"/>
    </row>
    <row r="64690" spans="14:16">
      <c r="N64690" s="102"/>
      <c r="O64690" s="93"/>
      <c r="P64690" s="93"/>
    </row>
    <row r="64691" spans="14:16">
      <c r="N64691" s="102"/>
      <c r="O64691" s="93"/>
      <c r="P64691" s="93"/>
    </row>
    <row r="64692" spans="14:16">
      <c r="N64692" s="102"/>
      <c r="O64692" s="93"/>
      <c r="P64692" s="93"/>
    </row>
    <row r="64693" spans="14:16">
      <c r="N64693" s="102"/>
      <c r="O64693" s="93"/>
      <c r="P64693" s="93"/>
    </row>
    <row r="64694" spans="14:16">
      <c r="N64694" s="102"/>
      <c r="O64694" s="93"/>
      <c r="P64694" s="93"/>
    </row>
    <row r="64695" spans="14:16">
      <c r="N64695" s="102"/>
      <c r="O64695" s="93"/>
      <c r="P64695" s="93"/>
    </row>
    <row r="64696" spans="14:16">
      <c r="N64696" s="102"/>
      <c r="O64696" s="93"/>
      <c r="P64696" s="93"/>
    </row>
    <row r="64697" spans="14:16">
      <c r="N64697" s="102"/>
      <c r="O64697" s="93"/>
      <c r="P64697" s="93"/>
    </row>
    <row r="64698" spans="14:16">
      <c r="N64698" s="102"/>
      <c r="O64698" s="93"/>
      <c r="P64698" s="93"/>
    </row>
    <row r="64699" spans="14:16">
      <c r="N64699" s="102"/>
      <c r="O64699" s="93"/>
      <c r="P64699" s="93"/>
    </row>
    <row r="64700" spans="14:16">
      <c r="N64700" s="102"/>
      <c r="O64700" s="93"/>
      <c r="P64700" s="93"/>
    </row>
    <row r="64701" spans="14:16">
      <c r="N64701" s="102"/>
      <c r="O64701" s="93"/>
      <c r="P64701" s="93"/>
    </row>
    <row r="64702" spans="14:16">
      <c r="N64702" s="102"/>
      <c r="O64702" s="93"/>
      <c r="P64702" s="93"/>
    </row>
    <row r="64703" spans="14:16">
      <c r="N64703" s="102"/>
      <c r="O64703" s="93"/>
      <c r="P64703" s="93"/>
    </row>
    <row r="64704" spans="14:16">
      <c r="N64704" s="102"/>
      <c r="O64704" s="93"/>
      <c r="P64704" s="93"/>
    </row>
    <row r="64705" spans="14:16">
      <c r="N64705" s="102"/>
      <c r="O64705" s="93"/>
      <c r="P64705" s="93"/>
    </row>
    <row r="64706" spans="14:16">
      <c r="N64706" s="102"/>
      <c r="O64706" s="93"/>
      <c r="P64706" s="93"/>
    </row>
    <row r="64707" spans="14:16">
      <c r="N64707" s="102"/>
      <c r="O64707" s="93"/>
      <c r="P64707" s="93"/>
    </row>
    <row r="64708" spans="14:16">
      <c r="N64708" s="102"/>
      <c r="O64708" s="93"/>
      <c r="P64708" s="93"/>
    </row>
    <row r="64709" spans="14:16">
      <c r="N64709" s="102"/>
      <c r="O64709" s="93"/>
      <c r="P64709" s="93"/>
    </row>
    <row r="64710" spans="14:16">
      <c r="N64710" s="102"/>
      <c r="O64710" s="93"/>
      <c r="P64710" s="93"/>
    </row>
    <row r="64711" spans="14:16">
      <c r="N64711" s="102"/>
      <c r="O64711" s="93"/>
      <c r="P64711" s="93"/>
    </row>
    <row r="64712" spans="14:16">
      <c r="N64712" s="102"/>
      <c r="O64712" s="93"/>
      <c r="P64712" s="93"/>
    </row>
    <row r="64713" spans="14:16">
      <c r="N64713" s="102"/>
      <c r="O64713" s="93"/>
      <c r="P64713" s="93"/>
    </row>
    <row r="64714" spans="14:16">
      <c r="N64714" s="102"/>
      <c r="O64714" s="93"/>
      <c r="P64714" s="93"/>
    </row>
    <row r="64715" spans="14:16">
      <c r="N64715" s="102"/>
      <c r="O64715" s="93"/>
      <c r="P64715" s="93"/>
    </row>
    <row r="64716" spans="14:16">
      <c r="N64716" s="102"/>
      <c r="O64716" s="93"/>
      <c r="P64716" s="93"/>
    </row>
    <row r="64717" spans="14:16">
      <c r="N64717" s="102"/>
      <c r="O64717" s="93"/>
      <c r="P64717" s="93"/>
    </row>
    <row r="64718" spans="14:16">
      <c r="N64718" s="102"/>
      <c r="O64718" s="93"/>
      <c r="P64718" s="93"/>
    </row>
    <row r="64719" spans="14:16">
      <c r="N64719" s="102"/>
      <c r="O64719" s="93"/>
      <c r="P64719" s="93"/>
    </row>
    <row r="64720" spans="14:16">
      <c r="N64720" s="102"/>
      <c r="O64720" s="93"/>
      <c r="P64720" s="93"/>
    </row>
    <row r="64721" spans="14:16">
      <c r="N64721" s="102"/>
      <c r="O64721" s="93"/>
      <c r="P64721" s="93"/>
    </row>
    <row r="64722" spans="14:16">
      <c r="N64722" s="102"/>
      <c r="O64722" s="93"/>
      <c r="P64722" s="93"/>
    </row>
    <row r="64723" spans="14:16">
      <c r="N64723" s="102"/>
      <c r="O64723" s="93"/>
      <c r="P64723" s="93"/>
    </row>
    <row r="64724" spans="14:16">
      <c r="N64724" s="102"/>
      <c r="O64724" s="93"/>
      <c r="P64724" s="93"/>
    </row>
    <row r="64725" spans="14:16">
      <c r="N64725" s="102"/>
      <c r="O64725" s="93"/>
      <c r="P64725" s="93"/>
    </row>
    <row r="64726" spans="14:16">
      <c r="N64726" s="102"/>
      <c r="O64726" s="93"/>
      <c r="P64726" s="93"/>
    </row>
    <row r="64727" spans="14:16">
      <c r="N64727" s="102"/>
      <c r="O64727" s="93"/>
      <c r="P64727" s="93"/>
    </row>
    <row r="64728" spans="14:16">
      <c r="N64728" s="102"/>
      <c r="O64728" s="93"/>
      <c r="P64728" s="93"/>
    </row>
    <row r="64729" spans="14:16">
      <c r="N64729" s="102"/>
      <c r="O64729" s="93"/>
      <c r="P64729" s="93"/>
    </row>
    <row r="64730" spans="14:16">
      <c r="N64730" s="102"/>
      <c r="O64730" s="93"/>
      <c r="P64730" s="93"/>
    </row>
    <row r="64731" spans="14:16">
      <c r="N64731" s="102"/>
      <c r="O64731" s="93"/>
      <c r="P64731" s="93"/>
    </row>
    <row r="64732" spans="14:16">
      <c r="N64732" s="102"/>
      <c r="O64732" s="93"/>
      <c r="P64732" s="93"/>
    </row>
    <row r="64733" spans="14:16">
      <c r="N64733" s="102"/>
      <c r="O64733" s="93"/>
      <c r="P64733" s="93"/>
    </row>
    <row r="64734" spans="14:16">
      <c r="N64734" s="102"/>
      <c r="O64734" s="93"/>
      <c r="P64734" s="93"/>
    </row>
    <row r="64735" spans="14:16">
      <c r="N64735" s="102"/>
      <c r="O64735" s="93"/>
      <c r="P64735" s="93"/>
    </row>
    <row r="64736" spans="14:16">
      <c r="N64736" s="102"/>
      <c r="O64736" s="93"/>
      <c r="P64736" s="93"/>
    </row>
    <row r="64737" spans="14:16">
      <c r="N64737" s="102"/>
      <c r="O64737" s="93"/>
      <c r="P64737" s="93"/>
    </row>
    <row r="64738" spans="14:16">
      <c r="N64738" s="102"/>
      <c r="O64738" s="93"/>
      <c r="P64738" s="93"/>
    </row>
    <row r="64739" spans="14:16">
      <c r="N64739" s="102"/>
      <c r="O64739" s="93"/>
      <c r="P64739" s="93"/>
    </row>
    <row r="64740" spans="14:16">
      <c r="N64740" s="102"/>
      <c r="O64740" s="93"/>
      <c r="P64740" s="93"/>
    </row>
    <row r="64741" spans="14:16">
      <c r="N64741" s="102"/>
      <c r="O64741" s="93"/>
      <c r="P64741" s="93"/>
    </row>
    <row r="64742" spans="14:16">
      <c r="N64742" s="102"/>
      <c r="O64742" s="93"/>
      <c r="P64742" s="93"/>
    </row>
    <row r="64743" spans="14:16">
      <c r="N64743" s="102"/>
      <c r="O64743" s="93"/>
      <c r="P64743" s="93"/>
    </row>
    <row r="64744" spans="14:16">
      <c r="N64744" s="102"/>
      <c r="O64744" s="93"/>
      <c r="P64744" s="93"/>
    </row>
    <row r="64745" spans="14:16">
      <c r="N64745" s="102"/>
      <c r="O64745" s="93"/>
      <c r="P64745" s="93"/>
    </row>
    <row r="64746" spans="14:16">
      <c r="N64746" s="102"/>
      <c r="O64746" s="93"/>
      <c r="P64746" s="93"/>
    </row>
    <row r="64747" spans="14:16">
      <c r="N64747" s="102"/>
      <c r="O64747" s="93"/>
      <c r="P64747" s="93"/>
    </row>
    <row r="64748" spans="14:16">
      <c r="N64748" s="102"/>
      <c r="O64748" s="93"/>
      <c r="P64748" s="93"/>
    </row>
    <row r="64749" spans="14:16">
      <c r="N64749" s="102"/>
      <c r="O64749" s="93"/>
      <c r="P64749" s="93"/>
    </row>
    <row r="64750" spans="14:16">
      <c r="N64750" s="102"/>
      <c r="O64750" s="93"/>
      <c r="P64750" s="93"/>
    </row>
    <row r="64751" spans="14:16">
      <c r="N64751" s="102"/>
      <c r="O64751" s="93"/>
      <c r="P64751" s="93"/>
    </row>
    <row r="64752" spans="14:16">
      <c r="N64752" s="102"/>
      <c r="O64752" s="93"/>
      <c r="P64752" s="93"/>
    </row>
    <row r="64753" spans="14:16">
      <c r="N64753" s="102"/>
      <c r="O64753" s="93"/>
      <c r="P64753" s="93"/>
    </row>
    <row r="64754" spans="14:16">
      <c r="N64754" s="102"/>
      <c r="O64754" s="93"/>
      <c r="P64754" s="93"/>
    </row>
    <row r="64755" spans="14:16">
      <c r="N64755" s="102"/>
      <c r="O64755" s="93"/>
      <c r="P64755" s="93"/>
    </row>
    <row r="64756" spans="14:16">
      <c r="N64756" s="102"/>
      <c r="O64756" s="93"/>
      <c r="P64756" s="93"/>
    </row>
    <row r="64757" spans="14:16">
      <c r="N64757" s="102"/>
      <c r="O64757" s="93"/>
      <c r="P64757" s="93"/>
    </row>
    <row r="64758" spans="14:16">
      <c r="N64758" s="102"/>
      <c r="O64758" s="93"/>
      <c r="P64758" s="93"/>
    </row>
    <row r="64759" spans="14:16">
      <c r="N64759" s="102"/>
      <c r="O64759" s="93"/>
      <c r="P64759" s="93"/>
    </row>
    <row r="64760" spans="14:16">
      <c r="N64760" s="102"/>
      <c r="O64760" s="93"/>
      <c r="P64760" s="93"/>
    </row>
    <row r="64761" spans="14:16">
      <c r="N64761" s="102"/>
      <c r="O64761" s="93"/>
      <c r="P64761" s="93"/>
    </row>
    <row r="64762" spans="14:16">
      <c r="N64762" s="102"/>
      <c r="O64762" s="93"/>
      <c r="P64762" s="93"/>
    </row>
    <row r="64763" spans="14:16">
      <c r="N64763" s="102"/>
      <c r="O64763" s="93"/>
      <c r="P64763" s="93"/>
    </row>
    <row r="64764" spans="14:16">
      <c r="N64764" s="102"/>
      <c r="O64764" s="93"/>
      <c r="P64764" s="93"/>
    </row>
    <row r="64765" spans="14:16">
      <c r="N64765" s="102"/>
      <c r="O64765" s="93"/>
      <c r="P64765" s="93"/>
    </row>
    <row r="64766" spans="14:16">
      <c r="N64766" s="102"/>
      <c r="O64766" s="93"/>
      <c r="P64766" s="93"/>
    </row>
    <row r="64767" spans="14:16">
      <c r="N64767" s="102"/>
      <c r="O64767" s="93"/>
      <c r="P64767" s="93"/>
    </row>
    <row r="64768" spans="14:16">
      <c r="N64768" s="102"/>
      <c r="O64768" s="93"/>
      <c r="P64768" s="93"/>
    </row>
    <row r="64769" spans="14:16">
      <c r="N64769" s="102"/>
      <c r="O64769" s="93"/>
      <c r="P64769" s="93"/>
    </row>
    <row r="64770" spans="14:16">
      <c r="N64770" s="102"/>
      <c r="O64770" s="93"/>
      <c r="P64770" s="93"/>
    </row>
    <row r="64771" spans="14:16">
      <c r="N64771" s="102"/>
      <c r="O64771" s="93"/>
      <c r="P64771" s="93"/>
    </row>
    <row r="64772" spans="14:16">
      <c r="N64772" s="102"/>
      <c r="O64772" s="93"/>
      <c r="P64772" s="93"/>
    </row>
    <row r="64773" spans="14:16">
      <c r="N64773" s="102"/>
      <c r="O64773" s="93"/>
      <c r="P64773" s="93"/>
    </row>
    <row r="64774" spans="14:16">
      <c r="N64774" s="102"/>
      <c r="O64774" s="93"/>
      <c r="P64774" s="93"/>
    </row>
    <row r="64775" spans="14:16">
      <c r="N64775" s="102"/>
      <c r="O64775" s="93"/>
      <c r="P64775" s="93"/>
    </row>
    <row r="64776" spans="14:16">
      <c r="N64776" s="102"/>
      <c r="O64776" s="93"/>
      <c r="P64776" s="93"/>
    </row>
    <row r="64777" spans="14:16">
      <c r="N64777" s="102"/>
      <c r="O64777" s="93"/>
      <c r="P64777" s="93"/>
    </row>
    <row r="64778" spans="14:16">
      <c r="N64778" s="102"/>
      <c r="O64778" s="93"/>
      <c r="P64778" s="93"/>
    </row>
    <row r="64779" spans="14:16">
      <c r="N64779" s="102"/>
      <c r="O64779" s="93"/>
      <c r="P64779" s="93"/>
    </row>
    <row r="64780" spans="14:16">
      <c r="N64780" s="102"/>
      <c r="O64780" s="93"/>
      <c r="P64780" s="93"/>
    </row>
    <row r="64781" spans="14:16">
      <c r="N64781" s="102"/>
      <c r="O64781" s="93"/>
      <c r="P64781" s="93"/>
    </row>
    <row r="64782" spans="14:16">
      <c r="N64782" s="102"/>
      <c r="O64782" s="93"/>
      <c r="P64782" s="93"/>
    </row>
    <row r="64783" spans="14:16">
      <c r="N64783" s="102"/>
      <c r="O64783" s="93"/>
      <c r="P64783" s="93"/>
    </row>
    <row r="64784" spans="14:16">
      <c r="N64784" s="102"/>
      <c r="O64784" s="93"/>
      <c r="P64784" s="93"/>
    </row>
    <row r="64785" spans="14:16">
      <c r="N64785" s="102"/>
      <c r="O64785" s="93"/>
      <c r="P64785" s="93"/>
    </row>
    <row r="64786" spans="14:16">
      <c r="N64786" s="102"/>
      <c r="O64786" s="93"/>
      <c r="P64786" s="93"/>
    </row>
    <row r="64787" spans="14:16">
      <c r="N64787" s="102"/>
      <c r="O64787" s="93"/>
      <c r="P64787" s="93"/>
    </row>
    <row r="64788" spans="14:16">
      <c r="N64788" s="102"/>
      <c r="O64788" s="93"/>
      <c r="P64788" s="93"/>
    </row>
    <row r="64789" spans="14:16">
      <c r="N64789" s="102"/>
      <c r="O64789" s="93"/>
      <c r="P64789" s="93"/>
    </row>
    <row r="64790" spans="14:16">
      <c r="N64790" s="102"/>
      <c r="O64790" s="93"/>
      <c r="P64790" s="93"/>
    </row>
    <row r="64791" spans="14:16">
      <c r="N64791" s="102"/>
      <c r="O64791" s="93"/>
      <c r="P64791" s="93"/>
    </row>
    <row r="64792" spans="14:16">
      <c r="N64792" s="102"/>
      <c r="O64792" s="93"/>
      <c r="P64792" s="93"/>
    </row>
    <row r="64793" spans="14:16">
      <c r="N64793" s="102"/>
      <c r="O64793" s="93"/>
      <c r="P64793" s="93"/>
    </row>
    <row r="64794" spans="14:16">
      <c r="N64794" s="102"/>
      <c r="O64794" s="93"/>
      <c r="P64794" s="93"/>
    </row>
    <row r="64795" spans="14:16">
      <c r="N64795" s="102"/>
      <c r="O64795" s="93"/>
      <c r="P64795" s="93"/>
    </row>
    <row r="64796" spans="14:16">
      <c r="N64796" s="102"/>
      <c r="O64796" s="93"/>
      <c r="P64796" s="93"/>
    </row>
    <row r="64797" spans="14:16">
      <c r="N64797" s="102"/>
      <c r="O64797" s="93"/>
      <c r="P64797" s="93"/>
    </row>
    <row r="64798" spans="14:16">
      <c r="N64798" s="102"/>
      <c r="O64798" s="93"/>
      <c r="P64798" s="93"/>
    </row>
    <row r="64799" spans="14:16">
      <c r="N64799" s="102"/>
      <c r="O64799" s="93"/>
      <c r="P64799" s="93"/>
    </row>
    <row r="64800" spans="14:16">
      <c r="N64800" s="102"/>
      <c r="O64800" s="93"/>
      <c r="P64800" s="93"/>
    </row>
    <row r="64801" spans="14:16">
      <c r="N64801" s="102"/>
      <c r="O64801" s="93"/>
      <c r="P64801" s="93"/>
    </row>
    <row r="64802" spans="14:16">
      <c r="N64802" s="102"/>
      <c r="O64802" s="93"/>
      <c r="P64802" s="93"/>
    </row>
    <row r="64803" spans="14:16">
      <c r="N64803" s="102"/>
      <c r="O64803" s="93"/>
      <c r="P64803" s="93"/>
    </row>
    <row r="64804" spans="14:16">
      <c r="N64804" s="102"/>
      <c r="O64804" s="93"/>
      <c r="P64804" s="93"/>
    </row>
    <row r="64805" spans="14:16">
      <c r="N64805" s="102"/>
      <c r="O64805" s="93"/>
      <c r="P64805" s="93"/>
    </row>
    <row r="64806" spans="14:16">
      <c r="N64806" s="102"/>
      <c r="O64806" s="93"/>
      <c r="P64806" s="93"/>
    </row>
    <row r="64807" spans="14:16">
      <c r="N64807" s="102"/>
      <c r="O64807" s="93"/>
      <c r="P64807" s="93"/>
    </row>
    <row r="64808" spans="14:16">
      <c r="N64808" s="102"/>
      <c r="O64808" s="93"/>
      <c r="P64808" s="93"/>
    </row>
    <row r="64809" spans="14:16">
      <c r="N64809" s="102"/>
      <c r="O64809" s="93"/>
      <c r="P64809" s="93"/>
    </row>
    <row r="64810" spans="14:16">
      <c r="N64810" s="102"/>
      <c r="O64810" s="93"/>
      <c r="P64810" s="93"/>
    </row>
    <row r="64811" spans="14:16">
      <c r="N64811" s="102"/>
      <c r="O64811" s="93"/>
      <c r="P64811" s="93"/>
    </row>
    <row r="64812" spans="14:16">
      <c r="N64812" s="102"/>
      <c r="O64812" s="93"/>
      <c r="P64812" s="93"/>
    </row>
    <row r="64813" spans="14:16">
      <c r="N64813" s="102"/>
      <c r="O64813" s="93"/>
      <c r="P64813" s="93"/>
    </row>
    <row r="64814" spans="14:16">
      <c r="N64814" s="102"/>
      <c r="O64814" s="93"/>
      <c r="P64814" s="93"/>
    </row>
    <row r="64815" spans="14:16">
      <c r="N64815" s="102"/>
      <c r="O64815" s="93"/>
      <c r="P64815" s="93"/>
    </row>
    <row r="64816" spans="14:16">
      <c r="N64816" s="102"/>
      <c r="O64816" s="93"/>
      <c r="P64816" s="93"/>
    </row>
    <row r="64817" spans="14:16">
      <c r="N64817" s="102"/>
      <c r="O64817" s="93"/>
      <c r="P64817" s="93"/>
    </row>
    <row r="64818" spans="14:16">
      <c r="N64818" s="102"/>
      <c r="O64818" s="93"/>
      <c r="P64818" s="93"/>
    </row>
    <row r="64819" spans="14:16">
      <c r="N64819" s="102"/>
      <c r="O64819" s="93"/>
      <c r="P64819" s="93"/>
    </row>
    <row r="64820" spans="14:16">
      <c r="N64820" s="102"/>
      <c r="O64820" s="93"/>
      <c r="P64820" s="93"/>
    </row>
    <row r="64821" spans="14:16">
      <c r="N64821" s="102"/>
      <c r="O64821" s="93"/>
      <c r="P64821" s="93"/>
    </row>
    <row r="64822" spans="14:16">
      <c r="N64822" s="102"/>
      <c r="O64822" s="93"/>
      <c r="P64822" s="93"/>
    </row>
    <row r="64823" spans="14:16">
      <c r="N64823" s="102"/>
      <c r="O64823" s="93"/>
      <c r="P64823" s="93"/>
    </row>
    <row r="64824" spans="14:16">
      <c r="N64824" s="102"/>
      <c r="O64824" s="93"/>
      <c r="P64824" s="93"/>
    </row>
    <row r="64825" spans="14:16">
      <c r="N64825" s="102"/>
      <c r="O64825" s="93"/>
      <c r="P64825" s="93"/>
    </row>
    <row r="64826" spans="14:16">
      <c r="N64826" s="102"/>
      <c r="O64826" s="93"/>
      <c r="P64826" s="93"/>
    </row>
    <row r="64827" spans="14:16">
      <c r="N64827" s="102"/>
      <c r="O64827" s="93"/>
      <c r="P64827" s="93"/>
    </row>
    <row r="64828" spans="14:16">
      <c r="N64828" s="102"/>
      <c r="O64828" s="93"/>
      <c r="P64828" s="93"/>
    </row>
    <row r="64829" spans="14:16">
      <c r="N64829" s="102"/>
      <c r="O64829" s="93"/>
      <c r="P64829" s="93"/>
    </row>
    <row r="64830" spans="14:16">
      <c r="N64830" s="102"/>
      <c r="O64830" s="93"/>
      <c r="P64830" s="93"/>
    </row>
    <row r="64831" spans="14:16">
      <c r="N64831" s="102"/>
      <c r="O64831" s="93"/>
      <c r="P64831" s="93"/>
    </row>
    <row r="64832" spans="14:16">
      <c r="N64832" s="102"/>
      <c r="O64832" s="93"/>
      <c r="P64832" s="93"/>
    </row>
    <row r="64833" spans="14:16">
      <c r="N64833" s="102"/>
      <c r="O64833" s="93"/>
      <c r="P64833" s="93"/>
    </row>
    <row r="64834" spans="14:16">
      <c r="N64834" s="102"/>
      <c r="O64834" s="93"/>
      <c r="P64834" s="93"/>
    </row>
    <row r="64835" spans="14:16">
      <c r="N64835" s="102"/>
      <c r="O64835" s="93"/>
      <c r="P64835" s="93"/>
    </row>
    <row r="64836" spans="14:16">
      <c r="N64836" s="102"/>
      <c r="O64836" s="93"/>
      <c r="P64836" s="93"/>
    </row>
    <row r="64837" spans="14:16">
      <c r="N64837" s="102"/>
      <c r="O64837" s="93"/>
      <c r="P64837" s="93"/>
    </row>
    <row r="64838" spans="14:16">
      <c r="N64838" s="102"/>
      <c r="O64838" s="93"/>
      <c r="P64838" s="93"/>
    </row>
    <row r="64839" spans="14:16">
      <c r="N64839" s="102"/>
      <c r="O64839" s="93"/>
      <c r="P64839" s="93"/>
    </row>
    <row r="64840" spans="14:16">
      <c r="N64840" s="102"/>
      <c r="O64840" s="93"/>
      <c r="P64840" s="93"/>
    </row>
    <row r="64841" spans="14:16">
      <c r="N64841" s="102"/>
      <c r="O64841" s="93"/>
      <c r="P64841" s="93"/>
    </row>
    <row r="64842" spans="14:16">
      <c r="N64842" s="102"/>
      <c r="O64842" s="93"/>
      <c r="P64842" s="93"/>
    </row>
    <row r="64843" spans="14:16">
      <c r="N64843" s="102"/>
      <c r="O64843" s="93"/>
      <c r="P64843" s="93"/>
    </row>
    <row r="64844" spans="14:16">
      <c r="N64844" s="102"/>
      <c r="O64844" s="93"/>
      <c r="P64844" s="93"/>
    </row>
    <row r="64845" spans="14:16">
      <c r="N64845" s="102"/>
      <c r="O64845" s="93"/>
      <c r="P64845" s="93"/>
    </row>
    <row r="64846" spans="14:16">
      <c r="N64846" s="102"/>
      <c r="O64846" s="93"/>
      <c r="P64846" s="93"/>
    </row>
    <row r="64847" spans="14:16">
      <c r="N64847" s="102"/>
      <c r="O64847" s="93"/>
      <c r="P64847" s="93"/>
    </row>
    <row r="64848" spans="14:16">
      <c r="N64848" s="102"/>
      <c r="O64848" s="93"/>
      <c r="P64848" s="93"/>
    </row>
    <row r="64849" spans="14:16">
      <c r="N64849" s="102"/>
      <c r="O64849" s="93"/>
      <c r="P64849" s="93"/>
    </row>
    <row r="64850" spans="14:16">
      <c r="N64850" s="102"/>
      <c r="O64850" s="93"/>
      <c r="P64850" s="93"/>
    </row>
    <row r="64851" spans="14:16">
      <c r="N64851" s="102"/>
      <c r="O64851" s="93"/>
      <c r="P64851" s="93"/>
    </row>
    <row r="64852" spans="14:16">
      <c r="N64852" s="102"/>
      <c r="O64852" s="93"/>
      <c r="P64852" s="93"/>
    </row>
    <row r="64853" spans="14:16">
      <c r="N64853" s="102"/>
      <c r="O64853" s="93"/>
      <c r="P64853" s="93"/>
    </row>
    <row r="64854" spans="14:16">
      <c r="N64854" s="102"/>
      <c r="O64854" s="93"/>
      <c r="P64854" s="93"/>
    </row>
    <row r="64855" spans="14:16">
      <c r="N64855" s="102"/>
      <c r="O64855" s="93"/>
      <c r="P64855" s="93"/>
    </row>
    <row r="64856" spans="14:16">
      <c r="N64856" s="102"/>
      <c r="O64856" s="93"/>
      <c r="P64856" s="93"/>
    </row>
    <row r="64857" spans="14:16">
      <c r="N64857" s="102"/>
      <c r="O64857" s="93"/>
      <c r="P64857" s="93"/>
    </row>
    <row r="64858" spans="14:16">
      <c r="N64858" s="102"/>
      <c r="O64858" s="93"/>
      <c r="P64858" s="93"/>
    </row>
    <row r="64859" spans="14:16">
      <c r="N64859" s="102"/>
      <c r="O64859" s="93"/>
      <c r="P64859" s="93"/>
    </row>
    <row r="64860" spans="14:16">
      <c r="N64860" s="102"/>
      <c r="O64860" s="93"/>
      <c r="P64860" s="93"/>
    </row>
    <row r="64861" spans="14:16">
      <c r="N64861" s="102"/>
      <c r="O64861" s="93"/>
      <c r="P64861" s="93"/>
    </row>
    <row r="64862" spans="14:16">
      <c r="N64862" s="102"/>
      <c r="O64862" s="93"/>
      <c r="P64862" s="93"/>
    </row>
    <row r="64863" spans="14:16">
      <c r="N64863" s="102"/>
      <c r="O64863" s="93"/>
      <c r="P64863" s="93"/>
    </row>
    <row r="64864" spans="14:16">
      <c r="N64864" s="102"/>
      <c r="O64864" s="93"/>
      <c r="P64864" s="93"/>
    </row>
    <row r="64865" spans="14:16">
      <c r="N64865" s="102"/>
      <c r="O64865" s="93"/>
      <c r="P64865" s="93"/>
    </row>
    <row r="64866" spans="14:16">
      <c r="N64866" s="102"/>
      <c r="O64866" s="93"/>
      <c r="P64866" s="93"/>
    </row>
    <row r="64867" spans="14:16">
      <c r="N64867" s="102"/>
      <c r="O64867" s="93"/>
      <c r="P64867" s="93"/>
    </row>
    <row r="64868" spans="14:16">
      <c r="N64868" s="102"/>
      <c r="O64868" s="93"/>
      <c r="P64868" s="93"/>
    </row>
    <row r="64869" spans="14:16">
      <c r="N64869" s="102"/>
      <c r="O64869" s="93"/>
      <c r="P64869" s="93"/>
    </row>
    <row r="64870" spans="14:16">
      <c r="N64870" s="102"/>
      <c r="O64870" s="93"/>
      <c r="P64870" s="93"/>
    </row>
    <row r="64871" spans="14:16">
      <c r="N64871" s="102"/>
      <c r="O64871" s="93"/>
      <c r="P64871" s="93"/>
    </row>
    <row r="64872" spans="14:16">
      <c r="N64872" s="102"/>
      <c r="O64872" s="93"/>
      <c r="P64872" s="93"/>
    </row>
    <row r="64873" spans="14:16">
      <c r="N64873" s="102"/>
      <c r="O64873" s="93"/>
      <c r="P64873" s="93"/>
    </row>
    <row r="64874" spans="14:16">
      <c r="N64874" s="102"/>
      <c r="O64874" s="93"/>
      <c r="P64874" s="93"/>
    </row>
    <row r="64875" spans="14:16">
      <c r="N64875" s="102"/>
      <c r="O64875" s="93"/>
      <c r="P64875" s="93"/>
    </row>
    <row r="64876" spans="14:16">
      <c r="N64876" s="102"/>
      <c r="O64876" s="93"/>
      <c r="P64876" s="93"/>
    </row>
    <row r="64877" spans="14:16">
      <c r="N64877" s="102"/>
      <c r="O64877" s="93"/>
      <c r="P64877" s="93"/>
    </row>
    <row r="64878" spans="14:16">
      <c r="N64878" s="102"/>
      <c r="O64878" s="93"/>
      <c r="P64878" s="93"/>
    </row>
    <row r="64879" spans="14:16">
      <c r="N64879" s="102"/>
      <c r="O64879" s="93"/>
      <c r="P64879" s="93"/>
    </row>
    <row r="64880" spans="14:16">
      <c r="N64880" s="102"/>
      <c r="O64880" s="93"/>
      <c r="P64880" s="93"/>
    </row>
    <row r="64881" spans="14:16">
      <c r="N64881" s="102"/>
      <c r="O64881" s="93"/>
      <c r="P64881" s="93"/>
    </row>
    <row r="64882" spans="14:16">
      <c r="N64882" s="102"/>
      <c r="O64882" s="93"/>
      <c r="P64882" s="93"/>
    </row>
    <row r="64883" spans="14:16">
      <c r="N64883" s="102"/>
      <c r="O64883" s="93"/>
      <c r="P64883" s="93"/>
    </row>
    <row r="64884" spans="14:16">
      <c r="N64884" s="102"/>
      <c r="O64884" s="93"/>
      <c r="P64884" s="93"/>
    </row>
    <row r="64885" spans="14:16">
      <c r="N64885" s="102"/>
      <c r="O64885" s="93"/>
      <c r="P64885" s="93"/>
    </row>
    <row r="64886" spans="14:16">
      <c r="N64886" s="102"/>
      <c r="O64886" s="93"/>
      <c r="P64886" s="93"/>
    </row>
    <row r="64887" spans="14:16">
      <c r="N64887" s="102"/>
      <c r="O64887" s="93"/>
      <c r="P64887" s="93"/>
    </row>
    <row r="64888" spans="14:16">
      <c r="N64888" s="102"/>
      <c r="O64888" s="93"/>
      <c r="P64888" s="93"/>
    </row>
    <row r="64889" spans="14:16">
      <c r="N64889" s="102"/>
      <c r="O64889" s="93"/>
      <c r="P64889" s="93"/>
    </row>
    <row r="64890" spans="14:16">
      <c r="N64890" s="102"/>
      <c r="O64890" s="93"/>
      <c r="P64890" s="93"/>
    </row>
    <row r="64891" spans="14:16">
      <c r="N64891" s="102"/>
      <c r="O64891" s="93"/>
      <c r="P64891" s="93"/>
    </row>
    <row r="64892" spans="14:16">
      <c r="N64892" s="102"/>
      <c r="O64892" s="93"/>
      <c r="P64892" s="93"/>
    </row>
    <row r="64893" spans="14:16">
      <c r="N64893" s="102"/>
      <c r="O64893" s="93"/>
      <c r="P64893" s="93"/>
    </row>
    <row r="64894" spans="14:16">
      <c r="N64894" s="102"/>
      <c r="O64894" s="93"/>
      <c r="P64894" s="93"/>
    </row>
    <row r="64895" spans="14:16">
      <c r="N64895" s="102"/>
      <c r="O64895" s="93"/>
      <c r="P64895" s="93"/>
    </row>
    <row r="64896" spans="14:16">
      <c r="N64896" s="102"/>
      <c r="O64896" s="93"/>
      <c r="P64896" s="93"/>
    </row>
    <row r="64897" spans="14:16">
      <c r="N64897" s="102"/>
      <c r="O64897" s="93"/>
      <c r="P64897" s="93"/>
    </row>
    <row r="64898" spans="14:16">
      <c r="N64898" s="102"/>
      <c r="O64898" s="93"/>
      <c r="P64898" s="93"/>
    </row>
    <row r="64899" spans="14:16">
      <c r="N64899" s="102"/>
      <c r="O64899" s="93"/>
      <c r="P64899" s="93"/>
    </row>
    <row r="64900" spans="14:16">
      <c r="N64900" s="102"/>
      <c r="O64900" s="93"/>
      <c r="P64900" s="93"/>
    </row>
    <row r="64901" spans="14:16">
      <c r="N64901" s="102"/>
      <c r="O64901" s="93"/>
      <c r="P64901" s="93"/>
    </row>
    <row r="64902" spans="14:16">
      <c r="N64902" s="102"/>
      <c r="O64902" s="93"/>
      <c r="P64902" s="93"/>
    </row>
    <row r="64903" spans="14:16">
      <c r="N64903" s="102"/>
      <c r="O64903" s="93"/>
      <c r="P64903" s="93"/>
    </row>
    <row r="64904" spans="14:16">
      <c r="N64904" s="102"/>
      <c r="O64904" s="93"/>
      <c r="P64904" s="93"/>
    </row>
    <row r="64905" spans="14:16">
      <c r="N64905" s="102"/>
      <c r="O64905" s="93"/>
      <c r="P64905" s="93"/>
    </row>
    <row r="64906" spans="14:16">
      <c r="N64906" s="102"/>
      <c r="O64906" s="93"/>
      <c r="P64906" s="93"/>
    </row>
    <row r="64907" spans="14:16">
      <c r="N64907" s="102"/>
      <c r="O64907" s="93"/>
      <c r="P64907" s="93"/>
    </row>
    <row r="64908" spans="14:16">
      <c r="N64908" s="102"/>
      <c r="O64908" s="93"/>
      <c r="P64908" s="93"/>
    </row>
    <row r="64909" spans="14:16">
      <c r="N64909" s="102"/>
      <c r="O64909" s="93"/>
      <c r="P64909" s="93"/>
    </row>
    <row r="64910" spans="14:16">
      <c r="N64910" s="102"/>
      <c r="O64910" s="93"/>
      <c r="P64910" s="93"/>
    </row>
    <row r="64911" spans="14:16">
      <c r="N64911" s="102"/>
      <c r="O64911" s="93"/>
      <c r="P64911" s="93"/>
    </row>
    <row r="64912" spans="14:16">
      <c r="N64912" s="102"/>
      <c r="O64912" s="93"/>
      <c r="P64912" s="93"/>
    </row>
    <row r="64913" spans="14:16">
      <c r="N64913" s="102"/>
      <c r="O64913" s="93"/>
      <c r="P64913" s="93"/>
    </row>
    <row r="64914" spans="14:16">
      <c r="N64914" s="102"/>
      <c r="O64914" s="93"/>
      <c r="P64914" s="93"/>
    </row>
    <row r="64915" spans="14:16">
      <c r="N64915" s="102"/>
      <c r="O64915" s="93"/>
      <c r="P64915" s="93"/>
    </row>
    <row r="64916" spans="14:16">
      <c r="N64916" s="102"/>
      <c r="O64916" s="93"/>
      <c r="P64916" s="93"/>
    </row>
    <row r="64917" spans="14:16">
      <c r="N64917" s="102"/>
      <c r="O64917" s="93"/>
      <c r="P64917" s="93"/>
    </row>
    <row r="64918" spans="14:16">
      <c r="N64918" s="102"/>
      <c r="O64918" s="93"/>
      <c r="P64918" s="93"/>
    </row>
    <row r="64919" spans="14:16">
      <c r="N64919" s="102"/>
      <c r="O64919" s="93"/>
      <c r="P64919" s="93"/>
    </row>
    <row r="64920" spans="14:16">
      <c r="N64920" s="102"/>
      <c r="O64920" s="93"/>
      <c r="P64920" s="93"/>
    </row>
    <row r="64921" spans="14:16">
      <c r="N64921" s="102"/>
      <c r="O64921" s="93"/>
      <c r="P64921" s="93"/>
    </row>
    <row r="64922" spans="14:16">
      <c r="N64922" s="102"/>
      <c r="O64922" s="93"/>
      <c r="P64922" s="93"/>
    </row>
    <row r="64923" spans="14:16">
      <c r="N64923" s="102"/>
      <c r="O64923" s="93"/>
      <c r="P64923" s="93"/>
    </row>
    <row r="64924" spans="14:16">
      <c r="N64924" s="102"/>
      <c r="O64924" s="93"/>
      <c r="P64924" s="93"/>
    </row>
    <row r="64925" spans="14:16">
      <c r="N64925" s="102"/>
      <c r="O64925" s="93"/>
      <c r="P64925" s="93"/>
    </row>
    <row r="64926" spans="14:16">
      <c r="N64926" s="102"/>
      <c r="O64926" s="93"/>
      <c r="P64926" s="93"/>
    </row>
    <row r="64927" spans="14:16">
      <c r="N64927" s="102"/>
      <c r="O64927" s="93"/>
      <c r="P64927" s="93"/>
    </row>
    <row r="64928" spans="14:16">
      <c r="N64928" s="102"/>
      <c r="O64928" s="93"/>
      <c r="P64928" s="93"/>
    </row>
    <row r="64929" spans="14:16">
      <c r="N64929" s="102"/>
      <c r="O64929" s="93"/>
      <c r="P64929" s="93"/>
    </row>
    <row r="64930" spans="14:16">
      <c r="N64930" s="102"/>
      <c r="O64930" s="93"/>
      <c r="P64930" s="93"/>
    </row>
    <row r="64931" spans="14:16">
      <c r="N64931" s="102"/>
      <c r="O64931" s="93"/>
      <c r="P64931" s="93"/>
    </row>
    <row r="64932" spans="14:16">
      <c r="N64932" s="102"/>
      <c r="O64932" s="93"/>
      <c r="P64932" s="93"/>
    </row>
    <row r="64933" spans="14:16">
      <c r="N64933" s="102"/>
      <c r="O64933" s="93"/>
      <c r="P64933" s="93"/>
    </row>
    <row r="64934" spans="14:16">
      <c r="N64934" s="102"/>
      <c r="O64934" s="93"/>
      <c r="P64934" s="93"/>
    </row>
    <row r="64935" spans="14:16">
      <c r="N64935" s="102"/>
      <c r="O64935" s="93"/>
      <c r="P64935" s="93"/>
    </row>
    <row r="64936" spans="14:16">
      <c r="N64936" s="102"/>
      <c r="O64936" s="93"/>
      <c r="P64936" s="93"/>
    </row>
    <row r="64937" spans="14:16">
      <c r="N64937" s="102"/>
      <c r="O64937" s="93"/>
      <c r="P64937" s="93"/>
    </row>
    <row r="64938" spans="14:16">
      <c r="N64938" s="102"/>
      <c r="O64938" s="93"/>
      <c r="P64938" s="93"/>
    </row>
    <row r="64939" spans="14:16">
      <c r="N64939" s="102"/>
      <c r="O64939" s="93"/>
      <c r="P64939" s="93"/>
    </row>
    <row r="64940" spans="14:16">
      <c r="N64940" s="102"/>
      <c r="O64940" s="93"/>
      <c r="P64940" s="93"/>
    </row>
    <row r="64941" spans="14:16">
      <c r="N64941" s="102"/>
      <c r="O64941" s="93"/>
      <c r="P64941" s="93"/>
    </row>
    <row r="64942" spans="14:16">
      <c r="N64942" s="102"/>
      <c r="O64942" s="93"/>
      <c r="P64942" s="93"/>
    </row>
    <row r="64943" spans="14:16">
      <c r="N64943" s="102"/>
      <c r="O64943" s="93"/>
      <c r="P64943" s="93"/>
    </row>
    <row r="64944" spans="14:16">
      <c r="N64944" s="102"/>
      <c r="O64944" s="93"/>
      <c r="P64944" s="93"/>
    </row>
    <row r="64945" spans="14:16">
      <c r="N64945" s="102"/>
      <c r="O64945" s="93"/>
      <c r="P64945" s="93"/>
    </row>
    <row r="64946" spans="14:16">
      <c r="N64946" s="102"/>
      <c r="O64946" s="93"/>
      <c r="P64946" s="93"/>
    </row>
    <row r="64947" spans="14:16">
      <c r="N64947" s="102"/>
      <c r="O64947" s="93"/>
      <c r="P64947" s="93"/>
    </row>
    <row r="64948" spans="14:16">
      <c r="N64948" s="102"/>
      <c r="O64948" s="93"/>
      <c r="P64948" s="93"/>
    </row>
    <row r="64949" spans="14:16">
      <c r="N64949" s="102"/>
      <c r="O64949" s="93"/>
      <c r="P64949" s="93"/>
    </row>
    <row r="64950" spans="14:16">
      <c r="N64950" s="102"/>
      <c r="O64950" s="93"/>
      <c r="P64950" s="93"/>
    </row>
    <row r="64951" spans="14:16">
      <c r="N64951" s="102"/>
      <c r="O64951" s="93"/>
      <c r="P64951" s="93"/>
    </row>
    <row r="64952" spans="14:16">
      <c r="N64952" s="102"/>
      <c r="O64952" s="93"/>
      <c r="P64952" s="93"/>
    </row>
    <row r="64953" spans="14:16">
      <c r="N64953" s="102"/>
      <c r="O64953" s="93"/>
      <c r="P64953" s="93"/>
    </row>
    <row r="64954" spans="14:16">
      <c r="N64954" s="102"/>
      <c r="O64954" s="93"/>
      <c r="P64954" s="93"/>
    </row>
    <row r="64955" spans="14:16">
      <c r="N64955" s="102"/>
      <c r="O64955" s="93"/>
      <c r="P64955" s="93"/>
    </row>
    <row r="64956" spans="14:16">
      <c r="N64956" s="102"/>
      <c r="O64956" s="93"/>
      <c r="P64956" s="93"/>
    </row>
    <row r="64957" spans="14:16">
      <c r="N64957" s="102"/>
      <c r="O64957" s="93"/>
      <c r="P64957" s="93"/>
    </row>
    <row r="64958" spans="14:16">
      <c r="N64958" s="102"/>
      <c r="O64958" s="93"/>
      <c r="P64958" s="93"/>
    </row>
    <row r="64959" spans="14:16">
      <c r="N64959" s="102"/>
      <c r="O64959" s="93"/>
      <c r="P64959" s="93"/>
    </row>
    <row r="64960" spans="14:16">
      <c r="N64960" s="102"/>
      <c r="O64960" s="93"/>
      <c r="P64960" s="93"/>
    </row>
    <row r="64961" spans="14:16">
      <c r="N64961" s="102"/>
      <c r="O64961" s="93"/>
      <c r="P64961" s="93"/>
    </row>
    <row r="64962" spans="14:16">
      <c r="N64962" s="102"/>
      <c r="O64962" s="93"/>
      <c r="P64962" s="93"/>
    </row>
    <row r="64963" spans="14:16">
      <c r="N64963" s="102"/>
      <c r="O64963" s="93"/>
      <c r="P64963" s="93"/>
    </row>
    <row r="64964" spans="14:16">
      <c r="N64964" s="102"/>
      <c r="O64964" s="93"/>
      <c r="P64964" s="93"/>
    </row>
    <row r="64965" spans="14:16">
      <c r="N64965" s="102"/>
      <c r="O64965" s="93"/>
      <c r="P64965" s="93"/>
    </row>
    <row r="64966" spans="14:16">
      <c r="N64966" s="102"/>
      <c r="O64966" s="93"/>
      <c r="P64966" s="93"/>
    </row>
    <row r="64967" spans="14:16">
      <c r="N64967" s="102"/>
      <c r="O64967" s="93"/>
      <c r="P64967" s="93"/>
    </row>
    <row r="64968" spans="14:16">
      <c r="N64968" s="102"/>
      <c r="O64968" s="93"/>
      <c r="P64968" s="93"/>
    </row>
    <row r="64969" spans="14:16">
      <c r="N64969" s="102"/>
      <c r="O64969" s="93"/>
      <c r="P64969" s="93"/>
    </row>
    <row r="64970" spans="14:16">
      <c r="N64970" s="102"/>
      <c r="O64970" s="93"/>
      <c r="P64970" s="93"/>
    </row>
    <row r="64971" spans="14:16">
      <c r="N64971" s="102"/>
      <c r="O64971" s="93"/>
      <c r="P64971" s="93"/>
    </row>
    <row r="64972" spans="14:16">
      <c r="N64972" s="102"/>
      <c r="O64972" s="93"/>
      <c r="P64972" s="93"/>
    </row>
    <row r="64973" spans="14:16">
      <c r="N64973" s="102"/>
      <c r="O64973" s="93"/>
      <c r="P64973" s="93"/>
    </row>
    <row r="64974" spans="14:16">
      <c r="N64974" s="102"/>
      <c r="O64974" s="93"/>
      <c r="P64974" s="93"/>
    </row>
    <row r="64975" spans="14:16">
      <c r="N64975" s="102"/>
      <c r="O64975" s="93"/>
      <c r="P64975" s="93"/>
    </row>
    <row r="64976" spans="14:16">
      <c r="N64976" s="102"/>
      <c r="O64976" s="93"/>
      <c r="P64976" s="93"/>
    </row>
    <row r="64977" spans="14:16">
      <c r="N64977" s="102"/>
      <c r="O64977" s="93"/>
      <c r="P64977" s="93"/>
    </row>
    <row r="64978" spans="14:16">
      <c r="N64978" s="102"/>
      <c r="O64978" s="93"/>
      <c r="P64978" s="93"/>
    </row>
    <row r="64979" spans="14:16">
      <c r="N64979" s="102"/>
      <c r="O64979" s="93"/>
      <c r="P64979" s="93"/>
    </row>
    <row r="64980" spans="14:16">
      <c r="N64980" s="102"/>
      <c r="O64980" s="93"/>
      <c r="P64980" s="93"/>
    </row>
    <row r="64981" spans="14:16">
      <c r="N64981" s="102"/>
      <c r="O64981" s="93"/>
      <c r="P64981" s="93"/>
    </row>
    <row r="64982" spans="14:16">
      <c r="N64982" s="102"/>
      <c r="O64982" s="93"/>
      <c r="P64982" s="93"/>
    </row>
    <row r="64983" spans="14:16">
      <c r="N64983" s="102"/>
      <c r="O64983" s="93"/>
      <c r="P64983" s="93"/>
    </row>
    <row r="64984" spans="14:16">
      <c r="N64984" s="102"/>
      <c r="O64984" s="93"/>
      <c r="P64984" s="93"/>
    </row>
    <row r="64985" spans="14:16">
      <c r="N64985" s="102"/>
      <c r="O64985" s="93"/>
      <c r="P64985" s="93"/>
    </row>
    <row r="64986" spans="14:16">
      <c r="N64986" s="102"/>
      <c r="O64986" s="93"/>
      <c r="P64986" s="93"/>
    </row>
    <row r="64987" spans="14:16">
      <c r="N64987" s="102"/>
      <c r="O64987" s="93"/>
      <c r="P64987" s="93"/>
    </row>
    <row r="64988" spans="14:16">
      <c r="N64988" s="102"/>
      <c r="O64988" s="93"/>
      <c r="P64988" s="93"/>
    </row>
    <row r="64989" spans="14:16">
      <c r="N64989" s="102"/>
      <c r="O64989" s="93"/>
      <c r="P64989" s="93"/>
    </row>
    <row r="64990" spans="14:16">
      <c r="N64990" s="102"/>
      <c r="O64990" s="93"/>
      <c r="P64990" s="93"/>
    </row>
    <row r="64991" spans="14:16">
      <c r="N64991" s="102"/>
      <c r="O64991" s="93"/>
      <c r="P64991" s="93"/>
    </row>
    <row r="64992" spans="14:16">
      <c r="N64992" s="102"/>
      <c r="O64992" s="93"/>
      <c r="P64992" s="93"/>
    </row>
    <row r="64993" spans="14:16">
      <c r="N64993" s="102"/>
      <c r="O64993" s="93"/>
      <c r="P64993" s="93"/>
    </row>
    <row r="64994" spans="14:16">
      <c r="N64994" s="102"/>
      <c r="O64994" s="93"/>
      <c r="P64994" s="93"/>
    </row>
    <row r="64995" spans="14:16">
      <c r="N64995" s="102"/>
      <c r="O64995" s="93"/>
      <c r="P64995" s="93"/>
    </row>
    <row r="64996" spans="14:16">
      <c r="N64996" s="102"/>
      <c r="O64996" s="93"/>
      <c r="P64996" s="93"/>
    </row>
    <row r="64997" spans="14:16">
      <c r="N64997" s="102"/>
      <c r="O64997" s="93"/>
      <c r="P64997" s="93"/>
    </row>
    <row r="64998" spans="14:16">
      <c r="N64998" s="102"/>
      <c r="O64998" s="93"/>
      <c r="P64998" s="93"/>
    </row>
    <row r="64999" spans="14:16">
      <c r="N64999" s="102"/>
      <c r="O64999" s="93"/>
      <c r="P64999" s="93"/>
    </row>
    <row r="65000" spans="14:16">
      <c r="N65000" s="102"/>
      <c r="O65000" s="93"/>
      <c r="P65000" s="93"/>
    </row>
    <row r="65001" spans="14:16">
      <c r="N65001" s="102"/>
      <c r="O65001" s="93"/>
      <c r="P65001" s="93"/>
    </row>
    <row r="65002" spans="14:16">
      <c r="N65002" s="102"/>
      <c r="O65002" s="93"/>
      <c r="P65002" s="93"/>
    </row>
    <row r="65003" spans="14:16">
      <c r="N65003" s="102"/>
      <c r="O65003" s="93"/>
      <c r="P65003" s="93"/>
    </row>
    <row r="65004" spans="14:16">
      <c r="N65004" s="102"/>
      <c r="O65004" s="93"/>
      <c r="P65004" s="93"/>
    </row>
    <row r="65005" spans="14:16">
      <c r="N65005" s="102"/>
      <c r="O65005" s="93"/>
      <c r="P65005" s="93"/>
    </row>
    <row r="65006" spans="14:16">
      <c r="N65006" s="102"/>
      <c r="O65006" s="93"/>
      <c r="P65006" s="93"/>
    </row>
    <row r="65007" spans="14:16">
      <c r="N65007" s="102"/>
      <c r="O65007" s="93"/>
      <c r="P65007" s="93"/>
    </row>
    <row r="65008" spans="14:16">
      <c r="N65008" s="102"/>
      <c r="O65008" s="93"/>
      <c r="P65008" s="93"/>
    </row>
    <row r="65009" spans="14:16">
      <c r="N65009" s="102"/>
      <c r="O65009" s="93"/>
      <c r="P65009" s="93"/>
    </row>
    <row r="65010" spans="14:16">
      <c r="N65010" s="102"/>
      <c r="O65010" s="93"/>
      <c r="P65010" s="93"/>
    </row>
    <row r="65011" spans="14:16">
      <c r="N65011" s="102"/>
      <c r="O65011" s="93"/>
      <c r="P65011" s="93"/>
    </row>
    <row r="65012" spans="14:16">
      <c r="N65012" s="102"/>
      <c r="O65012" s="93"/>
      <c r="P65012" s="93"/>
    </row>
    <row r="65013" spans="14:16">
      <c r="N65013" s="102"/>
      <c r="O65013" s="93"/>
      <c r="P65013" s="93"/>
    </row>
    <row r="65014" spans="14:16">
      <c r="N65014" s="102"/>
      <c r="O65014" s="93"/>
      <c r="P65014" s="93"/>
    </row>
    <row r="65015" spans="14:16">
      <c r="N65015" s="102"/>
      <c r="O65015" s="93"/>
      <c r="P65015" s="93"/>
    </row>
    <row r="65016" spans="14:16">
      <c r="N65016" s="102"/>
      <c r="O65016" s="93"/>
      <c r="P65016" s="93"/>
    </row>
    <row r="65017" spans="14:16">
      <c r="N65017" s="102"/>
      <c r="O65017" s="93"/>
      <c r="P65017" s="93"/>
    </row>
    <row r="65018" spans="14:16">
      <c r="N65018" s="102"/>
      <c r="O65018" s="93"/>
      <c r="P65018" s="93"/>
    </row>
    <row r="65019" spans="14:16">
      <c r="N65019" s="102"/>
      <c r="O65019" s="93"/>
      <c r="P65019" s="93"/>
    </row>
    <row r="65020" spans="14:16">
      <c r="N65020" s="102"/>
      <c r="O65020" s="93"/>
      <c r="P65020" s="93"/>
    </row>
    <row r="65021" spans="14:16">
      <c r="N65021" s="102"/>
      <c r="O65021" s="93"/>
      <c r="P65021" s="93"/>
    </row>
    <row r="65022" spans="14:16">
      <c r="N65022" s="102"/>
      <c r="O65022" s="93"/>
      <c r="P65022" s="93"/>
    </row>
    <row r="65023" spans="14:16">
      <c r="N65023" s="102"/>
      <c r="O65023" s="93"/>
      <c r="P65023" s="93"/>
    </row>
    <row r="65024" spans="14:16">
      <c r="N65024" s="102"/>
      <c r="O65024" s="93"/>
      <c r="P65024" s="93"/>
    </row>
    <row r="65025" spans="14:16">
      <c r="N65025" s="102"/>
      <c r="O65025" s="93"/>
      <c r="P65025" s="93"/>
    </row>
    <row r="65026" spans="14:16">
      <c r="N65026" s="102"/>
      <c r="O65026" s="93"/>
      <c r="P65026" s="93"/>
    </row>
    <row r="65027" spans="14:16">
      <c r="N65027" s="102"/>
      <c r="O65027" s="93"/>
      <c r="P65027" s="93"/>
    </row>
    <row r="65028" spans="14:16">
      <c r="N65028" s="102"/>
      <c r="O65028" s="93"/>
      <c r="P65028" s="93"/>
    </row>
    <row r="65029" spans="14:16">
      <c r="N65029" s="102"/>
      <c r="O65029" s="93"/>
      <c r="P65029" s="93"/>
    </row>
    <row r="65030" spans="14:16">
      <c r="N65030" s="102"/>
      <c r="O65030" s="93"/>
      <c r="P65030" s="93"/>
    </row>
    <row r="65031" spans="14:16">
      <c r="N65031" s="102"/>
      <c r="O65031" s="93"/>
      <c r="P65031" s="93"/>
    </row>
    <row r="65032" spans="14:16">
      <c r="N65032" s="102"/>
      <c r="O65032" s="93"/>
      <c r="P65032" s="93"/>
    </row>
    <row r="65033" spans="14:16">
      <c r="N65033" s="102"/>
      <c r="O65033" s="93"/>
      <c r="P65033" s="93"/>
    </row>
    <row r="65034" spans="14:16">
      <c r="N65034" s="102"/>
      <c r="O65034" s="93"/>
      <c r="P65034" s="93"/>
    </row>
    <row r="65035" spans="14:16">
      <c r="N65035" s="102"/>
      <c r="O65035" s="93"/>
      <c r="P65035" s="93"/>
    </row>
    <row r="65036" spans="14:16">
      <c r="N65036" s="102"/>
      <c r="O65036" s="93"/>
      <c r="P65036" s="93"/>
    </row>
    <row r="65037" spans="14:16">
      <c r="N65037" s="102"/>
      <c r="O65037" s="93"/>
      <c r="P65037" s="93"/>
    </row>
    <row r="65038" spans="14:16">
      <c r="N65038" s="102"/>
      <c r="O65038" s="93"/>
      <c r="P65038" s="93"/>
    </row>
    <row r="65039" spans="14:16">
      <c r="N65039" s="102"/>
      <c r="O65039" s="93"/>
      <c r="P65039" s="93"/>
    </row>
    <row r="65040" spans="14:16">
      <c r="N65040" s="102"/>
      <c r="O65040" s="93"/>
      <c r="P65040" s="93"/>
    </row>
    <row r="65041" spans="14:16">
      <c r="N65041" s="102"/>
      <c r="O65041" s="93"/>
      <c r="P65041" s="93"/>
    </row>
    <row r="65042" spans="14:16">
      <c r="N65042" s="102"/>
      <c r="O65042" s="93"/>
      <c r="P65042" s="93"/>
    </row>
    <row r="65043" spans="14:16">
      <c r="N65043" s="102"/>
      <c r="O65043" s="93"/>
      <c r="P65043" s="93"/>
    </row>
    <row r="65044" spans="14:16">
      <c r="N65044" s="102"/>
      <c r="O65044" s="93"/>
      <c r="P65044" s="93"/>
    </row>
    <row r="65045" spans="14:16">
      <c r="N65045" s="102"/>
      <c r="O65045" s="93"/>
      <c r="P65045" s="93"/>
    </row>
    <row r="65046" spans="14:16">
      <c r="N65046" s="102"/>
      <c r="O65046" s="93"/>
      <c r="P65046" s="93"/>
    </row>
    <row r="65047" spans="14:16">
      <c r="N65047" s="102"/>
      <c r="O65047" s="93"/>
      <c r="P65047" s="93"/>
    </row>
    <row r="65048" spans="14:16">
      <c r="N65048" s="102"/>
      <c r="O65048" s="93"/>
      <c r="P65048" s="93"/>
    </row>
    <row r="65049" spans="14:16">
      <c r="N65049" s="102"/>
      <c r="O65049" s="93"/>
      <c r="P65049" s="93"/>
    </row>
    <row r="65050" spans="14:16">
      <c r="N65050" s="102"/>
      <c r="O65050" s="93"/>
      <c r="P65050" s="93"/>
    </row>
    <row r="65051" spans="14:16">
      <c r="N65051" s="102"/>
      <c r="O65051" s="93"/>
      <c r="P65051" s="93"/>
    </row>
    <row r="65052" spans="14:16">
      <c r="N65052" s="102"/>
      <c r="O65052" s="93"/>
      <c r="P65052" s="93"/>
    </row>
    <row r="65053" spans="14:16">
      <c r="N65053" s="102"/>
      <c r="O65053" s="93"/>
      <c r="P65053" s="93"/>
    </row>
    <row r="65054" spans="14:16">
      <c r="N65054" s="102"/>
      <c r="O65054" s="93"/>
      <c r="P65054" s="93"/>
    </row>
    <row r="65055" spans="14:16">
      <c r="N65055" s="102"/>
      <c r="O65055" s="93"/>
      <c r="P65055" s="93"/>
    </row>
    <row r="65056" spans="14:16">
      <c r="N65056" s="102"/>
      <c r="O65056" s="93"/>
      <c r="P65056" s="93"/>
    </row>
    <row r="65057" spans="14:16">
      <c r="N65057" s="102"/>
      <c r="O65057" s="93"/>
      <c r="P65057" s="93"/>
    </row>
    <row r="65058" spans="14:16">
      <c r="N65058" s="102"/>
      <c r="O65058" s="93"/>
      <c r="P65058" s="93"/>
    </row>
    <row r="65059" spans="14:16">
      <c r="N65059" s="102"/>
      <c r="O65059" s="93"/>
      <c r="P65059" s="93"/>
    </row>
    <row r="65060" spans="14:16">
      <c r="N65060" s="102"/>
      <c r="O65060" s="93"/>
      <c r="P65060" s="93"/>
    </row>
    <row r="65061" spans="14:16">
      <c r="N65061" s="102"/>
      <c r="O65061" s="93"/>
      <c r="P65061" s="93"/>
    </row>
    <row r="65062" spans="14:16">
      <c r="N65062" s="102"/>
      <c r="O65062" s="93"/>
      <c r="P65062" s="93"/>
    </row>
    <row r="65063" spans="14:16">
      <c r="N65063" s="102"/>
      <c r="O65063" s="93"/>
      <c r="P65063" s="93"/>
    </row>
    <row r="65064" spans="14:16">
      <c r="N65064" s="102"/>
      <c r="O65064" s="93"/>
      <c r="P65064" s="93"/>
    </row>
    <row r="65065" spans="14:16">
      <c r="N65065" s="102"/>
      <c r="O65065" s="93"/>
      <c r="P65065" s="93"/>
    </row>
    <row r="65066" spans="14:16">
      <c r="N65066" s="102"/>
      <c r="O65066" s="93"/>
      <c r="P65066" s="93"/>
    </row>
    <row r="65067" spans="14:16">
      <c r="N65067" s="102"/>
      <c r="O65067" s="93"/>
      <c r="P65067" s="93"/>
    </row>
    <row r="65068" spans="14:16">
      <c r="N65068" s="102"/>
      <c r="O65068" s="93"/>
      <c r="P65068" s="93"/>
    </row>
    <row r="65069" spans="14:16">
      <c r="N65069" s="102"/>
      <c r="O65069" s="93"/>
      <c r="P65069" s="93"/>
    </row>
    <row r="65070" spans="14:16">
      <c r="N65070" s="102"/>
      <c r="O65070" s="93"/>
      <c r="P65070" s="93"/>
    </row>
    <row r="65071" spans="14:16">
      <c r="N65071" s="102"/>
      <c r="O65071" s="93"/>
      <c r="P65071" s="93"/>
    </row>
    <row r="65072" spans="14:16">
      <c r="N65072" s="102"/>
      <c r="O65072" s="93"/>
      <c r="P65072" s="93"/>
    </row>
    <row r="65073" spans="14:16">
      <c r="N65073" s="102"/>
      <c r="O65073" s="93"/>
      <c r="P65073" s="93"/>
    </row>
    <row r="65074" spans="14:16">
      <c r="N65074" s="102"/>
      <c r="O65074" s="93"/>
      <c r="P65074" s="93"/>
    </row>
    <row r="65075" spans="14:16">
      <c r="N65075" s="102"/>
      <c r="O65075" s="93"/>
      <c r="P65075" s="93"/>
    </row>
    <row r="65076" spans="14:16">
      <c r="N65076" s="102"/>
      <c r="O65076" s="93"/>
      <c r="P65076" s="93"/>
    </row>
    <row r="65077" spans="14:16">
      <c r="N65077" s="102"/>
      <c r="O65077" s="93"/>
      <c r="P65077" s="93"/>
    </row>
    <row r="65078" spans="14:16">
      <c r="N65078" s="102"/>
      <c r="O65078" s="93"/>
      <c r="P65078" s="93"/>
    </row>
    <row r="65079" spans="14:16">
      <c r="N65079" s="102"/>
      <c r="O65079" s="93"/>
      <c r="P65079" s="93"/>
    </row>
    <row r="65080" spans="14:16">
      <c r="N65080" s="102"/>
      <c r="O65080" s="93"/>
      <c r="P65080" s="93"/>
    </row>
    <row r="65081" spans="14:16">
      <c r="N65081" s="102"/>
      <c r="O65081" s="93"/>
      <c r="P65081" s="93"/>
    </row>
    <row r="65082" spans="14:16">
      <c r="N65082" s="102"/>
      <c r="O65082" s="93"/>
      <c r="P65082" s="93"/>
    </row>
    <row r="65083" spans="14:16">
      <c r="N65083" s="102"/>
      <c r="O65083" s="93"/>
      <c r="P65083" s="93"/>
    </row>
    <row r="65084" spans="14:16">
      <c r="N65084" s="102"/>
      <c r="O65084" s="93"/>
      <c r="P65084" s="93"/>
    </row>
    <row r="65085" spans="14:16">
      <c r="N65085" s="102"/>
      <c r="O65085" s="93"/>
      <c r="P65085" s="93"/>
    </row>
    <row r="65086" spans="14:16">
      <c r="N65086" s="102"/>
      <c r="O65086" s="93"/>
      <c r="P65086" s="93"/>
    </row>
    <row r="65087" spans="14:16">
      <c r="N65087" s="102"/>
      <c r="O65087" s="93"/>
      <c r="P65087" s="93"/>
    </row>
    <row r="65088" spans="14:16">
      <c r="N65088" s="102"/>
      <c r="O65088" s="93"/>
      <c r="P65088" s="93"/>
    </row>
    <row r="65089" spans="14:16">
      <c r="N65089" s="102"/>
      <c r="O65089" s="93"/>
      <c r="P65089" s="93"/>
    </row>
    <row r="65090" spans="14:16">
      <c r="N65090" s="102"/>
      <c r="O65090" s="93"/>
      <c r="P65090" s="93"/>
    </row>
    <row r="65091" spans="14:16">
      <c r="N65091" s="102"/>
      <c r="O65091" s="93"/>
      <c r="P65091" s="93"/>
    </row>
    <row r="65092" spans="14:16">
      <c r="N65092" s="102"/>
      <c r="O65092" s="93"/>
      <c r="P65092" s="93"/>
    </row>
    <row r="65093" spans="14:16">
      <c r="N65093" s="102"/>
      <c r="O65093" s="93"/>
      <c r="P65093" s="93"/>
    </row>
    <row r="65094" spans="14:16">
      <c r="N65094" s="102"/>
      <c r="O65094" s="93"/>
      <c r="P65094" s="93"/>
    </row>
    <row r="65095" spans="14:16">
      <c r="N65095" s="102"/>
      <c r="O65095" s="93"/>
      <c r="P65095" s="93"/>
    </row>
    <row r="65096" spans="14:16">
      <c r="N65096" s="102"/>
      <c r="O65096" s="93"/>
      <c r="P65096" s="93"/>
    </row>
    <row r="65097" spans="14:16">
      <c r="N65097" s="102"/>
      <c r="O65097" s="93"/>
      <c r="P65097" s="93"/>
    </row>
    <row r="65098" spans="14:16">
      <c r="N65098" s="102"/>
      <c r="O65098" s="93"/>
      <c r="P65098" s="93"/>
    </row>
    <row r="65099" spans="14:16">
      <c r="N65099" s="102"/>
      <c r="O65099" s="93"/>
      <c r="P65099" s="93"/>
    </row>
    <row r="65100" spans="14:16">
      <c r="N65100" s="102"/>
      <c r="O65100" s="93"/>
      <c r="P65100" s="93"/>
    </row>
    <row r="65101" spans="14:16">
      <c r="N65101" s="102"/>
      <c r="O65101" s="93"/>
      <c r="P65101" s="93"/>
    </row>
    <row r="65102" spans="14:16">
      <c r="N65102" s="102"/>
      <c r="O65102" s="93"/>
      <c r="P65102" s="93"/>
    </row>
    <row r="65103" spans="14:16">
      <c r="N65103" s="102"/>
      <c r="O65103" s="93"/>
      <c r="P65103" s="93"/>
    </row>
    <row r="65104" spans="14:16">
      <c r="N65104" s="102"/>
      <c r="O65104" s="93"/>
      <c r="P65104" s="93"/>
    </row>
    <row r="65105" spans="14:16">
      <c r="N65105" s="102"/>
      <c r="O65105" s="93"/>
      <c r="P65105" s="93"/>
    </row>
    <row r="65106" spans="14:16">
      <c r="N65106" s="102"/>
      <c r="O65106" s="93"/>
      <c r="P65106" s="93"/>
    </row>
    <row r="65107" spans="14:16">
      <c r="N65107" s="102"/>
      <c r="O65107" s="93"/>
      <c r="P65107" s="93"/>
    </row>
    <row r="65108" spans="14:16">
      <c r="N65108" s="102"/>
      <c r="O65108" s="93"/>
      <c r="P65108" s="93"/>
    </row>
    <row r="65109" spans="14:16">
      <c r="N65109" s="102"/>
      <c r="O65109" s="93"/>
      <c r="P65109" s="93"/>
    </row>
    <row r="65110" spans="14:16">
      <c r="N65110" s="102"/>
      <c r="O65110" s="93"/>
      <c r="P65110" s="93"/>
    </row>
    <row r="65111" spans="14:16">
      <c r="N65111" s="102"/>
      <c r="O65111" s="93"/>
      <c r="P65111" s="93"/>
    </row>
    <row r="65112" spans="14:16">
      <c r="N65112" s="102"/>
      <c r="O65112" s="93"/>
      <c r="P65112" s="93"/>
    </row>
    <row r="65113" spans="14:16">
      <c r="N65113" s="102"/>
      <c r="O65113" s="93"/>
      <c r="P65113" s="93"/>
    </row>
    <row r="65114" spans="14:16">
      <c r="N65114" s="102"/>
      <c r="O65114" s="93"/>
      <c r="P65114" s="93"/>
    </row>
    <row r="65115" spans="14:16">
      <c r="N65115" s="102"/>
      <c r="O65115" s="93"/>
      <c r="P65115" s="93"/>
    </row>
    <row r="65116" spans="14:16">
      <c r="N65116" s="102"/>
      <c r="O65116" s="93"/>
      <c r="P65116" s="93"/>
    </row>
    <row r="65117" spans="14:16">
      <c r="N65117" s="102"/>
      <c r="O65117" s="93"/>
      <c r="P65117" s="93"/>
    </row>
    <row r="65118" spans="14:16">
      <c r="N65118" s="102"/>
      <c r="O65118" s="93"/>
      <c r="P65118" s="93"/>
    </row>
    <row r="65119" spans="14:16">
      <c r="N65119" s="102"/>
      <c r="O65119" s="93"/>
      <c r="P65119" s="93"/>
    </row>
    <row r="65120" spans="14:16">
      <c r="N65120" s="102"/>
      <c r="O65120" s="93"/>
      <c r="P65120" s="93"/>
    </row>
    <row r="65121" spans="14:16">
      <c r="N65121" s="102"/>
      <c r="O65121" s="93"/>
      <c r="P65121" s="93"/>
    </row>
    <row r="65122" spans="14:16">
      <c r="N65122" s="102"/>
      <c r="O65122" s="93"/>
      <c r="P65122" s="93"/>
    </row>
    <row r="65123" spans="14:16">
      <c r="N65123" s="102"/>
      <c r="O65123" s="93"/>
      <c r="P65123" s="93"/>
    </row>
    <row r="65124" spans="14:16">
      <c r="N65124" s="102"/>
      <c r="O65124" s="93"/>
      <c r="P65124" s="93"/>
    </row>
    <row r="65125" spans="14:16">
      <c r="N65125" s="102"/>
      <c r="O65125" s="93"/>
      <c r="P65125" s="93"/>
    </row>
    <row r="65126" spans="14:16">
      <c r="N65126" s="102"/>
      <c r="O65126" s="93"/>
      <c r="P65126" s="93"/>
    </row>
    <row r="65127" spans="14:16">
      <c r="N65127" s="102"/>
      <c r="O65127" s="93"/>
      <c r="P65127" s="93"/>
    </row>
    <row r="65128" spans="14:16">
      <c r="N65128" s="102"/>
      <c r="O65128" s="93"/>
      <c r="P65128" s="93"/>
    </row>
    <row r="65129" spans="14:16">
      <c r="N65129" s="102"/>
      <c r="O65129" s="93"/>
      <c r="P65129" s="93"/>
    </row>
    <row r="65130" spans="14:16">
      <c r="N65130" s="102"/>
      <c r="O65130" s="93"/>
      <c r="P65130" s="93"/>
    </row>
    <row r="65131" spans="14:16">
      <c r="N65131" s="102"/>
      <c r="O65131" s="93"/>
      <c r="P65131" s="93"/>
    </row>
    <row r="65132" spans="14:16">
      <c r="N65132" s="102"/>
      <c r="O65132" s="93"/>
      <c r="P65132" s="93"/>
    </row>
    <row r="65133" spans="14:16">
      <c r="N65133" s="102"/>
      <c r="O65133" s="93"/>
      <c r="P65133" s="93"/>
    </row>
    <row r="65134" spans="14:16">
      <c r="N65134" s="102"/>
      <c r="O65134" s="93"/>
      <c r="P65134" s="93"/>
    </row>
    <row r="65135" spans="14:16">
      <c r="N65135" s="102"/>
      <c r="O65135" s="93"/>
      <c r="P65135" s="93"/>
    </row>
    <row r="65136" spans="14:16">
      <c r="N65136" s="102"/>
      <c r="O65136" s="93"/>
      <c r="P65136" s="93"/>
    </row>
    <row r="65137" spans="14:16">
      <c r="N65137" s="102"/>
      <c r="O65137" s="93"/>
      <c r="P65137" s="93"/>
    </row>
    <row r="65138" spans="14:16">
      <c r="N65138" s="102"/>
      <c r="O65138" s="93"/>
      <c r="P65138" s="93"/>
    </row>
    <row r="65139" spans="14:16">
      <c r="N65139" s="102"/>
      <c r="O65139" s="93"/>
      <c r="P65139" s="93"/>
    </row>
    <row r="65140" spans="14:16">
      <c r="N65140" s="102"/>
      <c r="O65140" s="93"/>
      <c r="P65140" s="93"/>
    </row>
    <row r="65141" spans="14:16">
      <c r="N65141" s="102"/>
      <c r="O65141" s="93"/>
      <c r="P65141" s="93"/>
    </row>
    <row r="65142" spans="14:16">
      <c r="N65142" s="102"/>
      <c r="O65142" s="93"/>
      <c r="P65142" s="93"/>
    </row>
    <row r="65143" spans="14:16">
      <c r="N65143" s="102"/>
      <c r="O65143" s="93"/>
      <c r="P65143" s="93"/>
    </row>
    <row r="65144" spans="14:16">
      <c r="N65144" s="102"/>
      <c r="O65144" s="93"/>
      <c r="P65144" s="93"/>
    </row>
    <row r="65145" spans="14:16">
      <c r="N65145" s="102"/>
      <c r="O65145" s="93"/>
      <c r="P65145" s="93"/>
    </row>
    <row r="65146" spans="14:16">
      <c r="N65146" s="102"/>
      <c r="O65146" s="93"/>
      <c r="P65146" s="93"/>
    </row>
    <row r="65147" spans="14:16">
      <c r="N65147" s="102"/>
      <c r="O65147" s="93"/>
      <c r="P65147" s="93"/>
    </row>
    <row r="65148" spans="14:16">
      <c r="N65148" s="102"/>
      <c r="O65148" s="93"/>
      <c r="P65148" s="93"/>
    </row>
    <row r="65149" spans="14:16">
      <c r="N65149" s="102"/>
      <c r="O65149" s="93"/>
      <c r="P65149" s="93"/>
    </row>
    <row r="65150" spans="14:16">
      <c r="N65150" s="102"/>
      <c r="O65150" s="93"/>
      <c r="P65150" s="93"/>
    </row>
    <row r="65151" spans="14:16">
      <c r="N65151" s="102"/>
      <c r="O65151" s="93"/>
      <c r="P65151" s="93"/>
    </row>
    <row r="65152" spans="14:16">
      <c r="N65152" s="102"/>
      <c r="O65152" s="93"/>
      <c r="P65152" s="93"/>
    </row>
    <row r="65153" spans="14:16">
      <c r="N65153" s="102"/>
      <c r="O65153" s="93"/>
      <c r="P65153" s="93"/>
    </row>
    <row r="65154" spans="14:16">
      <c r="N65154" s="102"/>
      <c r="O65154" s="93"/>
      <c r="P65154" s="93"/>
    </row>
    <row r="65155" spans="14:16">
      <c r="N65155" s="102"/>
      <c r="O65155" s="93"/>
      <c r="P65155" s="93"/>
    </row>
    <row r="65156" spans="14:16">
      <c r="N65156" s="102"/>
      <c r="O65156" s="93"/>
      <c r="P65156" s="93"/>
    </row>
    <row r="65157" spans="14:16">
      <c r="N65157" s="102"/>
      <c r="O65157" s="93"/>
      <c r="P65157" s="93"/>
    </row>
    <row r="65158" spans="14:16">
      <c r="N65158" s="102"/>
      <c r="O65158" s="93"/>
      <c r="P65158" s="93"/>
    </row>
    <row r="65159" spans="14:16">
      <c r="N65159" s="102"/>
      <c r="O65159" s="93"/>
      <c r="P65159" s="93"/>
    </row>
    <row r="65160" spans="14:16">
      <c r="N65160" s="102"/>
      <c r="O65160" s="93"/>
      <c r="P65160" s="93"/>
    </row>
    <row r="65161" spans="14:16">
      <c r="N65161" s="102"/>
      <c r="O65161" s="93"/>
      <c r="P65161" s="93"/>
    </row>
    <row r="65162" spans="14:16">
      <c r="N65162" s="102"/>
      <c r="O65162" s="93"/>
      <c r="P65162" s="93"/>
    </row>
    <row r="65163" spans="14:16">
      <c r="N65163" s="102"/>
      <c r="O65163" s="93"/>
      <c r="P65163" s="93"/>
    </row>
    <row r="65164" spans="14:16">
      <c r="N65164" s="102"/>
      <c r="O65164" s="93"/>
      <c r="P65164" s="93"/>
    </row>
    <row r="65165" spans="14:16">
      <c r="N65165" s="102"/>
      <c r="O65165" s="93"/>
      <c r="P65165" s="93"/>
    </row>
    <row r="65166" spans="14:16">
      <c r="N65166" s="102"/>
      <c r="O65166" s="93"/>
      <c r="P65166" s="93"/>
    </row>
    <row r="65167" spans="14:16">
      <c r="N65167" s="102"/>
      <c r="O65167" s="93"/>
      <c r="P65167" s="93"/>
    </row>
    <row r="65168" spans="14:16">
      <c r="N65168" s="102"/>
      <c r="O65168" s="93"/>
      <c r="P65168" s="93"/>
    </row>
    <row r="65169" spans="14:16">
      <c r="N65169" s="102"/>
      <c r="O65169" s="93"/>
      <c r="P65169" s="93"/>
    </row>
    <row r="65170" spans="14:16">
      <c r="N65170" s="102"/>
      <c r="O65170" s="93"/>
      <c r="P65170" s="93"/>
    </row>
    <row r="65171" spans="14:16">
      <c r="N65171" s="102"/>
      <c r="O65171" s="93"/>
      <c r="P65171" s="93"/>
    </row>
    <row r="65172" spans="14:16">
      <c r="N65172" s="102"/>
      <c r="O65172" s="93"/>
      <c r="P65172" s="93"/>
    </row>
    <row r="65173" spans="14:16">
      <c r="N65173" s="102"/>
      <c r="O65173" s="93"/>
      <c r="P65173" s="93"/>
    </row>
    <row r="65174" spans="14:16">
      <c r="N65174" s="102"/>
      <c r="O65174" s="93"/>
      <c r="P65174" s="93"/>
    </row>
    <row r="65175" spans="14:16">
      <c r="N65175" s="102"/>
      <c r="O65175" s="93"/>
      <c r="P65175" s="93"/>
    </row>
    <row r="65176" spans="14:16">
      <c r="N65176" s="102"/>
      <c r="O65176" s="93"/>
      <c r="P65176" s="93"/>
    </row>
    <row r="65177" spans="14:16">
      <c r="N65177" s="102"/>
      <c r="O65177" s="93"/>
      <c r="P65177" s="93"/>
    </row>
    <row r="65178" spans="14:16">
      <c r="N65178" s="102"/>
      <c r="O65178" s="93"/>
      <c r="P65178" s="93"/>
    </row>
    <row r="65179" spans="14:16">
      <c r="N65179" s="102"/>
      <c r="O65179" s="93"/>
      <c r="P65179" s="93"/>
    </row>
    <row r="65180" spans="14:16">
      <c r="N65180" s="102"/>
      <c r="O65180" s="93"/>
      <c r="P65180" s="93"/>
    </row>
    <row r="65181" spans="14:16">
      <c r="N65181" s="102"/>
      <c r="O65181" s="93"/>
      <c r="P65181" s="93"/>
    </row>
    <row r="65182" spans="14:16">
      <c r="N65182" s="102"/>
      <c r="O65182" s="93"/>
      <c r="P65182" s="93"/>
    </row>
    <row r="65183" spans="14:16">
      <c r="N65183" s="102"/>
      <c r="O65183" s="93"/>
      <c r="P65183" s="93"/>
    </row>
    <row r="65184" spans="14:16">
      <c r="N65184" s="102"/>
      <c r="O65184" s="93"/>
      <c r="P65184" s="93"/>
    </row>
    <row r="65185" spans="14:16">
      <c r="N65185" s="102"/>
      <c r="O65185" s="93"/>
      <c r="P65185" s="93"/>
    </row>
    <row r="65186" spans="14:16">
      <c r="N65186" s="102"/>
      <c r="O65186" s="93"/>
      <c r="P65186" s="93"/>
    </row>
    <row r="65187" spans="14:16">
      <c r="N65187" s="102"/>
      <c r="O65187" s="93"/>
      <c r="P65187" s="93"/>
    </row>
    <row r="65188" spans="14:16">
      <c r="N65188" s="102"/>
      <c r="O65188" s="93"/>
      <c r="P65188" s="93"/>
    </row>
    <row r="65189" spans="14:16">
      <c r="N65189" s="102"/>
      <c r="O65189" s="93"/>
      <c r="P65189" s="93"/>
    </row>
    <row r="65190" spans="14:16">
      <c r="N65190" s="102"/>
      <c r="O65190" s="93"/>
      <c r="P65190" s="93"/>
    </row>
    <row r="65191" spans="14:16">
      <c r="N65191" s="102"/>
      <c r="O65191" s="93"/>
      <c r="P65191" s="93"/>
    </row>
    <row r="65192" spans="14:16">
      <c r="N65192" s="102"/>
      <c r="O65192" s="93"/>
      <c r="P65192" s="93"/>
    </row>
    <row r="65193" spans="14:16">
      <c r="N65193" s="102"/>
      <c r="O65193" s="93"/>
      <c r="P65193" s="93"/>
    </row>
    <row r="65194" spans="14:16">
      <c r="N65194" s="102"/>
      <c r="O65194" s="93"/>
      <c r="P65194" s="93"/>
    </row>
    <row r="65195" spans="14:16">
      <c r="N65195" s="102"/>
      <c r="O65195" s="93"/>
      <c r="P65195" s="93"/>
    </row>
    <row r="65196" spans="14:16">
      <c r="N65196" s="102"/>
      <c r="O65196" s="93"/>
      <c r="P65196" s="93"/>
    </row>
    <row r="65197" spans="14:16">
      <c r="N65197" s="102"/>
      <c r="O65197" s="93"/>
      <c r="P65197" s="93"/>
    </row>
    <row r="65198" spans="14:16">
      <c r="N65198" s="102"/>
      <c r="O65198" s="93"/>
      <c r="P65198" s="93"/>
    </row>
    <row r="65199" spans="14:16">
      <c r="N65199" s="102"/>
      <c r="O65199" s="93"/>
      <c r="P65199" s="93"/>
    </row>
    <row r="65200" spans="14:16">
      <c r="N65200" s="102"/>
      <c r="O65200" s="93"/>
      <c r="P65200" s="93"/>
    </row>
    <row r="65201" spans="14:16">
      <c r="N65201" s="102"/>
      <c r="O65201" s="93"/>
      <c r="P65201" s="93"/>
    </row>
    <row r="65202" spans="14:16">
      <c r="N65202" s="102"/>
      <c r="O65202" s="93"/>
      <c r="P65202" s="93"/>
    </row>
    <row r="65203" spans="14:16">
      <c r="N65203" s="102"/>
      <c r="O65203" s="93"/>
      <c r="P65203" s="93"/>
    </row>
    <row r="65204" spans="14:16">
      <c r="N65204" s="102"/>
      <c r="O65204" s="93"/>
      <c r="P65204" s="93"/>
    </row>
    <row r="65205" spans="14:16">
      <c r="N65205" s="102"/>
      <c r="O65205" s="93"/>
      <c r="P65205" s="93"/>
    </row>
    <row r="65206" spans="14:16">
      <c r="N65206" s="102"/>
      <c r="O65206" s="93"/>
      <c r="P65206" s="93"/>
    </row>
    <row r="65207" spans="14:16">
      <c r="N65207" s="102"/>
      <c r="O65207" s="93"/>
      <c r="P65207" s="93"/>
    </row>
    <row r="65208" spans="14:16">
      <c r="N65208" s="102"/>
      <c r="O65208" s="93"/>
      <c r="P65208" s="93"/>
    </row>
    <row r="65209" spans="14:16">
      <c r="N65209" s="102"/>
      <c r="O65209" s="93"/>
      <c r="P65209" s="93"/>
    </row>
    <row r="65210" spans="14:16">
      <c r="N65210" s="102"/>
      <c r="O65210" s="93"/>
      <c r="P65210" s="93"/>
    </row>
    <row r="65211" spans="14:16">
      <c r="N65211" s="102"/>
      <c r="O65211" s="93"/>
      <c r="P65211" s="93"/>
    </row>
    <row r="65212" spans="14:16">
      <c r="N65212" s="102"/>
      <c r="O65212" s="93"/>
      <c r="P65212" s="93"/>
    </row>
    <row r="65213" spans="14:16">
      <c r="N65213" s="102"/>
      <c r="O65213" s="93"/>
      <c r="P65213" s="93"/>
    </row>
    <row r="65214" spans="14:16">
      <c r="N65214" s="102"/>
      <c r="O65214" s="93"/>
      <c r="P65214" s="93"/>
    </row>
    <row r="65215" spans="14:16">
      <c r="N65215" s="102"/>
      <c r="O65215" s="93"/>
      <c r="P65215" s="93"/>
    </row>
    <row r="65216" spans="14:16">
      <c r="N65216" s="102"/>
      <c r="O65216" s="93"/>
      <c r="P65216" s="93"/>
    </row>
    <row r="65217" spans="14:16">
      <c r="N65217" s="102"/>
      <c r="O65217" s="93"/>
      <c r="P65217" s="93"/>
    </row>
    <row r="65218" spans="14:16">
      <c r="N65218" s="102"/>
      <c r="O65218" s="93"/>
      <c r="P65218" s="93"/>
    </row>
    <row r="65219" spans="14:16">
      <c r="N65219" s="102"/>
      <c r="O65219" s="93"/>
      <c r="P65219" s="93"/>
    </row>
    <row r="65220" spans="14:16">
      <c r="N65220" s="102"/>
      <c r="O65220" s="93"/>
      <c r="P65220" s="93"/>
    </row>
    <row r="65221" spans="14:16">
      <c r="N65221" s="102"/>
      <c r="O65221" s="93"/>
      <c r="P65221" s="93"/>
    </row>
    <row r="65222" spans="14:16">
      <c r="N65222" s="102"/>
      <c r="O65222" s="93"/>
      <c r="P65222" s="93"/>
    </row>
    <row r="65223" spans="14:16">
      <c r="N65223" s="102"/>
      <c r="O65223" s="93"/>
      <c r="P65223" s="93"/>
    </row>
    <row r="65224" spans="14:16">
      <c r="N65224" s="102"/>
      <c r="O65224" s="93"/>
      <c r="P65224" s="93"/>
    </row>
    <row r="65225" spans="14:16">
      <c r="N65225" s="102"/>
      <c r="O65225" s="93"/>
      <c r="P65225" s="93"/>
    </row>
    <row r="65226" spans="14:16">
      <c r="N65226" s="102"/>
      <c r="O65226" s="93"/>
      <c r="P65226" s="93"/>
    </row>
    <row r="65227" spans="14:16">
      <c r="N65227" s="102"/>
      <c r="O65227" s="93"/>
      <c r="P65227" s="93"/>
    </row>
    <row r="65228" spans="14:16">
      <c r="N65228" s="102"/>
      <c r="O65228" s="93"/>
      <c r="P65228" s="93"/>
    </row>
    <row r="65229" spans="14:16">
      <c r="N65229" s="102"/>
      <c r="O65229" s="93"/>
      <c r="P65229" s="93"/>
    </row>
    <row r="65230" spans="14:16">
      <c r="N65230" s="102"/>
      <c r="O65230" s="93"/>
      <c r="P65230" s="93"/>
    </row>
    <row r="65231" spans="14:16">
      <c r="N65231" s="102"/>
      <c r="O65231" s="93"/>
      <c r="P65231" s="93"/>
    </row>
    <row r="65232" spans="14:16">
      <c r="N65232" s="102"/>
      <c r="O65232" s="93"/>
      <c r="P65232" s="93"/>
    </row>
    <row r="65233" spans="14:16">
      <c r="N65233" s="102"/>
      <c r="O65233" s="93"/>
      <c r="P65233" s="93"/>
    </row>
    <row r="65234" spans="14:16">
      <c r="N65234" s="102"/>
      <c r="O65234" s="93"/>
      <c r="P65234" s="93"/>
    </row>
    <row r="65235" spans="14:16">
      <c r="N65235" s="102"/>
      <c r="O65235" s="93"/>
      <c r="P65235" s="93"/>
    </row>
    <row r="65236" spans="14:16">
      <c r="N65236" s="102"/>
      <c r="O65236" s="93"/>
      <c r="P65236" s="93"/>
    </row>
    <row r="65237" spans="14:16">
      <c r="N65237" s="102"/>
      <c r="O65237" s="93"/>
      <c r="P65237" s="93"/>
    </row>
    <row r="65238" spans="14:16">
      <c r="N65238" s="102"/>
      <c r="O65238" s="93"/>
      <c r="P65238" s="93"/>
    </row>
    <row r="65239" spans="14:16">
      <c r="N65239" s="102"/>
      <c r="O65239" s="93"/>
      <c r="P65239" s="93"/>
    </row>
    <row r="65240" spans="14:16">
      <c r="N65240" s="102"/>
      <c r="O65240" s="93"/>
      <c r="P65240" s="93"/>
    </row>
    <row r="65241" spans="14:16">
      <c r="N65241" s="102"/>
      <c r="O65241" s="93"/>
      <c r="P65241" s="93"/>
    </row>
    <row r="65242" spans="14:16">
      <c r="N65242" s="102"/>
      <c r="O65242" s="93"/>
      <c r="P65242" s="93"/>
    </row>
    <row r="65243" spans="14:16">
      <c r="N65243" s="102"/>
      <c r="O65243" s="93"/>
      <c r="P65243" s="93"/>
    </row>
    <row r="65244" spans="14:16">
      <c r="N65244" s="102"/>
      <c r="O65244" s="93"/>
      <c r="P65244" s="93"/>
    </row>
    <row r="65245" spans="14:16">
      <c r="N65245" s="102"/>
      <c r="O65245" s="93"/>
      <c r="P65245" s="93"/>
    </row>
    <row r="65246" spans="14:16">
      <c r="N65246" s="102"/>
      <c r="O65246" s="93"/>
      <c r="P65246" s="93"/>
    </row>
    <row r="65247" spans="14:16">
      <c r="N65247" s="102"/>
      <c r="O65247" s="93"/>
      <c r="P65247" s="93"/>
    </row>
    <row r="65248" spans="14:16">
      <c r="N65248" s="102"/>
      <c r="O65248" s="93"/>
      <c r="P65248" s="93"/>
    </row>
    <row r="65249" spans="14:16">
      <c r="N65249" s="102"/>
      <c r="O65249" s="93"/>
      <c r="P65249" s="93"/>
    </row>
    <row r="65250" spans="14:16">
      <c r="N65250" s="102"/>
      <c r="O65250" s="93"/>
      <c r="P65250" s="93"/>
    </row>
    <row r="65251" spans="14:16">
      <c r="N65251" s="102"/>
      <c r="O65251" s="93"/>
      <c r="P65251" s="93"/>
    </row>
    <row r="65252" spans="14:16">
      <c r="N65252" s="102"/>
      <c r="O65252" s="93"/>
      <c r="P65252" s="93"/>
    </row>
    <row r="65253" spans="14:16">
      <c r="N65253" s="102"/>
      <c r="O65253" s="93"/>
      <c r="P65253" s="93"/>
    </row>
    <row r="65254" spans="14:16">
      <c r="N65254" s="102"/>
      <c r="O65254" s="93"/>
      <c r="P65254" s="93"/>
    </row>
    <row r="65255" spans="14:16">
      <c r="N65255" s="102"/>
      <c r="O65255" s="93"/>
      <c r="P65255" s="93"/>
    </row>
    <row r="65256" spans="14:16">
      <c r="N65256" s="102"/>
      <c r="O65256" s="93"/>
      <c r="P65256" s="93"/>
    </row>
    <row r="65257" spans="14:16">
      <c r="N65257" s="102"/>
      <c r="O65257" s="93"/>
      <c r="P65257" s="93"/>
    </row>
    <row r="65258" spans="14:16">
      <c r="N65258" s="102"/>
      <c r="O65258" s="93"/>
      <c r="P65258" s="93"/>
    </row>
    <row r="65259" spans="14:16">
      <c r="N65259" s="102"/>
      <c r="O65259" s="93"/>
      <c r="P65259" s="93"/>
    </row>
    <row r="65260" spans="14:16">
      <c r="N65260" s="102"/>
      <c r="O65260" s="93"/>
      <c r="P65260" s="93"/>
    </row>
    <row r="65261" spans="14:16">
      <c r="N65261" s="102"/>
      <c r="O65261" s="93"/>
      <c r="P65261" s="93"/>
    </row>
    <row r="65262" spans="14:16">
      <c r="N65262" s="102"/>
      <c r="O65262" s="93"/>
      <c r="P65262" s="93"/>
    </row>
    <row r="65263" spans="14:16">
      <c r="N65263" s="102"/>
      <c r="O65263" s="93"/>
      <c r="P65263" s="93"/>
    </row>
    <row r="65264" spans="14:16">
      <c r="N65264" s="102"/>
      <c r="O65264" s="93"/>
      <c r="P65264" s="93"/>
    </row>
    <row r="65265" spans="14:16">
      <c r="N65265" s="102"/>
      <c r="O65265" s="93"/>
      <c r="P65265" s="93"/>
    </row>
    <row r="65266" spans="14:16">
      <c r="N65266" s="102"/>
      <c r="O65266" s="93"/>
      <c r="P65266" s="93"/>
    </row>
    <row r="65267" spans="14:16">
      <c r="N65267" s="102"/>
      <c r="O65267" s="93"/>
      <c r="P65267" s="93"/>
    </row>
    <row r="65268" spans="14:16">
      <c r="N65268" s="102"/>
      <c r="O65268" s="93"/>
      <c r="P65268" s="93"/>
    </row>
    <row r="65269" spans="14:16">
      <c r="N65269" s="102"/>
      <c r="O65269" s="93"/>
      <c r="P65269" s="93"/>
    </row>
    <row r="65270" spans="14:16">
      <c r="N65270" s="102"/>
      <c r="O65270" s="93"/>
      <c r="P65270" s="93"/>
    </row>
    <row r="65271" spans="14:16">
      <c r="N65271" s="102"/>
      <c r="O65271" s="93"/>
      <c r="P65271" s="93"/>
    </row>
    <row r="65272" spans="14:16">
      <c r="N65272" s="102"/>
      <c r="O65272" s="93"/>
      <c r="P65272" s="93"/>
    </row>
    <row r="65273" spans="14:16">
      <c r="N65273" s="102"/>
      <c r="O65273" s="93"/>
      <c r="P65273" s="93"/>
    </row>
    <row r="65274" spans="14:16">
      <c r="N65274" s="102"/>
      <c r="O65274" s="93"/>
      <c r="P65274" s="93"/>
    </row>
    <row r="65275" spans="14:16">
      <c r="N65275" s="102"/>
      <c r="O65275" s="93"/>
      <c r="P65275" s="93"/>
    </row>
    <row r="65276" spans="14:16">
      <c r="N65276" s="102"/>
      <c r="O65276" s="93"/>
      <c r="P65276" s="93"/>
    </row>
    <row r="65277" spans="14:16">
      <c r="N65277" s="102"/>
      <c r="O65277" s="93"/>
      <c r="P65277" s="93"/>
    </row>
    <row r="65278" spans="14:16">
      <c r="N65278" s="102"/>
      <c r="O65278" s="93"/>
      <c r="P65278" s="93"/>
    </row>
    <row r="65279" spans="14:16">
      <c r="N65279" s="102"/>
      <c r="O65279" s="93"/>
      <c r="P65279" s="93"/>
    </row>
    <row r="65280" spans="14:16">
      <c r="N65280" s="102"/>
      <c r="O65280" s="93"/>
      <c r="P65280" s="93"/>
    </row>
    <row r="65281" spans="14:16">
      <c r="N65281" s="102"/>
      <c r="O65281" s="93"/>
      <c r="P65281" s="93"/>
    </row>
    <row r="65282" spans="14:16">
      <c r="N65282" s="102"/>
      <c r="O65282" s="93"/>
      <c r="P65282" s="93"/>
    </row>
    <row r="65283" spans="14:16">
      <c r="N65283" s="102"/>
      <c r="O65283" s="93"/>
      <c r="P65283" s="93"/>
    </row>
    <row r="65284" spans="14:16">
      <c r="N65284" s="102"/>
      <c r="O65284" s="93"/>
      <c r="P65284" s="93"/>
    </row>
    <row r="65285" spans="14:16">
      <c r="N65285" s="102"/>
      <c r="O65285" s="93"/>
      <c r="P65285" s="93"/>
    </row>
    <row r="65286" spans="14:16">
      <c r="N65286" s="102"/>
      <c r="O65286" s="93"/>
      <c r="P65286" s="93"/>
    </row>
    <row r="65287" spans="14:16">
      <c r="N65287" s="102"/>
      <c r="O65287" s="93"/>
      <c r="P65287" s="93"/>
    </row>
    <row r="65288" spans="14:16">
      <c r="N65288" s="102"/>
      <c r="O65288" s="93"/>
      <c r="P65288" s="93"/>
    </row>
    <row r="65289" spans="14:16">
      <c r="N65289" s="102"/>
      <c r="O65289" s="93"/>
      <c r="P65289" s="93"/>
    </row>
    <row r="65290" spans="14:16">
      <c r="N65290" s="102"/>
      <c r="O65290" s="93"/>
      <c r="P65290" s="93"/>
    </row>
    <row r="65291" spans="14:16">
      <c r="N65291" s="102"/>
      <c r="O65291" s="93"/>
      <c r="P65291" s="93"/>
    </row>
    <row r="65292" spans="14:16">
      <c r="N65292" s="102"/>
      <c r="O65292" s="93"/>
      <c r="P65292" s="93"/>
    </row>
    <row r="65293" spans="14:16">
      <c r="N65293" s="102"/>
      <c r="O65293" s="93"/>
      <c r="P65293" s="93"/>
    </row>
    <row r="65294" spans="14:16">
      <c r="N65294" s="102"/>
      <c r="O65294" s="93"/>
      <c r="P65294" s="93"/>
    </row>
    <row r="65295" spans="14:16">
      <c r="N65295" s="102"/>
      <c r="O65295" s="93"/>
      <c r="P65295" s="93"/>
    </row>
    <row r="65296" spans="14:16">
      <c r="N65296" s="102"/>
      <c r="O65296" s="93"/>
      <c r="P65296" s="93"/>
    </row>
    <row r="65297" spans="14:16">
      <c r="N65297" s="102"/>
      <c r="O65297" s="93"/>
      <c r="P65297" s="93"/>
    </row>
    <row r="65298" spans="14:16">
      <c r="N65298" s="102"/>
      <c r="O65298" s="93"/>
      <c r="P65298" s="93"/>
    </row>
    <row r="65299" spans="14:16">
      <c r="N65299" s="102"/>
      <c r="O65299" s="93"/>
      <c r="P65299" s="93"/>
    </row>
    <row r="65300" spans="14:16">
      <c r="N65300" s="102"/>
      <c r="O65300" s="93"/>
      <c r="P65300" s="93"/>
    </row>
    <row r="65301" spans="14:16">
      <c r="N65301" s="102"/>
      <c r="O65301" s="93"/>
      <c r="P65301" s="93"/>
    </row>
    <row r="65302" spans="14:16">
      <c r="N65302" s="102"/>
      <c r="O65302" s="93"/>
      <c r="P65302" s="93"/>
    </row>
    <row r="65303" spans="14:16">
      <c r="N65303" s="102"/>
      <c r="O65303" s="93"/>
      <c r="P65303" s="93"/>
    </row>
    <row r="65304" spans="14:16">
      <c r="N65304" s="102"/>
      <c r="O65304" s="93"/>
      <c r="P65304" s="93"/>
    </row>
    <row r="65305" spans="14:16">
      <c r="N65305" s="102"/>
      <c r="O65305" s="93"/>
      <c r="P65305" s="93"/>
    </row>
    <row r="65306" spans="14:16">
      <c r="N65306" s="102"/>
      <c r="O65306" s="93"/>
      <c r="P65306" s="93"/>
    </row>
    <row r="65307" spans="14:16">
      <c r="N65307" s="102"/>
      <c r="O65307" s="93"/>
      <c r="P65307" s="93"/>
    </row>
    <row r="65308" spans="14:16">
      <c r="N65308" s="102"/>
      <c r="O65308" s="93"/>
      <c r="P65308" s="93"/>
    </row>
    <row r="65309" spans="14:16">
      <c r="N65309" s="102"/>
      <c r="O65309" s="93"/>
      <c r="P65309" s="93"/>
    </row>
    <row r="65310" spans="14:16">
      <c r="N65310" s="102"/>
      <c r="O65310" s="93"/>
      <c r="P65310" s="93"/>
    </row>
    <row r="65311" spans="14:16">
      <c r="N65311" s="102"/>
      <c r="O65311" s="93"/>
      <c r="P65311" s="93"/>
    </row>
    <row r="65312" spans="14:16">
      <c r="N65312" s="102"/>
      <c r="O65312" s="93"/>
      <c r="P65312" s="93"/>
    </row>
    <row r="65313" spans="14:16">
      <c r="N65313" s="102"/>
      <c r="O65313" s="93"/>
      <c r="P65313" s="93"/>
    </row>
    <row r="65314" spans="14:16">
      <c r="N65314" s="102"/>
      <c r="O65314" s="93"/>
      <c r="P65314" s="93"/>
    </row>
    <row r="65315" spans="14:16">
      <c r="N65315" s="102"/>
      <c r="O65315" s="93"/>
      <c r="P65315" s="93"/>
    </row>
    <row r="65316" spans="14:16">
      <c r="N65316" s="102"/>
      <c r="O65316" s="93"/>
      <c r="P65316" s="93"/>
    </row>
    <row r="65317" spans="14:16">
      <c r="N65317" s="102"/>
      <c r="O65317" s="93"/>
      <c r="P65317" s="93"/>
    </row>
    <row r="65318" spans="14:16">
      <c r="N65318" s="102"/>
      <c r="O65318" s="93"/>
      <c r="P65318" s="93"/>
    </row>
    <row r="65319" spans="14:16">
      <c r="N65319" s="102"/>
      <c r="O65319" s="93"/>
      <c r="P65319" s="93"/>
    </row>
    <row r="65320" spans="14:16">
      <c r="N65320" s="102"/>
      <c r="O65320" s="93"/>
      <c r="P65320" s="93"/>
    </row>
    <row r="65321" spans="14:16">
      <c r="N65321" s="102"/>
      <c r="O65321" s="93"/>
      <c r="P65321" s="93"/>
    </row>
    <row r="65322" spans="14:16">
      <c r="N65322" s="102"/>
      <c r="O65322" s="93"/>
      <c r="P65322" s="93"/>
    </row>
    <row r="65323" spans="14:16">
      <c r="N65323" s="102"/>
      <c r="O65323" s="93"/>
      <c r="P65323" s="93"/>
    </row>
    <row r="65324" spans="14:16">
      <c r="N65324" s="102"/>
      <c r="O65324" s="93"/>
      <c r="P65324" s="93"/>
    </row>
    <row r="65325" spans="14:16">
      <c r="N65325" s="102"/>
      <c r="O65325" s="93"/>
      <c r="P65325" s="93"/>
    </row>
    <row r="65326" spans="14:16">
      <c r="N65326" s="102"/>
      <c r="O65326" s="93"/>
      <c r="P65326" s="93"/>
    </row>
    <row r="65327" spans="14:16">
      <c r="N65327" s="102"/>
      <c r="O65327" s="93"/>
      <c r="P65327" s="93"/>
    </row>
    <row r="65328" spans="14:16">
      <c r="N65328" s="102"/>
      <c r="O65328" s="93"/>
      <c r="P65328" s="93"/>
    </row>
    <row r="65329" spans="14:16">
      <c r="N65329" s="102"/>
      <c r="O65329" s="93"/>
      <c r="P65329" s="93"/>
    </row>
    <row r="65330" spans="14:16">
      <c r="N65330" s="102"/>
      <c r="O65330" s="93"/>
      <c r="P65330" s="93"/>
    </row>
    <row r="65331" spans="14:16">
      <c r="N65331" s="102"/>
      <c r="O65331" s="93"/>
      <c r="P65331" s="93"/>
    </row>
    <row r="65332" spans="14:16">
      <c r="N65332" s="102"/>
      <c r="O65332" s="93"/>
      <c r="P65332" s="93"/>
    </row>
    <row r="65333" spans="14:16">
      <c r="N65333" s="102"/>
      <c r="O65333" s="93"/>
      <c r="P65333" s="93"/>
    </row>
    <row r="65334" spans="14:16">
      <c r="N65334" s="102"/>
      <c r="O65334" s="93"/>
      <c r="P65334" s="93"/>
    </row>
    <row r="65335" spans="14:16">
      <c r="N65335" s="102"/>
      <c r="O65335" s="93"/>
      <c r="P65335" s="93"/>
    </row>
    <row r="65336" spans="14:16">
      <c r="N65336" s="102"/>
      <c r="O65336" s="93"/>
      <c r="P65336" s="93"/>
    </row>
    <row r="65337" spans="14:16">
      <c r="N65337" s="102"/>
      <c r="O65337" s="93"/>
      <c r="P65337" s="93"/>
    </row>
    <row r="65338" spans="14:16">
      <c r="N65338" s="102"/>
      <c r="O65338" s="93"/>
      <c r="P65338" s="93"/>
    </row>
    <row r="65339" spans="14:16">
      <c r="N65339" s="102"/>
      <c r="O65339" s="93"/>
      <c r="P65339" s="93"/>
    </row>
    <row r="65340" spans="14:16">
      <c r="N65340" s="102"/>
      <c r="O65340" s="93"/>
      <c r="P65340" s="93"/>
    </row>
    <row r="65341" spans="14:16">
      <c r="N65341" s="102"/>
      <c r="O65341" s="93"/>
      <c r="P65341" s="93"/>
    </row>
    <row r="65342" spans="14:16">
      <c r="N65342" s="102"/>
      <c r="O65342" s="93"/>
      <c r="P65342" s="93"/>
    </row>
    <row r="65343" spans="14:16">
      <c r="N65343" s="102"/>
      <c r="O65343" s="93"/>
      <c r="P65343" s="93"/>
    </row>
    <row r="65344" spans="14:16">
      <c r="N65344" s="102"/>
      <c r="O65344" s="93"/>
      <c r="P65344" s="93"/>
    </row>
    <row r="65345" spans="14:16">
      <c r="N65345" s="102"/>
      <c r="O65345" s="93"/>
      <c r="P65345" s="93"/>
    </row>
    <row r="65346" spans="14:16">
      <c r="N65346" s="102"/>
      <c r="O65346" s="93"/>
      <c r="P65346" s="93"/>
    </row>
    <row r="65347" spans="14:16">
      <c r="N65347" s="102"/>
      <c r="O65347" s="93"/>
      <c r="P65347" s="93"/>
    </row>
    <row r="65348" spans="14:16">
      <c r="N65348" s="102"/>
      <c r="O65348" s="93"/>
      <c r="P65348" s="93"/>
    </row>
    <row r="65349" spans="14:16">
      <c r="N65349" s="102"/>
      <c r="O65349" s="93"/>
      <c r="P65349" s="93"/>
    </row>
    <row r="65350" spans="14:16">
      <c r="N65350" s="102"/>
      <c r="O65350" s="93"/>
      <c r="P65350" s="93"/>
    </row>
    <row r="65351" spans="14:16">
      <c r="N65351" s="102"/>
      <c r="O65351" s="93"/>
      <c r="P65351" s="93"/>
    </row>
    <row r="65352" spans="14:16">
      <c r="N65352" s="102"/>
      <c r="O65352" s="93"/>
      <c r="P65352" s="93"/>
    </row>
    <row r="65353" spans="14:16">
      <c r="N65353" s="102"/>
      <c r="O65353" s="93"/>
      <c r="P65353" s="93"/>
    </row>
    <row r="65354" spans="14:16">
      <c r="N65354" s="102"/>
      <c r="O65354" s="93"/>
      <c r="P65354" s="93"/>
    </row>
    <row r="65355" spans="14:16">
      <c r="N65355" s="102"/>
      <c r="O65355" s="93"/>
      <c r="P65355" s="93"/>
    </row>
    <row r="65356" spans="14:16">
      <c r="N65356" s="102"/>
      <c r="O65356" s="93"/>
      <c r="P65356" s="93"/>
    </row>
    <row r="65357" spans="14:16">
      <c r="N65357" s="102"/>
      <c r="O65357" s="93"/>
      <c r="P65357" s="93"/>
    </row>
    <row r="65358" spans="14:16">
      <c r="N65358" s="102"/>
      <c r="O65358" s="93"/>
      <c r="P65358" s="93"/>
    </row>
    <row r="65359" spans="14:16">
      <c r="N65359" s="102"/>
      <c r="O65359" s="93"/>
      <c r="P65359" s="93"/>
    </row>
    <row r="65360" spans="14:16">
      <c r="N65360" s="102"/>
      <c r="O65360" s="93"/>
      <c r="P65360" s="93"/>
    </row>
    <row r="65361" spans="14:16">
      <c r="N65361" s="102"/>
      <c r="O65361" s="93"/>
      <c r="P65361" s="93"/>
    </row>
    <row r="65362" spans="14:16">
      <c r="N65362" s="102"/>
      <c r="O65362" s="93"/>
      <c r="P65362" s="93"/>
    </row>
    <row r="65363" spans="14:16">
      <c r="N65363" s="102"/>
      <c r="O65363" s="93"/>
      <c r="P65363" s="93"/>
    </row>
    <row r="65364" spans="14:16">
      <c r="N65364" s="102"/>
      <c r="O65364" s="93"/>
      <c r="P65364" s="93"/>
    </row>
    <row r="65365" spans="14:16">
      <c r="N65365" s="102"/>
      <c r="O65365" s="93"/>
      <c r="P65365" s="93"/>
    </row>
    <row r="65366" spans="14:16">
      <c r="N65366" s="102"/>
      <c r="O65366" s="93"/>
      <c r="P65366" s="93"/>
    </row>
    <row r="65367" spans="14:16">
      <c r="N65367" s="102"/>
      <c r="O65367" s="93"/>
      <c r="P65367" s="93"/>
    </row>
    <row r="65368" spans="14:16">
      <c r="N65368" s="102"/>
      <c r="O65368" s="93"/>
      <c r="P65368" s="93"/>
    </row>
    <row r="65369" spans="14:16">
      <c r="N65369" s="102"/>
      <c r="O65369" s="93"/>
      <c r="P65369" s="93"/>
    </row>
    <row r="65370" spans="14:16">
      <c r="N65370" s="102"/>
      <c r="O65370" s="93"/>
      <c r="P65370" s="93"/>
    </row>
    <row r="65371" spans="14:16">
      <c r="N65371" s="102"/>
      <c r="O65371" s="93"/>
      <c r="P65371" s="93"/>
    </row>
    <row r="65372" spans="14:16">
      <c r="N65372" s="102"/>
      <c r="O65372" s="93"/>
      <c r="P65372" s="93"/>
    </row>
    <row r="65373" spans="14:16">
      <c r="N65373" s="102"/>
      <c r="O65373" s="93"/>
      <c r="P65373" s="93"/>
    </row>
    <row r="65374" spans="14:16">
      <c r="N65374" s="102"/>
      <c r="O65374" s="93"/>
      <c r="P65374" s="93"/>
    </row>
    <row r="65375" spans="14:16">
      <c r="N65375" s="102"/>
      <c r="O65375" s="93"/>
      <c r="P65375" s="93"/>
    </row>
    <row r="65376" spans="14:16">
      <c r="N65376" s="102"/>
      <c r="O65376" s="93"/>
      <c r="P65376" s="93"/>
    </row>
    <row r="65377" spans="14:16">
      <c r="N65377" s="102"/>
      <c r="O65377" s="93"/>
      <c r="P65377" s="93"/>
    </row>
    <row r="65378" spans="14:16">
      <c r="N65378" s="102"/>
      <c r="O65378" s="93"/>
      <c r="P65378" s="93"/>
    </row>
    <row r="65379" spans="14:16">
      <c r="N65379" s="102"/>
      <c r="O65379" s="93"/>
      <c r="P65379" s="93"/>
    </row>
    <row r="65380" spans="14:16">
      <c r="N65380" s="102"/>
      <c r="O65380" s="93"/>
      <c r="P65380" s="93"/>
    </row>
    <row r="65381" spans="14:16">
      <c r="N65381" s="102"/>
      <c r="O65381" s="93"/>
      <c r="P65381" s="93"/>
    </row>
    <row r="65382" spans="14:16">
      <c r="N65382" s="102"/>
      <c r="O65382" s="93"/>
      <c r="P65382" s="93"/>
    </row>
    <row r="65383" spans="14:16">
      <c r="N65383" s="102"/>
      <c r="O65383" s="93"/>
      <c r="P65383" s="93"/>
    </row>
    <row r="65384" spans="14:16">
      <c r="N65384" s="102"/>
      <c r="O65384" s="93"/>
      <c r="P65384" s="93"/>
    </row>
    <row r="65385" spans="14:16">
      <c r="N65385" s="102"/>
      <c r="O65385" s="93"/>
      <c r="P65385" s="93"/>
    </row>
    <row r="65386" spans="14:16">
      <c r="N65386" s="102"/>
      <c r="O65386" s="93"/>
      <c r="P65386" s="93"/>
    </row>
    <row r="65387" spans="14:16">
      <c r="N65387" s="102"/>
      <c r="O65387" s="93"/>
      <c r="P65387" s="93"/>
    </row>
    <row r="65388" spans="14:16">
      <c r="N65388" s="102"/>
      <c r="O65388" s="93"/>
      <c r="P65388" s="93"/>
    </row>
    <row r="65389" spans="14:16">
      <c r="N65389" s="102"/>
      <c r="O65389" s="93"/>
      <c r="P65389" s="93"/>
    </row>
    <row r="65390" spans="14:16">
      <c r="N65390" s="102"/>
      <c r="O65390" s="93"/>
      <c r="P65390" s="93"/>
    </row>
    <row r="65391" spans="14:16">
      <c r="N65391" s="102"/>
      <c r="O65391" s="93"/>
      <c r="P65391" s="93"/>
    </row>
    <row r="65392" spans="14:16">
      <c r="N65392" s="102"/>
      <c r="O65392" s="93"/>
      <c r="P65392" s="93"/>
    </row>
    <row r="65393" spans="14:16">
      <c r="N65393" s="102"/>
      <c r="O65393" s="93"/>
      <c r="P65393" s="93"/>
    </row>
    <row r="65394" spans="14:16">
      <c r="N65394" s="102"/>
      <c r="O65394" s="93"/>
      <c r="P65394" s="93"/>
    </row>
    <row r="65395" spans="14:16">
      <c r="N65395" s="102"/>
      <c r="O65395" s="93"/>
      <c r="P65395" s="93"/>
    </row>
    <row r="65396" spans="14:16">
      <c r="N65396" s="102"/>
      <c r="O65396" s="93"/>
      <c r="P65396" s="93"/>
    </row>
    <row r="65397" spans="14:16">
      <c r="N65397" s="102"/>
      <c r="O65397" s="93"/>
      <c r="P65397" s="93"/>
    </row>
    <row r="65398" spans="14:16">
      <c r="N65398" s="102"/>
      <c r="O65398" s="93"/>
      <c r="P65398" s="93"/>
    </row>
    <row r="65399" spans="14:16">
      <c r="N65399" s="102"/>
      <c r="O65399" s="93"/>
      <c r="P65399" s="93"/>
    </row>
    <row r="65400" spans="14:16">
      <c r="N65400" s="102"/>
      <c r="O65400" s="93"/>
      <c r="P65400" s="93"/>
    </row>
    <row r="65401" spans="14:16">
      <c r="N65401" s="102"/>
      <c r="O65401" s="93"/>
      <c r="P65401" s="93"/>
    </row>
    <row r="65402" spans="14:16">
      <c r="N65402" s="102"/>
      <c r="O65402" s="93"/>
      <c r="P65402" s="93"/>
    </row>
    <row r="65403" spans="14:16">
      <c r="N65403" s="102"/>
      <c r="O65403" s="93"/>
      <c r="P65403" s="93"/>
    </row>
    <row r="65404" spans="14:16">
      <c r="N65404" s="102"/>
      <c r="O65404" s="93"/>
      <c r="P65404" s="93"/>
    </row>
    <row r="65405" spans="14:16">
      <c r="N65405" s="102"/>
      <c r="O65405" s="93"/>
      <c r="P65405" s="93"/>
    </row>
    <row r="65406" spans="14:16">
      <c r="N65406" s="102"/>
      <c r="O65406" s="93"/>
      <c r="P65406" s="93"/>
    </row>
    <row r="65407" spans="14:16">
      <c r="N65407" s="102"/>
      <c r="O65407" s="93"/>
      <c r="P65407" s="93"/>
    </row>
    <row r="65408" spans="14:16">
      <c r="N65408" s="102"/>
      <c r="O65408" s="93"/>
      <c r="P65408" s="93"/>
    </row>
    <row r="65409" spans="14:16">
      <c r="N65409" s="102"/>
      <c r="O65409" s="93"/>
      <c r="P65409" s="93"/>
    </row>
    <row r="65410" spans="14:16">
      <c r="N65410" s="102"/>
      <c r="O65410" s="93"/>
      <c r="P65410" s="93"/>
    </row>
    <row r="65411" spans="14:16">
      <c r="N65411" s="102"/>
      <c r="O65411" s="93"/>
      <c r="P65411" s="93"/>
    </row>
    <row r="65412" spans="14:16">
      <c r="N65412" s="102"/>
      <c r="O65412" s="93"/>
      <c r="P65412" s="93"/>
    </row>
    <row r="65413" spans="14:16">
      <c r="N65413" s="102"/>
      <c r="O65413" s="93"/>
      <c r="P65413" s="93"/>
    </row>
    <row r="65414" spans="14:16">
      <c r="N65414" s="102"/>
      <c r="O65414" s="93"/>
      <c r="P65414" s="93"/>
    </row>
    <row r="65415" spans="14:16">
      <c r="N65415" s="102"/>
      <c r="O65415" s="93"/>
      <c r="P65415" s="93"/>
    </row>
    <row r="65416" spans="14:16">
      <c r="N65416" s="102"/>
      <c r="O65416" s="93"/>
      <c r="P65416" s="93"/>
    </row>
    <row r="65417" spans="14:16">
      <c r="N65417" s="102"/>
      <c r="O65417" s="93"/>
      <c r="P65417" s="93"/>
    </row>
    <row r="65418" spans="14:16">
      <c r="N65418" s="102"/>
      <c r="O65418" s="93"/>
      <c r="P65418" s="93"/>
    </row>
    <row r="65419" spans="14:16">
      <c r="N65419" s="102"/>
      <c r="O65419" s="93"/>
      <c r="P65419" s="93"/>
    </row>
    <row r="65420" spans="14:16">
      <c r="N65420" s="102"/>
      <c r="O65420" s="93"/>
      <c r="P65420" s="93"/>
    </row>
    <row r="65421" spans="14:16">
      <c r="N65421" s="102"/>
      <c r="O65421" s="93"/>
      <c r="P65421" s="93"/>
    </row>
    <row r="65422" spans="14:16">
      <c r="N65422" s="102"/>
      <c r="O65422" s="93"/>
      <c r="P65422" s="93"/>
    </row>
    <row r="65423" spans="14:16">
      <c r="N65423" s="102"/>
      <c r="O65423" s="93"/>
      <c r="P65423" s="93"/>
    </row>
    <row r="65424" spans="14:16">
      <c r="N65424" s="102"/>
      <c r="O65424" s="93"/>
      <c r="P65424" s="93"/>
    </row>
    <row r="65425" spans="14:16">
      <c r="N65425" s="102"/>
      <c r="O65425" s="93"/>
      <c r="P65425" s="93"/>
    </row>
    <row r="65426" spans="14:16">
      <c r="N65426" s="102"/>
      <c r="O65426" s="93"/>
      <c r="P65426" s="93"/>
    </row>
    <row r="65427" spans="14:16">
      <c r="N65427" s="102"/>
      <c r="O65427" s="93"/>
      <c r="P65427" s="93"/>
    </row>
    <row r="65428" spans="14:16">
      <c r="N65428" s="102"/>
      <c r="O65428" s="93"/>
      <c r="P65428" s="93"/>
    </row>
    <row r="65429" spans="14:16">
      <c r="N65429" s="102"/>
      <c r="O65429" s="93"/>
      <c r="P65429" s="93"/>
    </row>
    <row r="65430" spans="14:16">
      <c r="N65430" s="102"/>
      <c r="O65430" s="93"/>
      <c r="P65430" s="93"/>
    </row>
    <row r="65431" spans="14:16">
      <c r="N65431" s="102"/>
      <c r="O65431" s="93"/>
      <c r="P65431" s="93"/>
    </row>
    <row r="65432" spans="14:16">
      <c r="N65432" s="102"/>
      <c r="O65432" s="93"/>
      <c r="P65432" s="93"/>
    </row>
    <row r="65433" spans="14:16">
      <c r="N65433" s="102"/>
      <c r="O65433" s="93"/>
      <c r="P65433" s="93"/>
    </row>
    <row r="65434" spans="14:16">
      <c r="N65434" s="102"/>
      <c r="O65434" s="93"/>
      <c r="P65434" s="93"/>
    </row>
    <row r="65435" spans="14:16">
      <c r="N65435" s="102"/>
      <c r="O65435" s="93"/>
      <c r="P65435" s="93"/>
    </row>
    <row r="65436" spans="14:16">
      <c r="N65436" s="102"/>
      <c r="O65436" s="93"/>
      <c r="P65436" s="93"/>
    </row>
    <row r="65437" spans="14:16">
      <c r="N65437" s="102"/>
      <c r="O65437" s="93"/>
      <c r="P65437" s="93"/>
    </row>
    <row r="65438" spans="14:16">
      <c r="N65438" s="102"/>
      <c r="O65438" s="93"/>
      <c r="P65438" s="93"/>
    </row>
    <row r="65439" spans="14:16">
      <c r="N65439" s="102"/>
      <c r="O65439" s="93"/>
      <c r="P65439" s="93"/>
    </row>
    <row r="65440" spans="14:16">
      <c r="N65440" s="102"/>
      <c r="O65440" s="93"/>
      <c r="P65440" s="93"/>
    </row>
    <row r="65441" spans="14:16">
      <c r="N65441" s="102"/>
      <c r="O65441" s="93"/>
      <c r="P65441" s="93"/>
    </row>
    <row r="65442" spans="14:16">
      <c r="N65442" s="102"/>
      <c r="O65442" s="93"/>
      <c r="P65442" s="93"/>
    </row>
    <row r="65443" spans="14:16">
      <c r="N65443" s="102"/>
      <c r="O65443" s="93"/>
      <c r="P65443" s="93"/>
    </row>
    <row r="65444" spans="14:16">
      <c r="N65444" s="102"/>
      <c r="O65444" s="93"/>
      <c r="P65444" s="93"/>
    </row>
    <row r="65445" spans="14:16">
      <c r="N65445" s="102"/>
      <c r="O65445" s="93"/>
      <c r="P65445" s="93"/>
    </row>
    <row r="65446" spans="14:16">
      <c r="N65446" s="102"/>
      <c r="O65446" s="93"/>
      <c r="P65446" s="93"/>
    </row>
  </sheetData>
  <mergeCells count="1">
    <mergeCell ref="AA1:AB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BU127"/>
  <sheetViews>
    <sheetView tabSelected="1" zoomScale="55" zoomScaleNormal="55" workbookViewId="0">
      <selection activeCell="G4" sqref="G4"/>
    </sheetView>
  </sheetViews>
  <sheetFormatPr defaultRowHeight="15"/>
  <cols>
    <col min="1" max="1" width="27.85546875" style="31" customWidth="1"/>
    <col min="2" max="2" width="52.140625" style="31" customWidth="1"/>
    <col min="3" max="3" width="18.85546875" style="31" bestFit="1" customWidth="1"/>
    <col min="4" max="4" width="15.5703125" style="31" bestFit="1" customWidth="1"/>
    <col min="5" max="5" width="10" style="31" bestFit="1" customWidth="1"/>
    <col min="6" max="6" width="15.7109375" style="31" bestFit="1" customWidth="1"/>
    <col min="7" max="7" width="12.5703125" style="31" bestFit="1" customWidth="1"/>
    <col min="8" max="8" width="12" style="31" bestFit="1" customWidth="1"/>
    <col min="9" max="10" width="16" style="31" bestFit="1" customWidth="1"/>
    <col min="11" max="11" width="15.7109375" style="31" bestFit="1" customWidth="1"/>
    <col min="12" max="12" width="16" style="31" bestFit="1" customWidth="1"/>
    <col min="13" max="13" width="15.7109375" style="31" bestFit="1" customWidth="1"/>
    <col min="14" max="15" width="16" style="31" bestFit="1" customWidth="1"/>
    <col min="16" max="16" width="16.5703125" style="31" bestFit="1" customWidth="1"/>
    <col min="17" max="17" width="16" style="31" bestFit="1" customWidth="1"/>
    <col min="18" max="20" width="16.5703125" style="31" bestFit="1" customWidth="1"/>
    <col min="21" max="21" width="16.28515625" style="31" bestFit="1" customWidth="1"/>
    <col min="22" max="22" width="16.5703125" style="31" bestFit="1" customWidth="1"/>
    <col min="23" max="23" width="16.28515625" style="31" bestFit="1" customWidth="1"/>
    <col min="24" max="24" width="16.28515625" style="31" customWidth="1"/>
    <col min="25" max="25" width="2.85546875" style="165" customWidth="1"/>
    <col min="26" max="26" width="2.85546875" style="31" customWidth="1"/>
    <col min="27" max="27" width="12.5703125" style="31" bestFit="1" customWidth="1"/>
    <col min="28" max="28" width="26.85546875" style="31" bestFit="1" customWidth="1"/>
    <col min="29" max="29" width="65.42578125" style="31" bestFit="1" customWidth="1"/>
    <col min="30" max="31" width="16.5703125" style="31" bestFit="1" customWidth="1"/>
    <col min="32" max="32" width="16.28515625" style="31" bestFit="1" customWidth="1"/>
    <col min="33" max="33" width="16.5703125" style="31" bestFit="1" customWidth="1"/>
    <col min="34" max="34" width="16.28515625" style="31" bestFit="1" customWidth="1"/>
    <col min="35" max="35" width="16" style="31" bestFit="1" customWidth="1"/>
    <col min="36" max="38" width="16.5703125" style="31" bestFit="1" customWidth="1"/>
    <col min="39" max="39" width="16.28515625" style="31" bestFit="1" customWidth="1"/>
    <col min="40" max="40" width="16.5703125" style="31" bestFit="1" customWidth="1"/>
    <col min="41" max="41" width="16.28515625" style="31" bestFit="1" customWidth="1"/>
    <col min="42" max="43" width="16.5703125" style="31" bestFit="1" customWidth="1"/>
    <col min="44" max="44" width="16.28515625" style="31" bestFit="1" customWidth="1"/>
    <col min="45" max="45" width="12.5703125" style="31" bestFit="1" customWidth="1"/>
    <col min="46" max="46" width="18" style="31" bestFit="1" customWidth="1"/>
    <col min="47" max="47" width="18.28515625" style="31" bestFit="1" customWidth="1"/>
    <col min="48" max="48" width="13.7109375" style="31" bestFit="1" customWidth="1"/>
    <col min="49" max="49" width="13.7109375" style="31" customWidth="1"/>
    <col min="50" max="50" width="13.5703125" style="31" customWidth="1"/>
    <col min="51" max="51" width="2.5703125" style="31" customWidth="1"/>
    <col min="52" max="52" width="25.28515625" style="31" bestFit="1" customWidth="1"/>
    <col min="53" max="53" width="65.42578125" style="31" bestFit="1" customWidth="1"/>
    <col min="54" max="55" width="9.140625" style="31"/>
    <col min="56" max="56" width="10" style="31" bestFit="1" customWidth="1"/>
    <col min="57" max="57" width="13.5703125" style="31" bestFit="1" customWidth="1"/>
    <col min="58" max="58" width="9.140625" style="31"/>
    <col min="59" max="59" width="10.5703125" style="31" bestFit="1" customWidth="1"/>
    <col min="60" max="60" width="2.5703125" style="31" customWidth="1"/>
    <col min="61" max="61" width="14.85546875" style="31" bestFit="1" customWidth="1"/>
    <col min="62" max="62" width="36.85546875" style="31" bestFit="1" customWidth="1"/>
    <col min="63" max="63" width="9.140625" style="31"/>
    <col min="64" max="64" width="10" style="31" bestFit="1" customWidth="1"/>
    <col min="65" max="16384" width="9.140625" style="31"/>
  </cols>
  <sheetData>
    <row r="1" spans="1:64" ht="18.75">
      <c r="A1" s="26" t="s">
        <v>275</v>
      </c>
      <c r="B1" s="27"/>
      <c r="C1" s="485"/>
      <c r="D1" s="485"/>
      <c r="E1" s="485"/>
      <c r="F1" s="487"/>
      <c r="G1" s="487"/>
      <c r="H1" s="487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/>
      <c r="AD1" s="485"/>
      <c r="AE1" s="485"/>
      <c r="AF1" s="485"/>
      <c r="AG1" s="485"/>
      <c r="AH1" s="485"/>
      <c r="AI1" s="485"/>
      <c r="AJ1" s="485"/>
      <c r="AK1" s="485"/>
      <c r="AL1" s="485"/>
      <c r="AM1" s="485"/>
      <c r="AN1" s="485"/>
      <c r="AO1" s="485"/>
      <c r="AP1" s="485"/>
      <c r="AQ1" s="485"/>
      <c r="AR1" s="485"/>
      <c r="AS1" s="485"/>
      <c r="AT1" s="485"/>
      <c r="AU1" s="485"/>
      <c r="AV1" s="485"/>
      <c r="AW1" s="485"/>
      <c r="AX1" s="485"/>
      <c r="AY1" s="485"/>
      <c r="AZ1" s="485"/>
      <c r="BA1" s="485"/>
      <c r="BB1" s="485"/>
      <c r="BC1" s="485"/>
      <c r="BD1" s="485"/>
      <c r="BE1" s="485"/>
      <c r="BF1" s="485"/>
      <c r="BG1" s="485"/>
      <c r="BH1" s="485"/>
      <c r="BI1" s="485"/>
      <c r="BJ1" s="485"/>
      <c r="BK1" s="485"/>
      <c r="BL1" s="485"/>
    </row>
    <row r="2" spans="1:64" ht="15.75" thickBot="1">
      <c r="A2" s="485"/>
      <c r="B2" s="485"/>
      <c r="C2" s="485"/>
      <c r="D2" s="28" t="s">
        <v>276</v>
      </c>
      <c r="E2" s="29"/>
      <c r="F2" s="29"/>
      <c r="G2" s="29"/>
      <c r="H2" s="29"/>
      <c r="I2" s="29"/>
      <c r="J2" s="29"/>
      <c r="K2" s="485"/>
      <c r="L2" s="485"/>
      <c r="M2" s="485"/>
      <c r="N2" s="485"/>
      <c r="O2" s="485"/>
      <c r="P2" s="36"/>
      <c r="Q2" s="36"/>
      <c r="R2" s="36"/>
      <c r="S2" s="36"/>
      <c r="T2" s="36"/>
      <c r="U2" s="36"/>
      <c r="V2" s="36"/>
      <c r="W2" s="36"/>
      <c r="X2" s="36"/>
      <c r="Y2" s="487"/>
      <c r="Z2" s="487"/>
      <c r="AA2" s="4" t="s">
        <v>277</v>
      </c>
      <c r="AB2" s="30"/>
      <c r="AC2" s="30"/>
      <c r="AD2" s="30"/>
      <c r="AE2" s="30"/>
      <c r="AF2" s="30"/>
      <c r="AG2" s="30"/>
      <c r="AH2" s="485"/>
      <c r="AI2" s="487"/>
      <c r="AJ2" s="487"/>
      <c r="AK2" s="487"/>
      <c r="AL2" s="487"/>
      <c r="AM2" s="487"/>
      <c r="AN2" s="487"/>
      <c r="AO2" s="487"/>
      <c r="AP2" s="487"/>
      <c r="AQ2" s="487"/>
      <c r="AR2" s="487"/>
      <c r="AS2" s="487"/>
      <c r="AT2" s="487"/>
      <c r="AU2" s="487"/>
      <c r="AV2" s="487"/>
      <c r="AW2" s="487"/>
      <c r="AX2" s="487"/>
      <c r="AY2" s="487"/>
      <c r="AZ2" s="487"/>
      <c r="BA2" s="487"/>
      <c r="BB2" s="487"/>
      <c r="BC2" s="487"/>
      <c r="BD2" s="487"/>
      <c r="BE2" s="487"/>
      <c r="BF2" s="487"/>
      <c r="BG2" s="487"/>
      <c r="BH2" s="487"/>
      <c r="BI2" s="487"/>
      <c r="BJ2" s="487"/>
      <c r="BK2" s="487"/>
      <c r="BL2" s="487"/>
    </row>
    <row r="3" spans="1:64" ht="30">
      <c r="A3" s="502" t="s">
        <v>278</v>
      </c>
      <c r="B3" s="502" t="s">
        <v>279</v>
      </c>
      <c r="C3" s="502" t="s">
        <v>280</v>
      </c>
      <c r="D3" s="502" t="s">
        <v>281</v>
      </c>
      <c r="E3" s="503" t="s">
        <v>282</v>
      </c>
      <c r="F3" s="503" t="s">
        <v>283</v>
      </c>
      <c r="G3" s="503" t="s">
        <v>284</v>
      </c>
      <c r="H3" s="503" t="s">
        <v>285</v>
      </c>
      <c r="I3" s="503" t="s">
        <v>286</v>
      </c>
      <c r="J3" s="503" t="s">
        <v>287</v>
      </c>
      <c r="K3" s="503" t="s">
        <v>288</v>
      </c>
      <c r="L3" s="504" t="s">
        <v>289</v>
      </c>
      <c r="M3" s="504" t="s">
        <v>290</v>
      </c>
      <c r="N3" s="503" t="s">
        <v>291</v>
      </c>
      <c r="O3" s="503" t="s">
        <v>292</v>
      </c>
      <c r="P3" s="487"/>
      <c r="Q3" s="138"/>
      <c r="R3" s="499" t="s">
        <v>293</v>
      </c>
      <c r="S3" s="500"/>
      <c r="T3" s="439" t="s">
        <v>294</v>
      </c>
      <c r="U3" s="400"/>
      <c r="V3" s="500" t="s">
        <v>295</v>
      </c>
      <c r="W3" s="500"/>
      <c r="X3" s="440" t="s">
        <v>294</v>
      </c>
      <c r="Y3" s="485"/>
      <c r="Z3" s="485"/>
      <c r="AA3" s="502" t="s">
        <v>296</v>
      </c>
      <c r="AB3" s="502" t="s">
        <v>278</v>
      </c>
      <c r="AC3" s="502" t="s">
        <v>297</v>
      </c>
      <c r="AD3" s="502" t="s">
        <v>298</v>
      </c>
      <c r="AE3" s="502" t="s">
        <v>299</v>
      </c>
      <c r="AF3" s="502" t="s">
        <v>300</v>
      </c>
      <c r="AG3" s="502" t="s">
        <v>301</v>
      </c>
      <c r="AH3" s="502" t="s">
        <v>302</v>
      </c>
      <c r="AI3" s="487"/>
      <c r="AJ3" s="487"/>
      <c r="AK3" s="487"/>
      <c r="AL3" s="487"/>
      <c r="AM3" s="487"/>
      <c r="AN3" s="487"/>
      <c r="AO3" s="487"/>
      <c r="AP3" s="487"/>
      <c r="AQ3" s="487"/>
      <c r="AR3" s="487"/>
      <c r="AS3" s="487"/>
      <c r="AT3" s="487"/>
      <c r="AU3" s="487"/>
      <c r="AV3" s="487"/>
      <c r="AW3" s="487"/>
      <c r="AX3" s="487"/>
      <c r="AY3" s="487"/>
      <c r="AZ3" s="487"/>
      <c r="BA3" s="487"/>
      <c r="BB3" s="487"/>
      <c r="BC3" s="487"/>
      <c r="BD3" s="487"/>
      <c r="BE3" s="487"/>
      <c r="BF3" s="487"/>
      <c r="BG3" s="487"/>
      <c r="BH3" s="487"/>
      <c r="BI3" s="487"/>
      <c r="BJ3" s="487"/>
      <c r="BK3" s="487"/>
      <c r="BL3" s="487"/>
    </row>
    <row r="4" spans="1:64" ht="26.25" thickBot="1">
      <c r="A4" s="32" t="s">
        <v>303</v>
      </c>
      <c r="B4" s="32" t="s">
        <v>304</v>
      </c>
      <c r="C4" s="32" t="s">
        <v>305</v>
      </c>
      <c r="D4" s="32" t="s">
        <v>306</v>
      </c>
      <c r="E4" s="33" t="s">
        <v>307</v>
      </c>
      <c r="F4" s="33" t="s">
        <v>308</v>
      </c>
      <c r="G4" s="33" t="s">
        <v>308</v>
      </c>
      <c r="H4" s="33"/>
      <c r="I4" s="33" t="s">
        <v>309</v>
      </c>
      <c r="J4" s="33" t="s">
        <v>34</v>
      </c>
      <c r="K4" s="33"/>
      <c r="L4" s="33" t="s">
        <v>310</v>
      </c>
      <c r="M4" s="33" t="s">
        <v>310</v>
      </c>
      <c r="N4" s="33"/>
      <c r="O4" s="33"/>
      <c r="P4" s="487"/>
      <c r="Q4" s="37"/>
      <c r="R4" s="437" t="s">
        <v>36</v>
      </c>
      <c r="S4" s="505" t="s">
        <v>311</v>
      </c>
      <c r="T4" s="505" t="s">
        <v>311</v>
      </c>
      <c r="U4" s="37"/>
      <c r="V4" s="505" t="s">
        <v>36</v>
      </c>
      <c r="W4" s="505" t="s">
        <v>311</v>
      </c>
      <c r="X4" s="438" t="s">
        <v>311</v>
      </c>
      <c r="Y4" s="485"/>
      <c r="Z4" s="485"/>
      <c r="AA4" s="34" t="s">
        <v>285</v>
      </c>
      <c r="AB4" s="34"/>
      <c r="AC4" s="34"/>
      <c r="AD4" s="34"/>
      <c r="AE4" s="34"/>
      <c r="AF4" s="34"/>
      <c r="AG4" s="34"/>
      <c r="AH4" s="34"/>
      <c r="AI4" s="487"/>
      <c r="AJ4" s="487"/>
      <c r="AK4" s="487"/>
      <c r="AL4" s="487"/>
      <c r="AM4" s="487"/>
      <c r="AN4" s="487"/>
      <c r="AO4" s="487"/>
      <c r="AP4" s="487"/>
      <c r="AQ4" s="487"/>
      <c r="AR4" s="487"/>
      <c r="AS4" s="487"/>
      <c r="AT4" s="487"/>
      <c r="AU4" s="487"/>
      <c r="AV4" s="487"/>
      <c r="AW4" s="487"/>
      <c r="AX4" s="487"/>
      <c r="AY4" s="487"/>
      <c r="AZ4" s="487"/>
      <c r="BA4" s="487"/>
      <c r="BB4" s="487"/>
      <c r="BC4" s="487"/>
      <c r="BD4" s="487"/>
      <c r="BE4" s="487"/>
      <c r="BF4" s="487"/>
      <c r="BG4" s="487"/>
      <c r="BH4" s="487"/>
      <c r="BI4" s="487"/>
      <c r="BJ4" s="487"/>
      <c r="BK4" s="487"/>
      <c r="BL4" s="487"/>
    </row>
    <row r="5" spans="1:64">
      <c r="A5" s="485" t="str">
        <f>'BY-Generation'!AB5</f>
        <v>ECHPGas_00_OCGT-SK</v>
      </c>
      <c r="B5" s="485" t="str">
        <f>'BY-Generation'!AC5</f>
        <v>Existing CHP - Sealrock (Aughinish) OCGT</v>
      </c>
      <c r="C5" s="485" t="str">
        <f>Commodities!$B$6</f>
        <v>ELCGAS</v>
      </c>
      <c r="D5" s="485" t="str">
        <f>Commodities!$B$19&amp;","&amp;Commodities!$B$21</f>
        <v>ELCC,ELCH</v>
      </c>
      <c r="E5" s="22">
        <f>IFERROR(1/(SUMPRODUCT('ELC-CHP_Generators'!N6:N7,'ELC-CHP_Generators'!M6:M7)/SUM('ELC-CHP_Generators'!M6:M7))*3.6,"")</f>
        <v>0.56687488343109083</v>
      </c>
      <c r="F5" s="25">
        <f>AVERAGE('ELC-CHP_Generators'!O6:O7)</f>
        <v>0.64702939923076341</v>
      </c>
      <c r="G5" s="25">
        <f>AVERAGE('ELC-CHP_Generators'!P6:P7)</f>
        <v>0.93</v>
      </c>
      <c r="H5" s="150">
        <f>AVERAGE('ELC-CHP_Generators'!AC6:AC7)</f>
        <v>2005</v>
      </c>
      <c r="I5" s="150">
        <f>AVERAGE('ELC-CHP_Generators'!AD6:AD7)</f>
        <v>35</v>
      </c>
      <c r="J5" s="24">
        <f>SUM('ELC-CHP_Generators'!AF6:AF7)/1000</f>
        <v>0.16200000000000001</v>
      </c>
      <c r="K5" s="486">
        <v>31.536000000000001</v>
      </c>
      <c r="L5" s="486"/>
      <c r="M5" s="486"/>
      <c r="N5" s="131">
        <f>1/0.55</f>
        <v>1.8181818181818181</v>
      </c>
      <c r="O5" s="488">
        <v>1</v>
      </c>
      <c r="P5" s="487"/>
      <c r="Q5" s="487"/>
      <c r="R5" s="441">
        <f>J5*K5*F5</f>
        <v>3.3055644997308997</v>
      </c>
      <c r="S5" s="442">
        <f>R5*23.8845897</f>
        <v>78.952051802958295</v>
      </c>
      <c r="T5" s="443"/>
      <c r="U5" s="401"/>
      <c r="V5" s="429">
        <f>R5/E5</f>
        <v>5.8312064907929955</v>
      </c>
      <c r="W5" s="429">
        <f t="shared" ref="W5:W33" si="0">S5/E5</f>
        <v>139.27597448856753</v>
      </c>
      <c r="X5" s="444"/>
      <c r="Y5" s="485"/>
      <c r="Z5" s="485"/>
      <c r="AA5" s="487" t="s">
        <v>87</v>
      </c>
      <c r="AB5" s="36" t="str">
        <f>"E"&amp;'ELC-CHP_Generators'!C6&amp;LEFT('ELC-CHP_Generators'!K6,3)&amp;"_00_"&amp;'ELC-CHP_Generators'!E6&amp;"-"&amp;"SK"</f>
        <v>ECHPGas_00_OCGT-SK</v>
      </c>
      <c r="AC5" s="36" t="s">
        <v>312</v>
      </c>
      <c r="AD5" s="166" t="s">
        <v>36</v>
      </c>
      <c r="AE5" s="166" t="s">
        <v>34</v>
      </c>
      <c r="AF5" s="2" t="s">
        <v>118</v>
      </c>
      <c r="AG5" s="166" t="str">
        <f>Commodities!B19</f>
        <v>ELCC</v>
      </c>
      <c r="AH5" s="166"/>
      <c r="AI5" s="487"/>
      <c r="AJ5" s="487"/>
      <c r="AK5" s="487"/>
      <c r="AL5" s="487"/>
      <c r="AM5" s="487"/>
      <c r="AN5" s="487"/>
      <c r="AO5" s="487"/>
      <c r="AP5" s="487"/>
      <c r="AQ5" s="487"/>
      <c r="AR5" s="487"/>
      <c r="AS5" s="487"/>
      <c r="AT5" s="487"/>
      <c r="AU5" s="487"/>
      <c r="AV5" s="487"/>
      <c r="AW5" s="487"/>
      <c r="AX5" s="487"/>
      <c r="AY5" s="487"/>
      <c r="AZ5" s="487"/>
      <c r="BA5" s="487"/>
      <c r="BB5" s="487"/>
      <c r="BC5" s="487"/>
      <c r="BD5" s="487"/>
      <c r="BE5" s="487"/>
      <c r="BF5" s="487"/>
      <c r="BG5" s="487"/>
      <c r="BH5" s="487"/>
      <c r="BI5" s="487"/>
      <c r="BJ5" s="487"/>
      <c r="BK5" s="487"/>
      <c r="BL5" s="487"/>
    </row>
    <row r="6" spans="1:64">
      <c r="A6" s="485" t="str">
        <f>'BY-Generation'!AB6</f>
        <v>EPPPea_00_ST-ED</v>
      </c>
      <c r="B6" s="485" t="str">
        <f>'BY-Generation'!AC6</f>
        <v>Existing Power Plant - Edenderry ST</v>
      </c>
      <c r="C6" s="485" t="str">
        <f>Commodities!$B$9&amp;", "&amp;Commodities!$B$10</f>
        <v>ELCPEA, ELCBIO</v>
      </c>
      <c r="D6" s="485" t="str">
        <f>Commodities!$B$19</f>
        <v>ELCC</v>
      </c>
      <c r="E6" s="22">
        <f>IFERROR(1/'ELC-CHP_Generators'!N8*3.6,"")</f>
        <v>0.37081864850350538</v>
      </c>
      <c r="F6" s="25">
        <f>'ELC-CHP_Generators'!O8</f>
        <v>0.76298733815449715</v>
      </c>
      <c r="G6" s="25">
        <f>'ELC-CHP_Generators'!P8</f>
        <v>0.9</v>
      </c>
      <c r="H6" s="150">
        <f>'ELC-CHP_Generators'!AC8</f>
        <v>2000</v>
      </c>
      <c r="I6" s="150">
        <f>'ELC-CHP_Generators'!AD8</f>
        <v>35</v>
      </c>
      <c r="J6" s="24">
        <f>'ELC-CHP_Generators'!AF8/1000</f>
        <v>0.11799999999999999</v>
      </c>
      <c r="K6" s="486">
        <v>31.536000000000001</v>
      </c>
      <c r="L6" s="22">
        <v>1</v>
      </c>
      <c r="M6" s="486"/>
      <c r="N6" s="486"/>
      <c r="O6" s="486"/>
      <c r="P6" s="487"/>
      <c r="Q6" s="487"/>
      <c r="R6" s="441">
        <f t="shared" ref="R6:R33" si="1">J6*K6*F6</f>
        <v>2.8392651061327463</v>
      </c>
      <c r="S6" s="442">
        <f t="shared" ref="S6:S32" si="2">R6*23.8845897</f>
        <v>67.814682109507601</v>
      </c>
      <c r="T6" s="443"/>
      <c r="U6" s="401"/>
      <c r="V6" s="429">
        <f t="shared" ref="V6:V33" si="3">R6/E6</f>
        <v>7.6567484337452534</v>
      </c>
      <c r="W6" s="429">
        <f t="shared" si="0"/>
        <v>182.878294776123</v>
      </c>
      <c r="X6" s="444"/>
      <c r="Y6" s="485"/>
      <c r="Z6" s="485"/>
      <c r="AA6" s="487" t="s">
        <v>313</v>
      </c>
      <c r="AB6" s="485" t="str">
        <f>"E"&amp;'ELC-CHP_Generators'!C8&amp;LEFT('ELC-CHP_Generators'!K8,3)&amp;"_00_"&amp;'ELC-CHP_Generators'!E8&amp;"-ED"</f>
        <v>EPPPea_00_ST-ED</v>
      </c>
      <c r="AC6" s="485" t="s">
        <v>314</v>
      </c>
      <c r="AD6" s="487" t="s">
        <v>36</v>
      </c>
      <c r="AE6" s="487" t="s">
        <v>34</v>
      </c>
      <c r="AF6" s="2" t="s">
        <v>118</v>
      </c>
      <c r="AG6" s="487"/>
      <c r="AH6" s="487"/>
      <c r="AI6" s="487"/>
      <c r="AJ6" s="487"/>
      <c r="AK6" s="487"/>
      <c r="AL6" s="487"/>
      <c r="AM6" s="487"/>
      <c r="AN6" s="487"/>
      <c r="AO6" s="487"/>
      <c r="AP6" s="487"/>
      <c r="AQ6" s="487"/>
      <c r="AR6" s="487"/>
      <c r="AS6" s="487"/>
      <c r="AT6" s="487"/>
      <c r="AU6" s="487"/>
      <c r="AV6" s="487"/>
      <c r="AW6" s="487"/>
      <c r="AX6" s="487"/>
      <c r="AY6" s="487"/>
      <c r="AZ6" s="487"/>
      <c r="BA6" s="487"/>
      <c r="BB6" s="487"/>
      <c r="BC6" s="487"/>
      <c r="BD6" s="487"/>
      <c r="BE6" s="487"/>
      <c r="BF6" s="487"/>
      <c r="BG6" s="487"/>
      <c r="BH6" s="487"/>
      <c r="BI6" s="487"/>
      <c r="BJ6" s="487"/>
      <c r="BK6" s="487"/>
      <c r="BL6" s="487"/>
    </row>
    <row r="7" spans="1:64">
      <c r="A7" s="485" t="str">
        <f>'BY-Generation'!AB7</f>
        <v>EPPHyd_00-AA</v>
      </c>
      <c r="B7" s="485" t="str">
        <f>'BY-Generation'!AC7</f>
        <v>Existing Power Plant - Ardnacrusha HYD</v>
      </c>
      <c r="C7" s="485" t="str">
        <f>Commodities!$B$8</f>
        <v>ELCHYD</v>
      </c>
      <c r="D7" s="485" t="str">
        <f>Commodities!$B$19</f>
        <v>ELCC</v>
      </c>
      <c r="E7" s="22">
        <f>IFERROR(1/(SUMPRODUCT('ELC-CHP_Generators'!N9:N12,'ELC-CHP_Generators'!M9:M12)/SUM('ELC-CHP_Generators'!M9:M12))*3.6,"")</f>
        <v>1</v>
      </c>
      <c r="F7" s="25">
        <f>AVERAGE('ELC-CHP_Generators'!O9:O12)</f>
        <v>0.39547320689827886</v>
      </c>
      <c r="G7" s="25">
        <f>AVERAGE('ELC-CHP_Generators'!P9:P12)</f>
        <v>0.44547320689827885</v>
      </c>
      <c r="H7" s="150">
        <f>AVERAGE('ELC-CHP_Generators'!AC9:AC12)</f>
        <v>1929</v>
      </c>
      <c r="I7" s="155">
        <v>150</v>
      </c>
      <c r="J7" s="24">
        <f>SUM('ELC-CHP_Generators'!AF9:AF12)/1000</f>
        <v>8.5999999999999993E-2</v>
      </c>
      <c r="K7" s="486">
        <v>31.536000000000001</v>
      </c>
      <c r="L7" s="486"/>
      <c r="M7" s="486"/>
      <c r="N7" s="486"/>
      <c r="O7" s="486"/>
      <c r="P7" s="487"/>
      <c r="Q7" s="487"/>
      <c r="R7" s="441">
        <f t="shared" si="1"/>
        <v>1.0725613025359944</v>
      </c>
      <c r="S7" s="442">
        <f t="shared" si="2"/>
        <v>25.617686639169793</v>
      </c>
      <c r="T7" s="402"/>
      <c r="U7" s="401"/>
      <c r="V7" s="429">
        <f t="shared" si="3"/>
        <v>1.0725613025359944</v>
      </c>
      <c r="W7" s="429">
        <f t="shared" si="0"/>
        <v>25.617686639169793</v>
      </c>
      <c r="X7" s="444"/>
      <c r="Y7" s="485"/>
      <c r="Z7" s="485"/>
      <c r="AA7" s="487"/>
      <c r="AB7" s="485" t="str">
        <f>"E"&amp;'ELC-CHP_Generators'!C9&amp;LEFT('ELC-CHP_Generators'!K9,3)&amp;"_00"&amp;"-AA"</f>
        <v>EPPHyd_00-AA</v>
      </c>
      <c r="AC7" s="485" t="s">
        <v>315</v>
      </c>
      <c r="AD7" s="487" t="s">
        <v>36</v>
      </c>
      <c r="AE7" s="487" t="s">
        <v>34</v>
      </c>
      <c r="AF7" s="2" t="s">
        <v>118</v>
      </c>
      <c r="AG7" s="487"/>
      <c r="AH7" s="487"/>
      <c r="AI7" s="487"/>
      <c r="AJ7" s="487"/>
      <c r="AK7" s="487"/>
      <c r="AL7" s="487"/>
      <c r="AM7" s="487"/>
      <c r="AN7" s="487"/>
      <c r="AO7" s="487"/>
      <c r="AP7" s="487"/>
      <c r="AQ7" s="487"/>
      <c r="AR7" s="487"/>
      <c r="AS7" s="487"/>
      <c r="AT7" s="487"/>
      <c r="AU7" s="487"/>
      <c r="AV7" s="487"/>
      <c r="AW7" s="487"/>
      <c r="AX7" s="487"/>
      <c r="AY7" s="487"/>
      <c r="AZ7" s="487"/>
      <c r="BA7" s="487"/>
      <c r="BB7" s="487"/>
      <c r="BC7" s="487"/>
      <c r="BD7" s="487"/>
      <c r="BE7" s="487"/>
      <c r="BF7" s="487"/>
      <c r="BG7" s="487"/>
      <c r="BH7" s="487"/>
      <c r="BI7" s="487"/>
      <c r="BJ7" s="487"/>
      <c r="BK7" s="487"/>
      <c r="BL7" s="487"/>
    </row>
    <row r="8" spans="1:64">
      <c r="A8" s="485" t="str">
        <f>'BY-Generation'!AB8</f>
        <v>EPPGas_00_ST-AD</v>
      </c>
      <c r="B8" s="485" t="str">
        <f>'BY-Generation'!AC8</f>
        <v>Existing Power Plant - Aghada ST</v>
      </c>
      <c r="C8" s="485" t="str">
        <f>Commodities!$B$6</f>
        <v>ELCGAS</v>
      </c>
      <c r="D8" s="485" t="str">
        <f>Commodities!$B$19</f>
        <v>ELCC</v>
      </c>
      <c r="E8" s="22">
        <f>IFERROR(1/'ELC-CHP_Generators'!N13*3.6,"")</f>
        <v>0.39003521134010122</v>
      </c>
      <c r="F8" s="25">
        <f>'ELC-CHP_Generators'!O13</f>
        <v>0</v>
      </c>
      <c r="G8" s="25">
        <f>'ELC-CHP_Generators'!P13</f>
        <v>0.95</v>
      </c>
      <c r="H8" s="150">
        <f>'ELC-CHP_Generators'!AC13</f>
        <v>1980</v>
      </c>
      <c r="I8" s="150">
        <f>'ELC-CHP_Generators'!AD13</f>
        <v>44</v>
      </c>
      <c r="J8" s="24">
        <f>'ELC-CHP_Generators'!AF13/1000</f>
        <v>0.25800000000000001</v>
      </c>
      <c r="K8" s="486">
        <v>31.536000000000001</v>
      </c>
      <c r="L8" s="486"/>
      <c r="M8" s="486"/>
      <c r="N8" s="486"/>
      <c r="O8" s="486"/>
      <c r="P8" s="487"/>
      <c r="Q8" s="487"/>
      <c r="R8" s="441">
        <f t="shared" si="1"/>
        <v>0</v>
      </c>
      <c r="S8" s="442">
        <f t="shared" si="2"/>
        <v>0</v>
      </c>
      <c r="T8" s="402"/>
      <c r="U8" s="403"/>
      <c r="V8" s="429">
        <f t="shared" si="3"/>
        <v>0</v>
      </c>
      <c r="W8" s="429">
        <f t="shared" si="0"/>
        <v>0</v>
      </c>
      <c r="X8" s="444"/>
      <c r="Y8" s="485"/>
      <c r="Z8" s="485"/>
      <c r="AA8" s="487"/>
      <c r="AB8" s="485" t="str">
        <f>"E"&amp;'ELC-CHP_Generators'!C13&amp;LEFT('ELC-CHP_Generators'!K13,3)&amp;"_00_"&amp;'ELC-CHP_Generators'!E13&amp;"-AD"</f>
        <v>EPPGas_00_ST-AD</v>
      </c>
      <c r="AC8" s="485" t="s">
        <v>316</v>
      </c>
      <c r="AD8" s="487" t="s">
        <v>36</v>
      </c>
      <c r="AE8" s="487" t="s">
        <v>34</v>
      </c>
      <c r="AF8" s="2" t="s">
        <v>118</v>
      </c>
      <c r="AG8" s="487"/>
      <c r="AH8" s="487"/>
      <c r="AI8" s="487"/>
      <c r="AJ8" s="487"/>
      <c r="AK8" s="487"/>
      <c r="AL8" s="487"/>
      <c r="AM8" s="487"/>
      <c r="AN8" s="487"/>
      <c r="AO8" s="487"/>
      <c r="AP8" s="487"/>
      <c r="AQ8" s="487"/>
      <c r="AR8" s="487"/>
      <c r="AS8" s="487"/>
      <c r="AT8" s="487"/>
      <c r="AU8" s="487"/>
      <c r="AV8" s="487"/>
      <c r="AW8" s="487"/>
      <c r="AX8" s="487"/>
      <c r="AY8" s="487"/>
      <c r="AZ8" s="487"/>
      <c r="BA8" s="487"/>
      <c r="BB8" s="487"/>
      <c r="BC8" s="487"/>
      <c r="BD8" s="487"/>
      <c r="BE8" s="487"/>
      <c r="BF8" s="487"/>
      <c r="BG8" s="487"/>
      <c r="BH8" s="487"/>
      <c r="BI8" s="487"/>
      <c r="BJ8" s="487"/>
      <c r="BK8" s="487"/>
      <c r="BL8" s="487"/>
    </row>
    <row r="9" spans="1:64">
      <c r="A9" s="485" t="str">
        <f>'BY-Generation'!AB9</f>
        <v>EPPGas_00_OCGT-AT</v>
      </c>
      <c r="B9" s="485" t="str">
        <f>'BY-Generation'!AC9</f>
        <v>Existing Power Plant - Aghada CT OCGT</v>
      </c>
      <c r="C9" s="485" t="str">
        <f>Commodities!$B$6</f>
        <v>ELCGAS</v>
      </c>
      <c r="D9" s="485" t="str">
        <f>Commodities!$B$19</f>
        <v>ELCC</v>
      </c>
      <c r="E9" s="22">
        <f>IFERROR(1/(SUMPRODUCT('ELC-CHP_Generators'!N14:N16,'ELC-CHP_Generators'!M14:M16)/SUM('ELC-CHP_Generators'!M14:M16))*3.6,"")</f>
        <v>0.28087572046166637</v>
      </c>
      <c r="F9" s="25">
        <f>AVERAGE('ELC-CHP_Generators'!O14:O16)</f>
        <v>0</v>
      </c>
      <c r="G9" s="25">
        <f>AVERAGE('ELC-CHP_Generators'!P14:P16)</f>
        <v>0.94999999999999984</v>
      </c>
      <c r="H9" s="150">
        <f>AVERAGE('ELC-CHP_Generators'!AC14:AC16)</f>
        <v>1980</v>
      </c>
      <c r="I9" s="150">
        <f>AVERAGE('ELC-CHP_Generators'!AD14:AD16)</f>
        <v>44</v>
      </c>
      <c r="J9" s="24">
        <f>SUM('ELC-CHP_Generators'!AF14:AF16)/1000</f>
        <v>0.27</v>
      </c>
      <c r="K9" s="486">
        <v>31.536000000000001</v>
      </c>
      <c r="L9" s="486"/>
      <c r="M9" s="486"/>
      <c r="N9" s="486"/>
      <c r="O9" s="486"/>
      <c r="P9" s="487"/>
      <c r="Q9" s="487"/>
      <c r="R9" s="441">
        <f t="shared" si="1"/>
        <v>0</v>
      </c>
      <c r="S9" s="442">
        <f t="shared" si="2"/>
        <v>0</v>
      </c>
      <c r="T9" s="402"/>
      <c r="U9" s="403"/>
      <c r="V9" s="429">
        <f t="shared" si="3"/>
        <v>0</v>
      </c>
      <c r="W9" s="429">
        <f t="shared" si="0"/>
        <v>0</v>
      </c>
      <c r="X9" s="444"/>
      <c r="Y9" s="485"/>
      <c r="Z9" s="485"/>
      <c r="AA9" s="487"/>
      <c r="AB9" s="485" t="str">
        <f>"E"&amp;'ELC-CHP_Generators'!C14&amp;LEFT('ELC-CHP_Generators'!K14,3)&amp;"_00_"&amp;'ELC-CHP_Generators'!E14&amp;"-AT"</f>
        <v>EPPGas_00_OCGT-AT</v>
      </c>
      <c r="AC9" s="485" t="s">
        <v>317</v>
      </c>
      <c r="AD9" s="487" t="s">
        <v>36</v>
      </c>
      <c r="AE9" s="487" t="s">
        <v>34</v>
      </c>
      <c r="AF9" s="2" t="s">
        <v>118</v>
      </c>
      <c r="AG9" s="487"/>
      <c r="AH9" s="487"/>
      <c r="AI9" s="487"/>
      <c r="AJ9" s="487"/>
      <c r="AK9" s="487"/>
      <c r="AL9" s="487"/>
      <c r="AM9" s="487"/>
      <c r="AN9" s="487"/>
      <c r="AO9" s="487"/>
      <c r="AP9" s="487"/>
      <c r="AQ9" s="487"/>
      <c r="AR9" s="487"/>
      <c r="AS9" s="487"/>
      <c r="AT9" s="487"/>
      <c r="AU9" s="487"/>
      <c r="AV9" s="487"/>
      <c r="AW9" s="487"/>
      <c r="AX9" s="487"/>
      <c r="AY9" s="487"/>
      <c r="AZ9" s="487"/>
      <c r="BA9" s="487"/>
      <c r="BB9" s="487"/>
      <c r="BC9" s="487"/>
      <c r="BD9" s="487"/>
      <c r="BE9" s="487"/>
      <c r="BF9" s="487"/>
      <c r="BG9" s="487"/>
      <c r="BH9" s="487"/>
      <c r="BI9" s="487"/>
      <c r="BJ9" s="487"/>
      <c r="BK9" s="487"/>
      <c r="BL9" s="487"/>
    </row>
    <row r="10" spans="1:64">
      <c r="A10" s="485" t="str">
        <f>'BY-Generation'!AB10</f>
        <v>EPPHyd_00-ER</v>
      </c>
      <c r="B10" s="485" t="str">
        <f>'BY-Generation'!AC10</f>
        <v>Existing Power Plant - Erne HYD</v>
      </c>
      <c r="C10" s="485" t="str">
        <f>Commodities!$B$8</f>
        <v>ELCHYD</v>
      </c>
      <c r="D10" s="485" t="str">
        <f>Commodities!$B$19</f>
        <v>ELCC</v>
      </c>
      <c r="E10" s="22">
        <f>IFERROR(1/(SUMPRODUCT('ELC-CHP_Generators'!N17:N20,'ELC-CHP_Generators'!M17:M20)/SUM('ELC-CHP_Generators'!M17:M20))*3.6,"")</f>
        <v>1</v>
      </c>
      <c r="F10" s="25">
        <f>AVERAGE('ELC-CHP_Generators'!O17:O20)</f>
        <v>0.39268937188717135</v>
      </c>
      <c r="G10" s="25">
        <f>AVERAGE('ELC-CHP_Generators'!P17:P20)</f>
        <v>0.44268937188717128</v>
      </c>
      <c r="H10" s="150">
        <f>AVERAGE('ELC-CHP_Generators'!AC17:AC20)</f>
        <v>1950</v>
      </c>
      <c r="I10" s="155">
        <v>150</v>
      </c>
      <c r="J10" s="24">
        <f>SUM('ELC-CHP_Generators'!AF17:AF20)/1000</f>
        <v>6.5000000000000002E-2</v>
      </c>
      <c r="K10" s="486">
        <v>31.536000000000001</v>
      </c>
      <c r="L10" s="486"/>
      <c r="M10" s="486"/>
      <c r="N10" s="486"/>
      <c r="O10" s="486"/>
      <c r="P10" s="487"/>
      <c r="Q10" s="487"/>
      <c r="R10" s="441">
        <f t="shared" si="1"/>
        <v>0.80495038206919933</v>
      </c>
      <c r="S10" s="442">
        <f t="shared" si="2"/>
        <v>19.225909604581062</v>
      </c>
      <c r="T10" s="402"/>
      <c r="U10" s="403"/>
      <c r="V10" s="429">
        <f t="shared" si="3"/>
        <v>0.80495038206919933</v>
      </c>
      <c r="W10" s="429">
        <f t="shared" si="0"/>
        <v>19.225909604581062</v>
      </c>
      <c r="X10" s="444"/>
      <c r="Y10" s="485"/>
      <c r="Z10" s="485"/>
      <c r="AA10" s="487"/>
      <c r="AB10" s="485" t="str">
        <f>"E"&amp;'ELC-CHP_Generators'!C17&amp;LEFT('ELC-CHP_Generators'!K17,3)&amp;"_00"&amp;"-ER"</f>
        <v>EPPHyd_00-ER</v>
      </c>
      <c r="AC10" s="485" t="s">
        <v>318</v>
      </c>
      <c r="AD10" s="487" t="s">
        <v>36</v>
      </c>
      <c r="AE10" s="487" t="s">
        <v>34</v>
      </c>
      <c r="AF10" s="2" t="s">
        <v>118</v>
      </c>
      <c r="AG10" s="487"/>
      <c r="AH10" s="487"/>
      <c r="AI10" s="487"/>
      <c r="AJ10" s="487"/>
      <c r="AK10" s="487"/>
      <c r="AL10" s="487"/>
      <c r="AM10" s="487"/>
      <c r="AN10" s="487"/>
      <c r="AO10" s="487"/>
      <c r="AP10" s="487"/>
      <c r="AQ10" s="487"/>
      <c r="AR10" s="487"/>
      <c r="AS10" s="487"/>
      <c r="AT10" s="487"/>
      <c r="AU10" s="487"/>
      <c r="AV10" s="487"/>
      <c r="AW10" s="487"/>
      <c r="AX10" s="487"/>
      <c r="AY10" s="487"/>
      <c r="AZ10" s="487"/>
      <c r="BA10" s="487"/>
      <c r="BB10" s="487"/>
      <c r="BC10" s="487"/>
      <c r="BD10" s="487"/>
      <c r="BE10" s="487"/>
      <c r="BF10" s="487"/>
      <c r="BG10" s="487"/>
      <c r="BH10" s="487"/>
      <c r="BI10" s="487"/>
      <c r="BJ10" s="487"/>
      <c r="BK10" s="487"/>
      <c r="BL10" s="487"/>
    </row>
    <row r="11" spans="1:64">
      <c r="A11" s="485" t="str">
        <f>'BY-Generation'!AB11</f>
        <v>EPPOil_00_ST-GI</v>
      </c>
      <c r="B11" s="485" t="str">
        <f>'BY-Generation'!AC11</f>
        <v>Existing Power Plant - Great Island ST</v>
      </c>
      <c r="C11" s="485" t="str">
        <f>Commodities!$B$7</f>
        <v>ELCHFO</v>
      </c>
      <c r="D11" s="485" t="str">
        <f>Commodities!$B$19</f>
        <v>ELCC</v>
      </c>
      <c r="E11" s="22">
        <f>IFERROR(1/(SUMPRODUCT('ELC-CHP_Generators'!N21:N23,'ELC-CHP_Generators'!M21:M23)/SUM('ELC-CHP_Generators'!M21:M23))*3.6,"")</f>
        <v>0.26557233634558869</v>
      </c>
      <c r="F11" s="25">
        <f>AVERAGE('ELC-CHP_Generators'!O21:O23)</f>
        <v>0</v>
      </c>
      <c r="G11" s="25">
        <f>AVERAGE('ELC-CHP_Generators'!P21:P23)</f>
        <v>0.94999999999999984</v>
      </c>
      <c r="H11" s="150">
        <f>AVERAGE('ELC-CHP_Generators'!AC21:AC23)</f>
        <v>1967</v>
      </c>
      <c r="I11" s="150">
        <f>AVERAGE('ELC-CHP_Generators'!AD21:AD23)</f>
        <v>47</v>
      </c>
      <c r="J11" s="24">
        <f>SUM('ELC-CHP_Generators'!AF21:AF23)/1000</f>
        <v>0.21199999999999999</v>
      </c>
      <c r="K11" s="486">
        <v>31.536000000000001</v>
      </c>
      <c r="L11" s="25"/>
      <c r="M11" s="25"/>
      <c r="N11" s="486"/>
      <c r="O11" s="486"/>
      <c r="P11" s="487"/>
      <c r="Q11" s="487"/>
      <c r="R11" s="441">
        <f t="shared" si="1"/>
        <v>0</v>
      </c>
      <c r="S11" s="442">
        <f t="shared" si="2"/>
        <v>0</v>
      </c>
      <c r="T11" s="402"/>
      <c r="U11" s="403"/>
      <c r="V11" s="429">
        <f t="shared" si="3"/>
        <v>0</v>
      </c>
      <c r="W11" s="429">
        <f t="shared" si="0"/>
        <v>0</v>
      </c>
      <c r="X11" s="444"/>
      <c r="Y11" s="485"/>
      <c r="Z11" s="485"/>
      <c r="AA11" s="487"/>
      <c r="AB11" s="485" t="str">
        <f>"E"&amp;'ELC-CHP_Generators'!C21&amp;LEFT('ELC-CHP_Generators'!K21,3)&amp;"_00_"&amp;'ELC-CHP_Generators'!E21&amp;"-GI"</f>
        <v>EPPOil_00_ST-GI</v>
      </c>
      <c r="AC11" s="485" t="s">
        <v>319</v>
      </c>
      <c r="AD11" s="487" t="s">
        <v>36</v>
      </c>
      <c r="AE11" s="487" t="s">
        <v>34</v>
      </c>
      <c r="AF11" s="2" t="s">
        <v>118</v>
      </c>
      <c r="AG11" s="487"/>
      <c r="AH11" s="487"/>
      <c r="AI11" s="487"/>
      <c r="AJ11" s="487"/>
      <c r="AK11" s="487"/>
      <c r="AL11" s="487"/>
      <c r="AM11" s="487"/>
      <c r="AN11" s="487"/>
      <c r="AO11" s="487"/>
      <c r="AP11" s="487"/>
      <c r="AQ11" s="487"/>
      <c r="AR11" s="487"/>
      <c r="AS11" s="487"/>
      <c r="AT11" s="487"/>
      <c r="AU11" s="487"/>
      <c r="AV11" s="487"/>
      <c r="AW11" s="487"/>
      <c r="AX11" s="487"/>
      <c r="AY11" s="487"/>
      <c r="AZ11" s="487"/>
      <c r="BA11" s="487"/>
      <c r="BB11" s="487"/>
      <c r="BC11" s="487"/>
      <c r="BD11" s="487"/>
      <c r="BE11" s="487"/>
      <c r="BF11" s="487"/>
      <c r="BG11" s="487"/>
      <c r="BH11" s="487"/>
      <c r="BI11" s="487"/>
      <c r="BJ11" s="487"/>
      <c r="BK11" s="487"/>
      <c r="BL11" s="487"/>
    </row>
    <row r="12" spans="1:64">
      <c r="A12" s="485" t="str">
        <f>'BY-Generation'!AB12</f>
        <v>EPPHyd_00-LE</v>
      </c>
      <c r="B12" s="485" t="str">
        <f>'BY-Generation'!AC12</f>
        <v>Existing Power Plant - Lee HYD</v>
      </c>
      <c r="C12" s="485" t="str">
        <f>Commodities!$B$8</f>
        <v>ELCHYD</v>
      </c>
      <c r="D12" s="485" t="str">
        <f>Commodities!$B$19</f>
        <v>ELCC</v>
      </c>
      <c r="E12" s="22">
        <f>IFERROR(1/(SUMPRODUCT('ELC-CHP_Generators'!N24:N26,'ELC-CHP_Generators'!M24:M26)/SUM('ELC-CHP_Generators'!M24:M26))*3.6,"")</f>
        <v>1</v>
      </c>
      <c r="F12" s="25">
        <f>AVERAGE('ELC-CHP_Generators'!O24:O26)</f>
        <v>0.27213740686665822</v>
      </c>
      <c r="G12" s="25">
        <f>AVERAGE('ELC-CHP_Generators'!P24:P26)</f>
        <v>0.33</v>
      </c>
      <c r="H12" s="150">
        <f>AVERAGE('ELC-CHP_Generators'!AC24:AC26)</f>
        <v>1957</v>
      </c>
      <c r="I12" s="155">
        <v>150</v>
      </c>
      <c r="J12" s="24">
        <f>SUM('ELC-CHP_Generators'!AF24:AF26)/1000</f>
        <v>2.7E-2</v>
      </c>
      <c r="K12" s="486">
        <v>31.536000000000001</v>
      </c>
      <c r="L12" s="25"/>
      <c r="M12" s="25"/>
      <c r="N12" s="486"/>
      <c r="O12" s="486"/>
      <c r="P12" s="487"/>
      <c r="Q12" s="487"/>
      <c r="R12" s="441">
        <f t="shared" si="1"/>
        <v>0.23171738209956722</v>
      </c>
      <c r="S12" s="442">
        <f t="shared" si="2"/>
        <v>5.5344745978062875</v>
      </c>
      <c r="T12" s="402"/>
      <c r="U12" s="403"/>
      <c r="V12" s="429">
        <f t="shared" si="3"/>
        <v>0.23171738209956722</v>
      </c>
      <c r="W12" s="429">
        <f t="shared" si="0"/>
        <v>5.5344745978062875</v>
      </c>
      <c r="X12" s="444"/>
      <c r="Y12" s="485"/>
      <c r="Z12" s="485"/>
      <c r="AA12" s="487"/>
      <c r="AB12" s="485" t="str">
        <f>"E"&amp;'ELC-CHP_Generators'!C24&amp;LEFT('ELC-CHP_Generators'!K24,3)&amp;"_00"&amp;"-LE"</f>
        <v>EPPHyd_00-LE</v>
      </c>
      <c r="AC12" s="485" t="s">
        <v>320</v>
      </c>
      <c r="AD12" s="487" t="s">
        <v>36</v>
      </c>
      <c r="AE12" s="487" t="s">
        <v>34</v>
      </c>
      <c r="AF12" s="2" t="s">
        <v>118</v>
      </c>
      <c r="AG12" s="487"/>
      <c r="AH12" s="487"/>
      <c r="AI12" s="487"/>
      <c r="AJ12" s="487"/>
      <c r="AK12" s="487"/>
      <c r="AL12" s="487"/>
      <c r="AM12" s="487"/>
      <c r="AN12" s="487"/>
      <c r="AO12" s="487"/>
      <c r="AP12" s="487"/>
      <c r="AQ12" s="487"/>
      <c r="AR12" s="487"/>
      <c r="AS12" s="487"/>
      <c r="AT12" s="487"/>
      <c r="AU12" s="487"/>
      <c r="AV12" s="487"/>
      <c r="AW12" s="487"/>
      <c r="AX12" s="487"/>
      <c r="AY12" s="487"/>
      <c r="AZ12" s="487"/>
      <c r="BA12" s="487"/>
      <c r="BB12" s="487"/>
      <c r="BC12" s="487"/>
      <c r="BD12" s="487"/>
      <c r="BE12" s="487"/>
      <c r="BF12" s="487"/>
      <c r="BG12" s="487"/>
      <c r="BH12" s="487"/>
      <c r="BI12" s="487"/>
      <c r="BJ12" s="487"/>
      <c r="BK12" s="487"/>
      <c r="BL12" s="487"/>
    </row>
    <row r="13" spans="1:64">
      <c r="A13" s="485" t="str">
        <f>'BY-Generation'!AB13</f>
        <v>EPPHyd_00-LI</v>
      </c>
      <c r="B13" s="485" t="str">
        <f>'BY-Generation'!AC13</f>
        <v>Existing Power Plant - Liffey HYD</v>
      </c>
      <c r="C13" s="485" t="str">
        <f>Commodities!$B$8</f>
        <v>ELCHYD</v>
      </c>
      <c r="D13" s="485" t="str">
        <f>Commodities!$B$19</f>
        <v>ELCC</v>
      </c>
      <c r="E13" s="22">
        <f>IFERROR(1/(SUMPRODUCT('ELC-CHP_Generators'!N27:N30,'ELC-CHP_Generators'!M27:M30)/SUM('ELC-CHP_Generators'!M27:M30))*3.6,"")</f>
        <v>1</v>
      </c>
      <c r="F13" s="25">
        <f>AVERAGE('ELC-CHP_Generators'!O27:O30)</f>
        <v>5.5236205846484782E-2</v>
      </c>
      <c r="G13" s="25">
        <f>AVERAGE('ELC-CHP_Generators'!P27:P30)</f>
        <v>0.1052362058464848</v>
      </c>
      <c r="H13" s="150">
        <f>AVERAGE('ELC-CHP_Generators'!AC27:AC30)</f>
        <v>1938</v>
      </c>
      <c r="I13" s="155">
        <v>150</v>
      </c>
      <c r="J13" s="24">
        <f>SUM('ELC-CHP_Generators'!AF27:AF30)/1000</f>
        <v>3.7999999999999999E-2</v>
      </c>
      <c r="K13" s="486">
        <v>31.536000000000001</v>
      </c>
      <c r="L13" s="486"/>
      <c r="M13" s="486"/>
      <c r="N13" s="486"/>
      <c r="O13" s="486"/>
      <c r="P13" s="487"/>
      <c r="Q13" s="487"/>
      <c r="R13" s="441">
        <f t="shared" si="1"/>
        <v>6.6193301527840281E-2</v>
      </c>
      <c r="S13" s="442">
        <f t="shared" si="2"/>
        <v>1.5809998478808482</v>
      </c>
      <c r="T13" s="402"/>
      <c r="U13" s="403"/>
      <c r="V13" s="429">
        <f t="shared" si="3"/>
        <v>6.6193301527840281E-2</v>
      </c>
      <c r="W13" s="429">
        <f t="shared" si="0"/>
        <v>1.5809998478808482</v>
      </c>
      <c r="X13" s="444"/>
      <c r="Y13" s="485"/>
      <c r="Z13" s="485"/>
      <c r="AA13" s="487"/>
      <c r="AB13" s="485" t="str">
        <f>"E"&amp;'ELC-CHP_Generators'!C27&amp;LEFT('ELC-CHP_Generators'!K27,3)&amp;"_00"&amp;"-LI"</f>
        <v>EPPHyd_00-LI</v>
      </c>
      <c r="AC13" s="485" t="s">
        <v>321</v>
      </c>
      <c r="AD13" s="487" t="s">
        <v>36</v>
      </c>
      <c r="AE13" s="487" t="s">
        <v>34</v>
      </c>
      <c r="AF13" s="2" t="s">
        <v>118</v>
      </c>
      <c r="AG13" s="487"/>
      <c r="AH13" s="487"/>
      <c r="AI13" s="487"/>
      <c r="AJ13" s="487"/>
      <c r="AK13" s="487"/>
      <c r="AL13" s="487"/>
      <c r="AM13" s="487"/>
      <c r="AN13" s="487"/>
      <c r="AO13" s="487"/>
      <c r="AP13" s="487"/>
      <c r="AQ13" s="487"/>
      <c r="AR13" s="487"/>
      <c r="AS13" s="487"/>
      <c r="AT13" s="487"/>
      <c r="AU13" s="487"/>
      <c r="AV13" s="487"/>
      <c r="AW13" s="487"/>
      <c r="AX13" s="487"/>
      <c r="AY13" s="487"/>
      <c r="AZ13" s="487"/>
      <c r="BA13" s="487"/>
      <c r="BB13" s="487"/>
      <c r="BC13" s="487"/>
      <c r="BD13" s="487"/>
      <c r="BE13" s="487"/>
      <c r="BF13" s="487"/>
      <c r="BG13" s="487"/>
      <c r="BH13" s="487"/>
      <c r="BI13" s="487"/>
      <c r="BJ13" s="487"/>
      <c r="BK13" s="487"/>
      <c r="BL13" s="487"/>
    </row>
    <row r="14" spans="1:64">
      <c r="A14" s="485" t="str">
        <f>'BY-Generation'!AB14</f>
        <v>EPPPea_00_ST-LR</v>
      </c>
      <c r="B14" s="485" t="str">
        <f>'BY-Generation'!AC14</f>
        <v>Existing Power Plant - Lough Ree Power ST</v>
      </c>
      <c r="C14" s="485" t="str">
        <f>Commodities!$B$9</f>
        <v>ELCPEA</v>
      </c>
      <c r="D14" s="485" t="str">
        <f>Commodities!$B$19</f>
        <v>ELCC</v>
      </c>
      <c r="E14" s="22">
        <f>IFERROR(1/'ELC-CHP_Generators'!N31*3.6,"")</f>
        <v>0.37212979861454581</v>
      </c>
      <c r="F14" s="25">
        <f>'ELC-CHP_Generators'!O31</f>
        <v>0.80763814450418014</v>
      </c>
      <c r="G14" s="25">
        <f>'ELC-CHP_Generators'!P31</f>
        <v>0.9</v>
      </c>
      <c r="H14" s="150">
        <f>'ELC-CHP_Generators'!AC31</f>
        <v>2004</v>
      </c>
      <c r="I14" s="150">
        <f>'ELC-CHP_Generators'!AD31</f>
        <v>35</v>
      </c>
      <c r="J14" s="24">
        <f>'ELC-CHP_Generators'!AF31/1000</f>
        <v>9.0999999999999998E-2</v>
      </c>
      <c r="K14" s="486">
        <v>31.536000000000001</v>
      </c>
      <c r="L14" s="486"/>
      <c r="M14" s="486"/>
      <c r="N14" s="486"/>
      <c r="O14" s="486"/>
      <c r="P14" s="487"/>
      <c r="Q14" s="449"/>
      <c r="R14" s="441">
        <f t="shared" si="1"/>
        <v>2.3177405637826278</v>
      </c>
      <c r="S14" s="442">
        <f t="shared" si="2"/>
        <v>55.358282396994746</v>
      </c>
      <c r="T14" s="402"/>
      <c r="U14" s="403"/>
      <c r="V14" s="429">
        <f t="shared" si="3"/>
        <v>6.2283121975495348</v>
      </c>
      <c r="W14" s="429">
        <f t="shared" si="0"/>
        <v>148.760681361976</v>
      </c>
      <c r="X14" s="444"/>
      <c r="Y14" s="485"/>
      <c r="Z14" s="485"/>
      <c r="AA14" s="487"/>
      <c r="AB14" s="485" t="str">
        <f>"E"&amp;'ELC-CHP_Generators'!C31&amp;LEFT('ELC-CHP_Generators'!K31,3)&amp;"_00_"&amp;'ELC-CHP_Generators'!E31&amp;"-LR"</f>
        <v>EPPPea_00_ST-LR</v>
      </c>
      <c r="AC14" s="485" t="s">
        <v>322</v>
      </c>
      <c r="AD14" s="487" t="s">
        <v>36</v>
      </c>
      <c r="AE14" s="487" t="s">
        <v>34</v>
      </c>
      <c r="AF14" s="2" t="s">
        <v>118</v>
      </c>
      <c r="AG14" s="487"/>
      <c r="AH14" s="487"/>
      <c r="AI14" s="487"/>
      <c r="AJ14" s="487"/>
      <c r="AK14" s="487"/>
      <c r="AL14" s="487"/>
      <c r="AM14" s="487"/>
      <c r="AN14" s="487"/>
      <c r="AO14" s="487"/>
      <c r="AP14" s="487"/>
      <c r="AQ14" s="487"/>
      <c r="AR14" s="487"/>
      <c r="AS14" s="487"/>
      <c r="AT14" s="487"/>
      <c r="AU14" s="487"/>
      <c r="AV14" s="487"/>
      <c r="AW14" s="487"/>
      <c r="AX14" s="487"/>
      <c r="AY14" s="487"/>
      <c r="AZ14" s="487"/>
      <c r="BA14" s="487"/>
      <c r="BB14" s="487"/>
      <c r="BC14" s="487"/>
      <c r="BD14" s="487"/>
      <c r="BE14" s="487"/>
      <c r="BF14" s="487"/>
      <c r="BG14" s="487"/>
      <c r="BH14" s="487"/>
      <c r="BI14" s="487"/>
      <c r="BJ14" s="487"/>
      <c r="BK14" s="487"/>
      <c r="BL14" s="487"/>
    </row>
    <row r="15" spans="1:64">
      <c r="A15" s="485" t="str">
        <f>'BY-Generation'!AB15</f>
        <v>EPPCoa_00_ST-MP</v>
      </c>
      <c r="B15" s="485" t="str">
        <f>'BY-Generation'!AC15</f>
        <v>Existing Power Plant - Moneypoint ST</v>
      </c>
      <c r="C15" s="485" t="str">
        <f>Commodities!$B$11</f>
        <v>ELCCOA</v>
      </c>
      <c r="D15" s="485" t="str">
        <f>Commodities!$B$19</f>
        <v>ELCC</v>
      </c>
      <c r="E15" s="22">
        <f>IFERROR(1/(SUMPRODUCT('ELC-CHP_Generators'!N32:N34,'ELC-CHP_Generators'!M32:M34)/SUM('ELC-CHP_Generators'!M32:M34))*3.6,"")</f>
        <v>0.37578288100208768</v>
      </c>
      <c r="F15" s="25">
        <f>AVERAGE('ELC-CHP_Generators'!O32:O34)</f>
        <v>0.60502933239433687</v>
      </c>
      <c r="G15" s="25">
        <f>AVERAGE('ELC-CHP_Generators'!P32:P34)</f>
        <v>0.9</v>
      </c>
      <c r="H15" s="150">
        <f>AVERAGE('ELC-CHP_Generators'!AC32:AC34)</f>
        <v>1987</v>
      </c>
      <c r="I15" s="150">
        <f>AVERAGE('ELC-CHP_Generators'!AD32:AD34)</f>
        <v>40</v>
      </c>
      <c r="J15" s="24">
        <f>SUM('ELC-CHP_Generators'!AF32:AF34)/1000</f>
        <v>0.84699999999999998</v>
      </c>
      <c r="K15" s="486">
        <v>31.536000000000001</v>
      </c>
      <c r="L15" s="25"/>
      <c r="M15" s="25"/>
      <c r="N15" s="486"/>
      <c r="O15" s="486"/>
      <c r="P15" s="487"/>
      <c r="Q15" s="462"/>
      <c r="R15" s="441">
        <f t="shared" si="1"/>
        <v>16.160933657350473</v>
      </c>
      <c r="S15" s="442">
        <f t="shared" si="2"/>
        <v>385.99726957473644</v>
      </c>
      <c r="T15" s="402"/>
      <c r="U15" s="403"/>
      <c r="V15" s="429">
        <f t="shared" si="3"/>
        <v>43.006040121504867</v>
      </c>
      <c r="W15" s="429">
        <f t="shared" si="0"/>
        <v>1027.1816229238821</v>
      </c>
      <c r="X15" s="444"/>
      <c r="Y15" s="485"/>
      <c r="Z15" s="485"/>
      <c r="AA15" s="487"/>
      <c r="AB15" s="485" t="str">
        <f>"E"&amp;'ELC-CHP_Generators'!C32&amp;LEFT('ELC-CHP_Generators'!K32,3)&amp;"_00_"&amp;'ELC-CHP_Generators'!E32&amp;"-MP"</f>
        <v>EPPCoa_00_ST-MP</v>
      </c>
      <c r="AC15" s="485" t="s">
        <v>323</v>
      </c>
      <c r="AD15" s="487" t="s">
        <v>36</v>
      </c>
      <c r="AE15" s="487" t="s">
        <v>34</v>
      </c>
      <c r="AF15" s="2" t="s">
        <v>121</v>
      </c>
      <c r="AG15" s="487"/>
      <c r="AH15" s="487"/>
      <c r="AI15" s="487"/>
      <c r="AJ15" s="487"/>
      <c r="AK15" s="487"/>
      <c r="AL15" s="487"/>
      <c r="AM15" s="487"/>
      <c r="AN15" s="487"/>
      <c r="AO15" s="487"/>
      <c r="AP15" s="487"/>
      <c r="AQ15" s="487"/>
      <c r="AR15" s="487"/>
      <c r="AS15" s="487"/>
      <c r="AT15" s="487"/>
      <c r="AU15" s="487"/>
      <c r="AV15" s="487"/>
      <c r="AW15" s="487"/>
      <c r="AX15" s="487"/>
      <c r="AY15" s="487"/>
      <c r="AZ15" s="487"/>
      <c r="BA15" s="487"/>
      <c r="BB15" s="487"/>
      <c r="BC15" s="487"/>
      <c r="BD15" s="487"/>
      <c r="BE15" s="487"/>
      <c r="BF15" s="487"/>
      <c r="BG15" s="487"/>
      <c r="BH15" s="487"/>
      <c r="BI15" s="487"/>
      <c r="BJ15" s="487"/>
      <c r="BK15" s="487"/>
      <c r="BL15" s="487"/>
    </row>
    <row r="16" spans="1:64">
      <c r="A16" s="485" t="str">
        <f>'BY-Generation'!AB16</f>
        <v>EPPGas_00_OCGT-MRC</v>
      </c>
      <c r="B16" s="485" t="str">
        <f>'BY-Generation'!AC16</f>
        <v>Existing Power Plant - Marina No OCGT</v>
      </c>
      <c r="C16" s="485" t="str">
        <f>Commodities!$B$6</f>
        <v>ELCGAS</v>
      </c>
      <c r="D16" s="485" t="str">
        <f>Commodities!$B$19</f>
        <v>ELCC</v>
      </c>
      <c r="E16" s="22">
        <f>IFERROR(1/'ELC-CHP_Generators'!N35*3.6,"")</f>
        <v>0.28024670243274885</v>
      </c>
      <c r="F16" s="25">
        <f>'ELC-CHP_Generators'!O35</f>
        <v>0</v>
      </c>
      <c r="G16" s="25">
        <f>'ELC-CHP_Generators'!P35</f>
        <v>0.95</v>
      </c>
      <c r="H16" s="150">
        <f>'ELC-CHP_Generators'!AC35</f>
        <v>1954</v>
      </c>
      <c r="I16" s="150">
        <f>'ELC-CHP_Generators'!AD35</f>
        <v>70</v>
      </c>
      <c r="J16" s="24">
        <f>'ELC-CHP_Generators'!AF35/1000</f>
        <v>8.5000000000000006E-2</v>
      </c>
      <c r="K16" s="486">
        <v>31.536000000000001</v>
      </c>
      <c r="L16" s="486"/>
      <c r="M16" s="486"/>
      <c r="N16" s="486"/>
      <c r="O16" s="486"/>
      <c r="P16" s="487"/>
      <c r="Q16" s="461"/>
      <c r="R16" s="441">
        <f t="shared" si="1"/>
        <v>0</v>
      </c>
      <c r="S16" s="442">
        <f t="shared" si="2"/>
        <v>0</v>
      </c>
      <c r="T16" s="402"/>
      <c r="U16" s="403"/>
      <c r="V16" s="429">
        <f t="shared" si="3"/>
        <v>0</v>
      </c>
      <c r="W16" s="429">
        <f t="shared" si="0"/>
        <v>0</v>
      </c>
      <c r="X16" s="444"/>
      <c r="Y16" s="485"/>
      <c r="Z16" s="485"/>
      <c r="AA16" s="487"/>
      <c r="AB16" s="485" t="str">
        <f>"E"&amp;'ELC-CHP_Generators'!C35&amp;LEFT('ELC-CHP_Generators'!K35,3)&amp;"_00_"&amp;'ELC-CHP_Generators'!E35&amp;"-MRC"</f>
        <v>EPPGas_00_OCGT-MRC</v>
      </c>
      <c r="AC16" s="485" t="s">
        <v>324</v>
      </c>
      <c r="AD16" s="487" t="s">
        <v>36</v>
      </c>
      <c r="AE16" s="487" t="s">
        <v>34</v>
      </c>
      <c r="AF16" s="2" t="s">
        <v>118</v>
      </c>
      <c r="AG16" s="487"/>
      <c r="AH16" s="487"/>
      <c r="AI16" s="487"/>
      <c r="AJ16" s="487"/>
      <c r="AK16" s="487"/>
      <c r="AL16" s="487"/>
      <c r="AM16" s="487"/>
      <c r="AN16" s="487"/>
      <c r="AO16" s="487"/>
      <c r="AP16" s="487"/>
      <c r="AQ16" s="487"/>
      <c r="AR16" s="487"/>
      <c r="AS16" s="487"/>
      <c r="AT16" s="487"/>
      <c r="AU16" s="487"/>
      <c r="AV16" s="487"/>
      <c r="AW16" s="487"/>
      <c r="AX16" s="487"/>
      <c r="AY16" s="487"/>
      <c r="AZ16" s="487"/>
      <c r="BA16" s="487"/>
      <c r="BB16" s="487"/>
      <c r="BC16" s="487"/>
      <c r="BD16" s="487"/>
      <c r="BE16" s="487"/>
      <c r="BF16" s="487"/>
      <c r="BG16" s="487"/>
      <c r="BH16" s="487"/>
      <c r="BI16" s="487"/>
      <c r="BJ16" s="487"/>
      <c r="BK16" s="487"/>
      <c r="BL16" s="487"/>
    </row>
    <row r="17" spans="1:36">
      <c r="A17" s="36" t="str">
        <f>'BY-Generation'!AB17</f>
        <v>EPPGas_00_OCGT-NW</v>
      </c>
      <c r="B17" s="485" t="str">
        <f>'BY-Generation'!AC17</f>
        <v>Existing Power Plant - Northwall OCGT</v>
      </c>
      <c r="C17" s="485" t="str">
        <f>Commodities!$B$6</f>
        <v>ELCGAS</v>
      </c>
      <c r="D17" s="485" t="str">
        <f>Commodities!$B$19</f>
        <v>ELCC</v>
      </c>
      <c r="E17" s="22">
        <f>IFERROR(1/'ELC-CHP_Generators'!N36*3.6,"")</f>
        <v>0.26717510839739184</v>
      </c>
      <c r="F17" s="25">
        <f>'ELC-CHP_Generators'!O36</f>
        <v>0</v>
      </c>
      <c r="G17" s="25">
        <f>'ELC-CHP_Generators'!P36</f>
        <v>0.95</v>
      </c>
      <c r="H17" s="150">
        <f>'ELC-CHP_Generators'!AC36</f>
        <v>2012</v>
      </c>
      <c r="I17" s="150">
        <f>'ELC-CHP_Generators'!AD36</f>
        <v>30</v>
      </c>
      <c r="J17" s="24">
        <f>'ELC-CHP_Generators'!AF36/1000</f>
        <v>0.104</v>
      </c>
      <c r="K17" s="486">
        <v>31.536000000000001</v>
      </c>
      <c r="L17" s="486"/>
      <c r="M17" s="486"/>
      <c r="N17" s="486"/>
      <c r="O17" s="486"/>
      <c r="P17" s="487"/>
      <c r="Q17" s="449"/>
      <c r="R17" s="441">
        <f t="shared" si="1"/>
        <v>0</v>
      </c>
      <c r="S17" s="442">
        <f t="shared" si="2"/>
        <v>0</v>
      </c>
      <c r="T17" s="402"/>
      <c r="U17" s="403"/>
      <c r="V17" s="429">
        <f t="shared" si="3"/>
        <v>0</v>
      </c>
      <c r="W17" s="429">
        <f t="shared" si="0"/>
        <v>0</v>
      </c>
      <c r="X17" s="444"/>
      <c r="Y17" s="485"/>
      <c r="Z17" s="485"/>
      <c r="AA17" s="487"/>
      <c r="AB17" s="485" t="str">
        <f>"E"&amp;'ELC-CHP_Generators'!C36&amp;LEFT('ELC-CHP_Generators'!K36,3)&amp;"_00_"&amp;'ELC-CHP_Generators'!E36&amp;"-NW"</f>
        <v>EPPGas_00_OCGT-NW</v>
      </c>
      <c r="AC17" s="485" t="s">
        <v>325</v>
      </c>
      <c r="AD17" s="487" t="s">
        <v>36</v>
      </c>
      <c r="AE17" s="487" t="s">
        <v>34</v>
      </c>
      <c r="AF17" s="2" t="s">
        <v>118</v>
      </c>
      <c r="AG17" s="487"/>
      <c r="AH17" s="487"/>
      <c r="AI17" s="487"/>
      <c r="AJ17" s="487"/>
    </row>
    <row r="18" spans="1:36">
      <c r="A18" s="36" t="str">
        <f>'BY-Generation'!AB18</f>
        <v>EPPGas_00_OCGT-PBC</v>
      </c>
      <c r="B18" s="485" t="str">
        <f>'BY-Generation'!AC18</f>
        <v>Existing Power Plant - Poolbeg  OCGT</v>
      </c>
      <c r="C18" s="485" t="str">
        <f>Commodities!$B$6</f>
        <v>ELCGAS</v>
      </c>
      <c r="D18" s="485" t="str">
        <f>Commodities!$B$19</f>
        <v>ELCC</v>
      </c>
      <c r="E18" s="22">
        <f>IFERROR(1/'ELC-CHP_Generators'!N37*3.6,"")</f>
        <v>0.49104407262618066</v>
      </c>
      <c r="F18" s="25">
        <f>'ELC-CHP_Generators'!O37</f>
        <v>0.33082452782624944</v>
      </c>
      <c r="G18" s="25">
        <f>'ELC-CHP_Generators'!P37</f>
        <v>0.95</v>
      </c>
      <c r="H18" s="150">
        <f>'ELC-CHP_Generators'!AC37</f>
        <v>2000</v>
      </c>
      <c r="I18" s="150">
        <f>'ELC-CHP_Generators'!AD37</f>
        <v>30</v>
      </c>
      <c r="J18" s="24">
        <f>'ELC-CHP_Generators'!AF37/1000</f>
        <v>0.46300000000000002</v>
      </c>
      <c r="K18" s="486">
        <v>31.536000000000001</v>
      </c>
      <c r="L18" s="486"/>
      <c r="M18" s="486"/>
      <c r="N18" s="486"/>
      <c r="O18" s="486"/>
      <c r="P18" s="487"/>
      <c r="Q18" s="449"/>
      <c r="R18" s="441">
        <f t="shared" si="1"/>
        <v>4.8304245093117428</v>
      </c>
      <c r="S18" s="442">
        <f t="shared" si="2"/>
        <v>115.37270748173481</v>
      </c>
      <c r="T18" s="402"/>
      <c r="U18" s="403"/>
      <c r="V18" s="429">
        <f t="shared" si="3"/>
        <v>9.8370488080181389</v>
      </c>
      <c r="W18" s="429">
        <f t="shared" si="0"/>
        <v>234.9538746383873</v>
      </c>
      <c r="X18" s="444"/>
      <c r="Y18" s="485"/>
      <c r="Z18" s="485"/>
      <c r="AA18" s="487"/>
      <c r="AB18" s="485" t="str">
        <f>"E"&amp;'ELC-CHP_Generators'!C37&amp;LEFT('ELC-CHP_Generators'!K37,3)&amp;"_00_"&amp;'ELC-CHP_Generators'!E37&amp;"-PBC"</f>
        <v>EPPGas_00_OCGT-PBC</v>
      </c>
      <c r="AC18" s="485" t="s">
        <v>326</v>
      </c>
      <c r="AD18" s="487" t="s">
        <v>36</v>
      </c>
      <c r="AE18" s="487" t="s">
        <v>34</v>
      </c>
      <c r="AF18" s="2" t="s">
        <v>118</v>
      </c>
      <c r="AG18" s="487"/>
      <c r="AH18" s="487"/>
      <c r="AI18" s="487"/>
      <c r="AJ18" s="487"/>
    </row>
    <row r="19" spans="1:36">
      <c r="A19" s="36" t="str">
        <f>'BY-Generation'!AB19</f>
        <v>EPPDis_00_OCGT-RH</v>
      </c>
      <c r="B19" s="485" t="str">
        <f>'BY-Generation'!AC19</f>
        <v>Existing Power Plant - Rhode OCGT</v>
      </c>
      <c r="C19" s="485" t="str">
        <f>Commodities!$B$12</f>
        <v>ELCDIS</v>
      </c>
      <c r="D19" s="485" t="str">
        <f>Commodities!$B$19</f>
        <v>ELCC</v>
      </c>
      <c r="E19" s="22">
        <f>IFERROR(1/(SUMPRODUCT('ELC-CHP_Generators'!N38:N39,'ELC-CHP_Generators'!M38:M39)/SUM('ELC-CHP_Generators'!M38:M39))*3.6,"")</f>
        <v>0.30560235358503884</v>
      </c>
      <c r="F19" s="25">
        <f>AVERAGE('ELC-CHP_Generators'!O38:O39)</f>
        <v>0</v>
      </c>
      <c r="G19" s="25">
        <f>AVERAGE('ELC-CHP_Generators'!P38:P39)</f>
        <v>0.95</v>
      </c>
      <c r="H19" s="150">
        <f>AVERAGE('ELC-CHP_Generators'!AC38:AC39)</f>
        <v>2004</v>
      </c>
      <c r="I19" s="150">
        <f>AVERAGE('ELC-CHP_Generators'!AD38:AD39)</f>
        <v>30</v>
      </c>
      <c r="J19" s="24">
        <f>SUM('ELC-CHP_Generators'!AF38:AF39)/1000</f>
        <v>0.104</v>
      </c>
      <c r="K19" s="486">
        <v>31.536000000000001</v>
      </c>
      <c r="L19" s="486"/>
      <c r="M19" s="486"/>
      <c r="N19" s="486"/>
      <c r="O19" s="486"/>
      <c r="P19" s="487"/>
      <c r="Q19" s="461"/>
      <c r="R19" s="441">
        <f t="shared" si="1"/>
        <v>0</v>
      </c>
      <c r="S19" s="442">
        <f t="shared" si="2"/>
        <v>0</v>
      </c>
      <c r="T19" s="402"/>
      <c r="U19" s="403"/>
      <c r="V19" s="429">
        <f t="shared" si="3"/>
        <v>0</v>
      </c>
      <c r="W19" s="429">
        <f t="shared" si="0"/>
        <v>0</v>
      </c>
      <c r="X19" s="444"/>
      <c r="Y19" s="485"/>
      <c r="Z19" s="485"/>
      <c r="AA19" s="487"/>
      <c r="AB19" s="485" t="str">
        <f>"E"&amp;'ELC-CHP_Generators'!C38&amp;LEFT('ELC-CHP_Generators'!K38,3)&amp;"_00_"&amp;'ELC-CHP_Generators'!E38&amp;"-RH"</f>
        <v>EPPDis_00_OCGT-RH</v>
      </c>
      <c r="AC19" s="485" t="s">
        <v>327</v>
      </c>
      <c r="AD19" s="487" t="s">
        <v>36</v>
      </c>
      <c r="AE19" s="487" t="s">
        <v>34</v>
      </c>
      <c r="AF19" s="2" t="s">
        <v>118</v>
      </c>
      <c r="AG19" s="487"/>
      <c r="AH19" s="487"/>
      <c r="AI19" s="487"/>
      <c r="AJ19" s="487"/>
    </row>
    <row r="20" spans="1:36">
      <c r="A20" s="36" t="str">
        <f>'BY-Generation'!AB20</f>
        <v>EPPOil_00_ST-TB</v>
      </c>
      <c r="B20" s="485" t="str">
        <f>'BY-Generation'!AC20</f>
        <v>Existing Power Plant - Tarbert Unit ST</v>
      </c>
      <c r="C20" s="485" t="str">
        <f>Commodities!$B$7</f>
        <v>ELCHFO</v>
      </c>
      <c r="D20" s="485" t="str">
        <f>Commodities!$B$19</f>
        <v>ELCC</v>
      </c>
      <c r="E20" s="22">
        <f>IFERROR(1/(SUMPRODUCT('ELC-CHP_Generators'!N40:N43,'ELC-CHP_Generators'!M40:M43)/SUM('ELC-CHP_Generators'!M40:M43))*3.6,"")</f>
        <v>0.32173518918194105</v>
      </c>
      <c r="F20" s="25">
        <f>AVERAGE('ELC-CHP_Generators'!O40:O43)</f>
        <v>0</v>
      </c>
      <c r="G20" s="25">
        <f>AVERAGE('ELC-CHP_Generators'!P40:P43)</f>
        <v>0.95</v>
      </c>
      <c r="H20" s="150">
        <f>AVERAGE('ELC-CHP_Generators'!AC40:AC43)</f>
        <v>1969</v>
      </c>
      <c r="I20" s="150">
        <f>AVERAGE('ELC-CHP_Generators'!AD40:AD43)</f>
        <v>53</v>
      </c>
      <c r="J20" s="24">
        <f>SUM('ELC-CHP_Generators'!AF40:AF43)/1000</f>
        <v>0.59399999999999997</v>
      </c>
      <c r="K20" s="486">
        <v>31.536000000000001</v>
      </c>
      <c r="L20" s="25"/>
      <c r="M20" s="25"/>
      <c r="N20" s="486"/>
      <c r="O20" s="486"/>
      <c r="P20" s="487"/>
      <c r="Q20" s="449"/>
      <c r="R20" s="441">
        <f t="shared" si="1"/>
        <v>0</v>
      </c>
      <c r="S20" s="442">
        <f t="shared" si="2"/>
        <v>0</v>
      </c>
      <c r="T20" s="402"/>
      <c r="U20" s="403"/>
      <c r="V20" s="429">
        <f t="shared" si="3"/>
        <v>0</v>
      </c>
      <c r="W20" s="429">
        <f t="shared" si="0"/>
        <v>0</v>
      </c>
      <c r="X20" s="444"/>
      <c r="Y20" s="485"/>
      <c r="Z20" s="485"/>
      <c r="AA20" s="487"/>
      <c r="AB20" s="485" t="str">
        <f>"E"&amp;'ELC-CHP_Generators'!C40&amp;LEFT('ELC-CHP_Generators'!K40,3)&amp;"_00_"&amp;'ELC-CHP_Generators'!E40&amp;"-TB"</f>
        <v>EPPOil_00_ST-TB</v>
      </c>
      <c r="AC20" s="485" t="s">
        <v>328</v>
      </c>
      <c r="AD20" s="487" t="s">
        <v>36</v>
      </c>
      <c r="AE20" s="487" t="s">
        <v>34</v>
      </c>
      <c r="AF20" s="2" t="s">
        <v>118</v>
      </c>
      <c r="AG20" s="487"/>
      <c r="AH20" s="487"/>
      <c r="AI20" s="487"/>
      <c r="AJ20" s="487"/>
    </row>
    <row r="21" spans="1:36">
      <c r="A21" s="36" t="str">
        <f>'BY-Generation'!AB21</f>
        <v>EPPDis_00_OCGT-TP1</v>
      </c>
      <c r="B21" s="485" t="str">
        <f>'BY-Generation'!AC21</f>
        <v>Existing Power Plant - Tawnaghmore 1 OCGT</v>
      </c>
      <c r="C21" s="485" t="str">
        <f>Commodities!$B$12</f>
        <v>ELCDIS</v>
      </c>
      <c r="D21" s="485" t="str">
        <f>Commodities!$B$19</f>
        <v>ELCC</v>
      </c>
      <c r="E21" s="22">
        <f>IFERROR(1/'ELC-CHP_Generators'!N48*3.6,"")</f>
        <v>0.30854792296825501</v>
      </c>
      <c r="F21" s="25">
        <f>'ELC-CHP_Generators'!O48</f>
        <v>0</v>
      </c>
      <c r="G21" s="25">
        <f>'ELC-CHP_Generators'!P48</f>
        <v>0.95</v>
      </c>
      <c r="H21" s="150">
        <f>'ELC-CHP_Generators'!AC48</f>
        <v>2003</v>
      </c>
      <c r="I21" s="150">
        <f>'ELC-CHP_Generators'!AD48</f>
        <v>30</v>
      </c>
      <c r="J21" s="24">
        <f>'ELC-CHP_Generators'!AF48/1000</f>
        <v>5.1999999999999998E-2</v>
      </c>
      <c r="K21" s="486">
        <v>31.536000000000001</v>
      </c>
      <c r="L21" s="486"/>
      <c r="M21" s="486"/>
      <c r="N21" s="486"/>
      <c r="O21" s="486"/>
      <c r="P21" s="487"/>
      <c r="Q21" s="449"/>
      <c r="R21" s="441">
        <f t="shared" si="1"/>
        <v>0</v>
      </c>
      <c r="S21" s="442">
        <f t="shared" si="2"/>
        <v>0</v>
      </c>
      <c r="T21" s="402"/>
      <c r="U21" s="403"/>
      <c r="V21" s="429">
        <f t="shared" si="3"/>
        <v>0</v>
      </c>
      <c r="W21" s="429">
        <f t="shared" si="0"/>
        <v>0</v>
      </c>
      <c r="X21" s="444"/>
      <c r="Y21" s="485"/>
      <c r="Z21" s="485"/>
      <c r="AA21" s="487"/>
      <c r="AB21" s="485" t="str">
        <f>"E"&amp;'ELC-CHP_Generators'!C48&amp;LEFT('ELC-CHP_Generators'!K48,3)&amp;"_00_"&amp;'ELC-CHP_Generators'!E48&amp;"-TP1"</f>
        <v>EPPDis_00_OCGT-TP1</v>
      </c>
      <c r="AC21" s="485" t="s">
        <v>329</v>
      </c>
      <c r="AD21" s="487" t="s">
        <v>36</v>
      </c>
      <c r="AE21" s="487" t="s">
        <v>34</v>
      </c>
      <c r="AF21" s="2" t="s">
        <v>118</v>
      </c>
      <c r="AG21" s="487"/>
      <c r="AH21" s="487"/>
      <c r="AI21" s="487"/>
      <c r="AJ21" s="487"/>
    </row>
    <row r="22" spans="1:36">
      <c r="A22" s="36" t="str">
        <f>'BY-Generation'!AB22</f>
        <v>EPPPea_00_ST-WO</v>
      </c>
      <c r="B22" s="485" t="str">
        <f>'BY-Generation'!AC22</f>
        <v>Existing Power Plant - West Offaly Power ST</v>
      </c>
      <c r="C22" s="485" t="str">
        <f>Commodities!$B$9</f>
        <v>ELCPEA</v>
      </c>
      <c r="D22" s="485" t="str">
        <f>Commodities!$B$19</f>
        <v>ELCC</v>
      </c>
      <c r="E22" s="22">
        <f>IFERROR(1/'ELC-CHP_Generators'!N49*3.6,"")</f>
        <v>0.42253521126760563</v>
      </c>
      <c r="F22" s="25">
        <f>'ELC-CHP_Generators'!O49</f>
        <v>0.76835852543585093</v>
      </c>
      <c r="G22" s="25">
        <f>'ELC-CHP_Generators'!P49</f>
        <v>0.9</v>
      </c>
      <c r="H22" s="150">
        <f>'ELC-CHP_Generators'!AC49</f>
        <v>2005</v>
      </c>
      <c r="I22" s="150">
        <f>'ELC-CHP_Generators'!AD49</f>
        <v>30</v>
      </c>
      <c r="J22" s="24">
        <f>'ELC-CHP_Generators'!AF49/1000</f>
        <v>0.13700000000000001</v>
      </c>
      <c r="K22" s="486">
        <v>31.536000000000001</v>
      </c>
      <c r="L22" s="486"/>
      <c r="M22" s="486"/>
      <c r="N22" s="486"/>
      <c r="O22" s="486"/>
      <c r="P22" s="487"/>
      <c r="Q22" s="449"/>
      <c r="R22" s="441">
        <f t="shared" si="1"/>
        <v>3.3196407607658647</v>
      </c>
      <c r="S22" s="442">
        <f t="shared" si="2"/>
        <v>79.288257522288532</v>
      </c>
      <c r="T22" s="402"/>
      <c r="U22" s="403"/>
      <c r="V22" s="429">
        <f t="shared" si="3"/>
        <v>7.8564831338125467</v>
      </c>
      <c r="W22" s="429">
        <f t="shared" si="0"/>
        <v>187.64887613608286</v>
      </c>
      <c r="X22" s="444"/>
      <c r="Y22" s="485"/>
      <c r="Z22" s="485"/>
      <c r="AA22" s="487"/>
      <c r="AB22" s="485" t="str">
        <f>"E"&amp;'ELC-CHP_Generators'!C49&amp;LEFT('ELC-CHP_Generators'!K49,3)&amp;"_00_"&amp;'ELC-CHP_Generators'!E49&amp;"-WO"</f>
        <v>EPPPea_00_ST-WO</v>
      </c>
      <c r="AC22" s="485" t="s">
        <v>330</v>
      </c>
      <c r="AD22" s="487" t="s">
        <v>36</v>
      </c>
      <c r="AE22" s="487" t="s">
        <v>34</v>
      </c>
      <c r="AF22" s="2" t="s">
        <v>118</v>
      </c>
      <c r="AG22" s="487"/>
      <c r="AH22" s="487"/>
      <c r="AI22" s="485"/>
      <c r="AJ22" s="485"/>
    </row>
    <row r="23" spans="1:36">
      <c r="A23" s="36" t="str">
        <f>'BY-Generation'!AB23</f>
        <v>EPPGas_00_CCGT-DB</v>
      </c>
      <c r="B23" s="485" t="str">
        <f>'BY-Generation'!AC23</f>
        <v>Existing Power Plant - Dublin Bay Power CCGT</v>
      </c>
      <c r="C23" s="485" t="str">
        <f>Commodities!$B$6</f>
        <v>ELCGAS</v>
      </c>
      <c r="D23" s="485" t="str">
        <f>Commodities!$B$19</f>
        <v>ELCC</v>
      </c>
      <c r="E23" s="22">
        <f>IFERROR(1/'ELC-CHP_Generators'!N50*3.6,"")</f>
        <v>0.52687949459557815</v>
      </c>
      <c r="F23" s="25">
        <f>'ELC-CHP_Generators'!O50</f>
        <v>0.35320709771540076</v>
      </c>
      <c r="G23" s="25">
        <f>'ELC-CHP_Generators'!P50</f>
        <v>0.9</v>
      </c>
      <c r="H23" s="150">
        <f>'ELC-CHP_Generators'!AC50</f>
        <v>2002</v>
      </c>
      <c r="I23" s="150">
        <f>'ELC-CHP_Generators'!AD50</f>
        <v>30</v>
      </c>
      <c r="J23" s="24">
        <f>'ELC-CHP_Generators'!AF50/1000</f>
        <v>0.40300000000000002</v>
      </c>
      <c r="K23" s="486">
        <v>31.536000000000001</v>
      </c>
      <c r="L23" s="486"/>
      <c r="M23" s="486"/>
      <c r="N23" s="486"/>
      <c r="O23" s="486"/>
      <c r="P23" s="487"/>
      <c r="Q23" s="449"/>
      <c r="R23" s="441">
        <f t="shared" si="1"/>
        <v>4.4889118305218103</v>
      </c>
      <c r="S23" s="442">
        <f t="shared" si="2"/>
        <v>107.21581727148937</v>
      </c>
      <c r="T23" s="402"/>
      <c r="U23" s="403"/>
      <c r="V23" s="429">
        <f t="shared" si="3"/>
        <v>8.5198074257329122</v>
      </c>
      <c r="W23" s="429">
        <f t="shared" si="0"/>
        <v>203.49210468664381</v>
      </c>
      <c r="X23" s="444"/>
      <c r="Y23" s="485"/>
      <c r="Z23" s="485"/>
      <c r="AA23" s="487"/>
      <c r="AB23" s="485" t="str">
        <f>"E"&amp;'ELC-CHP_Generators'!C50&amp;LEFT('ELC-CHP_Generators'!K50,3)&amp;"_00_"&amp;'ELC-CHP_Generators'!E50&amp;"-DB"</f>
        <v>EPPGas_00_CCGT-DB</v>
      </c>
      <c r="AC23" s="485" t="s">
        <v>331</v>
      </c>
      <c r="AD23" s="487" t="s">
        <v>36</v>
      </c>
      <c r="AE23" s="487" t="s">
        <v>34</v>
      </c>
      <c r="AF23" s="2" t="s">
        <v>118</v>
      </c>
      <c r="AG23" s="487"/>
      <c r="AH23" s="487"/>
      <c r="AI23" s="487"/>
      <c r="AJ23" s="487"/>
    </row>
    <row r="24" spans="1:36">
      <c r="A24" s="36" t="str">
        <f>'BY-Generation'!AB24</f>
        <v>EPPGas_00_CCGT-TY</v>
      </c>
      <c r="B24" s="485" t="str">
        <f>'BY-Generation'!AC24</f>
        <v>Existing Power Plant - Tynagh CCGT</v>
      </c>
      <c r="C24" s="485" t="str">
        <f>Commodities!$B$6</f>
        <v>ELCGAS</v>
      </c>
      <c r="D24" s="485" t="str">
        <f>Commodities!$B$19</f>
        <v>ELCC</v>
      </c>
      <c r="E24" s="22">
        <f>IFERROR(1/'ELC-CHP_Generators'!N51*3.6,"")</f>
        <v>0.53473052010720157</v>
      </c>
      <c r="F24" s="25">
        <f>'ELC-CHP_Generators'!O51</f>
        <v>0.62951393538800171</v>
      </c>
      <c r="G24" s="25">
        <f>'ELC-CHP_Generators'!P51</f>
        <v>0.9</v>
      </c>
      <c r="H24" s="150">
        <f>'ELC-CHP_Generators'!AC51</f>
        <v>2006</v>
      </c>
      <c r="I24" s="150">
        <f>'ELC-CHP_Generators'!AD51</f>
        <v>30</v>
      </c>
      <c r="J24" s="24">
        <f>'ELC-CHP_Generators'!AF51/1000</f>
        <v>0.38400000000000001</v>
      </c>
      <c r="K24" s="486">
        <v>31.536000000000001</v>
      </c>
      <c r="L24" s="486"/>
      <c r="M24" s="486"/>
      <c r="N24" s="486"/>
      <c r="O24" s="486"/>
      <c r="P24" s="487"/>
      <c r="Q24" s="449"/>
      <c r="R24" s="441">
        <f t="shared" si="1"/>
        <v>7.6233029630960729</v>
      </c>
      <c r="S24" s="442">
        <f t="shared" si="2"/>
        <v>182.07946343234394</v>
      </c>
      <c r="T24" s="402"/>
      <c r="U24" s="403"/>
      <c r="V24" s="429">
        <f t="shared" si="3"/>
        <v>14.256345348621153</v>
      </c>
      <c r="W24" s="429">
        <f t="shared" si="0"/>
        <v>340.50695927331969</v>
      </c>
      <c r="X24" s="444"/>
      <c r="Y24" s="485"/>
      <c r="Z24" s="485"/>
      <c r="AA24" s="487"/>
      <c r="AB24" s="485" t="str">
        <f>"E"&amp;'ELC-CHP_Generators'!C51&amp;LEFT('ELC-CHP_Generators'!K51,3)&amp;"_00_"&amp;'ELC-CHP_Generators'!E51&amp;"-TY"</f>
        <v>EPPGas_00_CCGT-TY</v>
      </c>
      <c r="AC24" s="485" t="s">
        <v>332</v>
      </c>
      <c r="AD24" s="487" t="s">
        <v>36</v>
      </c>
      <c r="AE24" s="487" t="s">
        <v>34</v>
      </c>
      <c r="AF24" s="2" t="s">
        <v>118</v>
      </c>
      <c r="AG24" s="487"/>
      <c r="AH24" s="487"/>
      <c r="AI24" s="485"/>
      <c r="AJ24" s="485"/>
    </row>
    <row r="25" spans="1:36">
      <c r="A25" s="36" t="str">
        <f>'BY-Generation'!AB25</f>
        <v>EPPGas_00_CCGT-HN</v>
      </c>
      <c r="B25" s="485" t="str">
        <f>'BY-Generation'!AC25</f>
        <v>Existing Power Plant - Huntstown Phase II CCGT</v>
      </c>
      <c r="C25" s="485" t="str">
        <f>Commodities!$B$6</f>
        <v>ELCGAS</v>
      </c>
      <c r="D25" s="485" t="str">
        <f>Commodities!$B$19</f>
        <v>ELCC</v>
      </c>
      <c r="E25" s="22">
        <f>IFERROR(1/'ELC-CHP_Generators'!N52*3.6,"")</f>
        <v>0.53488649183403691</v>
      </c>
      <c r="F25" s="25">
        <f>'ELC-CHP_Generators'!O52</f>
        <v>0.50694635071167526</v>
      </c>
      <c r="G25" s="25">
        <f>'ELC-CHP_Generators'!P52</f>
        <v>0.9</v>
      </c>
      <c r="H25" s="150">
        <f>'ELC-CHP_Generators'!AC52</f>
        <v>2007</v>
      </c>
      <c r="I25" s="150">
        <f>'ELC-CHP_Generators'!AD52</f>
        <v>30</v>
      </c>
      <c r="J25" s="24">
        <f>'ELC-CHP_Generators'!AF52/1000</f>
        <v>0.39900000000000002</v>
      </c>
      <c r="K25" s="486">
        <v>31.536000000000001</v>
      </c>
      <c r="L25" s="486"/>
      <c r="M25" s="486"/>
      <c r="N25" s="486"/>
      <c r="O25" s="486"/>
      <c r="P25" s="487"/>
      <c r="Q25" s="449"/>
      <c r="R25" s="441">
        <f t="shared" si="1"/>
        <v>6.3788369863013132</v>
      </c>
      <c r="S25" s="442">
        <f t="shared" si="2"/>
        <v>152.35590418099139</v>
      </c>
      <c r="T25" s="402"/>
      <c r="U25" s="403"/>
      <c r="V25" s="429">
        <f t="shared" si="3"/>
        <v>11.925589977846217</v>
      </c>
      <c r="W25" s="429">
        <f t="shared" si="0"/>
        <v>284.83782355128898</v>
      </c>
      <c r="X25" s="444"/>
      <c r="Y25" s="485"/>
      <c r="Z25" s="485"/>
      <c r="AA25" s="487"/>
      <c r="AB25" s="485" t="str">
        <f>"E"&amp;'ELC-CHP_Generators'!C52&amp;LEFT('ELC-CHP_Generators'!K52,3)&amp;"_00_"&amp;'ELC-CHP_Generators'!E52&amp;"-HN"</f>
        <v>EPPGas_00_CCGT-HN</v>
      </c>
      <c r="AC25" s="485" t="s">
        <v>333</v>
      </c>
      <c r="AD25" s="487" t="s">
        <v>36</v>
      </c>
      <c r="AE25" s="487" t="s">
        <v>34</v>
      </c>
      <c r="AF25" s="2" t="s">
        <v>118</v>
      </c>
      <c r="AG25" s="487"/>
      <c r="AH25" s="487"/>
      <c r="AI25" s="485"/>
      <c r="AJ25" s="485"/>
    </row>
    <row r="26" spans="1:36">
      <c r="A26" s="36" t="str">
        <f>'BY-Generation'!AB26</f>
        <v>EPPGas_00_CCGT-HNC</v>
      </c>
      <c r="B26" s="485" t="str">
        <f>'BY-Generation'!AC26</f>
        <v>Existing Power Plant - Huntstown CCGT</v>
      </c>
      <c r="C26" s="485" t="str">
        <f>Commodities!$B$6</f>
        <v>ELCGAS</v>
      </c>
      <c r="D26" s="485" t="str">
        <f>Commodities!$B$19</f>
        <v>ELCC</v>
      </c>
      <c r="E26" s="22">
        <f>IFERROR(1/'ELC-CHP_Generators'!N53*3.6,"")</f>
        <v>0.53210040750182008</v>
      </c>
      <c r="F26" s="25">
        <f>'ELC-CHP_Generators'!O53</f>
        <v>0.23723939334510807</v>
      </c>
      <c r="G26" s="25">
        <f>'ELC-CHP_Generators'!P53</f>
        <v>0.9</v>
      </c>
      <c r="H26" s="150">
        <f>'ELC-CHP_Generators'!AC53</f>
        <v>2002</v>
      </c>
      <c r="I26" s="150">
        <f>'ELC-CHP_Generators'!AD53</f>
        <v>30</v>
      </c>
      <c r="J26" s="24">
        <f>'ELC-CHP_Generators'!AF53/1000</f>
        <v>0.34100000000000003</v>
      </c>
      <c r="K26" s="486">
        <v>31.536000000000001</v>
      </c>
      <c r="L26" s="486"/>
      <c r="M26" s="486"/>
      <c r="N26" s="486"/>
      <c r="O26" s="486"/>
      <c r="P26" s="487"/>
      <c r="Q26" s="449"/>
      <c r="R26" s="441">
        <f t="shared" si="1"/>
        <v>2.5512192944091834</v>
      </c>
      <c r="S26" s="442">
        <f t="shared" si="2"/>
        <v>60.93482608168685</v>
      </c>
      <c r="T26" s="402"/>
      <c r="U26" s="403"/>
      <c r="V26" s="429">
        <f t="shared" si="3"/>
        <v>4.794620072529181</v>
      </c>
      <c r="W26" s="429">
        <f t="shared" si="0"/>
        <v>114.51753319974374</v>
      </c>
      <c r="X26" s="444"/>
      <c r="Y26" s="485"/>
      <c r="Z26" s="485"/>
      <c r="AA26" s="487"/>
      <c r="AB26" s="485" t="str">
        <f>"E"&amp;'ELC-CHP_Generators'!C53&amp;LEFT('ELC-CHP_Generators'!K53,3)&amp;"_00_"&amp;'ELC-CHP_Generators'!E53&amp;"-HNC"</f>
        <v>EPPGas_00_CCGT-HNC</v>
      </c>
      <c r="AC26" s="485" t="s">
        <v>334</v>
      </c>
      <c r="AD26" s="487" t="s">
        <v>36</v>
      </c>
      <c r="AE26" s="487" t="s">
        <v>34</v>
      </c>
      <c r="AF26" s="2" t="s">
        <v>118</v>
      </c>
      <c r="AG26" s="487"/>
      <c r="AH26" s="487"/>
      <c r="AI26" s="485"/>
      <c r="AJ26" s="485"/>
    </row>
    <row r="27" spans="1:36">
      <c r="A27" s="36" t="str">
        <f>'BY-Generation'!AB27</f>
        <v>EPPGas_00_CCGT-ADC</v>
      </c>
      <c r="B27" s="485" t="str">
        <f>'BY-Generation'!AC27</f>
        <v>Existing Power Plant - Aghada CCGT</v>
      </c>
      <c r="C27" s="485" t="str">
        <f>Commodities!$B$6</f>
        <v>ELCGAS</v>
      </c>
      <c r="D27" s="485" t="str">
        <f>Commodities!$B$19</f>
        <v>ELCC</v>
      </c>
      <c r="E27" s="22">
        <f>IFERROR(1/'ELC-CHP_Generators'!N54*3.6,"")</f>
        <v>0.57730079481052377</v>
      </c>
      <c r="F27" s="25">
        <f>'ELC-CHP_Generators'!O54</f>
        <v>0.60941765980643781</v>
      </c>
      <c r="G27" s="25">
        <f>'ELC-CHP_Generators'!P54</f>
        <v>0.9</v>
      </c>
      <c r="H27" s="150">
        <f>'ELC-CHP_Generators'!AC54</f>
        <v>2010</v>
      </c>
      <c r="I27" s="150">
        <f>'ELC-CHP_Generators'!AD54</f>
        <v>30</v>
      </c>
      <c r="J27" s="24">
        <f>'ELC-CHP_Generators'!AF54/1000</f>
        <v>0.432</v>
      </c>
      <c r="K27" s="486">
        <v>31.536000000000001</v>
      </c>
      <c r="L27" s="486"/>
      <c r="M27" s="486"/>
      <c r="N27" s="486"/>
      <c r="O27" s="486"/>
      <c r="P27" s="487"/>
      <c r="Q27" s="449"/>
      <c r="R27" s="441">
        <f t="shared" si="1"/>
        <v>8.3024331780913148</v>
      </c>
      <c r="S27" s="442">
        <f t="shared" si="2"/>
        <v>198.30020997037806</v>
      </c>
      <c r="T27" s="402"/>
      <c r="U27" s="403"/>
      <c r="V27" s="429">
        <f t="shared" si="3"/>
        <v>14.381468469684441</v>
      </c>
      <c r="W27" s="429">
        <f t="shared" si="0"/>
        <v>343.49547368189974</v>
      </c>
      <c r="X27" s="444"/>
      <c r="Y27" s="485"/>
      <c r="Z27" s="485"/>
      <c r="AA27" s="487"/>
      <c r="AB27" s="485" t="str">
        <f>"E"&amp;'ELC-CHP_Generators'!C54&amp;LEFT('ELC-CHP_Generators'!K54,3)&amp;"_00_"&amp;'ELC-CHP_Generators'!E54&amp;"-ADC"</f>
        <v>EPPGas_00_CCGT-ADC</v>
      </c>
      <c r="AC27" s="485" t="s">
        <v>335</v>
      </c>
      <c r="AD27" s="487" t="s">
        <v>36</v>
      </c>
      <c r="AE27" s="487" t="s">
        <v>34</v>
      </c>
      <c r="AF27" s="2" t="s">
        <v>118</v>
      </c>
      <c r="AG27" s="487"/>
      <c r="AH27" s="487"/>
      <c r="AI27" s="485"/>
      <c r="AJ27" s="485"/>
    </row>
    <row r="28" spans="1:36">
      <c r="A28" s="36" t="str">
        <f>'BY-Generation'!AB28</f>
        <v>EPPGas_00_CCGT-WG</v>
      </c>
      <c r="B28" s="485" t="str">
        <f>'BY-Generation'!AC28</f>
        <v>Existing Power Plant - Whitegate CCGT</v>
      </c>
      <c r="C28" s="485" t="str">
        <f>Commodities!$B$6</f>
        <v>ELCGAS</v>
      </c>
      <c r="D28" s="485" t="str">
        <f>Commodities!$B$19</f>
        <v>ELCC</v>
      </c>
      <c r="E28" s="22">
        <f>IFERROR(1/'ELC-CHP_Generators'!N55*3.6,"")</f>
        <v>0.54418117046967673</v>
      </c>
      <c r="F28" s="25">
        <f>'ELC-CHP_Generators'!O55</f>
        <v>0.64717105956192789</v>
      </c>
      <c r="G28" s="25">
        <f>'ELC-CHP_Generators'!P55</f>
        <v>0.9</v>
      </c>
      <c r="H28" s="150">
        <f>'ELC-CHP_Generators'!AC55</f>
        <v>2010</v>
      </c>
      <c r="I28" s="150">
        <f>'ELC-CHP_Generators'!AD55</f>
        <v>30</v>
      </c>
      <c r="J28" s="24">
        <f>'ELC-CHP_Generators'!AF55/1000</f>
        <v>0.439</v>
      </c>
      <c r="K28" s="486">
        <v>31.536000000000001</v>
      </c>
      <c r="L28" s="486"/>
      <c r="M28" s="486"/>
      <c r="N28" s="486"/>
      <c r="O28" s="486"/>
      <c r="P28" s="487"/>
      <c r="Q28" s="449"/>
      <c r="R28" s="441">
        <f t="shared" si="1"/>
        <v>8.9596328885774366</v>
      </c>
      <c r="S28" s="442">
        <f t="shared" si="2"/>
        <v>213.99715540629788</v>
      </c>
      <c r="T28" s="402"/>
      <c r="U28" s="403"/>
      <c r="V28" s="429">
        <f t="shared" si="3"/>
        <v>16.464430183875116</v>
      </c>
      <c r="W28" s="429">
        <f t="shared" si="0"/>
        <v>393.24615958615271</v>
      </c>
      <c r="X28" s="444"/>
      <c r="Y28" s="485"/>
      <c r="Z28" s="485"/>
      <c r="AA28" s="487"/>
      <c r="AB28" s="485" t="str">
        <f>"E"&amp;'ELC-CHP_Generators'!C55&amp;LEFT('ELC-CHP_Generators'!K55,3)&amp;"_00_"&amp;'ELC-CHP_Generators'!E55&amp;"-WG"</f>
        <v>EPPGas_00_CCGT-WG</v>
      </c>
      <c r="AC28" s="485" t="s">
        <v>336</v>
      </c>
      <c r="AD28" s="487" t="s">
        <v>36</v>
      </c>
      <c r="AE28" s="487" t="s">
        <v>34</v>
      </c>
      <c r="AF28" s="2" t="s">
        <v>118</v>
      </c>
      <c r="AG28" s="487"/>
      <c r="AH28" s="487"/>
      <c r="AI28" s="485"/>
      <c r="AJ28" s="485"/>
    </row>
    <row r="29" spans="1:36">
      <c r="A29" s="36" t="str">
        <f>'BY-Generation'!AB29</f>
        <v>EPPDis_00_OCGT-ED</v>
      </c>
      <c r="B29" s="485" t="str">
        <f>'BY-Generation'!AC29</f>
        <v>Existing Power Plant - Cushaling OCGT</v>
      </c>
      <c r="C29" s="485" t="str">
        <f>Commodities!$B$12</f>
        <v>ELCDIS</v>
      </c>
      <c r="D29" s="485" t="str">
        <f>Commodities!$B$19</f>
        <v>ELCC</v>
      </c>
      <c r="E29" s="22">
        <f>IFERROR(1/(SUMPRODUCT('ELC-CHP_Generators'!N56:N57,'ELC-CHP_Generators'!M56:M57)/SUM('ELC-CHP_Generators'!M56:M57))*3.6,"")</f>
        <v>0.31570087158156673</v>
      </c>
      <c r="F29" s="25">
        <f>AVERAGE('ELC-CHP_Generators'!O56:O57)</f>
        <v>0</v>
      </c>
      <c r="G29" s="25">
        <f>AVERAGE('ELC-CHP_Generators'!P56:P57)</f>
        <v>0.95</v>
      </c>
      <c r="H29" s="150">
        <f>AVERAGE('ELC-CHP_Generators'!AC56:AC57)</f>
        <v>2010</v>
      </c>
      <c r="I29" s="150">
        <f>AVERAGE('ELC-CHP_Generators'!AD56:AD57)</f>
        <v>30</v>
      </c>
      <c r="J29" s="24">
        <f>SUM('ELC-CHP_Generators'!AF56:AF57)/1000</f>
        <v>0.11600000000000001</v>
      </c>
      <c r="K29" s="486">
        <v>31.536000000000001</v>
      </c>
      <c r="L29" s="486"/>
      <c r="M29" s="22">
        <v>1</v>
      </c>
      <c r="N29" s="486"/>
      <c r="O29" s="486"/>
      <c r="P29" s="487"/>
      <c r="Q29" s="449"/>
      <c r="R29" s="441">
        <f t="shared" si="1"/>
        <v>0</v>
      </c>
      <c r="S29" s="442">
        <f t="shared" si="2"/>
        <v>0</v>
      </c>
      <c r="T29" s="402"/>
      <c r="U29" s="403"/>
      <c r="V29" s="429">
        <f t="shared" si="3"/>
        <v>0</v>
      </c>
      <c r="W29" s="429">
        <f t="shared" si="0"/>
        <v>0</v>
      </c>
      <c r="X29" s="444"/>
      <c r="Y29" s="485"/>
      <c r="Z29" s="485"/>
      <c r="AA29" s="487"/>
      <c r="AB29" s="485" t="str">
        <f>"E"&amp;'ELC-CHP_Generators'!C56&amp;LEFT('ELC-CHP_Generators'!K56,3)&amp;"_00_"&amp;'ELC-CHP_Generators'!E56&amp;"-ED"</f>
        <v>EPPDis_00_OCGT-ED</v>
      </c>
      <c r="AC29" s="485" t="s">
        <v>337</v>
      </c>
      <c r="AD29" s="487" t="s">
        <v>36</v>
      </c>
      <c r="AE29" s="487" t="s">
        <v>34</v>
      </c>
      <c r="AF29" s="2" t="s">
        <v>118</v>
      </c>
      <c r="AG29" s="487"/>
      <c r="AH29" s="487"/>
      <c r="AI29" s="485"/>
      <c r="AJ29" s="485"/>
    </row>
    <row r="30" spans="1:36">
      <c r="A30" s="36" t="str">
        <f>'BY-Generation'!AB30</f>
        <v>EPPDis_00_OCGT-TP3</v>
      </c>
      <c r="B30" s="485" t="str">
        <f>'BY-Generation'!AC30</f>
        <v>Existing Power Plant - Tawnaghmore 3 OCGT</v>
      </c>
      <c r="C30" s="485" t="str">
        <f>Commodities!$B$12</f>
        <v>ELCDIS</v>
      </c>
      <c r="D30" s="485" t="str">
        <f>Commodities!$B$19</f>
        <v>ELCC</v>
      </c>
      <c r="E30" s="22">
        <f>IFERROR(1/'ELC-CHP_Generators'!N58*3.6,"")</f>
        <v>0.31007535898320504</v>
      </c>
      <c r="F30" s="25">
        <f>'ELC-CHP_Generators'!O58</f>
        <v>0</v>
      </c>
      <c r="G30" s="25">
        <f>'ELC-CHP_Generators'!P58</f>
        <v>0.95</v>
      </c>
      <c r="H30" s="150">
        <f>'ELC-CHP_Generators'!AC58</f>
        <v>2003</v>
      </c>
      <c r="I30" s="150">
        <f>'ELC-CHP_Generators'!AD58</f>
        <v>30</v>
      </c>
      <c r="J30" s="24">
        <f>'ELC-CHP_Generators'!AF58/1000</f>
        <v>5.1999999999999998E-2</v>
      </c>
      <c r="K30" s="486">
        <v>31.536000000000001</v>
      </c>
      <c r="L30" s="486"/>
      <c r="M30" s="486"/>
      <c r="N30" s="486"/>
      <c r="O30" s="486"/>
      <c r="P30" s="487"/>
      <c r="Q30" s="449"/>
      <c r="R30" s="441">
        <f t="shared" si="1"/>
        <v>0</v>
      </c>
      <c r="S30" s="442">
        <f t="shared" si="2"/>
        <v>0</v>
      </c>
      <c r="T30" s="402"/>
      <c r="U30" s="403"/>
      <c r="V30" s="429">
        <f t="shared" si="3"/>
        <v>0</v>
      </c>
      <c r="W30" s="429">
        <f t="shared" si="0"/>
        <v>0</v>
      </c>
      <c r="X30" s="444"/>
      <c r="Y30" s="485"/>
      <c r="Z30" s="485"/>
      <c r="AA30" s="487"/>
      <c r="AB30" s="485" t="str">
        <f>"E"&amp;'ELC-CHP_Generators'!C58&amp;LEFT('ELC-CHP_Generators'!K58,3)&amp;"_00_"&amp;'ELC-CHP_Generators'!E58&amp;"-TP3"</f>
        <v>EPPDis_00_OCGT-TP3</v>
      </c>
      <c r="AC30" s="485" t="s">
        <v>338</v>
      </c>
      <c r="AD30" s="487" t="s">
        <v>36</v>
      </c>
      <c r="AE30" s="487" t="s">
        <v>34</v>
      </c>
      <c r="AF30" s="2" t="s">
        <v>118</v>
      </c>
      <c r="AG30" s="487"/>
      <c r="AH30" s="487"/>
      <c r="AI30" s="485"/>
      <c r="AJ30" s="485"/>
    </row>
    <row r="31" spans="1:36">
      <c r="A31" s="36" t="str">
        <f>'BY-Generation'!AB31</f>
        <v>EPPMsw_00_ST-Meath</v>
      </c>
      <c r="B31" s="485" t="str">
        <f>'BY-Generation'!AC31</f>
        <v>Existing Power Plant - Meath Waste-to-Energy ST</v>
      </c>
      <c r="C31" s="485" t="str">
        <f>Commodities!$B$13</f>
        <v>ELCMSW</v>
      </c>
      <c r="D31" s="485" t="str">
        <f>Commodities!$B$19</f>
        <v>ELCC</v>
      </c>
      <c r="E31" s="136">
        <f>IFERROR(1/'ELC-CHP_Generators'!N59*3.6,"")</f>
        <v>0.35294117647058831</v>
      </c>
      <c r="F31" s="25">
        <f>'ELC-CHP_Generators'!O59</f>
        <v>0.80525470890410855</v>
      </c>
      <c r="G31" s="25">
        <f>'ELC-CHP_Generators'!P59</f>
        <v>0.9</v>
      </c>
      <c r="H31" s="150">
        <f>'ELC-CHP_Generators'!AC59</f>
        <v>2011</v>
      </c>
      <c r="I31" s="150">
        <f>'ELC-CHP_Generators'!AD59</f>
        <v>25</v>
      </c>
      <c r="J31" s="24">
        <f>'ELC-CHP_Generators'!AF59/1000</f>
        <v>1.4999999999999999E-2</v>
      </c>
      <c r="K31" s="486">
        <v>31.536000000000001</v>
      </c>
      <c r="L31" s="486"/>
      <c r="M31" s="486"/>
      <c r="N31" s="486"/>
      <c r="O31" s="486"/>
      <c r="P31" s="487"/>
      <c r="Q31" s="449"/>
      <c r="R31" s="441">
        <f t="shared" si="1"/>
        <v>0.38091768749999955</v>
      </c>
      <c r="S31" s="442">
        <f t="shared" si="2"/>
        <v>9.0980626754103078</v>
      </c>
      <c r="T31" s="402"/>
      <c r="U31" s="403"/>
      <c r="V31" s="429">
        <f t="shared" si="3"/>
        <v>1.0792667812499985</v>
      </c>
      <c r="W31" s="429">
        <f t="shared" si="0"/>
        <v>25.777844246995866</v>
      </c>
      <c r="X31" s="444"/>
      <c r="Y31" s="485"/>
      <c r="Z31" s="485"/>
      <c r="AA31" s="487"/>
      <c r="AB31" s="485" t="str">
        <f>"E"&amp;'ELC-CHP_Generators'!C59&amp;"Msw"&amp;"_00_"&amp;'ELC-CHP_Generators'!E59&amp;"-Meath"</f>
        <v>EPPMsw_00_ST-Meath</v>
      </c>
      <c r="AC31" s="485" t="s">
        <v>339</v>
      </c>
      <c r="AD31" s="487" t="s">
        <v>36</v>
      </c>
      <c r="AE31" s="487" t="s">
        <v>34</v>
      </c>
      <c r="AF31" s="2" t="s">
        <v>118</v>
      </c>
      <c r="AG31" s="487"/>
      <c r="AH31" s="487"/>
      <c r="AI31" s="485"/>
      <c r="AJ31" s="485"/>
    </row>
    <row r="32" spans="1:36">
      <c r="A32" s="485" t="str">
        <f>'BY-Generation'!AB32</f>
        <v>EPPGas_00_CCGT-GI</v>
      </c>
      <c r="B32" s="485" t="str">
        <f>'BY-Generation'!AC32</f>
        <v>Existing Power Plant - Great Island CCGT</v>
      </c>
      <c r="C32" s="485" t="str">
        <f>Commodities!$B$6</f>
        <v>ELCGAS</v>
      </c>
      <c r="D32" s="485" t="str">
        <f>Commodities!$B$19</f>
        <v>ELCC</v>
      </c>
      <c r="E32" s="22">
        <f>IFERROR(1/'ELC-CHP_Generators'!N60*3.6,"")</f>
        <v>0.57692307692307687</v>
      </c>
      <c r="F32" s="25">
        <f>'ELC-CHP_Generators'!O60</f>
        <v>0</v>
      </c>
      <c r="G32" s="25">
        <f>'ELC-CHP_Generators'!P60</f>
        <v>0.9</v>
      </c>
      <c r="H32" s="150">
        <f>'ELC-CHP_Generators'!AC60</f>
        <v>2015</v>
      </c>
      <c r="I32" s="150">
        <f>'ELC-CHP_Generators'!AD60</f>
        <v>30</v>
      </c>
      <c r="J32" s="24">
        <f>'ELC-CHP_Generators'!AF60/1000</f>
        <v>0</v>
      </c>
      <c r="K32" s="486">
        <v>31.536000000000001</v>
      </c>
      <c r="L32" s="486"/>
      <c r="M32" s="486"/>
      <c r="N32" s="486"/>
      <c r="O32" s="486"/>
      <c r="P32" s="487"/>
      <c r="Q32" s="449"/>
      <c r="R32" s="441">
        <f t="shared" si="1"/>
        <v>0</v>
      </c>
      <c r="S32" s="442">
        <f t="shared" si="2"/>
        <v>0</v>
      </c>
      <c r="T32" s="402"/>
      <c r="U32" s="403"/>
      <c r="V32" s="429">
        <f t="shared" si="3"/>
        <v>0</v>
      </c>
      <c r="W32" s="429">
        <f t="shared" si="0"/>
        <v>0</v>
      </c>
      <c r="X32" s="444"/>
      <c r="Y32" s="485"/>
      <c r="Z32" s="485"/>
      <c r="AA32" s="487"/>
      <c r="AB32" s="485" t="str">
        <f>"E"&amp;'ELC-CHP_Generators'!C60&amp;LEFT('ELC-CHP_Generators'!K60,3)&amp;"_00_"&amp;'ELC-CHP_Generators'!E60&amp;"-GI"</f>
        <v>EPPGas_00_CCGT-GI</v>
      </c>
      <c r="AC32" s="485" t="s">
        <v>340</v>
      </c>
      <c r="AD32" s="487" t="s">
        <v>36</v>
      </c>
      <c r="AE32" s="487" t="s">
        <v>34</v>
      </c>
      <c r="AF32" s="2" t="s">
        <v>118</v>
      </c>
      <c r="AG32" s="487"/>
      <c r="AH32" s="487"/>
      <c r="AI32" s="485"/>
      <c r="AJ32" s="485"/>
    </row>
    <row r="33" spans="1:73">
      <c r="A33" s="485" t="str">
        <f>'BY-Generation'!AB33</f>
        <v>EPPWin_00-ROI</v>
      </c>
      <c r="B33" s="485" t="str">
        <f>'BY-Generation'!AC33</f>
        <v>Existing Power Plant - Wind ROI</v>
      </c>
      <c r="C33" s="485" t="str">
        <f>Commodities!$B$14</f>
        <v>ELCWIN</v>
      </c>
      <c r="D33" s="485" t="str">
        <f>Commodities!$B$19</f>
        <v>ELCC</v>
      </c>
      <c r="E33" s="22">
        <f>IFERROR(1/'ELC-CHP_Generators'!N61*3.6,"")</f>
        <v>1</v>
      </c>
      <c r="F33" s="25">
        <f>'ELC-CHP_Generators'!O61</f>
        <v>0.28499999999999998</v>
      </c>
      <c r="G33" s="25">
        <f>'ELC-CHP_Generators'!P61</f>
        <v>0.3</v>
      </c>
      <c r="H33" s="150"/>
      <c r="I33" s="150">
        <f>'ELC-CHP_Generators'!AD61</f>
        <v>25</v>
      </c>
      <c r="J33" s="24">
        <f>'ELC-CHP_Generators'!AF61/1000</f>
        <v>1.6419999999999999</v>
      </c>
      <c r="K33" s="486">
        <v>31.536000000000001</v>
      </c>
      <c r="L33" s="486"/>
      <c r="M33" s="486"/>
      <c r="N33" s="486"/>
      <c r="O33" s="486"/>
      <c r="P33" s="487"/>
      <c r="Q33" s="449"/>
      <c r="R33" s="441">
        <f t="shared" si="1"/>
        <v>14.757901919999998</v>
      </c>
      <c r="S33" s="442">
        <f>R33*23.8845897</f>
        <v>352.48643219204217</v>
      </c>
      <c r="T33" s="402"/>
      <c r="U33" s="403"/>
      <c r="V33" s="429">
        <f t="shared" si="3"/>
        <v>14.757901919999998</v>
      </c>
      <c r="W33" s="429">
        <f t="shared" si="0"/>
        <v>352.48643219204217</v>
      </c>
      <c r="X33" s="444"/>
      <c r="Y33" s="485"/>
      <c r="Z33" s="485"/>
      <c r="AA33" s="487"/>
      <c r="AB33" s="485" t="str">
        <f>"E"&amp;'ELC-CHP_Generators'!C61&amp;LEFT('ELC-CHP_Generators'!K61,3)&amp;"_00"&amp;"-ROI"</f>
        <v>EPPWin_00-ROI</v>
      </c>
      <c r="AC33" s="485" t="s">
        <v>341</v>
      </c>
      <c r="AD33" s="487" t="s">
        <v>36</v>
      </c>
      <c r="AE33" s="487" t="s">
        <v>34</v>
      </c>
      <c r="AF33" s="2" t="s">
        <v>118</v>
      </c>
      <c r="AG33" s="487"/>
      <c r="AH33" s="487"/>
      <c r="AI33" s="485"/>
      <c r="AJ33" s="485"/>
      <c r="AK33" s="487"/>
      <c r="AL33" s="487"/>
      <c r="AM33" s="487"/>
      <c r="AN33" s="487"/>
      <c r="AO33" s="487"/>
      <c r="AP33" s="487"/>
      <c r="AQ33" s="487"/>
      <c r="AR33" s="487"/>
      <c r="AS33" s="487"/>
      <c r="AT33" s="487"/>
      <c r="AU33" s="487"/>
      <c r="AV33" s="487"/>
      <c r="AW33" s="487"/>
      <c r="AX33" s="487"/>
      <c r="AY33" s="487"/>
      <c r="AZ33" s="487"/>
      <c r="BA33" s="487"/>
      <c r="BB33" s="487"/>
      <c r="BC33" s="487"/>
      <c r="BD33" s="487"/>
      <c r="BE33" s="487"/>
      <c r="BF33" s="487"/>
      <c r="BG33" s="487"/>
      <c r="BH33" s="487"/>
      <c r="BI33" s="487"/>
      <c r="BJ33" s="487"/>
      <c r="BK33" s="487"/>
      <c r="BL33" s="487"/>
      <c r="BM33" s="487"/>
      <c r="BN33" s="487"/>
      <c r="BO33" s="487"/>
      <c r="BP33" s="487"/>
      <c r="BQ33" s="487"/>
      <c r="BR33" s="487"/>
      <c r="BS33" s="487"/>
      <c r="BT33" s="487"/>
      <c r="BU33" s="487"/>
    </row>
    <row r="34" spans="1:73" s="165" customFormat="1" ht="15.75" thickBot="1">
      <c r="A34" s="485" t="str">
        <f>'BY-Generation'!AB34</f>
        <v>ECHPBio_00-ROI</v>
      </c>
      <c r="B34" s="485" t="str">
        <f>'BY-Generation'!AC34</f>
        <v>Existing CHP - Biomass ROI</v>
      </c>
      <c r="C34" s="485" t="str">
        <f>Commodities!$B$10</f>
        <v>ELCBIO</v>
      </c>
      <c r="D34" s="485" t="str">
        <f>Commodities!$B$19</f>
        <v>ELCC</v>
      </c>
      <c r="E34" s="22">
        <f>IFERROR(1/'ELC-CHP_Generators'!N62*3.6,"")</f>
        <v>0.35294117647058831</v>
      </c>
      <c r="F34" s="25">
        <f>'ELC-CHP_Generators'!O62</f>
        <v>0.6</v>
      </c>
      <c r="G34" s="25">
        <f>'ELC-CHP_Generators'!P62</f>
        <v>0.6</v>
      </c>
      <c r="H34" s="150"/>
      <c r="I34" s="150">
        <f>'ELC-CHP_Generators'!AD62</f>
        <v>35</v>
      </c>
      <c r="J34" s="24">
        <f>'ELC-CHP_Generators'!M62/1000</f>
        <v>4.4999999999999998E-2</v>
      </c>
      <c r="K34" s="486">
        <v>31.536000000000001</v>
      </c>
      <c r="L34" s="486"/>
      <c r="M34" s="486"/>
      <c r="N34" s="131">
        <f>1/0.55</f>
        <v>1.8181818181818181</v>
      </c>
      <c r="O34" s="488">
        <v>1</v>
      </c>
      <c r="P34" s="487"/>
      <c r="Q34" s="449"/>
      <c r="R34" s="441">
        <f>J34*K34*F34</f>
        <v>0.8514719999999999</v>
      </c>
      <c r="S34" s="442">
        <f>R34*23.8845897</f>
        <v>20.337059361038396</v>
      </c>
      <c r="T34" s="402"/>
      <c r="U34" s="403"/>
      <c r="V34" s="429">
        <f t="shared" ref="V34" si="4">R34/E34</f>
        <v>2.4125039999999993</v>
      </c>
      <c r="W34" s="429">
        <f t="shared" ref="W34" si="5">S34/E34</f>
        <v>57.621668189608776</v>
      </c>
      <c r="X34" s="444"/>
      <c r="Y34" s="485"/>
      <c r="Z34" s="485"/>
      <c r="AA34" s="487" t="s">
        <v>87</v>
      </c>
      <c r="AB34" s="485" t="str">
        <f>"E"&amp;'ELC-CHP_Generators'!C62&amp;LEFT('ELC-CHP_Generators'!K62,3)&amp;"_00"&amp;"-ROI"</f>
        <v>ECHPBio_00-ROI</v>
      </c>
      <c r="AC34" s="485" t="s">
        <v>342</v>
      </c>
      <c r="AD34" s="487" t="s">
        <v>36</v>
      </c>
      <c r="AE34" s="487" t="s">
        <v>34</v>
      </c>
      <c r="AF34" s="2" t="s">
        <v>118</v>
      </c>
      <c r="AG34" s="487" t="s">
        <v>343</v>
      </c>
      <c r="AH34" s="487"/>
      <c r="AI34" s="485"/>
      <c r="AJ34" s="485"/>
      <c r="AK34" s="487"/>
      <c r="AL34" s="487"/>
      <c r="AM34" s="487"/>
      <c r="AN34" s="487"/>
      <c r="AO34" s="487"/>
      <c r="AP34" s="487"/>
      <c r="AQ34" s="487"/>
      <c r="AR34" s="487"/>
      <c r="AS34" s="487"/>
      <c r="AT34" s="487"/>
      <c r="AU34" s="487"/>
      <c r="AV34" s="487"/>
      <c r="AW34" s="487"/>
      <c r="AX34" s="487"/>
      <c r="AY34" s="487"/>
      <c r="AZ34" s="487"/>
      <c r="BA34" s="487"/>
      <c r="BB34" s="487"/>
      <c r="BC34" s="487"/>
      <c r="BD34" s="487"/>
      <c r="BE34" s="487"/>
      <c r="BF34" s="487"/>
      <c r="BG34" s="487"/>
      <c r="BH34" s="487"/>
      <c r="BI34" s="487"/>
      <c r="BJ34" s="487"/>
      <c r="BK34" s="487"/>
      <c r="BL34" s="487"/>
      <c r="BM34" s="487"/>
      <c r="BN34" s="487"/>
      <c r="BO34" s="487"/>
      <c r="BP34" s="487"/>
      <c r="BQ34" s="487"/>
      <c r="BR34" s="487"/>
      <c r="BS34" s="487"/>
      <c r="BT34" s="487"/>
      <c r="BU34" s="487"/>
    </row>
    <row r="35" spans="1:73">
      <c r="A35" s="485"/>
      <c r="B35" s="485"/>
      <c r="C35" s="485"/>
      <c r="D35" s="485"/>
      <c r="E35" s="22" t="str">
        <f>IFERROR(1/#REF!*3.6,"")</f>
        <v/>
      </c>
      <c r="F35" s="23"/>
      <c r="G35" s="23"/>
      <c r="H35" s="23"/>
      <c r="I35" s="24"/>
      <c r="J35" s="24"/>
      <c r="K35" s="486"/>
      <c r="L35" s="486"/>
      <c r="M35" s="486"/>
      <c r="N35" s="486"/>
      <c r="O35" s="485"/>
      <c r="P35" s="487"/>
      <c r="Q35" s="446" t="s">
        <v>344</v>
      </c>
      <c r="R35" s="506">
        <f>SUM(R6:R33)</f>
        <v>85.086583714073186</v>
      </c>
      <c r="S35" s="507">
        <f t="shared" ref="S35:S37" si="6">R35*23.8845897</f>
        <v>2032.2581409853401</v>
      </c>
      <c r="T35" s="507">
        <f>'EB2012'!AK16</f>
        <v>1758.55124286982</v>
      </c>
      <c r="U35" s="430"/>
      <c r="V35" s="508">
        <f>SUM(V6:V33)</f>
        <v>162.93948524240196</v>
      </c>
      <c r="W35" s="507">
        <f>V35*23.8845897</f>
        <v>3891.7427509439758</v>
      </c>
      <c r="X35" s="509">
        <f>'EB2012'!AM10</f>
        <v>3873.4590320123793</v>
      </c>
      <c r="Y35" s="487"/>
      <c r="Z35" s="487"/>
      <c r="AA35" s="487" t="s">
        <v>345</v>
      </c>
      <c r="AB35" s="487" t="s">
        <v>346</v>
      </c>
      <c r="AC35" s="485" t="s">
        <v>347</v>
      </c>
      <c r="AD35" s="487" t="s">
        <v>36</v>
      </c>
      <c r="AE35" s="487" t="s">
        <v>34</v>
      </c>
      <c r="AF35" s="2" t="s">
        <v>118</v>
      </c>
      <c r="AG35" s="487"/>
      <c r="AH35" s="485"/>
      <c r="AI35" s="485"/>
      <c r="AJ35" s="487"/>
      <c r="AK35" s="487"/>
      <c r="AL35" s="487"/>
      <c r="AM35" s="487"/>
      <c r="AN35" s="487"/>
      <c r="AO35" s="487"/>
      <c r="AP35" s="487"/>
      <c r="AQ35" s="487"/>
      <c r="AR35" s="487"/>
      <c r="AS35" s="487"/>
      <c r="AT35" s="487"/>
      <c r="AU35" s="487"/>
      <c r="AV35" s="487"/>
      <c r="AW35" s="487"/>
      <c r="AX35" s="487"/>
      <c r="AY35" s="487"/>
      <c r="AZ35" s="487"/>
      <c r="BA35" s="487"/>
      <c r="BB35" s="487"/>
      <c r="BC35" s="487"/>
      <c r="BD35" s="487"/>
      <c r="BE35" s="487"/>
      <c r="BF35" s="487"/>
      <c r="BG35" s="487"/>
      <c r="BH35" s="487"/>
      <c r="BI35" s="487"/>
      <c r="BJ35" s="487"/>
      <c r="BK35" s="487"/>
      <c r="BL35" s="487"/>
      <c r="BM35" s="487"/>
      <c r="BN35" s="487"/>
      <c r="BO35" s="487"/>
      <c r="BP35" s="487"/>
      <c r="BQ35" s="487"/>
      <c r="BR35" s="487"/>
      <c r="BS35" s="487"/>
      <c r="BT35" s="487"/>
      <c r="BU35" s="487"/>
    </row>
    <row r="36" spans="1:73" s="165" customFormat="1">
      <c r="A36" s="485"/>
      <c r="B36" s="485"/>
      <c r="C36" s="485"/>
      <c r="D36" s="485"/>
      <c r="E36" s="22"/>
      <c r="F36" s="23"/>
      <c r="G36" s="23"/>
      <c r="H36" s="23"/>
      <c r="I36" s="24"/>
      <c r="J36" s="24"/>
      <c r="K36" s="486"/>
      <c r="L36" s="486"/>
      <c r="M36" s="486"/>
      <c r="N36" s="486"/>
      <c r="O36" s="485"/>
      <c r="P36" s="487"/>
      <c r="Q36" s="447" t="s">
        <v>348</v>
      </c>
      <c r="R36" s="431">
        <f>R5+R34</f>
        <v>4.1570364997308999</v>
      </c>
      <c r="S36" s="404">
        <f t="shared" si="6"/>
        <v>99.289111163996708</v>
      </c>
      <c r="T36" s="404">
        <f>'EB2012'!AK17</f>
        <v>182.86602689418905</v>
      </c>
      <c r="U36" s="430"/>
      <c r="V36" s="428">
        <f>V5+V34</f>
        <v>8.2437104907929957</v>
      </c>
      <c r="W36" s="404">
        <f t="shared" ref="W36:W37" si="7">V36*23.8845897</f>
        <v>196.89764267817631</v>
      </c>
      <c r="X36" s="405">
        <f>'EB2012'!AM11</f>
        <v>300.465404339391</v>
      </c>
      <c r="Y36" s="487"/>
      <c r="Z36" s="487"/>
      <c r="AA36" s="487" t="s">
        <v>349</v>
      </c>
      <c r="AB36" s="485" t="str">
        <f>"E"&amp;'ELC-CHP_Generators'!C44&amp;"Hyd"&amp;"_00"&amp;"-TH"</f>
        <v>ESTHyd_00-TH</v>
      </c>
      <c r="AC36" s="485" t="s">
        <v>350</v>
      </c>
      <c r="AD36" s="487" t="s">
        <v>36</v>
      </c>
      <c r="AE36" s="487" t="s">
        <v>34</v>
      </c>
      <c r="AF36" s="2" t="s">
        <v>118</v>
      </c>
      <c r="AG36" s="483" t="s">
        <v>351</v>
      </c>
      <c r="AH36" s="485"/>
      <c r="AI36" s="485"/>
      <c r="AJ36" s="487"/>
      <c r="AK36" s="487"/>
      <c r="AL36" s="487"/>
      <c r="AM36" s="487"/>
      <c r="AN36" s="487"/>
      <c r="AO36" s="487"/>
      <c r="AP36" s="487"/>
      <c r="AQ36" s="487"/>
      <c r="AR36" s="487"/>
      <c r="AS36" s="487"/>
      <c r="AT36" s="487"/>
      <c r="AU36" s="487"/>
      <c r="AV36" s="487"/>
      <c r="AW36" s="487"/>
      <c r="AX36" s="487"/>
      <c r="AY36" s="487"/>
      <c r="AZ36" s="487"/>
      <c r="BA36" s="487"/>
      <c r="BB36" s="487"/>
      <c r="BC36" s="487"/>
      <c r="BD36" s="487"/>
      <c r="BE36" s="487"/>
      <c r="BF36" s="487"/>
      <c r="BG36" s="487"/>
      <c r="BH36" s="487"/>
      <c r="BI36" s="487"/>
      <c r="BJ36" s="487"/>
      <c r="BK36" s="487"/>
      <c r="BL36" s="487"/>
      <c r="BM36" s="487"/>
      <c r="BN36" s="487"/>
      <c r="BO36" s="487"/>
      <c r="BP36" s="487"/>
      <c r="BQ36" s="487"/>
      <c r="BR36" s="487"/>
      <c r="BS36" s="487"/>
      <c r="BT36" s="487"/>
      <c r="BU36" s="487"/>
    </row>
    <row r="37" spans="1:73" s="165" customFormat="1" ht="15.75" thickBot="1">
      <c r="A37" s="485"/>
      <c r="B37" s="485"/>
      <c r="C37" s="485"/>
      <c r="D37" s="485"/>
      <c r="E37" s="22"/>
      <c r="F37" s="460" t="s">
        <v>352</v>
      </c>
      <c r="G37" s="455">
        <v>0.9</v>
      </c>
      <c r="H37" s="455" t="s">
        <v>353</v>
      </c>
      <c r="I37" s="24"/>
      <c r="J37" s="24"/>
      <c r="K37" s="486"/>
      <c r="L37" s="486"/>
      <c r="M37" s="486"/>
      <c r="N37" s="486"/>
      <c r="O37" s="485"/>
      <c r="P37" s="487"/>
      <c r="Q37" s="448" t="s">
        <v>354</v>
      </c>
      <c r="R37" s="432">
        <f>I82*F82*J82</f>
        <v>1.0150099109699766</v>
      </c>
      <c r="S37" s="445">
        <f t="shared" si="6"/>
        <v>24.243095264951421</v>
      </c>
      <c r="T37" s="433">
        <f>'EB2012'!AK19</f>
        <v>18.212388343142397</v>
      </c>
      <c r="U37" s="434"/>
      <c r="V37" s="435">
        <f>R37/E82</f>
        <v>1.3533465479599689</v>
      </c>
      <c r="W37" s="445">
        <f t="shared" si="7"/>
        <v>32.324127019935226</v>
      </c>
      <c r="X37" s="436">
        <f>'EB2012'!AM12</f>
        <v>29.801018935999998</v>
      </c>
      <c r="Y37" s="487"/>
      <c r="Z37" s="487"/>
      <c r="AA37" s="487"/>
      <c r="AB37" s="487"/>
      <c r="AC37" s="485"/>
      <c r="AD37" s="487"/>
      <c r="AE37" s="487"/>
      <c r="AF37" s="2"/>
      <c r="AG37" s="487"/>
      <c r="AH37" s="485"/>
      <c r="AI37" s="485"/>
      <c r="AJ37" s="487"/>
      <c r="AK37" s="487"/>
      <c r="AL37" s="487"/>
      <c r="AM37" s="487"/>
      <c r="AN37" s="487"/>
      <c r="AO37" s="487"/>
      <c r="AP37" s="487"/>
      <c r="AQ37" s="487"/>
      <c r="AR37" s="487"/>
      <c r="AS37" s="487"/>
      <c r="AT37" s="487"/>
      <c r="AU37" s="487"/>
      <c r="AV37" s="487"/>
      <c r="AW37" s="487"/>
      <c r="AX37" s="487"/>
      <c r="AY37" s="487"/>
      <c r="AZ37" s="487"/>
      <c r="BA37" s="487"/>
      <c r="BB37" s="487"/>
      <c r="BC37" s="487"/>
      <c r="BD37" s="487"/>
      <c r="BE37" s="487"/>
      <c r="BF37" s="487"/>
      <c r="BG37" s="487"/>
      <c r="BH37" s="487"/>
      <c r="BI37" s="487"/>
      <c r="BJ37" s="487"/>
      <c r="BK37" s="487"/>
      <c r="BL37" s="487"/>
      <c r="BM37" s="487"/>
      <c r="BN37" s="487"/>
      <c r="BO37" s="487"/>
      <c r="BP37" s="487"/>
      <c r="BQ37" s="487"/>
      <c r="BR37" s="487"/>
      <c r="BS37" s="487"/>
      <c r="BT37" s="487"/>
      <c r="BU37" s="487"/>
    </row>
    <row r="38" spans="1:73" s="165" customFormat="1">
      <c r="A38" s="485"/>
      <c r="B38" s="485"/>
      <c r="C38" s="485"/>
      <c r="D38" s="485"/>
      <c r="E38" s="22"/>
      <c r="F38" s="23"/>
      <c r="G38" s="23"/>
      <c r="H38" s="23"/>
      <c r="I38" s="24"/>
      <c r="J38" s="24"/>
      <c r="K38" s="486"/>
      <c r="L38" s="486"/>
      <c r="M38" s="486"/>
      <c r="N38" s="486"/>
      <c r="O38" s="485"/>
      <c r="P38" s="485"/>
      <c r="Q38" s="485"/>
      <c r="R38" s="485"/>
      <c r="S38" s="485"/>
      <c r="T38" s="485"/>
      <c r="U38" s="485"/>
      <c r="V38" s="485"/>
      <c r="W38" s="485"/>
      <c r="X38" s="485"/>
      <c r="Y38" s="487"/>
      <c r="Z38" s="487"/>
      <c r="AA38" s="487"/>
      <c r="AB38" s="487"/>
      <c r="AC38" s="485"/>
      <c r="AD38" s="487"/>
      <c r="AE38" s="487"/>
      <c r="AF38" s="2"/>
      <c r="AG38" s="487"/>
      <c r="AH38" s="485"/>
      <c r="AI38" s="485"/>
      <c r="AJ38" s="487"/>
      <c r="AK38" s="487"/>
      <c r="AL38" s="487"/>
      <c r="AM38" s="487"/>
      <c r="AN38" s="487"/>
      <c r="AO38" s="487"/>
      <c r="AP38" s="487"/>
      <c r="AQ38" s="487"/>
      <c r="AR38" s="487"/>
      <c r="AS38" s="487"/>
      <c r="AT38" s="487"/>
      <c r="AU38" s="487"/>
      <c r="AV38" s="487"/>
      <c r="AW38" s="487"/>
      <c r="AX38" s="487"/>
      <c r="AY38" s="487"/>
      <c r="AZ38" s="487"/>
      <c r="BA38" s="487"/>
      <c r="BB38" s="487"/>
      <c r="BC38" s="487"/>
      <c r="BD38" s="487"/>
      <c r="BE38" s="487"/>
      <c r="BF38" s="487"/>
      <c r="BG38" s="487"/>
      <c r="BH38" s="487"/>
      <c r="BI38" s="487"/>
      <c r="BJ38" s="487"/>
      <c r="BK38" s="487"/>
      <c r="BL38" s="487"/>
      <c r="BM38" s="487"/>
      <c r="BN38" s="487"/>
      <c r="BO38" s="487"/>
      <c r="BP38" s="487"/>
      <c r="BQ38" s="487"/>
      <c r="BR38" s="487"/>
      <c r="BS38" s="487"/>
      <c r="BT38" s="487"/>
      <c r="BU38" s="487"/>
    </row>
    <row r="39" spans="1:73">
      <c r="A39" s="485"/>
      <c r="B39" s="485"/>
      <c r="C39" s="152" t="s">
        <v>355</v>
      </c>
      <c r="D39" s="153"/>
      <c r="E39" s="487"/>
      <c r="F39" s="23"/>
      <c r="G39" s="23"/>
      <c r="H39" s="23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487"/>
      <c r="AB39" s="487"/>
      <c r="AC39" s="487"/>
      <c r="AD39" s="487"/>
      <c r="AE39" s="487"/>
      <c r="AF39" s="487"/>
      <c r="AG39" s="487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486"/>
      <c r="BD39" s="486"/>
      <c r="BE39" s="486"/>
      <c r="BF39" s="486"/>
      <c r="BG39" s="486"/>
      <c r="BH39" s="485"/>
      <c r="BI39" s="487"/>
      <c r="BJ39" s="487"/>
      <c r="BK39" s="487"/>
      <c r="BL39" s="487"/>
      <c r="BM39" s="487"/>
      <c r="BN39" s="487"/>
      <c r="BO39" s="487"/>
      <c r="BP39" s="487"/>
      <c r="BQ39" s="485"/>
      <c r="BR39" s="485"/>
      <c r="BS39" s="485"/>
      <c r="BT39" s="485"/>
      <c r="BU39" s="485"/>
    </row>
    <row r="40" spans="1:73" ht="30">
      <c r="A40" s="502" t="s">
        <v>278</v>
      </c>
      <c r="B40" s="502" t="s">
        <v>280</v>
      </c>
      <c r="C40" s="502" t="s">
        <v>281</v>
      </c>
      <c r="D40" s="503">
        <v>1929</v>
      </c>
      <c r="E40" s="503">
        <v>1938</v>
      </c>
      <c r="F40" s="503">
        <v>1950</v>
      </c>
      <c r="G40" s="503">
        <v>1954</v>
      </c>
      <c r="H40" s="503">
        <v>1957</v>
      </c>
      <c r="I40" s="503">
        <v>1967</v>
      </c>
      <c r="J40" s="503">
        <v>1969</v>
      </c>
      <c r="K40" s="503">
        <v>1980</v>
      </c>
      <c r="L40" s="503">
        <v>1987</v>
      </c>
      <c r="M40" s="503">
        <v>2000</v>
      </c>
      <c r="N40" s="503">
        <v>2002</v>
      </c>
      <c r="O40" s="503">
        <v>2003</v>
      </c>
      <c r="P40" s="503">
        <v>2004</v>
      </c>
      <c r="Q40" s="503">
        <v>2005</v>
      </c>
      <c r="R40" s="503">
        <v>2006</v>
      </c>
      <c r="S40" s="503">
        <v>2007</v>
      </c>
      <c r="T40" s="503">
        <v>2010</v>
      </c>
      <c r="U40" s="503">
        <v>2011</v>
      </c>
      <c r="V40" s="503">
        <v>2012</v>
      </c>
      <c r="W40" s="504" t="s">
        <v>356</v>
      </c>
      <c r="X40" s="504" t="s">
        <v>357</v>
      </c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486"/>
      <c r="AT40" s="486"/>
      <c r="AU40" s="486"/>
      <c r="AV40" s="486"/>
      <c r="AW40" s="486"/>
      <c r="AX40" s="485"/>
      <c r="AY40" s="487"/>
      <c r="AZ40" s="487"/>
      <c r="BA40" s="485"/>
      <c r="BB40" s="487"/>
      <c r="BC40" s="487"/>
      <c r="BD40" s="2"/>
      <c r="BE40" s="487"/>
      <c r="BF40" s="487"/>
      <c r="BG40" s="485"/>
      <c r="BH40" s="485"/>
      <c r="BI40" s="485"/>
      <c r="BJ40" s="485"/>
      <c r="BK40" s="485"/>
      <c r="BL40" s="487"/>
      <c r="BM40" s="487"/>
      <c r="BN40" s="487"/>
      <c r="BO40" s="487"/>
      <c r="BP40" s="487"/>
      <c r="BQ40" s="487"/>
      <c r="BR40" s="487"/>
      <c r="BS40" s="487"/>
      <c r="BT40" s="487"/>
      <c r="BU40" s="487"/>
    </row>
    <row r="41" spans="1:73" ht="15.75" thickBot="1">
      <c r="A41" s="32" t="s">
        <v>303</v>
      </c>
      <c r="B41" s="32" t="s">
        <v>305</v>
      </c>
      <c r="C41" s="32" t="s">
        <v>306</v>
      </c>
      <c r="D41" s="33" t="s">
        <v>34</v>
      </c>
      <c r="E41" s="33" t="s">
        <v>34</v>
      </c>
      <c r="F41" s="33" t="s">
        <v>34</v>
      </c>
      <c r="G41" s="33" t="s">
        <v>34</v>
      </c>
      <c r="H41" s="33" t="s">
        <v>34</v>
      </c>
      <c r="I41" s="33" t="s">
        <v>34</v>
      </c>
      <c r="J41" s="33" t="s">
        <v>34</v>
      </c>
      <c r="K41" s="33" t="s">
        <v>34</v>
      </c>
      <c r="L41" s="33" t="s">
        <v>34</v>
      </c>
      <c r="M41" s="33" t="s">
        <v>34</v>
      </c>
      <c r="N41" s="33" t="s">
        <v>34</v>
      </c>
      <c r="O41" s="33" t="s">
        <v>34</v>
      </c>
      <c r="P41" s="33" t="s">
        <v>34</v>
      </c>
      <c r="Q41" s="33" t="s">
        <v>34</v>
      </c>
      <c r="R41" s="33" t="s">
        <v>34</v>
      </c>
      <c r="S41" s="33" t="s">
        <v>34</v>
      </c>
      <c r="T41" s="33" t="s">
        <v>34</v>
      </c>
      <c r="U41" s="33" t="s">
        <v>34</v>
      </c>
      <c r="V41" s="33" t="s">
        <v>34</v>
      </c>
      <c r="W41" s="33" t="s">
        <v>34</v>
      </c>
      <c r="X41" s="33"/>
      <c r="Y41" s="24"/>
      <c r="Z41" s="24"/>
      <c r="AA41" s="487"/>
      <c r="AB41" s="485"/>
      <c r="AC41" s="450"/>
      <c r="AD41" s="487"/>
      <c r="AE41" s="487"/>
      <c r="AF41" s="2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486"/>
      <c r="AT41" s="486"/>
      <c r="AU41" s="486"/>
      <c r="AV41" s="486"/>
      <c r="AW41" s="486"/>
      <c r="AX41" s="485"/>
      <c r="AY41" s="487"/>
      <c r="AZ41" s="487"/>
      <c r="BA41" s="485"/>
      <c r="BB41" s="487"/>
      <c r="BC41" s="487"/>
      <c r="BD41" s="2"/>
      <c r="BE41" s="487"/>
      <c r="BF41" s="487"/>
      <c r="BG41" s="485"/>
      <c r="BH41" s="485"/>
      <c r="BI41" s="485"/>
      <c r="BJ41" s="485"/>
      <c r="BK41" s="485"/>
      <c r="BL41" s="487"/>
      <c r="BM41" s="487"/>
      <c r="BN41" s="487"/>
      <c r="BO41" s="487"/>
      <c r="BP41" s="487"/>
      <c r="BQ41" s="487"/>
      <c r="BR41" s="487"/>
      <c r="BS41" s="487"/>
      <c r="BT41" s="487"/>
      <c r="BU41" s="487"/>
    </row>
    <row r="42" spans="1:73">
      <c r="A42" s="485" t="str">
        <f t="shared" ref="A42:A69" si="8">A5</f>
        <v>ECHPGas_00_OCGT-SK</v>
      </c>
      <c r="B42" s="485" t="str">
        <f>C5</f>
        <v>ELCGAS</v>
      </c>
      <c r="C42" s="485" t="str">
        <f>D5</f>
        <v>ELCC,ELCH</v>
      </c>
      <c r="D42" s="151" t="str">
        <f t="shared" ref="D42:M51" si="9">IF(SUMIFS($J$5:$J$32,$A$5:$A$32,$A42,$H$5:$H$32,D$40)=0,"",SUMIFS($J$5:$J$32,$A$5:$A$32,$A42,$H$5:$H$32,D$40))</f>
        <v/>
      </c>
      <c r="E42" s="151" t="str">
        <f t="shared" si="9"/>
        <v/>
      </c>
      <c r="F42" s="151" t="str">
        <f t="shared" si="9"/>
        <v/>
      </c>
      <c r="G42" s="151" t="str">
        <f t="shared" si="9"/>
        <v/>
      </c>
      <c r="H42" s="151" t="str">
        <f t="shared" si="9"/>
        <v/>
      </c>
      <c r="I42" s="151" t="str">
        <f t="shared" si="9"/>
        <v/>
      </c>
      <c r="J42" s="151" t="str">
        <f t="shared" si="9"/>
        <v/>
      </c>
      <c r="K42" s="151" t="str">
        <f t="shared" si="9"/>
        <v/>
      </c>
      <c r="L42" s="151" t="str">
        <f t="shared" si="9"/>
        <v/>
      </c>
      <c r="M42" s="151" t="str">
        <f t="shared" si="9"/>
        <v/>
      </c>
      <c r="N42" s="151" t="str">
        <f t="shared" ref="N42:V51" si="10">IF(SUMIFS($J$5:$J$32,$A$5:$A$32,$A42,$H$5:$H$32,N$40)=0,"",SUMIFS($J$5:$J$32,$A$5:$A$32,$A42,$H$5:$H$32,N$40))</f>
        <v/>
      </c>
      <c r="O42" s="151" t="str">
        <f t="shared" si="10"/>
        <v/>
      </c>
      <c r="P42" s="151" t="str">
        <f t="shared" si="10"/>
        <v/>
      </c>
      <c r="Q42" s="151">
        <f t="shared" si="10"/>
        <v>0.16200000000000001</v>
      </c>
      <c r="R42" s="151" t="str">
        <f t="shared" si="10"/>
        <v/>
      </c>
      <c r="S42" s="151" t="str">
        <f t="shared" si="10"/>
        <v/>
      </c>
      <c r="T42" s="151" t="str">
        <f t="shared" si="10"/>
        <v/>
      </c>
      <c r="U42" s="151" t="str">
        <f t="shared" si="10"/>
        <v/>
      </c>
      <c r="V42" s="151" t="str">
        <f t="shared" si="10"/>
        <v/>
      </c>
      <c r="W42" s="151"/>
      <c r="X42" s="163">
        <v>2</v>
      </c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486"/>
      <c r="AT42" s="486"/>
      <c r="AU42" s="486"/>
      <c r="AV42" s="486"/>
      <c r="AW42" s="486"/>
      <c r="AX42" s="485"/>
      <c r="AY42" s="487"/>
      <c r="AZ42" s="487"/>
      <c r="BA42" s="485"/>
      <c r="BB42" s="487"/>
      <c r="BC42" s="487"/>
      <c r="BD42" s="2"/>
      <c r="BE42" s="487"/>
      <c r="BF42" s="487"/>
      <c r="BG42" s="485"/>
      <c r="BH42" s="485"/>
      <c r="BI42" s="485"/>
      <c r="BJ42" s="485"/>
      <c r="BK42" s="485"/>
      <c r="BL42" s="487"/>
      <c r="BM42" s="487"/>
      <c r="BN42" s="487"/>
      <c r="BO42" s="487"/>
      <c r="BP42" s="487"/>
      <c r="BQ42" s="487"/>
      <c r="BR42" s="487"/>
      <c r="BS42" s="487"/>
      <c r="BT42" s="487"/>
      <c r="BU42" s="487"/>
    </row>
    <row r="43" spans="1:73">
      <c r="A43" s="485" t="str">
        <f t="shared" si="8"/>
        <v>EPPPea_00_ST-ED</v>
      </c>
      <c r="B43" s="485" t="str">
        <f t="shared" ref="B43:C43" si="11">C6</f>
        <v>ELCPEA, ELCBIO</v>
      </c>
      <c r="C43" s="485" t="str">
        <f t="shared" si="11"/>
        <v>ELCC</v>
      </c>
      <c r="D43" s="151" t="str">
        <f t="shared" si="9"/>
        <v/>
      </c>
      <c r="E43" s="151" t="str">
        <f t="shared" si="9"/>
        <v/>
      </c>
      <c r="F43" s="151" t="str">
        <f t="shared" si="9"/>
        <v/>
      </c>
      <c r="G43" s="151" t="str">
        <f t="shared" si="9"/>
        <v/>
      </c>
      <c r="H43" s="151" t="str">
        <f t="shared" si="9"/>
        <v/>
      </c>
      <c r="I43" s="151" t="str">
        <f t="shared" si="9"/>
        <v/>
      </c>
      <c r="J43" s="151" t="str">
        <f t="shared" si="9"/>
        <v/>
      </c>
      <c r="K43" s="151" t="str">
        <f t="shared" si="9"/>
        <v/>
      </c>
      <c r="L43" s="151" t="str">
        <f t="shared" si="9"/>
        <v/>
      </c>
      <c r="M43" s="151">
        <f t="shared" si="9"/>
        <v>0.11799999999999999</v>
      </c>
      <c r="N43" s="151" t="str">
        <f t="shared" si="10"/>
        <v/>
      </c>
      <c r="O43" s="151" t="str">
        <f t="shared" si="10"/>
        <v/>
      </c>
      <c r="P43" s="151" t="str">
        <f t="shared" si="10"/>
        <v/>
      </c>
      <c r="Q43" s="151" t="str">
        <f t="shared" si="10"/>
        <v/>
      </c>
      <c r="R43" s="151" t="str">
        <f t="shared" si="10"/>
        <v/>
      </c>
      <c r="S43" s="151" t="str">
        <f t="shared" si="10"/>
        <v/>
      </c>
      <c r="T43" s="151" t="str">
        <f t="shared" si="10"/>
        <v/>
      </c>
      <c r="U43" s="151" t="str">
        <f t="shared" si="10"/>
        <v/>
      </c>
      <c r="V43" s="151" t="str">
        <f t="shared" si="10"/>
        <v/>
      </c>
      <c r="W43" s="151"/>
      <c r="X43" s="163">
        <v>2</v>
      </c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486"/>
      <c r="AT43" s="486"/>
      <c r="AU43" s="486"/>
      <c r="AV43" s="486"/>
      <c r="AW43" s="486"/>
      <c r="AX43" s="485"/>
      <c r="AY43" s="487"/>
      <c r="AZ43" s="487"/>
      <c r="BA43" s="485"/>
      <c r="BB43" s="487"/>
      <c r="BC43" s="487"/>
      <c r="BD43" s="2"/>
      <c r="BE43" s="487"/>
      <c r="BF43" s="487"/>
      <c r="BG43" s="485"/>
      <c r="BH43" s="485"/>
      <c r="BI43" s="485"/>
      <c r="BJ43" s="485"/>
      <c r="BK43" s="485"/>
      <c r="BL43" s="487"/>
      <c r="BM43" s="487"/>
      <c r="BN43" s="487"/>
      <c r="BO43" s="487"/>
      <c r="BP43" s="487"/>
      <c r="BQ43" s="487"/>
      <c r="BR43" s="487"/>
      <c r="BS43" s="487"/>
      <c r="BT43" s="487"/>
      <c r="BU43" s="487"/>
    </row>
    <row r="44" spans="1:73">
      <c r="A44" s="485" t="str">
        <f t="shared" si="8"/>
        <v>EPPHyd_00-AA</v>
      </c>
      <c r="B44" s="485" t="str">
        <f t="shared" ref="B44:C44" si="12">C7</f>
        <v>ELCHYD</v>
      </c>
      <c r="C44" s="485" t="str">
        <f t="shared" si="12"/>
        <v>ELCC</v>
      </c>
      <c r="D44" s="151">
        <f t="shared" si="9"/>
        <v>8.5999999999999993E-2</v>
      </c>
      <c r="E44" s="151" t="str">
        <f t="shared" si="9"/>
        <v/>
      </c>
      <c r="F44" s="151" t="str">
        <f t="shared" si="9"/>
        <v/>
      </c>
      <c r="G44" s="151" t="str">
        <f t="shared" si="9"/>
        <v/>
      </c>
      <c r="H44" s="151" t="str">
        <f t="shared" si="9"/>
        <v/>
      </c>
      <c r="I44" s="151" t="str">
        <f t="shared" si="9"/>
        <v/>
      </c>
      <c r="J44" s="151" t="str">
        <f t="shared" si="9"/>
        <v/>
      </c>
      <c r="K44" s="151" t="str">
        <f t="shared" si="9"/>
        <v/>
      </c>
      <c r="L44" s="151" t="str">
        <f t="shared" si="9"/>
        <v/>
      </c>
      <c r="M44" s="151" t="str">
        <f t="shared" si="9"/>
        <v/>
      </c>
      <c r="N44" s="151" t="str">
        <f t="shared" si="10"/>
        <v/>
      </c>
      <c r="O44" s="151" t="str">
        <f t="shared" si="10"/>
        <v/>
      </c>
      <c r="P44" s="151" t="str">
        <f t="shared" si="10"/>
        <v/>
      </c>
      <c r="Q44" s="151" t="str">
        <f t="shared" si="10"/>
        <v/>
      </c>
      <c r="R44" s="151" t="str">
        <f t="shared" si="10"/>
        <v/>
      </c>
      <c r="S44" s="151" t="str">
        <f t="shared" si="10"/>
        <v/>
      </c>
      <c r="T44" s="151" t="str">
        <f t="shared" si="10"/>
        <v/>
      </c>
      <c r="U44" s="151" t="str">
        <f t="shared" si="10"/>
        <v/>
      </c>
      <c r="V44" s="151" t="str">
        <f t="shared" si="10"/>
        <v/>
      </c>
      <c r="W44" s="151"/>
      <c r="X44" s="163">
        <v>2</v>
      </c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86"/>
      <c r="AT44" s="486"/>
      <c r="AU44" s="486"/>
      <c r="AV44" s="486"/>
      <c r="AW44" s="486"/>
      <c r="AX44" s="485"/>
      <c r="AY44" s="487"/>
      <c r="AZ44" s="487"/>
      <c r="BA44" s="485"/>
      <c r="BB44" s="487"/>
      <c r="BC44" s="487"/>
      <c r="BD44" s="2"/>
      <c r="BE44" s="487"/>
      <c r="BF44" s="487"/>
      <c r="BG44" s="485"/>
      <c r="BH44" s="485"/>
      <c r="BI44" s="485"/>
      <c r="BJ44" s="485"/>
      <c r="BK44" s="485"/>
      <c r="BL44" s="487"/>
      <c r="BM44" s="487"/>
      <c r="BN44" s="487"/>
      <c r="BO44" s="487"/>
      <c r="BP44" s="487"/>
      <c r="BQ44" s="487"/>
      <c r="BR44" s="487"/>
      <c r="BS44" s="487"/>
      <c r="BT44" s="487"/>
      <c r="BU44" s="487"/>
    </row>
    <row r="45" spans="1:73">
      <c r="A45" s="485" t="str">
        <f t="shared" si="8"/>
        <v>EPPGas_00_ST-AD</v>
      </c>
      <c r="B45" s="485" t="str">
        <f t="shared" ref="B45:C45" si="13">C8</f>
        <v>ELCGAS</v>
      </c>
      <c r="C45" s="485" t="str">
        <f t="shared" si="13"/>
        <v>ELCC</v>
      </c>
      <c r="D45" s="151" t="str">
        <f t="shared" si="9"/>
        <v/>
      </c>
      <c r="E45" s="151" t="str">
        <f t="shared" si="9"/>
        <v/>
      </c>
      <c r="F45" s="151" t="str">
        <f t="shared" si="9"/>
        <v/>
      </c>
      <c r="G45" s="151" t="str">
        <f t="shared" si="9"/>
        <v/>
      </c>
      <c r="H45" s="151" t="str">
        <f t="shared" si="9"/>
        <v/>
      </c>
      <c r="I45" s="151" t="str">
        <f t="shared" si="9"/>
        <v/>
      </c>
      <c r="J45" s="151" t="str">
        <f t="shared" si="9"/>
        <v/>
      </c>
      <c r="K45" s="151">
        <f t="shared" si="9"/>
        <v>0.25800000000000001</v>
      </c>
      <c r="L45" s="151" t="str">
        <f t="shared" si="9"/>
        <v/>
      </c>
      <c r="M45" s="151" t="str">
        <f t="shared" si="9"/>
        <v/>
      </c>
      <c r="N45" s="151" t="str">
        <f t="shared" si="10"/>
        <v/>
      </c>
      <c r="O45" s="151" t="str">
        <f t="shared" si="10"/>
        <v/>
      </c>
      <c r="P45" s="151" t="str">
        <f t="shared" si="10"/>
        <v/>
      </c>
      <c r="Q45" s="151" t="str">
        <f t="shared" si="10"/>
        <v/>
      </c>
      <c r="R45" s="151" t="str">
        <f t="shared" si="10"/>
        <v/>
      </c>
      <c r="S45" s="151" t="str">
        <f t="shared" si="10"/>
        <v/>
      </c>
      <c r="T45" s="151" t="str">
        <f t="shared" si="10"/>
        <v/>
      </c>
      <c r="U45" s="151" t="str">
        <f t="shared" si="10"/>
        <v/>
      </c>
      <c r="V45" s="151" t="str">
        <f t="shared" si="10"/>
        <v/>
      </c>
      <c r="W45" s="151"/>
      <c r="X45" s="163">
        <v>2</v>
      </c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486"/>
      <c r="AT45" s="486"/>
      <c r="AU45" s="486"/>
      <c r="AV45" s="486"/>
      <c r="AW45" s="486"/>
      <c r="AX45" s="485"/>
      <c r="AY45" s="487"/>
      <c r="AZ45" s="487"/>
      <c r="BA45" s="485"/>
      <c r="BB45" s="487"/>
      <c r="BC45" s="487"/>
      <c r="BD45" s="2"/>
      <c r="BE45" s="487"/>
      <c r="BF45" s="487"/>
      <c r="BG45" s="485"/>
      <c r="BH45" s="485"/>
      <c r="BI45" s="485"/>
      <c r="BJ45" s="485"/>
      <c r="BK45" s="485"/>
      <c r="BL45" s="487"/>
      <c r="BM45" s="487"/>
      <c r="BN45" s="487"/>
      <c r="BO45" s="487"/>
      <c r="BP45" s="487"/>
      <c r="BQ45" s="487"/>
      <c r="BR45" s="487"/>
      <c r="BS45" s="487"/>
      <c r="BT45" s="487"/>
      <c r="BU45" s="487"/>
    </row>
    <row r="46" spans="1:73">
      <c r="A46" s="485" t="str">
        <f t="shared" si="8"/>
        <v>EPPGas_00_OCGT-AT</v>
      </c>
      <c r="B46" s="485" t="str">
        <f t="shared" ref="B46:C46" si="14">C9</f>
        <v>ELCGAS</v>
      </c>
      <c r="C46" s="485" t="str">
        <f t="shared" si="14"/>
        <v>ELCC</v>
      </c>
      <c r="D46" s="151" t="str">
        <f t="shared" si="9"/>
        <v/>
      </c>
      <c r="E46" s="151" t="str">
        <f t="shared" si="9"/>
        <v/>
      </c>
      <c r="F46" s="151" t="str">
        <f t="shared" si="9"/>
        <v/>
      </c>
      <c r="G46" s="151" t="str">
        <f t="shared" si="9"/>
        <v/>
      </c>
      <c r="H46" s="151" t="str">
        <f t="shared" si="9"/>
        <v/>
      </c>
      <c r="I46" s="151" t="str">
        <f t="shared" si="9"/>
        <v/>
      </c>
      <c r="J46" s="151" t="str">
        <f t="shared" si="9"/>
        <v/>
      </c>
      <c r="K46" s="151">
        <f t="shared" si="9"/>
        <v>0.27</v>
      </c>
      <c r="L46" s="151" t="str">
        <f t="shared" si="9"/>
        <v/>
      </c>
      <c r="M46" s="151" t="str">
        <f t="shared" si="9"/>
        <v/>
      </c>
      <c r="N46" s="151" t="str">
        <f t="shared" si="10"/>
        <v/>
      </c>
      <c r="O46" s="151" t="str">
        <f t="shared" si="10"/>
        <v/>
      </c>
      <c r="P46" s="151" t="str">
        <f t="shared" si="10"/>
        <v/>
      </c>
      <c r="Q46" s="151" t="str">
        <f t="shared" si="10"/>
        <v/>
      </c>
      <c r="R46" s="151" t="str">
        <f t="shared" si="10"/>
        <v/>
      </c>
      <c r="S46" s="151" t="str">
        <f t="shared" si="10"/>
        <v/>
      </c>
      <c r="T46" s="151" t="str">
        <f t="shared" si="10"/>
        <v/>
      </c>
      <c r="U46" s="151" t="str">
        <f t="shared" si="10"/>
        <v/>
      </c>
      <c r="V46" s="151" t="str">
        <f t="shared" si="10"/>
        <v/>
      </c>
      <c r="W46" s="151"/>
      <c r="X46" s="163">
        <v>2</v>
      </c>
      <c r="Y46" s="24"/>
      <c r="Z46" s="24"/>
      <c r="AA46" s="24"/>
      <c r="AB46" s="24"/>
      <c r="AC46" s="24"/>
      <c r="AD46" s="150"/>
      <c r="AE46" s="150"/>
      <c r="AF46" s="150"/>
      <c r="AG46" s="150"/>
      <c r="AH46" s="150"/>
      <c r="AI46" s="150"/>
      <c r="AJ46" s="150"/>
      <c r="AK46" s="150"/>
      <c r="AL46" s="150"/>
      <c r="AM46" s="150"/>
      <c r="AN46" s="150"/>
      <c r="AO46" s="150"/>
      <c r="AP46" s="150"/>
      <c r="AQ46" s="150"/>
      <c r="AR46" s="150"/>
      <c r="AS46" s="150"/>
      <c r="AT46" s="150"/>
      <c r="AU46" s="487"/>
      <c r="AV46" s="2"/>
      <c r="AW46" s="487"/>
      <c r="AX46" s="487"/>
      <c r="AY46" s="485"/>
      <c r="AZ46" s="485"/>
      <c r="BA46" s="485"/>
      <c r="BB46" s="485"/>
      <c r="BC46" s="485"/>
      <c r="BD46" s="487"/>
      <c r="BE46" s="487"/>
      <c r="BF46" s="487"/>
      <c r="BG46" s="487"/>
      <c r="BH46" s="487"/>
      <c r="BI46" s="487"/>
      <c r="BJ46" s="487"/>
      <c r="BK46" s="487"/>
      <c r="BL46" s="487"/>
      <c r="BM46" s="487"/>
      <c r="BN46" s="487"/>
      <c r="BO46" s="487"/>
      <c r="BP46" s="487"/>
      <c r="BQ46" s="487"/>
      <c r="BR46" s="487"/>
      <c r="BS46" s="487"/>
      <c r="BT46" s="487"/>
      <c r="BU46" s="487"/>
    </row>
    <row r="47" spans="1:73">
      <c r="A47" s="485" t="str">
        <f t="shared" si="8"/>
        <v>EPPHyd_00-ER</v>
      </c>
      <c r="B47" s="485" t="str">
        <f t="shared" ref="B47:C47" si="15">C10</f>
        <v>ELCHYD</v>
      </c>
      <c r="C47" s="485" t="str">
        <f t="shared" si="15"/>
        <v>ELCC</v>
      </c>
      <c r="D47" s="151" t="str">
        <f t="shared" si="9"/>
        <v/>
      </c>
      <c r="E47" s="151" t="str">
        <f t="shared" si="9"/>
        <v/>
      </c>
      <c r="F47" s="151">
        <f t="shared" si="9"/>
        <v>6.5000000000000002E-2</v>
      </c>
      <c r="G47" s="151" t="str">
        <f t="shared" si="9"/>
        <v/>
      </c>
      <c r="H47" s="151" t="str">
        <f t="shared" si="9"/>
        <v/>
      </c>
      <c r="I47" s="151" t="str">
        <f t="shared" si="9"/>
        <v/>
      </c>
      <c r="J47" s="151" t="str">
        <f t="shared" si="9"/>
        <v/>
      </c>
      <c r="K47" s="151" t="str">
        <f t="shared" si="9"/>
        <v/>
      </c>
      <c r="L47" s="151" t="str">
        <f t="shared" si="9"/>
        <v/>
      </c>
      <c r="M47" s="151" t="str">
        <f t="shared" si="9"/>
        <v/>
      </c>
      <c r="N47" s="151" t="str">
        <f t="shared" si="10"/>
        <v/>
      </c>
      <c r="O47" s="151" t="str">
        <f t="shared" si="10"/>
        <v/>
      </c>
      <c r="P47" s="151" t="str">
        <f t="shared" si="10"/>
        <v/>
      </c>
      <c r="Q47" s="151" t="str">
        <f t="shared" si="10"/>
        <v/>
      </c>
      <c r="R47" s="151" t="str">
        <f t="shared" si="10"/>
        <v/>
      </c>
      <c r="S47" s="151" t="str">
        <f t="shared" si="10"/>
        <v/>
      </c>
      <c r="T47" s="151" t="str">
        <f t="shared" si="10"/>
        <v/>
      </c>
      <c r="U47" s="151" t="str">
        <f t="shared" si="10"/>
        <v/>
      </c>
      <c r="V47" s="151" t="str">
        <f t="shared" si="10"/>
        <v/>
      </c>
      <c r="W47" s="151"/>
      <c r="X47" s="163">
        <v>2</v>
      </c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486"/>
      <c r="AT47" s="486"/>
      <c r="AU47" s="486"/>
      <c r="AV47" s="486"/>
      <c r="AW47" s="486"/>
      <c r="AX47" s="485"/>
      <c r="AY47" s="487"/>
      <c r="AZ47" s="487"/>
      <c r="BA47" s="485"/>
      <c r="BB47" s="487"/>
      <c r="BC47" s="487"/>
      <c r="BD47" s="2"/>
      <c r="BE47" s="487"/>
      <c r="BF47" s="487"/>
      <c r="BG47" s="485"/>
      <c r="BH47" s="485"/>
      <c r="BI47" s="485"/>
      <c r="BJ47" s="485"/>
      <c r="BK47" s="485"/>
      <c r="BL47" s="487"/>
      <c r="BM47" s="487"/>
      <c r="BN47" s="487"/>
      <c r="BO47" s="487"/>
      <c r="BP47" s="487"/>
      <c r="BQ47" s="487"/>
      <c r="BR47" s="487"/>
      <c r="BS47" s="487"/>
      <c r="BT47" s="487"/>
      <c r="BU47" s="487"/>
    </row>
    <row r="48" spans="1:73">
      <c r="A48" s="485" t="str">
        <f t="shared" si="8"/>
        <v>EPPOil_00_ST-GI</v>
      </c>
      <c r="B48" s="485" t="str">
        <f t="shared" ref="B48:C48" si="16">C11</f>
        <v>ELCHFO</v>
      </c>
      <c r="C48" s="485" t="str">
        <f t="shared" si="16"/>
        <v>ELCC</v>
      </c>
      <c r="D48" s="151" t="str">
        <f t="shared" si="9"/>
        <v/>
      </c>
      <c r="E48" s="151" t="str">
        <f t="shared" si="9"/>
        <v/>
      </c>
      <c r="F48" s="151" t="str">
        <f t="shared" si="9"/>
        <v/>
      </c>
      <c r="G48" s="151" t="str">
        <f t="shared" si="9"/>
        <v/>
      </c>
      <c r="H48" s="151" t="str">
        <f t="shared" si="9"/>
        <v/>
      </c>
      <c r="I48" s="151">
        <f t="shared" si="9"/>
        <v>0.21199999999999999</v>
      </c>
      <c r="J48" s="151" t="str">
        <f t="shared" si="9"/>
        <v/>
      </c>
      <c r="K48" s="151" t="str">
        <f t="shared" si="9"/>
        <v/>
      </c>
      <c r="L48" s="151" t="str">
        <f t="shared" si="9"/>
        <v/>
      </c>
      <c r="M48" s="151" t="str">
        <f t="shared" si="9"/>
        <v/>
      </c>
      <c r="N48" s="151" t="str">
        <f t="shared" si="10"/>
        <v/>
      </c>
      <c r="O48" s="151" t="str">
        <f t="shared" si="10"/>
        <v/>
      </c>
      <c r="P48" s="151" t="str">
        <f t="shared" si="10"/>
        <v/>
      </c>
      <c r="Q48" s="151" t="str">
        <f t="shared" si="10"/>
        <v/>
      </c>
      <c r="R48" s="151" t="str">
        <f t="shared" si="10"/>
        <v/>
      </c>
      <c r="S48" s="151" t="str">
        <f t="shared" si="10"/>
        <v/>
      </c>
      <c r="T48" s="151" t="str">
        <f t="shared" si="10"/>
        <v/>
      </c>
      <c r="U48" s="151" t="str">
        <f t="shared" si="10"/>
        <v/>
      </c>
      <c r="V48" s="151" t="str">
        <f t="shared" si="10"/>
        <v/>
      </c>
      <c r="W48" s="151"/>
      <c r="X48" s="163">
        <v>2</v>
      </c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486"/>
      <c r="AT48" s="486"/>
      <c r="AU48" s="486"/>
      <c r="AV48" s="486"/>
      <c r="AW48" s="486"/>
      <c r="AX48" s="485"/>
      <c r="AY48" s="487"/>
      <c r="AZ48" s="487"/>
      <c r="BA48" s="485"/>
      <c r="BB48" s="487"/>
      <c r="BC48" s="487"/>
      <c r="BD48" s="2"/>
      <c r="BE48" s="487"/>
      <c r="BF48" s="487"/>
      <c r="BG48" s="485"/>
      <c r="BH48" s="485"/>
      <c r="BI48" s="485"/>
      <c r="BJ48" s="485"/>
      <c r="BK48" s="485"/>
      <c r="BL48" s="487"/>
      <c r="BM48" s="487"/>
      <c r="BN48" s="487"/>
      <c r="BO48" s="487"/>
      <c r="BP48" s="487"/>
      <c r="BQ48" s="487"/>
      <c r="BR48" s="487"/>
      <c r="BS48" s="487"/>
      <c r="BT48" s="487"/>
      <c r="BU48" s="487"/>
    </row>
    <row r="49" spans="1:63">
      <c r="A49" s="485" t="str">
        <f t="shared" si="8"/>
        <v>EPPHyd_00-LE</v>
      </c>
      <c r="B49" s="485" t="str">
        <f t="shared" ref="B49:C49" si="17">C12</f>
        <v>ELCHYD</v>
      </c>
      <c r="C49" s="485" t="str">
        <f t="shared" si="17"/>
        <v>ELCC</v>
      </c>
      <c r="D49" s="151" t="str">
        <f t="shared" si="9"/>
        <v/>
      </c>
      <c r="E49" s="151" t="str">
        <f t="shared" si="9"/>
        <v/>
      </c>
      <c r="F49" s="151" t="str">
        <f t="shared" si="9"/>
        <v/>
      </c>
      <c r="G49" s="151" t="str">
        <f t="shared" si="9"/>
        <v/>
      </c>
      <c r="H49" s="151">
        <f t="shared" si="9"/>
        <v>2.7E-2</v>
      </c>
      <c r="I49" s="151" t="str">
        <f t="shared" si="9"/>
        <v/>
      </c>
      <c r="J49" s="151" t="str">
        <f t="shared" si="9"/>
        <v/>
      </c>
      <c r="K49" s="151" t="str">
        <f t="shared" si="9"/>
        <v/>
      </c>
      <c r="L49" s="151" t="str">
        <f t="shared" si="9"/>
        <v/>
      </c>
      <c r="M49" s="151" t="str">
        <f t="shared" si="9"/>
        <v/>
      </c>
      <c r="N49" s="151" t="str">
        <f t="shared" si="10"/>
        <v/>
      </c>
      <c r="O49" s="151" t="str">
        <f t="shared" si="10"/>
        <v/>
      </c>
      <c r="P49" s="151" t="str">
        <f t="shared" si="10"/>
        <v/>
      </c>
      <c r="Q49" s="151" t="str">
        <f t="shared" si="10"/>
        <v/>
      </c>
      <c r="R49" s="151" t="str">
        <f t="shared" si="10"/>
        <v/>
      </c>
      <c r="S49" s="151" t="str">
        <f t="shared" si="10"/>
        <v/>
      </c>
      <c r="T49" s="151" t="str">
        <f t="shared" si="10"/>
        <v/>
      </c>
      <c r="U49" s="151" t="str">
        <f t="shared" si="10"/>
        <v/>
      </c>
      <c r="V49" s="151" t="str">
        <f t="shared" si="10"/>
        <v/>
      </c>
      <c r="W49" s="151"/>
      <c r="X49" s="163">
        <v>2</v>
      </c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486"/>
      <c r="AT49" s="486"/>
      <c r="AU49" s="486"/>
      <c r="AV49" s="486"/>
      <c r="AW49" s="486"/>
      <c r="AX49" s="485"/>
      <c r="AY49" s="487"/>
      <c r="AZ49" s="487"/>
      <c r="BA49" s="485"/>
      <c r="BB49" s="487"/>
      <c r="BC49" s="487"/>
      <c r="BD49" s="2"/>
      <c r="BE49" s="487"/>
      <c r="BF49" s="487"/>
      <c r="BG49" s="485"/>
      <c r="BH49" s="485"/>
      <c r="BI49" s="485"/>
      <c r="BJ49" s="485"/>
      <c r="BK49" s="485"/>
    </row>
    <row r="50" spans="1:63">
      <c r="A50" s="485" t="str">
        <f t="shared" si="8"/>
        <v>EPPHyd_00-LI</v>
      </c>
      <c r="B50" s="485" t="str">
        <f t="shared" ref="B50:C50" si="18">C13</f>
        <v>ELCHYD</v>
      </c>
      <c r="C50" s="485" t="str">
        <f t="shared" si="18"/>
        <v>ELCC</v>
      </c>
      <c r="D50" s="151" t="str">
        <f t="shared" si="9"/>
        <v/>
      </c>
      <c r="E50" s="151">
        <f t="shared" si="9"/>
        <v>3.7999999999999999E-2</v>
      </c>
      <c r="F50" s="151" t="str">
        <f t="shared" si="9"/>
        <v/>
      </c>
      <c r="G50" s="151" t="str">
        <f t="shared" si="9"/>
        <v/>
      </c>
      <c r="H50" s="151" t="str">
        <f t="shared" si="9"/>
        <v/>
      </c>
      <c r="I50" s="151" t="str">
        <f t="shared" si="9"/>
        <v/>
      </c>
      <c r="J50" s="151" t="str">
        <f t="shared" si="9"/>
        <v/>
      </c>
      <c r="K50" s="151" t="str">
        <f t="shared" si="9"/>
        <v/>
      </c>
      <c r="L50" s="151" t="str">
        <f t="shared" si="9"/>
        <v/>
      </c>
      <c r="M50" s="151" t="str">
        <f t="shared" si="9"/>
        <v/>
      </c>
      <c r="N50" s="151" t="str">
        <f t="shared" si="10"/>
        <v/>
      </c>
      <c r="O50" s="151" t="str">
        <f t="shared" si="10"/>
        <v/>
      </c>
      <c r="P50" s="151" t="str">
        <f t="shared" si="10"/>
        <v/>
      </c>
      <c r="Q50" s="151" t="str">
        <f t="shared" si="10"/>
        <v/>
      </c>
      <c r="R50" s="151" t="str">
        <f t="shared" si="10"/>
        <v/>
      </c>
      <c r="S50" s="151" t="str">
        <f t="shared" si="10"/>
        <v/>
      </c>
      <c r="T50" s="151" t="str">
        <f t="shared" si="10"/>
        <v/>
      </c>
      <c r="U50" s="151" t="str">
        <f t="shared" si="10"/>
        <v/>
      </c>
      <c r="V50" s="151" t="str">
        <f t="shared" si="10"/>
        <v/>
      </c>
      <c r="W50" s="151"/>
      <c r="X50" s="163">
        <v>2</v>
      </c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486"/>
      <c r="AT50" s="486"/>
      <c r="AU50" s="486"/>
      <c r="AV50" s="486"/>
      <c r="AW50" s="486"/>
      <c r="AX50" s="485"/>
      <c r="AY50" s="487"/>
      <c r="AZ50" s="487"/>
      <c r="BA50" s="485"/>
      <c r="BB50" s="487"/>
      <c r="BC50" s="487"/>
      <c r="BD50" s="2"/>
      <c r="BE50" s="487"/>
      <c r="BF50" s="487"/>
      <c r="BG50" s="485"/>
      <c r="BH50" s="485"/>
      <c r="BI50" s="485"/>
      <c r="BJ50" s="485"/>
      <c r="BK50" s="485"/>
    </row>
    <row r="51" spans="1:63">
      <c r="A51" s="485" t="str">
        <f t="shared" si="8"/>
        <v>EPPPea_00_ST-LR</v>
      </c>
      <c r="B51" s="485" t="str">
        <f t="shared" ref="B51:C51" si="19">C14</f>
        <v>ELCPEA</v>
      </c>
      <c r="C51" s="485" t="str">
        <f t="shared" si="19"/>
        <v>ELCC</v>
      </c>
      <c r="D51" s="151" t="str">
        <f t="shared" si="9"/>
        <v/>
      </c>
      <c r="E51" s="151" t="str">
        <f t="shared" si="9"/>
        <v/>
      </c>
      <c r="F51" s="151" t="str">
        <f t="shared" si="9"/>
        <v/>
      </c>
      <c r="G51" s="151" t="str">
        <f t="shared" si="9"/>
        <v/>
      </c>
      <c r="H51" s="151" t="str">
        <f t="shared" si="9"/>
        <v/>
      </c>
      <c r="I51" s="151" t="str">
        <f t="shared" si="9"/>
        <v/>
      </c>
      <c r="J51" s="151" t="str">
        <f t="shared" si="9"/>
        <v/>
      </c>
      <c r="K51" s="151" t="str">
        <f t="shared" si="9"/>
        <v/>
      </c>
      <c r="L51" s="151" t="str">
        <f t="shared" si="9"/>
        <v/>
      </c>
      <c r="M51" s="151" t="str">
        <f t="shared" si="9"/>
        <v/>
      </c>
      <c r="N51" s="151" t="str">
        <f t="shared" si="10"/>
        <v/>
      </c>
      <c r="O51" s="151" t="str">
        <f t="shared" si="10"/>
        <v/>
      </c>
      <c r="P51" s="151">
        <f t="shared" si="10"/>
        <v>9.0999999999999998E-2</v>
      </c>
      <c r="Q51" s="151" t="str">
        <f t="shared" si="10"/>
        <v/>
      </c>
      <c r="R51" s="151" t="str">
        <f t="shared" si="10"/>
        <v/>
      </c>
      <c r="S51" s="151" t="str">
        <f t="shared" si="10"/>
        <v/>
      </c>
      <c r="T51" s="151" t="str">
        <f t="shared" si="10"/>
        <v/>
      </c>
      <c r="U51" s="151" t="str">
        <f t="shared" si="10"/>
        <v/>
      </c>
      <c r="V51" s="151" t="str">
        <f t="shared" si="10"/>
        <v/>
      </c>
      <c r="W51" s="151"/>
      <c r="X51" s="163">
        <v>2</v>
      </c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486"/>
      <c r="AT51" s="486"/>
      <c r="AU51" s="486"/>
      <c r="AV51" s="486"/>
      <c r="AW51" s="486"/>
      <c r="AX51" s="485"/>
      <c r="AY51" s="487"/>
      <c r="AZ51" s="487"/>
      <c r="BA51" s="485"/>
      <c r="BB51" s="487"/>
      <c r="BC51" s="487"/>
      <c r="BD51" s="2"/>
      <c r="BE51" s="487"/>
      <c r="BF51" s="487"/>
      <c r="BG51" s="485"/>
      <c r="BH51" s="485"/>
      <c r="BI51" s="485"/>
      <c r="BJ51" s="485"/>
      <c r="BK51" s="485"/>
    </row>
    <row r="52" spans="1:63">
      <c r="A52" s="485" t="str">
        <f t="shared" si="8"/>
        <v>EPPCoa_00_ST-MP</v>
      </c>
      <c r="B52" s="485" t="str">
        <f t="shared" ref="B52:C52" si="20">C15</f>
        <v>ELCCOA</v>
      </c>
      <c r="C52" s="485" t="str">
        <f t="shared" si="20"/>
        <v>ELCC</v>
      </c>
      <c r="D52" s="151" t="str">
        <f t="shared" ref="D52:M61" si="21">IF(SUMIFS($J$5:$J$32,$A$5:$A$32,$A52,$H$5:$H$32,D$40)=0,"",SUMIFS($J$5:$J$32,$A$5:$A$32,$A52,$H$5:$H$32,D$40))</f>
        <v/>
      </c>
      <c r="E52" s="151" t="str">
        <f t="shared" si="21"/>
        <v/>
      </c>
      <c r="F52" s="151" t="str">
        <f t="shared" si="21"/>
        <v/>
      </c>
      <c r="G52" s="151" t="str">
        <f t="shared" si="21"/>
        <v/>
      </c>
      <c r="H52" s="151" t="str">
        <f t="shared" si="21"/>
        <v/>
      </c>
      <c r="I52" s="151" t="str">
        <f t="shared" si="21"/>
        <v/>
      </c>
      <c r="J52" s="151" t="str">
        <f t="shared" si="21"/>
        <v/>
      </c>
      <c r="K52" s="151" t="str">
        <f t="shared" si="21"/>
        <v/>
      </c>
      <c r="L52" s="151">
        <f t="shared" si="21"/>
        <v>0.84699999999999998</v>
      </c>
      <c r="M52" s="151" t="str">
        <f t="shared" si="21"/>
        <v/>
      </c>
      <c r="N52" s="151" t="str">
        <f t="shared" ref="N52:V61" si="22">IF(SUMIFS($J$5:$J$32,$A$5:$A$32,$A52,$H$5:$H$32,N$40)=0,"",SUMIFS($J$5:$J$32,$A$5:$A$32,$A52,$H$5:$H$32,N$40))</f>
        <v/>
      </c>
      <c r="O52" s="151" t="str">
        <f t="shared" si="22"/>
        <v/>
      </c>
      <c r="P52" s="151" t="str">
        <f t="shared" si="22"/>
        <v/>
      </c>
      <c r="Q52" s="151" t="str">
        <f t="shared" si="22"/>
        <v/>
      </c>
      <c r="R52" s="151" t="str">
        <f t="shared" si="22"/>
        <v/>
      </c>
      <c r="S52" s="151" t="str">
        <f t="shared" si="22"/>
        <v/>
      </c>
      <c r="T52" s="151" t="str">
        <f t="shared" si="22"/>
        <v/>
      </c>
      <c r="U52" s="151" t="str">
        <f t="shared" si="22"/>
        <v/>
      </c>
      <c r="V52" s="151" t="str">
        <f t="shared" si="22"/>
        <v/>
      </c>
      <c r="W52" s="151"/>
      <c r="X52" s="163">
        <v>2</v>
      </c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486"/>
      <c r="AT52" s="486"/>
      <c r="AU52" s="486"/>
      <c r="AV52" s="486"/>
      <c r="AW52" s="486"/>
      <c r="AX52" s="485"/>
      <c r="AY52" s="487"/>
      <c r="AZ52" s="487"/>
      <c r="BA52" s="485"/>
      <c r="BB52" s="487"/>
      <c r="BC52" s="487"/>
      <c r="BD52" s="2"/>
      <c r="BE52" s="487"/>
      <c r="BF52" s="487"/>
      <c r="BG52" s="485"/>
      <c r="BH52" s="485"/>
      <c r="BI52" s="485"/>
      <c r="BJ52" s="485"/>
      <c r="BK52" s="485"/>
    </row>
    <row r="53" spans="1:63">
      <c r="A53" s="485" t="str">
        <f t="shared" si="8"/>
        <v>EPPGas_00_OCGT-MRC</v>
      </c>
      <c r="B53" s="485" t="str">
        <f t="shared" ref="B53:C53" si="23">C16</f>
        <v>ELCGAS</v>
      </c>
      <c r="C53" s="485" t="str">
        <f t="shared" si="23"/>
        <v>ELCC</v>
      </c>
      <c r="D53" s="151" t="str">
        <f t="shared" si="21"/>
        <v/>
      </c>
      <c r="E53" s="151" t="str">
        <f t="shared" si="21"/>
        <v/>
      </c>
      <c r="F53" s="151" t="str">
        <f t="shared" si="21"/>
        <v/>
      </c>
      <c r="G53" s="151">
        <f t="shared" si="21"/>
        <v>8.5000000000000006E-2</v>
      </c>
      <c r="H53" s="151" t="str">
        <f t="shared" si="21"/>
        <v/>
      </c>
      <c r="I53" s="151" t="str">
        <f t="shared" si="21"/>
        <v/>
      </c>
      <c r="J53" s="151" t="str">
        <f t="shared" si="21"/>
        <v/>
      </c>
      <c r="K53" s="151" t="str">
        <f t="shared" si="21"/>
        <v/>
      </c>
      <c r="L53" s="151" t="str">
        <f t="shared" si="21"/>
        <v/>
      </c>
      <c r="M53" s="151" t="str">
        <f t="shared" si="21"/>
        <v/>
      </c>
      <c r="N53" s="151" t="str">
        <f t="shared" si="22"/>
        <v/>
      </c>
      <c r="O53" s="151" t="str">
        <f t="shared" si="22"/>
        <v/>
      </c>
      <c r="P53" s="151" t="str">
        <f t="shared" si="22"/>
        <v/>
      </c>
      <c r="Q53" s="151" t="str">
        <f t="shared" si="22"/>
        <v/>
      </c>
      <c r="R53" s="151" t="str">
        <f t="shared" si="22"/>
        <v/>
      </c>
      <c r="S53" s="151" t="str">
        <f t="shared" si="22"/>
        <v/>
      </c>
      <c r="T53" s="151" t="str">
        <f t="shared" si="22"/>
        <v/>
      </c>
      <c r="U53" s="151" t="str">
        <f t="shared" si="22"/>
        <v/>
      </c>
      <c r="V53" s="151" t="str">
        <f t="shared" si="22"/>
        <v/>
      </c>
      <c r="W53" s="151"/>
      <c r="X53" s="163">
        <v>2</v>
      </c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486"/>
      <c r="AT53" s="486"/>
      <c r="AU53" s="486"/>
      <c r="AV53" s="486"/>
      <c r="AW53" s="486"/>
      <c r="AX53" s="485"/>
      <c r="AY53" s="487"/>
      <c r="AZ53" s="487"/>
      <c r="BA53" s="485"/>
      <c r="BB53" s="487"/>
      <c r="BC53" s="487"/>
      <c r="BD53" s="2"/>
      <c r="BE53" s="487"/>
      <c r="BF53" s="487"/>
      <c r="BG53" s="485"/>
      <c r="BH53" s="485"/>
      <c r="BI53" s="485"/>
      <c r="BJ53" s="485"/>
      <c r="BK53" s="485"/>
    </row>
    <row r="54" spans="1:63">
      <c r="A54" s="485" t="str">
        <f t="shared" si="8"/>
        <v>EPPGas_00_OCGT-NW</v>
      </c>
      <c r="B54" s="485" t="str">
        <f t="shared" ref="B54:C54" si="24">C17</f>
        <v>ELCGAS</v>
      </c>
      <c r="C54" s="485" t="str">
        <f t="shared" si="24"/>
        <v>ELCC</v>
      </c>
      <c r="D54" s="151" t="str">
        <f t="shared" si="21"/>
        <v/>
      </c>
      <c r="E54" s="151" t="str">
        <f t="shared" si="21"/>
        <v/>
      </c>
      <c r="F54" s="151" t="str">
        <f t="shared" si="21"/>
        <v/>
      </c>
      <c r="G54" s="151" t="str">
        <f t="shared" si="21"/>
        <v/>
      </c>
      <c r="H54" s="151" t="str">
        <f t="shared" si="21"/>
        <v/>
      </c>
      <c r="I54" s="151" t="str">
        <f t="shared" si="21"/>
        <v/>
      </c>
      <c r="J54" s="151" t="str">
        <f t="shared" si="21"/>
        <v/>
      </c>
      <c r="K54" s="151" t="str">
        <f t="shared" si="21"/>
        <v/>
      </c>
      <c r="L54" s="151" t="str">
        <f t="shared" si="21"/>
        <v/>
      </c>
      <c r="M54" s="151" t="str">
        <f t="shared" si="21"/>
        <v/>
      </c>
      <c r="N54" s="151" t="str">
        <f t="shared" si="22"/>
        <v/>
      </c>
      <c r="O54" s="151" t="str">
        <f t="shared" si="22"/>
        <v/>
      </c>
      <c r="P54" s="151" t="str">
        <f t="shared" si="22"/>
        <v/>
      </c>
      <c r="Q54" s="151" t="str">
        <f t="shared" si="22"/>
        <v/>
      </c>
      <c r="R54" s="151" t="str">
        <f t="shared" si="22"/>
        <v/>
      </c>
      <c r="S54" s="151" t="str">
        <f t="shared" si="22"/>
        <v/>
      </c>
      <c r="T54" s="151" t="str">
        <f t="shared" si="22"/>
        <v/>
      </c>
      <c r="U54" s="151" t="str">
        <f t="shared" si="22"/>
        <v/>
      </c>
      <c r="V54" s="151">
        <f t="shared" si="22"/>
        <v>0.104</v>
      </c>
      <c r="W54" s="151"/>
      <c r="X54" s="163">
        <v>2</v>
      </c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486"/>
      <c r="AT54" s="486"/>
      <c r="AU54" s="486"/>
      <c r="AV54" s="486"/>
      <c r="AW54" s="486"/>
      <c r="AX54" s="485"/>
      <c r="AY54" s="487"/>
      <c r="AZ54" s="487"/>
      <c r="BA54" s="485"/>
      <c r="BB54" s="487"/>
      <c r="BC54" s="487"/>
      <c r="BD54" s="2"/>
      <c r="BE54" s="487"/>
      <c r="BF54" s="487"/>
      <c r="BG54" s="485"/>
      <c r="BH54" s="485"/>
      <c r="BI54" s="485"/>
      <c r="BJ54" s="485"/>
      <c r="BK54" s="485"/>
    </row>
    <row r="55" spans="1:63">
      <c r="A55" s="485" t="str">
        <f t="shared" si="8"/>
        <v>EPPGas_00_OCGT-PBC</v>
      </c>
      <c r="B55" s="485" t="str">
        <f t="shared" ref="B55:C55" si="25">C18</f>
        <v>ELCGAS</v>
      </c>
      <c r="C55" s="485" t="str">
        <f t="shared" si="25"/>
        <v>ELCC</v>
      </c>
      <c r="D55" s="151" t="str">
        <f t="shared" si="21"/>
        <v/>
      </c>
      <c r="E55" s="151" t="str">
        <f t="shared" si="21"/>
        <v/>
      </c>
      <c r="F55" s="151" t="str">
        <f t="shared" si="21"/>
        <v/>
      </c>
      <c r="G55" s="151" t="str">
        <f t="shared" si="21"/>
        <v/>
      </c>
      <c r="H55" s="151" t="str">
        <f t="shared" si="21"/>
        <v/>
      </c>
      <c r="I55" s="151" t="str">
        <f t="shared" si="21"/>
        <v/>
      </c>
      <c r="J55" s="151" t="str">
        <f t="shared" si="21"/>
        <v/>
      </c>
      <c r="K55" s="151" t="str">
        <f t="shared" si="21"/>
        <v/>
      </c>
      <c r="L55" s="151" t="str">
        <f t="shared" si="21"/>
        <v/>
      </c>
      <c r="M55" s="151">
        <f t="shared" si="21"/>
        <v>0.46300000000000002</v>
      </c>
      <c r="N55" s="151" t="str">
        <f t="shared" si="22"/>
        <v/>
      </c>
      <c r="O55" s="151" t="str">
        <f t="shared" si="22"/>
        <v/>
      </c>
      <c r="P55" s="151" t="str">
        <f t="shared" si="22"/>
        <v/>
      </c>
      <c r="Q55" s="151" t="str">
        <f t="shared" si="22"/>
        <v/>
      </c>
      <c r="R55" s="151" t="str">
        <f t="shared" si="22"/>
        <v/>
      </c>
      <c r="S55" s="151" t="str">
        <f t="shared" si="22"/>
        <v/>
      </c>
      <c r="T55" s="151" t="str">
        <f t="shared" si="22"/>
        <v/>
      </c>
      <c r="U55" s="151" t="str">
        <f t="shared" si="22"/>
        <v/>
      </c>
      <c r="V55" s="151" t="str">
        <f t="shared" si="22"/>
        <v/>
      </c>
      <c r="W55" s="151"/>
      <c r="X55" s="163">
        <v>2</v>
      </c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486"/>
      <c r="AT55" s="486"/>
      <c r="AU55" s="486"/>
      <c r="AV55" s="486"/>
      <c r="AW55" s="486"/>
      <c r="AX55" s="485"/>
      <c r="AY55" s="487"/>
      <c r="AZ55" s="487"/>
      <c r="BA55" s="485"/>
      <c r="BB55" s="487"/>
      <c r="BC55" s="487"/>
      <c r="BD55" s="2"/>
      <c r="BE55" s="487"/>
      <c r="BF55" s="487"/>
      <c r="BG55" s="485"/>
      <c r="BH55" s="485"/>
      <c r="BI55" s="485"/>
      <c r="BJ55" s="485"/>
      <c r="BK55" s="485"/>
    </row>
    <row r="56" spans="1:63">
      <c r="A56" s="485" t="str">
        <f t="shared" si="8"/>
        <v>EPPDis_00_OCGT-RH</v>
      </c>
      <c r="B56" s="485" t="str">
        <f t="shared" ref="B56:C56" si="26">C19</f>
        <v>ELCDIS</v>
      </c>
      <c r="C56" s="485" t="str">
        <f t="shared" si="26"/>
        <v>ELCC</v>
      </c>
      <c r="D56" s="151" t="str">
        <f t="shared" si="21"/>
        <v/>
      </c>
      <c r="E56" s="151" t="str">
        <f t="shared" si="21"/>
        <v/>
      </c>
      <c r="F56" s="151" t="str">
        <f t="shared" si="21"/>
        <v/>
      </c>
      <c r="G56" s="151" t="str">
        <f t="shared" si="21"/>
        <v/>
      </c>
      <c r="H56" s="151" t="str">
        <f t="shared" si="21"/>
        <v/>
      </c>
      <c r="I56" s="151" t="str">
        <f t="shared" si="21"/>
        <v/>
      </c>
      <c r="J56" s="151" t="str">
        <f t="shared" si="21"/>
        <v/>
      </c>
      <c r="K56" s="151" t="str">
        <f t="shared" si="21"/>
        <v/>
      </c>
      <c r="L56" s="151" t="str">
        <f t="shared" si="21"/>
        <v/>
      </c>
      <c r="M56" s="151" t="str">
        <f t="shared" si="21"/>
        <v/>
      </c>
      <c r="N56" s="151" t="str">
        <f t="shared" si="22"/>
        <v/>
      </c>
      <c r="O56" s="151" t="str">
        <f t="shared" si="22"/>
        <v/>
      </c>
      <c r="P56" s="151">
        <f t="shared" si="22"/>
        <v>0.104</v>
      </c>
      <c r="Q56" s="151" t="str">
        <f t="shared" si="22"/>
        <v/>
      </c>
      <c r="R56" s="151" t="str">
        <f t="shared" si="22"/>
        <v/>
      </c>
      <c r="S56" s="151" t="str">
        <f t="shared" si="22"/>
        <v/>
      </c>
      <c r="T56" s="151" t="str">
        <f t="shared" si="22"/>
        <v/>
      </c>
      <c r="U56" s="151" t="str">
        <f t="shared" si="22"/>
        <v/>
      </c>
      <c r="V56" s="151" t="str">
        <f t="shared" si="22"/>
        <v/>
      </c>
      <c r="W56" s="151"/>
      <c r="X56" s="163">
        <v>2</v>
      </c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86"/>
      <c r="AT56" s="486"/>
      <c r="AU56" s="486"/>
      <c r="AV56" s="486"/>
      <c r="AW56" s="486"/>
      <c r="AX56" s="485"/>
      <c r="AY56" s="487"/>
      <c r="AZ56" s="487"/>
      <c r="BA56" s="485"/>
      <c r="BB56" s="487"/>
      <c r="BC56" s="487"/>
      <c r="BD56" s="2"/>
      <c r="BE56" s="487"/>
      <c r="BF56" s="487"/>
      <c r="BG56" s="485"/>
      <c r="BH56" s="485"/>
      <c r="BI56" s="485"/>
      <c r="BJ56" s="485"/>
      <c r="BK56" s="485"/>
    </row>
    <row r="57" spans="1:63">
      <c r="A57" s="485" t="str">
        <f t="shared" si="8"/>
        <v>EPPOil_00_ST-TB</v>
      </c>
      <c r="B57" s="485" t="str">
        <f t="shared" ref="B57:C57" si="27">C20</f>
        <v>ELCHFO</v>
      </c>
      <c r="C57" s="485" t="str">
        <f t="shared" si="27"/>
        <v>ELCC</v>
      </c>
      <c r="D57" s="151" t="str">
        <f t="shared" si="21"/>
        <v/>
      </c>
      <c r="E57" s="151" t="str">
        <f t="shared" si="21"/>
        <v/>
      </c>
      <c r="F57" s="151" t="str">
        <f t="shared" si="21"/>
        <v/>
      </c>
      <c r="G57" s="151" t="str">
        <f t="shared" si="21"/>
        <v/>
      </c>
      <c r="H57" s="151" t="str">
        <f t="shared" si="21"/>
        <v/>
      </c>
      <c r="I57" s="151" t="str">
        <f t="shared" si="21"/>
        <v/>
      </c>
      <c r="J57" s="151">
        <f t="shared" si="21"/>
        <v>0.59399999999999997</v>
      </c>
      <c r="K57" s="151" t="str">
        <f t="shared" si="21"/>
        <v/>
      </c>
      <c r="L57" s="151" t="str">
        <f t="shared" si="21"/>
        <v/>
      </c>
      <c r="M57" s="151" t="str">
        <f t="shared" si="21"/>
        <v/>
      </c>
      <c r="N57" s="151" t="str">
        <f t="shared" si="22"/>
        <v/>
      </c>
      <c r="O57" s="151" t="str">
        <f t="shared" si="22"/>
        <v/>
      </c>
      <c r="P57" s="151" t="str">
        <f t="shared" si="22"/>
        <v/>
      </c>
      <c r="Q57" s="151" t="str">
        <f t="shared" si="22"/>
        <v/>
      </c>
      <c r="R57" s="151" t="str">
        <f t="shared" si="22"/>
        <v/>
      </c>
      <c r="S57" s="151" t="str">
        <f t="shared" si="22"/>
        <v/>
      </c>
      <c r="T57" s="151" t="str">
        <f t="shared" si="22"/>
        <v/>
      </c>
      <c r="U57" s="151" t="str">
        <f t="shared" si="22"/>
        <v/>
      </c>
      <c r="V57" s="151" t="str">
        <f t="shared" si="22"/>
        <v/>
      </c>
      <c r="W57" s="151"/>
      <c r="X57" s="163">
        <v>2</v>
      </c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486"/>
      <c r="AT57" s="486"/>
      <c r="AU57" s="486"/>
      <c r="AV57" s="486"/>
      <c r="AW57" s="486"/>
      <c r="AX57" s="485"/>
      <c r="AY57" s="487"/>
      <c r="AZ57" s="487"/>
      <c r="BA57" s="485"/>
      <c r="BB57" s="487"/>
      <c r="BC57" s="487"/>
      <c r="BD57" s="2"/>
      <c r="BE57" s="487"/>
      <c r="BF57" s="487"/>
      <c r="BG57" s="485"/>
      <c r="BH57" s="485"/>
      <c r="BI57" s="485"/>
      <c r="BJ57" s="485"/>
      <c r="BK57" s="485"/>
    </row>
    <row r="58" spans="1:63">
      <c r="A58" s="485" t="str">
        <f t="shared" si="8"/>
        <v>EPPDis_00_OCGT-TP1</v>
      </c>
      <c r="B58" s="485" t="str">
        <f t="shared" ref="B58:C58" si="28">C21</f>
        <v>ELCDIS</v>
      </c>
      <c r="C58" s="485" t="str">
        <f t="shared" si="28"/>
        <v>ELCC</v>
      </c>
      <c r="D58" s="151" t="str">
        <f t="shared" si="21"/>
        <v/>
      </c>
      <c r="E58" s="151" t="str">
        <f t="shared" si="21"/>
        <v/>
      </c>
      <c r="F58" s="151" t="str">
        <f t="shared" si="21"/>
        <v/>
      </c>
      <c r="G58" s="151" t="str">
        <f t="shared" si="21"/>
        <v/>
      </c>
      <c r="H58" s="151" t="str">
        <f t="shared" si="21"/>
        <v/>
      </c>
      <c r="I58" s="151" t="str">
        <f t="shared" si="21"/>
        <v/>
      </c>
      <c r="J58" s="151" t="str">
        <f t="shared" si="21"/>
        <v/>
      </c>
      <c r="K58" s="151" t="str">
        <f t="shared" si="21"/>
        <v/>
      </c>
      <c r="L58" s="151" t="str">
        <f t="shared" si="21"/>
        <v/>
      </c>
      <c r="M58" s="151" t="str">
        <f t="shared" si="21"/>
        <v/>
      </c>
      <c r="N58" s="151" t="str">
        <f t="shared" si="22"/>
        <v/>
      </c>
      <c r="O58" s="151">
        <f t="shared" si="22"/>
        <v>5.1999999999999998E-2</v>
      </c>
      <c r="P58" s="151" t="str">
        <f t="shared" si="22"/>
        <v/>
      </c>
      <c r="Q58" s="151" t="str">
        <f t="shared" si="22"/>
        <v/>
      </c>
      <c r="R58" s="151" t="str">
        <f t="shared" si="22"/>
        <v/>
      </c>
      <c r="S58" s="151" t="str">
        <f t="shared" si="22"/>
        <v/>
      </c>
      <c r="T58" s="151" t="str">
        <f t="shared" si="22"/>
        <v/>
      </c>
      <c r="U58" s="151" t="str">
        <f t="shared" si="22"/>
        <v/>
      </c>
      <c r="V58" s="151" t="str">
        <f t="shared" si="22"/>
        <v/>
      </c>
      <c r="W58" s="151"/>
      <c r="X58" s="163">
        <v>2</v>
      </c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486"/>
      <c r="AT58" s="486"/>
      <c r="AU58" s="486"/>
      <c r="AV58" s="486"/>
      <c r="AW58" s="486"/>
      <c r="AX58" s="485"/>
      <c r="AY58" s="487"/>
      <c r="AZ58" s="487"/>
      <c r="BA58" s="485"/>
      <c r="BB58" s="487"/>
      <c r="BC58" s="487"/>
      <c r="BD58" s="2"/>
      <c r="BE58" s="487"/>
      <c r="BF58" s="487"/>
      <c r="BG58" s="485"/>
      <c r="BH58" s="485"/>
      <c r="BI58" s="485"/>
      <c r="BJ58" s="485"/>
      <c r="BK58" s="485"/>
    </row>
    <row r="59" spans="1:63">
      <c r="A59" s="485" t="str">
        <f t="shared" si="8"/>
        <v>EPPPea_00_ST-WO</v>
      </c>
      <c r="B59" s="485" t="str">
        <f t="shared" ref="B59:C59" si="29">C22</f>
        <v>ELCPEA</v>
      </c>
      <c r="C59" s="485" t="str">
        <f t="shared" si="29"/>
        <v>ELCC</v>
      </c>
      <c r="D59" s="151" t="str">
        <f t="shared" si="21"/>
        <v/>
      </c>
      <c r="E59" s="151" t="str">
        <f t="shared" si="21"/>
        <v/>
      </c>
      <c r="F59" s="151" t="str">
        <f t="shared" si="21"/>
        <v/>
      </c>
      <c r="G59" s="151" t="str">
        <f t="shared" si="21"/>
        <v/>
      </c>
      <c r="H59" s="151" t="str">
        <f t="shared" si="21"/>
        <v/>
      </c>
      <c r="I59" s="151" t="str">
        <f t="shared" si="21"/>
        <v/>
      </c>
      <c r="J59" s="151" t="str">
        <f t="shared" si="21"/>
        <v/>
      </c>
      <c r="K59" s="151" t="str">
        <f t="shared" si="21"/>
        <v/>
      </c>
      <c r="L59" s="151" t="str">
        <f t="shared" si="21"/>
        <v/>
      </c>
      <c r="M59" s="151" t="str">
        <f t="shared" si="21"/>
        <v/>
      </c>
      <c r="N59" s="151" t="str">
        <f t="shared" si="22"/>
        <v/>
      </c>
      <c r="O59" s="151" t="str">
        <f t="shared" si="22"/>
        <v/>
      </c>
      <c r="P59" s="151" t="str">
        <f t="shared" si="22"/>
        <v/>
      </c>
      <c r="Q59" s="151">
        <f t="shared" si="22"/>
        <v>0.13700000000000001</v>
      </c>
      <c r="R59" s="151" t="str">
        <f t="shared" si="22"/>
        <v/>
      </c>
      <c r="S59" s="151" t="str">
        <f t="shared" si="22"/>
        <v/>
      </c>
      <c r="T59" s="151" t="str">
        <f t="shared" si="22"/>
        <v/>
      </c>
      <c r="U59" s="151" t="str">
        <f t="shared" si="22"/>
        <v/>
      </c>
      <c r="V59" s="151" t="str">
        <f t="shared" si="22"/>
        <v/>
      </c>
      <c r="W59" s="151"/>
      <c r="X59" s="163">
        <v>2</v>
      </c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486"/>
      <c r="AT59" s="486"/>
      <c r="AU59" s="486"/>
      <c r="AV59" s="486"/>
      <c r="AW59" s="486"/>
      <c r="AX59" s="485"/>
      <c r="AY59" s="487"/>
      <c r="AZ59" s="487"/>
      <c r="BA59" s="485"/>
      <c r="BB59" s="487"/>
      <c r="BC59" s="487"/>
      <c r="BD59" s="2"/>
      <c r="BE59" s="487"/>
      <c r="BF59" s="487"/>
      <c r="BG59" s="485"/>
      <c r="BH59" s="485"/>
      <c r="BI59" s="485"/>
      <c r="BJ59" s="485"/>
      <c r="BK59" s="485"/>
    </row>
    <row r="60" spans="1:63">
      <c r="A60" s="485" t="str">
        <f t="shared" si="8"/>
        <v>EPPGas_00_CCGT-DB</v>
      </c>
      <c r="B60" s="485" t="str">
        <f t="shared" ref="B60:C60" si="30">C23</f>
        <v>ELCGAS</v>
      </c>
      <c r="C60" s="485" t="str">
        <f t="shared" si="30"/>
        <v>ELCC</v>
      </c>
      <c r="D60" s="151" t="str">
        <f t="shared" si="21"/>
        <v/>
      </c>
      <c r="E60" s="151" t="str">
        <f t="shared" si="21"/>
        <v/>
      </c>
      <c r="F60" s="151" t="str">
        <f t="shared" si="21"/>
        <v/>
      </c>
      <c r="G60" s="151" t="str">
        <f t="shared" si="21"/>
        <v/>
      </c>
      <c r="H60" s="151" t="str">
        <f t="shared" si="21"/>
        <v/>
      </c>
      <c r="I60" s="151" t="str">
        <f t="shared" si="21"/>
        <v/>
      </c>
      <c r="J60" s="151" t="str">
        <f t="shared" si="21"/>
        <v/>
      </c>
      <c r="K60" s="151" t="str">
        <f t="shared" si="21"/>
        <v/>
      </c>
      <c r="L60" s="151" t="str">
        <f t="shared" si="21"/>
        <v/>
      </c>
      <c r="M60" s="151" t="str">
        <f t="shared" si="21"/>
        <v/>
      </c>
      <c r="N60" s="151">
        <f t="shared" si="22"/>
        <v>0.40300000000000002</v>
      </c>
      <c r="O60" s="151" t="str">
        <f t="shared" si="22"/>
        <v/>
      </c>
      <c r="P60" s="151" t="str">
        <f t="shared" si="22"/>
        <v/>
      </c>
      <c r="Q60" s="151" t="str">
        <f t="shared" si="22"/>
        <v/>
      </c>
      <c r="R60" s="151" t="str">
        <f t="shared" si="22"/>
        <v/>
      </c>
      <c r="S60" s="151" t="str">
        <f t="shared" si="22"/>
        <v/>
      </c>
      <c r="T60" s="151" t="str">
        <f t="shared" si="22"/>
        <v/>
      </c>
      <c r="U60" s="151" t="str">
        <f t="shared" si="22"/>
        <v/>
      </c>
      <c r="V60" s="151" t="str">
        <f t="shared" si="22"/>
        <v/>
      </c>
      <c r="W60" s="151"/>
      <c r="X60" s="163">
        <v>2</v>
      </c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486"/>
      <c r="AT60" s="486"/>
      <c r="AU60" s="486"/>
      <c r="AV60" s="486"/>
      <c r="AW60" s="486"/>
      <c r="AX60" s="485"/>
      <c r="AY60" s="487"/>
      <c r="AZ60" s="487"/>
      <c r="BA60" s="485"/>
      <c r="BB60" s="487"/>
      <c r="BC60" s="487"/>
      <c r="BD60" s="2"/>
      <c r="BE60" s="487"/>
      <c r="BF60" s="487"/>
      <c r="BG60" s="485"/>
      <c r="BH60" s="485"/>
      <c r="BI60" s="485"/>
      <c r="BJ60" s="485"/>
      <c r="BK60" s="485"/>
    </row>
    <row r="61" spans="1:63">
      <c r="A61" s="485" t="str">
        <f t="shared" si="8"/>
        <v>EPPGas_00_CCGT-TY</v>
      </c>
      <c r="B61" s="485" t="str">
        <f t="shared" ref="B61:C61" si="31">C24</f>
        <v>ELCGAS</v>
      </c>
      <c r="C61" s="485" t="str">
        <f t="shared" si="31"/>
        <v>ELCC</v>
      </c>
      <c r="D61" s="151" t="str">
        <f t="shared" si="21"/>
        <v/>
      </c>
      <c r="E61" s="151" t="str">
        <f t="shared" si="21"/>
        <v/>
      </c>
      <c r="F61" s="151" t="str">
        <f t="shared" si="21"/>
        <v/>
      </c>
      <c r="G61" s="151" t="str">
        <f t="shared" si="21"/>
        <v/>
      </c>
      <c r="H61" s="151" t="str">
        <f t="shared" si="21"/>
        <v/>
      </c>
      <c r="I61" s="151" t="str">
        <f t="shared" si="21"/>
        <v/>
      </c>
      <c r="J61" s="151" t="str">
        <f t="shared" si="21"/>
        <v/>
      </c>
      <c r="K61" s="151" t="str">
        <f t="shared" si="21"/>
        <v/>
      </c>
      <c r="L61" s="151" t="str">
        <f t="shared" si="21"/>
        <v/>
      </c>
      <c r="M61" s="151" t="str">
        <f t="shared" si="21"/>
        <v/>
      </c>
      <c r="N61" s="151" t="str">
        <f t="shared" si="22"/>
        <v/>
      </c>
      <c r="O61" s="151" t="str">
        <f t="shared" si="22"/>
        <v/>
      </c>
      <c r="P61" s="151" t="str">
        <f t="shared" si="22"/>
        <v/>
      </c>
      <c r="Q61" s="151" t="str">
        <f t="shared" si="22"/>
        <v/>
      </c>
      <c r="R61" s="151">
        <f t="shared" si="22"/>
        <v>0.38400000000000001</v>
      </c>
      <c r="S61" s="151" t="str">
        <f t="shared" si="22"/>
        <v/>
      </c>
      <c r="T61" s="151" t="str">
        <f t="shared" si="22"/>
        <v/>
      </c>
      <c r="U61" s="151" t="str">
        <f t="shared" si="22"/>
        <v/>
      </c>
      <c r="V61" s="151" t="str">
        <f t="shared" si="22"/>
        <v/>
      </c>
      <c r="W61" s="151"/>
      <c r="X61" s="163">
        <v>2</v>
      </c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486"/>
      <c r="AT61" s="486"/>
      <c r="AU61" s="486"/>
      <c r="AV61" s="486"/>
      <c r="AW61" s="486"/>
      <c r="AX61" s="485"/>
      <c r="AY61" s="487"/>
      <c r="AZ61" s="487"/>
      <c r="BA61" s="485"/>
      <c r="BB61" s="487"/>
      <c r="BC61" s="487"/>
      <c r="BD61" s="2"/>
      <c r="BE61" s="487"/>
      <c r="BF61" s="487"/>
      <c r="BG61" s="485"/>
      <c r="BH61" s="485"/>
      <c r="BI61" s="485"/>
      <c r="BJ61" s="485"/>
      <c r="BK61" s="485"/>
    </row>
    <row r="62" spans="1:63">
      <c r="A62" s="485" t="str">
        <f t="shared" si="8"/>
        <v>EPPGas_00_CCGT-HN</v>
      </c>
      <c r="B62" s="485" t="str">
        <f t="shared" ref="B62:C62" si="32">C25</f>
        <v>ELCGAS</v>
      </c>
      <c r="C62" s="485" t="str">
        <f t="shared" si="32"/>
        <v>ELCC</v>
      </c>
      <c r="D62" s="151" t="str">
        <f t="shared" ref="D62:M69" si="33">IF(SUMIFS($J$5:$J$32,$A$5:$A$32,$A62,$H$5:$H$32,D$40)=0,"",SUMIFS($J$5:$J$32,$A$5:$A$32,$A62,$H$5:$H$32,D$40))</f>
        <v/>
      </c>
      <c r="E62" s="151" t="str">
        <f t="shared" si="33"/>
        <v/>
      </c>
      <c r="F62" s="151" t="str">
        <f t="shared" si="33"/>
        <v/>
      </c>
      <c r="G62" s="151" t="str">
        <f t="shared" si="33"/>
        <v/>
      </c>
      <c r="H62" s="151" t="str">
        <f t="shared" si="33"/>
        <v/>
      </c>
      <c r="I62" s="151" t="str">
        <f t="shared" si="33"/>
        <v/>
      </c>
      <c r="J62" s="151" t="str">
        <f t="shared" si="33"/>
        <v/>
      </c>
      <c r="K62" s="151" t="str">
        <f t="shared" si="33"/>
        <v/>
      </c>
      <c r="L62" s="151" t="str">
        <f t="shared" si="33"/>
        <v/>
      </c>
      <c r="M62" s="151" t="str">
        <f t="shared" si="33"/>
        <v/>
      </c>
      <c r="N62" s="151" t="str">
        <f t="shared" ref="N62:V69" si="34">IF(SUMIFS($J$5:$J$32,$A$5:$A$32,$A62,$H$5:$H$32,N$40)=0,"",SUMIFS($J$5:$J$32,$A$5:$A$32,$A62,$H$5:$H$32,N$40))</f>
        <v/>
      </c>
      <c r="O62" s="151" t="str">
        <f t="shared" si="34"/>
        <v/>
      </c>
      <c r="P62" s="151" t="str">
        <f t="shared" si="34"/>
        <v/>
      </c>
      <c r="Q62" s="151" t="str">
        <f t="shared" si="34"/>
        <v/>
      </c>
      <c r="R62" s="151" t="str">
        <f t="shared" si="34"/>
        <v/>
      </c>
      <c r="S62" s="151">
        <f t="shared" si="34"/>
        <v>0.39900000000000002</v>
      </c>
      <c r="T62" s="151" t="str">
        <f t="shared" si="34"/>
        <v/>
      </c>
      <c r="U62" s="151" t="str">
        <f t="shared" si="34"/>
        <v/>
      </c>
      <c r="V62" s="151" t="str">
        <f t="shared" si="34"/>
        <v/>
      </c>
      <c r="W62" s="151"/>
      <c r="X62" s="163">
        <v>2</v>
      </c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486"/>
      <c r="AT62" s="486"/>
      <c r="AU62" s="486"/>
      <c r="AV62" s="486"/>
      <c r="AW62" s="486"/>
      <c r="AX62" s="485"/>
      <c r="AY62" s="487"/>
      <c r="AZ62" s="487"/>
      <c r="BA62" s="485"/>
      <c r="BB62" s="487"/>
      <c r="BC62" s="487"/>
      <c r="BD62" s="2"/>
      <c r="BE62" s="487"/>
      <c r="BF62" s="487"/>
      <c r="BG62" s="485"/>
      <c r="BH62" s="485"/>
      <c r="BI62" s="485"/>
      <c r="BJ62" s="485"/>
      <c r="BK62" s="485"/>
    </row>
    <row r="63" spans="1:63">
      <c r="A63" s="485" t="str">
        <f t="shared" si="8"/>
        <v>EPPGas_00_CCGT-HNC</v>
      </c>
      <c r="B63" s="485" t="str">
        <f t="shared" ref="B63:C63" si="35">C26</f>
        <v>ELCGAS</v>
      </c>
      <c r="C63" s="485" t="str">
        <f t="shared" si="35"/>
        <v>ELCC</v>
      </c>
      <c r="D63" s="151" t="str">
        <f t="shared" si="33"/>
        <v/>
      </c>
      <c r="E63" s="151" t="str">
        <f t="shared" si="33"/>
        <v/>
      </c>
      <c r="F63" s="151" t="str">
        <f t="shared" si="33"/>
        <v/>
      </c>
      <c r="G63" s="151" t="str">
        <f t="shared" si="33"/>
        <v/>
      </c>
      <c r="H63" s="151" t="str">
        <f t="shared" si="33"/>
        <v/>
      </c>
      <c r="I63" s="151" t="str">
        <f t="shared" si="33"/>
        <v/>
      </c>
      <c r="J63" s="151" t="str">
        <f t="shared" si="33"/>
        <v/>
      </c>
      <c r="K63" s="151" t="str">
        <f t="shared" si="33"/>
        <v/>
      </c>
      <c r="L63" s="151" t="str">
        <f t="shared" si="33"/>
        <v/>
      </c>
      <c r="M63" s="151" t="str">
        <f t="shared" si="33"/>
        <v/>
      </c>
      <c r="N63" s="151">
        <f t="shared" si="34"/>
        <v>0.34100000000000003</v>
      </c>
      <c r="O63" s="151" t="str">
        <f t="shared" si="34"/>
        <v/>
      </c>
      <c r="P63" s="151" t="str">
        <f t="shared" si="34"/>
        <v/>
      </c>
      <c r="Q63" s="151" t="str">
        <f t="shared" si="34"/>
        <v/>
      </c>
      <c r="R63" s="151" t="str">
        <f t="shared" si="34"/>
        <v/>
      </c>
      <c r="S63" s="151" t="str">
        <f t="shared" si="34"/>
        <v/>
      </c>
      <c r="T63" s="151" t="str">
        <f t="shared" si="34"/>
        <v/>
      </c>
      <c r="U63" s="151" t="str">
        <f t="shared" si="34"/>
        <v/>
      </c>
      <c r="V63" s="151" t="str">
        <f t="shared" si="34"/>
        <v/>
      </c>
      <c r="W63" s="151"/>
      <c r="X63" s="163">
        <v>2</v>
      </c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486"/>
      <c r="AT63" s="486"/>
      <c r="AU63" s="486"/>
      <c r="AV63" s="486"/>
      <c r="AW63" s="486"/>
      <c r="AX63" s="485"/>
      <c r="AY63" s="487"/>
      <c r="AZ63" s="487"/>
      <c r="BA63" s="485"/>
      <c r="BB63" s="487"/>
      <c r="BC63" s="487"/>
      <c r="BD63" s="2"/>
      <c r="BE63" s="487"/>
      <c r="BF63" s="487"/>
      <c r="BG63" s="485"/>
      <c r="BH63" s="485"/>
      <c r="BI63" s="485"/>
      <c r="BJ63" s="485"/>
      <c r="BK63" s="485"/>
    </row>
    <row r="64" spans="1:63">
      <c r="A64" s="485" t="str">
        <f t="shared" si="8"/>
        <v>EPPGas_00_CCGT-ADC</v>
      </c>
      <c r="B64" s="485" t="str">
        <f t="shared" ref="B64:C64" si="36">C27</f>
        <v>ELCGAS</v>
      </c>
      <c r="C64" s="485" t="str">
        <f t="shared" si="36"/>
        <v>ELCC</v>
      </c>
      <c r="D64" s="151" t="str">
        <f t="shared" si="33"/>
        <v/>
      </c>
      <c r="E64" s="151" t="str">
        <f t="shared" si="33"/>
        <v/>
      </c>
      <c r="F64" s="151" t="str">
        <f t="shared" si="33"/>
        <v/>
      </c>
      <c r="G64" s="151" t="str">
        <f t="shared" si="33"/>
        <v/>
      </c>
      <c r="H64" s="151" t="str">
        <f t="shared" si="33"/>
        <v/>
      </c>
      <c r="I64" s="151" t="str">
        <f t="shared" si="33"/>
        <v/>
      </c>
      <c r="J64" s="151" t="str">
        <f t="shared" si="33"/>
        <v/>
      </c>
      <c r="K64" s="151" t="str">
        <f t="shared" si="33"/>
        <v/>
      </c>
      <c r="L64" s="151" t="str">
        <f t="shared" si="33"/>
        <v/>
      </c>
      <c r="M64" s="151" t="str">
        <f t="shared" si="33"/>
        <v/>
      </c>
      <c r="N64" s="151" t="str">
        <f t="shared" si="34"/>
        <v/>
      </c>
      <c r="O64" s="151" t="str">
        <f t="shared" si="34"/>
        <v/>
      </c>
      <c r="P64" s="151" t="str">
        <f t="shared" si="34"/>
        <v/>
      </c>
      <c r="Q64" s="151" t="str">
        <f t="shared" si="34"/>
        <v/>
      </c>
      <c r="R64" s="151" t="str">
        <f t="shared" si="34"/>
        <v/>
      </c>
      <c r="S64" s="151" t="str">
        <f t="shared" si="34"/>
        <v/>
      </c>
      <c r="T64" s="151">
        <f t="shared" si="34"/>
        <v>0.432</v>
      </c>
      <c r="U64" s="151" t="str">
        <f t="shared" si="34"/>
        <v/>
      </c>
      <c r="V64" s="151" t="str">
        <f t="shared" si="34"/>
        <v/>
      </c>
      <c r="W64" s="151"/>
      <c r="X64" s="163">
        <v>2</v>
      </c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486"/>
      <c r="AT64" s="486"/>
      <c r="AU64" s="486"/>
      <c r="AV64" s="486"/>
      <c r="AW64" s="486"/>
      <c r="AX64" s="485"/>
      <c r="AY64" s="487"/>
      <c r="AZ64" s="487"/>
      <c r="BA64" s="485"/>
      <c r="BB64" s="487"/>
      <c r="BC64" s="487"/>
      <c r="BD64" s="2"/>
      <c r="BE64" s="487"/>
      <c r="BF64" s="487"/>
      <c r="BG64" s="485"/>
      <c r="BH64" s="485"/>
      <c r="BI64" s="485"/>
      <c r="BJ64" s="485"/>
      <c r="BK64" s="485"/>
    </row>
    <row r="65" spans="1:64">
      <c r="A65" s="485" t="str">
        <f t="shared" si="8"/>
        <v>EPPGas_00_CCGT-WG</v>
      </c>
      <c r="B65" s="485" t="str">
        <f t="shared" ref="B65:C65" si="37">C28</f>
        <v>ELCGAS</v>
      </c>
      <c r="C65" s="485" t="str">
        <f t="shared" si="37"/>
        <v>ELCC</v>
      </c>
      <c r="D65" s="151" t="str">
        <f t="shared" si="33"/>
        <v/>
      </c>
      <c r="E65" s="151" t="str">
        <f t="shared" si="33"/>
        <v/>
      </c>
      <c r="F65" s="151" t="str">
        <f t="shared" si="33"/>
        <v/>
      </c>
      <c r="G65" s="151" t="str">
        <f t="shared" si="33"/>
        <v/>
      </c>
      <c r="H65" s="151" t="str">
        <f t="shared" si="33"/>
        <v/>
      </c>
      <c r="I65" s="151" t="str">
        <f t="shared" si="33"/>
        <v/>
      </c>
      <c r="J65" s="151" t="str">
        <f t="shared" si="33"/>
        <v/>
      </c>
      <c r="K65" s="151" t="str">
        <f t="shared" si="33"/>
        <v/>
      </c>
      <c r="L65" s="151" t="str">
        <f t="shared" si="33"/>
        <v/>
      </c>
      <c r="M65" s="151" t="str">
        <f t="shared" si="33"/>
        <v/>
      </c>
      <c r="N65" s="151" t="str">
        <f t="shared" si="34"/>
        <v/>
      </c>
      <c r="O65" s="151" t="str">
        <f t="shared" si="34"/>
        <v/>
      </c>
      <c r="P65" s="151" t="str">
        <f t="shared" si="34"/>
        <v/>
      </c>
      <c r="Q65" s="151" t="str">
        <f t="shared" si="34"/>
        <v/>
      </c>
      <c r="R65" s="151" t="str">
        <f t="shared" si="34"/>
        <v/>
      </c>
      <c r="S65" s="151" t="str">
        <f t="shared" si="34"/>
        <v/>
      </c>
      <c r="T65" s="151">
        <f t="shared" si="34"/>
        <v>0.439</v>
      </c>
      <c r="U65" s="151" t="str">
        <f t="shared" si="34"/>
        <v/>
      </c>
      <c r="V65" s="151" t="str">
        <f t="shared" si="34"/>
        <v/>
      </c>
      <c r="W65" s="151"/>
      <c r="X65" s="163">
        <v>2</v>
      </c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486"/>
      <c r="AT65" s="486"/>
      <c r="AU65" s="486"/>
      <c r="AV65" s="486"/>
      <c r="AW65" s="486"/>
      <c r="AX65" s="485"/>
      <c r="AY65" s="487"/>
      <c r="AZ65" s="487"/>
      <c r="BA65" s="485"/>
      <c r="BB65" s="487"/>
      <c r="BC65" s="487"/>
      <c r="BD65" s="2"/>
      <c r="BE65" s="487"/>
      <c r="BF65" s="487"/>
      <c r="BG65" s="485"/>
      <c r="BH65" s="485"/>
      <c r="BI65" s="485"/>
      <c r="BJ65" s="485"/>
      <c r="BK65" s="485"/>
      <c r="BL65" s="487"/>
    </row>
    <row r="66" spans="1:64">
      <c r="A66" s="485" t="str">
        <f t="shared" si="8"/>
        <v>EPPDis_00_OCGT-ED</v>
      </c>
      <c r="B66" s="485" t="str">
        <f t="shared" ref="B66:C66" si="38">C29</f>
        <v>ELCDIS</v>
      </c>
      <c r="C66" s="485" t="str">
        <f t="shared" si="38"/>
        <v>ELCC</v>
      </c>
      <c r="D66" s="151" t="str">
        <f t="shared" si="33"/>
        <v/>
      </c>
      <c r="E66" s="151" t="str">
        <f t="shared" si="33"/>
        <v/>
      </c>
      <c r="F66" s="151" t="str">
        <f t="shared" si="33"/>
        <v/>
      </c>
      <c r="G66" s="151" t="str">
        <f t="shared" si="33"/>
        <v/>
      </c>
      <c r="H66" s="151" t="str">
        <f t="shared" si="33"/>
        <v/>
      </c>
      <c r="I66" s="151" t="str">
        <f t="shared" si="33"/>
        <v/>
      </c>
      <c r="J66" s="151" t="str">
        <f t="shared" si="33"/>
        <v/>
      </c>
      <c r="K66" s="151" t="str">
        <f t="shared" si="33"/>
        <v/>
      </c>
      <c r="L66" s="151" t="str">
        <f t="shared" si="33"/>
        <v/>
      </c>
      <c r="M66" s="151" t="str">
        <f t="shared" si="33"/>
        <v/>
      </c>
      <c r="N66" s="151" t="str">
        <f t="shared" si="34"/>
        <v/>
      </c>
      <c r="O66" s="151" t="str">
        <f t="shared" si="34"/>
        <v/>
      </c>
      <c r="P66" s="151" t="str">
        <f t="shared" si="34"/>
        <v/>
      </c>
      <c r="Q66" s="151" t="str">
        <f t="shared" si="34"/>
        <v/>
      </c>
      <c r="R66" s="151" t="str">
        <f t="shared" si="34"/>
        <v/>
      </c>
      <c r="S66" s="151" t="str">
        <f t="shared" si="34"/>
        <v/>
      </c>
      <c r="T66" s="151">
        <f t="shared" si="34"/>
        <v>0.11600000000000001</v>
      </c>
      <c r="U66" s="151" t="str">
        <f t="shared" si="34"/>
        <v/>
      </c>
      <c r="V66" s="151" t="str">
        <f t="shared" si="34"/>
        <v/>
      </c>
      <c r="W66" s="151"/>
      <c r="X66" s="163">
        <v>2</v>
      </c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486"/>
      <c r="AT66" s="486"/>
      <c r="AU66" s="486"/>
      <c r="AV66" s="486"/>
      <c r="AW66" s="486"/>
      <c r="AX66" s="485"/>
      <c r="AY66" s="487"/>
      <c r="AZ66" s="487"/>
      <c r="BA66" s="485"/>
      <c r="BB66" s="487"/>
      <c r="BC66" s="487"/>
      <c r="BD66" s="2"/>
      <c r="BE66" s="487"/>
      <c r="BF66" s="487"/>
      <c r="BG66" s="485"/>
      <c r="BH66" s="485"/>
      <c r="BI66" s="485"/>
      <c r="BJ66" s="485"/>
      <c r="BK66" s="485"/>
      <c r="BL66" s="487"/>
    </row>
    <row r="67" spans="1:64">
      <c r="A67" s="485" t="str">
        <f t="shared" si="8"/>
        <v>EPPDis_00_OCGT-TP3</v>
      </c>
      <c r="B67" s="485" t="str">
        <f t="shared" ref="B67:C67" si="39">C30</f>
        <v>ELCDIS</v>
      </c>
      <c r="C67" s="485" t="str">
        <f t="shared" si="39"/>
        <v>ELCC</v>
      </c>
      <c r="D67" s="151" t="str">
        <f t="shared" si="33"/>
        <v/>
      </c>
      <c r="E67" s="151" t="str">
        <f t="shared" si="33"/>
        <v/>
      </c>
      <c r="F67" s="151" t="str">
        <f t="shared" si="33"/>
        <v/>
      </c>
      <c r="G67" s="151" t="str">
        <f t="shared" si="33"/>
        <v/>
      </c>
      <c r="H67" s="151" t="str">
        <f t="shared" si="33"/>
        <v/>
      </c>
      <c r="I67" s="151" t="str">
        <f t="shared" si="33"/>
        <v/>
      </c>
      <c r="J67" s="151" t="str">
        <f t="shared" si="33"/>
        <v/>
      </c>
      <c r="K67" s="151" t="str">
        <f t="shared" si="33"/>
        <v/>
      </c>
      <c r="L67" s="151" t="str">
        <f t="shared" si="33"/>
        <v/>
      </c>
      <c r="M67" s="151" t="str">
        <f t="shared" si="33"/>
        <v/>
      </c>
      <c r="N67" s="151" t="str">
        <f t="shared" si="34"/>
        <v/>
      </c>
      <c r="O67" s="151">
        <f t="shared" si="34"/>
        <v>5.1999999999999998E-2</v>
      </c>
      <c r="P67" s="151" t="str">
        <f t="shared" si="34"/>
        <v/>
      </c>
      <c r="Q67" s="151" t="str">
        <f t="shared" si="34"/>
        <v/>
      </c>
      <c r="R67" s="151" t="str">
        <f t="shared" si="34"/>
        <v/>
      </c>
      <c r="S67" s="151" t="str">
        <f t="shared" si="34"/>
        <v/>
      </c>
      <c r="T67" s="151" t="str">
        <f t="shared" si="34"/>
        <v/>
      </c>
      <c r="U67" s="151" t="str">
        <f t="shared" si="34"/>
        <v/>
      </c>
      <c r="V67" s="151" t="str">
        <f t="shared" si="34"/>
        <v/>
      </c>
      <c r="W67" s="151"/>
      <c r="X67" s="163">
        <v>2</v>
      </c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486"/>
      <c r="AT67" s="486"/>
      <c r="AU67" s="486"/>
      <c r="AV67" s="486"/>
      <c r="AW67" s="486"/>
      <c r="AX67" s="485"/>
      <c r="AY67" s="487"/>
      <c r="AZ67" s="487"/>
      <c r="BA67" s="485"/>
      <c r="BB67" s="487"/>
      <c r="BC67" s="487"/>
      <c r="BD67" s="2"/>
      <c r="BE67" s="487"/>
      <c r="BF67" s="487"/>
      <c r="BG67" s="485"/>
      <c r="BH67" s="485"/>
      <c r="BI67" s="485"/>
      <c r="BJ67" s="485"/>
      <c r="BK67" s="485"/>
      <c r="BL67" s="487"/>
    </row>
    <row r="68" spans="1:64">
      <c r="A68" s="485" t="str">
        <f t="shared" si="8"/>
        <v>EPPMsw_00_ST-Meath</v>
      </c>
      <c r="B68" s="485" t="str">
        <f t="shared" ref="B68:C68" si="40">C31</f>
        <v>ELCMSW</v>
      </c>
      <c r="C68" s="485" t="str">
        <f t="shared" si="40"/>
        <v>ELCC</v>
      </c>
      <c r="D68" s="151" t="str">
        <f t="shared" si="33"/>
        <v/>
      </c>
      <c r="E68" s="151" t="str">
        <f t="shared" si="33"/>
        <v/>
      </c>
      <c r="F68" s="151" t="str">
        <f t="shared" si="33"/>
        <v/>
      </c>
      <c r="G68" s="151" t="str">
        <f t="shared" si="33"/>
        <v/>
      </c>
      <c r="H68" s="151" t="str">
        <f t="shared" si="33"/>
        <v/>
      </c>
      <c r="I68" s="151" t="str">
        <f t="shared" si="33"/>
        <v/>
      </c>
      <c r="J68" s="151" t="str">
        <f t="shared" si="33"/>
        <v/>
      </c>
      <c r="K68" s="151" t="str">
        <f t="shared" si="33"/>
        <v/>
      </c>
      <c r="L68" s="151" t="str">
        <f t="shared" si="33"/>
        <v/>
      </c>
      <c r="M68" s="151" t="str">
        <f t="shared" si="33"/>
        <v/>
      </c>
      <c r="N68" s="151" t="str">
        <f t="shared" si="34"/>
        <v/>
      </c>
      <c r="O68" s="151" t="str">
        <f t="shared" si="34"/>
        <v/>
      </c>
      <c r="P68" s="151" t="str">
        <f t="shared" si="34"/>
        <v/>
      </c>
      <c r="Q68" s="151" t="str">
        <f t="shared" si="34"/>
        <v/>
      </c>
      <c r="R68" s="151" t="str">
        <f t="shared" si="34"/>
        <v/>
      </c>
      <c r="S68" s="151" t="str">
        <f t="shared" si="34"/>
        <v/>
      </c>
      <c r="T68" s="151" t="str">
        <f t="shared" si="34"/>
        <v/>
      </c>
      <c r="U68" s="151">
        <f t="shared" si="34"/>
        <v>1.4999999999999999E-2</v>
      </c>
      <c r="V68" s="151" t="str">
        <f t="shared" si="34"/>
        <v/>
      </c>
      <c r="W68" s="151"/>
      <c r="X68" s="163">
        <v>2</v>
      </c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486"/>
      <c r="AT68" s="486"/>
      <c r="AU68" s="486"/>
      <c r="AV68" s="486"/>
      <c r="AW68" s="486"/>
      <c r="AX68" s="485"/>
      <c r="AY68" s="487"/>
      <c r="AZ68" s="487"/>
      <c r="BA68" s="485"/>
      <c r="BB68" s="487"/>
      <c r="BC68" s="487"/>
      <c r="BD68" s="2"/>
      <c r="BE68" s="487"/>
      <c r="BF68" s="487"/>
      <c r="BG68" s="485"/>
      <c r="BH68" s="485"/>
      <c r="BI68" s="485"/>
      <c r="BJ68" s="485"/>
      <c r="BK68" s="485"/>
      <c r="BL68" s="487"/>
    </row>
    <row r="69" spans="1:64">
      <c r="A69" s="485" t="str">
        <f t="shared" si="8"/>
        <v>EPPGas_00_CCGT-GI</v>
      </c>
      <c r="B69" s="485" t="str">
        <f t="shared" ref="B69:C69" si="41">C32</f>
        <v>ELCGAS</v>
      </c>
      <c r="C69" s="485" t="str">
        <f t="shared" si="41"/>
        <v>ELCC</v>
      </c>
      <c r="D69" s="151" t="str">
        <f t="shared" si="33"/>
        <v/>
      </c>
      <c r="E69" s="151" t="str">
        <f t="shared" si="33"/>
        <v/>
      </c>
      <c r="F69" s="151" t="str">
        <f t="shared" si="33"/>
        <v/>
      </c>
      <c r="G69" s="151" t="str">
        <f t="shared" si="33"/>
        <v/>
      </c>
      <c r="H69" s="151" t="str">
        <f t="shared" si="33"/>
        <v/>
      </c>
      <c r="I69" s="151" t="str">
        <f t="shared" si="33"/>
        <v/>
      </c>
      <c r="J69" s="151" t="str">
        <f t="shared" si="33"/>
        <v/>
      </c>
      <c r="K69" s="151" t="str">
        <f t="shared" si="33"/>
        <v/>
      </c>
      <c r="L69" s="151" t="str">
        <f t="shared" si="33"/>
        <v/>
      </c>
      <c r="M69" s="151" t="str">
        <f t="shared" si="33"/>
        <v/>
      </c>
      <c r="N69" s="151" t="str">
        <f t="shared" si="34"/>
        <v/>
      </c>
      <c r="O69" s="151" t="str">
        <f t="shared" si="34"/>
        <v/>
      </c>
      <c r="P69" s="151" t="str">
        <f t="shared" si="34"/>
        <v/>
      </c>
      <c r="Q69" s="151" t="str">
        <f t="shared" si="34"/>
        <v/>
      </c>
      <c r="R69" s="151" t="str">
        <f t="shared" si="34"/>
        <v/>
      </c>
      <c r="S69" s="151" t="str">
        <f t="shared" si="34"/>
        <v/>
      </c>
      <c r="T69" s="151" t="str">
        <f t="shared" si="34"/>
        <v/>
      </c>
      <c r="U69" s="151" t="str">
        <f t="shared" si="34"/>
        <v/>
      </c>
      <c r="V69" s="151" t="str">
        <f t="shared" si="34"/>
        <v/>
      </c>
      <c r="W69" s="151">
        <f>'ELC-CHP_Generators'!AI60/1000</f>
        <v>0.43099999999999999</v>
      </c>
      <c r="X69" s="163">
        <v>2</v>
      </c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486"/>
      <c r="AT69" s="486"/>
      <c r="AU69" s="486"/>
      <c r="AV69" s="486"/>
      <c r="AW69" s="486"/>
      <c r="AX69" s="485"/>
      <c r="AY69" s="487"/>
      <c r="AZ69" s="487"/>
      <c r="BA69" s="485"/>
      <c r="BB69" s="487"/>
      <c r="BC69" s="487"/>
      <c r="BD69" s="2"/>
      <c r="BE69" s="487"/>
      <c r="BF69" s="487"/>
      <c r="BG69" s="485"/>
      <c r="BH69" s="485"/>
      <c r="BI69" s="485"/>
      <c r="BJ69" s="485"/>
      <c r="BK69" s="485"/>
      <c r="BL69" s="487"/>
    </row>
    <row r="70" spans="1:64">
      <c r="A70" s="485"/>
      <c r="B70" s="485"/>
      <c r="C70" s="485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486"/>
      <c r="AT70" s="486"/>
      <c r="AU70" s="486"/>
      <c r="AV70" s="486"/>
      <c r="AW70" s="486"/>
      <c r="AX70" s="485"/>
      <c r="AY70" s="487"/>
      <c r="AZ70" s="487"/>
      <c r="BA70" s="485"/>
      <c r="BB70" s="487"/>
      <c r="BC70" s="487"/>
      <c r="BD70" s="2"/>
      <c r="BE70" s="487"/>
      <c r="BF70" s="487"/>
      <c r="BG70" s="485"/>
      <c r="BH70" s="485"/>
      <c r="BI70" s="485"/>
      <c r="BJ70" s="485"/>
      <c r="BK70" s="485"/>
      <c r="BL70" s="487"/>
    </row>
    <row r="71" spans="1:64">
      <c r="A71" s="485"/>
      <c r="B71" s="485"/>
      <c r="C71" s="485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486"/>
      <c r="AT71" s="486"/>
      <c r="AU71" s="486"/>
      <c r="AV71" s="486"/>
      <c r="AW71" s="486"/>
      <c r="AX71" s="485"/>
      <c r="AY71" s="487"/>
      <c r="AZ71" s="487"/>
      <c r="BA71" s="485"/>
      <c r="BB71" s="487"/>
      <c r="BC71" s="487"/>
      <c r="BD71" s="2"/>
      <c r="BE71" s="487"/>
      <c r="BF71" s="487"/>
      <c r="BG71" s="485"/>
      <c r="BH71" s="485"/>
      <c r="BI71" s="485"/>
      <c r="BJ71" s="485"/>
      <c r="BK71" s="485"/>
      <c r="BL71" s="487"/>
    </row>
    <row r="72" spans="1:64">
      <c r="A72" s="485"/>
      <c r="B72" s="485"/>
      <c r="C72" s="152" t="s">
        <v>355</v>
      </c>
      <c r="D72" s="153"/>
      <c r="E72" s="23"/>
      <c r="F72" s="23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486"/>
      <c r="AT72" s="486"/>
      <c r="AU72" s="486"/>
      <c r="AV72" s="486"/>
      <c r="AW72" s="486"/>
      <c r="AX72" s="485"/>
      <c r="AY72" s="487"/>
      <c r="AZ72" s="487"/>
      <c r="BA72" s="485"/>
      <c r="BB72" s="487"/>
      <c r="BC72" s="487"/>
      <c r="BD72" s="2"/>
      <c r="BE72" s="487"/>
      <c r="BF72" s="487"/>
      <c r="BG72" s="485"/>
      <c r="BH72" s="485"/>
      <c r="BI72" s="485"/>
      <c r="BJ72" s="485"/>
      <c r="BK72" s="485"/>
      <c r="BL72" s="487"/>
    </row>
    <row r="73" spans="1:64" ht="30">
      <c r="A73" s="502" t="s">
        <v>278</v>
      </c>
      <c r="B73" s="502" t="s">
        <v>280</v>
      </c>
      <c r="C73" s="502" t="s">
        <v>281</v>
      </c>
      <c r="D73" s="503">
        <v>1992</v>
      </c>
      <c r="E73" s="503">
        <v>1997</v>
      </c>
      <c r="F73" s="503">
        <v>1998</v>
      </c>
      <c r="G73" s="503">
        <v>1999</v>
      </c>
      <c r="H73" s="503">
        <v>2000</v>
      </c>
      <c r="I73" s="503">
        <v>2001</v>
      </c>
      <c r="J73" s="503">
        <v>2002</v>
      </c>
      <c r="K73" s="503">
        <v>2003</v>
      </c>
      <c r="L73" s="503">
        <v>2004</v>
      </c>
      <c r="M73" s="503">
        <v>2005</v>
      </c>
      <c r="N73" s="503">
        <v>2006</v>
      </c>
      <c r="O73" s="503">
        <v>2007</v>
      </c>
      <c r="P73" s="503">
        <v>2008</v>
      </c>
      <c r="Q73" s="503">
        <v>2009</v>
      </c>
      <c r="R73" s="503">
        <v>2010</v>
      </c>
      <c r="S73" s="503">
        <v>2011</v>
      </c>
      <c r="T73" s="503">
        <v>2012</v>
      </c>
      <c r="U73" s="504" t="s">
        <v>358</v>
      </c>
      <c r="V73" s="504" t="s">
        <v>359</v>
      </c>
      <c r="W73" s="504" t="s">
        <v>356</v>
      </c>
      <c r="X73" s="504" t="s">
        <v>357</v>
      </c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486"/>
      <c r="AT73" s="486"/>
      <c r="AU73" s="486"/>
      <c r="AV73" s="486"/>
      <c r="AW73" s="486"/>
      <c r="AX73" s="485"/>
      <c r="AY73" s="487"/>
      <c r="AZ73" s="487"/>
      <c r="BA73" s="485"/>
      <c r="BB73" s="487"/>
      <c r="BC73" s="487"/>
      <c r="BD73" s="2"/>
      <c r="BE73" s="487"/>
      <c r="BF73" s="487"/>
      <c r="BG73" s="485"/>
      <c r="BH73" s="485"/>
      <c r="BI73" s="485"/>
      <c r="BJ73" s="485"/>
      <c r="BK73" s="485"/>
      <c r="BL73" s="487"/>
    </row>
    <row r="74" spans="1:64" ht="15.75" thickBot="1">
      <c r="A74" s="32" t="s">
        <v>303</v>
      </c>
      <c r="B74" s="32" t="s">
        <v>305</v>
      </c>
      <c r="C74" s="32" t="s">
        <v>306</v>
      </c>
      <c r="D74" s="33" t="s">
        <v>34</v>
      </c>
      <c r="E74" s="33" t="s">
        <v>34</v>
      </c>
      <c r="F74" s="33" t="s">
        <v>34</v>
      </c>
      <c r="G74" s="33" t="s">
        <v>34</v>
      </c>
      <c r="H74" s="33" t="s">
        <v>34</v>
      </c>
      <c r="I74" s="33" t="s">
        <v>34</v>
      </c>
      <c r="J74" s="33" t="s">
        <v>34</v>
      </c>
      <c r="K74" s="33" t="s">
        <v>34</v>
      </c>
      <c r="L74" s="33" t="s">
        <v>34</v>
      </c>
      <c r="M74" s="33" t="s">
        <v>34</v>
      </c>
      <c r="N74" s="33" t="s">
        <v>34</v>
      </c>
      <c r="O74" s="33" t="s">
        <v>34</v>
      </c>
      <c r="P74" s="33" t="s">
        <v>34</v>
      </c>
      <c r="Q74" s="33" t="s">
        <v>34</v>
      </c>
      <c r="R74" s="33" t="s">
        <v>34</v>
      </c>
      <c r="S74" s="33" t="s">
        <v>34</v>
      </c>
      <c r="T74" s="33" t="s">
        <v>34</v>
      </c>
      <c r="U74" s="33" t="s">
        <v>34</v>
      </c>
      <c r="V74" s="33" t="s">
        <v>34</v>
      </c>
      <c r="W74" s="33" t="s">
        <v>34</v>
      </c>
      <c r="X74" s="33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486"/>
      <c r="AT74" s="486"/>
      <c r="AU74" s="486"/>
      <c r="AV74" s="486"/>
      <c r="AW74" s="486"/>
      <c r="AX74" s="485"/>
      <c r="AY74" s="487"/>
      <c r="AZ74" s="487"/>
      <c r="BA74" s="485"/>
      <c r="BB74" s="487"/>
      <c r="BC74" s="487"/>
      <c r="BD74" s="2"/>
      <c r="BE74" s="487"/>
      <c r="BF74" s="487"/>
      <c r="BG74" s="485"/>
      <c r="BH74" s="485"/>
      <c r="BI74" s="485"/>
      <c r="BJ74" s="485"/>
      <c r="BK74" s="485"/>
      <c r="BL74" s="487"/>
    </row>
    <row r="75" spans="1:64">
      <c r="A75" s="485" t="str">
        <f>'BY-Generation'!AB33</f>
        <v>EPPWin_00-ROI</v>
      </c>
      <c r="B75" s="485" t="str">
        <f>Commodities!$B$14</f>
        <v>ELCWIN</v>
      </c>
      <c r="C75" s="485" t="str">
        <f>Commodities!$B$19</f>
        <v>ELCC</v>
      </c>
      <c r="D75" s="151">
        <f>'Wind IWEA'!H10/1000</f>
        <v>6.45E-3</v>
      </c>
      <c r="E75" s="151">
        <f>'Wind IWEA'!I10/1000</f>
        <v>5.0779999999999999E-2</v>
      </c>
      <c r="F75" s="151">
        <f>'Wind IWEA'!J10/1000</f>
        <v>5.0000000000000001E-3</v>
      </c>
      <c r="G75" s="151">
        <f>'Wind IWEA'!K10/1000</f>
        <v>8.5800000000000008E-3</v>
      </c>
      <c r="H75" s="151">
        <f>'Wind IWEA'!L10/1000</f>
        <v>4.4370000000000007E-2</v>
      </c>
      <c r="I75" s="151">
        <f>'Wind IWEA'!M10/1000</f>
        <v>3.3999999999999998E-3</v>
      </c>
      <c r="J75" s="151">
        <f>'Wind IWEA'!N10/1000</f>
        <v>1.1900000000000001E-2</v>
      </c>
      <c r="K75" s="151">
        <f>'Wind IWEA'!O10/1000</f>
        <v>6.5109999999999987E-2</v>
      </c>
      <c r="L75" s="151">
        <f>'Wind IWEA'!P10/1000</f>
        <v>0.15104999999999999</v>
      </c>
      <c r="M75" s="151">
        <f>'Wind IWEA'!Q10/1000</f>
        <v>0.16094000000000003</v>
      </c>
      <c r="N75" s="151">
        <f>'Wind IWEA'!R10/1000</f>
        <v>0.13904999999999998</v>
      </c>
      <c r="O75" s="151">
        <f>'Wind IWEA'!S10/1000</f>
        <v>9.8849999999999993E-2</v>
      </c>
      <c r="P75" s="151">
        <f>'Wind IWEA'!T10/1000</f>
        <v>0.21883</v>
      </c>
      <c r="Q75" s="151">
        <f>'Wind IWEA'!U10/1000</f>
        <v>0.31936999999999999</v>
      </c>
      <c r="R75" s="151">
        <f>'Wind IWEA'!V10/1000</f>
        <v>0.11431999999999998</v>
      </c>
      <c r="S75" s="151">
        <f>'Wind IWEA'!W10/1000</f>
        <v>0.22869</v>
      </c>
      <c r="T75" s="151">
        <f>'Wind IWEA'!X11/1000</f>
        <v>1.5310000000000172E-2</v>
      </c>
      <c r="U75" s="151">
        <f>'Wind IWEA'!Y11/1000</f>
        <v>0.3648599999999998</v>
      </c>
      <c r="V75" s="151">
        <f>'Wind IWEA'!Z10/1000</f>
        <v>0.26039000000000001</v>
      </c>
      <c r="W75" s="151">
        <f>'Wind IWEA'!AA10/1000</f>
        <v>0.17660000000000001</v>
      </c>
      <c r="X75" s="163">
        <v>2</v>
      </c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486"/>
      <c r="AT75" s="486"/>
      <c r="AU75" s="486"/>
      <c r="AV75" s="486"/>
      <c r="AW75" s="486"/>
      <c r="AX75" s="485"/>
      <c r="AY75" s="487"/>
      <c r="AZ75" s="487"/>
      <c r="BA75" s="485"/>
      <c r="BB75" s="487"/>
      <c r="BC75" s="487"/>
      <c r="BD75" s="2"/>
      <c r="BE75" s="487"/>
      <c r="BF75" s="487"/>
      <c r="BG75" s="485"/>
      <c r="BH75" s="485"/>
      <c r="BI75" s="485"/>
      <c r="BJ75" s="485"/>
      <c r="BK75" s="485"/>
      <c r="BL75" s="487"/>
    </row>
    <row r="76" spans="1:64">
      <c r="A76" s="485"/>
      <c r="B76" s="485"/>
      <c r="C76" s="485"/>
      <c r="D76" s="485"/>
      <c r="E76" s="22"/>
      <c r="F76" s="23"/>
      <c r="G76" s="23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486"/>
      <c r="AT76" s="486"/>
      <c r="AU76" s="486"/>
      <c r="AV76" s="486"/>
      <c r="AW76" s="486"/>
      <c r="AX76" s="485"/>
      <c r="AY76" s="487"/>
      <c r="AZ76" s="487"/>
      <c r="BA76" s="485"/>
      <c r="BB76" s="487"/>
      <c r="BC76" s="487"/>
      <c r="BD76" s="2"/>
      <c r="BE76" s="487"/>
      <c r="BF76" s="487"/>
      <c r="BG76" s="485"/>
      <c r="BH76" s="485"/>
      <c r="BI76" s="485"/>
      <c r="BJ76" s="485"/>
      <c r="BK76" s="485"/>
      <c r="BL76" s="487"/>
    </row>
    <row r="77" spans="1:64">
      <c r="A77" s="485"/>
      <c r="B77" s="485"/>
      <c r="C77" s="485"/>
      <c r="D77" s="485"/>
      <c r="E77" s="22"/>
      <c r="F77" s="23"/>
      <c r="G77" s="23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486"/>
      <c r="AT77" s="486"/>
      <c r="AU77" s="486"/>
      <c r="AV77" s="486"/>
      <c r="AW77" s="486"/>
      <c r="AX77" s="485"/>
      <c r="AY77" s="487"/>
      <c r="AZ77" s="487"/>
      <c r="BA77" s="485"/>
      <c r="BB77" s="487"/>
      <c r="BC77" s="487"/>
      <c r="BD77" s="2"/>
      <c r="BE77" s="487"/>
      <c r="BF77" s="487"/>
      <c r="BG77" s="485"/>
      <c r="BH77" s="485"/>
      <c r="BI77" s="485"/>
      <c r="BJ77" s="485"/>
      <c r="BK77" s="485"/>
      <c r="BL77" s="487"/>
    </row>
    <row r="78" spans="1:64" ht="18.75">
      <c r="A78" s="26" t="s">
        <v>360</v>
      </c>
      <c r="B78" s="27"/>
      <c r="C78" s="485"/>
      <c r="D78" s="485"/>
      <c r="E78" s="485"/>
      <c r="F78" s="485"/>
      <c r="G78" s="485"/>
      <c r="H78" s="485"/>
      <c r="I78" s="485"/>
      <c r="J78" s="485"/>
      <c r="K78" s="485"/>
      <c r="L78" s="485"/>
      <c r="M78" s="485"/>
      <c r="N78" s="48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485"/>
      <c r="AT78" s="485"/>
      <c r="AU78" s="485"/>
      <c r="AV78" s="485"/>
      <c r="AW78" s="485"/>
      <c r="AX78" s="485"/>
      <c r="AY78" s="485"/>
      <c r="AZ78" s="485"/>
      <c r="BA78" s="485"/>
      <c r="BB78" s="485"/>
      <c r="BC78" s="485"/>
      <c r="BD78" s="485"/>
      <c r="BE78" s="485"/>
      <c r="BF78" s="485"/>
      <c r="BG78" s="485"/>
      <c r="BH78" s="485"/>
      <c r="BI78" s="485"/>
      <c r="BJ78" s="485"/>
      <c r="BK78" s="485"/>
      <c r="BL78" s="487"/>
    </row>
    <row r="79" spans="1:64">
      <c r="A79" s="485"/>
      <c r="B79" s="485"/>
      <c r="C79" s="485"/>
      <c r="D79" s="28" t="s">
        <v>276</v>
      </c>
      <c r="E79" s="485"/>
      <c r="F79" s="485"/>
      <c r="G79" s="485"/>
      <c r="H79" s="485"/>
      <c r="I79" s="485"/>
      <c r="J79" s="485"/>
      <c r="K79" s="485"/>
      <c r="L79" s="485"/>
      <c r="M79" s="485"/>
      <c r="N79" s="48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485"/>
      <c r="AT79" s="6"/>
      <c r="AU79" s="6"/>
      <c r="AV79" s="6"/>
      <c r="AW79" s="6"/>
      <c r="AX79" s="36"/>
      <c r="AY79" s="485"/>
      <c r="AZ79" s="485"/>
      <c r="BA79" s="485"/>
      <c r="BB79" s="485"/>
      <c r="BC79" s="485"/>
      <c r="BD79" s="485"/>
      <c r="BE79" s="485"/>
      <c r="BF79" s="485"/>
      <c r="BG79" s="485"/>
      <c r="BH79" s="485"/>
      <c r="BI79" s="485"/>
      <c r="BJ79" s="485"/>
      <c r="BK79" s="485"/>
      <c r="BL79" s="487"/>
    </row>
    <row r="80" spans="1:64">
      <c r="A80" s="502" t="s">
        <v>278</v>
      </c>
      <c r="B80" s="502" t="s">
        <v>279</v>
      </c>
      <c r="C80" s="502" t="s">
        <v>280</v>
      </c>
      <c r="D80" s="502" t="s">
        <v>281</v>
      </c>
      <c r="E80" s="503" t="s">
        <v>361</v>
      </c>
      <c r="F80" s="503" t="s">
        <v>283</v>
      </c>
      <c r="G80" s="503" t="s">
        <v>284</v>
      </c>
      <c r="H80" s="503" t="s">
        <v>286</v>
      </c>
      <c r="I80" s="503" t="s">
        <v>362</v>
      </c>
      <c r="J80" s="503" t="s">
        <v>288</v>
      </c>
      <c r="K80" s="503" t="s">
        <v>363</v>
      </c>
      <c r="L80" s="503" t="s">
        <v>364</v>
      </c>
      <c r="M80" s="487"/>
      <c r="N80" s="487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8"/>
      <c r="AI80" s="138"/>
      <c r="AJ80" s="138"/>
      <c r="AK80" s="138"/>
      <c r="AL80" s="138"/>
      <c r="AM80" s="138"/>
      <c r="AN80" s="138"/>
      <c r="AO80" s="138"/>
      <c r="AP80" s="138"/>
      <c r="AQ80" s="138"/>
      <c r="AR80" s="138"/>
      <c r="AS80" s="487"/>
      <c r="AT80" s="487"/>
      <c r="AU80" s="37"/>
      <c r="AV80" s="37"/>
      <c r="AW80" s="37"/>
      <c r="AX80" s="37"/>
      <c r="AY80" s="36"/>
      <c r="AZ80" s="485"/>
      <c r="BA80" s="485"/>
      <c r="BB80" s="485"/>
      <c r="BC80" s="485"/>
      <c r="BD80" s="485"/>
      <c r="BE80" s="485"/>
      <c r="BF80" s="485"/>
      <c r="BG80" s="485"/>
      <c r="BH80" s="485"/>
      <c r="BI80" s="485"/>
      <c r="BJ80" s="485"/>
      <c r="BK80" s="485"/>
      <c r="BL80" s="485"/>
    </row>
    <row r="81" spans="1:64" ht="26.25" thickBot="1">
      <c r="A81" s="32" t="s">
        <v>303</v>
      </c>
      <c r="B81" s="32" t="s">
        <v>304</v>
      </c>
      <c r="C81" s="32" t="s">
        <v>305</v>
      </c>
      <c r="D81" s="32" t="s">
        <v>306</v>
      </c>
      <c r="E81" s="33" t="s">
        <v>54</v>
      </c>
      <c r="F81" s="33" t="s">
        <v>308</v>
      </c>
      <c r="G81" s="33" t="s">
        <v>308</v>
      </c>
      <c r="H81" s="33" t="s">
        <v>309</v>
      </c>
      <c r="I81" s="33" t="s">
        <v>34</v>
      </c>
      <c r="J81" s="33"/>
      <c r="K81" s="33" t="s">
        <v>365</v>
      </c>
      <c r="L81" s="33" t="s">
        <v>366</v>
      </c>
      <c r="M81" s="487"/>
      <c r="N81" s="48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487"/>
      <c r="AT81" s="487"/>
      <c r="AU81" s="485"/>
      <c r="AV81" s="485"/>
      <c r="AW81" s="485"/>
      <c r="AX81" s="485"/>
      <c r="AY81" s="36"/>
      <c r="AZ81" s="485"/>
      <c r="BA81" s="485"/>
      <c r="BB81" s="485"/>
      <c r="BC81" s="485"/>
      <c r="BD81" s="485"/>
      <c r="BE81" s="485"/>
      <c r="BF81" s="485"/>
      <c r="BG81" s="485"/>
      <c r="BH81" s="485"/>
      <c r="BI81" s="485"/>
      <c r="BJ81" s="485"/>
      <c r="BK81" s="485"/>
      <c r="BL81" s="485"/>
    </row>
    <row r="82" spans="1:64">
      <c r="A82" s="485" t="str">
        <f>'BY-Generation'!AB36</f>
        <v>ESTHyd_00-TH</v>
      </c>
      <c r="B82" s="485" t="str">
        <f>'BY-Generation'!AC36</f>
        <v>Existing Electricity Storage (DayNite/Seasonal) - Turlough Hill Pumped Hydro</v>
      </c>
      <c r="C82" s="485" t="str">
        <f>Commodities!$B$19</f>
        <v>ELCC</v>
      </c>
      <c r="D82" s="485" t="str">
        <f>Commodities!$B$19</f>
        <v>ELCC</v>
      </c>
      <c r="E82" s="130">
        <f>IFERROR(1/(SUMPRODUCT('ELC-CHP_Generators'!N44:N47,'ELC-CHP_Generators'!M44:M47)/SUM('ELC-CHP_Generators'!M44:M47))*3.6,"")</f>
        <v>0.75</v>
      </c>
      <c r="F82" s="23">
        <f>AVERAGE('ELC-CHP_Generators'!O44:O47)</f>
        <v>0.11022518198053893</v>
      </c>
      <c r="G82" s="23">
        <f>AVERAGE('ELC-CHP_Generators'!P44:P47)</f>
        <v>0.16022518198053892</v>
      </c>
      <c r="H82" s="150">
        <f>AVERAGE('ELC-CHP_Generators'!AD44:AD47)</f>
        <v>150</v>
      </c>
      <c r="I82" s="24">
        <f>SUM('ELC-CHP_Generators'!AF44:AF47)/1000</f>
        <v>0.29199999999999998</v>
      </c>
      <c r="J82" s="486">
        <v>31.536000000000001</v>
      </c>
      <c r="K82" s="139"/>
      <c r="L82" s="139"/>
      <c r="M82" s="487"/>
      <c r="N82" s="487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487"/>
      <c r="AT82" s="487"/>
      <c r="AU82" s="36"/>
      <c r="AV82" s="36"/>
      <c r="AW82" s="36"/>
      <c r="AX82" s="36"/>
      <c r="AY82" s="36"/>
      <c r="AZ82" s="485"/>
      <c r="BA82" s="485"/>
      <c r="BB82" s="485"/>
      <c r="BC82" s="485"/>
      <c r="BD82" s="485"/>
      <c r="BE82" s="485"/>
      <c r="BF82" s="485"/>
      <c r="BG82" s="485"/>
      <c r="BH82" s="485"/>
      <c r="BI82" s="485"/>
      <c r="BJ82" s="485"/>
      <c r="BK82" s="485"/>
      <c r="BL82" s="485"/>
    </row>
    <row r="83" spans="1:6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36"/>
      <c r="AS83" s="36"/>
      <c r="AT83" s="36"/>
      <c r="AU83" s="36"/>
      <c r="AV83" s="36"/>
      <c r="AW83" s="36"/>
      <c r="AX83" s="36"/>
      <c r="AY83" s="485"/>
      <c r="AZ83" s="485"/>
      <c r="BA83" s="485"/>
      <c r="BB83" s="485"/>
      <c r="BC83" s="485"/>
      <c r="BD83" s="485"/>
      <c r="BE83" s="485"/>
      <c r="BF83" s="485"/>
      <c r="BG83" s="485"/>
      <c r="BH83" s="485"/>
      <c r="BI83" s="485"/>
      <c r="BJ83" s="485"/>
      <c r="BK83" s="485"/>
      <c r="BL83" s="487"/>
    </row>
    <row r="84" spans="1:64">
      <c r="A84" s="36"/>
      <c r="B84" s="36"/>
      <c r="C84" s="36"/>
      <c r="D84" s="36" t="s">
        <v>367</v>
      </c>
      <c r="E84" s="427">
        <f>'EB2012'!AK19/'EB2012'!AK12</f>
        <v>0.61113307508897308</v>
      </c>
      <c r="F84" s="453">
        <v>0.08</v>
      </c>
      <c r="G84" s="36"/>
      <c r="H84" s="36"/>
      <c r="I84" s="36"/>
      <c r="J84" s="36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36"/>
      <c r="AS84" s="36"/>
      <c r="AT84" s="36"/>
      <c r="AU84" s="36"/>
      <c r="AV84" s="36"/>
      <c r="AW84" s="36"/>
      <c r="AX84" s="36"/>
      <c r="AY84" s="485"/>
      <c r="AZ84" s="485"/>
      <c r="BA84" s="485"/>
      <c r="BB84" s="485"/>
      <c r="BC84" s="485"/>
      <c r="BD84" s="485"/>
      <c r="BE84" s="485"/>
      <c r="BF84" s="485"/>
      <c r="BG84" s="485"/>
      <c r="BH84" s="485"/>
      <c r="BI84" s="485"/>
      <c r="BJ84" s="485"/>
      <c r="BK84" s="485"/>
      <c r="BL84" s="487"/>
    </row>
    <row r="85" spans="1:6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36"/>
      <c r="AS85" s="36"/>
      <c r="AT85" s="36"/>
      <c r="AU85" s="36"/>
      <c r="AV85" s="36"/>
      <c r="AW85" s="36"/>
      <c r="AX85" s="36"/>
      <c r="AY85" s="485"/>
      <c r="AZ85" s="485"/>
      <c r="BA85" s="485"/>
      <c r="BB85" s="485"/>
      <c r="BC85" s="485"/>
      <c r="BD85" s="485"/>
      <c r="BE85" s="485"/>
      <c r="BF85" s="485"/>
      <c r="BG85" s="485"/>
      <c r="BH85" s="485"/>
      <c r="BI85" s="485"/>
      <c r="BJ85" s="485"/>
      <c r="BK85" s="485"/>
      <c r="BL85" s="487"/>
    </row>
    <row r="86" spans="1:64" ht="18.75">
      <c r="A86" s="26" t="s">
        <v>368</v>
      </c>
      <c r="B86" s="27"/>
      <c r="C86" s="485"/>
      <c r="D86" s="485"/>
      <c r="E86" s="485"/>
      <c r="F86" s="485"/>
      <c r="G86" s="485"/>
      <c r="H86" s="485"/>
      <c r="I86" s="485"/>
      <c r="J86" s="485"/>
      <c r="K86" s="485"/>
      <c r="L86" s="485"/>
      <c r="M86" s="485"/>
      <c r="N86" s="48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485"/>
      <c r="AT86" s="485"/>
      <c r="AU86" s="485"/>
      <c r="AV86" s="485"/>
      <c r="AW86" s="485"/>
      <c r="AX86" s="485"/>
      <c r="AY86" s="485"/>
      <c r="AZ86" s="485"/>
      <c r="BA86" s="485"/>
      <c r="BB86" s="485"/>
      <c r="BC86" s="485"/>
      <c r="BD86" s="485"/>
      <c r="BE86" s="485"/>
      <c r="BF86" s="485"/>
      <c r="BG86" s="485"/>
      <c r="BH86" s="485"/>
      <c r="BI86" s="485"/>
      <c r="BJ86" s="485"/>
      <c r="BK86" s="485"/>
      <c r="BL86" s="487"/>
    </row>
    <row r="87" spans="1:64">
      <c r="A87" s="485"/>
      <c r="B87" s="485"/>
      <c r="C87" s="485"/>
      <c r="D87" s="28" t="s">
        <v>276</v>
      </c>
      <c r="E87" s="485"/>
      <c r="F87" s="485"/>
      <c r="G87" s="485"/>
      <c r="H87" s="485"/>
      <c r="I87" s="485"/>
      <c r="J87" s="485"/>
      <c r="K87" s="485"/>
      <c r="L87" s="485"/>
      <c r="M87" s="485"/>
      <c r="N87" s="48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485"/>
      <c r="AT87" s="6"/>
      <c r="AU87" s="6"/>
      <c r="AV87" s="6"/>
      <c r="AW87" s="6"/>
      <c r="AX87" s="36"/>
      <c r="AY87" s="485"/>
      <c r="AZ87" s="485"/>
      <c r="BA87" s="485"/>
      <c r="BB87" s="485"/>
      <c r="BC87" s="485"/>
      <c r="BD87" s="485"/>
      <c r="BE87" s="485"/>
      <c r="BF87" s="485"/>
      <c r="BG87" s="485"/>
      <c r="BH87" s="485"/>
      <c r="BI87" s="485"/>
      <c r="BJ87" s="485"/>
      <c r="BK87" s="485"/>
      <c r="BL87" s="487"/>
    </row>
    <row r="88" spans="1:64">
      <c r="A88" s="502" t="s">
        <v>278</v>
      </c>
      <c r="B88" s="502" t="s">
        <v>279</v>
      </c>
      <c r="C88" s="502" t="s">
        <v>280</v>
      </c>
      <c r="D88" s="502" t="s">
        <v>281</v>
      </c>
      <c r="E88" s="503" t="s">
        <v>282</v>
      </c>
      <c r="F88" s="503" t="s">
        <v>369</v>
      </c>
      <c r="G88" s="503" t="s">
        <v>288</v>
      </c>
      <c r="H88" s="37"/>
      <c r="I88" s="37"/>
      <c r="J88" s="36"/>
      <c r="K88" s="485"/>
      <c r="L88" s="485"/>
      <c r="M88" s="485"/>
      <c r="N88" s="485"/>
      <c r="O88" s="485"/>
      <c r="P88" s="485"/>
      <c r="Q88" s="485"/>
      <c r="R88" s="485"/>
      <c r="S88" s="485"/>
      <c r="T88" s="485"/>
      <c r="U88" s="485"/>
      <c r="V88" s="485"/>
      <c r="W88" s="485"/>
      <c r="X88" s="485"/>
      <c r="Y88" s="487"/>
      <c r="Z88" s="487"/>
      <c r="AA88" s="487"/>
      <c r="AB88" s="487"/>
      <c r="AC88" s="487"/>
      <c r="AD88" s="487"/>
      <c r="AE88" s="487"/>
      <c r="AF88" s="487"/>
      <c r="AG88" s="487"/>
      <c r="AH88" s="487"/>
      <c r="AI88" s="487"/>
      <c r="AJ88" s="487"/>
      <c r="AK88" s="487"/>
      <c r="AL88" s="487"/>
      <c r="AM88" s="487"/>
      <c r="AN88" s="487"/>
      <c r="AO88" s="487"/>
      <c r="AP88" s="487"/>
      <c r="AQ88" s="487"/>
      <c r="AR88" s="487"/>
      <c r="AS88" s="487"/>
      <c r="AT88" s="487"/>
      <c r="AU88" s="487"/>
      <c r="AV88" s="487"/>
      <c r="AW88" s="487"/>
      <c r="AX88" s="487"/>
      <c r="AY88" s="487"/>
      <c r="AZ88" s="487"/>
      <c r="BA88" s="487"/>
      <c r="BB88" s="487"/>
      <c r="BC88" s="487"/>
      <c r="BD88" s="487"/>
      <c r="BE88" s="487"/>
      <c r="BF88" s="487"/>
      <c r="BG88" s="487"/>
      <c r="BH88" s="487"/>
      <c r="BI88" s="487"/>
      <c r="BJ88" s="487"/>
      <c r="BK88" s="487"/>
      <c r="BL88" s="487"/>
    </row>
    <row r="89" spans="1:64" ht="26.25" thickBot="1">
      <c r="A89" s="32" t="s">
        <v>303</v>
      </c>
      <c r="B89" s="32" t="s">
        <v>304</v>
      </c>
      <c r="C89" s="32" t="s">
        <v>305</v>
      </c>
      <c r="D89" s="32" t="s">
        <v>306</v>
      </c>
      <c r="E89" s="33" t="s">
        <v>54</v>
      </c>
      <c r="F89" s="33" t="s">
        <v>370</v>
      </c>
      <c r="G89" s="33"/>
      <c r="H89" s="485"/>
      <c r="I89" s="485"/>
      <c r="J89" s="36"/>
      <c r="K89" s="485"/>
      <c r="L89" s="485"/>
      <c r="M89" s="485"/>
      <c r="N89" s="485"/>
      <c r="O89" s="485"/>
      <c r="P89" s="485"/>
      <c r="Q89" s="485"/>
      <c r="R89" s="485"/>
      <c r="S89" s="485"/>
      <c r="T89" s="485"/>
      <c r="U89" s="485"/>
      <c r="V89" s="485"/>
      <c r="W89" s="485"/>
      <c r="X89" s="485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  <c r="AQ89" s="487"/>
      <c r="AR89" s="487"/>
      <c r="AS89" s="487"/>
      <c r="AT89" s="487"/>
      <c r="AU89" s="487"/>
      <c r="AV89" s="487"/>
      <c r="AW89" s="487"/>
      <c r="AX89" s="487"/>
      <c r="AY89" s="487"/>
      <c r="AZ89" s="487"/>
      <c r="BA89" s="487"/>
      <c r="BB89" s="487"/>
      <c r="BC89" s="487"/>
      <c r="BD89" s="487"/>
      <c r="BE89" s="487"/>
      <c r="BF89" s="487"/>
      <c r="BG89" s="487"/>
      <c r="BH89" s="487"/>
      <c r="BI89" s="487"/>
      <c r="BJ89" s="487"/>
      <c r="BK89" s="487"/>
      <c r="BL89" s="487"/>
    </row>
    <row r="90" spans="1:64">
      <c r="A90" s="485" t="str">
        <f>AB35</f>
        <v>GRID</v>
      </c>
      <c r="B90" s="485" t="str">
        <f>AC35</f>
        <v>Electricity Transmission Grid</v>
      </c>
      <c r="C90" s="485" t="str">
        <f>Commodities!$B$19</f>
        <v>ELCC</v>
      </c>
      <c r="D90" s="485" t="str">
        <f>Commodities!$B$20</f>
        <v>ELCD</v>
      </c>
      <c r="E90" s="130">
        <v>0.93</v>
      </c>
      <c r="F90" s="131"/>
      <c r="G90" s="486">
        <v>31.536000000000001</v>
      </c>
      <c r="H90" s="36"/>
      <c r="I90" s="36"/>
      <c r="J90" s="36"/>
      <c r="K90" s="485"/>
      <c r="L90" s="485"/>
      <c r="M90" s="485"/>
      <c r="N90" s="485"/>
      <c r="O90" s="485"/>
      <c r="P90" s="485"/>
      <c r="Q90" s="485"/>
      <c r="R90" s="485"/>
      <c r="S90" s="485"/>
      <c r="T90" s="485"/>
      <c r="U90" s="485"/>
      <c r="V90" s="485"/>
      <c r="W90" s="485"/>
      <c r="X90" s="485"/>
      <c r="Y90" s="487"/>
      <c r="Z90" s="487"/>
      <c r="AA90" s="487"/>
      <c r="AB90" s="487"/>
      <c r="AC90" s="487"/>
      <c r="AD90" s="487"/>
      <c r="AE90" s="487"/>
      <c r="AF90" s="487"/>
      <c r="AG90" s="487"/>
      <c r="AH90" s="487"/>
      <c r="AI90" s="487"/>
      <c r="AJ90" s="487"/>
      <c r="AK90" s="487"/>
      <c r="AL90" s="487"/>
      <c r="AM90" s="487"/>
      <c r="AN90" s="487"/>
      <c r="AO90" s="487"/>
      <c r="AP90" s="487"/>
      <c r="AQ90" s="487"/>
      <c r="AR90" s="487"/>
      <c r="AS90" s="487"/>
      <c r="AT90" s="487"/>
      <c r="AU90" s="487"/>
      <c r="AV90" s="487"/>
      <c r="AW90" s="487"/>
      <c r="AX90" s="487"/>
      <c r="AY90" s="487"/>
      <c r="AZ90" s="487"/>
      <c r="BA90" s="487"/>
      <c r="BB90" s="487"/>
      <c r="BC90" s="487"/>
      <c r="BD90" s="487"/>
      <c r="BE90" s="487"/>
      <c r="BF90" s="487"/>
      <c r="BG90" s="487"/>
      <c r="BH90" s="487"/>
      <c r="BI90" s="487"/>
      <c r="BJ90" s="487"/>
      <c r="BK90" s="487"/>
      <c r="BL90" s="487"/>
    </row>
    <row r="91" spans="1:6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487"/>
      <c r="AW91" s="131"/>
      <c r="AX91" s="36"/>
      <c r="AY91" s="485"/>
      <c r="AZ91" s="485"/>
      <c r="BA91" s="485"/>
      <c r="BB91" s="485"/>
      <c r="BC91" s="485"/>
      <c r="BD91" s="485"/>
      <c r="BE91" s="485"/>
      <c r="BF91" s="485"/>
      <c r="BG91" s="485"/>
      <c r="BH91" s="485"/>
      <c r="BI91" s="485"/>
      <c r="BJ91" s="485"/>
      <c r="BK91" s="485"/>
      <c r="BL91" s="487"/>
    </row>
    <row r="92" spans="1:6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485"/>
      <c r="AZ92" s="485"/>
      <c r="BA92" s="485"/>
      <c r="BB92" s="485"/>
      <c r="BC92" s="485"/>
      <c r="BD92" s="485"/>
      <c r="BE92" s="485"/>
      <c r="BF92" s="485"/>
      <c r="BG92" s="485"/>
      <c r="BH92" s="485"/>
      <c r="BI92" s="485"/>
      <c r="BJ92" s="485"/>
      <c r="BK92" s="485"/>
      <c r="BL92" s="487"/>
    </row>
    <row r="93" spans="1:6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485"/>
      <c r="AZ93" s="485"/>
      <c r="BA93" s="485"/>
      <c r="BB93" s="485"/>
      <c r="BC93" s="485"/>
      <c r="BD93" s="485"/>
      <c r="BE93" s="485"/>
      <c r="BF93" s="485"/>
      <c r="BG93" s="485"/>
      <c r="BH93" s="485"/>
      <c r="BI93" s="485"/>
      <c r="BJ93" s="485"/>
      <c r="BK93" s="485"/>
      <c r="BL93" s="487"/>
    </row>
    <row r="94" spans="1:6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485"/>
      <c r="AZ94" s="485"/>
      <c r="BA94" s="485"/>
      <c r="BB94" s="485"/>
      <c r="BC94" s="485"/>
      <c r="BD94" s="485"/>
      <c r="BE94" s="485"/>
      <c r="BF94" s="485"/>
      <c r="BG94" s="485"/>
      <c r="BH94" s="485"/>
      <c r="BI94" s="485"/>
      <c r="BJ94" s="485"/>
      <c r="BK94" s="485"/>
      <c r="BL94" s="487"/>
    </row>
    <row r="95" spans="1:6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485"/>
      <c r="AZ95" s="485"/>
      <c r="BA95" s="485"/>
      <c r="BB95" s="485"/>
      <c r="BC95" s="485"/>
      <c r="BD95" s="485"/>
      <c r="BE95" s="485"/>
      <c r="BF95" s="485"/>
      <c r="BG95" s="485"/>
      <c r="BH95" s="485"/>
      <c r="BI95" s="485"/>
      <c r="BJ95" s="485"/>
      <c r="BK95" s="485"/>
      <c r="BL95" s="487"/>
    </row>
    <row r="96" spans="1:6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485"/>
      <c r="AZ96" s="485"/>
      <c r="BA96" s="485"/>
      <c r="BB96" s="485"/>
      <c r="BC96" s="485"/>
      <c r="BD96" s="485"/>
      <c r="BE96" s="485"/>
      <c r="BF96" s="485"/>
      <c r="BG96" s="485"/>
      <c r="BH96" s="485"/>
      <c r="BI96" s="485"/>
      <c r="BJ96" s="485"/>
      <c r="BK96" s="485"/>
      <c r="BL96" s="487"/>
    </row>
    <row r="97" spans="1:63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485"/>
      <c r="AZ97" s="485"/>
      <c r="BA97" s="485"/>
      <c r="BB97" s="485"/>
      <c r="BC97" s="485"/>
      <c r="BD97" s="485"/>
      <c r="BE97" s="485"/>
      <c r="BF97" s="485"/>
      <c r="BG97" s="485"/>
      <c r="BH97" s="485"/>
      <c r="BI97" s="485"/>
      <c r="BJ97" s="485"/>
      <c r="BK97" s="485"/>
    </row>
    <row r="98" spans="1:63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485"/>
      <c r="AZ98" s="485"/>
      <c r="BA98" s="485"/>
      <c r="BB98" s="485"/>
      <c r="BC98" s="485"/>
      <c r="BD98" s="485"/>
      <c r="BE98" s="485"/>
      <c r="BF98" s="485"/>
      <c r="BG98" s="485"/>
      <c r="BH98" s="485"/>
      <c r="BI98" s="485"/>
      <c r="BJ98" s="485"/>
      <c r="BK98" s="485"/>
    </row>
    <row r="99" spans="1:63">
      <c r="A99" s="36"/>
      <c r="B99" s="36"/>
      <c r="C99" s="36"/>
      <c r="D99" s="36"/>
      <c r="E99" s="36"/>
      <c r="F99" s="140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485"/>
      <c r="AZ99" s="485"/>
      <c r="BA99" s="485"/>
      <c r="BB99" s="485"/>
      <c r="BC99" s="485"/>
      <c r="BD99" s="485"/>
      <c r="BE99" s="485"/>
      <c r="BF99" s="485"/>
      <c r="BG99" s="485"/>
      <c r="BH99" s="485"/>
      <c r="BI99" s="485"/>
      <c r="BJ99" s="485"/>
      <c r="BK99" s="485"/>
    </row>
    <row r="100" spans="1:63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485"/>
      <c r="AZ100" s="485"/>
      <c r="BA100" s="485"/>
      <c r="BB100" s="485"/>
      <c r="BC100" s="485"/>
      <c r="BD100" s="485"/>
      <c r="BE100" s="485"/>
      <c r="BF100" s="485"/>
      <c r="BG100" s="485"/>
      <c r="BH100" s="485"/>
      <c r="BI100" s="485"/>
      <c r="BJ100" s="485"/>
      <c r="BK100" s="485"/>
    </row>
    <row r="101" spans="1:63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485"/>
      <c r="AZ101" s="485"/>
      <c r="BA101" s="485"/>
      <c r="BB101" s="485"/>
      <c r="BC101" s="485"/>
      <c r="BD101" s="485"/>
      <c r="BE101" s="485"/>
      <c r="BF101" s="485"/>
      <c r="BG101" s="485"/>
      <c r="BH101" s="485"/>
      <c r="BI101" s="485"/>
      <c r="BJ101" s="485"/>
      <c r="BK101" s="485"/>
    </row>
    <row r="102" spans="1:63">
      <c r="A102" s="487"/>
      <c r="B102" s="487"/>
      <c r="C102" s="487"/>
      <c r="D102" s="487"/>
      <c r="E102" s="36"/>
      <c r="F102" s="487"/>
      <c r="G102" s="487"/>
      <c r="H102" s="487"/>
      <c r="I102" s="487"/>
      <c r="J102" s="487"/>
      <c r="K102" s="487"/>
      <c r="L102" s="487"/>
      <c r="M102" s="487"/>
      <c r="N102" s="487"/>
      <c r="O102" s="487"/>
      <c r="P102" s="487"/>
      <c r="Q102" s="487"/>
      <c r="R102" s="487"/>
      <c r="S102" s="487"/>
      <c r="T102" s="487"/>
      <c r="U102" s="487"/>
      <c r="V102" s="487"/>
      <c r="W102" s="487"/>
      <c r="X102" s="487"/>
      <c r="Y102" s="487"/>
      <c r="Z102" s="487"/>
      <c r="AA102" s="487"/>
      <c r="AB102" s="487"/>
      <c r="AC102" s="487"/>
      <c r="AD102" s="487"/>
      <c r="AE102" s="487"/>
      <c r="AF102" s="487"/>
      <c r="AG102" s="487"/>
      <c r="AH102" s="487"/>
      <c r="AI102" s="487"/>
      <c r="AJ102" s="487"/>
      <c r="AK102" s="487"/>
      <c r="AL102" s="487"/>
      <c r="AM102" s="487"/>
      <c r="AN102" s="487"/>
      <c r="AO102" s="487"/>
      <c r="AP102" s="487"/>
      <c r="AQ102" s="487"/>
      <c r="AR102" s="487"/>
      <c r="AS102" s="487"/>
      <c r="AT102" s="487"/>
      <c r="AU102" s="487"/>
      <c r="AV102" s="487"/>
      <c r="AW102" s="487"/>
      <c r="AX102" s="487"/>
      <c r="AY102" s="487"/>
      <c r="AZ102" s="487"/>
      <c r="BA102" s="487"/>
      <c r="BB102" s="487"/>
      <c r="BC102" s="487"/>
      <c r="BD102" s="487"/>
      <c r="BE102" s="487"/>
      <c r="BF102" s="487"/>
      <c r="BG102" s="487"/>
      <c r="BH102" s="487"/>
      <c r="BI102" s="487"/>
      <c r="BJ102" s="487"/>
      <c r="BK102" s="487"/>
    </row>
    <row r="103" spans="1:63">
      <c r="A103" s="487"/>
      <c r="B103" s="487"/>
      <c r="C103" s="487"/>
      <c r="D103" s="487"/>
      <c r="E103" s="36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  <c r="AQ103" s="487"/>
      <c r="AR103" s="487"/>
      <c r="AS103" s="487"/>
      <c r="AT103" s="487"/>
      <c r="AU103" s="487"/>
      <c r="AV103" s="487"/>
      <c r="AW103" s="487"/>
      <c r="AX103" s="487"/>
      <c r="AY103" s="487"/>
      <c r="AZ103" s="487"/>
      <c r="BA103" s="487"/>
      <c r="BB103" s="487"/>
      <c r="BC103" s="487"/>
      <c r="BD103" s="487"/>
      <c r="BE103" s="487"/>
      <c r="BF103" s="487"/>
      <c r="BG103" s="487"/>
      <c r="BH103" s="487"/>
      <c r="BI103" s="487"/>
      <c r="BJ103" s="487"/>
      <c r="BK103" s="487"/>
    </row>
    <row r="104" spans="1:63">
      <c r="A104" s="487"/>
      <c r="B104" s="487"/>
      <c r="C104" s="487"/>
      <c r="D104" s="487"/>
      <c r="E104" s="36"/>
      <c r="F104" s="487"/>
      <c r="G104" s="487"/>
      <c r="H104" s="487"/>
      <c r="I104" s="487"/>
      <c r="J104" s="487"/>
      <c r="K104" s="487"/>
      <c r="L104" s="487"/>
      <c r="M104" s="487"/>
      <c r="N104" s="487"/>
      <c r="O104" s="487"/>
      <c r="P104" s="487"/>
      <c r="Q104" s="487"/>
      <c r="R104" s="487"/>
      <c r="S104" s="487"/>
      <c r="T104" s="487"/>
      <c r="U104" s="487"/>
      <c r="V104" s="487"/>
      <c r="W104" s="487"/>
      <c r="X104" s="487"/>
      <c r="Y104" s="487"/>
      <c r="Z104" s="487"/>
      <c r="AA104" s="487"/>
      <c r="AB104" s="487"/>
      <c r="AC104" s="487"/>
      <c r="AD104" s="487"/>
      <c r="AE104" s="487"/>
      <c r="AF104" s="487"/>
      <c r="AG104" s="487"/>
      <c r="AH104" s="487"/>
      <c r="AI104" s="487"/>
      <c r="AJ104" s="487"/>
      <c r="AK104" s="487"/>
      <c r="AL104" s="487"/>
      <c r="AM104" s="487"/>
      <c r="AN104" s="487"/>
      <c r="AO104" s="487"/>
      <c r="AP104" s="487"/>
      <c r="AQ104" s="487"/>
      <c r="AR104" s="487"/>
      <c r="AS104" s="487"/>
      <c r="AT104" s="487"/>
      <c r="AU104" s="487"/>
      <c r="AV104" s="487"/>
      <c r="AW104" s="487"/>
      <c r="AX104" s="487"/>
      <c r="AY104" s="487"/>
      <c r="AZ104" s="487"/>
      <c r="BA104" s="487"/>
      <c r="BB104" s="487"/>
      <c r="BC104" s="487"/>
      <c r="BD104" s="487"/>
      <c r="BE104" s="487"/>
      <c r="BF104" s="487"/>
      <c r="BG104" s="487"/>
      <c r="BH104" s="487"/>
      <c r="BI104" s="487"/>
      <c r="BJ104" s="487"/>
      <c r="BK104" s="487"/>
    </row>
    <row r="105" spans="1:63">
      <c r="A105" s="487"/>
      <c r="B105" s="487"/>
      <c r="C105" s="487"/>
      <c r="D105" s="487"/>
      <c r="E105" s="36"/>
      <c r="F105" s="487"/>
      <c r="G105" s="487"/>
      <c r="H105" s="487"/>
      <c r="I105" s="487"/>
      <c r="J105" s="487"/>
      <c r="K105" s="487"/>
      <c r="L105" s="487"/>
      <c r="M105" s="487"/>
      <c r="N105" s="487"/>
      <c r="O105" s="487"/>
      <c r="P105" s="487"/>
      <c r="Q105" s="487"/>
      <c r="R105" s="487"/>
      <c r="S105" s="487"/>
      <c r="T105" s="487"/>
      <c r="U105" s="487"/>
      <c r="V105" s="487"/>
      <c r="W105" s="487"/>
      <c r="X105" s="487"/>
      <c r="Y105" s="487"/>
      <c r="Z105" s="487"/>
      <c r="AA105" s="487"/>
      <c r="AB105" s="487"/>
      <c r="AC105" s="487"/>
      <c r="AD105" s="487"/>
      <c r="AE105" s="487"/>
      <c r="AF105" s="487"/>
      <c r="AG105" s="487"/>
      <c r="AH105" s="487"/>
      <c r="AI105" s="487"/>
      <c r="AJ105" s="487"/>
      <c r="AK105" s="487"/>
      <c r="AL105" s="487"/>
      <c r="AM105" s="487"/>
      <c r="AN105" s="487"/>
      <c r="AO105" s="487"/>
      <c r="AP105" s="487"/>
      <c r="AQ105" s="487"/>
      <c r="AR105" s="487"/>
      <c r="AS105" s="487"/>
      <c r="AT105" s="487"/>
      <c r="AU105" s="487"/>
      <c r="AV105" s="487"/>
      <c r="AW105" s="487"/>
      <c r="AX105" s="487"/>
      <c r="AY105" s="487"/>
      <c r="AZ105" s="487"/>
      <c r="BA105" s="487"/>
      <c r="BB105" s="487"/>
      <c r="BC105" s="487"/>
      <c r="BD105" s="487"/>
      <c r="BE105" s="487"/>
      <c r="BF105" s="487"/>
      <c r="BG105" s="487"/>
      <c r="BH105" s="487"/>
      <c r="BI105" s="487"/>
      <c r="BJ105" s="487"/>
      <c r="BK105" s="487"/>
    </row>
    <row r="106" spans="1:63">
      <c r="A106" s="487"/>
      <c r="B106" s="487"/>
      <c r="C106" s="487"/>
      <c r="D106" s="487"/>
      <c r="E106" s="36"/>
      <c r="F106" s="487"/>
      <c r="G106" s="487"/>
      <c r="H106" s="487"/>
      <c r="I106" s="487"/>
      <c r="J106" s="487"/>
      <c r="K106" s="487"/>
      <c r="L106" s="487"/>
      <c r="M106" s="487"/>
      <c r="N106" s="487"/>
      <c r="O106" s="487"/>
      <c r="P106" s="487"/>
      <c r="Q106" s="487"/>
      <c r="R106" s="487"/>
      <c r="S106" s="487"/>
      <c r="T106" s="487"/>
      <c r="U106" s="487"/>
      <c r="V106" s="487"/>
      <c r="W106" s="487"/>
      <c r="X106" s="487"/>
      <c r="Y106" s="487"/>
      <c r="Z106" s="487"/>
      <c r="AA106" s="487"/>
      <c r="AB106" s="487"/>
      <c r="AC106" s="487"/>
      <c r="AD106" s="487"/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  <c r="AQ106" s="487"/>
      <c r="AR106" s="487"/>
      <c r="AS106" s="487"/>
      <c r="AT106" s="487"/>
      <c r="AU106" s="487"/>
      <c r="AV106" s="487"/>
      <c r="AW106" s="487"/>
      <c r="AX106" s="487"/>
      <c r="AY106" s="487"/>
      <c r="AZ106" s="487"/>
      <c r="BA106" s="487"/>
      <c r="BB106" s="487"/>
      <c r="BC106" s="487"/>
      <c r="BD106" s="487"/>
      <c r="BE106" s="487"/>
      <c r="BF106" s="487"/>
      <c r="BG106" s="487"/>
      <c r="BH106" s="487"/>
      <c r="BI106" s="487"/>
      <c r="BJ106" s="487"/>
      <c r="BK106" s="487"/>
    </row>
    <row r="107" spans="1:63">
      <c r="A107" s="487"/>
      <c r="B107" s="487"/>
      <c r="C107" s="487"/>
      <c r="D107" s="487"/>
      <c r="E107" s="36"/>
      <c r="F107" s="487"/>
      <c r="G107" s="487"/>
      <c r="H107" s="487"/>
      <c r="I107" s="487"/>
      <c r="J107" s="487"/>
      <c r="K107" s="487"/>
      <c r="L107" s="487"/>
      <c r="M107" s="487"/>
      <c r="N107" s="487"/>
      <c r="O107" s="487"/>
      <c r="P107" s="487"/>
      <c r="Q107" s="487"/>
      <c r="R107" s="487"/>
      <c r="S107" s="487"/>
      <c r="T107" s="487"/>
      <c r="U107" s="487"/>
      <c r="V107" s="487"/>
      <c r="W107" s="487"/>
      <c r="X107" s="487"/>
      <c r="Y107" s="487"/>
      <c r="Z107" s="487"/>
      <c r="AA107" s="487"/>
      <c r="AB107" s="487"/>
      <c r="AC107" s="487"/>
      <c r="AD107" s="487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  <c r="AQ107" s="487"/>
      <c r="AR107" s="487"/>
      <c r="AS107" s="487"/>
      <c r="AT107" s="487"/>
      <c r="AU107" s="487"/>
      <c r="AV107" s="487"/>
      <c r="AW107" s="487"/>
      <c r="AX107" s="487"/>
      <c r="AY107" s="487"/>
      <c r="AZ107" s="487"/>
      <c r="BA107" s="487"/>
      <c r="BB107" s="487"/>
      <c r="BC107" s="487"/>
      <c r="BD107" s="487"/>
      <c r="BE107" s="487"/>
      <c r="BF107" s="487"/>
      <c r="BG107" s="487"/>
      <c r="BH107" s="487"/>
      <c r="BI107" s="487"/>
      <c r="BJ107" s="487"/>
      <c r="BK107" s="487"/>
    </row>
    <row r="108" spans="1:63">
      <c r="A108" s="487"/>
      <c r="B108" s="487"/>
      <c r="C108" s="487"/>
      <c r="D108" s="487"/>
      <c r="E108" s="36"/>
      <c r="F108" s="487"/>
      <c r="G108" s="487"/>
      <c r="H108" s="487"/>
      <c r="I108" s="487"/>
      <c r="J108" s="487"/>
      <c r="K108" s="487"/>
      <c r="L108" s="487"/>
      <c r="M108" s="487"/>
      <c r="N108" s="487"/>
      <c r="O108" s="487"/>
      <c r="P108" s="487"/>
      <c r="Q108" s="487"/>
      <c r="R108" s="487"/>
      <c r="S108" s="487"/>
      <c r="T108" s="487"/>
      <c r="U108" s="487"/>
      <c r="V108" s="487"/>
      <c r="W108" s="487"/>
      <c r="X108" s="487"/>
      <c r="Y108" s="487"/>
      <c r="Z108" s="487"/>
      <c r="AA108" s="487"/>
      <c r="AB108" s="487"/>
      <c r="AC108" s="487"/>
      <c r="AD108" s="487"/>
      <c r="AE108" s="487"/>
      <c r="AF108" s="487"/>
      <c r="AG108" s="487"/>
      <c r="AH108" s="487"/>
      <c r="AI108" s="487"/>
      <c r="AJ108" s="487"/>
      <c r="AK108" s="487"/>
      <c r="AL108" s="487"/>
      <c r="AM108" s="487"/>
      <c r="AN108" s="487"/>
      <c r="AO108" s="487"/>
      <c r="AP108" s="487"/>
      <c r="AQ108" s="487"/>
      <c r="AR108" s="487"/>
      <c r="AS108" s="487"/>
      <c r="AT108" s="487"/>
      <c r="AU108" s="487"/>
      <c r="AV108" s="487"/>
      <c r="AW108" s="487"/>
      <c r="AX108" s="487"/>
      <c r="AY108" s="487"/>
      <c r="AZ108" s="487"/>
      <c r="BA108" s="487"/>
      <c r="BB108" s="487"/>
      <c r="BC108" s="487"/>
      <c r="BD108" s="487"/>
      <c r="BE108" s="487"/>
      <c r="BF108" s="487"/>
      <c r="BG108" s="487"/>
      <c r="BH108" s="487"/>
      <c r="BI108" s="487"/>
      <c r="BJ108" s="487"/>
      <c r="BK108" s="487"/>
    </row>
    <row r="109" spans="1:63">
      <c r="A109" s="487"/>
      <c r="B109" s="487"/>
      <c r="C109" s="487"/>
      <c r="D109" s="487"/>
      <c r="E109" s="36"/>
      <c r="F109" s="487"/>
      <c r="G109" s="487"/>
      <c r="H109" s="487"/>
      <c r="I109" s="487"/>
      <c r="J109" s="487"/>
      <c r="K109" s="487"/>
      <c r="L109" s="487"/>
      <c r="M109" s="487"/>
      <c r="N109" s="487"/>
      <c r="O109" s="487"/>
      <c r="P109" s="487"/>
      <c r="Q109" s="487"/>
      <c r="R109" s="487"/>
      <c r="S109" s="487"/>
      <c r="T109" s="487"/>
      <c r="U109" s="487"/>
      <c r="V109" s="487"/>
      <c r="W109" s="487"/>
      <c r="X109" s="487"/>
      <c r="Y109" s="487"/>
      <c r="Z109" s="487"/>
      <c r="AA109" s="487"/>
      <c r="AB109" s="487"/>
      <c r="AC109" s="487"/>
      <c r="AD109" s="487"/>
      <c r="AE109" s="487"/>
      <c r="AF109" s="487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487"/>
      <c r="AQ109" s="487"/>
      <c r="AR109" s="487"/>
      <c r="AS109" s="487"/>
      <c r="AT109" s="487"/>
      <c r="AU109" s="487"/>
      <c r="AV109" s="487"/>
      <c r="AW109" s="487"/>
      <c r="AX109" s="487"/>
      <c r="AY109" s="487"/>
      <c r="AZ109" s="487"/>
      <c r="BA109" s="487"/>
      <c r="BB109" s="487"/>
      <c r="BC109" s="487"/>
      <c r="BD109" s="487"/>
      <c r="BE109" s="487"/>
      <c r="BF109" s="487"/>
      <c r="BG109" s="487"/>
      <c r="BH109" s="487"/>
      <c r="BI109" s="487"/>
      <c r="BJ109" s="487"/>
      <c r="BK109" s="487"/>
    </row>
    <row r="110" spans="1:63">
      <c r="A110" s="487"/>
      <c r="B110" s="487"/>
      <c r="C110" s="487"/>
      <c r="D110" s="487"/>
      <c r="E110" s="36"/>
      <c r="F110" s="487"/>
      <c r="G110" s="487"/>
      <c r="H110" s="487"/>
      <c r="I110" s="487"/>
      <c r="J110" s="487"/>
      <c r="K110" s="487"/>
      <c r="L110" s="487"/>
      <c r="M110" s="487"/>
      <c r="N110" s="487"/>
      <c r="O110" s="487"/>
      <c r="P110" s="487"/>
      <c r="Q110" s="487"/>
      <c r="R110" s="487"/>
      <c r="S110" s="487"/>
      <c r="T110" s="487"/>
      <c r="U110" s="487"/>
      <c r="V110" s="487"/>
      <c r="W110" s="487"/>
      <c r="X110" s="487"/>
      <c r="Y110" s="487"/>
      <c r="Z110" s="487"/>
      <c r="AA110" s="487"/>
      <c r="AB110" s="487"/>
      <c r="AC110" s="487"/>
      <c r="AD110" s="487"/>
      <c r="AE110" s="487"/>
      <c r="AF110" s="487"/>
      <c r="AG110" s="487"/>
      <c r="AH110" s="487"/>
      <c r="AI110" s="487"/>
      <c r="AJ110" s="487"/>
      <c r="AK110" s="487"/>
      <c r="AL110" s="487"/>
      <c r="AM110" s="487"/>
      <c r="AN110" s="487"/>
      <c r="AO110" s="487"/>
      <c r="AP110" s="487"/>
      <c r="AQ110" s="487"/>
      <c r="AR110" s="487"/>
      <c r="AS110" s="487"/>
      <c r="AT110" s="487"/>
      <c r="AU110" s="487"/>
      <c r="AV110" s="487"/>
      <c r="AW110" s="487"/>
      <c r="AX110" s="487"/>
      <c r="AY110" s="487"/>
      <c r="AZ110" s="487"/>
      <c r="BA110" s="487"/>
      <c r="BB110" s="487"/>
      <c r="BC110" s="487"/>
      <c r="BD110" s="487"/>
      <c r="BE110" s="487"/>
      <c r="BF110" s="487"/>
      <c r="BG110" s="487"/>
      <c r="BH110" s="487"/>
      <c r="BI110" s="487"/>
      <c r="BJ110" s="487"/>
      <c r="BK110" s="487"/>
    </row>
    <row r="111" spans="1:63">
      <c r="A111" s="487"/>
      <c r="B111" s="487"/>
      <c r="C111" s="487"/>
      <c r="D111" s="487"/>
      <c r="E111" s="36"/>
      <c r="F111" s="487"/>
      <c r="G111" s="487"/>
      <c r="H111" s="487"/>
      <c r="I111" s="487"/>
      <c r="J111" s="487"/>
      <c r="K111" s="487"/>
      <c r="L111" s="487"/>
      <c r="M111" s="487"/>
      <c r="N111" s="487"/>
      <c r="O111" s="487"/>
      <c r="P111" s="487"/>
      <c r="Q111" s="487"/>
      <c r="R111" s="487"/>
      <c r="S111" s="487"/>
      <c r="T111" s="487"/>
      <c r="U111" s="487"/>
      <c r="V111" s="487"/>
      <c r="W111" s="487"/>
      <c r="X111" s="487"/>
      <c r="Y111" s="487"/>
      <c r="Z111" s="487"/>
      <c r="AA111" s="487"/>
      <c r="AB111" s="487"/>
      <c r="AC111" s="487"/>
      <c r="AD111" s="487"/>
      <c r="AE111" s="487"/>
      <c r="AF111" s="487"/>
      <c r="AG111" s="487"/>
      <c r="AH111" s="487"/>
      <c r="AI111" s="487"/>
      <c r="AJ111" s="487"/>
      <c r="AK111" s="487"/>
      <c r="AL111" s="487"/>
      <c r="AM111" s="487"/>
      <c r="AN111" s="487"/>
      <c r="AO111" s="487"/>
      <c r="AP111" s="487"/>
      <c r="AQ111" s="487"/>
      <c r="AR111" s="487"/>
      <c r="AS111" s="487"/>
      <c r="AT111" s="487"/>
      <c r="AU111" s="487"/>
      <c r="AV111" s="487"/>
      <c r="AW111" s="487"/>
      <c r="AX111" s="487"/>
      <c r="AY111" s="487"/>
      <c r="AZ111" s="487"/>
      <c r="BA111" s="487"/>
      <c r="BB111" s="487"/>
      <c r="BC111" s="487"/>
      <c r="BD111" s="487"/>
      <c r="BE111" s="487"/>
      <c r="BF111" s="487"/>
      <c r="BG111" s="487"/>
      <c r="BH111" s="487"/>
      <c r="BI111" s="487"/>
      <c r="BJ111" s="487"/>
      <c r="BK111" s="487"/>
    </row>
    <row r="112" spans="1:63">
      <c r="A112" s="487"/>
      <c r="B112" s="487"/>
      <c r="C112" s="487"/>
      <c r="D112" s="487"/>
      <c r="E112" s="36"/>
      <c r="F112" s="487"/>
      <c r="G112" s="487"/>
      <c r="H112" s="487"/>
      <c r="I112" s="487"/>
      <c r="J112" s="487"/>
      <c r="K112" s="487"/>
      <c r="L112" s="487"/>
      <c r="M112" s="487"/>
      <c r="N112" s="487"/>
      <c r="O112" s="487"/>
      <c r="P112" s="487"/>
      <c r="Q112" s="487"/>
      <c r="R112" s="487"/>
      <c r="S112" s="487"/>
      <c r="T112" s="487"/>
      <c r="U112" s="487"/>
      <c r="V112" s="487"/>
      <c r="W112" s="487"/>
      <c r="X112" s="487"/>
      <c r="Y112" s="487"/>
      <c r="Z112" s="487"/>
      <c r="AA112" s="487"/>
      <c r="AB112" s="487"/>
      <c r="AC112" s="487"/>
      <c r="AD112" s="487"/>
      <c r="AE112" s="487"/>
      <c r="AF112" s="487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487"/>
      <c r="AQ112" s="487"/>
      <c r="AR112" s="487"/>
      <c r="AS112" s="487"/>
      <c r="AT112" s="487"/>
      <c r="AU112" s="487"/>
      <c r="AV112" s="487"/>
      <c r="AW112" s="487"/>
      <c r="AX112" s="487"/>
      <c r="AY112" s="487"/>
      <c r="AZ112" s="487"/>
      <c r="BA112" s="487"/>
      <c r="BB112" s="487"/>
      <c r="BC112" s="487"/>
      <c r="BD112" s="487"/>
      <c r="BE112" s="487"/>
      <c r="BF112" s="487"/>
      <c r="BG112" s="487"/>
      <c r="BH112" s="487"/>
      <c r="BI112" s="487"/>
      <c r="BJ112" s="487"/>
      <c r="BK112" s="487"/>
    </row>
    <row r="113" spans="5:5">
      <c r="E113" s="36"/>
    </row>
    <row r="114" spans="5:5">
      <c r="E114" s="36"/>
    </row>
    <row r="115" spans="5:5">
      <c r="E115" s="36"/>
    </row>
    <row r="116" spans="5:5">
      <c r="E116" s="36"/>
    </row>
    <row r="117" spans="5:5">
      <c r="E117" s="36"/>
    </row>
    <row r="118" spans="5:5">
      <c r="E118" s="36"/>
    </row>
    <row r="119" spans="5:5">
      <c r="E119" s="36"/>
    </row>
    <row r="120" spans="5:5">
      <c r="E120" s="36"/>
    </row>
    <row r="121" spans="5:5">
      <c r="E121" s="36"/>
    </row>
    <row r="122" spans="5:5">
      <c r="E122" s="36"/>
    </row>
    <row r="123" spans="5:5">
      <c r="E123" s="36"/>
    </row>
    <row r="124" spans="5:5">
      <c r="E124" s="36"/>
    </row>
    <row r="125" spans="5:5">
      <c r="E125" s="36"/>
    </row>
    <row r="126" spans="5:5">
      <c r="E126" s="36"/>
    </row>
    <row r="127" spans="5:5">
      <c r="E127" s="36"/>
    </row>
  </sheetData>
  <sortState xmlns:xlrd2="http://schemas.microsoft.com/office/spreadsheetml/2017/richdata2" ref="P5:P13">
    <sortCondition ref="P5"/>
  </sortState>
  <mergeCells count="2">
    <mergeCell ref="R3:S3"/>
    <mergeCell ref="V3:W3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B1:R55"/>
  <sheetViews>
    <sheetView topLeftCell="A2" workbookViewId="0">
      <selection activeCell="A17" sqref="A17"/>
    </sheetView>
  </sheetViews>
  <sheetFormatPr defaultRowHeight="15"/>
  <cols>
    <col min="1" max="1" width="9.140625" style="3"/>
    <col min="2" max="2" width="14.7109375" style="3" customWidth="1"/>
    <col min="3" max="3" width="14.85546875" style="3" bestFit="1" customWidth="1"/>
    <col min="4" max="4" width="11.140625" style="3" bestFit="1" customWidth="1"/>
    <col min="5" max="5" width="9.140625" style="3"/>
    <col min="6" max="6" width="9.140625" style="164"/>
    <col min="7" max="7" width="9.140625" style="3"/>
    <col min="8" max="8" width="10.28515625" style="164" bestFit="1" customWidth="1"/>
    <col min="9" max="9" width="8.85546875" bestFit="1" customWidth="1"/>
    <col min="10" max="10" width="16.85546875" style="164" customWidth="1"/>
    <col min="11" max="11" width="9.140625" style="3"/>
    <col min="12" max="12" width="11.28515625" style="3" bestFit="1" customWidth="1"/>
    <col min="13" max="13" width="14.7109375" style="3" bestFit="1" customWidth="1"/>
    <col min="14" max="14" width="24" style="3" bestFit="1" customWidth="1"/>
    <col min="15" max="16" width="9.85546875" style="3" customWidth="1"/>
    <col min="17" max="261" width="9.140625" style="3"/>
    <col min="262" max="262" width="10.5703125" style="3" bestFit="1" customWidth="1"/>
    <col min="263" max="263" width="14.85546875" style="3" bestFit="1" customWidth="1"/>
    <col min="264" max="264" width="11.140625" style="3" bestFit="1" customWidth="1"/>
    <col min="265" max="517" width="9.140625" style="3"/>
    <col min="518" max="518" width="10.5703125" style="3" bestFit="1" customWidth="1"/>
    <col min="519" max="519" width="14.85546875" style="3" bestFit="1" customWidth="1"/>
    <col min="520" max="520" width="11.140625" style="3" bestFit="1" customWidth="1"/>
    <col min="521" max="773" width="9.140625" style="3"/>
    <col min="774" max="774" width="10.5703125" style="3" bestFit="1" customWidth="1"/>
    <col min="775" max="775" width="14.85546875" style="3" bestFit="1" customWidth="1"/>
    <col min="776" max="776" width="11.140625" style="3" bestFit="1" customWidth="1"/>
    <col min="777" max="1029" width="9.140625" style="3"/>
    <col min="1030" max="1030" width="10.5703125" style="3" bestFit="1" customWidth="1"/>
    <col min="1031" max="1031" width="14.85546875" style="3" bestFit="1" customWidth="1"/>
    <col min="1032" max="1032" width="11.140625" style="3" bestFit="1" customWidth="1"/>
    <col min="1033" max="1285" width="9.140625" style="3"/>
    <col min="1286" max="1286" width="10.5703125" style="3" bestFit="1" customWidth="1"/>
    <col min="1287" max="1287" width="14.85546875" style="3" bestFit="1" customWidth="1"/>
    <col min="1288" max="1288" width="11.140625" style="3" bestFit="1" customWidth="1"/>
    <col min="1289" max="1541" width="9.140625" style="3"/>
    <col min="1542" max="1542" width="10.5703125" style="3" bestFit="1" customWidth="1"/>
    <col min="1543" max="1543" width="14.85546875" style="3" bestFit="1" customWidth="1"/>
    <col min="1544" max="1544" width="11.140625" style="3" bestFit="1" customWidth="1"/>
    <col min="1545" max="1797" width="9.140625" style="3"/>
    <col min="1798" max="1798" width="10.5703125" style="3" bestFit="1" customWidth="1"/>
    <col min="1799" max="1799" width="14.85546875" style="3" bestFit="1" customWidth="1"/>
    <col min="1800" max="1800" width="11.140625" style="3" bestFit="1" customWidth="1"/>
    <col min="1801" max="2053" width="9.140625" style="3"/>
    <col min="2054" max="2054" width="10.5703125" style="3" bestFit="1" customWidth="1"/>
    <col min="2055" max="2055" width="14.85546875" style="3" bestFit="1" customWidth="1"/>
    <col min="2056" max="2056" width="11.140625" style="3" bestFit="1" customWidth="1"/>
    <col min="2057" max="2309" width="9.140625" style="3"/>
    <col min="2310" max="2310" width="10.5703125" style="3" bestFit="1" customWidth="1"/>
    <col min="2311" max="2311" width="14.85546875" style="3" bestFit="1" customWidth="1"/>
    <col min="2312" max="2312" width="11.140625" style="3" bestFit="1" customWidth="1"/>
    <col min="2313" max="2565" width="9.140625" style="3"/>
    <col min="2566" max="2566" width="10.5703125" style="3" bestFit="1" customWidth="1"/>
    <col min="2567" max="2567" width="14.85546875" style="3" bestFit="1" customWidth="1"/>
    <col min="2568" max="2568" width="11.140625" style="3" bestFit="1" customWidth="1"/>
    <col min="2569" max="2821" width="9.140625" style="3"/>
    <col min="2822" max="2822" width="10.5703125" style="3" bestFit="1" customWidth="1"/>
    <col min="2823" max="2823" width="14.85546875" style="3" bestFit="1" customWidth="1"/>
    <col min="2824" max="2824" width="11.140625" style="3" bestFit="1" customWidth="1"/>
    <col min="2825" max="3077" width="9.140625" style="3"/>
    <col min="3078" max="3078" width="10.5703125" style="3" bestFit="1" customWidth="1"/>
    <col min="3079" max="3079" width="14.85546875" style="3" bestFit="1" customWidth="1"/>
    <col min="3080" max="3080" width="11.140625" style="3" bestFit="1" customWidth="1"/>
    <col min="3081" max="3333" width="9.140625" style="3"/>
    <col min="3334" max="3334" width="10.5703125" style="3" bestFit="1" customWidth="1"/>
    <col min="3335" max="3335" width="14.85546875" style="3" bestFit="1" customWidth="1"/>
    <col min="3336" max="3336" width="11.140625" style="3" bestFit="1" customWidth="1"/>
    <col min="3337" max="3589" width="9.140625" style="3"/>
    <col min="3590" max="3590" width="10.5703125" style="3" bestFit="1" customWidth="1"/>
    <col min="3591" max="3591" width="14.85546875" style="3" bestFit="1" customWidth="1"/>
    <col min="3592" max="3592" width="11.140625" style="3" bestFit="1" customWidth="1"/>
    <col min="3593" max="3845" width="9.140625" style="3"/>
    <col min="3846" max="3846" width="10.5703125" style="3" bestFit="1" customWidth="1"/>
    <col min="3847" max="3847" width="14.85546875" style="3" bestFit="1" customWidth="1"/>
    <col min="3848" max="3848" width="11.140625" style="3" bestFit="1" customWidth="1"/>
    <col min="3849" max="4101" width="9.140625" style="3"/>
    <col min="4102" max="4102" width="10.5703125" style="3" bestFit="1" customWidth="1"/>
    <col min="4103" max="4103" width="14.85546875" style="3" bestFit="1" customWidth="1"/>
    <col min="4104" max="4104" width="11.140625" style="3" bestFit="1" customWidth="1"/>
    <col min="4105" max="4357" width="9.140625" style="3"/>
    <col min="4358" max="4358" width="10.5703125" style="3" bestFit="1" customWidth="1"/>
    <col min="4359" max="4359" width="14.85546875" style="3" bestFit="1" customWidth="1"/>
    <col min="4360" max="4360" width="11.140625" style="3" bestFit="1" customWidth="1"/>
    <col min="4361" max="4613" width="9.140625" style="3"/>
    <col min="4614" max="4614" width="10.5703125" style="3" bestFit="1" customWidth="1"/>
    <col min="4615" max="4615" width="14.85546875" style="3" bestFit="1" customWidth="1"/>
    <col min="4616" max="4616" width="11.140625" style="3" bestFit="1" customWidth="1"/>
    <col min="4617" max="4869" width="9.140625" style="3"/>
    <col min="4870" max="4870" width="10.5703125" style="3" bestFit="1" customWidth="1"/>
    <col min="4871" max="4871" width="14.85546875" style="3" bestFit="1" customWidth="1"/>
    <col min="4872" max="4872" width="11.140625" style="3" bestFit="1" customWidth="1"/>
    <col min="4873" max="5125" width="9.140625" style="3"/>
    <col min="5126" max="5126" width="10.5703125" style="3" bestFit="1" customWidth="1"/>
    <col min="5127" max="5127" width="14.85546875" style="3" bestFit="1" customWidth="1"/>
    <col min="5128" max="5128" width="11.140625" style="3" bestFit="1" customWidth="1"/>
    <col min="5129" max="5381" width="9.140625" style="3"/>
    <col min="5382" max="5382" width="10.5703125" style="3" bestFit="1" customWidth="1"/>
    <col min="5383" max="5383" width="14.85546875" style="3" bestFit="1" customWidth="1"/>
    <col min="5384" max="5384" width="11.140625" style="3" bestFit="1" customWidth="1"/>
    <col min="5385" max="5637" width="9.140625" style="3"/>
    <col min="5638" max="5638" width="10.5703125" style="3" bestFit="1" customWidth="1"/>
    <col min="5639" max="5639" width="14.85546875" style="3" bestFit="1" customWidth="1"/>
    <col min="5640" max="5640" width="11.140625" style="3" bestFit="1" customWidth="1"/>
    <col min="5641" max="5893" width="9.140625" style="3"/>
    <col min="5894" max="5894" width="10.5703125" style="3" bestFit="1" customWidth="1"/>
    <col min="5895" max="5895" width="14.85546875" style="3" bestFit="1" customWidth="1"/>
    <col min="5896" max="5896" width="11.140625" style="3" bestFit="1" customWidth="1"/>
    <col min="5897" max="6149" width="9.140625" style="3"/>
    <col min="6150" max="6150" width="10.5703125" style="3" bestFit="1" customWidth="1"/>
    <col min="6151" max="6151" width="14.85546875" style="3" bestFit="1" customWidth="1"/>
    <col min="6152" max="6152" width="11.140625" style="3" bestFit="1" customWidth="1"/>
    <col min="6153" max="6405" width="9.140625" style="3"/>
    <col min="6406" max="6406" width="10.5703125" style="3" bestFit="1" customWidth="1"/>
    <col min="6407" max="6407" width="14.85546875" style="3" bestFit="1" customWidth="1"/>
    <col min="6408" max="6408" width="11.140625" style="3" bestFit="1" customWidth="1"/>
    <col min="6409" max="6661" width="9.140625" style="3"/>
    <col min="6662" max="6662" width="10.5703125" style="3" bestFit="1" customWidth="1"/>
    <col min="6663" max="6663" width="14.85546875" style="3" bestFit="1" customWidth="1"/>
    <col min="6664" max="6664" width="11.140625" style="3" bestFit="1" customWidth="1"/>
    <col min="6665" max="6917" width="9.140625" style="3"/>
    <col min="6918" max="6918" width="10.5703125" style="3" bestFit="1" customWidth="1"/>
    <col min="6919" max="6919" width="14.85546875" style="3" bestFit="1" customWidth="1"/>
    <col min="6920" max="6920" width="11.140625" style="3" bestFit="1" customWidth="1"/>
    <col min="6921" max="7173" width="9.140625" style="3"/>
    <col min="7174" max="7174" width="10.5703125" style="3" bestFit="1" customWidth="1"/>
    <col min="7175" max="7175" width="14.85546875" style="3" bestFit="1" customWidth="1"/>
    <col min="7176" max="7176" width="11.140625" style="3" bestFit="1" customWidth="1"/>
    <col min="7177" max="7429" width="9.140625" style="3"/>
    <col min="7430" max="7430" width="10.5703125" style="3" bestFit="1" customWidth="1"/>
    <col min="7431" max="7431" width="14.85546875" style="3" bestFit="1" customWidth="1"/>
    <col min="7432" max="7432" width="11.140625" style="3" bestFit="1" customWidth="1"/>
    <col min="7433" max="7685" width="9.140625" style="3"/>
    <col min="7686" max="7686" width="10.5703125" style="3" bestFit="1" customWidth="1"/>
    <col min="7687" max="7687" width="14.85546875" style="3" bestFit="1" customWidth="1"/>
    <col min="7688" max="7688" width="11.140625" style="3" bestFit="1" customWidth="1"/>
    <col min="7689" max="7941" width="9.140625" style="3"/>
    <col min="7942" max="7942" width="10.5703125" style="3" bestFit="1" customWidth="1"/>
    <col min="7943" max="7943" width="14.85546875" style="3" bestFit="1" customWidth="1"/>
    <col min="7944" max="7944" width="11.140625" style="3" bestFit="1" customWidth="1"/>
    <col min="7945" max="8197" width="9.140625" style="3"/>
    <col min="8198" max="8198" width="10.5703125" style="3" bestFit="1" customWidth="1"/>
    <col min="8199" max="8199" width="14.85546875" style="3" bestFit="1" customWidth="1"/>
    <col min="8200" max="8200" width="11.140625" style="3" bestFit="1" customWidth="1"/>
    <col min="8201" max="8453" width="9.140625" style="3"/>
    <col min="8454" max="8454" width="10.5703125" style="3" bestFit="1" customWidth="1"/>
    <col min="8455" max="8455" width="14.85546875" style="3" bestFit="1" customWidth="1"/>
    <col min="8456" max="8456" width="11.140625" style="3" bestFit="1" customWidth="1"/>
    <col min="8457" max="8709" width="9.140625" style="3"/>
    <col min="8710" max="8710" width="10.5703125" style="3" bestFit="1" customWidth="1"/>
    <col min="8711" max="8711" width="14.85546875" style="3" bestFit="1" customWidth="1"/>
    <col min="8712" max="8712" width="11.140625" style="3" bestFit="1" customWidth="1"/>
    <col min="8713" max="8965" width="9.140625" style="3"/>
    <col min="8966" max="8966" width="10.5703125" style="3" bestFit="1" customWidth="1"/>
    <col min="8967" max="8967" width="14.85546875" style="3" bestFit="1" customWidth="1"/>
    <col min="8968" max="8968" width="11.140625" style="3" bestFit="1" customWidth="1"/>
    <col min="8969" max="9221" width="9.140625" style="3"/>
    <col min="9222" max="9222" width="10.5703125" style="3" bestFit="1" customWidth="1"/>
    <col min="9223" max="9223" width="14.85546875" style="3" bestFit="1" customWidth="1"/>
    <col min="9224" max="9224" width="11.140625" style="3" bestFit="1" customWidth="1"/>
    <col min="9225" max="9477" width="9.140625" style="3"/>
    <col min="9478" max="9478" width="10.5703125" style="3" bestFit="1" customWidth="1"/>
    <col min="9479" max="9479" width="14.85546875" style="3" bestFit="1" customWidth="1"/>
    <col min="9480" max="9480" width="11.140625" style="3" bestFit="1" customWidth="1"/>
    <col min="9481" max="9733" width="9.140625" style="3"/>
    <col min="9734" max="9734" width="10.5703125" style="3" bestFit="1" customWidth="1"/>
    <col min="9735" max="9735" width="14.85546875" style="3" bestFit="1" customWidth="1"/>
    <col min="9736" max="9736" width="11.140625" style="3" bestFit="1" customWidth="1"/>
    <col min="9737" max="9989" width="9.140625" style="3"/>
    <col min="9990" max="9990" width="10.5703125" style="3" bestFit="1" customWidth="1"/>
    <col min="9991" max="9991" width="14.85546875" style="3" bestFit="1" customWidth="1"/>
    <col min="9992" max="9992" width="11.140625" style="3" bestFit="1" customWidth="1"/>
    <col min="9993" max="10245" width="9.140625" style="3"/>
    <col min="10246" max="10246" width="10.5703125" style="3" bestFit="1" customWidth="1"/>
    <col min="10247" max="10247" width="14.85546875" style="3" bestFit="1" customWidth="1"/>
    <col min="10248" max="10248" width="11.140625" style="3" bestFit="1" customWidth="1"/>
    <col min="10249" max="10501" width="9.140625" style="3"/>
    <col min="10502" max="10502" width="10.5703125" style="3" bestFit="1" customWidth="1"/>
    <col min="10503" max="10503" width="14.85546875" style="3" bestFit="1" customWidth="1"/>
    <col min="10504" max="10504" width="11.140625" style="3" bestFit="1" customWidth="1"/>
    <col min="10505" max="10757" width="9.140625" style="3"/>
    <col min="10758" max="10758" width="10.5703125" style="3" bestFit="1" customWidth="1"/>
    <col min="10759" max="10759" width="14.85546875" style="3" bestFit="1" customWidth="1"/>
    <col min="10760" max="10760" width="11.140625" style="3" bestFit="1" customWidth="1"/>
    <col min="10761" max="11013" width="9.140625" style="3"/>
    <col min="11014" max="11014" width="10.5703125" style="3" bestFit="1" customWidth="1"/>
    <col min="11015" max="11015" width="14.85546875" style="3" bestFit="1" customWidth="1"/>
    <col min="11016" max="11016" width="11.140625" style="3" bestFit="1" customWidth="1"/>
    <col min="11017" max="11269" width="9.140625" style="3"/>
    <col min="11270" max="11270" width="10.5703125" style="3" bestFit="1" customWidth="1"/>
    <col min="11271" max="11271" width="14.85546875" style="3" bestFit="1" customWidth="1"/>
    <col min="11272" max="11272" width="11.140625" style="3" bestFit="1" customWidth="1"/>
    <col min="11273" max="11525" width="9.140625" style="3"/>
    <col min="11526" max="11526" width="10.5703125" style="3" bestFit="1" customWidth="1"/>
    <col min="11527" max="11527" width="14.85546875" style="3" bestFit="1" customWidth="1"/>
    <col min="11528" max="11528" width="11.140625" style="3" bestFit="1" customWidth="1"/>
    <col min="11529" max="11781" width="9.140625" style="3"/>
    <col min="11782" max="11782" width="10.5703125" style="3" bestFit="1" customWidth="1"/>
    <col min="11783" max="11783" width="14.85546875" style="3" bestFit="1" customWidth="1"/>
    <col min="11784" max="11784" width="11.140625" style="3" bestFit="1" customWidth="1"/>
    <col min="11785" max="12037" width="9.140625" style="3"/>
    <col min="12038" max="12038" width="10.5703125" style="3" bestFit="1" customWidth="1"/>
    <col min="12039" max="12039" width="14.85546875" style="3" bestFit="1" customWidth="1"/>
    <col min="12040" max="12040" width="11.140625" style="3" bestFit="1" customWidth="1"/>
    <col min="12041" max="12293" width="9.140625" style="3"/>
    <col min="12294" max="12294" width="10.5703125" style="3" bestFit="1" customWidth="1"/>
    <col min="12295" max="12295" width="14.85546875" style="3" bestFit="1" customWidth="1"/>
    <col min="12296" max="12296" width="11.140625" style="3" bestFit="1" customWidth="1"/>
    <col min="12297" max="12549" width="9.140625" style="3"/>
    <col min="12550" max="12550" width="10.5703125" style="3" bestFit="1" customWidth="1"/>
    <col min="12551" max="12551" width="14.85546875" style="3" bestFit="1" customWidth="1"/>
    <col min="12552" max="12552" width="11.140625" style="3" bestFit="1" customWidth="1"/>
    <col min="12553" max="12805" width="9.140625" style="3"/>
    <col min="12806" max="12806" width="10.5703125" style="3" bestFit="1" customWidth="1"/>
    <col min="12807" max="12807" width="14.85546875" style="3" bestFit="1" customWidth="1"/>
    <col min="12808" max="12808" width="11.140625" style="3" bestFit="1" customWidth="1"/>
    <col min="12809" max="13061" width="9.140625" style="3"/>
    <col min="13062" max="13062" width="10.5703125" style="3" bestFit="1" customWidth="1"/>
    <col min="13063" max="13063" width="14.85546875" style="3" bestFit="1" customWidth="1"/>
    <col min="13064" max="13064" width="11.140625" style="3" bestFit="1" customWidth="1"/>
    <col min="13065" max="13317" width="9.140625" style="3"/>
    <col min="13318" max="13318" width="10.5703125" style="3" bestFit="1" customWidth="1"/>
    <col min="13319" max="13319" width="14.85546875" style="3" bestFit="1" customWidth="1"/>
    <col min="13320" max="13320" width="11.140625" style="3" bestFit="1" customWidth="1"/>
    <col min="13321" max="13573" width="9.140625" style="3"/>
    <col min="13574" max="13574" width="10.5703125" style="3" bestFit="1" customWidth="1"/>
    <col min="13575" max="13575" width="14.85546875" style="3" bestFit="1" customWidth="1"/>
    <col min="13576" max="13576" width="11.140625" style="3" bestFit="1" customWidth="1"/>
    <col min="13577" max="13829" width="9.140625" style="3"/>
    <col min="13830" max="13830" width="10.5703125" style="3" bestFit="1" customWidth="1"/>
    <col min="13831" max="13831" width="14.85546875" style="3" bestFit="1" customWidth="1"/>
    <col min="13832" max="13832" width="11.140625" style="3" bestFit="1" customWidth="1"/>
    <col min="13833" max="14085" width="9.140625" style="3"/>
    <col min="14086" max="14086" width="10.5703125" style="3" bestFit="1" customWidth="1"/>
    <col min="14087" max="14087" width="14.85546875" style="3" bestFit="1" customWidth="1"/>
    <col min="14088" max="14088" width="11.140625" style="3" bestFit="1" customWidth="1"/>
    <col min="14089" max="14341" width="9.140625" style="3"/>
    <col min="14342" max="14342" width="10.5703125" style="3" bestFit="1" customWidth="1"/>
    <col min="14343" max="14343" width="14.85546875" style="3" bestFit="1" customWidth="1"/>
    <col min="14344" max="14344" width="11.140625" style="3" bestFit="1" customWidth="1"/>
    <col min="14345" max="14597" width="9.140625" style="3"/>
    <col min="14598" max="14598" width="10.5703125" style="3" bestFit="1" customWidth="1"/>
    <col min="14599" max="14599" width="14.85546875" style="3" bestFit="1" customWidth="1"/>
    <col min="14600" max="14600" width="11.140625" style="3" bestFit="1" customWidth="1"/>
    <col min="14601" max="14853" width="9.140625" style="3"/>
    <col min="14854" max="14854" width="10.5703125" style="3" bestFit="1" customWidth="1"/>
    <col min="14855" max="14855" width="14.85546875" style="3" bestFit="1" customWidth="1"/>
    <col min="14856" max="14856" width="11.140625" style="3" bestFit="1" customWidth="1"/>
    <col min="14857" max="15109" width="9.140625" style="3"/>
    <col min="15110" max="15110" width="10.5703125" style="3" bestFit="1" customWidth="1"/>
    <col min="15111" max="15111" width="14.85546875" style="3" bestFit="1" customWidth="1"/>
    <col min="15112" max="15112" width="11.140625" style="3" bestFit="1" customWidth="1"/>
    <col min="15113" max="15365" width="9.140625" style="3"/>
    <col min="15366" max="15366" width="10.5703125" style="3" bestFit="1" customWidth="1"/>
    <col min="15367" max="15367" width="14.85546875" style="3" bestFit="1" customWidth="1"/>
    <col min="15368" max="15368" width="11.140625" style="3" bestFit="1" customWidth="1"/>
    <col min="15369" max="15621" width="9.140625" style="3"/>
    <col min="15622" max="15622" width="10.5703125" style="3" bestFit="1" customWidth="1"/>
    <col min="15623" max="15623" width="14.85546875" style="3" bestFit="1" customWidth="1"/>
    <col min="15624" max="15624" width="11.140625" style="3" bestFit="1" customWidth="1"/>
    <col min="15625" max="15877" width="9.140625" style="3"/>
    <col min="15878" max="15878" width="10.5703125" style="3" bestFit="1" customWidth="1"/>
    <col min="15879" max="15879" width="14.85546875" style="3" bestFit="1" customWidth="1"/>
    <col min="15880" max="15880" width="11.140625" style="3" bestFit="1" customWidth="1"/>
    <col min="15881" max="16133" width="9.140625" style="3"/>
    <col min="16134" max="16134" width="10.5703125" style="3" bestFit="1" customWidth="1"/>
    <col min="16135" max="16135" width="14.85546875" style="3" bestFit="1" customWidth="1"/>
    <col min="16136" max="16136" width="11.140625" style="3" bestFit="1" customWidth="1"/>
    <col min="16137" max="16384" width="9.140625" style="3"/>
  </cols>
  <sheetData>
    <row r="1" spans="2:18" ht="18.75">
      <c r="B1" s="8" t="s">
        <v>371</v>
      </c>
      <c r="C1" s="7"/>
      <c r="D1" s="21"/>
      <c r="E1" s="21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</row>
    <row r="3" spans="2:18">
      <c r="B3" s="485"/>
      <c r="C3" s="485"/>
      <c r="D3" s="4" t="s">
        <v>276</v>
      </c>
      <c r="E3" s="485"/>
      <c r="F3" s="485"/>
      <c r="G3" s="485"/>
      <c r="H3" s="485"/>
      <c r="I3" s="484"/>
      <c r="J3" s="485"/>
      <c r="K3" s="485"/>
      <c r="L3" s="4" t="s">
        <v>277</v>
      </c>
      <c r="M3" s="5"/>
      <c r="N3" s="5"/>
      <c r="O3" s="5"/>
      <c r="P3" s="5"/>
      <c r="Q3" s="5"/>
      <c r="R3" s="5"/>
    </row>
    <row r="4" spans="2:18">
      <c r="B4" s="502" t="s">
        <v>278</v>
      </c>
      <c r="C4" s="502" t="s">
        <v>280</v>
      </c>
      <c r="D4" s="502" t="s">
        <v>281</v>
      </c>
      <c r="E4" s="503" t="s">
        <v>282</v>
      </c>
      <c r="F4" s="510" t="s">
        <v>286</v>
      </c>
      <c r="G4" s="503" t="s">
        <v>372</v>
      </c>
      <c r="H4" s="510" t="s">
        <v>373</v>
      </c>
      <c r="I4" s="510" t="s">
        <v>374</v>
      </c>
      <c r="J4" s="510" t="s">
        <v>375</v>
      </c>
      <c r="K4" s="485"/>
      <c r="L4" s="502" t="s">
        <v>296</v>
      </c>
      <c r="M4" s="502" t="s">
        <v>278</v>
      </c>
      <c r="N4" s="502" t="s">
        <v>297</v>
      </c>
      <c r="O4" s="502" t="s">
        <v>298</v>
      </c>
      <c r="P4" s="502" t="s">
        <v>299</v>
      </c>
      <c r="Q4" s="502" t="s">
        <v>300</v>
      </c>
      <c r="R4" s="502" t="s">
        <v>301</v>
      </c>
    </row>
    <row r="5" spans="2:18" s="164" customFormat="1" ht="15.75" thickBot="1">
      <c r="B5" s="34" t="s">
        <v>285</v>
      </c>
      <c r="C5" s="34"/>
      <c r="D5" s="34"/>
      <c r="E5" s="34"/>
      <c r="F5" s="34"/>
      <c r="G5" s="34"/>
      <c r="H5" s="34" t="s">
        <v>376</v>
      </c>
      <c r="I5" s="34" t="s">
        <v>377</v>
      </c>
      <c r="J5" s="34" t="s">
        <v>378</v>
      </c>
      <c r="K5" s="485"/>
      <c r="L5" s="34" t="s">
        <v>285</v>
      </c>
      <c r="M5" s="34"/>
      <c r="N5" s="34"/>
      <c r="O5" s="34"/>
      <c r="P5" s="34"/>
      <c r="Q5" s="34"/>
      <c r="R5" s="34"/>
    </row>
    <row r="6" spans="2:18">
      <c r="B6" s="485" t="str">
        <f>M6</f>
        <v>ELCGAS_INF</v>
      </c>
      <c r="C6" s="485" t="s">
        <v>379</v>
      </c>
      <c r="D6" s="485" t="str">
        <f>Commodities!B6</f>
        <v>ELCGAS</v>
      </c>
      <c r="E6" s="486">
        <v>1</v>
      </c>
      <c r="F6" s="486">
        <v>100</v>
      </c>
      <c r="G6" s="486"/>
      <c r="H6" s="489">
        <f t="shared" ref="H6:H11" si="0">LOOKUP(D6,$G$26:$G$34,$H$26:$H$34)</f>
        <v>231.58219391623751</v>
      </c>
      <c r="I6" s="484"/>
      <c r="J6" s="486"/>
      <c r="K6" s="485"/>
      <c r="L6" s="484" t="s">
        <v>345</v>
      </c>
      <c r="M6" s="484" t="str">
        <f>Commodities!B6&amp;"_INF"</f>
        <v>ELCGAS_INF</v>
      </c>
      <c r="N6" s="490" t="s">
        <v>380</v>
      </c>
      <c r="O6" s="491" t="s">
        <v>36</v>
      </c>
      <c r="P6" s="491" t="s">
        <v>376</v>
      </c>
      <c r="Q6" s="491" t="s">
        <v>121</v>
      </c>
      <c r="R6" s="5"/>
    </row>
    <row r="7" spans="2:18">
      <c r="B7" s="485" t="str">
        <f t="shared" ref="B7:B9" si="1">M7</f>
        <v>ELCHFO_INF</v>
      </c>
      <c r="C7" s="485" t="s">
        <v>381</v>
      </c>
      <c r="D7" s="485" t="str">
        <f>Commodities!B7</f>
        <v>ELCHFO</v>
      </c>
      <c r="E7" s="486">
        <v>1</v>
      </c>
      <c r="F7" s="486">
        <v>100</v>
      </c>
      <c r="G7" s="486"/>
      <c r="H7" s="489">
        <f t="shared" si="0"/>
        <v>79.227546241829131</v>
      </c>
      <c r="I7" s="484"/>
      <c r="J7" s="486"/>
      <c r="K7" s="485"/>
      <c r="L7" s="484"/>
      <c r="M7" s="484" t="str">
        <f>Commodities!B7&amp;"_INF"</f>
        <v>ELCHFO_INF</v>
      </c>
      <c r="N7" s="490" t="s">
        <v>382</v>
      </c>
      <c r="O7" s="491" t="s">
        <v>36</v>
      </c>
      <c r="P7" s="491" t="s">
        <v>376</v>
      </c>
      <c r="Q7" s="491"/>
      <c r="R7" s="5"/>
    </row>
    <row r="8" spans="2:18">
      <c r="B8" s="485" t="str">
        <f t="shared" si="1"/>
        <v>ELCHYD_INF</v>
      </c>
      <c r="C8" s="485" t="s">
        <v>383</v>
      </c>
      <c r="D8" s="485" t="str">
        <f>Commodities!B8</f>
        <v>ELCHYD</v>
      </c>
      <c r="E8" s="486">
        <v>1</v>
      </c>
      <c r="F8" s="486">
        <v>100</v>
      </c>
      <c r="G8" s="486"/>
      <c r="H8" s="489">
        <f t="shared" si="0"/>
        <v>2.5227059461330339</v>
      </c>
      <c r="I8" s="484"/>
      <c r="J8" s="486"/>
      <c r="K8" s="485"/>
      <c r="L8" s="484"/>
      <c r="M8" s="484" t="str">
        <f>Commodities!B8&amp;"_INF"</f>
        <v>ELCHYD_INF</v>
      </c>
      <c r="N8" s="490" t="s">
        <v>384</v>
      </c>
      <c r="O8" s="491" t="s">
        <v>36</v>
      </c>
      <c r="P8" s="491" t="s">
        <v>376</v>
      </c>
      <c r="Q8" s="491"/>
      <c r="R8" s="5"/>
    </row>
    <row r="9" spans="2:18">
      <c r="B9" s="485" t="str">
        <f t="shared" si="1"/>
        <v>ELCPEA_INF</v>
      </c>
      <c r="C9" s="485" t="s">
        <v>385</v>
      </c>
      <c r="D9" s="485" t="str">
        <f>Commodities!B9</f>
        <v>ELCPEA</v>
      </c>
      <c r="E9" s="486">
        <v>1</v>
      </c>
      <c r="F9" s="486">
        <v>100</v>
      </c>
      <c r="G9" s="486"/>
      <c r="H9" s="489">
        <f t="shared" si="0"/>
        <v>25.174806007692432</v>
      </c>
      <c r="I9" s="484"/>
      <c r="J9" s="486"/>
      <c r="K9" s="485"/>
      <c r="L9" s="484"/>
      <c r="M9" s="484" t="str">
        <f>Commodities!B9&amp;"_INF"</f>
        <v>ELCPEA_INF</v>
      </c>
      <c r="N9" s="490" t="s">
        <v>386</v>
      </c>
      <c r="O9" s="491" t="s">
        <v>36</v>
      </c>
      <c r="P9" s="491" t="s">
        <v>376</v>
      </c>
      <c r="Q9" s="484"/>
      <c r="R9" s="5"/>
    </row>
    <row r="10" spans="2:18">
      <c r="B10" s="485" t="str">
        <f>M11</f>
        <v>ELCCOA_INF</v>
      </c>
      <c r="C10" s="485" t="s">
        <v>387</v>
      </c>
      <c r="D10" s="485" t="str">
        <f>Commodities!B11</f>
        <v>ELCCOA</v>
      </c>
      <c r="E10" s="486">
        <v>1</v>
      </c>
      <c r="F10" s="486">
        <v>100</v>
      </c>
      <c r="G10" s="486"/>
      <c r="H10" s="489">
        <f t="shared" si="0"/>
        <v>63.972825840000006</v>
      </c>
      <c r="I10" s="484"/>
      <c r="J10" s="486">
        <v>2</v>
      </c>
      <c r="K10" s="485"/>
      <c r="L10" s="484"/>
      <c r="M10" s="484" t="str">
        <f>Commodities!B10&amp;"_INF"</f>
        <v>ELCBIO_INF</v>
      </c>
      <c r="N10" s="490" t="s">
        <v>388</v>
      </c>
      <c r="O10" s="491" t="s">
        <v>36</v>
      </c>
      <c r="P10" s="491" t="s">
        <v>376</v>
      </c>
      <c r="Q10" s="491"/>
      <c r="R10" s="5"/>
    </row>
    <row r="11" spans="2:18">
      <c r="B11" s="485" t="str">
        <f>M12</f>
        <v>ELCDIS_INF</v>
      </c>
      <c r="C11" s="485" t="s">
        <v>381</v>
      </c>
      <c r="D11" s="485" t="str">
        <f>Commodities!B12</f>
        <v>ELCDIS</v>
      </c>
      <c r="E11" s="486">
        <v>1</v>
      </c>
      <c r="F11" s="486">
        <v>100</v>
      </c>
      <c r="G11" s="134">
        <v>0.8442245559388657</v>
      </c>
      <c r="H11" s="489">
        <f t="shared" si="0"/>
        <v>31.276819586367882</v>
      </c>
      <c r="I11" s="484"/>
      <c r="J11" s="134"/>
      <c r="K11" s="485"/>
      <c r="L11" s="484"/>
      <c r="M11" s="484" t="str">
        <f>Commodities!B11&amp;"_INF"</f>
        <v>ELCCOA_INF</v>
      </c>
      <c r="N11" s="490" t="s">
        <v>389</v>
      </c>
      <c r="O11" s="491" t="s">
        <v>36</v>
      </c>
      <c r="P11" s="491" t="s">
        <v>376</v>
      </c>
      <c r="Q11" s="491"/>
      <c r="R11" s="5"/>
    </row>
    <row r="12" spans="2:18">
      <c r="B12" s="485"/>
      <c r="C12" s="485" t="s">
        <v>390</v>
      </c>
      <c r="D12" s="485"/>
      <c r="E12" s="485"/>
      <c r="F12" s="134"/>
      <c r="G12" s="134">
        <f>1-G11</f>
        <v>0.1557754440611343</v>
      </c>
      <c r="H12" s="134"/>
      <c r="I12" s="484"/>
      <c r="J12" s="134"/>
      <c r="K12" s="485"/>
      <c r="L12" s="484"/>
      <c r="M12" s="484" t="str">
        <f>Commodities!B12&amp;"_INF"</f>
        <v>ELCDIS_INF</v>
      </c>
      <c r="N12" s="490" t="s">
        <v>391</v>
      </c>
      <c r="O12" s="491" t="s">
        <v>36</v>
      </c>
      <c r="P12" s="491" t="s">
        <v>376</v>
      </c>
      <c r="Q12" s="484"/>
      <c r="R12" s="5"/>
    </row>
    <row r="13" spans="2:18">
      <c r="B13" s="485" t="str">
        <f>M13</f>
        <v>ELCMSW_INF</v>
      </c>
      <c r="C13" s="485" t="s">
        <v>392</v>
      </c>
      <c r="D13" s="485" t="str">
        <f>Commodities!B13</f>
        <v>ELCMSW</v>
      </c>
      <c r="E13" s="486">
        <v>1</v>
      </c>
      <c r="F13" s="486">
        <v>100</v>
      </c>
      <c r="G13" s="486"/>
      <c r="H13" s="489">
        <f>LOOKUP(D13,$G$26:$G$34,$H$26:$H$34)</f>
        <v>1.2062519999999997</v>
      </c>
      <c r="I13" s="484"/>
      <c r="J13" s="486"/>
      <c r="K13" s="485"/>
      <c r="L13" s="484"/>
      <c r="M13" s="484" t="str">
        <f>Commodities!B13&amp;"_INF"</f>
        <v>ELCMSW_INF</v>
      </c>
      <c r="N13" s="490" t="s">
        <v>393</v>
      </c>
      <c r="O13" s="491" t="s">
        <v>36</v>
      </c>
      <c r="P13" s="491" t="s">
        <v>376</v>
      </c>
      <c r="Q13" s="491"/>
      <c r="R13" s="5"/>
    </row>
    <row r="14" spans="2:18">
      <c r="B14" s="485" t="str">
        <f>M14</f>
        <v>ELCWIN_INF</v>
      </c>
      <c r="C14" s="485" t="s">
        <v>394</v>
      </c>
      <c r="D14" s="485" t="str">
        <f>Commodities!B14</f>
        <v>ELCWIN</v>
      </c>
      <c r="E14" s="486">
        <v>1</v>
      </c>
      <c r="F14" s="486">
        <v>100</v>
      </c>
      <c r="G14" s="486"/>
      <c r="H14" s="489">
        <f>LOOKUP(D14,$G$26:$G$34,$H$26:$H$34)</f>
        <v>15.534633599999999</v>
      </c>
      <c r="I14" s="484"/>
      <c r="J14" s="486"/>
      <c r="K14" s="485"/>
      <c r="L14" s="484"/>
      <c r="M14" s="484" t="str">
        <f>Commodities!B14&amp;"_INF"</f>
        <v>ELCWIN_INF</v>
      </c>
      <c r="N14" s="490" t="s">
        <v>395</v>
      </c>
      <c r="O14" s="491" t="s">
        <v>36</v>
      </c>
      <c r="P14" s="491" t="s">
        <v>376</v>
      </c>
      <c r="Q14" s="491"/>
      <c r="R14" s="5"/>
    </row>
    <row r="15" spans="2:18">
      <c r="B15" s="485" t="str">
        <f>M15</f>
        <v>ELCSOL_INF</v>
      </c>
      <c r="C15" s="485" t="s">
        <v>396</v>
      </c>
      <c r="D15" s="485" t="str">
        <f>Commodities!B15</f>
        <v>ELCSOL</v>
      </c>
      <c r="E15" s="486">
        <v>1</v>
      </c>
      <c r="F15" s="486">
        <v>100</v>
      </c>
      <c r="G15" s="485"/>
      <c r="H15" s="489"/>
      <c r="I15" s="484"/>
      <c r="J15" s="485"/>
      <c r="K15" s="485"/>
      <c r="L15" s="484"/>
      <c r="M15" s="484" t="str">
        <f>Commodities!B15&amp;"_INF"</f>
        <v>ELCSOL_INF</v>
      </c>
      <c r="N15" s="490" t="s">
        <v>397</v>
      </c>
      <c r="O15" s="491" t="s">
        <v>36</v>
      </c>
      <c r="P15" s="491" t="s">
        <v>376</v>
      </c>
      <c r="Q15" s="491"/>
      <c r="R15" s="5"/>
    </row>
    <row r="16" spans="2:18">
      <c r="B16" s="485" t="str">
        <f>M10</f>
        <v>ELCBIO_INF</v>
      </c>
      <c r="C16" s="485" t="s">
        <v>398</v>
      </c>
      <c r="D16" s="485" t="str">
        <f>Commodities!B10</f>
        <v>ELCBIO</v>
      </c>
      <c r="E16" s="486">
        <v>1</v>
      </c>
      <c r="F16" s="486">
        <v>100</v>
      </c>
      <c r="G16" s="485"/>
      <c r="H16" s="489">
        <f>LOOKUP(D16,$G$26:$G$34,$H$26:$H$34)</f>
        <v>11.444205111893623</v>
      </c>
      <c r="I16" s="484"/>
      <c r="J16" s="485"/>
      <c r="K16" s="485"/>
      <c r="L16" s="485"/>
      <c r="M16" s="484" t="str">
        <f>Commodities!B16&amp;"_INF"</f>
        <v>ELCBGS_INF</v>
      </c>
      <c r="N16" s="490" t="s">
        <v>399</v>
      </c>
      <c r="O16" s="491" t="s">
        <v>36</v>
      </c>
      <c r="P16" s="491" t="s">
        <v>376</v>
      </c>
      <c r="Q16" s="485"/>
      <c r="R16" s="485"/>
    </row>
    <row r="17" spans="2:17">
      <c r="B17" s="485"/>
      <c r="C17" s="485" t="s">
        <v>400</v>
      </c>
      <c r="D17" s="485"/>
      <c r="E17" s="485"/>
      <c r="F17" s="485"/>
      <c r="G17" s="485"/>
      <c r="H17" s="485"/>
      <c r="I17" s="484"/>
      <c r="J17" s="485"/>
      <c r="K17" s="485"/>
      <c r="L17" s="485"/>
      <c r="M17" s="484" t="str">
        <f>Commodities!B17&amp;"_INF"</f>
        <v>ELCH2G_INF</v>
      </c>
      <c r="N17" s="490" t="s">
        <v>401</v>
      </c>
      <c r="O17" s="491" t="s">
        <v>36</v>
      </c>
      <c r="P17" s="491" t="s">
        <v>376</v>
      </c>
      <c r="Q17" s="485" t="s">
        <v>121</v>
      </c>
    </row>
    <row r="18" spans="2:17" s="485" customFormat="1">
      <c r="B18" s="485" t="str">
        <f>M16</f>
        <v>ELCBGS_INF</v>
      </c>
      <c r="C18" s="485" t="s">
        <v>402</v>
      </c>
      <c r="D18" s="485" t="str">
        <f>Commodities!B16</f>
        <v>ELCBGS</v>
      </c>
      <c r="E18" s="486">
        <v>1</v>
      </c>
      <c r="F18" s="486">
        <v>100</v>
      </c>
      <c r="H18" s="489"/>
      <c r="I18" s="484"/>
      <c r="M18" s="484" t="str">
        <f>Commodities!B18&amp;"_INF"</f>
        <v>ELCH2L_INF</v>
      </c>
      <c r="N18" s="490" t="s">
        <v>403</v>
      </c>
      <c r="O18" s="491" t="s">
        <v>36</v>
      </c>
      <c r="P18" s="491" t="s">
        <v>376</v>
      </c>
      <c r="Q18" s="485" t="s">
        <v>121</v>
      </c>
    </row>
    <row r="19" spans="2:17">
      <c r="B19" s="485"/>
      <c r="C19" s="485" t="s">
        <v>404</v>
      </c>
      <c r="D19" s="485"/>
      <c r="E19" s="485"/>
      <c r="F19" s="485"/>
      <c r="G19" s="485"/>
      <c r="H19" s="485"/>
      <c r="I19" s="484"/>
      <c r="J19" s="485"/>
      <c r="K19" s="485"/>
      <c r="L19" s="485"/>
      <c r="M19" s="485"/>
      <c r="N19" s="485"/>
      <c r="O19" s="485"/>
      <c r="P19" s="485"/>
      <c r="Q19" s="485"/>
    </row>
    <row r="20" spans="2:17" s="485" customFormat="1">
      <c r="B20" s="485" t="str">
        <f>M17</f>
        <v>ELCH2G_INF</v>
      </c>
      <c r="C20" s="485" t="s">
        <v>405</v>
      </c>
      <c r="D20" s="485" t="str">
        <f>Commodities!B17</f>
        <v>ELCH2G</v>
      </c>
      <c r="E20" s="486">
        <v>1</v>
      </c>
      <c r="F20" s="486">
        <v>100</v>
      </c>
      <c r="I20" s="484"/>
    </row>
    <row r="21" spans="2:17" s="485" customFormat="1">
      <c r="B21" s="485" t="str">
        <f>M18</f>
        <v>ELCH2L_INF</v>
      </c>
      <c r="C21" s="485" t="s">
        <v>405</v>
      </c>
      <c r="D21" s="485" t="str">
        <f>Commodities!B18</f>
        <v>ELCH2L</v>
      </c>
      <c r="E21" s="486">
        <v>1</v>
      </c>
      <c r="F21" s="486">
        <v>100</v>
      </c>
      <c r="I21" s="484"/>
    </row>
    <row r="23" spans="2:17">
      <c r="B23" s="456" t="s">
        <v>406</v>
      </c>
      <c r="C23" s="485"/>
      <c r="D23" s="485"/>
      <c r="E23" s="484"/>
      <c r="F23" s="485"/>
      <c r="G23" s="456"/>
      <c r="H23" s="485"/>
      <c r="I23" s="485"/>
      <c r="J23" s="485"/>
      <c r="K23" s="485"/>
      <c r="L23" s="485"/>
      <c r="M23" s="485"/>
      <c r="N23" s="485"/>
      <c r="O23" s="485"/>
      <c r="P23" s="485"/>
      <c r="Q23" s="485"/>
    </row>
    <row r="24" spans="2:17" s="164" customFormat="1">
      <c r="B24" s="456" t="s">
        <v>407</v>
      </c>
      <c r="C24" s="485"/>
      <c r="D24" s="485"/>
      <c r="E24" s="484"/>
      <c r="F24" s="485"/>
      <c r="G24" s="456" t="s">
        <v>408</v>
      </c>
      <c r="H24" s="485"/>
      <c r="I24" s="485"/>
      <c r="J24" s="485"/>
      <c r="K24" s="485"/>
      <c r="L24" s="485"/>
      <c r="M24" s="485"/>
      <c r="N24" s="485"/>
      <c r="O24" s="485"/>
      <c r="P24" s="485"/>
      <c r="Q24" s="485"/>
    </row>
    <row r="25" spans="2:17">
      <c r="B25" s="511" t="s">
        <v>409</v>
      </c>
      <c r="C25" s="511" t="s">
        <v>410</v>
      </c>
      <c r="D25" s="511" t="s">
        <v>411</v>
      </c>
      <c r="E25" s="511" t="s">
        <v>412</v>
      </c>
      <c r="F25" s="485"/>
      <c r="G25" s="511" t="s">
        <v>410</v>
      </c>
      <c r="H25" s="511">
        <v>2012</v>
      </c>
      <c r="I25" s="511" t="s">
        <v>412</v>
      </c>
      <c r="J25" s="485"/>
      <c r="K25" s="485"/>
      <c r="L25" s="485"/>
      <c r="M25" s="485"/>
      <c r="N25" s="485"/>
      <c r="O25" s="485"/>
      <c r="P25" s="485"/>
      <c r="Q25" s="485"/>
    </row>
    <row r="26" spans="2:17">
      <c r="B26" s="485" t="str">
        <f>'BY-Generation'!A5</f>
        <v>ECHPGas_00_OCGT-SK</v>
      </c>
      <c r="C26" s="485" t="str">
        <f>'BY-Generation'!C5</f>
        <v>ELCGAS</v>
      </c>
      <c r="D26" s="464">
        <f>'BY-Generation'!J5*'BY-Generation'!K5*'BY-Generation'!G5/'BY-Generation'!E5</f>
        <v>8.3814151920836633</v>
      </c>
      <c r="E26" s="484" t="s">
        <v>36</v>
      </c>
      <c r="F26" s="463"/>
      <c r="G26" s="401" t="s">
        <v>413</v>
      </c>
      <c r="H26" s="457">
        <f>SUMIFS($D$26:$D$55,$C$26:$C$55,G26)+D27</f>
        <v>11.444205111893623</v>
      </c>
      <c r="I26" s="430" t="s">
        <v>36</v>
      </c>
      <c r="J26" s="485"/>
      <c r="K26" s="485"/>
      <c r="L26" s="485"/>
      <c r="M26" s="485"/>
      <c r="N26" s="485"/>
      <c r="O26" s="485"/>
      <c r="P26" s="485"/>
      <c r="Q26" s="485"/>
    </row>
    <row r="27" spans="2:17">
      <c r="B27" s="485" t="str">
        <f>'BY-Generation'!A6</f>
        <v>EPPPea_00_ST-ED</v>
      </c>
      <c r="C27" s="485" t="str">
        <f>'BY-Generation'!C6</f>
        <v>ELCPEA, ELCBIO</v>
      </c>
      <c r="D27" s="464">
        <f>'BY-Generation'!J6*'BY-Generation'!K6*'BY-Generation'!G6/'BY-Generation'!E6</f>
        <v>9.0317011118936232</v>
      </c>
      <c r="E27" s="484" t="s">
        <v>36</v>
      </c>
      <c r="F27" s="485"/>
      <c r="G27" s="401" t="s">
        <v>414</v>
      </c>
      <c r="H27" s="457">
        <f t="shared" ref="H27:H32" si="2">SUMIFS($D$26:$D$55,$C$26:$C$55,G27)</f>
        <v>63.972825840000006</v>
      </c>
      <c r="I27" s="430" t="s">
        <v>36</v>
      </c>
      <c r="J27" s="485"/>
      <c r="K27" s="485"/>
      <c r="L27" s="485"/>
      <c r="M27" s="485"/>
      <c r="N27" s="485"/>
      <c r="O27" s="485"/>
      <c r="P27" s="485"/>
      <c r="Q27" s="485"/>
    </row>
    <row r="28" spans="2:17">
      <c r="B28" s="485" t="str">
        <f>'BY-Generation'!A7</f>
        <v>EPPHyd_00-AA</v>
      </c>
      <c r="C28" s="485" t="str">
        <f>'BY-Generation'!C7</f>
        <v>ELCHYD</v>
      </c>
      <c r="D28" s="464">
        <f>'BY-Generation'!J7*'BY-Generation'!K7*'BY-Generation'!G7/'BY-Generation'!E7</f>
        <v>1.2081661025359944</v>
      </c>
      <c r="E28" s="484" t="s">
        <v>36</v>
      </c>
      <c r="F28" s="485"/>
      <c r="G28" s="401" t="s">
        <v>415</v>
      </c>
      <c r="H28" s="457">
        <f t="shared" si="2"/>
        <v>31.276819586367882</v>
      </c>
      <c r="I28" s="430" t="s">
        <v>36</v>
      </c>
      <c r="J28" s="485"/>
      <c r="K28" s="485"/>
      <c r="L28" s="485"/>
      <c r="M28" s="485"/>
      <c r="N28" s="485"/>
      <c r="O28" s="485"/>
      <c r="P28" s="485"/>
      <c r="Q28" s="485"/>
    </row>
    <row r="29" spans="2:17">
      <c r="B29" s="485" t="str">
        <f>'BY-Generation'!A8</f>
        <v>EPPGas_00_ST-AD</v>
      </c>
      <c r="C29" s="485" t="str">
        <f>'BY-Generation'!C8</f>
        <v>ELCGAS</v>
      </c>
      <c r="D29" s="464">
        <f>'BY-Generation'!J8*'BY-Generation'!K8*'BY-Generation'!G8/'BY-Generation'!E8</f>
        <v>19.817373855664759</v>
      </c>
      <c r="E29" s="484" t="s">
        <v>36</v>
      </c>
      <c r="F29" s="485"/>
      <c r="G29" s="401" t="s">
        <v>416</v>
      </c>
      <c r="H29" s="457">
        <f t="shared" si="2"/>
        <v>231.58219391623751</v>
      </c>
      <c r="I29" s="430" t="s">
        <v>36</v>
      </c>
      <c r="J29" s="485"/>
      <c r="K29" s="485"/>
      <c r="L29" s="485"/>
      <c r="M29" s="485"/>
      <c r="N29" s="485"/>
      <c r="O29" s="485"/>
      <c r="P29" s="485"/>
      <c r="Q29" s="485"/>
    </row>
    <row r="30" spans="2:17">
      <c r="B30" s="485" t="str">
        <f>'BY-Generation'!A9</f>
        <v>EPPGas_00_OCGT-AT</v>
      </c>
      <c r="C30" s="485" t="str">
        <f>'BY-Generation'!C9</f>
        <v>ELCGAS</v>
      </c>
      <c r="D30" s="464">
        <f>'BY-Generation'!J9*'BY-Generation'!K9*'BY-Generation'!G9/'BY-Generation'!E9</f>
        <v>28.799157103021926</v>
      </c>
      <c r="E30" s="484" t="s">
        <v>36</v>
      </c>
      <c r="F30" s="485"/>
      <c r="G30" s="401" t="s">
        <v>417</v>
      </c>
      <c r="H30" s="457">
        <f t="shared" si="2"/>
        <v>79.227546241829131</v>
      </c>
      <c r="I30" s="430" t="s">
        <v>36</v>
      </c>
      <c r="J30" s="485"/>
      <c r="K30" s="485"/>
      <c r="L30" s="485"/>
      <c r="M30" s="485"/>
      <c r="N30" s="485"/>
      <c r="O30" s="485"/>
      <c r="P30" s="485"/>
      <c r="Q30" s="485"/>
    </row>
    <row r="31" spans="2:17">
      <c r="B31" s="485" t="str">
        <f>'BY-Generation'!A10</f>
        <v>EPPHyd_00-ER</v>
      </c>
      <c r="C31" s="485" t="str">
        <f>'BY-Generation'!C10</f>
        <v>ELCHYD</v>
      </c>
      <c r="D31" s="464">
        <f>'BY-Generation'!J10*'BY-Generation'!K10*'BY-Generation'!G10/'BY-Generation'!E10</f>
        <v>0.90744238206919925</v>
      </c>
      <c r="E31" s="484" t="s">
        <v>36</v>
      </c>
      <c r="F31" s="485"/>
      <c r="G31" s="401" t="s">
        <v>418</v>
      </c>
      <c r="H31" s="457">
        <f t="shared" si="2"/>
        <v>2.5227059461330339</v>
      </c>
      <c r="I31" s="430" t="s">
        <v>36</v>
      </c>
      <c r="J31" s="485"/>
      <c r="K31" s="485"/>
      <c r="L31" s="485"/>
      <c r="M31" s="485"/>
      <c r="N31" s="485"/>
      <c r="O31" s="485"/>
      <c r="P31" s="485"/>
      <c r="Q31" s="485"/>
    </row>
    <row r="32" spans="2:17">
      <c r="B32" s="485" t="str">
        <f>'BY-Generation'!A11</f>
        <v>EPPOil_00_ST-GI</v>
      </c>
      <c r="C32" s="485" t="str">
        <f>'BY-Generation'!C11</f>
        <v>ELCHFO</v>
      </c>
      <c r="D32" s="464">
        <f>'BY-Generation'!J11*'BY-Generation'!K11*'BY-Generation'!G11/'BY-Generation'!E11</f>
        <v>23.91570781579826</v>
      </c>
      <c r="E32" s="484" t="s">
        <v>36</v>
      </c>
      <c r="F32" s="485"/>
      <c r="G32" s="401" t="s">
        <v>419</v>
      </c>
      <c r="H32" s="457">
        <f t="shared" si="2"/>
        <v>1.2062519999999997</v>
      </c>
      <c r="I32" s="430" t="s">
        <v>36</v>
      </c>
      <c r="J32" s="485"/>
      <c r="K32" s="485"/>
      <c r="L32" s="485"/>
      <c r="M32" s="485"/>
      <c r="N32" s="485"/>
      <c r="O32" s="485"/>
      <c r="P32" s="485"/>
      <c r="Q32" s="485"/>
    </row>
    <row r="33" spans="2:10">
      <c r="B33" s="485" t="str">
        <f>'BY-Generation'!A12</f>
        <v>EPPHyd_00-LE</v>
      </c>
      <c r="C33" s="485" t="str">
        <f>'BY-Generation'!C12</f>
        <v>ELCHYD</v>
      </c>
      <c r="D33" s="464">
        <f>'BY-Generation'!J12*'BY-Generation'!K12*'BY-Generation'!G12/'BY-Generation'!E12</f>
        <v>0.28098576000000003</v>
      </c>
      <c r="E33" s="484" t="s">
        <v>36</v>
      </c>
      <c r="F33" s="485"/>
      <c r="G33" s="401" t="s">
        <v>420</v>
      </c>
      <c r="H33" s="457">
        <f>SUMIFS($D$26:$D$55,$C$26:$C$55,G33)+D27</f>
        <v>25.174806007692432</v>
      </c>
      <c r="I33" s="430" t="s">
        <v>36</v>
      </c>
      <c r="J33" s="485"/>
    </row>
    <row r="34" spans="2:10">
      <c r="B34" s="485" t="str">
        <f>'BY-Generation'!A13</f>
        <v>EPPHyd_00-LI</v>
      </c>
      <c r="C34" s="485" t="str">
        <f>'BY-Generation'!C13</f>
        <v>ELCHYD</v>
      </c>
      <c r="D34" s="464">
        <f>'BY-Generation'!J13*'BY-Generation'!K13*'BY-Generation'!G13/'BY-Generation'!E13</f>
        <v>0.12611170152784029</v>
      </c>
      <c r="E34" s="484" t="s">
        <v>36</v>
      </c>
      <c r="F34" s="485"/>
      <c r="G34" s="459" t="s">
        <v>421</v>
      </c>
      <c r="H34" s="466">
        <f>SUMIFS($D$26:$D$55,$C$26:$C$55,G34)</f>
        <v>15.534633599999999</v>
      </c>
      <c r="I34" s="465" t="s">
        <v>36</v>
      </c>
      <c r="J34" s="485"/>
    </row>
    <row r="35" spans="2:10">
      <c r="B35" s="485" t="str">
        <f>'BY-Generation'!A14</f>
        <v>EPPPea_00_ST-LR</v>
      </c>
      <c r="C35" s="485" t="str">
        <f>'BY-Generation'!C14</f>
        <v>ELCPEA</v>
      </c>
      <c r="D35" s="464">
        <f>'BY-Generation'!J14*'BY-Generation'!K14*'BY-Generation'!G14/'BY-Generation'!E14</f>
        <v>6.9405847357988053</v>
      </c>
      <c r="E35" s="484" t="s">
        <v>36</v>
      </c>
      <c r="F35" s="485"/>
      <c r="G35" s="485"/>
      <c r="H35" s="485"/>
      <c r="I35" s="485"/>
      <c r="J35" s="485"/>
    </row>
    <row r="36" spans="2:10">
      <c r="B36" s="485" t="str">
        <f>'BY-Generation'!A15</f>
        <v>EPPCoa_00_ST-MP</v>
      </c>
      <c r="C36" s="485" t="str">
        <f>'BY-Generation'!C15</f>
        <v>ELCCOA</v>
      </c>
      <c r="D36" s="464">
        <f>'BY-Generation'!J15*'BY-Generation'!K15*'BY-Generation'!G15/'BY-Generation'!E15</f>
        <v>63.972825840000006</v>
      </c>
      <c r="E36" s="484" t="s">
        <v>36</v>
      </c>
      <c r="F36" s="485"/>
      <c r="G36" s="485"/>
      <c r="H36" s="485"/>
      <c r="I36" s="485"/>
      <c r="J36" s="485"/>
    </row>
    <row r="37" spans="2:10">
      <c r="B37" s="485" t="str">
        <f>'BY-Generation'!A16</f>
        <v>EPPGas_00_OCGT-MRC</v>
      </c>
      <c r="C37" s="485" t="str">
        <f>'BY-Generation'!C16</f>
        <v>ELCGAS</v>
      </c>
      <c r="D37" s="464">
        <f>'BY-Generation'!J16*'BY-Generation'!K16*'BY-Generation'!G16/'BY-Generation'!E16</f>
        <v>9.086750987234522</v>
      </c>
      <c r="E37" s="484" t="s">
        <v>36</v>
      </c>
      <c r="F37" s="485"/>
      <c r="G37" s="485"/>
      <c r="H37" s="485"/>
      <c r="I37" s="485"/>
      <c r="J37" s="485"/>
    </row>
    <row r="38" spans="2:10">
      <c r="B38" s="485" t="str">
        <f>'BY-Generation'!A17</f>
        <v>EPPGas_00_OCGT-NW</v>
      </c>
      <c r="C38" s="485" t="str">
        <f>'BY-Generation'!C17</f>
        <v>ELCGAS</v>
      </c>
      <c r="D38" s="464">
        <f>'BY-Generation'!J17*'BY-Generation'!K17*'BY-Generation'!G17/'BY-Generation'!E17</f>
        <v>11.661852852570663</v>
      </c>
      <c r="E38" s="484" t="s">
        <v>36</v>
      </c>
      <c r="F38" s="485"/>
      <c r="G38" s="485"/>
      <c r="H38" s="485"/>
      <c r="I38" s="485"/>
      <c r="J38" s="485"/>
    </row>
    <row r="39" spans="2:10">
      <c r="B39" s="485" t="str">
        <f>'BY-Generation'!A18</f>
        <v>EPPGas_00_OCGT-PBC</v>
      </c>
      <c r="C39" s="485" t="str">
        <f>'BY-Generation'!C18</f>
        <v>ELCGAS</v>
      </c>
      <c r="D39" s="464">
        <f>'BY-Generation'!J18*'BY-Generation'!K18*'BY-Generation'!G18/'BY-Generation'!E18</f>
        <v>28.248196797927186</v>
      </c>
      <c r="E39" s="484" t="s">
        <v>36</v>
      </c>
      <c r="F39" s="485"/>
      <c r="G39" s="485"/>
      <c r="H39" s="485"/>
      <c r="I39" s="485"/>
      <c r="J39" s="485"/>
    </row>
    <row r="40" spans="2:10">
      <c r="B40" s="485" t="str">
        <f>'BY-Generation'!A19</f>
        <v>EPPDis_00_OCGT-RH</v>
      </c>
      <c r="C40" s="485" t="str">
        <f>'BY-Generation'!C19</f>
        <v>ELCDIS</v>
      </c>
      <c r="D40" s="464">
        <f>'BY-Generation'!J19*'BY-Generation'!K19*'BY-Generation'!G19/'BY-Generation'!E19</f>
        <v>10.195460746453282</v>
      </c>
      <c r="E40" s="484" t="s">
        <v>36</v>
      </c>
      <c r="F40" s="485"/>
      <c r="G40" s="485"/>
      <c r="H40" s="485"/>
      <c r="I40" s="485"/>
      <c r="J40" s="485"/>
    </row>
    <row r="41" spans="2:10">
      <c r="B41" s="485" t="str">
        <f>'BY-Generation'!A20</f>
        <v>EPPOil_00_ST-TB</v>
      </c>
      <c r="C41" s="485" t="str">
        <f>'BY-Generation'!C20</f>
        <v>ELCHFO</v>
      </c>
      <c r="D41" s="464">
        <f>'BY-Generation'!J20*'BY-Generation'!K20*'BY-Generation'!G20/'BY-Generation'!E20</f>
        <v>55.311838426030874</v>
      </c>
      <c r="E41" s="484" t="s">
        <v>36</v>
      </c>
      <c r="F41" s="485"/>
      <c r="G41" s="485"/>
      <c r="H41" s="485"/>
      <c r="I41" s="485"/>
      <c r="J41" s="485"/>
    </row>
    <row r="42" spans="2:10">
      <c r="B42" s="485" t="str">
        <f>'BY-Generation'!A21</f>
        <v>EPPDis_00_OCGT-TP1</v>
      </c>
      <c r="C42" s="485" t="str">
        <f>'BY-Generation'!C21</f>
        <v>ELCDIS</v>
      </c>
      <c r="D42" s="464">
        <f>'BY-Generation'!J21*'BY-Generation'!K21*'BY-Generation'!G21/'BY-Generation'!E21</f>
        <v>5.0490646153540384</v>
      </c>
      <c r="E42" s="484" t="s">
        <v>36</v>
      </c>
      <c r="F42" s="485"/>
      <c r="G42" s="485"/>
      <c r="H42" s="485"/>
      <c r="I42" s="485"/>
      <c r="J42" s="485"/>
    </row>
    <row r="43" spans="2:10">
      <c r="B43" s="485" t="str">
        <f>'BY-Generation'!A22</f>
        <v>EPPPea_00_ST-WO</v>
      </c>
      <c r="C43" s="485" t="str">
        <f>'BY-Generation'!C22</f>
        <v>ELCPEA</v>
      </c>
      <c r="D43" s="464">
        <f>'BY-Generation'!J22*'BY-Generation'!K22*'BY-Generation'!G22/'BY-Generation'!E22</f>
        <v>9.2025201600000006</v>
      </c>
      <c r="E43" s="484" t="s">
        <v>36</v>
      </c>
      <c r="F43" s="485"/>
      <c r="G43" s="485"/>
      <c r="H43" s="485"/>
      <c r="I43" s="485"/>
      <c r="J43" s="485"/>
    </row>
    <row r="44" spans="2:10">
      <c r="B44" s="485" t="str">
        <f>'BY-Generation'!A23</f>
        <v>EPPGas_00_CCGT-DB</v>
      </c>
      <c r="C44" s="485" t="str">
        <f>'BY-Generation'!C23</f>
        <v>ELCGAS</v>
      </c>
      <c r="D44" s="464">
        <f>'BY-Generation'!J23*'BY-Generation'!K23*'BY-Generation'!G23/'BY-Generation'!E23</f>
        <v>21.709152315330961</v>
      </c>
      <c r="E44" s="484" t="s">
        <v>36</v>
      </c>
      <c r="F44" s="485"/>
      <c r="G44" s="485"/>
      <c r="H44" s="485"/>
      <c r="I44" s="485"/>
      <c r="J44" s="485"/>
    </row>
    <row r="45" spans="2:10">
      <c r="B45" s="485" t="str">
        <f>'BY-Generation'!A24</f>
        <v>EPPGas_00_CCGT-TY</v>
      </c>
      <c r="C45" s="485" t="str">
        <f>'BY-Generation'!C24</f>
        <v>ELCGAS</v>
      </c>
      <c r="D45" s="464">
        <f>'BY-Generation'!J24*'BY-Generation'!K24*'BY-Generation'!G24/'BY-Generation'!E24</f>
        <v>20.38193293664073</v>
      </c>
      <c r="E45" s="484" t="s">
        <v>36</v>
      </c>
      <c r="F45" s="485"/>
      <c r="G45" s="485"/>
      <c r="H45" s="485"/>
      <c r="I45" s="485"/>
      <c r="J45" s="485"/>
    </row>
    <row r="46" spans="2:10">
      <c r="B46" s="485" t="str">
        <f>'BY-Generation'!A25</f>
        <v>EPPGas_00_CCGT-HN</v>
      </c>
      <c r="C46" s="485" t="str">
        <f>'BY-Generation'!C25</f>
        <v>ELCGAS</v>
      </c>
      <c r="D46" s="464">
        <f>'BY-Generation'!J25*'BY-Generation'!K25*'BY-Generation'!G25/'BY-Generation'!E25</f>
        <v>21.171926703869275</v>
      </c>
      <c r="E46" s="484" t="s">
        <v>36</v>
      </c>
      <c r="F46" s="485"/>
      <c r="G46" s="485"/>
      <c r="H46" s="485"/>
      <c r="I46" s="485"/>
      <c r="J46" s="485"/>
    </row>
    <row r="47" spans="2:10">
      <c r="B47" s="485" t="str">
        <f>'BY-Generation'!A26</f>
        <v>EPPGas_00_CCGT-HNC</v>
      </c>
      <c r="C47" s="485" t="str">
        <f>'BY-Generation'!C26</f>
        <v>ELCGAS</v>
      </c>
      <c r="D47" s="464">
        <f>'BY-Generation'!J26*'BY-Generation'!K26*'BY-Generation'!G26/'BY-Generation'!E26</f>
        <v>18.189045269556381</v>
      </c>
      <c r="E47" s="484" t="s">
        <v>36</v>
      </c>
      <c r="F47" s="485"/>
      <c r="G47" s="485"/>
      <c r="H47" s="485"/>
      <c r="I47" s="485"/>
      <c r="J47" s="485"/>
    </row>
    <row r="48" spans="2:10">
      <c r="B48" s="485" t="str">
        <f>'BY-Generation'!A27</f>
        <v>EPPGas_00_CCGT-ADC</v>
      </c>
      <c r="C48" s="485" t="str">
        <f>'BY-Generation'!C27</f>
        <v>ELCGAS</v>
      </c>
      <c r="D48" s="464">
        <f>'BY-Generation'!J27*'BY-Generation'!K27*'BY-Generation'!G27/'BY-Generation'!E27</f>
        <v>21.238835820456917</v>
      </c>
      <c r="E48" s="484" t="s">
        <v>36</v>
      </c>
      <c r="F48" s="485"/>
      <c r="G48" s="485"/>
      <c r="H48" s="485"/>
      <c r="I48" s="485"/>
      <c r="J48" s="485"/>
    </row>
    <row r="49" spans="2:10">
      <c r="B49" s="485" t="str">
        <f>'BY-Generation'!A28</f>
        <v>EPPGas_00_CCGT-WG</v>
      </c>
      <c r="C49" s="485" t="str">
        <f>'BY-Generation'!C28</f>
        <v>ELCGAS</v>
      </c>
      <c r="D49" s="464">
        <f>'BY-Generation'!J28*'BY-Generation'!K28*'BY-Generation'!G28/'BY-Generation'!E28</f>
        <v>22.896554081880531</v>
      </c>
      <c r="E49" s="484" t="s">
        <v>36</v>
      </c>
      <c r="F49" s="485"/>
      <c r="G49" s="485"/>
      <c r="H49" s="485"/>
      <c r="I49" s="485"/>
      <c r="J49" s="485"/>
    </row>
    <row r="50" spans="2:10">
      <c r="B50" s="485" t="str">
        <f>'BY-Generation'!A29</f>
        <v>EPPDis_00_OCGT-ED</v>
      </c>
      <c r="C50" s="485" t="str">
        <f>'BY-Generation'!C29</f>
        <v>ELCDIS</v>
      </c>
      <c r="D50" s="464">
        <f>'BY-Generation'!J29*'BY-Generation'!K29*'BY-Generation'!G29/'BY-Generation'!E29</f>
        <v>11.00810137960644</v>
      </c>
      <c r="E50" s="484" t="s">
        <v>36</v>
      </c>
      <c r="F50" s="485"/>
      <c r="G50" s="485"/>
      <c r="H50" s="485"/>
      <c r="I50" s="485"/>
      <c r="J50" s="485"/>
    </row>
    <row r="51" spans="2:10">
      <c r="B51" s="485" t="str">
        <f>'BY-Generation'!A30</f>
        <v>EPPDis_00_OCGT-TP3</v>
      </c>
      <c r="C51" s="485" t="str">
        <f>'BY-Generation'!C30</f>
        <v>ELCDIS</v>
      </c>
      <c r="D51" s="464">
        <f>'BY-Generation'!J30*'BY-Generation'!K30*'BY-Generation'!G30/'BY-Generation'!E30</f>
        <v>5.0241928449541229</v>
      </c>
      <c r="E51" s="484" t="s">
        <v>36</v>
      </c>
      <c r="F51" s="485"/>
      <c r="G51" s="485"/>
      <c r="H51" s="485"/>
      <c r="I51" s="485"/>
      <c r="J51" s="485"/>
    </row>
    <row r="52" spans="2:10">
      <c r="B52" s="485" t="str">
        <f>'BY-Generation'!A31</f>
        <v>EPPMsw_00_ST-Meath</v>
      </c>
      <c r="C52" s="485" t="str">
        <f>'BY-Generation'!C31</f>
        <v>ELCMSW</v>
      </c>
      <c r="D52" s="464">
        <f>'BY-Generation'!J31*'BY-Generation'!K31*'BY-Generation'!G31/'BY-Generation'!E31</f>
        <v>1.2062519999999997</v>
      </c>
      <c r="E52" s="484" t="s">
        <v>36</v>
      </c>
      <c r="F52" s="485"/>
      <c r="G52" s="485"/>
      <c r="H52" s="485"/>
      <c r="I52" s="485"/>
      <c r="J52" s="485"/>
    </row>
    <row r="53" spans="2:10">
      <c r="B53" s="485" t="str">
        <f>'BY-Generation'!A32</f>
        <v>EPPGas_00_CCGT-GI</v>
      </c>
      <c r="C53" s="485" t="str">
        <f>'BY-Generation'!C32</f>
        <v>ELCGAS</v>
      </c>
      <c r="D53" s="464">
        <f>'BY-Generation'!J32*'BY-Generation'!K32*'BY-Generation'!G32/'BY-Generation'!E32</f>
        <v>0</v>
      </c>
      <c r="E53" s="484" t="s">
        <v>36</v>
      </c>
      <c r="F53" s="485"/>
      <c r="G53" s="485"/>
      <c r="H53" s="485"/>
      <c r="I53" s="485"/>
      <c r="J53" s="485"/>
    </row>
    <row r="54" spans="2:10">
      <c r="B54" s="485" t="str">
        <f>'BY-Generation'!A33</f>
        <v>EPPWin_00-ROI</v>
      </c>
      <c r="C54" s="485" t="str">
        <f>'BY-Generation'!C33</f>
        <v>ELCWIN</v>
      </c>
      <c r="D54" s="464">
        <f>'BY-Generation'!J33*'BY-Generation'!K33*'BY-Generation'!G33/'BY-Generation'!E33</f>
        <v>15.534633599999999</v>
      </c>
      <c r="E54" s="484" t="s">
        <v>36</v>
      </c>
      <c r="F54" s="485"/>
      <c r="G54" s="485"/>
      <c r="H54" s="485"/>
      <c r="I54" s="485"/>
      <c r="J54" s="485"/>
    </row>
    <row r="55" spans="2:10">
      <c r="B55" s="465" t="str">
        <f>'BY-Generation'!A34</f>
        <v>ECHPBio_00-ROI</v>
      </c>
      <c r="C55" s="465" t="str">
        <f>'BY-Generation'!C34</f>
        <v>ELCBIO</v>
      </c>
      <c r="D55" s="454">
        <f>'BY-Generation'!J34*'BY-Generation'!K34*'BY-Generation'!G34/'BY-Generation'!E34</f>
        <v>2.4125039999999993</v>
      </c>
      <c r="E55" s="458" t="s">
        <v>36</v>
      </c>
      <c r="F55" s="485"/>
      <c r="G55" s="485"/>
      <c r="H55" s="485"/>
      <c r="I55" s="485"/>
      <c r="J55" s="485"/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3:G33"/>
  <sheetViews>
    <sheetView topLeftCell="A6" workbookViewId="0">
      <selection activeCell="E19" sqref="E19"/>
    </sheetView>
  </sheetViews>
  <sheetFormatPr defaultRowHeight="15"/>
  <cols>
    <col min="2" max="2" width="12" bestFit="1" customWidth="1"/>
    <col min="3" max="3" width="34.5703125" bestFit="1" customWidth="1"/>
  </cols>
  <sheetData>
    <row r="3" spans="1:7">
      <c r="A3" s="4" t="s">
        <v>422</v>
      </c>
      <c r="B3" s="4"/>
      <c r="C3" s="30"/>
      <c r="D3" s="487"/>
      <c r="E3" s="487"/>
      <c r="F3" s="487"/>
      <c r="G3" s="487"/>
    </row>
    <row r="4" spans="1:7">
      <c r="A4" s="502" t="s">
        <v>423</v>
      </c>
      <c r="B4" s="502" t="s">
        <v>424</v>
      </c>
      <c r="C4" s="502" t="s">
        <v>425</v>
      </c>
      <c r="D4" s="502" t="s">
        <v>412</v>
      </c>
      <c r="E4" s="502" t="s">
        <v>76</v>
      </c>
      <c r="F4" s="502" t="s">
        <v>77</v>
      </c>
      <c r="G4" s="502" t="s">
        <v>78</v>
      </c>
    </row>
    <row r="5" spans="1:7" ht="15.75" thickBot="1">
      <c r="A5" s="34" t="s">
        <v>285</v>
      </c>
      <c r="B5" s="34"/>
      <c r="C5" s="34"/>
      <c r="D5" s="34"/>
      <c r="E5" s="34"/>
      <c r="F5" s="34"/>
      <c r="G5" s="34"/>
    </row>
    <row r="6" spans="1:7">
      <c r="A6" s="487" t="s">
        <v>426</v>
      </c>
      <c r="B6" s="487" t="s">
        <v>416</v>
      </c>
      <c r="C6" s="487" t="s">
        <v>427</v>
      </c>
      <c r="D6" s="487" t="s">
        <v>36</v>
      </c>
      <c r="E6" s="487" t="s">
        <v>121</v>
      </c>
      <c r="F6" s="487"/>
      <c r="G6" s="487"/>
    </row>
    <row r="7" spans="1:7">
      <c r="A7" s="487"/>
      <c r="B7" s="487" t="s">
        <v>417</v>
      </c>
      <c r="C7" s="487" t="s">
        <v>428</v>
      </c>
      <c r="D7" s="487" t="s">
        <v>36</v>
      </c>
      <c r="E7" s="487"/>
      <c r="F7" s="487"/>
      <c r="G7" s="487"/>
    </row>
    <row r="8" spans="1:7">
      <c r="A8" s="487"/>
      <c r="B8" s="487" t="s">
        <v>418</v>
      </c>
      <c r="C8" s="487" t="s">
        <v>429</v>
      </c>
      <c r="D8" s="487" t="s">
        <v>36</v>
      </c>
      <c r="E8" s="487"/>
      <c r="F8" s="487"/>
      <c r="G8" s="487"/>
    </row>
    <row r="9" spans="1:7">
      <c r="A9" s="487"/>
      <c r="B9" s="487" t="s">
        <v>420</v>
      </c>
      <c r="C9" s="487" t="s">
        <v>430</v>
      </c>
      <c r="D9" s="487" t="s">
        <v>36</v>
      </c>
      <c r="E9" s="487"/>
      <c r="F9" s="487"/>
      <c r="G9" s="487"/>
    </row>
    <row r="10" spans="1:7">
      <c r="A10" s="487"/>
      <c r="B10" s="487" t="s">
        <v>413</v>
      </c>
      <c r="C10" s="487" t="s">
        <v>431</v>
      </c>
      <c r="D10" s="487" t="s">
        <v>36</v>
      </c>
      <c r="E10" s="487"/>
      <c r="F10" s="487"/>
      <c r="G10" s="487"/>
    </row>
    <row r="11" spans="1:7">
      <c r="A11" s="487"/>
      <c r="B11" s="487" t="s">
        <v>414</v>
      </c>
      <c r="C11" s="487" t="s">
        <v>432</v>
      </c>
      <c r="D11" s="487" t="s">
        <v>36</v>
      </c>
      <c r="E11" s="487"/>
      <c r="F11" s="487"/>
      <c r="G11" s="487"/>
    </row>
    <row r="12" spans="1:7">
      <c r="A12" s="487"/>
      <c r="B12" s="487" t="s">
        <v>415</v>
      </c>
      <c r="C12" s="487" t="s">
        <v>433</v>
      </c>
      <c r="D12" s="487" t="s">
        <v>36</v>
      </c>
      <c r="E12" s="487"/>
      <c r="F12" s="487"/>
      <c r="G12" s="487"/>
    </row>
    <row r="13" spans="1:7">
      <c r="A13" s="487"/>
      <c r="B13" s="487" t="s">
        <v>419</v>
      </c>
      <c r="C13" s="487" t="s">
        <v>434</v>
      </c>
      <c r="D13" s="487" t="s">
        <v>36</v>
      </c>
      <c r="E13" s="487"/>
      <c r="F13" s="487"/>
      <c r="G13" s="487"/>
    </row>
    <row r="14" spans="1:7">
      <c r="A14" s="487"/>
      <c r="B14" s="487" t="s">
        <v>421</v>
      </c>
      <c r="C14" s="487" t="s">
        <v>435</v>
      </c>
      <c r="D14" s="487" t="s">
        <v>36</v>
      </c>
      <c r="E14" s="487"/>
      <c r="F14" s="487"/>
      <c r="G14" s="487"/>
    </row>
    <row r="15" spans="1:7">
      <c r="A15" s="487"/>
      <c r="B15" s="487" t="s">
        <v>436</v>
      </c>
      <c r="C15" s="487" t="s">
        <v>437</v>
      </c>
      <c r="D15" s="487" t="s">
        <v>36</v>
      </c>
      <c r="E15" s="487"/>
      <c r="F15" s="487"/>
      <c r="G15" s="487"/>
    </row>
    <row r="16" spans="1:7" s="484" customFormat="1">
      <c r="A16" s="487"/>
      <c r="B16" s="487" t="s">
        <v>438</v>
      </c>
      <c r="C16" s="487" t="s">
        <v>439</v>
      </c>
      <c r="D16" s="487" t="s">
        <v>36</v>
      </c>
      <c r="E16" s="487"/>
      <c r="F16" s="487"/>
      <c r="G16" s="487"/>
    </row>
    <row r="17" spans="1:7" s="484" customFormat="1">
      <c r="A17" s="487"/>
      <c r="B17" s="487" t="s">
        <v>440</v>
      </c>
      <c r="C17" s="487" t="s">
        <v>441</v>
      </c>
      <c r="D17" s="487" t="s">
        <v>36</v>
      </c>
      <c r="E17" s="487" t="s">
        <v>121</v>
      </c>
      <c r="F17" s="487"/>
      <c r="G17" s="487"/>
    </row>
    <row r="18" spans="1:7" s="484" customFormat="1">
      <c r="A18" s="487"/>
      <c r="B18" s="487" t="s">
        <v>442</v>
      </c>
      <c r="C18" s="487" t="s">
        <v>443</v>
      </c>
      <c r="D18" s="487" t="s">
        <v>36</v>
      </c>
      <c r="E18" s="487" t="s">
        <v>121</v>
      </c>
      <c r="F18" s="487"/>
      <c r="G18" s="487"/>
    </row>
    <row r="19" spans="1:7">
      <c r="A19" s="487"/>
      <c r="B19" s="485" t="s">
        <v>343</v>
      </c>
      <c r="C19" s="487" t="s">
        <v>444</v>
      </c>
      <c r="D19" s="487" t="s">
        <v>36</v>
      </c>
      <c r="E19" s="487" t="s">
        <v>118</v>
      </c>
      <c r="F19" s="141"/>
      <c r="G19" s="487" t="s">
        <v>445</v>
      </c>
    </row>
    <row r="20" spans="1:7">
      <c r="A20" s="487"/>
      <c r="B20" s="485" t="s">
        <v>446</v>
      </c>
      <c r="C20" s="487" t="s">
        <v>447</v>
      </c>
      <c r="D20" s="487" t="s">
        <v>36</v>
      </c>
      <c r="E20" s="487" t="s">
        <v>118</v>
      </c>
      <c r="F20" s="141"/>
      <c r="G20" s="487" t="s">
        <v>445</v>
      </c>
    </row>
    <row r="21" spans="1:7">
      <c r="A21" s="487"/>
      <c r="B21" s="487" t="s">
        <v>448</v>
      </c>
      <c r="C21" s="487" t="s">
        <v>449</v>
      </c>
      <c r="D21" s="487" t="s">
        <v>36</v>
      </c>
      <c r="E21" s="487" t="s">
        <v>121</v>
      </c>
      <c r="F21" s="487"/>
      <c r="G21" s="487"/>
    </row>
    <row r="22" spans="1:7">
      <c r="A22" s="487" t="s">
        <v>450</v>
      </c>
      <c r="B22" s="487" t="str">
        <f>Emi!B6</f>
        <v>ELCCO2N</v>
      </c>
      <c r="C22" s="487" t="s">
        <v>451</v>
      </c>
      <c r="D22" s="487" t="s">
        <v>452</v>
      </c>
      <c r="E22" s="487"/>
      <c r="F22" s="487"/>
      <c r="G22" s="487"/>
    </row>
    <row r="23" spans="1:7">
      <c r="A23" s="487"/>
      <c r="B23" s="487" t="str">
        <f>Emi!B7</f>
        <v>ELCCH4N</v>
      </c>
      <c r="C23" s="487" t="s">
        <v>453</v>
      </c>
      <c r="D23" s="487" t="s">
        <v>452</v>
      </c>
      <c r="E23" s="487"/>
      <c r="F23" s="487"/>
      <c r="G23" s="487"/>
    </row>
    <row r="24" spans="1:7">
      <c r="A24" s="487"/>
      <c r="B24" s="487" t="str">
        <f>Emi!B8</f>
        <v>ELCSO2N</v>
      </c>
      <c r="C24" s="487" t="s">
        <v>454</v>
      </c>
      <c r="D24" s="487" t="s">
        <v>452</v>
      </c>
      <c r="E24" s="487"/>
      <c r="F24" s="487"/>
      <c r="G24" s="487"/>
    </row>
    <row r="25" spans="1:7">
      <c r="A25" s="487"/>
      <c r="B25" s="487" t="str">
        <f>Emi!B9</f>
        <v>ELCNOXN</v>
      </c>
      <c r="C25" s="487" t="s">
        <v>455</v>
      </c>
      <c r="D25" s="487" t="s">
        <v>452</v>
      </c>
      <c r="E25" s="487"/>
      <c r="F25" s="487"/>
      <c r="G25" s="487"/>
    </row>
    <row r="26" spans="1:7">
      <c r="A26" s="484"/>
      <c r="B26" s="487" t="str">
        <f>Emi!B10</f>
        <v>ELCPM10</v>
      </c>
      <c r="C26" s="487" t="s">
        <v>456</v>
      </c>
      <c r="D26" s="484" t="s">
        <v>452</v>
      </c>
      <c r="E26" s="484"/>
      <c r="F26" s="484"/>
      <c r="G26" s="484"/>
    </row>
    <row r="27" spans="1:7">
      <c r="A27" s="484"/>
      <c r="B27" s="487" t="str">
        <f>Emi!B11</f>
        <v>ELCPM25</v>
      </c>
      <c r="C27" s="487" t="s">
        <v>457</v>
      </c>
      <c r="D27" s="484" t="s">
        <v>452</v>
      </c>
      <c r="E27" s="484"/>
      <c r="F27" s="484"/>
      <c r="G27" s="484"/>
    </row>
    <row r="32" spans="1:7" s="484" customFormat="1">
      <c r="A32" s="487"/>
      <c r="B32" s="487" t="s">
        <v>458</v>
      </c>
      <c r="C32" s="487" t="s">
        <v>459</v>
      </c>
      <c r="D32" s="487" t="s">
        <v>36</v>
      </c>
      <c r="E32" s="487"/>
      <c r="F32" s="487"/>
      <c r="G32" s="487"/>
    </row>
    <row r="33" spans="1:7" s="484" customFormat="1">
      <c r="A33" s="487"/>
      <c r="B33" s="487" t="s">
        <v>460</v>
      </c>
      <c r="C33" s="487" t="s">
        <v>461</v>
      </c>
      <c r="D33" s="487" t="s">
        <v>36</v>
      </c>
      <c r="E33" s="487"/>
      <c r="F33" s="487"/>
      <c r="G33" s="48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N11"/>
  <sheetViews>
    <sheetView workbookViewId="0">
      <selection activeCell="D6" sqref="D6"/>
    </sheetView>
  </sheetViews>
  <sheetFormatPr defaultRowHeight="15"/>
  <cols>
    <col min="1" max="1" width="9.140625" style="31"/>
    <col min="2" max="2" width="18.85546875" style="31" customWidth="1"/>
    <col min="3" max="3" width="9.140625" style="31"/>
    <col min="4" max="5" width="9.140625" style="487"/>
    <col min="6" max="16384" width="9.140625" style="31"/>
  </cols>
  <sheetData>
    <row r="1" spans="1:14" ht="18">
      <c r="A1" s="38" t="s">
        <v>462</v>
      </c>
      <c r="B1" s="38"/>
      <c r="C1" s="492"/>
      <c r="D1" s="492"/>
      <c r="E1" s="492"/>
      <c r="F1" s="492"/>
      <c r="G1" s="487"/>
      <c r="H1" s="487"/>
      <c r="I1" s="487"/>
      <c r="J1" s="487"/>
      <c r="K1" s="487"/>
      <c r="L1" s="487"/>
      <c r="M1" s="487"/>
      <c r="N1" s="487"/>
    </row>
    <row r="4" spans="1:14">
      <c r="A4" s="487"/>
      <c r="B4" s="4" t="s">
        <v>463</v>
      </c>
      <c r="C4" s="487"/>
      <c r="F4" s="487"/>
      <c r="G4" s="487"/>
      <c r="H4" s="487"/>
      <c r="I4" s="487"/>
      <c r="J4" s="487"/>
      <c r="K4" s="487"/>
      <c r="L4" s="487"/>
      <c r="M4" s="487"/>
      <c r="N4" s="487"/>
    </row>
    <row r="5" spans="1:14" ht="15.75" thickBot="1">
      <c r="A5" s="487"/>
      <c r="B5" s="1" t="s">
        <v>424</v>
      </c>
      <c r="C5" s="493" t="str">
        <f>Commodities!$B$6</f>
        <v>ELCGAS</v>
      </c>
      <c r="D5" s="493" t="str">
        <f>Commodities!B32</f>
        <v>ELCGGAS</v>
      </c>
      <c r="E5" s="493" t="str">
        <f>Commodities!B33</f>
        <v>ELCHGAS</v>
      </c>
      <c r="F5" s="493" t="str">
        <f>Commodities!B7</f>
        <v>ELCHFO</v>
      </c>
      <c r="G5" s="493" t="str">
        <f>Commodities!B8</f>
        <v>ELCHYD</v>
      </c>
      <c r="H5" s="493" t="str">
        <f>Commodities!B9</f>
        <v>ELCPEA</v>
      </c>
      <c r="I5" s="493" t="str">
        <f>Commodities!B11</f>
        <v>ELCCOA</v>
      </c>
      <c r="J5" s="493" t="str">
        <f>Commodities!B12</f>
        <v>ELCDIS</v>
      </c>
      <c r="K5" s="493" t="str">
        <f>Commodities!B13</f>
        <v>ELCMSW</v>
      </c>
      <c r="L5" s="493" t="str">
        <f>Commodities!B14</f>
        <v>ELCWIN</v>
      </c>
      <c r="M5" s="493" t="str">
        <f>Commodities!B15</f>
        <v>ELCSOL</v>
      </c>
      <c r="N5" s="493" t="s">
        <v>464</v>
      </c>
    </row>
    <row r="6" spans="1:14">
      <c r="A6" s="487"/>
      <c r="B6" s="487" t="s">
        <v>465</v>
      </c>
      <c r="C6" s="488">
        <v>56.1</v>
      </c>
      <c r="D6" s="488"/>
      <c r="E6" s="488"/>
      <c r="F6" s="488">
        <v>77.400000000000006</v>
      </c>
      <c r="G6" s="488">
        <v>0</v>
      </c>
      <c r="H6" s="488">
        <v>108</v>
      </c>
      <c r="I6" s="488">
        <v>99</v>
      </c>
      <c r="J6" s="488">
        <v>74.099999999999994</v>
      </c>
      <c r="K6" s="488">
        <v>45</v>
      </c>
      <c r="L6" s="488">
        <v>0</v>
      </c>
      <c r="M6" s="488">
        <v>0</v>
      </c>
      <c r="N6" s="488" t="s">
        <v>466</v>
      </c>
    </row>
    <row r="7" spans="1:14">
      <c r="A7" s="487"/>
      <c r="B7" s="487" t="s">
        <v>467</v>
      </c>
      <c r="C7" s="488"/>
      <c r="D7" s="488"/>
      <c r="E7" s="488"/>
      <c r="F7" s="488"/>
      <c r="G7" s="488"/>
      <c r="H7" s="488"/>
      <c r="I7" s="488"/>
      <c r="J7" s="488"/>
      <c r="K7" s="488"/>
      <c r="L7" s="488"/>
      <c r="M7" s="488"/>
      <c r="N7" s="487"/>
    </row>
    <row r="8" spans="1:14">
      <c r="A8" s="487"/>
      <c r="B8" s="487" t="s">
        <v>468</v>
      </c>
      <c r="C8" s="488"/>
      <c r="D8" s="488"/>
      <c r="E8" s="488"/>
      <c r="F8" s="488"/>
      <c r="G8" s="488"/>
      <c r="H8" s="488"/>
      <c r="I8" s="488"/>
      <c r="J8" s="488"/>
      <c r="K8" s="488"/>
      <c r="L8" s="488"/>
      <c r="M8" s="488"/>
      <c r="N8" s="487"/>
    </row>
    <row r="9" spans="1:14">
      <c r="A9" s="487"/>
      <c r="B9" s="487" t="s">
        <v>469</v>
      </c>
      <c r="C9" s="488"/>
      <c r="D9" s="488"/>
      <c r="E9" s="488"/>
      <c r="F9" s="488"/>
      <c r="G9" s="488"/>
      <c r="H9" s="488"/>
      <c r="I9" s="488"/>
      <c r="J9" s="488"/>
      <c r="K9" s="488"/>
      <c r="L9" s="488"/>
      <c r="M9" s="488"/>
      <c r="N9" s="487"/>
    </row>
    <row r="10" spans="1:14">
      <c r="A10" s="487"/>
      <c r="B10" s="485" t="s">
        <v>470</v>
      </c>
      <c r="C10" s="487"/>
      <c r="F10" s="487"/>
      <c r="G10" s="487"/>
      <c r="H10" s="487"/>
      <c r="I10" s="487"/>
      <c r="J10" s="487"/>
      <c r="K10" s="487"/>
      <c r="L10" s="487"/>
      <c r="M10" s="487"/>
      <c r="N10" s="487"/>
    </row>
    <row r="11" spans="1:14">
      <c r="A11" s="487"/>
      <c r="B11" s="485" t="s">
        <v>471</v>
      </c>
      <c r="C11" s="487"/>
      <c r="F11" s="487"/>
      <c r="G11" s="487"/>
      <c r="H11" s="487"/>
      <c r="I11" s="487"/>
      <c r="J11" s="487"/>
      <c r="K11" s="487"/>
      <c r="L11" s="487"/>
      <c r="M11" s="487"/>
      <c r="N11" s="48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77"/>
  <sheetViews>
    <sheetView zoomScale="85" zoomScaleNormal="85" workbookViewId="0">
      <pane xSplit="2" ySplit="1" topLeftCell="W2" activePane="bottomRight" state="frozen"/>
      <selection pane="bottomRight" activeCell="E5" sqref="E5"/>
      <selection pane="bottomLeft" activeCell="E5" sqref="E5"/>
      <selection pane="topRight" activeCell="E5" sqref="E5"/>
    </sheetView>
  </sheetViews>
  <sheetFormatPr defaultRowHeight="12.75"/>
  <cols>
    <col min="1" max="1" width="38.140625" style="392" customWidth="1"/>
    <col min="2" max="2" width="13" style="324" bestFit="1" customWidth="1"/>
    <col min="3" max="4" width="7.5703125" style="393" bestFit="1" customWidth="1"/>
    <col min="5" max="5" width="9.140625" style="393"/>
    <col min="6" max="6" width="6.140625" style="394" customWidth="1"/>
    <col min="7" max="7" width="5.85546875" style="394" bestFit="1" customWidth="1"/>
    <col min="8" max="8" width="6.42578125" style="393" bestFit="1" customWidth="1"/>
    <col min="9" max="9" width="6.140625" style="394" bestFit="1" customWidth="1"/>
    <col min="10" max="10" width="6" style="394" bestFit="1" customWidth="1"/>
    <col min="11" max="11" width="6.85546875" style="394" bestFit="1" customWidth="1"/>
    <col min="12" max="12" width="8.7109375" style="386" bestFit="1" customWidth="1"/>
    <col min="13" max="13" width="8.140625" style="385" bestFit="1" customWidth="1"/>
    <col min="14" max="14" width="5.28515625" style="385" customWidth="1"/>
    <col min="15" max="15" width="7.42578125" style="385" customWidth="1"/>
    <col min="16" max="16" width="7.42578125" style="385" bestFit="1" customWidth="1"/>
    <col min="17" max="17" width="8.140625" style="385" bestFit="1" customWidth="1"/>
    <col min="18" max="18" width="7.28515625" style="385" bestFit="1" customWidth="1"/>
    <col min="19" max="19" width="7.42578125" style="385" bestFit="1" customWidth="1"/>
    <col min="20" max="20" width="8.42578125" style="385" bestFit="1" customWidth="1"/>
    <col min="21" max="21" width="6.85546875" style="385" bestFit="1" customWidth="1"/>
    <col min="22" max="24" width="5.42578125" style="385" customWidth="1"/>
    <col min="25" max="25" width="5.42578125" style="394" customWidth="1"/>
    <col min="26" max="26" width="8.140625" style="389" bestFit="1" customWidth="1"/>
    <col min="27" max="27" width="6.7109375" style="386" bestFit="1" customWidth="1"/>
    <col min="28" max="29" width="5.5703125" style="385" customWidth="1"/>
    <col min="30" max="30" width="8.7109375" style="385" bestFit="1" customWidth="1"/>
    <col min="31" max="31" width="5.5703125" style="385" customWidth="1"/>
    <col min="32" max="32" width="5.85546875" style="385" bestFit="1" customWidth="1"/>
    <col min="33" max="33" width="7" style="385" customWidth="1"/>
    <col min="34" max="36" width="5.5703125" style="385" customWidth="1"/>
    <col min="37" max="37" width="8.7109375" style="389" bestFit="1" customWidth="1"/>
    <col min="38" max="38" width="4.42578125" style="395" bestFit="1" customWidth="1"/>
    <col min="39" max="39" width="9.28515625" style="385" bestFit="1" customWidth="1"/>
    <col min="40" max="16384" width="9.140625" style="324"/>
  </cols>
  <sheetData>
    <row r="1" spans="1:41" s="177" customFormat="1" ht="105.75" customHeight="1" thickBot="1">
      <c r="A1" s="167" t="s">
        <v>472</v>
      </c>
      <c r="B1" s="168" t="s">
        <v>473</v>
      </c>
      <c r="C1" s="169" t="s">
        <v>474</v>
      </c>
      <c r="D1" s="170" t="s">
        <v>475</v>
      </c>
      <c r="E1" s="171" t="s">
        <v>476</v>
      </c>
      <c r="F1" s="172" t="s">
        <v>477</v>
      </c>
      <c r="G1" s="172" t="s">
        <v>478</v>
      </c>
      <c r="H1" s="173" t="s">
        <v>479</v>
      </c>
      <c r="I1" s="170" t="s">
        <v>480</v>
      </c>
      <c r="J1" s="171" t="s">
        <v>481</v>
      </c>
      <c r="K1" s="171" t="s">
        <v>482</v>
      </c>
      <c r="L1" s="173" t="s">
        <v>483</v>
      </c>
      <c r="M1" s="170" t="s">
        <v>484</v>
      </c>
      <c r="N1" s="171" t="s">
        <v>485</v>
      </c>
      <c r="O1" s="171" t="s">
        <v>486</v>
      </c>
      <c r="P1" s="171" t="s">
        <v>487</v>
      </c>
      <c r="Q1" s="171" t="s">
        <v>488</v>
      </c>
      <c r="R1" s="171" t="s">
        <v>489</v>
      </c>
      <c r="S1" s="171" t="s">
        <v>490</v>
      </c>
      <c r="T1" s="171" t="s">
        <v>491</v>
      </c>
      <c r="U1" s="171" t="s">
        <v>492</v>
      </c>
      <c r="V1" s="172" t="s">
        <v>493</v>
      </c>
      <c r="W1" s="172" t="s">
        <v>494</v>
      </c>
      <c r="X1" s="172" t="s">
        <v>495</v>
      </c>
      <c r="Y1" s="171" t="s">
        <v>496</v>
      </c>
      <c r="Z1" s="173" t="s">
        <v>497</v>
      </c>
      <c r="AA1" s="174" t="s">
        <v>498</v>
      </c>
      <c r="AB1" s="175" t="s">
        <v>499</v>
      </c>
      <c r="AC1" s="171" t="s">
        <v>500</v>
      </c>
      <c r="AD1" s="171" t="s">
        <v>501</v>
      </c>
      <c r="AE1" s="171" t="s">
        <v>502</v>
      </c>
      <c r="AF1" s="171" t="s">
        <v>503</v>
      </c>
      <c r="AG1" s="171" t="s">
        <v>504</v>
      </c>
      <c r="AH1" s="171" t="s">
        <v>505</v>
      </c>
      <c r="AI1" s="172" t="s">
        <v>506</v>
      </c>
      <c r="AJ1" s="173" t="s">
        <v>507</v>
      </c>
      <c r="AK1" s="173" t="s">
        <v>508</v>
      </c>
      <c r="AL1" s="174" t="s">
        <v>509</v>
      </c>
      <c r="AM1" s="176" t="s">
        <v>510</v>
      </c>
    </row>
    <row r="2" spans="1:41" s="192" customFormat="1" ht="12.75" customHeight="1">
      <c r="A2" s="178" t="s">
        <v>511</v>
      </c>
      <c r="B2" s="179"/>
      <c r="C2" s="180">
        <f>SUM(D2:G2)</f>
        <v>0</v>
      </c>
      <c r="D2" s="181">
        <v>0</v>
      </c>
      <c r="E2" s="182"/>
      <c r="F2" s="183"/>
      <c r="G2" s="183"/>
      <c r="H2" s="184">
        <f>SUM(I2:K2)</f>
        <v>315.35635744035284</v>
      </c>
      <c r="I2" s="185">
        <v>187.65235744035286</v>
      </c>
      <c r="J2" s="186">
        <v>127.70399999999999</v>
      </c>
      <c r="K2" s="186"/>
      <c r="L2" s="184">
        <f>SUM(M2:Y2)</f>
        <v>0</v>
      </c>
      <c r="M2" s="185"/>
      <c r="N2" s="187"/>
      <c r="O2" s="187"/>
      <c r="P2" s="187"/>
      <c r="Q2" s="187"/>
      <c r="R2" s="187"/>
      <c r="S2" s="187"/>
      <c r="T2" s="187"/>
      <c r="U2" s="187"/>
      <c r="V2" s="183"/>
      <c r="W2" s="183"/>
      <c r="X2" s="183"/>
      <c r="Y2" s="186"/>
      <c r="Z2" s="184">
        <v>171.49751771428569</v>
      </c>
      <c r="AA2" s="188">
        <f>SUM(AB2:AI2)</f>
        <v>757.30604420028544</v>
      </c>
      <c r="AB2" s="189">
        <v>69.001988581977614</v>
      </c>
      <c r="AC2" s="186">
        <v>344.90112829599997</v>
      </c>
      <c r="AD2" s="186">
        <v>222.86512840487305</v>
      </c>
      <c r="AE2" s="186">
        <v>42.979400797369799</v>
      </c>
      <c r="AF2" s="186">
        <v>12.923532256094104</v>
      </c>
      <c r="AG2" s="186">
        <v>23.972115147275954</v>
      </c>
      <c r="AH2" s="185">
        <v>10.258262390627788</v>
      </c>
      <c r="AI2" s="183">
        <v>30.404488326067145</v>
      </c>
      <c r="AJ2" s="190">
        <v>43.833028461414592</v>
      </c>
      <c r="AK2" s="190"/>
      <c r="AL2" s="188"/>
      <c r="AM2" s="191">
        <f>C2+H2+L2+Z2+AA2+AJ2+AK2+AL2</f>
        <v>1287.9929478163388</v>
      </c>
    </row>
    <row r="3" spans="1:41" s="192" customFormat="1" ht="12.75" customHeight="1">
      <c r="A3" s="193" t="s">
        <v>512</v>
      </c>
      <c r="B3" s="194"/>
      <c r="C3" s="195">
        <f>SUM(D3:G3)</f>
        <v>1346.8346647249841</v>
      </c>
      <c r="D3" s="196">
        <v>1293.324809834864</v>
      </c>
      <c r="E3" s="197">
        <v>41.45458802634522</v>
      </c>
      <c r="F3" s="198"/>
      <c r="G3" s="198">
        <v>12.055266863774902</v>
      </c>
      <c r="H3" s="199">
        <f>SUM(I3:K3)</f>
        <v>0</v>
      </c>
      <c r="I3" s="200"/>
      <c r="J3" s="201"/>
      <c r="K3" s="201"/>
      <c r="L3" s="199">
        <f>SUM(M3:Y3)</f>
        <v>8265.9175837430066</v>
      </c>
      <c r="M3" s="200">
        <v>3005.4213999999997</v>
      </c>
      <c r="N3" s="201">
        <v>0</v>
      </c>
      <c r="O3" s="201">
        <v>1079.7509873962383</v>
      </c>
      <c r="P3" s="201">
        <v>532.7149551835239</v>
      </c>
      <c r="Q3" s="201">
        <v>763.43666664191994</v>
      </c>
      <c r="R3" s="201">
        <v>196.43930288361582</v>
      </c>
      <c r="S3" s="201">
        <v>104.55555529999999</v>
      </c>
      <c r="T3" s="201">
        <v>2182.8743673595941</v>
      </c>
      <c r="U3" s="201">
        <v>125.35497672939384</v>
      </c>
      <c r="V3" s="198">
        <v>0</v>
      </c>
      <c r="W3" s="198">
        <v>238.19556224871974</v>
      </c>
      <c r="X3" s="198">
        <v>0.97743000000000002</v>
      </c>
      <c r="Y3" s="201">
        <v>36.196379999999998</v>
      </c>
      <c r="Z3" s="199">
        <v>3846.4506769075715</v>
      </c>
      <c r="AA3" s="202">
        <f>SUM(AB3:AI3)</f>
        <v>79.621869102978863</v>
      </c>
      <c r="AB3" s="203"/>
      <c r="AC3" s="201"/>
      <c r="AD3" s="201">
        <v>15.392196200436368</v>
      </c>
      <c r="AE3" s="201"/>
      <c r="AF3" s="201"/>
      <c r="AG3" s="201">
        <v>64.22967290254249</v>
      </c>
      <c r="AH3" s="200"/>
      <c r="AI3" s="198"/>
      <c r="AJ3" s="204"/>
      <c r="AK3" s="204">
        <v>67.390044275999983</v>
      </c>
      <c r="AL3" s="202"/>
      <c r="AM3" s="205">
        <f t="shared" ref="AM3:AM21" si="0">C3+H3+L3+Z3+AA3+AJ3+AK3+AL3</f>
        <v>13606.21483875454</v>
      </c>
    </row>
    <row r="4" spans="1:41" s="192" customFormat="1" ht="12.75" customHeight="1">
      <c r="A4" s="193" t="s">
        <v>513</v>
      </c>
      <c r="B4" s="194"/>
      <c r="C4" s="195">
        <f>SUM(D4:G4)</f>
        <v>9.3109921176560011</v>
      </c>
      <c r="D4" s="196">
        <v>0</v>
      </c>
      <c r="E4" s="206">
        <v>8.9073084500000004</v>
      </c>
      <c r="F4" s="198"/>
      <c r="G4" s="198">
        <v>0.40368366765599989</v>
      </c>
      <c r="H4" s="199">
        <f>SUM(I4:K4)</f>
        <v>8.8697459999999992</v>
      </c>
      <c r="I4" s="200"/>
      <c r="J4" s="201"/>
      <c r="K4" s="201">
        <v>8.8697459999999992</v>
      </c>
      <c r="L4" s="199">
        <f>SUM(M4:Y4)</f>
        <v>1772.3668835381411</v>
      </c>
      <c r="M4" s="200">
        <v>0</v>
      </c>
      <c r="N4" s="201"/>
      <c r="O4" s="201">
        <v>433.62034337999995</v>
      </c>
      <c r="P4" s="201">
        <v>5.9879747386368001</v>
      </c>
      <c r="Q4" s="201">
        <v>0.47673116375999997</v>
      </c>
      <c r="R4" s="201">
        <v>962.45417516139128</v>
      </c>
      <c r="S4" s="201">
        <v>37.724257284700002</v>
      </c>
      <c r="T4" s="201">
        <v>316.4189578548112</v>
      </c>
      <c r="U4" s="201">
        <v>0.22210239784184876</v>
      </c>
      <c r="V4" s="198">
        <v>9.016279913</v>
      </c>
      <c r="W4" s="198">
        <v>1.7206643999999997E-2</v>
      </c>
      <c r="X4" s="198">
        <v>5.2550000000000001E-3</v>
      </c>
      <c r="Y4" s="201">
        <v>6.4236000000000004</v>
      </c>
      <c r="Z4" s="199">
        <v>0</v>
      </c>
      <c r="AA4" s="202">
        <f>SUM(AB4:AI4)</f>
        <v>2.8858024799999996E-3</v>
      </c>
      <c r="AB4" s="203"/>
      <c r="AC4" s="201"/>
      <c r="AD4" s="201">
        <v>2.8858024799999996E-3</v>
      </c>
      <c r="AE4" s="201"/>
      <c r="AF4" s="201"/>
      <c r="AG4" s="201">
        <v>0</v>
      </c>
      <c r="AH4" s="200"/>
      <c r="AI4" s="198"/>
      <c r="AJ4" s="204"/>
      <c r="AK4" s="204">
        <v>31.83121139</v>
      </c>
      <c r="AL4" s="202"/>
      <c r="AM4" s="205">
        <f t="shared" si="0"/>
        <v>1822.3817188482769</v>
      </c>
    </row>
    <row r="5" spans="1:41" s="192" customFormat="1" ht="12.75" customHeight="1">
      <c r="A5" s="193" t="s">
        <v>514</v>
      </c>
      <c r="B5" s="194"/>
      <c r="C5" s="195">
        <f>SUM(D5:G5)</f>
        <v>0</v>
      </c>
      <c r="D5" s="196"/>
      <c r="E5" s="206"/>
      <c r="F5" s="198"/>
      <c r="G5" s="198"/>
      <c r="H5" s="199">
        <f>SUM(I5:K5)</f>
        <v>0</v>
      </c>
      <c r="I5" s="200"/>
      <c r="J5" s="201"/>
      <c r="K5" s="201"/>
      <c r="L5" s="199">
        <f>SUM(M5:Y5)</f>
        <v>128.53879204910621</v>
      </c>
      <c r="M5" s="200"/>
      <c r="N5" s="201"/>
      <c r="O5" s="201"/>
      <c r="P5" s="201"/>
      <c r="Q5" s="201"/>
      <c r="R5" s="201">
        <v>23.696508519774007</v>
      </c>
      <c r="S5" s="201"/>
      <c r="T5" s="201">
        <v>104.84228352933221</v>
      </c>
      <c r="U5" s="201"/>
      <c r="V5" s="198"/>
      <c r="W5" s="198"/>
      <c r="X5" s="198"/>
      <c r="Y5" s="201"/>
      <c r="Z5" s="199"/>
      <c r="AA5" s="202">
        <f>SUM(AB5:AI5)</f>
        <v>0</v>
      </c>
      <c r="AB5" s="203"/>
      <c r="AC5" s="201"/>
      <c r="AD5" s="201"/>
      <c r="AE5" s="201"/>
      <c r="AF5" s="201"/>
      <c r="AG5" s="201"/>
      <c r="AH5" s="200"/>
      <c r="AI5" s="198"/>
      <c r="AJ5" s="204"/>
      <c r="AK5" s="204"/>
      <c r="AL5" s="202"/>
      <c r="AM5" s="205">
        <f t="shared" si="0"/>
        <v>128.53879204910621</v>
      </c>
    </row>
    <row r="6" spans="1:41" s="192" customFormat="1" ht="12.75" customHeight="1" thickBot="1">
      <c r="A6" s="207" t="s">
        <v>515</v>
      </c>
      <c r="B6" s="208"/>
      <c r="C6" s="195">
        <f>SUM(D6:G6)</f>
        <v>155.26435651398248</v>
      </c>
      <c r="D6" s="209">
        <v>148.553498653753</v>
      </c>
      <c r="E6" s="198">
        <v>5.5182532106401219</v>
      </c>
      <c r="F6" s="210"/>
      <c r="G6" s="210">
        <v>1.1926046495893485</v>
      </c>
      <c r="H6" s="211">
        <f>SUM(I6:K6)</f>
        <v>464.62932322053905</v>
      </c>
      <c r="I6" s="212">
        <v>457.36678122053905</v>
      </c>
      <c r="J6" s="212">
        <v>0</v>
      </c>
      <c r="K6" s="212">
        <v>7.2625420000000007</v>
      </c>
      <c r="L6" s="211">
        <f>SUM(M6:Y6)</f>
        <v>149.97163488893574</v>
      </c>
      <c r="M6" s="200">
        <v>131.91540000000001</v>
      </c>
      <c r="N6" s="201"/>
      <c r="O6" s="201">
        <v>11.88495739041778</v>
      </c>
      <c r="P6" s="201">
        <v>-32.993711018401761</v>
      </c>
      <c r="Q6" s="201">
        <v>2.1153777808800038</v>
      </c>
      <c r="R6" s="201">
        <v>33.907947170871473</v>
      </c>
      <c r="S6" s="201">
        <v>-0.41187664700000065</v>
      </c>
      <c r="T6" s="201">
        <v>20.336442141320198</v>
      </c>
      <c r="U6" s="201">
        <v>-11.361721059894943</v>
      </c>
      <c r="V6" s="210">
        <v>-5.4211808692569976</v>
      </c>
      <c r="W6" s="210">
        <v>0</v>
      </c>
      <c r="X6" s="210">
        <v>0</v>
      </c>
      <c r="Y6" s="212">
        <v>0</v>
      </c>
      <c r="Z6" s="211">
        <v>15.016289828571434</v>
      </c>
      <c r="AA6" s="213">
        <f>SUM(AB6:AI6)</f>
        <v>-2.1172169422381053</v>
      </c>
      <c r="AB6" s="214"/>
      <c r="AC6" s="215"/>
      <c r="AD6" s="215">
        <v>1.2741511567679997</v>
      </c>
      <c r="AE6" s="215"/>
      <c r="AF6" s="215"/>
      <c r="AG6" s="215">
        <v>-3.391368099006105</v>
      </c>
      <c r="AH6" s="212"/>
      <c r="AI6" s="210"/>
      <c r="AJ6" s="216"/>
      <c r="AK6" s="216"/>
      <c r="AL6" s="213"/>
      <c r="AM6" s="217">
        <f t="shared" si="0"/>
        <v>782.76438750979071</v>
      </c>
    </row>
    <row r="7" spans="1:41" s="227" customFormat="1" ht="12.75" customHeight="1">
      <c r="A7" s="218" t="s">
        <v>516</v>
      </c>
      <c r="B7" s="219"/>
      <c r="C7" s="220">
        <f t="shared" ref="C7:AL7" si="1">C2+C3-C4-C5+C6</f>
        <v>1492.7880291213105</v>
      </c>
      <c r="D7" s="221">
        <f t="shared" si="1"/>
        <v>1441.878308488617</v>
      </c>
      <c r="E7" s="222">
        <f t="shared" si="1"/>
        <v>38.065532786985344</v>
      </c>
      <c r="F7" s="222">
        <f t="shared" si="1"/>
        <v>0</v>
      </c>
      <c r="G7" s="222">
        <f t="shared" si="1"/>
        <v>12.84418784570825</v>
      </c>
      <c r="H7" s="223">
        <f t="shared" si="1"/>
        <v>771.11593466089187</v>
      </c>
      <c r="I7" s="221">
        <f t="shared" si="1"/>
        <v>645.01913866089194</v>
      </c>
      <c r="J7" s="222">
        <f t="shared" si="1"/>
        <v>127.70399999999999</v>
      </c>
      <c r="K7" s="222">
        <f t="shared" si="1"/>
        <v>-1.6072039999999985</v>
      </c>
      <c r="L7" s="223">
        <f t="shared" si="1"/>
        <v>6514.9835430446947</v>
      </c>
      <c r="M7" s="221">
        <f t="shared" si="1"/>
        <v>3137.3367999999996</v>
      </c>
      <c r="N7" s="222">
        <f t="shared" si="1"/>
        <v>0</v>
      </c>
      <c r="O7" s="222">
        <f t="shared" si="1"/>
        <v>658.01560140665617</v>
      </c>
      <c r="P7" s="222">
        <f t="shared" si="1"/>
        <v>493.73326942648532</v>
      </c>
      <c r="Q7" s="222">
        <f t="shared" si="1"/>
        <v>765.07531325903994</v>
      </c>
      <c r="R7" s="222">
        <f t="shared" si="1"/>
        <v>-755.80343362667804</v>
      </c>
      <c r="S7" s="222">
        <f t="shared" si="1"/>
        <v>66.419421368299993</v>
      </c>
      <c r="T7" s="222">
        <f t="shared" si="1"/>
        <v>1781.9495681167709</v>
      </c>
      <c r="U7" s="222">
        <f t="shared" si="1"/>
        <v>113.77115327165704</v>
      </c>
      <c r="V7" s="222">
        <f t="shared" si="1"/>
        <v>-14.437460782256998</v>
      </c>
      <c r="W7" s="222">
        <f t="shared" si="1"/>
        <v>238.17835560471974</v>
      </c>
      <c r="X7" s="222">
        <f t="shared" si="1"/>
        <v>0.97217500000000001</v>
      </c>
      <c r="Y7" s="222">
        <f t="shared" si="1"/>
        <v>29.772779999999997</v>
      </c>
      <c r="Z7" s="223">
        <f t="shared" si="1"/>
        <v>4032.9644844504287</v>
      </c>
      <c r="AA7" s="223">
        <f t="shared" si="1"/>
        <v>834.80781055854618</v>
      </c>
      <c r="AB7" s="221">
        <f t="shared" si="1"/>
        <v>69.001988581977614</v>
      </c>
      <c r="AC7" s="222">
        <f t="shared" si="1"/>
        <v>344.90112829599997</v>
      </c>
      <c r="AD7" s="222">
        <f t="shared" si="1"/>
        <v>239.52858995959741</v>
      </c>
      <c r="AE7" s="222">
        <f t="shared" si="1"/>
        <v>42.979400797369799</v>
      </c>
      <c r="AF7" s="222">
        <f t="shared" si="1"/>
        <v>12.923532256094104</v>
      </c>
      <c r="AG7" s="222">
        <f t="shared" si="1"/>
        <v>84.810419950812346</v>
      </c>
      <c r="AH7" s="224">
        <f t="shared" si="1"/>
        <v>10.258262390627788</v>
      </c>
      <c r="AI7" s="221">
        <f t="shared" si="1"/>
        <v>30.404488326067145</v>
      </c>
      <c r="AJ7" s="223">
        <f t="shared" si="1"/>
        <v>43.833028461414592</v>
      </c>
      <c r="AK7" s="223">
        <f t="shared" si="1"/>
        <v>35.558832885999983</v>
      </c>
      <c r="AL7" s="225">
        <f t="shared" si="1"/>
        <v>0</v>
      </c>
      <c r="AM7" s="226">
        <f t="shared" si="0"/>
        <v>13726.051663183287</v>
      </c>
      <c r="AN7" s="192"/>
    </row>
    <row r="8" spans="1:41" s="227" customFormat="1" ht="12.75" customHeight="1" thickBot="1">
      <c r="A8" s="228" t="s">
        <v>517</v>
      </c>
      <c r="B8" s="229"/>
      <c r="C8" s="230">
        <f t="shared" ref="C8:AL8" si="2">C7-C28</f>
        <v>1492.7880291213105</v>
      </c>
      <c r="D8" s="231">
        <f>D7-D28</f>
        <v>1441.878308488617</v>
      </c>
      <c r="E8" s="232">
        <f t="shared" si="2"/>
        <v>38.065532786985344</v>
      </c>
      <c r="F8" s="233">
        <f t="shared" si="2"/>
        <v>0</v>
      </c>
      <c r="G8" s="233">
        <f t="shared" si="2"/>
        <v>12.84418784570825</v>
      </c>
      <c r="H8" s="234">
        <f t="shared" si="2"/>
        <v>771.11593466089187</v>
      </c>
      <c r="I8" s="231">
        <f t="shared" si="2"/>
        <v>645.01913866089194</v>
      </c>
      <c r="J8" s="232">
        <f t="shared" si="2"/>
        <v>127.70399999999999</v>
      </c>
      <c r="K8" s="232">
        <f t="shared" si="2"/>
        <v>-1.6072039999999985</v>
      </c>
      <c r="L8" s="234">
        <f t="shared" si="2"/>
        <v>6246.0602324399752</v>
      </c>
      <c r="M8" s="231">
        <f t="shared" si="2"/>
        <v>3137.3367999999996</v>
      </c>
      <c r="N8" s="232">
        <f t="shared" si="2"/>
        <v>0</v>
      </c>
      <c r="O8" s="232">
        <f t="shared" si="2"/>
        <v>658.01560140665617</v>
      </c>
      <c r="P8" s="232">
        <f t="shared" si="2"/>
        <v>493.73326942648532</v>
      </c>
      <c r="Q8" s="232">
        <f t="shared" si="2"/>
        <v>765.07531325903994</v>
      </c>
      <c r="R8" s="232">
        <f t="shared" si="2"/>
        <v>-755.80343362667804</v>
      </c>
      <c r="S8" s="232">
        <f t="shared" si="2"/>
        <v>66.419421368299993</v>
      </c>
      <c r="T8" s="232">
        <f t="shared" si="2"/>
        <v>1781.9495681167709</v>
      </c>
      <c r="U8" s="232">
        <f t="shared" si="2"/>
        <v>113.77115327165704</v>
      </c>
      <c r="V8" s="233">
        <f t="shared" si="2"/>
        <v>-14.437460782256998</v>
      </c>
      <c r="W8" s="233">
        <f t="shared" si="2"/>
        <v>0</v>
      </c>
      <c r="X8" s="233">
        <f t="shared" si="2"/>
        <v>0</v>
      </c>
      <c r="Y8" s="232">
        <f t="shared" si="2"/>
        <v>0</v>
      </c>
      <c r="Z8" s="234">
        <f t="shared" si="2"/>
        <v>4032.9644844504287</v>
      </c>
      <c r="AA8" s="235">
        <f t="shared" si="2"/>
        <v>834.80781055854618</v>
      </c>
      <c r="AB8" s="231">
        <f t="shared" si="2"/>
        <v>69.001988581977614</v>
      </c>
      <c r="AC8" s="232">
        <f t="shared" si="2"/>
        <v>344.90112829599997</v>
      </c>
      <c r="AD8" s="232">
        <f t="shared" si="2"/>
        <v>239.52858995959741</v>
      </c>
      <c r="AE8" s="232">
        <f t="shared" si="2"/>
        <v>42.979400797369799</v>
      </c>
      <c r="AF8" s="232">
        <f t="shared" si="2"/>
        <v>12.923532256094104</v>
      </c>
      <c r="AG8" s="232">
        <f t="shared" si="2"/>
        <v>84.810419950812346</v>
      </c>
      <c r="AH8" s="236">
        <f t="shared" si="2"/>
        <v>10.258262390627788</v>
      </c>
      <c r="AI8" s="231">
        <f t="shared" si="2"/>
        <v>30.404488326067145</v>
      </c>
      <c r="AJ8" s="234">
        <f t="shared" si="2"/>
        <v>43.833028461414592</v>
      </c>
      <c r="AK8" s="234">
        <f t="shared" si="2"/>
        <v>35.558832885999983</v>
      </c>
      <c r="AL8" s="231">
        <f t="shared" si="2"/>
        <v>0</v>
      </c>
      <c r="AM8" s="237">
        <f t="shared" si="0"/>
        <v>13457.128352578568</v>
      </c>
      <c r="AN8" s="192"/>
    </row>
    <row r="9" spans="1:41" s="227" customFormat="1" ht="12.75" customHeight="1">
      <c r="A9" s="218" t="s">
        <v>518</v>
      </c>
      <c r="B9" s="219"/>
      <c r="C9" s="220">
        <f t="shared" ref="C9:AL9" si="3">SUM(C10:C14)</f>
        <v>1160.1104733552247</v>
      </c>
      <c r="D9" s="224">
        <f t="shared" si="3"/>
        <v>1160.1104733552247</v>
      </c>
      <c r="E9" s="222">
        <f t="shared" si="3"/>
        <v>0</v>
      </c>
      <c r="F9" s="238">
        <f t="shared" si="3"/>
        <v>0</v>
      </c>
      <c r="G9" s="238">
        <f t="shared" si="3"/>
        <v>0</v>
      </c>
      <c r="H9" s="223">
        <f t="shared" si="3"/>
        <v>656.95502828815472</v>
      </c>
      <c r="I9" s="224">
        <f t="shared" si="3"/>
        <v>656.95502828815472</v>
      </c>
      <c r="J9" s="222">
        <f t="shared" si="3"/>
        <v>0</v>
      </c>
      <c r="K9" s="222">
        <f t="shared" si="3"/>
        <v>0</v>
      </c>
      <c r="L9" s="223">
        <f t="shared" si="3"/>
        <v>3193.221579748662</v>
      </c>
      <c r="M9" s="222">
        <f t="shared" si="3"/>
        <v>3137.3368</v>
      </c>
      <c r="N9" s="222">
        <f t="shared" si="3"/>
        <v>8.7413981759999988</v>
      </c>
      <c r="O9" s="222">
        <f t="shared" si="3"/>
        <v>0</v>
      </c>
      <c r="P9" s="222">
        <f t="shared" si="3"/>
        <v>0</v>
      </c>
      <c r="Q9" s="222">
        <f t="shared" si="3"/>
        <v>0</v>
      </c>
      <c r="R9" s="222">
        <f t="shared" si="3"/>
        <v>39.385257909776691</v>
      </c>
      <c r="S9" s="222">
        <f t="shared" si="3"/>
        <v>0.49079650780767087</v>
      </c>
      <c r="T9" s="222">
        <f t="shared" si="3"/>
        <v>7.2673271550774992</v>
      </c>
      <c r="U9" s="222">
        <f t="shared" si="3"/>
        <v>0</v>
      </c>
      <c r="V9" s="238">
        <f t="shared" si="3"/>
        <v>0</v>
      </c>
      <c r="W9" s="238">
        <f t="shared" si="3"/>
        <v>0</v>
      </c>
      <c r="X9" s="238">
        <f t="shared" si="3"/>
        <v>0</v>
      </c>
      <c r="Y9" s="222">
        <f t="shared" si="3"/>
        <v>0</v>
      </c>
      <c r="Z9" s="223">
        <f t="shared" si="3"/>
        <v>2328.2369151487947</v>
      </c>
      <c r="AA9" s="221">
        <f t="shared" si="3"/>
        <v>112.78478660237138</v>
      </c>
      <c r="AB9" s="239">
        <f t="shared" si="3"/>
        <v>0</v>
      </c>
      <c r="AC9" s="222">
        <f t="shared" si="3"/>
        <v>0</v>
      </c>
      <c r="AD9" s="222">
        <f t="shared" si="3"/>
        <v>65.656076622923834</v>
      </c>
      <c r="AE9" s="222">
        <f t="shared" si="3"/>
        <v>42.979400797369799</v>
      </c>
      <c r="AF9" s="222">
        <f t="shared" si="3"/>
        <v>4.149309182077757</v>
      </c>
      <c r="AG9" s="222">
        <f t="shared" si="3"/>
        <v>0</v>
      </c>
      <c r="AH9" s="224">
        <f t="shared" si="3"/>
        <v>0</v>
      </c>
      <c r="AI9" s="238">
        <f t="shared" si="3"/>
        <v>0</v>
      </c>
      <c r="AJ9" s="223">
        <f t="shared" si="3"/>
        <v>18.348744670969214</v>
      </c>
      <c r="AK9" s="223">
        <f t="shared" si="3"/>
        <v>49.016600935999996</v>
      </c>
      <c r="AL9" s="221">
        <f t="shared" si="3"/>
        <v>0</v>
      </c>
      <c r="AM9" s="240">
        <f t="shared" si="0"/>
        <v>7518.6741287501773</v>
      </c>
      <c r="AN9" s="192"/>
    </row>
    <row r="10" spans="1:41" s="192" customFormat="1" ht="12.75" customHeight="1">
      <c r="A10" s="406" t="s">
        <v>519</v>
      </c>
      <c r="B10" s="407"/>
      <c r="C10" s="408">
        <f>SUM(D10:G10)</f>
        <v>1160.1104733552247</v>
      </c>
      <c r="D10" s="409">
        <v>1160.1104733552247</v>
      </c>
      <c r="E10" s="410"/>
      <c r="F10" s="411"/>
      <c r="G10" s="411"/>
      <c r="H10" s="412">
        <f>SUM(I10:K10)</f>
        <v>549.99918274545769</v>
      </c>
      <c r="I10" s="409">
        <v>549.99918274545769</v>
      </c>
      <c r="J10" s="410">
        <v>0</v>
      </c>
      <c r="K10" s="410"/>
      <c r="L10" s="412">
        <f>SUM(M10:Y10)</f>
        <v>46.652585064854193</v>
      </c>
      <c r="M10" s="410"/>
      <c r="N10" s="410"/>
      <c r="O10" s="410"/>
      <c r="P10" s="410"/>
      <c r="Q10" s="410"/>
      <c r="R10" s="410">
        <v>39.385257909776691</v>
      </c>
      <c r="S10" s="410"/>
      <c r="T10" s="410">
        <v>7.2673271550774992</v>
      </c>
      <c r="U10" s="410"/>
      <c r="V10" s="411"/>
      <c r="W10" s="411"/>
      <c r="X10" s="411"/>
      <c r="Y10" s="410"/>
      <c r="Z10" s="412">
        <v>1994.4962718704596</v>
      </c>
      <c r="AA10" s="413">
        <f>SUM(AB10:AI10)</f>
        <v>103.85177430541363</v>
      </c>
      <c r="AB10" s="414"/>
      <c r="AC10" s="410"/>
      <c r="AD10" s="410">
        <v>60.872373508043829</v>
      </c>
      <c r="AE10" s="410">
        <v>42.979400797369799</v>
      </c>
      <c r="AF10" s="410"/>
      <c r="AG10" s="410"/>
      <c r="AH10" s="409"/>
      <c r="AI10" s="411"/>
      <c r="AJ10" s="396">
        <v>18.348744670969214</v>
      </c>
      <c r="AK10" s="412"/>
      <c r="AL10" s="413"/>
      <c r="AM10" s="415">
        <f t="shared" si="0"/>
        <v>3873.4590320123793</v>
      </c>
    </row>
    <row r="11" spans="1:41" s="192" customFormat="1" ht="12.75" customHeight="1">
      <c r="A11" s="416" t="s">
        <v>520</v>
      </c>
      <c r="B11" s="417"/>
      <c r="C11" s="418">
        <f>SUM(D11:G11)</f>
        <v>0</v>
      </c>
      <c r="D11" s="419">
        <v>0</v>
      </c>
      <c r="E11" s="420"/>
      <c r="F11" s="421"/>
      <c r="G11" s="421"/>
      <c r="H11" s="422">
        <f>SUM(I11:K11)</f>
        <v>7.3137987180636967</v>
      </c>
      <c r="I11" s="419">
        <v>7.3137987180636967</v>
      </c>
      <c r="J11" s="420"/>
      <c r="K11" s="420"/>
      <c r="L11" s="422">
        <f>SUM(M11:Y11)</f>
        <v>9.2321946838076698</v>
      </c>
      <c r="M11" s="420"/>
      <c r="N11" s="423">
        <v>8.7413981759999988</v>
      </c>
      <c r="O11" s="420"/>
      <c r="P11" s="420"/>
      <c r="Q11" s="420"/>
      <c r="R11" s="420">
        <v>0</v>
      </c>
      <c r="S11" s="420">
        <v>0.49079650780767087</v>
      </c>
      <c r="T11" s="420">
        <v>0</v>
      </c>
      <c r="U11" s="420"/>
      <c r="V11" s="421"/>
      <c r="W11" s="421"/>
      <c r="X11" s="421"/>
      <c r="Y11" s="420"/>
      <c r="Z11" s="422">
        <v>274.98639864056184</v>
      </c>
      <c r="AA11" s="424">
        <f>SUM(AB11:AI11)</f>
        <v>8.9330122969577559</v>
      </c>
      <c r="AB11" s="425"/>
      <c r="AC11" s="420"/>
      <c r="AD11" s="420">
        <v>4.7837031148799998</v>
      </c>
      <c r="AE11" s="420"/>
      <c r="AF11" s="420">
        <v>4.149309182077757</v>
      </c>
      <c r="AG11" s="420"/>
      <c r="AH11" s="419"/>
      <c r="AI11" s="421"/>
      <c r="AJ11" s="398"/>
      <c r="AK11" s="398"/>
      <c r="AL11" s="424"/>
      <c r="AM11" s="426">
        <f t="shared" si="0"/>
        <v>300.465404339391</v>
      </c>
    </row>
    <row r="12" spans="1:41" s="192" customFormat="1" ht="12.75" customHeight="1">
      <c r="A12" s="416" t="s">
        <v>521</v>
      </c>
      <c r="B12" s="417"/>
      <c r="C12" s="418"/>
      <c r="D12" s="419"/>
      <c r="E12" s="420"/>
      <c r="F12" s="421"/>
      <c r="G12" s="421"/>
      <c r="H12" s="422"/>
      <c r="I12" s="419"/>
      <c r="J12" s="420"/>
      <c r="K12" s="420"/>
      <c r="L12" s="422"/>
      <c r="M12" s="420"/>
      <c r="N12" s="423"/>
      <c r="O12" s="420"/>
      <c r="P12" s="420"/>
      <c r="Q12" s="420"/>
      <c r="R12" s="420"/>
      <c r="S12" s="420"/>
      <c r="T12" s="420"/>
      <c r="U12" s="420"/>
      <c r="V12" s="421"/>
      <c r="W12" s="421"/>
      <c r="X12" s="421"/>
      <c r="Y12" s="420"/>
      <c r="Z12" s="422"/>
      <c r="AA12" s="424"/>
      <c r="AB12" s="425"/>
      <c r="AC12" s="420"/>
      <c r="AD12" s="420"/>
      <c r="AE12" s="420"/>
      <c r="AF12" s="420"/>
      <c r="AG12" s="420"/>
      <c r="AH12" s="419"/>
      <c r="AI12" s="421"/>
      <c r="AJ12" s="398"/>
      <c r="AK12" s="398">
        <v>29.801018935999998</v>
      </c>
      <c r="AL12" s="424"/>
      <c r="AM12" s="426">
        <f t="shared" si="0"/>
        <v>29.801018935999998</v>
      </c>
      <c r="AN12" s="399"/>
    </row>
    <row r="13" spans="1:41" s="192" customFormat="1" ht="12.75" customHeight="1">
      <c r="A13" s="193" t="s">
        <v>522</v>
      </c>
      <c r="B13" s="194"/>
      <c r="C13" s="195">
        <f>SUM(D13:G13)</f>
        <v>0</v>
      </c>
      <c r="D13" s="200"/>
      <c r="E13" s="198"/>
      <c r="F13" s="198"/>
      <c r="G13" s="198"/>
      <c r="H13" s="199">
        <f>SUM(I13:K13)</f>
        <v>99.642046824633354</v>
      </c>
      <c r="I13" s="200">
        <v>99.642046824633354</v>
      </c>
      <c r="J13" s="201"/>
      <c r="K13" s="201"/>
      <c r="L13" s="199">
        <f>SUM(M13:Y13)</f>
        <v>0</v>
      </c>
      <c r="M13" s="201"/>
      <c r="N13" s="201"/>
      <c r="O13" s="201"/>
      <c r="P13" s="201"/>
      <c r="Q13" s="201"/>
      <c r="R13" s="201"/>
      <c r="S13" s="201"/>
      <c r="T13" s="201"/>
      <c r="U13" s="201"/>
      <c r="V13" s="198"/>
      <c r="W13" s="198"/>
      <c r="X13" s="198"/>
      <c r="Y13" s="201"/>
      <c r="Z13" s="199"/>
      <c r="AA13" s="202">
        <f>SUM(AB13:AI13)</f>
        <v>0</v>
      </c>
      <c r="AB13" s="203"/>
      <c r="AC13" s="201"/>
      <c r="AD13" s="201"/>
      <c r="AE13" s="201"/>
      <c r="AF13" s="201"/>
      <c r="AG13" s="201"/>
      <c r="AH13" s="200"/>
      <c r="AI13" s="198"/>
      <c r="AJ13" s="204"/>
      <c r="AK13" s="204"/>
      <c r="AL13" s="202"/>
      <c r="AM13" s="205">
        <f t="shared" si="0"/>
        <v>99.642046824633354</v>
      </c>
    </row>
    <row r="14" spans="1:41" s="192" customFormat="1" ht="12.75" customHeight="1">
      <c r="A14" s="253" t="s">
        <v>523</v>
      </c>
      <c r="B14" s="254"/>
      <c r="C14" s="255">
        <f>SUM(D14:G14)</f>
        <v>0</v>
      </c>
      <c r="D14" s="256"/>
      <c r="E14" s="257"/>
      <c r="F14" s="258"/>
      <c r="G14" s="258"/>
      <c r="H14" s="259">
        <f>SUM(I14:K14)</f>
        <v>0</v>
      </c>
      <c r="I14" s="256"/>
      <c r="J14" s="257"/>
      <c r="K14" s="257"/>
      <c r="L14" s="259">
        <f>SUM(M14:Y14)</f>
        <v>3137.3368</v>
      </c>
      <c r="M14" s="257">
        <v>3137.3368</v>
      </c>
      <c r="N14" s="257"/>
      <c r="O14" s="257"/>
      <c r="P14" s="257"/>
      <c r="Q14" s="257"/>
      <c r="R14" s="257"/>
      <c r="S14" s="257"/>
      <c r="T14" s="257"/>
      <c r="U14" s="257"/>
      <c r="V14" s="258"/>
      <c r="W14" s="258"/>
      <c r="X14" s="258"/>
      <c r="Y14" s="257"/>
      <c r="Z14" s="259">
        <v>58.754244637773425</v>
      </c>
      <c r="AA14" s="260">
        <f>SUM(AB14:AI14)</f>
        <v>0</v>
      </c>
      <c r="AB14" s="261"/>
      <c r="AC14" s="257"/>
      <c r="AD14" s="257"/>
      <c r="AE14" s="257"/>
      <c r="AF14" s="257"/>
      <c r="AG14" s="257"/>
      <c r="AH14" s="256"/>
      <c r="AI14" s="258"/>
      <c r="AJ14" s="262"/>
      <c r="AK14" s="262">
        <v>19.215581999999998</v>
      </c>
      <c r="AL14" s="260"/>
      <c r="AM14" s="263">
        <f t="shared" si="0"/>
        <v>3215.3066266377732</v>
      </c>
    </row>
    <row r="15" spans="1:41" s="227" customFormat="1" ht="12.75" customHeight="1">
      <c r="A15" s="264" t="s">
        <v>524</v>
      </c>
      <c r="B15" s="265"/>
      <c r="C15" s="266">
        <f t="shared" ref="C15:AL15" si="4">SUM(C16:C21)</f>
        <v>0</v>
      </c>
      <c r="D15" s="267">
        <f t="shared" si="4"/>
        <v>0</v>
      </c>
      <c r="E15" s="268">
        <f t="shared" si="4"/>
        <v>0</v>
      </c>
      <c r="F15" s="269">
        <f t="shared" si="4"/>
        <v>0</v>
      </c>
      <c r="G15" s="269">
        <f t="shared" si="4"/>
        <v>0</v>
      </c>
      <c r="H15" s="270">
        <f t="shared" si="4"/>
        <v>87.066334000000012</v>
      </c>
      <c r="I15" s="267">
        <f t="shared" si="4"/>
        <v>0</v>
      </c>
      <c r="J15" s="268">
        <f t="shared" si="4"/>
        <v>0</v>
      </c>
      <c r="K15" s="268">
        <f t="shared" si="4"/>
        <v>87.066334000000012</v>
      </c>
      <c r="L15" s="270">
        <f t="shared" si="4"/>
        <v>3100.4499153283145</v>
      </c>
      <c r="M15" s="268">
        <f t="shared" si="4"/>
        <v>0</v>
      </c>
      <c r="N15" s="268">
        <f t="shared" si="4"/>
        <v>39.365629364283173</v>
      </c>
      <c r="O15" s="268">
        <f t="shared" si="4"/>
        <v>587.00931856235991</v>
      </c>
      <c r="P15" s="268">
        <f t="shared" si="4"/>
        <v>139.33763876760005</v>
      </c>
      <c r="Q15" s="268">
        <f t="shared" si="4"/>
        <v>0</v>
      </c>
      <c r="R15" s="268">
        <f t="shared" si="4"/>
        <v>946.93779043262703</v>
      </c>
      <c r="S15" s="268">
        <f t="shared" si="4"/>
        <v>81.813521949600002</v>
      </c>
      <c r="T15" s="268">
        <f t="shared" si="4"/>
        <v>1295.8924299065873</v>
      </c>
      <c r="U15" s="268">
        <f t="shared" si="4"/>
        <v>0</v>
      </c>
      <c r="V15" s="269">
        <f t="shared" si="4"/>
        <v>10.093586345256998</v>
      </c>
      <c r="W15" s="269">
        <f t="shared" si="4"/>
        <v>0</v>
      </c>
      <c r="X15" s="269">
        <f t="shared" si="4"/>
        <v>0</v>
      </c>
      <c r="Y15" s="268">
        <f t="shared" si="4"/>
        <v>0</v>
      </c>
      <c r="Z15" s="270">
        <f t="shared" si="4"/>
        <v>0</v>
      </c>
      <c r="AA15" s="271">
        <f t="shared" si="4"/>
        <v>37.775283898293786</v>
      </c>
      <c r="AB15" s="272">
        <f t="shared" si="4"/>
        <v>0</v>
      </c>
      <c r="AC15" s="268">
        <f t="shared" si="4"/>
        <v>0</v>
      </c>
      <c r="AD15" s="268">
        <f t="shared" si="4"/>
        <v>20.652906547174766</v>
      </c>
      <c r="AE15" s="273">
        <f t="shared" si="4"/>
        <v>15.015800062490019</v>
      </c>
      <c r="AF15" s="273">
        <f t="shared" si="4"/>
        <v>2.106577288629</v>
      </c>
      <c r="AG15" s="273">
        <f t="shared" si="4"/>
        <v>0</v>
      </c>
      <c r="AH15" s="267">
        <f t="shared" si="4"/>
        <v>0</v>
      </c>
      <c r="AI15" s="269">
        <f t="shared" si="4"/>
        <v>0</v>
      </c>
      <c r="AJ15" s="270">
        <f t="shared" si="4"/>
        <v>3.9249397296005823</v>
      </c>
      <c r="AK15" s="270">
        <f t="shared" si="4"/>
        <v>1959.6296581071515</v>
      </c>
      <c r="AL15" s="271">
        <f t="shared" si="4"/>
        <v>0</v>
      </c>
      <c r="AM15" s="274">
        <f t="shared" si="0"/>
        <v>5188.8461310633611</v>
      </c>
      <c r="AN15" s="192"/>
      <c r="AO15" s="227" t="s">
        <v>282</v>
      </c>
    </row>
    <row r="16" spans="1:41" s="276" customFormat="1" ht="12.75" customHeight="1">
      <c r="A16" s="241" t="s">
        <v>519</v>
      </c>
      <c r="B16" s="242"/>
      <c r="C16" s="243">
        <f>SUM(D16:G16)</f>
        <v>0</v>
      </c>
      <c r="D16" s="244"/>
      <c r="E16" s="245"/>
      <c r="F16" s="246"/>
      <c r="G16" s="246"/>
      <c r="H16" s="247">
        <f>SUM(I16:K16)</f>
        <v>0</v>
      </c>
      <c r="I16" s="244"/>
      <c r="J16" s="245"/>
      <c r="K16" s="245"/>
      <c r="L16" s="247">
        <f>SUM(M16:Y16)</f>
        <v>0</v>
      </c>
      <c r="M16" s="245"/>
      <c r="N16" s="245"/>
      <c r="O16" s="245"/>
      <c r="P16" s="245"/>
      <c r="Q16" s="245"/>
      <c r="R16" s="245"/>
      <c r="S16" s="245"/>
      <c r="T16" s="245"/>
      <c r="U16" s="245"/>
      <c r="V16" s="246"/>
      <c r="W16" s="246"/>
      <c r="X16" s="246"/>
      <c r="Y16" s="245"/>
      <c r="Z16" s="247"/>
      <c r="AA16" s="248">
        <f>SUM(AB16:AI16)</f>
        <v>33.764175893664785</v>
      </c>
      <c r="AB16" s="249"/>
      <c r="AC16" s="245"/>
      <c r="AD16" s="245">
        <v>18.748375831174766</v>
      </c>
      <c r="AE16" s="252">
        <v>15.015800062490019</v>
      </c>
      <c r="AF16" s="252"/>
      <c r="AG16" s="252"/>
      <c r="AH16" s="244"/>
      <c r="AI16" s="246"/>
      <c r="AJ16" s="250">
        <v>3.9249397296005823</v>
      </c>
      <c r="AK16" s="396">
        <v>1758.55124286982</v>
      </c>
      <c r="AL16" s="248"/>
      <c r="AM16" s="275">
        <f>C16+H16+L16+Z16+AK16+AL16</f>
        <v>1758.55124286982</v>
      </c>
      <c r="AN16" s="192"/>
      <c r="AO16" s="427">
        <f>AK16/AM10</f>
        <v>0.45400021746356239</v>
      </c>
    </row>
    <row r="17" spans="1:41" s="276" customFormat="1" ht="12.75" customHeight="1">
      <c r="A17" s="193" t="s">
        <v>525</v>
      </c>
      <c r="B17" s="194"/>
      <c r="C17" s="195">
        <f>SUM(D17:G17)</f>
        <v>0</v>
      </c>
      <c r="D17" s="200"/>
      <c r="E17" s="201"/>
      <c r="F17" s="198"/>
      <c r="G17" s="198"/>
      <c r="H17" s="199">
        <f>SUM(I17:K17)</f>
        <v>0</v>
      </c>
      <c r="I17" s="200"/>
      <c r="J17" s="201"/>
      <c r="K17" s="201"/>
      <c r="L17" s="199">
        <f>SUM(M17:Y17)</f>
        <v>0</v>
      </c>
      <c r="M17" s="201"/>
      <c r="N17" s="201"/>
      <c r="O17" s="201"/>
      <c r="P17" s="201"/>
      <c r="Q17" s="201"/>
      <c r="R17" s="201"/>
      <c r="S17" s="201"/>
      <c r="T17" s="201"/>
      <c r="U17" s="201"/>
      <c r="V17" s="198"/>
      <c r="W17" s="198"/>
      <c r="X17" s="198"/>
      <c r="Y17" s="201"/>
      <c r="Z17" s="199"/>
      <c r="AA17" s="202">
        <f>SUM(AB17:AI17)</f>
        <v>4.0111080046289995</v>
      </c>
      <c r="AB17" s="203"/>
      <c r="AC17" s="201"/>
      <c r="AD17" s="201">
        <v>1.9045307159999998</v>
      </c>
      <c r="AE17" s="201"/>
      <c r="AF17" s="201">
        <v>2.106577288629</v>
      </c>
      <c r="AG17" s="201"/>
      <c r="AH17" s="200"/>
      <c r="AI17" s="198"/>
      <c r="AJ17" s="204"/>
      <c r="AK17" s="397">
        <v>182.86602689418905</v>
      </c>
      <c r="AL17" s="202"/>
      <c r="AM17" s="205">
        <f>C17+H17+L17+Z17+AK17+AL17</f>
        <v>182.86602689418905</v>
      </c>
      <c r="AN17" s="192"/>
      <c r="AO17" s="427">
        <f>AK17/AM11</f>
        <v>0.60860925834786805</v>
      </c>
    </row>
    <row r="18" spans="1:41" s="276" customFormat="1" ht="12.75" customHeight="1">
      <c r="A18" s="193" t="s">
        <v>526</v>
      </c>
      <c r="B18" s="194"/>
      <c r="C18" s="195"/>
      <c r="D18" s="200"/>
      <c r="E18" s="201"/>
      <c r="F18" s="198"/>
      <c r="G18" s="198"/>
      <c r="H18" s="199"/>
      <c r="I18" s="200"/>
      <c r="J18" s="201"/>
      <c r="K18" s="201"/>
      <c r="L18" s="199"/>
      <c r="M18" s="201"/>
      <c r="N18" s="201"/>
      <c r="O18" s="201"/>
      <c r="P18" s="201"/>
      <c r="Q18" s="201"/>
      <c r="R18" s="201"/>
      <c r="S18" s="201"/>
      <c r="T18" s="201"/>
      <c r="U18" s="201"/>
      <c r="V18" s="198"/>
      <c r="W18" s="198"/>
      <c r="X18" s="198"/>
      <c r="Y18" s="201"/>
      <c r="Z18" s="199"/>
      <c r="AA18" s="202">
        <f>SUM(AB18:AI18)</f>
        <v>0</v>
      </c>
      <c r="AB18" s="203"/>
      <c r="AC18" s="201"/>
      <c r="AD18" s="201"/>
      <c r="AE18" s="201"/>
      <c r="AF18" s="201"/>
      <c r="AG18" s="201"/>
      <c r="AH18" s="200"/>
      <c r="AI18" s="198"/>
      <c r="AJ18" s="204"/>
      <c r="AK18" s="204"/>
      <c r="AL18" s="202"/>
      <c r="AM18" s="205">
        <f t="shared" si="0"/>
        <v>0</v>
      </c>
      <c r="AN18" s="192"/>
    </row>
    <row r="19" spans="1:41" s="276" customFormat="1" ht="12.75" customHeight="1">
      <c r="A19" s="193" t="s">
        <v>527</v>
      </c>
      <c r="B19" s="194"/>
      <c r="C19" s="195"/>
      <c r="D19" s="200"/>
      <c r="E19" s="201"/>
      <c r="F19" s="198"/>
      <c r="G19" s="198"/>
      <c r="H19" s="199"/>
      <c r="I19" s="200"/>
      <c r="J19" s="201"/>
      <c r="K19" s="201"/>
      <c r="L19" s="199"/>
      <c r="M19" s="201"/>
      <c r="N19" s="201"/>
      <c r="O19" s="201"/>
      <c r="P19" s="201"/>
      <c r="Q19" s="201"/>
      <c r="R19" s="201"/>
      <c r="S19" s="201"/>
      <c r="T19" s="201"/>
      <c r="U19" s="201"/>
      <c r="V19" s="198"/>
      <c r="W19" s="198"/>
      <c r="X19" s="198"/>
      <c r="Y19" s="201"/>
      <c r="Z19" s="199"/>
      <c r="AA19" s="202"/>
      <c r="AB19" s="203"/>
      <c r="AC19" s="201"/>
      <c r="AD19" s="201"/>
      <c r="AE19" s="201"/>
      <c r="AF19" s="201"/>
      <c r="AG19" s="201"/>
      <c r="AH19" s="200"/>
      <c r="AI19" s="198"/>
      <c r="AJ19" s="204"/>
      <c r="AK19" s="398">
        <v>18.212388343142397</v>
      </c>
      <c r="AL19" s="202"/>
      <c r="AM19" s="205">
        <f t="shared" si="0"/>
        <v>18.212388343142397</v>
      </c>
      <c r="AN19" s="192"/>
    </row>
    <row r="20" spans="1:41" s="276" customFormat="1" ht="12.75" customHeight="1">
      <c r="A20" s="193" t="s">
        <v>522</v>
      </c>
      <c r="B20" s="194"/>
      <c r="C20" s="195"/>
      <c r="E20" s="201"/>
      <c r="F20" s="198"/>
      <c r="G20" s="198"/>
      <c r="H20" s="199">
        <f>SUM(I20:K20)</f>
        <v>87.066334000000012</v>
      </c>
      <c r="I20" s="200"/>
      <c r="J20" s="201"/>
      <c r="K20" s="201">
        <v>87.066334000000012</v>
      </c>
      <c r="L20" s="199">
        <f>SUM(M20:Y20)</f>
        <v>0</v>
      </c>
      <c r="M20" s="201"/>
      <c r="N20" s="201"/>
      <c r="O20" s="201"/>
      <c r="P20" s="201"/>
      <c r="Q20" s="201"/>
      <c r="R20" s="201"/>
      <c r="S20" s="201"/>
      <c r="T20" s="201"/>
      <c r="U20" s="201"/>
      <c r="V20" s="198"/>
      <c r="W20" s="198"/>
      <c r="X20" s="198"/>
      <c r="Y20" s="201"/>
      <c r="Z20" s="199"/>
      <c r="AA20" s="202">
        <f>SUM(AB20:AI20)</f>
        <v>0</v>
      </c>
      <c r="AB20" s="203"/>
      <c r="AC20" s="201"/>
      <c r="AD20" s="201"/>
      <c r="AE20" s="201"/>
      <c r="AF20" s="201"/>
      <c r="AG20" s="201"/>
      <c r="AH20" s="200"/>
      <c r="AI20" s="198"/>
      <c r="AJ20" s="204"/>
      <c r="AK20" s="204"/>
      <c r="AL20" s="202"/>
      <c r="AM20" s="205">
        <f t="shared" si="0"/>
        <v>87.066334000000012</v>
      </c>
      <c r="AN20" s="192"/>
    </row>
    <row r="21" spans="1:41" s="276" customFormat="1" ht="12.75" customHeight="1">
      <c r="A21" s="253" t="s">
        <v>528</v>
      </c>
      <c r="B21" s="254"/>
      <c r="C21" s="255"/>
      <c r="D21" s="256"/>
      <c r="E21" s="257"/>
      <c r="F21" s="258"/>
      <c r="G21" s="258"/>
      <c r="H21" s="259">
        <f>SUM(I21:K21)</f>
        <v>0</v>
      </c>
      <c r="I21" s="256"/>
      <c r="J21" s="257"/>
      <c r="K21" s="257"/>
      <c r="L21" s="259">
        <f>SUM(M21:Y21)</f>
        <v>3100.4499153283145</v>
      </c>
      <c r="M21" s="257"/>
      <c r="N21" s="257">
        <v>39.365629364283173</v>
      </c>
      <c r="O21" s="257">
        <v>587.00931856235991</v>
      </c>
      <c r="P21" s="257">
        <v>139.33763876760005</v>
      </c>
      <c r="Q21" s="257">
        <v>0</v>
      </c>
      <c r="R21" s="257">
        <v>946.93779043262703</v>
      </c>
      <c r="S21" s="257">
        <v>81.813521949600002</v>
      </c>
      <c r="T21" s="257">
        <v>1295.8924299065873</v>
      </c>
      <c r="U21" s="257"/>
      <c r="V21" s="258">
        <v>10.093586345256998</v>
      </c>
      <c r="W21" s="258"/>
      <c r="X21" s="258"/>
      <c r="Y21" s="257"/>
      <c r="Z21" s="259"/>
      <c r="AA21" s="260">
        <f>SUM(AB21:AI21)</f>
        <v>0</v>
      </c>
      <c r="AB21" s="261"/>
      <c r="AC21" s="257"/>
      <c r="AD21" s="257"/>
      <c r="AE21" s="257"/>
      <c r="AF21" s="257"/>
      <c r="AG21" s="257"/>
      <c r="AH21" s="256"/>
      <c r="AI21" s="258"/>
      <c r="AJ21" s="262"/>
      <c r="AK21" s="262"/>
      <c r="AL21" s="260"/>
      <c r="AM21" s="263">
        <f t="shared" si="0"/>
        <v>3100.4499153283145</v>
      </c>
      <c r="AN21" s="192"/>
    </row>
    <row r="22" spans="1:41" s="276" customFormat="1" ht="12.75" customHeight="1">
      <c r="A22" s="512" t="s">
        <v>529</v>
      </c>
      <c r="B22" s="513"/>
      <c r="C22" s="514">
        <f>SUM(C23:C25)</f>
        <v>17.197479693013754</v>
      </c>
      <c r="D22" s="515">
        <f>SUM(D23:D25)</f>
        <v>-11.292365000000002</v>
      </c>
      <c r="E22" s="516">
        <f>SUM(E23:E25)</f>
        <v>28.489844693013758</v>
      </c>
      <c r="F22" s="517">
        <f>SUM(F23:F25)</f>
        <v>0</v>
      </c>
      <c r="G22" s="517">
        <f>SUM(G23:G25)</f>
        <v>0</v>
      </c>
      <c r="H22" s="518">
        <f>SUM(I22:K22)</f>
        <v>0</v>
      </c>
      <c r="I22" s="515">
        <f>SUM(I23:I25)</f>
        <v>0</v>
      </c>
      <c r="J22" s="516">
        <f>SUM(J23:J25)</f>
        <v>0</v>
      </c>
      <c r="K22" s="516">
        <f>SUM(K23:K25)</f>
        <v>0</v>
      </c>
      <c r="L22" s="518">
        <f>SUM(M22:Y22)</f>
        <v>-18.19450505671319</v>
      </c>
      <c r="M22" s="516">
        <f t="shared" ref="M22:AM22" si="5">SUM(M23:M25)</f>
        <v>0</v>
      </c>
      <c r="N22" s="516">
        <f t="shared" si="5"/>
        <v>0</v>
      </c>
      <c r="O22" s="516">
        <f t="shared" si="5"/>
        <v>2.4707211111111169E-2</v>
      </c>
      <c r="P22" s="516">
        <f t="shared" si="5"/>
        <v>169.09571529760004</v>
      </c>
      <c r="Q22" s="516">
        <f t="shared" si="5"/>
        <v>-168.71280274895997</v>
      </c>
      <c r="R22" s="516">
        <f t="shared" si="5"/>
        <v>0.56981287485875698</v>
      </c>
      <c r="S22" s="516">
        <f t="shared" si="5"/>
        <v>0</v>
      </c>
      <c r="T22" s="516">
        <f t="shared" si="5"/>
        <v>-1.9744579983093757</v>
      </c>
      <c r="U22" s="516">
        <f t="shared" si="5"/>
        <v>-17.197479693013758</v>
      </c>
      <c r="V22" s="517">
        <f t="shared" si="5"/>
        <v>0</v>
      </c>
      <c r="W22" s="517">
        <f t="shared" si="5"/>
        <v>0</v>
      </c>
      <c r="X22" s="517">
        <f t="shared" si="5"/>
        <v>0</v>
      </c>
      <c r="Y22" s="516">
        <f t="shared" si="5"/>
        <v>0</v>
      </c>
      <c r="Z22" s="518">
        <f t="shared" si="5"/>
        <v>0</v>
      </c>
      <c r="AA22" s="519">
        <f t="shared" si="5"/>
        <v>-413.95865675511038</v>
      </c>
      <c r="AB22" s="520">
        <f t="shared" si="5"/>
        <v>-69.001988581977614</v>
      </c>
      <c r="AC22" s="516">
        <f t="shared" si="5"/>
        <v>-344.90112829599997</v>
      </c>
      <c r="AD22" s="516">
        <f t="shared" si="5"/>
        <v>0</v>
      </c>
      <c r="AE22" s="277">
        <f t="shared" si="5"/>
        <v>0</v>
      </c>
      <c r="AF22" s="277">
        <f t="shared" si="5"/>
        <v>0</v>
      </c>
      <c r="AG22" s="277">
        <f t="shared" si="5"/>
        <v>0</v>
      </c>
      <c r="AH22" s="515">
        <f t="shared" si="5"/>
        <v>-5.5539877132800002E-2</v>
      </c>
      <c r="AI22" s="517">
        <f t="shared" si="5"/>
        <v>0</v>
      </c>
      <c r="AJ22" s="521">
        <f t="shared" si="5"/>
        <v>0</v>
      </c>
      <c r="AK22" s="518">
        <f t="shared" si="5"/>
        <v>413.95865675511038</v>
      </c>
      <c r="AL22" s="519">
        <f t="shared" si="5"/>
        <v>0</v>
      </c>
      <c r="AM22" s="522">
        <f t="shared" si="5"/>
        <v>-0.99702536369943573</v>
      </c>
      <c r="AN22" s="192"/>
    </row>
    <row r="23" spans="1:41" s="276" customFormat="1" ht="12.75" customHeight="1">
      <c r="A23" s="241" t="s">
        <v>530</v>
      </c>
      <c r="B23" s="242"/>
      <c r="C23" s="278"/>
      <c r="D23" s="279"/>
      <c r="E23" s="280"/>
      <c r="F23" s="246"/>
      <c r="G23" s="246"/>
      <c r="H23" s="247"/>
      <c r="I23" s="281"/>
      <c r="J23" s="245"/>
      <c r="K23" s="245"/>
      <c r="L23" s="247"/>
      <c r="M23" s="245"/>
      <c r="N23" s="245"/>
      <c r="O23" s="245"/>
      <c r="P23" s="245"/>
      <c r="Q23" s="245"/>
      <c r="R23" s="245"/>
      <c r="S23" s="245"/>
      <c r="T23" s="245"/>
      <c r="U23" s="245"/>
      <c r="V23" s="246"/>
      <c r="W23" s="246"/>
      <c r="X23" s="246"/>
      <c r="Y23" s="245"/>
      <c r="Z23" s="247"/>
      <c r="AA23" s="248">
        <f>SUM(AB23:AI23)</f>
        <v>-413.95865675511038</v>
      </c>
      <c r="AB23" s="249">
        <f>-AB2</f>
        <v>-69.001988581977614</v>
      </c>
      <c r="AC23" s="245">
        <f>-AC2</f>
        <v>-344.90112829599997</v>
      </c>
      <c r="AD23" s="245"/>
      <c r="AE23" s="252"/>
      <c r="AF23" s="252"/>
      <c r="AG23" s="252"/>
      <c r="AH23" s="244">
        <v>-5.5539877132800002E-2</v>
      </c>
      <c r="AI23" s="246"/>
      <c r="AJ23" s="250"/>
      <c r="AK23" s="247">
        <f>-(C23+H23+L23+Z23+AA23)</f>
        <v>413.95865675511038</v>
      </c>
      <c r="AL23" s="248"/>
      <c r="AM23" s="275">
        <f>C23+H23+L23+Z23+AA23+AJ23+AK23+AL23</f>
        <v>0</v>
      </c>
      <c r="AN23" s="192"/>
    </row>
    <row r="24" spans="1:41" s="276" customFormat="1" ht="12.75" customHeight="1">
      <c r="A24" s="282" t="s">
        <v>531</v>
      </c>
      <c r="B24" s="265"/>
      <c r="C24" s="283"/>
      <c r="D24" s="284"/>
      <c r="E24" s="268"/>
      <c r="F24" s="285"/>
      <c r="G24" s="285"/>
      <c r="H24" s="270"/>
      <c r="I24" s="286"/>
      <c r="J24" s="287"/>
      <c r="K24" s="287"/>
      <c r="L24" s="270"/>
      <c r="M24" s="287"/>
      <c r="N24" s="287"/>
      <c r="O24" s="287"/>
      <c r="P24" s="287"/>
      <c r="Q24" s="287"/>
      <c r="R24" s="287"/>
      <c r="S24" s="287"/>
      <c r="T24" s="287"/>
      <c r="U24" s="287"/>
      <c r="V24" s="285"/>
      <c r="W24" s="285"/>
      <c r="X24" s="285"/>
      <c r="Y24" s="287"/>
      <c r="Z24" s="270"/>
      <c r="AA24" s="271"/>
      <c r="AB24" s="288"/>
      <c r="AC24" s="287"/>
      <c r="AD24" s="287"/>
      <c r="AE24" s="287"/>
      <c r="AF24" s="287"/>
      <c r="AG24" s="287"/>
      <c r="AH24" s="289"/>
      <c r="AI24" s="285"/>
      <c r="AJ24" s="290"/>
      <c r="AK24" s="270"/>
      <c r="AL24" s="271"/>
      <c r="AM24" s="291">
        <f>C24+H24+L24+Z24+AA24+AJ24+AK24+AL24</f>
        <v>0</v>
      </c>
      <c r="AN24" s="192"/>
    </row>
    <row r="25" spans="1:41" s="276" customFormat="1" ht="12.75" customHeight="1" thickBot="1">
      <c r="A25" s="207" t="s">
        <v>532</v>
      </c>
      <c r="B25" s="208"/>
      <c r="C25" s="292">
        <f>SUM(D25:G25)</f>
        <v>17.197479693013754</v>
      </c>
      <c r="D25" s="293">
        <v>-11.292365000000002</v>
      </c>
      <c r="E25" s="215">
        <f>-D25-U25</f>
        <v>28.489844693013758</v>
      </c>
      <c r="F25" s="210"/>
      <c r="G25" s="210"/>
      <c r="H25" s="211"/>
      <c r="I25" s="294"/>
      <c r="J25" s="215"/>
      <c r="K25" s="215"/>
      <c r="L25" s="211">
        <f>SUM(N25:Y25)</f>
        <v>-18.19450505671319</v>
      </c>
      <c r="M25" s="215"/>
      <c r="N25" s="215"/>
      <c r="O25" s="215">
        <v>2.4707211111111169E-2</v>
      </c>
      <c r="P25" s="215">
        <v>169.09571529760004</v>
      </c>
      <c r="Q25" s="215">
        <v>-168.71280274895997</v>
      </c>
      <c r="R25" s="215">
        <v>0.56981287485875698</v>
      </c>
      <c r="S25" s="215"/>
      <c r="T25" s="215">
        <v>-1.9744579983093757</v>
      </c>
      <c r="U25" s="210">
        <v>-17.197479693013758</v>
      </c>
      <c r="V25" s="210"/>
      <c r="W25" s="210"/>
      <c r="X25" s="210"/>
      <c r="Y25" s="215"/>
      <c r="Z25" s="211"/>
      <c r="AA25" s="211">
        <f>SUM(AB25:AI25)</f>
        <v>0</v>
      </c>
      <c r="AB25" s="214"/>
      <c r="AC25" s="215"/>
      <c r="AD25" s="215"/>
      <c r="AE25" s="215"/>
      <c r="AF25" s="215"/>
      <c r="AG25" s="215"/>
      <c r="AH25" s="212"/>
      <c r="AI25" s="210"/>
      <c r="AJ25" s="216"/>
      <c r="AK25" s="211"/>
      <c r="AL25" s="213"/>
      <c r="AM25" s="217">
        <f>C25+H25+L25+Z25+AA25+AJ25+AK25+AL25</f>
        <v>-0.99702536369943573</v>
      </c>
      <c r="AN25" s="192"/>
    </row>
    <row r="26" spans="1:41" s="276" customFormat="1" ht="12.75" customHeight="1" thickBot="1">
      <c r="A26" s="264" t="s">
        <v>533</v>
      </c>
      <c r="B26" s="265"/>
      <c r="C26" s="266">
        <f>SUM(D26:G26)</f>
        <v>0</v>
      </c>
      <c r="D26" s="267"/>
      <c r="E26" s="268"/>
      <c r="F26" s="285"/>
      <c r="G26" s="285"/>
      <c r="H26" s="270">
        <f>SUM(I26:K26)</f>
        <v>14.46737289271303</v>
      </c>
      <c r="I26" s="285">
        <v>14.46737289271303</v>
      </c>
      <c r="J26" s="287"/>
      <c r="K26" s="287"/>
      <c r="L26" s="270">
        <f>SUM(N26:Y26)</f>
        <v>41.091467728150285</v>
      </c>
      <c r="M26" s="287"/>
      <c r="N26" s="287">
        <v>30.624231188283176</v>
      </c>
      <c r="O26" s="287"/>
      <c r="P26" s="287"/>
      <c r="Q26" s="287"/>
      <c r="R26" s="287">
        <v>0</v>
      </c>
      <c r="S26" s="287">
        <v>10.318705443987364</v>
      </c>
      <c r="T26" s="287">
        <v>0.1485310958797475</v>
      </c>
      <c r="U26" s="287"/>
      <c r="V26" s="285"/>
      <c r="W26" s="285"/>
      <c r="X26" s="285"/>
      <c r="Y26" s="287"/>
      <c r="Z26" s="270">
        <v>61.026448031999998</v>
      </c>
      <c r="AA26" s="271">
        <f>SUM(AB26:AG26)</f>
        <v>0</v>
      </c>
      <c r="AB26" s="272"/>
      <c r="AC26" s="287"/>
      <c r="AD26" s="287"/>
      <c r="AE26" s="287"/>
      <c r="AF26" s="287"/>
      <c r="AG26" s="287"/>
      <c r="AH26" s="289"/>
      <c r="AI26" s="285"/>
      <c r="AJ26" s="290"/>
      <c r="AK26" s="270">
        <v>270.35018850069127</v>
      </c>
      <c r="AL26" s="271"/>
      <c r="AM26" s="291">
        <f>C26+H26+L26+Z26+AA26+AJ26+AK26+AL26</f>
        <v>386.93547715355459</v>
      </c>
      <c r="AN26" s="192"/>
    </row>
    <row r="27" spans="1:41" s="227" customFormat="1" ht="12.75" customHeight="1" thickBot="1">
      <c r="A27" s="295" t="s">
        <v>534</v>
      </c>
      <c r="B27" s="296"/>
      <c r="C27" s="297">
        <f t="shared" ref="C27:AL27" si="6">C7-C9+C15+C22-C26</f>
        <v>349.87503545909954</v>
      </c>
      <c r="D27" s="298">
        <f t="shared" si="6"/>
        <v>270.47547013339226</v>
      </c>
      <c r="E27" s="299">
        <f t="shared" si="6"/>
        <v>66.555377479999095</v>
      </c>
      <c r="F27" s="299">
        <f t="shared" si="6"/>
        <v>0</v>
      </c>
      <c r="G27" s="299">
        <f t="shared" si="6"/>
        <v>12.84418784570825</v>
      </c>
      <c r="H27" s="300">
        <f t="shared" si="6"/>
        <v>186.75986748002413</v>
      </c>
      <c r="I27" s="298">
        <f t="shared" si="6"/>
        <v>-26.403262519975812</v>
      </c>
      <c r="J27" s="299">
        <f t="shared" si="6"/>
        <v>127.70399999999999</v>
      </c>
      <c r="K27" s="299">
        <f t="shared" si="6"/>
        <v>85.459130000000016</v>
      </c>
      <c r="L27" s="300">
        <f t="shared" si="6"/>
        <v>6362.9259058394846</v>
      </c>
      <c r="M27" s="299">
        <f t="shared" si="6"/>
        <v>-4.5474735088646412E-13</v>
      </c>
      <c r="N27" s="299">
        <f t="shared" si="6"/>
        <v>0</v>
      </c>
      <c r="O27" s="299">
        <f t="shared" si="6"/>
        <v>1245.0496271801271</v>
      </c>
      <c r="P27" s="299">
        <f t="shared" si="6"/>
        <v>802.16662349168541</v>
      </c>
      <c r="Q27" s="299">
        <f t="shared" si="6"/>
        <v>596.36251051008003</v>
      </c>
      <c r="R27" s="299">
        <f t="shared" si="6"/>
        <v>152.31891177103108</v>
      </c>
      <c r="S27" s="299">
        <f t="shared" si="6"/>
        <v>137.42344136610495</v>
      </c>
      <c r="T27" s="299">
        <f t="shared" si="6"/>
        <v>3068.4516817740919</v>
      </c>
      <c r="U27" s="299">
        <f t="shared" si="6"/>
        <v>96.57367357864328</v>
      </c>
      <c r="V27" s="299">
        <f t="shared" si="6"/>
        <v>-4.3438744370000002</v>
      </c>
      <c r="W27" s="299">
        <f t="shared" si="6"/>
        <v>238.17835560471974</v>
      </c>
      <c r="X27" s="299">
        <f t="shared" si="6"/>
        <v>0.97217500000000001</v>
      </c>
      <c r="Y27" s="299">
        <f t="shared" si="6"/>
        <v>29.772779999999997</v>
      </c>
      <c r="Z27" s="300">
        <f t="shared" si="6"/>
        <v>1643.7011212696341</v>
      </c>
      <c r="AA27" s="301">
        <f t="shared" ref="AA27:AJ27" si="7">AA7-AA9+AA22-AA26</f>
        <v>308.06436720106444</v>
      </c>
      <c r="AB27" s="239">
        <f t="shared" si="7"/>
        <v>0</v>
      </c>
      <c r="AC27" s="222">
        <f t="shared" si="7"/>
        <v>0</v>
      </c>
      <c r="AD27" s="222">
        <f t="shared" si="7"/>
        <v>173.87251333667359</v>
      </c>
      <c r="AE27" s="222">
        <f t="shared" si="7"/>
        <v>0</v>
      </c>
      <c r="AF27" s="222">
        <f t="shared" si="7"/>
        <v>8.7742230740163478</v>
      </c>
      <c r="AG27" s="222">
        <f t="shared" si="7"/>
        <v>84.810419950812346</v>
      </c>
      <c r="AH27" s="224">
        <f t="shared" si="7"/>
        <v>10.202722513494988</v>
      </c>
      <c r="AI27" s="302">
        <f t="shared" si="7"/>
        <v>30.404488326067145</v>
      </c>
      <c r="AJ27" s="300">
        <f t="shared" si="7"/>
        <v>25.484283790445378</v>
      </c>
      <c r="AK27" s="300">
        <f t="shared" si="6"/>
        <v>2089.7803583115706</v>
      </c>
      <c r="AL27" s="301">
        <f t="shared" si="6"/>
        <v>0</v>
      </c>
      <c r="AM27" s="303">
        <f>C27+H27+L27+Z27+AA27+AJ27+AK27+AL27</f>
        <v>10966.590939351323</v>
      </c>
      <c r="AN27" s="192"/>
    </row>
    <row r="28" spans="1:41" s="227" customFormat="1" ht="12.75" customHeight="1">
      <c r="A28" s="218" t="s">
        <v>535</v>
      </c>
      <c r="B28" s="219"/>
      <c r="C28" s="220">
        <f t="shared" ref="C28:U28" si="8">C29</f>
        <v>0</v>
      </c>
      <c r="D28" s="224">
        <f t="shared" si="8"/>
        <v>0</v>
      </c>
      <c r="E28" s="222">
        <f t="shared" si="8"/>
        <v>0</v>
      </c>
      <c r="F28" s="238">
        <f t="shared" si="8"/>
        <v>0</v>
      </c>
      <c r="G28" s="238">
        <f t="shared" si="8"/>
        <v>0</v>
      </c>
      <c r="H28" s="223">
        <f t="shared" si="8"/>
        <v>0</v>
      </c>
      <c r="I28" s="224">
        <f t="shared" si="8"/>
        <v>0</v>
      </c>
      <c r="J28" s="222">
        <f t="shared" si="8"/>
        <v>0</v>
      </c>
      <c r="K28" s="222">
        <f t="shared" si="8"/>
        <v>0</v>
      </c>
      <c r="L28" s="223">
        <f t="shared" si="8"/>
        <v>268.92331060471975</v>
      </c>
      <c r="M28" s="222">
        <f t="shared" si="8"/>
        <v>0</v>
      </c>
      <c r="N28" s="222">
        <f t="shared" si="8"/>
        <v>0</v>
      </c>
      <c r="O28" s="222">
        <f t="shared" si="8"/>
        <v>0</v>
      </c>
      <c r="P28" s="222">
        <f t="shared" si="8"/>
        <v>0</v>
      </c>
      <c r="Q28" s="222">
        <f t="shared" si="8"/>
        <v>0</v>
      </c>
      <c r="R28" s="222">
        <f t="shared" si="8"/>
        <v>0</v>
      </c>
      <c r="S28" s="222">
        <f t="shared" si="8"/>
        <v>0</v>
      </c>
      <c r="T28" s="222">
        <f t="shared" si="8"/>
        <v>0</v>
      </c>
      <c r="U28" s="222">
        <f t="shared" si="8"/>
        <v>0</v>
      </c>
      <c r="V28" s="238"/>
      <c r="W28" s="238">
        <f t="shared" ref="W28:AM28" si="9">W29</f>
        <v>238.17835560471974</v>
      </c>
      <c r="X28" s="238">
        <f t="shared" si="9"/>
        <v>0.97217500000000001</v>
      </c>
      <c r="Y28" s="222">
        <f t="shared" si="9"/>
        <v>29.772779999999997</v>
      </c>
      <c r="Z28" s="223">
        <f t="shared" si="9"/>
        <v>0</v>
      </c>
      <c r="AA28" s="221">
        <f t="shared" si="9"/>
        <v>0</v>
      </c>
      <c r="AB28" s="239">
        <f t="shared" si="9"/>
        <v>0</v>
      </c>
      <c r="AC28" s="222">
        <f t="shared" si="9"/>
        <v>0</v>
      </c>
      <c r="AD28" s="222">
        <f t="shared" si="9"/>
        <v>0</v>
      </c>
      <c r="AE28" s="222">
        <f t="shared" si="9"/>
        <v>0</v>
      </c>
      <c r="AF28" s="222">
        <f t="shared" si="9"/>
        <v>0</v>
      </c>
      <c r="AG28" s="222">
        <f t="shared" si="9"/>
        <v>0</v>
      </c>
      <c r="AH28" s="224">
        <f t="shared" si="9"/>
        <v>0</v>
      </c>
      <c r="AI28" s="238">
        <f t="shared" si="9"/>
        <v>0</v>
      </c>
      <c r="AJ28" s="223">
        <f t="shared" si="9"/>
        <v>0</v>
      </c>
      <c r="AK28" s="223">
        <f t="shared" si="9"/>
        <v>0</v>
      </c>
      <c r="AL28" s="221">
        <f t="shared" si="9"/>
        <v>0</v>
      </c>
      <c r="AM28" s="226">
        <f t="shared" si="9"/>
        <v>268.92331060471975</v>
      </c>
      <c r="AN28" s="192"/>
    </row>
    <row r="29" spans="1:41" s="192" customFormat="1" ht="12.75" customHeight="1" thickBot="1">
      <c r="A29" s="523" t="s">
        <v>536</v>
      </c>
      <c r="B29" s="524"/>
      <c r="C29" s="525">
        <f>SUM(D29:G29)</f>
        <v>0</v>
      </c>
      <c r="D29" s="515"/>
      <c r="E29" s="516"/>
      <c r="F29" s="517"/>
      <c r="G29" s="517"/>
      <c r="H29" s="521">
        <f>SUM(I29:K29)</f>
        <v>0</v>
      </c>
      <c r="I29" s="515"/>
      <c r="J29" s="516"/>
      <c r="K29" s="516"/>
      <c r="L29" s="521">
        <f>SUM(M29:Y29)</f>
        <v>268.92331060471975</v>
      </c>
      <c r="M29" s="516"/>
      <c r="N29" s="516"/>
      <c r="O29" s="516"/>
      <c r="P29" s="516"/>
      <c r="Q29" s="516"/>
      <c r="R29" s="516"/>
      <c r="S29" s="516"/>
      <c r="T29" s="516"/>
      <c r="U29" s="516"/>
      <c r="V29" s="517"/>
      <c r="W29" s="517">
        <f>W27</f>
        <v>238.17835560471974</v>
      </c>
      <c r="X29" s="517">
        <f>X27</f>
        <v>0.97217500000000001</v>
      </c>
      <c r="Y29" s="516">
        <f>Y27</f>
        <v>29.772779999999997</v>
      </c>
      <c r="Z29" s="521">
        <v>0</v>
      </c>
      <c r="AA29" s="526">
        <f>SUM(AB29:AG29)</f>
        <v>0</v>
      </c>
      <c r="AB29" s="520"/>
      <c r="AC29" s="516"/>
      <c r="AD29" s="516"/>
      <c r="AE29" s="516"/>
      <c r="AF29" s="516"/>
      <c r="AG29" s="516"/>
      <c r="AH29" s="515"/>
      <c r="AI29" s="517"/>
      <c r="AJ29" s="521"/>
      <c r="AK29" s="521"/>
      <c r="AL29" s="526"/>
      <c r="AM29" s="522">
        <f t="shared" ref="AM29:AM62" si="10">C29+H29+L29+Z29+AA29+AJ29+AK29+AL29</f>
        <v>268.92331060471975</v>
      </c>
    </row>
    <row r="30" spans="1:41" s="227" customFormat="1" ht="12.75" customHeight="1" thickBot="1">
      <c r="A30" s="218" t="s">
        <v>537</v>
      </c>
      <c r="B30" s="219"/>
      <c r="C30" s="220">
        <f>C31+C45+C56+C57+C60+C61</f>
        <v>328.45761896400177</v>
      </c>
      <c r="D30" s="224">
        <f t="shared" ref="D30:AL30" si="11">D31+D45+D56+D57+D60+D61</f>
        <v>251.36234379455362</v>
      </c>
      <c r="E30" s="222">
        <f t="shared" si="11"/>
        <v>65.180328031025212</v>
      </c>
      <c r="F30" s="238">
        <f t="shared" si="11"/>
        <v>0</v>
      </c>
      <c r="G30" s="238">
        <f t="shared" si="11"/>
        <v>11.914947138422903</v>
      </c>
      <c r="H30" s="223">
        <f t="shared" si="11"/>
        <v>215.27457503515998</v>
      </c>
      <c r="I30" s="224">
        <f t="shared" si="11"/>
        <v>0.7425750351599999</v>
      </c>
      <c r="J30" s="224">
        <f t="shared" si="11"/>
        <v>127.70399999999999</v>
      </c>
      <c r="K30" s="224">
        <f t="shared" si="11"/>
        <v>86.828000000000003</v>
      </c>
      <c r="L30" s="223">
        <f t="shared" si="11"/>
        <v>6093.1982998348049</v>
      </c>
      <c r="M30" s="222">
        <f t="shared" si="11"/>
        <v>0</v>
      </c>
      <c r="N30" s="222">
        <f t="shared" si="11"/>
        <v>0</v>
      </c>
      <c r="O30" s="222">
        <f t="shared" si="11"/>
        <v>1272.4461135624158</v>
      </c>
      <c r="P30" s="222">
        <f t="shared" si="11"/>
        <v>758.38018698624023</v>
      </c>
      <c r="Q30" s="222">
        <f t="shared" si="11"/>
        <v>585.6740173557082</v>
      </c>
      <c r="R30" s="222">
        <f t="shared" si="11"/>
        <v>118.38103918155331</v>
      </c>
      <c r="S30" s="222">
        <f t="shared" si="11"/>
        <v>137.00651089999999</v>
      </c>
      <c r="T30" s="222">
        <f t="shared" si="11"/>
        <v>3120.6553750266821</v>
      </c>
      <c r="U30" s="222">
        <f t="shared" si="11"/>
        <v>100.65438718663376</v>
      </c>
      <c r="V30" s="238">
        <f t="shared" si="11"/>
        <v>0</v>
      </c>
      <c r="W30" s="238">
        <f t="shared" si="11"/>
        <v>0</v>
      </c>
      <c r="X30" s="238">
        <f t="shared" si="11"/>
        <v>0</v>
      </c>
      <c r="Y30" s="224">
        <f t="shared" si="11"/>
        <v>0</v>
      </c>
      <c r="Z30" s="300">
        <f t="shared" si="11"/>
        <v>1627.2130733508532</v>
      </c>
      <c r="AA30" s="221">
        <f t="shared" si="11"/>
        <v>311.05516626220037</v>
      </c>
      <c r="AB30" s="239">
        <f t="shared" si="11"/>
        <v>0</v>
      </c>
      <c r="AC30" s="222">
        <f t="shared" si="11"/>
        <v>0</v>
      </c>
      <c r="AD30" s="222">
        <f t="shared" si="11"/>
        <v>176.80676513972591</v>
      </c>
      <c r="AE30" s="222">
        <f t="shared" si="11"/>
        <v>0</v>
      </c>
      <c r="AF30" s="222">
        <f t="shared" si="11"/>
        <v>8.7742230740163478</v>
      </c>
      <c r="AG30" s="222">
        <f t="shared" si="11"/>
        <v>84.866967208896014</v>
      </c>
      <c r="AH30" s="221">
        <f t="shared" si="11"/>
        <v>10.202722513494988</v>
      </c>
      <c r="AI30" s="221">
        <f t="shared" si="11"/>
        <v>30.404488326067145</v>
      </c>
      <c r="AJ30" s="221">
        <f t="shared" si="11"/>
        <v>25.484283790445375</v>
      </c>
      <c r="AK30" s="223">
        <f t="shared" si="11"/>
        <v>2078.1076979999998</v>
      </c>
      <c r="AL30" s="221">
        <f t="shared" si="11"/>
        <v>0</v>
      </c>
      <c r="AM30" s="303">
        <f t="shared" si="10"/>
        <v>10678.790715237465</v>
      </c>
      <c r="AN30" s="192"/>
    </row>
    <row r="31" spans="1:41" s="313" customFormat="1" ht="12.75" customHeight="1">
      <c r="A31" s="304" t="s">
        <v>538</v>
      </c>
      <c r="B31" s="305"/>
      <c r="C31" s="306">
        <f>SUM(C32:C44)</f>
        <v>86.478152926046249</v>
      </c>
      <c r="D31" s="307">
        <v>86.478152926046235</v>
      </c>
      <c r="E31" s="307">
        <v>0</v>
      </c>
      <c r="F31" s="308"/>
      <c r="G31" s="308"/>
      <c r="H31" s="309">
        <f t="shared" ref="H31:N31" si="12">SUM(H32:H44)</f>
        <v>0.7425750351599999</v>
      </c>
      <c r="I31" s="310">
        <f t="shared" si="12"/>
        <v>0.7425750351599999</v>
      </c>
      <c r="J31" s="307">
        <f t="shared" si="12"/>
        <v>0</v>
      </c>
      <c r="K31" s="307">
        <f t="shared" si="12"/>
        <v>0</v>
      </c>
      <c r="L31" s="309">
        <f t="shared" si="12"/>
        <v>514.1547550536809</v>
      </c>
      <c r="M31" s="307">
        <f t="shared" si="12"/>
        <v>0</v>
      </c>
      <c r="N31" s="307">
        <f t="shared" si="12"/>
        <v>0</v>
      </c>
      <c r="O31" s="307">
        <v>0</v>
      </c>
      <c r="P31" s="307">
        <v>75.838018698624012</v>
      </c>
      <c r="Q31" s="307">
        <f>SUM(Q32:Q44)</f>
        <v>0</v>
      </c>
      <c r="R31" s="307">
        <v>108.5320391815533</v>
      </c>
      <c r="S31" s="307">
        <v>95.810763081102266</v>
      </c>
      <c r="T31" s="307">
        <v>143.21916868781722</v>
      </c>
      <c r="U31" s="307">
        <v>90.754765404584148</v>
      </c>
      <c r="V31" s="308">
        <f>SUM(V32:V44)</f>
        <v>0</v>
      </c>
      <c r="W31" s="308">
        <f>SUM(W32:W44)</f>
        <v>0</v>
      </c>
      <c r="X31" s="308">
        <f>SUM(X32:X44)</f>
        <v>0</v>
      </c>
      <c r="Y31" s="307">
        <f>SUM(Y32:Y44)</f>
        <v>0</v>
      </c>
      <c r="Z31" s="309">
        <v>625.67755687642909</v>
      </c>
      <c r="AA31" s="311">
        <f>SUM(AA32:AA44)</f>
        <v>134.95924427888613</v>
      </c>
      <c r="AB31" s="312">
        <f>SUM(AB32:AB44)</f>
        <v>0</v>
      </c>
      <c r="AC31" s="307">
        <f>SUM(AC32:AC44)</f>
        <v>0</v>
      </c>
      <c r="AD31" s="307">
        <f>SUM(AD32:AD44)</f>
        <v>130.09667883949413</v>
      </c>
      <c r="AE31" s="307"/>
      <c r="AF31" s="307">
        <f>SUM(AF32:AF44)</f>
        <v>4.862565439392001</v>
      </c>
      <c r="AG31" s="307">
        <f>SUM(AG32:AG44)</f>
        <v>0</v>
      </c>
      <c r="AH31" s="311">
        <f>SUM(AH32:AH44)</f>
        <v>0</v>
      </c>
      <c r="AI31" s="307">
        <f>SUM(AI32:AI44)</f>
        <v>0</v>
      </c>
      <c r="AJ31" s="309">
        <f>SUM(AJ32:AJ44)</f>
        <v>25.484283790445375</v>
      </c>
      <c r="AK31" s="309">
        <v>787.92173372157981</v>
      </c>
      <c r="AL31" s="311">
        <f>SUM(AL32:AL44)</f>
        <v>0</v>
      </c>
      <c r="AM31" s="240">
        <f t="shared" si="10"/>
        <v>2175.4183016822271</v>
      </c>
      <c r="AN31" s="192"/>
    </row>
    <row r="32" spans="1:41" ht="12.75" customHeight="1">
      <c r="A32" s="314" t="s">
        <v>539</v>
      </c>
      <c r="B32" s="315" t="s">
        <v>540</v>
      </c>
      <c r="C32" s="316">
        <f t="shared" ref="C32:C44" si="13">SUM(D32:G32)</f>
        <v>0</v>
      </c>
      <c r="D32" s="252">
        <v>0</v>
      </c>
      <c r="E32" s="252"/>
      <c r="F32" s="317"/>
      <c r="G32" s="317"/>
      <c r="H32" s="318">
        <f t="shared" ref="H32:H44" si="14">SUM(I32:K32)</f>
        <v>0</v>
      </c>
      <c r="I32" s="319"/>
      <c r="J32" s="252"/>
      <c r="K32" s="252"/>
      <c r="L32" s="320">
        <f t="shared" ref="L32:L44" si="15">SUM(M32:Y32)</f>
        <v>37.37466714711362</v>
      </c>
      <c r="M32" s="252"/>
      <c r="N32" s="252"/>
      <c r="O32" s="252"/>
      <c r="P32" s="252">
        <v>2.3932089600838893</v>
      </c>
      <c r="Q32" s="252"/>
      <c r="R32" s="252">
        <v>0.70876941292471407</v>
      </c>
      <c r="S32" s="252">
        <v>0.16302396704068114</v>
      </c>
      <c r="T32" s="252">
        <v>34.109664807064334</v>
      </c>
      <c r="U32" s="252">
        <v>0</v>
      </c>
      <c r="V32" s="317"/>
      <c r="W32" s="317"/>
      <c r="X32" s="317"/>
      <c r="Y32" s="252"/>
      <c r="Z32" s="321">
        <v>10.220616840987581</v>
      </c>
      <c r="AA32" s="322">
        <f t="shared" ref="AA32:AA44" si="16">SUM(AB32:AI32)</f>
        <v>0</v>
      </c>
      <c r="AB32" s="323"/>
      <c r="AC32" s="252"/>
      <c r="AD32" s="252"/>
      <c r="AE32" s="252"/>
      <c r="AF32" s="252"/>
      <c r="AG32" s="252"/>
      <c r="AH32" s="281"/>
      <c r="AI32" s="252"/>
      <c r="AJ32" s="250"/>
      <c r="AK32" s="321">
        <v>56.411819510324996</v>
      </c>
      <c r="AL32" s="322"/>
      <c r="AM32" s="251">
        <f t="shared" si="10"/>
        <v>104.0071034984262</v>
      </c>
    </row>
    <row r="33" spans="1:40" ht="12.75" customHeight="1">
      <c r="A33" s="325" t="s">
        <v>541</v>
      </c>
      <c r="B33" s="326" t="s">
        <v>542</v>
      </c>
      <c r="C33" s="195">
        <f t="shared" si="13"/>
        <v>15.630021039935034</v>
      </c>
      <c r="D33" s="252">
        <v>15.630021039935034</v>
      </c>
      <c r="E33" s="201"/>
      <c r="F33" s="198"/>
      <c r="G33" s="198"/>
      <c r="H33" s="199">
        <f t="shared" si="14"/>
        <v>0.7425750351599999</v>
      </c>
      <c r="I33" s="200">
        <v>0.7425750351599999</v>
      </c>
      <c r="J33" s="201"/>
      <c r="K33" s="201"/>
      <c r="L33" s="327">
        <f t="shared" si="15"/>
        <v>117.50457326666307</v>
      </c>
      <c r="M33" s="201"/>
      <c r="N33" s="201"/>
      <c r="O33" s="252"/>
      <c r="P33" s="252">
        <v>44.552974315381469</v>
      </c>
      <c r="Q33" s="201"/>
      <c r="R33" s="252">
        <v>13.194746458101129</v>
      </c>
      <c r="S33" s="252">
        <v>27.319661573430274</v>
      </c>
      <c r="T33" s="252">
        <v>32.437190919750208</v>
      </c>
      <c r="U33" s="252">
        <v>0</v>
      </c>
      <c r="V33" s="198"/>
      <c r="W33" s="198"/>
      <c r="X33" s="198"/>
      <c r="Y33" s="201"/>
      <c r="Z33" s="328">
        <v>89.863704878706045</v>
      </c>
      <c r="AA33" s="202">
        <f t="shared" si="16"/>
        <v>18.246520754054401</v>
      </c>
      <c r="AB33" s="203"/>
      <c r="AC33" s="201"/>
      <c r="AD33" s="201">
        <v>13.3839553146624</v>
      </c>
      <c r="AE33" s="252"/>
      <c r="AF33" s="252">
        <v>4.862565439392001</v>
      </c>
      <c r="AG33" s="252"/>
      <c r="AH33" s="329"/>
      <c r="AI33" s="201"/>
      <c r="AJ33" s="204"/>
      <c r="AK33" s="328">
        <v>167.6993313484806</v>
      </c>
      <c r="AL33" s="202"/>
      <c r="AM33" s="205">
        <f t="shared" si="10"/>
        <v>409.68672632299916</v>
      </c>
    </row>
    <row r="34" spans="1:40" ht="12.75" customHeight="1">
      <c r="A34" s="330" t="s">
        <v>543</v>
      </c>
      <c r="B34" s="331" t="s">
        <v>544</v>
      </c>
      <c r="C34" s="195">
        <f t="shared" si="13"/>
        <v>0</v>
      </c>
      <c r="D34" s="252">
        <v>0</v>
      </c>
      <c r="E34" s="201"/>
      <c r="F34" s="198"/>
      <c r="G34" s="198"/>
      <c r="H34" s="199">
        <f t="shared" si="14"/>
        <v>0</v>
      </c>
      <c r="I34" s="200"/>
      <c r="J34" s="201"/>
      <c r="K34" s="201"/>
      <c r="L34" s="327">
        <f t="shared" si="15"/>
        <v>2.3091251504388683</v>
      </c>
      <c r="M34" s="201"/>
      <c r="N34" s="201"/>
      <c r="O34" s="252"/>
      <c r="P34" s="252">
        <v>0.98604317668692443</v>
      </c>
      <c r="Q34" s="201"/>
      <c r="R34" s="252">
        <v>0.29202516584022553</v>
      </c>
      <c r="S34" s="252">
        <v>4.2070701171788676E-2</v>
      </c>
      <c r="T34" s="252">
        <v>0.98898610673992982</v>
      </c>
      <c r="U34" s="252">
        <v>0</v>
      </c>
      <c r="V34" s="198"/>
      <c r="W34" s="198"/>
      <c r="X34" s="198"/>
      <c r="Y34" s="201"/>
      <c r="Z34" s="328">
        <v>0.97931385700717555</v>
      </c>
      <c r="AA34" s="202">
        <f t="shared" si="16"/>
        <v>0</v>
      </c>
      <c r="AB34" s="203"/>
      <c r="AC34" s="201"/>
      <c r="AD34" s="201"/>
      <c r="AE34" s="252"/>
      <c r="AF34" s="252"/>
      <c r="AG34" s="252"/>
      <c r="AH34" s="329"/>
      <c r="AI34" s="201"/>
      <c r="AJ34" s="204"/>
      <c r="AK34" s="328">
        <v>10.036186561615921</v>
      </c>
      <c r="AL34" s="202"/>
      <c r="AM34" s="205">
        <f t="shared" si="10"/>
        <v>13.324625569061965</v>
      </c>
    </row>
    <row r="35" spans="1:40" ht="12.75" customHeight="1">
      <c r="A35" s="330" t="s">
        <v>545</v>
      </c>
      <c r="B35" s="331" t="s">
        <v>546</v>
      </c>
      <c r="C35" s="195">
        <f t="shared" si="13"/>
        <v>5.3395955124260458E-2</v>
      </c>
      <c r="D35" s="252">
        <v>5.3395955124260458E-2</v>
      </c>
      <c r="E35" s="201"/>
      <c r="F35" s="198"/>
      <c r="G35" s="198"/>
      <c r="H35" s="199">
        <f t="shared" si="14"/>
        <v>0</v>
      </c>
      <c r="I35" s="200"/>
      <c r="J35" s="201"/>
      <c r="K35" s="201"/>
      <c r="L35" s="327">
        <f t="shared" si="15"/>
        <v>2.7766879222138723</v>
      </c>
      <c r="M35" s="201"/>
      <c r="N35" s="201"/>
      <c r="O35" s="252"/>
      <c r="P35" s="252">
        <v>0.34793971469030799</v>
      </c>
      <c r="Q35" s="201"/>
      <c r="R35" s="252">
        <v>0.10304533846705875</v>
      </c>
      <c r="S35" s="252">
        <v>0.22087118115189056</v>
      </c>
      <c r="T35" s="252">
        <v>2.1048316879046149</v>
      </c>
      <c r="U35" s="252">
        <v>0</v>
      </c>
      <c r="V35" s="198"/>
      <c r="W35" s="198"/>
      <c r="X35" s="198"/>
      <c r="Y35" s="201"/>
      <c r="Z35" s="328">
        <v>1.7472202782159765</v>
      </c>
      <c r="AA35" s="202">
        <f t="shared" si="16"/>
        <v>95.261454132870966</v>
      </c>
      <c r="AB35" s="203"/>
      <c r="AC35" s="201"/>
      <c r="AD35" s="201">
        <v>95.261454132870966</v>
      </c>
      <c r="AE35" s="252"/>
      <c r="AF35" s="252"/>
      <c r="AG35" s="252"/>
      <c r="AH35" s="329"/>
      <c r="AI35" s="201"/>
      <c r="AJ35" s="204"/>
      <c r="AK35" s="328">
        <v>33.734099980309395</v>
      </c>
      <c r="AL35" s="202"/>
      <c r="AM35" s="205">
        <f t="shared" si="10"/>
        <v>133.57285826873448</v>
      </c>
    </row>
    <row r="36" spans="1:40" ht="12.75" customHeight="1">
      <c r="A36" s="330" t="s">
        <v>547</v>
      </c>
      <c r="B36" s="331" t="s">
        <v>548</v>
      </c>
      <c r="C36" s="195">
        <f t="shared" si="13"/>
        <v>0.23360730366863944</v>
      </c>
      <c r="D36" s="252">
        <v>0.23360730366863944</v>
      </c>
      <c r="E36" s="201"/>
      <c r="F36" s="198"/>
      <c r="G36" s="198"/>
      <c r="H36" s="199">
        <f t="shared" si="14"/>
        <v>0</v>
      </c>
      <c r="I36" s="200"/>
      <c r="J36" s="201"/>
      <c r="K36" s="201"/>
      <c r="L36" s="327">
        <f t="shared" si="15"/>
        <v>2.7932881464048478</v>
      </c>
      <c r="M36" s="201"/>
      <c r="N36" s="201"/>
      <c r="O36" s="252"/>
      <c r="P36" s="252">
        <v>0.80629572260337057</v>
      </c>
      <c r="Q36" s="201"/>
      <c r="R36" s="252">
        <v>0.23879141165060108</v>
      </c>
      <c r="S36" s="252">
        <v>0.21035350585894338</v>
      </c>
      <c r="T36" s="252">
        <v>1.5378475062919328</v>
      </c>
      <c r="U36" s="252">
        <v>0</v>
      </c>
      <c r="V36" s="198"/>
      <c r="W36" s="198"/>
      <c r="X36" s="198"/>
      <c r="Y36" s="201"/>
      <c r="Z36" s="328">
        <v>2.889753111391014</v>
      </c>
      <c r="AA36" s="202">
        <f t="shared" si="16"/>
        <v>0</v>
      </c>
      <c r="AB36" s="203"/>
      <c r="AC36" s="201"/>
      <c r="AD36" s="201"/>
      <c r="AE36" s="252"/>
      <c r="AF36" s="252"/>
      <c r="AG36" s="252"/>
      <c r="AH36" s="329"/>
      <c r="AI36" s="201"/>
      <c r="AJ36" s="204"/>
      <c r="AK36" s="328">
        <v>18.411348061917646</v>
      </c>
      <c r="AL36" s="202"/>
      <c r="AM36" s="205">
        <f t="shared" si="10"/>
        <v>24.327996623382148</v>
      </c>
    </row>
    <row r="37" spans="1:40" ht="12.75" customHeight="1">
      <c r="A37" s="330" t="s">
        <v>549</v>
      </c>
      <c r="B37" s="331" t="s">
        <v>550</v>
      </c>
      <c r="C37" s="195">
        <f t="shared" si="13"/>
        <v>0</v>
      </c>
      <c r="D37" s="252">
        <v>0</v>
      </c>
      <c r="E37" s="201"/>
      <c r="F37" s="198"/>
      <c r="G37" s="198"/>
      <c r="H37" s="199">
        <f t="shared" si="14"/>
        <v>0</v>
      </c>
      <c r="I37" s="200"/>
      <c r="J37" s="201"/>
      <c r="K37" s="201"/>
      <c r="L37" s="327">
        <f t="shared" si="15"/>
        <v>25.317297594360909</v>
      </c>
      <c r="M37" s="201"/>
      <c r="N37" s="201"/>
      <c r="O37" s="252"/>
      <c r="P37" s="252">
        <v>10.598680238998126</v>
      </c>
      <c r="Q37" s="201"/>
      <c r="R37" s="252">
        <v>3.1388902916810699</v>
      </c>
      <c r="S37" s="252">
        <v>2.4769125314890581</v>
      </c>
      <c r="T37" s="252">
        <v>9.1028145321926548</v>
      </c>
      <c r="U37" s="252">
        <v>0</v>
      </c>
      <c r="V37" s="198"/>
      <c r="W37" s="198"/>
      <c r="X37" s="198"/>
      <c r="Y37" s="201"/>
      <c r="Z37" s="332">
        <v>55.486679564874791</v>
      </c>
      <c r="AA37" s="202">
        <f t="shared" si="16"/>
        <v>0</v>
      </c>
      <c r="AB37" s="203"/>
      <c r="AC37" s="201"/>
      <c r="AD37" s="201">
        <v>0</v>
      </c>
      <c r="AE37" s="252"/>
      <c r="AF37" s="252"/>
      <c r="AG37" s="252"/>
      <c r="AH37" s="333"/>
      <c r="AI37" s="201"/>
      <c r="AJ37" s="334"/>
      <c r="AK37" s="332">
        <v>142.89134425915483</v>
      </c>
      <c r="AL37" s="202"/>
      <c r="AM37" s="205">
        <f t="shared" si="10"/>
        <v>223.69532141839053</v>
      </c>
    </row>
    <row r="38" spans="1:40" ht="12.75" customHeight="1">
      <c r="A38" s="330" t="s">
        <v>551</v>
      </c>
      <c r="B38" s="331" t="s">
        <v>552</v>
      </c>
      <c r="C38" s="195">
        <f t="shared" si="13"/>
        <v>0</v>
      </c>
      <c r="D38" s="252">
        <v>0</v>
      </c>
      <c r="E38" s="201"/>
      <c r="F38" s="198"/>
      <c r="G38" s="198"/>
      <c r="H38" s="199">
        <f t="shared" si="14"/>
        <v>0</v>
      </c>
      <c r="I38" s="200"/>
      <c r="J38" s="201"/>
      <c r="K38" s="201"/>
      <c r="L38" s="327">
        <f t="shared" si="15"/>
        <v>9.0262863764783319</v>
      </c>
      <c r="M38" s="201"/>
      <c r="N38" s="201"/>
      <c r="O38" s="252"/>
      <c r="P38" s="252">
        <v>6.8047250474488272E-2</v>
      </c>
      <c r="Q38" s="201"/>
      <c r="R38" s="252">
        <v>2.01527783717864E-2</v>
      </c>
      <c r="S38" s="252">
        <v>4.9433073876851692</v>
      </c>
      <c r="T38" s="252">
        <v>3.9947789599468893</v>
      </c>
      <c r="U38" s="252">
        <v>0</v>
      </c>
      <c r="V38" s="198"/>
      <c r="W38" s="198"/>
      <c r="X38" s="198"/>
      <c r="Y38" s="201"/>
      <c r="Z38" s="328">
        <v>3.8379776396043117</v>
      </c>
      <c r="AA38" s="202">
        <f t="shared" si="16"/>
        <v>0</v>
      </c>
      <c r="AB38" s="203"/>
      <c r="AC38" s="201"/>
      <c r="AD38" s="201"/>
      <c r="AE38" s="252"/>
      <c r="AF38" s="252"/>
      <c r="AG38" s="252"/>
      <c r="AH38" s="329"/>
      <c r="AI38" s="201"/>
      <c r="AJ38" s="204"/>
      <c r="AK38" s="328">
        <v>34.548854367377068</v>
      </c>
      <c r="AL38" s="202"/>
      <c r="AM38" s="205">
        <f t="shared" si="10"/>
        <v>47.413118383459711</v>
      </c>
    </row>
    <row r="39" spans="1:40" ht="12.75" customHeight="1">
      <c r="A39" s="330" t="s">
        <v>553</v>
      </c>
      <c r="B39" s="331" t="s">
        <v>554</v>
      </c>
      <c r="C39" s="195">
        <f t="shared" si="13"/>
        <v>69.156147558111201</v>
      </c>
      <c r="D39" s="200">
        <v>69.156147558111201</v>
      </c>
      <c r="E39" s="201"/>
      <c r="F39" s="198"/>
      <c r="G39" s="198"/>
      <c r="H39" s="199">
        <f t="shared" si="14"/>
        <v>0</v>
      </c>
      <c r="I39" s="200"/>
      <c r="J39" s="201"/>
      <c r="K39" s="201"/>
      <c r="L39" s="327">
        <f t="shared" si="15"/>
        <v>146.30148691902255</v>
      </c>
      <c r="M39" s="201"/>
      <c r="N39" s="201"/>
      <c r="O39" s="252"/>
      <c r="P39" s="200">
        <v>7.1757751490927344</v>
      </c>
      <c r="Q39" s="201"/>
      <c r="R39" s="200">
        <v>2.1251675154700789</v>
      </c>
      <c r="S39" s="200">
        <v>1.1148735810524</v>
      </c>
      <c r="T39" s="200">
        <v>45.130905268823184</v>
      </c>
      <c r="U39" s="200">
        <v>90.754765404584148</v>
      </c>
      <c r="V39" s="198"/>
      <c r="W39" s="198"/>
      <c r="X39" s="198"/>
      <c r="Y39" s="201"/>
      <c r="Z39" s="328">
        <v>14.465864687791706</v>
      </c>
      <c r="AA39" s="202">
        <f t="shared" si="16"/>
        <v>21.451269391960764</v>
      </c>
      <c r="AB39" s="203"/>
      <c r="AC39" s="201"/>
      <c r="AD39" s="201">
        <v>21.451269391960764</v>
      </c>
      <c r="AE39" s="252"/>
      <c r="AF39" s="252"/>
      <c r="AG39" s="252"/>
      <c r="AH39" s="329"/>
      <c r="AI39" s="201"/>
      <c r="AJ39" s="204">
        <v>25.484283790445375</v>
      </c>
      <c r="AK39" s="328">
        <v>50.029187721662993</v>
      </c>
      <c r="AL39" s="202"/>
      <c r="AM39" s="205">
        <f t="shared" si="10"/>
        <v>326.88824006899461</v>
      </c>
    </row>
    <row r="40" spans="1:40" ht="12.75" customHeight="1">
      <c r="A40" s="330" t="s">
        <v>555</v>
      </c>
      <c r="B40" s="331" t="s">
        <v>556</v>
      </c>
      <c r="C40" s="195">
        <f t="shared" si="13"/>
        <v>0</v>
      </c>
      <c r="D40" s="252">
        <v>0</v>
      </c>
      <c r="E40" s="201"/>
      <c r="F40" s="198"/>
      <c r="G40" s="198"/>
      <c r="H40" s="199">
        <f t="shared" si="14"/>
        <v>0</v>
      </c>
      <c r="I40" s="200"/>
      <c r="J40" s="201"/>
      <c r="K40" s="201"/>
      <c r="L40" s="327">
        <f t="shared" si="15"/>
        <v>93.505125487291224</v>
      </c>
      <c r="M40" s="201"/>
      <c r="N40" s="201"/>
      <c r="O40" s="252"/>
      <c r="P40" s="252">
        <v>0</v>
      </c>
      <c r="Q40" s="201"/>
      <c r="R40" s="252">
        <v>86.071957806748046</v>
      </c>
      <c r="S40" s="252">
        <v>4.5594122394925991</v>
      </c>
      <c r="T40" s="252">
        <v>2.8737554410505814</v>
      </c>
      <c r="U40" s="252">
        <v>0</v>
      </c>
      <c r="V40" s="198"/>
      <c r="W40" s="198"/>
      <c r="X40" s="198"/>
      <c r="Y40" s="201"/>
      <c r="Z40" s="328">
        <v>328.84286341823514</v>
      </c>
      <c r="AA40" s="202">
        <f t="shared" si="16"/>
        <v>0</v>
      </c>
      <c r="AB40" s="203"/>
      <c r="AC40" s="201"/>
      <c r="AD40" s="201"/>
      <c r="AE40" s="252"/>
      <c r="AF40" s="252"/>
      <c r="AG40" s="252"/>
      <c r="AH40" s="329"/>
      <c r="AI40" s="201"/>
      <c r="AJ40" s="204"/>
      <c r="AK40" s="328">
        <v>64.01479535173695</v>
      </c>
      <c r="AL40" s="202"/>
      <c r="AM40" s="205">
        <f t="shared" si="10"/>
        <v>486.36278425726329</v>
      </c>
    </row>
    <row r="41" spans="1:40" ht="12.75" customHeight="1">
      <c r="A41" s="330" t="s">
        <v>557</v>
      </c>
      <c r="B41" s="331" t="s">
        <v>558</v>
      </c>
      <c r="C41" s="195">
        <f t="shared" si="13"/>
        <v>0</v>
      </c>
      <c r="D41" s="252">
        <v>0</v>
      </c>
      <c r="E41" s="201"/>
      <c r="F41" s="198"/>
      <c r="G41" s="198"/>
      <c r="H41" s="199">
        <f t="shared" si="14"/>
        <v>0</v>
      </c>
      <c r="I41" s="200"/>
      <c r="J41" s="201"/>
      <c r="K41" s="201"/>
      <c r="L41" s="327">
        <f t="shared" si="15"/>
        <v>5.4002214372250332</v>
      </c>
      <c r="M41" s="201"/>
      <c r="N41" s="201"/>
      <c r="O41" s="252"/>
      <c r="P41" s="252">
        <v>0.37105010164390778</v>
      </c>
      <c r="Q41" s="201"/>
      <c r="R41" s="252">
        <v>0.10988967829143903</v>
      </c>
      <c r="S41" s="252">
        <v>1.8668873644981228</v>
      </c>
      <c r="T41" s="252">
        <v>3.0523942927915635</v>
      </c>
      <c r="U41" s="252">
        <v>0</v>
      </c>
      <c r="V41" s="198"/>
      <c r="W41" s="198"/>
      <c r="X41" s="198"/>
      <c r="Y41" s="201"/>
      <c r="Z41" s="328">
        <v>4.6898252485565841</v>
      </c>
      <c r="AA41" s="202">
        <f t="shared" si="16"/>
        <v>0</v>
      </c>
      <c r="AB41" s="203"/>
      <c r="AC41" s="201"/>
      <c r="AD41" s="201"/>
      <c r="AE41" s="252"/>
      <c r="AF41" s="252"/>
      <c r="AG41" s="252"/>
      <c r="AH41" s="329"/>
      <c r="AI41" s="201"/>
      <c r="AJ41" s="204"/>
      <c r="AK41" s="328">
        <v>20.043191375844032</v>
      </c>
      <c r="AL41" s="202"/>
      <c r="AM41" s="205">
        <f t="shared" si="10"/>
        <v>30.133238061625647</v>
      </c>
    </row>
    <row r="42" spans="1:40" ht="12.75" customHeight="1">
      <c r="A42" s="330" t="s">
        <v>559</v>
      </c>
      <c r="B42" s="331" t="s">
        <v>560</v>
      </c>
      <c r="C42" s="195">
        <f t="shared" si="13"/>
        <v>6.6744943905325572E-3</v>
      </c>
      <c r="D42" s="252">
        <v>6.6744943905325572E-3</v>
      </c>
      <c r="E42" s="201"/>
      <c r="F42" s="198"/>
      <c r="G42" s="198"/>
      <c r="H42" s="199">
        <f t="shared" si="14"/>
        <v>0</v>
      </c>
      <c r="I42" s="200"/>
      <c r="J42" s="201"/>
      <c r="K42" s="201"/>
      <c r="L42" s="327">
        <f t="shared" si="15"/>
        <v>35.157518165840372</v>
      </c>
      <c r="M42" s="201"/>
      <c r="N42" s="201"/>
      <c r="O42" s="252"/>
      <c r="P42" s="252">
        <v>0.30685458232835278</v>
      </c>
      <c r="Q42" s="201"/>
      <c r="R42" s="252">
        <v>9.0877623223716023E-2</v>
      </c>
      <c r="S42" s="252">
        <v>33.004465069268221</v>
      </c>
      <c r="T42" s="252">
        <v>1.755320891020085</v>
      </c>
      <c r="U42" s="252">
        <v>0</v>
      </c>
      <c r="V42" s="198"/>
      <c r="W42" s="198"/>
      <c r="X42" s="198"/>
      <c r="Y42" s="201"/>
      <c r="Z42" s="332">
        <v>105.52961765794144</v>
      </c>
      <c r="AA42" s="202">
        <f t="shared" si="16"/>
        <v>0</v>
      </c>
      <c r="AB42" s="203"/>
      <c r="AC42" s="201"/>
      <c r="AD42" s="201"/>
      <c r="AE42" s="252"/>
      <c r="AF42" s="252"/>
      <c r="AG42" s="252"/>
      <c r="AH42" s="333"/>
      <c r="AI42" s="201"/>
      <c r="AJ42" s="334"/>
      <c r="AK42" s="332">
        <v>97.107517147470546</v>
      </c>
      <c r="AL42" s="202"/>
      <c r="AM42" s="205">
        <f t="shared" si="10"/>
        <v>237.80132746564288</v>
      </c>
    </row>
    <row r="43" spans="1:40" ht="12.75" customHeight="1">
      <c r="A43" s="330" t="s">
        <v>561</v>
      </c>
      <c r="B43" s="331" t="s">
        <v>562</v>
      </c>
      <c r="C43" s="195">
        <f t="shared" si="13"/>
        <v>0</v>
      </c>
      <c r="D43" s="252">
        <v>0</v>
      </c>
      <c r="E43" s="201"/>
      <c r="F43" s="198"/>
      <c r="G43" s="198"/>
      <c r="H43" s="199">
        <f t="shared" si="14"/>
        <v>0</v>
      </c>
      <c r="I43" s="200"/>
      <c r="J43" s="201"/>
      <c r="K43" s="201"/>
      <c r="L43" s="327">
        <f t="shared" si="15"/>
        <v>4.0928677533648337</v>
      </c>
      <c r="M43" s="201"/>
      <c r="N43" s="201"/>
      <c r="O43" s="252"/>
      <c r="P43" s="252">
        <v>0.24009124224017564</v>
      </c>
      <c r="Q43" s="201"/>
      <c r="R43" s="252">
        <v>7.1105085953284089E-2</v>
      </c>
      <c r="S43" s="252">
        <v>2.9765021079040488</v>
      </c>
      <c r="T43" s="252">
        <v>0.8051693172673251</v>
      </c>
      <c r="U43" s="252">
        <v>0</v>
      </c>
      <c r="V43" s="198"/>
      <c r="W43" s="198"/>
      <c r="X43" s="198"/>
      <c r="Y43" s="201"/>
      <c r="Z43" s="335">
        <v>1.594882567125971</v>
      </c>
      <c r="AA43" s="202">
        <f t="shared" si="16"/>
        <v>0</v>
      </c>
      <c r="AB43" s="203"/>
      <c r="AC43" s="201"/>
      <c r="AD43" s="201"/>
      <c r="AE43" s="252"/>
      <c r="AF43" s="252"/>
      <c r="AG43" s="252"/>
      <c r="AH43" s="286"/>
      <c r="AI43" s="201"/>
      <c r="AJ43" s="290"/>
      <c r="AK43" s="335">
        <v>16.611417883037472</v>
      </c>
      <c r="AL43" s="202"/>
      <c r="AM43" s="205">
        <f t="shared" si="10"/>
        <v>22.299168203528275</v>
      </c>
    </row>
    <row r="44" spans="1:40" ht="12.75" customHeight="1">
      <c r="A44" s="336" t="s">
        <v>563</v>
      </c>
      <c r="B44" s="337" t="s">
        <v>564</v>
      </c>
      <c r="C44" s="338">
        <f t="shared" si="13"/>
        <v>1.3983065748165706</v>
      </c>
      <c r="D44" s="339">
        <v>1.3983065748165706</v>
      </c>
      <c r="E44" s="339"/>
      <c r="F44" s="340"/>
      <c r="G44" s="340"/>
      <c r="H44" s="341">
        <f t="shared" si="14"/>
        <v>0</v>
      </c>
      <c r="I44" s="342"/>
      <c r="J44" s="339"/>
      <c r="K44" s="339">
        <v>0</v>
      </c>
      <c r="L44" s="343">
        <f t="shared" si="15"/>
        <v>32.595609687263405</v>
      </c>
      <c r="M44" s="339"/>
      <c r="N44" s="339"/>
      <c r="O44" s="252"/>
      <c r="P44" s="339">
        <v>7.9910582444002829</v>
      </c>
      <c r="Q44" s="339"/>
      <c r="R44" s="339">
        <v>2.3666206148301612</v>
      </c>
      <c r="S44" s="339">
        <v>16.912421871059049</v>
      </c>
      <c r="T44" s="339">
        <v>5.3255089569739154</v>
      </c>
      <c r="U44" s="339">
        <v>0</v>
      </c>
      <c r="V44" s="340"/>
      <c r="W44" s="340"/>
      <c r="X44" s="340"/>
      <c r="Y44" s="339"/>
      <c r="Z44" s="344">
        <v>5.5292371259913065</v>
      </c>
      <c r="AA44" s="345">
        <f t="shared" si="16"/>
        <v>0</v>
      </c>
      <c r="AB44" s="346"/>
      <c r="AC44" s="339"/>
      <c r="AD44" s="339"/>
      <c r="AE44" s="287"/>
      <c r="AF44" s="287"/>
      <c r="AG44" s="287"/>
      <c r="AH44" s="347"/>
      <c r="AI44" s="339"/>
      <c r="AJ44" s="262"/>
      <c r="AK44" s="344">
        <v>76.382640152647255</v>
      </c>
      <c r="AL44" s="345"/>
      <c r="AM44" s="348">
        <f t="shared" si="10"/>
        <v>115.90579354071855</v>
      </c>
    </row>
    <row r="45" spans="1:40" s="227" customFormat="1" ht="12.75" customHeight="1">
      <c r="A45" s="264" t="s">
        <v>565</v>
      </c>
      <c r="B45" s="265"/>
      <c r="C45" s="349">
        <f t="shared" ref="C45:AL45" si="17">SUM(C46:C55)</f>
        <v>0</v>
      </c>
      <c r="D45" s="273">
        <f t="shared" si="17"/>
        <v>0</v>
      </c>
      <c r="E45" s="273">
        <f t="shared" si="17"/>
        <v>0</v>
      </c>
      <c r="F45" s="350">
        <f t="shared" si="17"/>
        <v>0</v>
      </c>
      <c r="G45" s="350">
        <f t="shared" si="17"/>
        <v>0</v>
      </c>
      <c r="H45" s="364">
        <f t="shared" si="17"/>
        <v>0</v>
      </c>
      <c r="I45" s="363">
        <f t="shared" si="17"/>
        <v>0</v>
      </c>
      <c r="J45" s="273">
        <f t="shared" si="17"/>
        <v>0</v>
      </c>
      <c r="K45" s="273">
        <f t="shared" si="17"/>
        <v>0</v>
      </c>
      <c r="L45" s="364">
        <f t="shared" si="17"/>
        <v>4083.5546976066275</v>
      </c>
      <c r="M45" s="273">
        <f t="shared" si="17"/>
        <v>0</v>
      </c>
      <c r="N45" s="273">
        <f t="shared" si="17"/>
        <v>0</v>
      </c>
      <c r="O45" s="273">
        <f t="shared" si="17"/>
        <v>1272.4461135624158</v>
      </c>
      <c r="P45" s="273">
        <f t="shared" si="17"/>
        <v>0</v>
      </c>
      <c r="Q45" s="273">
        <f t="shared" si="17"/>
        <v>585.6740173557082</v>
      </c>
      <c r="R45" s="273">
        <f t="shared" si="17"/>
        <v>0</v>
      </c>
      <c r="S45" s="273">
        <f t="shared" si="17"/>
        <v>0.99990661399999992</v>
      </c>
      <c r="T45" s="273">
        <f>SUM(T46:T55)</f>
        <v>2224.4346600745039</v>
      </c>
      <c r="U45" s="273">
        <f t="shared" si="17"/>
        <v>0</v>
      </c>
      <c r="V45" s="350">
        <f t="shared" si="17"/>
        <v>0</v>
      </c>
      <c r="W45" s="350">
        <f t="shared" si="17"/>
        <v>0</v>
      </c>
      <c r="X45" s="350">
        <f t="shared" si="17"/>
        <v>0</v>
      </c>
      <c r="Y45" s="273">
        <f t="shared" si="17"/>
        <v>0</v>
      </c>
      <c r="Z45" s="364">
        <f t="shared" si="17"/>
        <v>0</v>
      </c>
      <c r="AA45" s="527">
        <f t="shared" si="17"/>
        <v>84.866967208896014</v>
      </c>
      <c r="AB45" s="365">
        <f t="shared" si="17"/>
        <v>0</v>
      </c>
      <c r="AC45" s="273">
        <f t="shared" si="17"/>
        <v>0</v>
      </c>
      <c r="AD45" s="273">
        <f t="shared" si="17"/>
        <v>0</v>
      </c>
      <c r="AE45" s="273">
        <f t="shared" si="17"/>
        <v>0</v>
      </c>
      <c r="AF45" s="273">
        <f t="shared" si="17"/>
        <v>0</v>
      </c>
      <c r="AG45" s="273">
        <f t="shared" si="17"/>
        <v>84.866967208896014</v>
      </c>
      <c r="AH45" s="527">
        <f t="shared" si="17"/>
        <v>0</v>
      </c>
      <c r="AI45" s="273">
        <f t="shared" si="17"/>
        <v>0</v>
      </c>
      <c r="AJ45" s="364">
        <f t="shared" si="17"/>
        <v>0</v>
      </c>
      <c r="AK45" s="364">
        <f t="shared" si="17"/>
        <v>3.8691085239999992</v>
      </c>
      <c r="AL45" s="527">
        <f t="shared" si="17"/>
        <v>0</v>
      </c>
      <c r="AM45" s="351">
        <f t="shared" si="10"/>
        <v>4172.2907733395232</v>
      </c>
      <c r="AN45" s="192"/>
    </row>
    <row r="46" spans="1:40" s="192" customFormat="1" ht="12.75" customHeight="1">
      <c r="A46" s="352" t="s">
        <v>566</v>
      </c>
      <c r="B46" s="242"/>
      <c r="C46" s="243">
        <f t="shared" ref="C46:C56" si="18">SUM(D46:G46)</f>
        <v>0</v>
      </c>
      <c r="D46" s="353"/>
      <c r="E46" s="280"/>
      <c r="F46" s="246"/>
      <c r="G46" s="246"/>
      <c r="H46" s="247">
        <f t="shared" ref="H46:H56" si="19">SUM(I46:K46)</f>
        <v>0</v>
      </c>
      <c r="I46" s="244"/>
      <c r="J46" s="245"/>
      <c r="K46" s="245"/>
      <c r="L46" s="247">
        <f t="shared" ref="L46:L56" si="20">SUM(M46:Y46)</f>
        <v>613.09564066923542</v>
      </c>
      <c r="M46" s="245"/>
      <c r="N46" s="245"/>
      <c r="O46" s="245"/>
      <c r="P46" s="245"/>
      <c r="Q46" s="245"/>
      <c r="R46" s="245"/>
      <c r="S46" s="245"/>
      <c r="T46" s="245">
        <v>613.09564066923542</v>
      </c>
      <c r="U46" s="245"/>
      <c r="V46" s="246"/>
      <c r="W46" s="246"/>
      <c r="X46" s="246"/>
      <c r="Y46" s="245"/>
      <c r="Z46" s="247"/>
      <c r="AA46" s="248">
        <f t="shared" ref="AA46:AA56" si="21">SUM(AB46:AI46)</f>
        <v>16.198321906972037</v>
      </c>
      <c r="AB46" s="249"/>
      <c r="AC46" s="245"/>
      <c r="AD46" s="245"/>
      <c r="AE46" s="245"/>
      <c r="AF46" s="245"/>
      <c r="AG46" s="245">
        <v>16.198321906972037</v>
      </c>
      <c r="AH46" s="281"/>
      <c r="AI46" s="245"/>
      <c r="AJ46" s="247"/>
      <c r="AK46" s="250"/>
      <c r="AL46" s="248"/>
      <c r="AM46" s="275">
        <f t="shared" si="10"/>
        <v>629.29396257620749</v>
      </c>
    </row>
    <row r="47" spans="1:40" s="192" customFormat="1" ht="12.75" customHeight="1">
      <c r="A47" s="354" t="s">
        <v>567</v>
      </c>
      <c r="B47" s="355"/>
      <c r="C47" s="316"/>
      <c r="D47" s="356"/>
      <c r="E47" s="357"/>
      <c r="F47" s="317"/>
      <c r="G47" s="317"/>
      <c r="H47" s="318"/>
      <c r="I47" s="319"/>
      <c r="J47" s="252"/>
      <c r="K47" s="252"/>
      <c r="L47" s="318">
        <f t="shared" si="20"/>
        <v>315.77399840345407</v>
      </c>
      <c r="M47" s="252"/>
      <c r="N47" s="252"/>
      <c r="O47" s="252"/>
      <c r="P47" s="252"/>
      <c r="Q47" s="252"/>
      <c r="R47" s="252"/>
      <c r="S47" s="252"/>
      <c r="T47" s="252">
        <v>315.77399840345407</v>
      </c>
      <c r="U47" s="252"/>
      <c r="V47" s="317"/>
      <c r="W47" s="317"/>
      <c r="X47" s="317"/>
      <c r="Y47" s="252"/>
      <c r="Z47" s="318"/>
      <c r="AA47" s="322">
        <f t="shared" si="21"/>
        <v>8.3429216205279886</v>
      </c>
      <c r="AB47" s="323"/>
      <c r="AC47" s="252"/>
      <c r="AD47" s="252"/>
      <c r="AE47" s="252"/>
      <c r="AF47" s="252"/>
      <c r="AG47" s="252">
        <v>8.3429216205279886</v>
      </c>
      <c r="AH47" s="333"/>
      <c r="AI47" s="252"/>
      <c r="AJ47" s="318"/>
      <c r="AK47" s="334"/>
      <c r="AL47" s="322"/>
      <c r="AM47" s="251">
        <f t="shared" si="10"/>
        <v>324.11692002398206</v>
      </c>
    </row>
    <row r="48" spans="1:40" s="192" customFormat="1" ht="12.75" customHeight="1">
      <c r="A48" s="358" t="s">
        <v>568</v>
      </c>
      <c r="B48" s="194"/>
      <c r="C48" s="195">
        <f t="shared" si="18"/>
        <v>0</v>
      </c>
      <c r="D48" s="196"/>
      <c r="E48" s="206"/>
      <c r="F48" s="198"/>
      <c r="G48" s="198"/>
      <c r="H48" s="199">
        <f t="shared" si="19"/>
        <v>0</v>
      </c>
      <c r="I48" s="200"/>
      <c r="J48" s="201"/>
      <c r="K48" s="201"/>
      <c r="L48" s="199">
        <f t="shared" si="20"/>
        <v>2038.766552612261</v>
      </c>
      <c r="M48" s="201"/>
      <c r="N48" s="201"/>
      <c r="O48" s="201">
        <v>1176.3581627364767</v>
      </c>
      <c r="P48" s="201"/>
      <c r="Q48" s="201"/>
      <c r="R48" s="201"/>
      <c r="S48" s="201">
        <v>0.99990661399999992</v>
      </c>
      <c r="T48" s="201">
        <v>861.40848326178411</v>
      </c>
      <c r="U48" s="201"/>
      <c r="V48" s="198"/>
      <c r="W48" s="198"/>
      <c r="X48" s="198"/>
      <c r="Y48" s="201"/>
      <c r="Z48" s="199"/>
      <c r="AA48" s="202">
        <f t="shared" si="21"/>
        <v>49.291519192374643</v>
      </c>
      <c r="AB48" s="203"/>
      <c r="AC48" s="201"/>
      <c r="AD48" s="201"/>
      <c r="AE48" s="201"/>
      <c r="AF48" s="201"/>
      <c r="AG48" s="201">
        <v>49.291519192374643</v>
      </c>
      <c r="AH48" s="329"/>
      <c r="AI48" s="201"/>
      <c r="AJ48" s="199"/>
      <c r="AK48" s="204"/>
      <c r="AL48" s="202"/>
      <c r="AM48" s="205">
        <f t="shared" si="10"/>
        <v>2088.0580718046358</v>
      </c>
    </row>
    <row r="49" spans="1:40" s="192" customFormat="1" ht="12.75" customHeight="1">
      <c r="A49" s="358" t="s">
        <v>569</v>
      </c>
      <c r="B49" s="194"/>
      <c r="C49" s="195">
        <f t="shared" si="18"/>
        <v>0</v>
      </c>
      <c r="D49" s="196"/>
      <c r="E49" s="206"/>
      <c r="F49" s="198"/>
      <c r="G49" s="198"/>
      <c r="H49" s="199">
        <f t="shared" si="19"/>
        <v>0</v>
      </c>
      <c r="I49" s="200"/>
      <c r="J49" s="201"/>
      <c r="K49" s="201"/>
      <c r="L49" s="199">
        <f t="shared" si="20"/>
        <v>149.67534912501114</v>
      </c>
      <c r="M49" s="201"/>
      <c r="N49" s="201"/>
      <c r="O49" s="201">
        <v>24.05134819822149</v>
      </c>
      <c r="P49" s="201"/>
      <c r="Q49" s="201"/>
      <c r="R49" s="201"/>
      <c r="S49" s="201"/>
      <c r="T49" s="201">
        <v>125.62400092678965</v>
      </c>
      <c r="U49" s="201"/>
      <c r="V49" s="198"/>
      <c r="W49" s="198"/>
      <c r="X49" s="198"/>
      <c r="Y49" s="201"/>
      <c r="Z49" s="199"/>
      <c r="AA49" s="202">
        <f t="shared" si="21"/>
        <v>3.8598071428244318</v>
      </c>
      <c r="AB49" s="203"/>
      <c r="AC49" s="201"/>
      <c r="AD49" s="201"/>
      <c r="AE49" s="201"/>
      <c r="AF49" s="201"/>
      <c r="AG49" s="201">
        <v>3.8598071428244318</v>
      </c>
      <c r="AH49" s="329"/>
      <c r="AI49" s="201"/>
      <c r="AJ49" s="199"/>
      <c r="AK49" s="204"/>
      <c r="AL49" s="202"/>
      <c r="AM49" s="205">
        <f t="shared" si="10"/>
        <v>153.53515626783556</v>
      </c>
    </row>
    <row r="50" spans="1:40" s="192" customFormat="1" ht="12.75" customHeight="1">
      <c r="A50" s="358" t="s">
        <v>570</v>
      </c>
      <c r="B50" s="194"/>
      <c r="C50" s="195">
        <f t="shared" si="18"/>
        <v>0</v>
      </c>
      <c r="D50" s="196"/>
      <c r="E50" s="206"/>
      <c r="F50" s="198"/>
      <c r="G50" s="198"/>
      <c r="H50" s="199">
        <f t="shared" si="19"/>
        <v>0</v>
      </c>
      <c r="I50" s="200"/>
      <c r="J50" s="201"/>
      <c r="K50" s="201"/>
      <c r="L50" s="199">
        <f t="shared" si="20"/>
        <v>38.462409104987316</v>
      </c>
      <c r="M50" s="201"/>
      <c r="N50" s="201"/>
      <c r="O50" s="201"/>
      <c r="P50" s="201"/>
      <c r="Q50" s="339"/>
      <c r="R50" s="201"/>
      <c r="S50" s="201"/>
      <c r="T50" s="201">
        <v>38.462409104987316</v>
      </c>
      <c r="U50" s="201"/>
      <c r="V50" s="198"/>
      <c r="W50" s="198"/>
      <c r="X50" s="198"/>
      <c r="Y50" s="201"/>
      <c r="Z50" s="199"/>
      <c r="AA50" s="202">
        <f t="shared" si="21"/>
        <v>0</v>
      </c>
      <c r="AB50" s="203"/>
      <c r="AC50" s="201"/>
      <c r="AD50" s="201"/>
      <c r="AE50" s="201"/>
      <c r="AF50" s="201"/>
      <c r="AG50" s="201">
        <v>0</v>
      </c>
      <c r="AH50" s="329"/>
      <c r="AI50" s="201"/>
      <c r="AJ50" s="199"/>
      <c r="AK50" s="204">
        <v>3.8691085239999992</v>
      </c>
      <c r="AL50" s="202"/>
      <c r="AM50" s="205">
        <f t="shared" si="10"/>
        <v>42.331517628987314</v>
      </c>
    </row>
    <row r="51" spans="1:40" s="192" customFormat="1" ht="12.75" customHeight="1">
      <c r="A51" s="358" t="s">
        <v>571</v>
      </c>
      <c r="B51" s="194"/>
      <c r="C51" s="195">
        <f t="shared" si="18"/>
        <v>0</v>
      </c>
      <c r="D51" s="196"/>
      <c r="E51" s="206"/>
      <c r="F51" s="198"/>
      <c r="G51" s="198"/>
      <c r="H51" s="199">
        <f t="shared" si="19"/>
        <v>0</v>
      </c>
      <c r="I51" s="200"/>
      <c r="J51" s="201"/>
      <c r="K51" s="201"/>
      <c r="L51" s="199">
        <f t="shared" si="20"/>
        <v>3.8016493273529495</v>
      </c>
      <c r="M51" s="201"/>
      <c r="N51" s="201"/>
      <c r="O51" s="201">
        <v>0.73268843221451174</v>
      </c>
      <c r="P51" s="201"/>
      <c r="Q51" s="201">
        <v>3.0689608951384377</v>
      </c>
      <c r="R51" s="201"/>
      <c r="S51" s="201"/>
      <c r="T51" s="201"/>
      <c r="U51" s="201"/>
      <c r="V51" s="198"/>
      <c r="W51" s="198"/>
      <c r="X51" s="198"/>
      <c r="Y51" s="201"/>
      <c r="Z51" s="199"/>
      <c r="AA51" s="202">
        <f t="shared" si="21"/>
        <v>0</v>
      </c>
      <c r="AB51" s="203"/>
      <c r="AC51" s="201"/>
      <c r="AD51" s="201"/>
      <c r="AE51" s="201"/>
      <c r="AF51" s="201"/>
      <c r="AG51" s="201"/>
      <c r="AH51" s="329"/>
      <c r="AI51" s="201"/>
      <c r="AJ51" s="199"/>
      <c r="AK51" s="204"/>
      <c r="AL51" s="202"/>
      <c r="AM51" s="205">
        <f t="shared" si="10"/>
        <v>3.8016493273529495</v>
      </c>
    </row>
    <row r="52" spans="1:40" s="192" customFormat="1" ht="12.75" customHeight="1">
      <c r="A52" s="358" t="s">
        <v>572</v>
      </c>
      <c r="B52" s="359"/>
      <c r="C52" s="338">
        <f t="shared" si="18"/>
        <v>0</v>
      </c>
      <c r="D52" s="339"/>
      <c r="E52" s="339"/>
      <c r="F52" s="340"/>
      <c r="G52" s="340"/>
      <c r="H52" s="341">
        <f t="shared" si="19"/>
        <v>0</v>
      </c>
      <c r="I52" s="342"/>
      <c r="J52" s="339"/>
      <c r="K52" s="339"/>
      <c r="L52" s="341">
        <f t="shared" si="20"/>
        <v>582.60505646056981</v>
      </c>
      <c r="M52" s="339"/>
      <c r="N52" s="339"/>
      <c r="O52" s="252"/>
      <c r="P52" s="339"/>
      <c r="Q52" s="339">
        <v>582.60505646056981</v>
      </c>
      <c r="R52" s="339"/>
      <c r="S52" s="339"/>
      <c r="T52" s="339"/>
      <c r="U52" s="339"/>
      <c r="V52" s="340"/>
      <c r="W52" s="340"/>
      <c r="X52" s="340"/>
      <c r="Y52" s="339"/>
      <c r="Z52" s="334"/>
      <c r="AA52" s="345">
        <f t="shared" si="21"/>
        <v>0</v>
      </c>
      <c r="AB52" s="346"/>
      <c r="AC52" s="339"/>
      <c r="AD52" s="339"/>
      <c r="AE52" s="339"/>
      <c r="AF52" s="339"/>
      <c r="AG52" s="339"/>
      <c r="AH52" s="333"/>
      <c r="AI52" s="339"/>
      <c r="AJ52" s="334"/>
      <c r="AK52" s="334"/>
      <c r="AL52" s="345"/>
      <c r="AM52" s="348">
        <f t="shared" si="10"/>
        <v>582.60505646056981</v>
      </c>
    </row>
    <row r="53" spans="1:40" s="192" customFormat="1" ht="12.75" customHeight="1">
      <c r="A53" s="358" t="s">
        <v>573</v>
      </c>
      <c r="B53" s="359"/>
      <c r="C53" s="338">
        <f t="shared" si="18"/>
        <v>0</v>
      </c>
      <c r="D53" s="342"/>
      <c r="E53" s="339"/>
      <c r="F53" s="340"/>
      <c r="G53" s="340"/>
      <c r="H53" s="341">
        <f t="shared" si="19"/>
        <v>0</v>
      </c>
      <c r="I53" s="342"/>
      <c r="J53" s="339"/>
      <c r="K53" s="339"/>
      <c r="L53" s="341">
        <f t="shared" si="20"/>
        <v>249.12189701239748</v>
      </c>
      <c r="M53" s="339"/>
      <c r="N53" s="339"/>
      <c r="O53" s="339">
        <v>41.928499579713105</v>
      </c>
      <c r="P53" s="339"/>
      <c r="Q53" s="339"/>
      <c r="R53" s="339"/>
      <c r="S53" s="339"/>
      <c r="T53" s="339">
        <v>207.19339743268438</v>
      </c>
      <c r="U53" s="339"/>
      <c r="V53" s="340"/>
      <c r="W53" s="340"/>
      <c r="X53" s="340"/>
      <c r="Y53" s="339"/>
      <c r="Z53" s="334"/>
      <c r="AA53" s="345">
        <f t="shared" si="21"/>
        <v>6.4168515729606517</v>
      </c>
      <c r="AB53" s="346"/>
      <c r="AC53" s="339"/>
      <c r="AD53" s="339"/>
      <c r="AE53" s="339"/>
      <c r="AF53" s="339"/>
      <c r="AG53" s="201">
        <v>6.4168515729606517</v>
      </c>
      <c r="AH53" s="339"/>
      <c r="AI53" s="339"/>
      <c r="AJ53" s="334"/>
      <c r="AK53" s="204"/>
      <c r="AL53" s="345"/>
      <c r="AM53" s="348">
        <f t="shared" si="10"/>
        <v>255.53874858535812</v>
      </c>
    </row>
    <row r="54" spans="1:40" s="192" customFormat="1" ht="12.75" customHeight="1">
      <c r="A54" s="193" t="s">
        <v>574</v>
      </c>
      <c r="B54" s="194"/>
      <c r="C54" s="338">
        <f t="shared" si="18"/>
        <v>0</v>
      </c>
      <c r="D54" s="342"/>
      <c r="E54" s="339"/>
      <c r="F54" s="340"/>
      <c r="G54" s="340"/>
      <c r="H54" s="341">
        <f t="shared" si="19"/>
        <v>0</v>
      </c>
      <c r="I54" s="342"/>
      <c r="J54" s="339"/>
      <c r="K54" s="339"/>
      <c r="L54" s="341">
        <f t="shared" si="20"/>
        <v>59.201897215234432</v>
      </c>
      <c r="M54" s="339"/>
      <c r="N54" s="339"/>
      <c r="O54" s="339"/>
      <c r="P54" s="339"/>
      <c r="Q54" s="339"/>
      <c r="R54" s="339"/>
      <c r="S54" s="339"/>
      <c r="T54" s="339">
        <v>59.201897215234432</v>
      </c>
      <c r="U54" s="339"/>
      <c r="V54" s="340"/>
      <c r="W54" s="340"/>
      <c r="X54" s="340"/>
      <c r="Y54" s="339"/>
      <c r="Z54" s="290"/>
      <c r="AA54" s="345">
        <f t="shared" si="21"/>
        <v>0</v>
      </c>
      <c r="AB54" s="346"/>
      <c r="AC54" s="339"/>
      <c r="AD54" s="339"/>
      <c r="AE54" s="339"/>
      <c r="AF54" s="339"/>
      <c r="AG54" s="339"/>
      <c r="AH54" s="339"/>
      <c r="AI54" s="339"/>
      <c r="AJ54" s="290"/>
      <c r="AK54" s="334"/>
      <c r="AL54" s="345"/>
      <c r="AM54" s="348">
        <f t="shared" si="10"/>
        <v>59.201897215234432</v>
      </c>
    </row>
    <row r="55" spans="1:40" s="192" customFormat="1" ht="12.75" customHeight="1">
      <c r="A55" s="253" t="s">
        <v>575</v>
      </c>
      <c r="B55" s="254"/>
      <c r="C55" s="255">
        <f t="shared" si="18"/>
        <v>0</v>
      </c>
      <c r="D55" s="360"/>
      <c r="E55" s="361"/>
      <c r="F55" s="258"/>
      <c r="G55" s="258"/>
      <c r="H55" s="259">
        <f t="shared" si="19"/>
        <v>0</v>
      </c>
      <c r="I55" s="256"/>
      <c r="J55" s="257"/>
      <c r="K55" s="257"/>
      <c r="L55" s="259">
        <f t="shared" si="20"/>
        <v>33.050247676123917</v>
      </c>
      <c r="M55" s="257"/>
      <c r="N55" s="257"/>
      <c r="O55" s="257">
        <v>29.375414615789989</v>
      </c>
      <c r="P55" s="257"/>
      <c r="Q55" s="257"/>
      <c r="R55" s="257">
        <v>0</v>
      </c>
      <c r="S55" s="257"/>
      <c r="T55" s="257">
        <v>3.6748330603339263</v>
      </c>
      <c r="U55" s="257"/>
      <c r="V55" s="258"/>
      <c r="W55" s="258"/>
      <c r="X55" s="258"/>
      <c r="Y55" s="257"/>
      <c r="Z55" s="259"/>
      <c r="AA55" s="260">
        <f t="shared" si="21"/>
        <v>0.75754577323625383</v>
      </c>
      <c r="AB55" s="261"/>
      <c r="AC55" s="257"/>
      <c r="AD55" s="257"/>
      <c r="AE55" s="257"/>
      <c r="AF55" s="257"/>
      <c r="AG55" s="257">
        <v>0.75754577323625383</v>
      </c>
      <c r="AH55" s="347"/>
      <c r="AI55" s="257"/>
      <c r="AJ55" s="259"/>
      <c r="AK55" s="262"/>
      <c r="AL55" s="260"/>
      <c r="AM55" s="263">
        <f t="shared" si="10"/>
        <v>33.807793449360169</v>
      </c>
    </row>
    <row r="56" spans="1:40" s="227" customFormat="1" ht="12.75" customHeight="1">
      <c r="A56" s="528" t="s">
        <v>576</v>
      </c>
      <c r="B56" s="362"/>
      <c r="C56" s="349">
        <f t="shared" si="18"/>
        <v>241.97946603795555</v>
      </c>
      <c r="D56" s="363">
        <v>164.8841908685074</v>
      </c>
      <c r="E56" s="197">
        <v>65.180328031025212</v>
      </c>
      <c r="F56" s="350"/>
      <c r="G56" s="350">
        <v>11.914947138422903</v>
      </c>
      <c r="H56" s="364">
        <f t="shared" si="19"/>
        <v>214.53199999999998</v>
      </c>
      <c r="I56" s="363"/>
      <c r="J56" s="273">
        <v>127.70399999999999</v>
      </c>
      <c r="K56" s="273">
        <v>86.828000000000003</v>
      </c>
      <c r="L56" s="364">
        <f t="shared" si="20"/>
        <v>910.17547603698313</v>
      </c>
      <c r="M56" s="273"/>
      <c r="N56" s="273"/>
      <c r="O56" s="273">
        <v>0</v>
      </c>
      <c r="P56" s="273">
        <v>682.54216828761616</v>
      </c>
      <c r="Q56" s="273"/>
      <c r="R56" s="273">
        <v>0</v>
      </c>
      <c r="S56" s="273">
        <v>33.056701616752633</v>
      </c>
      <c r="T56" s="273">
        <v>184.67734909744854</v>
      </c>
      <c r="U56" s="273">
        <v>9.8992570351657037</v>
      </c>
      <c r="V56" s="350"/>
      <c r="W56" s="350"/>
      <c r="X56" s="350"/>
      <c r="Y56" s="273"/>
      <c r="Z56" s="364">
        <v>600.49404518400002</v>
      </c>
      <c r="AA56" s="527">
        <f t="shared" si="21"/>
        <v>60.628976717409685</v>
      </c>
      <c r="AB56" s="365"/>
      <c r="AC56" s="273"/>
      <c r="AD56" s="273">
        <v>27.596706236231771</v>
      </c>
      <c r="AE56" s="273"/>
      <c r="AF56" s="273"/>
      <c r="AG56" s="273"/>
      <c r="AH56" s="527">
        <v>10.036579432760279</v>
      </c>
      <c r="AI56" s="273">
        <v>22.995691048417633</v>
      </c>
      <c r="AJ56" s="364"/>
      <c r="AK56" s="364">
        <v>698.36016199999995</v>
      </c>
      <c r="AL56" s="527"/>
      <c r="AM56" s="274">
        <f t="shared" si="10"/>
        <v>2726.1701259763481</v>
      </c>
      <c r="AN56" s="192"/>
    </row>
    <row r="57" spans="1:40" s="227" customFormat="1" ht="12.75" customHeight="1">
      <c r="A57" s="528" t="s">
        <v>577</v>
      </c>
      <c r="B57" s="362"/>
      <c r="C57" s="349">
        <f t="shared" ref="C57:N57" si="22">SUM(C58:C59)</f>
        <v>0</v>
      </c>
      <c r="D57" s="273">
        <f t="shared" si="22"/>
        <v>0</v>
      </c>
      <c r="E57" s="273">
        <f t="shared" si="22"/>
        <v>0</v>
      </c>
      <c r="F57" s="350">
        <f t="shared" si="22"/>
        <v>0</v>
      </c>
      <c r="G57" s="350">
        <f t="shared" si="22"/>
        <v>0</v>
      </c>
      <c r="H57" s="364">
        <f t="shared" si="22"/>
        <v>0</v>
      </c>
      <c r="I57" s="363">
        <f t="shared" si="22"/>
        <v>0</v>
      </c>
      <c r="J57" s="363">
        <f t="shared" si="22"/>
        <v>0</v>
      </c>
      <c r="K57" s="363">
        <f t="shared" si="22"/>
        <v>0</v>
      </c>
      <c r="L57" s="364">
        <f t="shared" si="22"/>
        <v>360.20907868474887</v>
      </c>
      <c r="M57" s="273">
        <f t="shared" si="22"/>
        <v>0</v>
      </c>
      <c r="N57" s="273">
        <f t="shared" si="22"/>
        <v>0</v>
      </c>
      <c r="O57" s="273">
        <v>0</v>
      </c>
      <c r="P57" s="273">
        <f>SUM(P58:P59)</f>
        <v>0</v>
      </c>
      <c r="Q57" s="273">
        <f>SUM(Q58:Q59)</f>
        <v>0</v>
      </c>
      <c r="R57" s="273">
        <v>9.8490000000000002</v>
      </c>
      <c r="S57" s="273">
        <v>7.1391395881450981</v>
      </c>
      <c r="T57" s="273">
        <v>343.21990471414745</v>
      </c>
      <c r="U57" s="273">
        <f>SUM(U58:U59)</f>
        <v>3.6474688389685051E-4</v>
      </c>
      <c r="V57" s="350">
        <f>SUM(V58:V59)</f>
        <v>0</v>
      </c>
      <c r="W57" s="350">
        <f>SUM(W58:W59)</f>
        <v>0</v>
      </c>
      <c r="X57" s="350">
        <f>SUM(X58:X59)</f>
        <v>0</v>
      </c>
      <c r="Y57" s="363">
        <f>SUM(Y58:Y59)</f>
        <v>0</v>
      </c>
      <c r="Z57" s="364">
        <v>401.04147129042417</v>
      </c>
      <c r="AA57" s="527">
        <f>SUM(AA58:AA59)</f>
        <v>30.59997805700857</v>
      </c>
      <c r="AB57" s="365">
        <f>SUM(AB58:AB59)</f>
        <v>0</v>
      </c>
      <c r="AC57" s="273">
        <f>SUM(AC58:AC59)</f>
        <v>0</v>
      </c>
      <c r="AD57" s="273">
        <f>SUM(AD58:AD59)</f>
        <v>19.113380064000001</v>
      </c>
      <c r="AE57" s="273">
        <f>SUM(AE58:AE59)</f>
        <v>0</v>
      </c>
      <c r="AF57" s="273">
        <f>SUM(AF59:AF59)</f>
        <v>3.9116576346243459</v>
      </c>
      <c r="AG57" s="273">
        <f>SUM(AG58:AG59)</f>
        <v>0</v>
      </c>
      <c r="AH57" s="273">
        <f>SUM(AH58:AH59)</f>
        <v>0.16614308073470971</v>
      </c>
      <c r="AI57" s="363">
        <f>SUM(AI58:AI59)</f>
        <v>7.4087972776495121</v>
      </c>
      <c r="AJ57" s="364">
        <f>SUM(AJ58:AJ59)</f>
        <v>0</v>
      </c>
      <c r="AK57" s="364">
        <v>539.96869375441997</v>
      </c>
      <c r="AL57" s="527">
        <f>SUM(AL58:AL59)</f>
        <v>0</v>
      </c>
      <c r="AM57" s="351">
        <f t="shared" si="10"/>
        <v>1331.8192217866017</v>
      </c>
      <c r="AN57" s="192"/>
    </row>
    <row r="58" spans="1:40" s="192" customFormat="1" ht="12.75" customHeight="1">
      <c r="A58" s="352" t="s">
        <v>578</v>
      </c>
      <c r="B58" s="242"/>
      <c r="C58" s="243">
        <f>SUM(D58:G58)</f>
        <v>0</v>
      </c>
      <c r="D58" s="244">
        <v>0</v>
      </c>
      <c r="E58" s="245">
        <v>0</v>
      </c>
      <c r="F58" s="246"/>
      <c r="G58" s="246">
        <v>0</v>
      </c>
      <c r="H58" s="247">
        <f>SUM(I58:K58)</f>
        <v>0</v>
      </c>
      <c r="I58" s="244"/>
      <c r="J58" s="245"/>
      <c r="K58" s="245"/>
      <c r="L58" s="247">
        <f>SUM(M58:Y58)</f>
        <v>233.01597484654533</v>
      </c>
      <c r="M58" s="245"/>
      <c r="N58" s="245"/>
      <c r="O58" s="245"/>
      <c r="P58" s="245">
        <v>0</v>
      </c>
      <c r="Q58" s="245"/>
      <c r="R58" s="245">
        <f>R57*14.35/147.08</f>
        <v>0.96092704650530303</v>
      </c>
      <c r="S58" s="245">
        <f>S57*7.63/10.25</f>
        <v>5.3143058592728876</v>
      </c>
      <c r="T58" s="245">
        <f>T57*319.4/483.48</f>
        <v>226.74037719388326</v>
      </c>
      <c r="U58" s="245">
        <v>3.6474688389685051E-4</v>
      </c>
      <c r="V58" s="246"/>
      <c r="W58" s="246"/>
      <c r="X58" s="246"/>
      <c r="Y58" s="245"/>
      <c r="Z58" s="247">
        <f>Z57*37.95/86.59</f>
        <v>175.76537516424065</v>
      </c>
      <c r="AA58" s="248">
        <f>SUM(AB58:AI58)</f>
        <v>26.688320422384223</v>
      </c>
      <c r="AB58" s="249"/>
      <c r="AC58" s="245"/>
      <c r="AD58" s="245">
        <v>19.113380064000001</v>
      </c>
      <c r="AE58" s="252"/>
      <c r="AF58" s="252"/>
      <c r="AG58" s="252"/>
      <c r="AH58" s="281">
        <v>0.16614308073470971</v>
      </c>
      <c r="AI58" s="245">
        <v>7.4087972776495121</v>
      </c>
      <c r="AJ58" s="247"/>
      <c r="AK58" s="250">
        <f>AK57*172.28/240.3</f>
        <v>387.12362280487503</v>
      </c>
      <c r="AL58" s="248"/>
      <c r="AM58" s="275">
        <f t="shared" si="10"/>
        <v>822.59329323804525</v>
      </c>
    </row>
    <row r="59" spans="1:40" s="192" customFormat="1" ht="12.75" customHeight="1">
      <c r="A59" s="366" t="s">
        <v>579</v>
      </c>
      <c r="B59" s="254"/>
      <c r="C59" s="255">
        <f>SUM(D59:G59)</f>
        <v>0</v>
      </c>
      <c r="D59" s="256"/>
      <c r="E59" s="257"/>
      <c r="F59" s="258"/>
      <c r="G59" s="258"/>
      <c r="H59" s="259">
        <f>SUM(I59:K59)</f>
        <v>0</v>
      </c>
      <c r="I59" s="256"/>
      <c r="J59" s="257">
        <v>0</v>
      </c>
      <c r="K59" s="257">
        <v>0</v>
      </c>
      <c r="L59" s="259">
        <f>SUM(M59:Y59)</f>
        <v>127.19310383820354</v>
      </c>
      <c r="M59" s="257"/>
      <c r="N59" s="257"/>
      <c r="O59" s="257"/>
      <c r="P59" s="257"/>
      <c r="Q59" s="257"/>
      <c r="R59" s="257">
        <f>R57*132.74/147.08</f>
        <v>8.8887425890671743</v>
      </c>
      <c r="S59" s="257">
        <f>S57*2.62/10.25</f>
        <v>1.8248337288722105</v>
      </c>
      <c r="T59" s="257">
        <f>T57*164.08/483.48</f>
        <v>116.47952752026416</v>
      </c>
      <c r="U59" s="257"/>
      <c r="V59" s="258"/>
      <c r="W59" s="258"/>
      <c r="X59" s="258"/>
      <c r="Y59" s="257"/>
      <c r="Z59" s="259">
        <f>Z57*48.65/86.59</f>
        <v>225.32241111305157</v>
      </c>
      <c r="AA59" s="260">
        <f>SUM(AB59:AI59)</f>
        <v>3.9116576346243459</v>
      </c>
      <c r="AB59" s="261"/>
      <c r="AC59" s="257"/>
      <c r="AD59" s="257"/>
      <c r="AE59" s="257"/>
      <c r="AF59" s="257">
        <v>3.9116576346243459</v>
      </c>
      <c r="AG59" s="257"/>
      <c r="AH59" s="347"/>
      <c r="AI59" s="257"/>
      <c r="AJ59" s="259"/>
      <c r="AK59" s="262">
        <f>AK57*68.03/240.3</f>
        <v>152.8675415568589</v>
      </c>
      <c r="AL59" s="260"/>
      <c r="AM59" s="263">
        <f t="shared" si="10"/>
        <v>509.29471414273837</v>
      </c>
    </row>
    <row r="60" spans="1:40" s="227" customFormat="1" ht="12.75" customHeight="1">
      <c r="A60" s="512" t="s">
        <v>580</v>
      </c>
      <c r="B60" s="513"/>
      <c r="C60" s="514">
        <f>SUM(D60:G60)</f>
        <v>0</v>
      </c>
      <c r="D60" s="529">
        <v>0</v>
      </c>
      <c r="E60" s="530"/>
      <c r="F60" s="531"/>
      <c r="G60" s="531"/>
      <c r="H60" s="518">
        <f>SUM(I60:K60)</f>
        <v>0</v>
      </c>
      <c r="I60" s="529"/>
      <c r="J60" s="530"/>
      <c r="K60" s="530"/>
      <c r="L60" s="518">
        <f>SUM(M60:Y60)</f>
        <v>202.57974518342567</v>
      </c>
      <c r="M60" s="530"/>
      <c r="N60" s="530"/>
      <c r="O60" s="530">
        <v>0</v>
      </c>
      <c r="P60" s="530">
        <v>0</v>
      </c>
      <c r="Q60" s="530"/>
      <c r="R60" s="530"/>
      <c r="S60" s="530">
        <v>0</v>
      </c>
      <c r="T60" s="530">
        <v>202.57974518342567</v>
      </c>
      <c r="U60" s="245"/>
      <c r="V60" s="531"/>
      <c r="W60" s="531"/>
      <c r="X60" s="531"/>
      <c r="Y60" s="530"/>
      <c r="Z60" s="518">
        <v>0</v>
      </c>
      <c r="AA60" s="519">
        <f>SUM(AB60:AI60)</f>
        <v>0</v>
      </c>
      <c r="AB60" s="532"/>
      <c r="AC60" s="530"/>
      <c r="AD60" s="530"/>
      <c r="AE60" s="530"/>
      <c r="AF60" s="530"/>
      <c r="AG60" s="530"/>
      <c r="AH60" s="519"/>
      <c r="AI60" s="530"/>
      <c r="AJ60" s="518"/>
      <c r="AK60" s="518">
        <v>47.988</v>
      </c>
      <c r="AL60" s="519"/>
      <c r="AM60" s="274">
        <f t="shared" si="10"/>
        <v>250.56774518342567</v>
      </c>
      <c r="AN60" s="192"/>
    </row>
    <row r="61" spans="1:40" s="227" customFormat="1" ht="12.75" customHeight="1" thickBot="1">
      <c r="A61" s="367" t="s">
        <v>581</v>
      </c>
      <c r="B61" s="254"/>
      <c r="C61" s="255">
        <f>SUM(D61:G61)</f>
        <v>0</v>
      </c>
      <c r="D61" s="256"/>
      <c r="E61" s="257"/>
      <c r="F61" s="258"/>
      <c r="G61" s="258"/>
      <c r="H61" s="259">
        <f>SUM(I61:K61)</f>
        <v>0</v>
      </c>
      <c r="I61" s="256"/>
      <c r="J61" s="257"/>
      <c r="K61" s="257"/>
      <c r="L61" s="259">
        <f>SUM(M61:Y61)</f>
        <v>22.524547269338967</v>
      </c>
      <c r="M61" s="257"/>
      <c r="N61" s="257"/>
      <c r="O61" s="257"/>
      <c r="P61" s="257"/>
      <c r="Q61" s="257"/>
      <c r="R61" s="257"/>
      <c r="S61" s="257"/>
      <c r="T61" s="361">
        <v>22.524547269338967</v>
      </c>
      <c r="U61" s="257"/>
      <c r="V61" s="258"/>
      <c r="W61" s="258"/>
      <c r="X61" s="258"/>
      <c r="Y61" s="257"/>
      <c r="Z61" s="259"/>
      <c r="AA61" s="260">
        <f>SUM(AB61:AI61)</f>
        <v>0</v>
      </c>
      <c r="AB61" s="261"/>
      <c r="AC61" s="257"/>
      <c r="AD61" s="257"/>
      <c r="AE61" s="257"/>
      <c r="AF61" s="257"/>
      <c r="AG61" s="257"/>
      <c r="AH61" s="347"/>
      <c r="AI61" s="257"/>
      <c r="AJ61" s="259"/>
      <c r="AK61" s="262"/>
      <c r="AL61" s="260"/>
      <c r="AM61" s="368">
        <f t="shared" si="10"/>
        <v>22.524547269338967</v>
      </c>
      <c r="AN61" s="192"/>
    </row>
    <row r="62" spans="1:40" s="227" customFormat="1" ht="12.75" customHeight="1" thickBot="1">
      <c r="A62" s="295" t="s">
        <v>582</v>
      </c>
      <c r="B62" s="296"/>
      <c r="C62" s="297">
        <f t="shared" ref="C62:AL62" si="23">C27-C28-C30</f>
        <v>21.417416495097768</v>
      </c>
      <c r="D62" s="298">
        <f t="shared" si="23"/>
        <v>19.11312633883864</v>
      </c>
      <c r="E62" s="299">
        <f t="shared" si="23"/>
        <v>1.3750494489738827</v>
      </c>
      <c r="F62" s="302">
        <f t="shared" si="23"/>
        <v>0</v>
      </c>
      <c r="G62" s="302">
        <f t="shared" si="23"/>
        <v>0.9292407072853468</v>
      </c>
      <c r="H62" s="300">
        <f t="shared" si="23"/>
        <v>-28.514707555135857</v>
      </c>
      <c r="I62" s="298">
        <f t="shared" si="23"/>
        <v>-27.145837555135813</v>
      </c>
      <c r="J62" s="299">
        <f t="shared" si="23"/>
        <v>0</v>
      </c>
      <c r="K62" s="299">
        <f t="shared" si="23"/>
        <v>-1.3688699999999869</v>
      </c>
      <c r="L62" s="300">
        <f t="shared" si="23"/>
        <v>0.80429539996021049</v>
      </c>
      <c r="M62" s="299">
        <f t="shared" si="23"/>
        <v>-4.5474735088646412E-13</v>
      </c>
      <c r="N62" s="299">
        <f t="shared" si="23"/>
        <v>0</v>
      </c>
      <c r="O62" s="299">
        <f t="shared" si="23"/>
        <v>-27.396486382288685</v>
      </c>
      <c r="P62" s="299">
        <f t="shared" si="23"/>
        <v>43.786436505445181</v>
      </c>
      <c r="Q62" s="299">
        <f t="shared" si="23"/>
        <v>10.688493154371827</v>
      </c>
      <c r="R62" s="299">
        <f t="shared" si="23"/>
        <v>33.937872589477777</v>
      </c>
      <c r="S62" s="299">
        <f t="shared" si="23"/>
        <v>0.41693046610495799</v>
      </c>
      <c r="T62" s="299">
        <f t="shared" si="23"/>
        <v>-52.203693252590256</v>
      </c>
      <c r="U62" s="299">
        <f t="shared" si="23"/>
        <v>-4.0807136079904751</v>
      </c>
      <c r="V62" s="302">
        <f t="shared" si="23"/>
        <v>-4.3438744370000002</v>
      </c>
      <c r="W62" s="302">
        <f t="shared" si="23"/>
        <v>0</v>
      </c>
      <c r="X62" s="302">
        <f t="shared" si="23"/>
        <v>0</v>
      </c>
      <c r="Y62" s="299">
        <f t="shared" si="23"/>
        <v>0</v>
      </c>
      <c r="Z62" s="300">
        <f t="shared" si="23"/>
        <v>16.488047918780921</v>
      </c>
      <c r="AA62" s="301">
        <f t="shared" si="23"/>
        <v>-2.990799061135931</v>
      </c>
      <c r="AB62" s="369">
        <f t="shared" si="23"/>
        <v>0</v>
      </c>
      <c r="AC62" s="299">
        <f t="shared" si="23"/>
        <v>0</v>
      </c>
      <c r="AD62" s="299">
        <f t="shared" si="23"/>
        <v>-2.9342518030523195</v>
      </c>
      <c r="AE62" s="299">
        <f t="shared" si="23"/>
        <v>0</v>
      </c>
      <c r="AF62" s="299">
        <f t="shared" si="23"/>
        <v>0</v>
      </c>
      <c r="AG62" s="299">
        <f t="shared" si="23"/>
        <v>-5.6547258083668339E-2</v>
      </c>
      <c r="AH62" s="301">
        <f t="shared" si="23"/>
        <v>0</v>
      </c>
      <c r="AI62" s="299">
        <f t="shared" si="23"/>
        <v>0</v>
      </c>
      <c r="AJ62" s="300">
        <f t="shared" si="23"/>
        <v>0</v>
      </c>
      <c r="AK62" s="300">
        <f t="shared" si="23"/>
        <v>11.67266031157078</v>
      </c>
      <c r="AL62" s="301">
        <f t="shared" si="23"/>
        <v>0</v>
      </c>
      <c r="AM62" s="303">
        <f t="shared" si="10"/>
        <v>18.876913509137893</v>
      </c>
      <c r="AN62" s="192"/>
    </row>
    <row r="63" spans="1:40" ht="12.75" customHeight="1">
      <c r="A63" s="370"/>
      <c r="B63" s="370"/>
      <c r="C63" s="371"/>
      <c r="D63" s="371"/>
      <c r="E63" s="371"/>
      <c r="F63" s="371"/>
      <c r="G63" s="371"/>
      <c r="H63" s="371"/>
      <c r="I63" s="371"/>
      <c r="J63" s="371"/>
      <c r="K63" s="371"/>
      <c r="L63" s="371"/>
      <c r="M63" s="371"/>
      <c r="N63" s="371"/>
      <c r="O63" s="371"/>
      <c r="P63" s="371"/>
      <c r="Q63" s="371"/>
      <c r="R63" s="371"/>
      <c r="S63" s="371"/>
      <c r="T63" s="371"/>
      <c r="U63" s="371"/>
      <c r="V63" s="371"/>
      <c r="W63" s="371"/>
      <c r="X63" s="371"/>
      <c r="Y63" s="371"/>
      <c r="Z63" s="371"/>
      <c r="AA63" s="371"/>
      <c r="AB63" s="371"/>
      <c r="AC63" s="371"/>
      <c r="AD63" s="371"/>
      <c r="AE63" s="371"/>
      <c r="AF63" s="371"/>
      <c r="AG63" s="371"/>
      <c r="AH63" s="371"/>
      <c r="AI63" s="371"/>
      <c r="AJ63" s="371"/>
      <c r="AK63" s="370"/>
      <c r="AL63" s="371"/>
      <c r="AM63" s="371"/>
    </row>
    <row r="64" spans="1:40" s="375" customFormat="1" ht="15" customHeight="1">
      <c r="A64" s="372" t="s">
        <v>583</v>
      </c>
      <c r="B64" s="373"/>
      <c r="C64" s="271"/>
      <c r="D64" s="271"/>
      <c r="E64" s="271"/>
      <c r="F64" s="271"/>
      <c r="G64" s="271"/>
      <c r="H64" s="271"/>
      <c r="I64" s="271"/>
      <c r="J64" s="271"/>
      <c r="K64" s="271"/>
      <c r="L64" s="374"/>
      <c r="M64" s="271"/>
      <c r="N64" s="227"/>
      <c r="O64" s="227"/>
      <c r="P64" s="271"/>
      <c r="Q64" s="271"/>
      <c r="R64" s="271"/>
      <c r="S64" s="271"/>
      <c r="T64" s="271"/>
      <c r="U64" s="271"/>
      <c r="V64" s="264"/>
      <c r="W64" s="227"/>
      <c r="X64" s="271"/>
      <c r="Y64" s="271"/>
      <c r="Z64" s="271"/>
      <c r="AA64" s="271"/>
      <c r="AB64" s="271"/>
      <c r="AC64" s="271"/>
      <c r="AD64" s="271"/>
      <c r="AE64" s="271"/>
      <c r="AF64" s="271"/>
      <c r="AG64" s="271"/>
      <c r="AH64" s="271"/>
      <c r="AI64" s="271"/>
      <c r="AJ64" s="271"/>
      <c r="AK64" s="373"/>
      <c r="AL64" s="271"/>
      <c r="AM64" s="271"/>
    </row>
    <row r="65" spans="1:39" ht="12.75" customHeight="1">
      <c r="A65" s="376" t="s">
        <v>584</v>
      </c>
      <c r="B65" s="370"/>
      <c r="C65" s="371"/>
      <c r="D65" s="371"/>
      <c r="E65" s="371"/>
      <c r="F65" s="371"/>
      <c r="G65" s="371"/>
      <c r="H65" s="371"/>
      <c r="I65" s="371"/>
      <c r="J65" s="371"/>
      <c r="K65" s="371"/>
      <c r="L65" s="371"/>
      <c r="M65" s="371"/>
      <c r="N65" s="371"/>
      <c r="O65" s="371"/>
      <c r="P65" s="371"/>
      <c r="Q65" s="371"/>
      <c r="R65" s="371"/>
      <c r="S65" s="371"/>
      <c r="T65" s="371"/>
      <c r="U65" s="371"/>
      <c r="V65" s="371"/>
      <c r="W65" s="371"/>
      <c r="X65" s="371"/>
      <c r="Y65" s="371"/>
      <c r="Z65" s="370"/>
      <c r="AA65" s="371"/>
      <c r="AB65" s="371"/>
      <c r="AC65" s="371"/>
      <c r="AD65" s="371"/>
      <c r="AE65" s="371"/>
      <c r="AF65" s="371"/>
      <c r="AG65" s="371"/>
      <c r="AH65" s="371"/>
      <c r="AI65" s="371"/>
      <c r="AJ65" s="371"/>
      <c r="AK65" s="370"/>
      <c r="AL65" s="371"/>
      <c r="AM65" s="371"/>
    </row>
    <row r="66" spans="1:39" ht="12.75" customHeight="1">
      <c r="A66" s="377" t="s">
        <v>585</v>
      </c>
      <c r="B66" s="378"/>
      <c r="C66" s="371"/>
      <c r="D66" s="371"/>
      <c r="E66" s="371"/>
      <c r="F66" s="371"/>
      <c r="G66" s="371"/>
      <c r="H66" s="371"/>
      <c r="I66" s="371"/>
      <c r="J66" s="371"/>
      <c r="K66" s="371"/>
      <c r="L66" s="371"/>
      <c r="M66" s="371"/>
      <c r="N66" s="371"/>
      <c r="O66" s="371"/>
      <c r="P66" s="371"/>
      <c r="Q66" s="371"/>
      <c r="R66" s="371"/>
      <c r="S66" s="371"/>
      <c r="T66" s="371"/>
      <c r="U66" s="371"/>
      <c r="V66" s="371"/>
      <c r="W66" s="371"/>
      <c r="X66" s="371"/>
      <c r="Y66" s="371"/>
      <c r="Z66" s="370"/>
      <c r="AA66" s="371"/>
      <c r="AB66" s="371"/>
      <c r="AC66" s="371"/>
      <c r="AD66" s="371"/>
      <c r="AE66" s="371"/>
      <c r="AF66" s="371"/>
      <c r="AG66" s="371"/>
      <c r="AH66" s="371"/>
      <c r="AI66" s="371"/>
      <c r="AJ66" s="371"/>
      <c r="AK66" s="370"/>
      <c r="AL66" s="371"/>
      <c r="AM66" s="371"/>
    </row>
    <row r="67" spans="1:39" ht="12.75" customHeight="1">
      <c r="A67" s="379" t="s">
        <v>586</v>
      </c>
      <c r="B67" s="380"/>
      <c r="C67" s="371"/>
      <c r="D67" s="371"/>
      <c r="E67" s="371"/>
      <c r="F67" s="371"/>
      <c r="G67" s="371"/>
      <c r="H67" s="371"/>
      <c r="I67" s="371"/>
      <c r="J67" s="371"/>
      <c r="K67" s="371"/>
      <c r="L67" s="371"/>
      <c r="M67" s="371"/>
      <c r="N67" s="371"/>
      <c r="O67" s="371"/>
      <c r="P67" s="371"/>
      <c r="Q67" s="371"/>
      <c r="R67" s="371"/>
      <c r="S67" s="371"/>
      <c r="T67" s="371"/>
      <c r="U67" s="371"/>
      <c r="V67" s="371"/>
      <c r="W67" s="371"/>
      <c r="X67" s="371"/>
      <c r="Y67" s="371"/>
      <c r="Z67" s="370"/>
      <c r="AA67" s="371"/>
      <c r="AB67" s="371"/>
      <c r="AC67" s="371"/>
      <c r="AD67" s="371"/>
      <c r="AE67" s="371"/>
      <c r="AF67" s="371"/>
      <c r="AG67" s="371"/>
      <c r="AH67" s="371"/>
      <c r="AI67" s="371"/>
      <c r="AJ67" s="371"/>
      <c r="AK67" s="370"/>
      <c r="AL67" s="371"/>
      <c r="AM67" s="371"/>
    </row>
    <row r="68" spans="1:39" ht="12.75" customHeight="1">
      <c r="A68" s="381" t="s">
        <v>587</v>
      </c>
      <c r="B68" s="380"/>
      <c r="C68" s="371"/>
      <c r="D68" s="371"/>
      <c r="E68" s="371"/>
      <c r="F68" s="371"/>
      <c r="G68" s="371"/>
      <c r="H68" s="371"/>
      <c r="I68" s="371"/>
      <c r="J68" s="371"/>
      <c r="K68" s="371"/>
      <c r="L68" s="371"/>
      <c r="M68" s="371"/>
      <c r="N68" s="371"/>
      <c r="O68" s="371"/>
      <c r="P68" s="371"/>
      <c r="Q68" s="371"/>
      <c r="R68" s="371"/>
      <c r="S68" s="371"/>
      <c r="T68" s="371"/>
      <c r="U68" s="371"/>
      <c r="V68" s="371"/>
      <c r="W68" s="371"/>
      <c r="X68" s="371"/>
      <c r="Y68" s="371"/>
      <c r="Z68" s="370"/>
      <c r="AA68" s="371"/>
      <c r="AB68" s="371"/>
      <c r="AC68" s="371"/>
      <c r="AD68" s="371"/>
      <c r="AE68" s="371"/>
      <c r="AF68" s="371"/>
      <c r="AG68" s="371"/>
      <c r="AH68" s="371"/>
      <c r="AI68" s="371"/>
      <c r="AJ68" s="371"/>
      <c r="AK68" s="370"/>
      <c r="AL68" s="371"/>
      <c r="AM68" s="371"/>
    </row>
    <row r="69" spans="1:39" ht="12.75" customHeight="1">
      <c r="A69" s="382" t="s">
        <v>588</v>
      </c>
      <c r="B69" s="383"/>
      <c r="C69" s="383"/>
      <c r="D69" s="383"/>
      <c r="E69" s="384"/>
      <c r="F69" s="385"/>
      <c r="G69" s="385"/>
      <c r="H69" s="386"/>
      <c r="I69" s="385"/>
      <c r="J69" s="385"/>
      <c r="K69" s="385"/>
      <c r="R69" s="387"/>
      <c r="S69" s="388"/>
      <c r="T69" s="387"/>
      <c r="U69" s="387"/>
      <c r="Y69" s="385"/>
      <c r="AA69" s="390"/>
      <c r="AL69" s="391"/>
    </row>
    <row r="70" spans="1:39" ht="12.75" customHeight="1">
      <c r="A70" s="382" t="s">
        <v>589</v>
      </c>
      <c r="B70" s="383"/>
      <c r="C70" s="383"/>
      <c r="D70" s="383"/>
      <c r="E70" s="384"/>
      <c r="F70" s="385"/>
      <c r="G70" s="385"/>
      <c r="H70" s="386"/>
      <c r="I70" s="385"/>
      <c r="J70" s="385"/>
      <c r="K70" s="385"/>
      <c r="R70" s="387"/>
      <c r="S70" s="388"/>
      <c r="T70" s="387"/>
      <c r="U70" s="387"/>
      <c r="Y70" s="385"/>
      <c r="AA70" s="390"/>
      <c r="AL70" s="391"/>
    </row>
    <row r="71" spans="1:39">
      <c r="L71" s="385"/>
    </row>
    <row r="72" spans="1:39">
      <c r="L72" s="385"/>
    </row>
    <row r="73" spans="1:39">
      <c r="L73" s="385"/>
    </row>
    <row r="74" spans="1:39">
      <c r="L74" s="385"/>
    </row>
    <row r="76" spans="1:39">
      <c r="A76" s="324"/>
      <c r="C76" s="324"/>
      <c r="D76" s="324"/>
      <c r="E76" s="324"/>
      <c r="F76" s="324"/>
      <c r="G76" s="324"/>
      <c r="H76" s="324"/>
      <c r="I76" s="324"/>
      <c r="J76" s="324"/>
      <c r="K76" s="324"/>
      <c r="L76" s="385"/>
      <c r="P76" s="387"/>
      <c r="X76" s="387"/>
      <c r="Y76" s="324"/>
      <c r="Z76" s="324"/>
      <c r="AA76" s="324"/>
      <c r="AB76" s="324"/>
      <c r="AC76" s="324"/>
      <c r="AD76" s="324"/>
      <c r="AE76" s="324"/>
      <c r="AF76" s="324"/>
      <c r="AG76" s="324"/>
      <c r="AH76" s="324"/>
      <c r="AI76" s="324"/>
      <c r="AJ76" s="324"/>
      <c r="AK76" s="324"/>
      <c r="AL76" s="324"/>
      <c r="AM76" s="324"/>
    </row>
    <row r="77" spans="1:39">
      <c r="A77" s="324"/>
      <c r="C77" s="324"/>
      <c r="D77" s="324"/>
      <c r="E77" s="324"/>
      <c r="F77" s="324"/>
      <c r="G77" s="324"/>
      <c r="H77" s="324"/>
      <c r="I77" s="324"/>
      <c r="J77" s="324"/>
      <c r="K77" s="324"/>
      <c r="L77" s="385"/>
      <c r="Y77" s="324"/>
      <c r="Z77" s="324"/>
      <c r="AA77" s="324"/>
      <c r="AB77" s="324"/>
      <c r="AC77" s="324"/>
      <c r="AD77" s="324"/>
      <c r="AE77" s="324"/>
      <c r="AF77" s="324"/>
      <c r="AG77" s="324"/>
      <c r="AH77" s="324"/>
      <c r="AI77" s="324"/>
      <c r="AJ77" s="324"/>
      <c r="AK77" s="324"/>
      <c r="AL77" s="324"/>
      <c r="AM77" s="324"/>
    </row>
  </sheetData>
  <pageMargins left="0.19685039370078741" right="0.19685039370078741" top="0.59055118110236227" bottom="0.78740157480314965" header="0.31496062992125984" footer="0.19685039370078741"/>
  <pageSetup paperSize="9" scale="42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01"/>
  <sheetViews>
    <sheetView workbookViewId="0">
      <selection activeCell="J37" sqref="J37"/>
    </sheetView>
  </sheetViews>
  <sheetFormatPr defaultRowHeight="12"/>
  <cols>
    <col min="1" max="1" width="34.28515625" style="143" customWidth="1"/>
    <col min="2" max="6" width="9.140625" style="143"/>
    <col min="7" max="7" width="19.5703125" style="143" bestFit="1" customWidth="1"/>
    <col min="8" max="16384" width="9.140625" style="143"/>
  </cols>
  <sheetData>
    <row r="1" spans="1:28" ht="36">
      <c r="A1" s="142" t="s">
        <v>590</v>
      </c>
      <c r="B1" s="142" t="s">
        <v>33</v>
      </c>
      <c r="C1" s="142" t="s">
        <v>591</v>
      </c>
      <c r="D1" s="142" t="s">
        <v>592</v>
      </c>
      <c r="E1" s="142" t="s">
        <v>593</v>
      </c>
      <c r="G1" s="143" t="s">
        <v>594</v>
      </c>
      <c r="H1" s="143">
        <v>2020</v>
      </c>
      <c r="I1" s="143">
        <v>2025</v>
      </c>
      <c r="J1" s="143">
        <v>2030</v>
      </c>
      <c r="K1" s="143">
        <v>2035</v>
      </c>
      <c r="L1" s="143">
        <v>2040</v>
      </c>
      <c r="M1" s="143">
        <v>2045</v>
      </c>
      <c r="N1" s="143">
        <v>2050</v>
      </c>
    </row>
    <row r="2" spans="1:28" ht="18.75" customHeight="1" thickBot="1">
      <c r="A2" s="144" t="s">
        <v>595</v>
      </c>
      <c r="B2" s="143">
        <v>6.45</v>
      </c>
      <c r="C2" s="143">
        <v>1992</v>
      </c>
      <c r="D2" s="143">
        <f>C2+$E$2</f>
        <v>2017</v>
      </c>
      <c r="E2" s="143">
        <v>25</v>
      </c>
      <c r="H2" s="143">
        <f>B2</f>
        <v>6.45</v>
      </c>
      <c r="I2" s="143">
        <f>SUM(B3:B13)</f>
        <v>64.36</v>
      </c>
      <c r="J2" s="143">
        <f>SUM(B14:B42)</f>
        <v>275.83</v>
      </c>
      <c r="K2" s="143">
        <f>SUM(B43:B119)</f>
        <v>937.04000000000008</v>
      </c>
      <c r="L2" s="143">
        <f>SUM(B120:B188)</f>
        <v>983.56999999999994</v>
      </c>
      <c r="M2" s="143">
        <f>SUM(B189:B197)</f>
        <v>176.6</v>
      </c>
      <c r="N2" s="143">
        <v>0</v>
      </c>
    </row>
    <row r="3" spans="1:28">
      <c r="A3" s="143" t="s">
        <v>596</v>
      </c>
      <c r="B3" s="143">
        <v>5</v>
      </c>
      <c r="C3" s="143">
        <v>1997</v>
      </c>
      <c r="D3" s="143">
        <f t="shared" ref="D3:D66" si="0">C3+$E$2</f>
        <v>2022</v>
      </c>
    </row>
    <row r="4" spans="1:28">
      <c r="A4" s="143" t="s">
        <v>597</v>
      </c>
      <c r="B4" s="143">
        <v>4.8</v>
      </c>
      <c r="C4" s="143">
        <v>1997</v>
      </c>
      <c r="D4" s="143">
        <f t="shared" si="0"/>
        <v>2022</v>
      </c>
    </row>
    <row r="5" spans="1:28" ht="15">
      <c r="A5" s="143" t="s">
        <v>598</v>
      </c>
      <c r="B5" s="143">
        <v>1.2</v>
      </c>
      <c r="C5" s="143">
        <v>1997</v>
      </c>
      <c r="D5" s="143">
        <f t="shared" si="0"/>
        <v>2022</v>
      </c>
      <c r="G5" s="533"/>
      <c r="H5" s="534" t="s">
        <v>599</v>
      </c>
      <c r="I5" s="535"/>
    </row>
    <row r="6" spans="1:28" ht="12" customHeight="1" thickBot="1">
      <c r="A6" s="144" t="s">
        <v>600</v>
      </c>
      <c r="B6" s="143">
        <v>15</v>
      </c>
      <c r="C6" s="143">
        <v>1997</v>
      </c>
      <c r="D6" s="143">
        <f t="shared" si="0"/>
        <v>2022</v>
      </c>
      <c r="G6" s="159" t="s">
        <v>601</v>
      </c>
      <c r="H6" s="160">
        <f>'ELC-CHP_Generators'!AF61</f>
        <v>1642</v>
      </c>
      <c r="I6" s="161" t="s">
        <v>80</v>
      </c>
    </row>
    <row r="7" spans="1:28" ht="12" customHeight="1" thickBot="1">
      <c r="A7" s="144" t="s">
        <v>602</v>
      </c>
      <c r="B7" s="143">
        <v>4.9800000000000004</v>
      </c>
      <c r="C7" s="143">
        <v>1997</v>
      </c>
      <c r="D7" s="143">
        <f t="shared" si="0"/>
        <v>2022</v>
      </c>
    </row>
    <row r="8" spans="1:28" ht="13.5" customHeight="1" thickBot="1">
      <c r="A8" s="144" t="s">
        <v>603</v>
      </c>
      <c r="B8" s="143">
        <v>4.8</v>
      </c>
      <c r="C8" s="143">
        <v>1997</v>
      </c>
      <c r="D8" s="143">
        <f t="shared" si="0"/>
        <v>2022</v>
      </c>
    </row>
    <row r="9" spans="1:28" ht="15" customHeight="1" thickBot="1">
      <c r="A9" s="144" t="s">
        <v>604</v>
      </c>
      <c r="B9" s="143">
        <v>15</v>
      </c>
      <c r="C9" s="143">
        <v>1997</v>
      </c>
      <c r="D9" s="143">
        <f t="shared" si="0"/>
        <v>2022</v>
      </c>
      <c r="G9" s="536"/>
      <c r="H9" s="536">
        <v>1992</v>
      </c>
      <c r="I9" s="536">
        <v>1997</v>
      </c>
      <c r="J9" s="536">
        <v>1998</v>
      </c>
      <c r="K9" s="536">
        <v>1999</v>
      </c>
      <c r="L9" s="536">
        <v>2000</v>
      </c>
      <c r="M9" s="536">
        <v>2001</v>
      </c>
      <c r="N9" s="536">
        <v>2002</v>
      </c>
      <c r="O9" s="536">
        <v>2003</v>
      </c>
      <c r="P9" s="536">
        <v>2004</v>
      </c>
      <c r="Q9" s="536">
        <v>2005</v>
      </c>
      <c r="R9" s="536">
        <v>2006</v>
      </c>
      <c r="S9" s="536">
        <v>2007</v>
      </c>
      <c r="T9" s="536">
        <v>2008</v>
      </c>
      <c r="U9" s="536">
        <v>2009</v>
      </c>
      <c r="V9" s="536">
        <v>2010</v>
      </c>
      <c r="W9" s="536">
        <v>2011</v>
      </c>
      <c r="X9" s="536">
        <v>2012</v>
      </c>
      <c r="Y9" s="536">
        <v>2013</v>
      </c>
      <c r="Z9" s="536">
        <v>2014</v>
      </c>
      <c r="AA9" s="536">
        <v>2015</v>
      </c>
      <c r="AB9" s="536" t="s">
        <v>412</v>
      </c>
    </row>
    <row r="10" spans="1:28" ht="11.25" customHeight="1" thickBot="1">
      <c r="A10" s="144" t="s">
        <v>605</v>
      </c>
      <c r="B10" s="143">
        <v>5</v>
      </c>
      <c r="C10" s="143">
        <v>1998</v>
      </c>
      <c r="D10" s="143">
        <f t="shared" si="0"/>
        <v>2023</v>
      </c>
      <c r="G10" s="537" t="s">
        <v>606</v>
      </c>
      <c r="H10" s="537">
        <f>SUMIF($C$2:$C$197,H9,$B$2:$B$199)</f>
        <v>6.45</v>
      </c>
      <c r="I10" s="537">
        <f t="shared" ref="I10:AA10" si="1">SUMIF($C$2:$C$197,I9,$B$2:$B$199)</f>
        <v>50.78</v>
      </c>
      <c r="J10" s="537">
        <f t="shared" si="1"/>
        <v>5</v>
      </c>
      <c r="K10" s="537">
        <f t="shared" si="1"/>
        <v>8.58</v>
      </c>
      <c r="L10" s="537">
        <f t="shared" si="1"/>
        <v>44.370000000000005</v>
      </c>
      <c r="M10" s="537">
        <f t="shared" si="1"/>
        <v>3.4</v>
      </c>
      <c r="N10" s="537">
        <f t="shared" si="1"/>
        <v>11.9</v>
      </c>
      <c r="O10" s="537">
        <f t="shared" si="1"/>
        <v>65.109999999999985</v>
      </c>
      <c r="P10" s="537">
        <f t="shared" si="1"/>
        <v>151.04999999999998</v>
      </c>
      <c r="Q10" s="537">
        <f t="shared" si="1"/>
        <v>160.94000000000003</v>
      </c>
      <c r="R10" s="537">
        <f t="shared" si="1"/>
        <v>139.04999999999998</v>
      </c>
      <c r="S10" s="537">
        <f t="shared" si="1"/>
        <v>98.85</v>
      </c>
      <c r="T10" s="537">
        <f t="shared" si="1"/>
        <v>218.82999999999998</v>
      </c>
      <c r="U10" s="537">
        <f t="shared" si="1"/>
        <v>319.37</v>
      </c>
      <c r="V10" s="537">
        <f t="shared" si="1"/>
        <v>114.31999999999998</v>
      </c>
      <c r="W10" s="537">
        <f t="shared" si="1"/>
        <v>228.69</v>
      </c>
      <c r="X10" s="537">
        <f t="shared" si="1"/>
        <v>128.49</v>
      </c>
      <c r="Y10" s="537">
        <f t="shared" si="1"/>
        <v>251.67999999999998</v>
      </c>
      <c r="Z10" s="537">
        <f t="shared" si="1"/>
        <v>260.39</v>
      </c>
      <c r="AA10" s="537">
        <f t="shared" si="1"/>
        <v>176.6</v>
      </c>
      <c r="AB10" s="537" t="s">
        <v>80</v>
      </c>
    </row>
    <row r="11" spans="1:28" ht="15" customHeight="1">
      <c r="A11" s="145" t="s">
        <v>607</v>
      </c>
      <c r="B11" s="143">
        <v>4.62</v>
      </c>
      <c r="C11" s="143">
        <v>1999</v>
      </c>
      <c r="D11" s="143">
        <f t="shared" si="0"/>
        <v>2024</v>
      </c>
      <c r="G11" s="158" t="s">
        <v>608</v>
      </c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>
        <f>H6-SUM(H10:W10)</f>
        <v>15.310000000000173</v>
      </c>
      <c r="Y11" s="157">
        <f>Y10+(X10-X11)</f>
        <v>364.85999999999979</v>
      </c>
      <c r="Z11" s="157"/>
      <c r="AA11" s="157"/>
      <c r="AB11" s="157" t="s">
        <v>80</v>
      </c>
    </row>
    <row r="12" spans="1:28" ht="12.75" thickBot="1">
      <c r="A12" s="144" t="s">
        <v>609</v>
      </c>
      <c r="B12" s="143">
        <v>3.3</v>
      </c>
      <c r="C12" s="143">
        <v>1999</v>
      </c>
      <c r="D12" s="143">
        <f t="shared" si="0"/>
        <v>2024</v>
      </c>
      <c r="H12" s="143">
        <f>H9+25</f>
        <v>2017</v>
      </c>
      <c r="I12" s="143">
        <f t="shared" ref="I12:AA12" si="2">I9+25</f>
        <v>2022</v>
      </c>
      <c r="J12" s="143">
        <f t="shared" si="2"/>
        <v>2023</v>
      </c>
      <c r="K12" s="143">
        <f t="shared" si="2"/>
        <v>2024</v>
      </c>
      <c r="L12" s="143">
        <f t="shared" si="2"/>
        <v>2025</v>
      </c>
      <c r="M12" s="143">
        <f t="shared" si="2"/>
        <v>2026</v>
      </c>
      <c r="N12" s="143">
        <f t="shared" si="2"/>
        <v>2027</v>
      </c>
      <c r="O12" s="143">
        <f t="shared" si="2"/>
        <v>2028</v>
      </c>
      <c r="P12" s="143">
        <f t="shared" si="2"/>
        <v>2029</v>
      </c>
      <c r="Q12" s="143">
        <f t="shared" si="2"/>
        <v>2030</v>
      </c>
      <c r="R12" s="143">
        <f t="shared" si="2"/>
        <v>2031</v>
      </c>
      <c r="S12" s="143">
        <f t="shared" si="2"/>
        <v>2032</v>
      </c>
      <c r="T12" s="143">
        <f t="shared" si="2"/>
        <v>2033</v>
      </c>
      <c r="U12" s="143">
        <f t="shared" si="2"/>
        <v>2034</v>
      </c>
      <c r="V12" s="143">
        <f t="shared" si="2"/>
        <v>2035</v>
      </c>
      <c r="W12" s="143">
        <f t="shared" si="2"/>
        <v>2036</v>
      </c>
      <c r="X12" s="143">
        <f t="shared" si="2"/>
        <v>2037</v>
      </c>
      <c r="Y12" s="143">
        <f t="shared" si="2"/>
        <v>2038</v>
      </c>
      <c r="Z12" s="143">
        <f t="shared" si="2"/>
        <v>2039</v>
      </c>
      <c r="AA12" s="143">
        <f t="shared" si="2"/>
        <v>2040</v>
      </c>
    </row>
    <row r="13" spans="1:28" ht="19.5" customHeight="1" thickBot="1">
      <c r="A13" s="144" t="s">
        <v>610</v>
      </c>
      <c r="B13" s="143">
        <v>0.66</v>
      </c>
      <c r="C13" s="143">
        <v>1999</v>
      </c>
      <c r="D13" s="143">
        <f t="shared" si="0"/>
        <v>2024</v>
      </c>
    </row>
    <row r="14" spans="1:28" ht="17.25" customHeight="1" thickBot="1">
      <c r="A14" s="146" t="s">
        <v>611</v>
      </c>
      <c r="B14" s="143">
        <v>3.96</v>
      </c>
      <c r="C14" s="143">
        <v>2000</v>
      </c>
      <c r="D14" s="143">
        <f t="shared" si="0"/>
        <v>2025</v>
      </c>
    </row>
    <row r="15" spans="1:28" ht="12.75" thickBot="1">
      <c r="A15" s="144" t="s">
        <v>612</v>
      </c>
      <c r="B15" s="143">
        <v>15</v>
      </c>
      <c r="C15" s="143">
        <v>2000</v>
      </c>
      <c r="D15" s="143">
        <f t="shared" si="0"/>
        <v>2025</v>
      </c>
    </row>
    <row r="16" spans="1:28" ht="12.75" thickBot="1">
      <c r="A16" s="144" t="s">
        <v>613</v>
      </c>
      <c r="B16" s="143">
        <v>1.65</v>
      </c>
      <c r="C16" s="143">
        <v>2000</v>
      </c>
      <c r="D16" s="143">
        <f t="shared" si="0"/>
        <v>2025</v>
      </c>
    </row>
    <row r="17" spans="1:4" ht="12.75" thickBot="1">
      <c r="A17" s="146" t="s">
        <v>614</v>
      </c>
      <c r="B17" s="143">
        <v>5.94</v>
      </c>
      <c r="C17" s="143">
        <v>2000</v>
      </c>
      <c r="D17" s="143">
        <f t="shared" si="0"/>
        <v>2025</v>
      </c>
    </row>
    <row r="18" spans="1:4" ht="12.75" thickBot="1">
      <c r="A18" s="144" t="s">
        <v>615</v>
      </c>
      <c r="B18" s="143">
        <v>5.94</v>
      </c>
      <c r="C18" s="143">
        <v>2000</v>
      </c>
      <c r="D18" s="143">
        <f t="shared" si="0"/>
        <v>2025</v>
      </c>
    </row>
    <row r="19" spans="1:4" ht="12.75" thickBot="1">
      <c r="A19" s="144" t="s">
        <v>616</v>
      </c>
      <c r="B19" s="143">
        <v>11.88</v>
      </c>
      <c r="C19" s="143">
        <v>2000</v>
      </c>
      <c r="D19" s="143">
        <f t="shared" si="0"/>
        <v>2025</v>
      </c>
    </row>
    <row r="20" spans="1:4" ht="12.75" thickBot="1">
      <c r="A20" s="144" t="s">
        <v>617</v>
      </c>
      <c r="B20" s="143">
        <v>3.4</v>
      </c>
      <c r="C20" s="143">
        <v>2001</v>
      </c>
      <c r="D20" s="143">
        <f t="shared" si="0"/>
        <v>2026</v>
      </c>
    </row>
    <row r="21" spans="1:4" ht="12.75" thickBot="1">
      <c r="A21" s="144" t="s">
        <v>618</v>
      </c>
      <c r="B21" s="143">
        <v>11.9</v>
      </c>
      <c r="C21" s="143">
        <v>2002</v>
      </c>
      <c r="D21" s="143">
        <f t="shared" si="0"/>
        <v>2027</v>
      </c>
    </row>
    <row r="22" spans="1:4" ht="14.25" customHeight="1" thickBot="1">
      <c r="A22" s="144" t="s">
        <v>619</v>
      </c>
      <c r="B22" s="143">
        <v>2.5499999999999998</v>
      </c>
      <c r="C22" s="143">
        <v>2003</v>
      </c>
      <c r="D22" s="143">
        <f t="shared" si="0"/>
        <v>2028</v>
      </c>
    </row>
    <row r="23" spans="1:4">
      <c r="A23" s="143" t="s">
        <v>620</v>
      </c>
      <c r="B23" s="143">
        <v>18.7</v>
      </c>
      <c r="C23" s="143">
        <v>2003</v>
      </c>
      <c r="D23" s="143">
        <f t="shared" si="0"/>
        <v>2028</v>
      </c>
    </row>
    <row r="24" spans="1:4">
      <c r="A24" s="143" t="s">
        <v>621</v>
      </c>
      <c r="B24" s="143">
        <v>23.75</v>
      </c>
      <c r="C24" s="143">
        <v>2003</v>
      </c>
      <c r="D24" s="143">
        <f t="shared" si="0"/>
        <v>2028</v>
      </c>
    </row>
    <row r="25" spans="1:4" ht="12.75" thickBot="1">
      <c r="A25" s="144" t="s">
        <v>622</v>
      </c>
      <c r="B25" s="143">
        <v>3.4</v>
      </c>
      <c r="C25" s="143">
        <v>2003</v>
      </c>
      <c r="D25" s="143">
        <f t="shared" si="0"/>
        <v>2028</v>
      </c>
    </row>
    <row r="26" spans="1:4" ht="12.75" thickBot="1">
      <c r="A26" s="144" t="s">
        <v>623</v>
      </c>
      <c r="B26" s="143">
        <v>0.66</v>
      </c>
      <c r="C26" s="143">
        <v>2003</v>
      </c>
      <c r="D26" s="143">
        <f t="shared" si="0"/>
        <v>2028</v>
      </c>
    </row>
    <row r="27" spans="1:4" ht="20.25" customHeight="1" thickBot="1">
      <c r="A27" s="144" t="s">
        <v>624</v>
      </c>
      <c r="B27" s="143">
        <v>2.5499999999999998</v>
      </c>
      <c r="C27" s="143">
        <v>2003</v>
      </c>
      <c r="D27" s="143">
        <f t="shared" si="0"/>
        <v>2028</v>
      </c>
    </row>
    <row r="28" spans="1:4" ht="12" customHeight="1" thickBot="1">
      <c r="A28" s="144" t="s">
        <v>625</v>
      </c>
      <c r="B28" s="143">
        <v>13.5</v>
      </c>
      <c r="C28" s="143">
        <v>2003</v>
      </c>
      <c r="D28" s="143">
        <f t="shared" si="0"/>
        <v>2028</v>
      </c>
    </row>
    <row r="29" spans="1:4" ht="15" customHeight="1" thickBot="1">
      <c r="A29" s="146" t="s">
        <v>626</v>
      </c>
      <c r="B29" s="147">
        <v>6.8</v>
      </c>
      <c r="C29" s="143">
        <v>2004</v>
      </c>
      <c r="D29" s="143">
        <f t="shared" si="0"/>
        <v>2029</v>
      </c>
    </row>
    <row r="30" spans="1:4" ht="12.75" thickBot="1">
      <c r="A30" s="144" t="s">
        <v>627</v>
      </c>
      <c r="B30" s="143">
        <v>0.66</v>
      </c>
      <c r="C30" s="143">
        <v>2004</v>
      </c>
      <c r="D30" s="143">
        <f t="shared" si="0"/>
        <v>2029</v>
      </c>
    </row>
    <row r="31" spans="1:4" ht="9" customHeight="1" thickBot="1">
      <c r="A31" s="144" t="s">
        <v>628</v>
      </c>
      <c r="B31" s="143">
        <v>2.5499999999999998</v>
      </c>
      <c r="C31" s="143">
        <v>2004</v>
      </c>
      <c r="D31" s="143">
        <f t="shared" si="0"/>
        <v>2029</v>
      </c>
    </row>
    <row r="32" spans="1:4" ht="13.5" customHeight="1" thickBot="1">
      <c r="A32" s="144" t="s">
        <v>629</v>
      </c>
      <c r="B32" s="143">
        <v>0.19</v>
      </c>
      <c r="C32" s="143">
        <v>2004</v>
      </c>
      <c r="D32" s="143">
        <f t="shared" si="0"/>
        <v>2029</v>
      </c>
    </row>
    <row r="33" spans="1:4" ht="12.75" customHeight="1" thickBot="1">
      <c r="A33" s="144" t="s">
        <v>630</v>
      </c>
      <c r="B33" s="143">
        <v>12.6</v>
      </c>
      <c r="C33" s="143">
        <v>2004</v>
      </c>
      <c r="D33" s="143">
        <f t="shared" si="0"/>
        <v>2029</v>
      </c>
    </row>
    <row r="34" spans="1:4" ht="12.75" thickBot="1">
      <c r="A34" s="144" t="s">
        <v>631</v>
      </c>
      <c r="B34" s="143">
        <v>7.65</v>
      </c>
      <c r="C34" s="143">
        <v>2004</v>
      </c>
      <c r="D34" s="143">
        <f t="shared" si="0"/>
        <v>2029</v>
      </c>
    </row>
    <row r="35" spans="1:4" ht="10.5" customHeight="1" thickBot="1">
      <c r="A35" s="144" t="s">
        <v>632</v>
      </c>
      <c r="B35" s="143">
        <v>4.99</v>
      </c>
      <c r="C35" s="143">
        <v>2004</v>
      </c>
      <c r="D35" s="143">
        <f t="shared" si="0"/>
        <v>2029</v>
      </c>
    </row>
    <row r="36" spans="1:4" ht="19.5" customHeight="1" thickBot="1">
      <c r="A36" s="144" t="s">
        <v>633</v>
      </c>
      <c r="B36" s="143">
        <v>1.98</v>
      </c>
      <c r="C36" s="143">
        <v>2004</v>
      </c>
      <c r="D36" s="143">
        <f t="shared" si="0"/>
        <v>2029</v>
      </c>
    </row>
    <row r="37" spans="1:4" ht="18" customHeight="1" thickBot="1">
      <c r="A37" s="144" t="s">
        <v>634</v>
      </c>
      <c r="B37" s="143">
        <v>2.4500000000000002</v>
      </c>
      <c r="C37" s="143">
        <v>2004</v>
      </c>
      <c r="D37" s="143">
        <f t="shared" si="0"/>
        <v>2029</v>
      </c>
    </row>
    <row r="38" spans="1:4" ht="12" customHeight="1" thickBot="1">
      <c r="A38" s="144" t="s">
        <v>635</v>
      </c>
      <c r="B38" s="143">
        <v>0.02</v>
      </c>
      <c r="C38" s="143">
        <v>2004</v>
      </c>
      <c r="D38" s="143">
        <f t="shared" si="0"/>
        <v>2029</v>
      </c>
    </row>
    <row r="39" spans="1:4" ht="9" customHeight="1" thickBot="1">
      <c r="A39" s="144" t="s">
        <v>636</v>
      </c>
      <c r="B39" s="143">
        <v>70.959999999999994</v>
      </c>
      <c r="C39" s="143">
        <v>2004</v>
      </c>
      <c r="D39" s="143">
        <f t="shared" si="0"/>
        <v>2029</v>
      </c>
    </row>
    <row r="40" spans="1:4" ht="14.25" customHeight="1" thickBot="1">
      <c r="A40" s="144" t="s">
        <v>637</v>
      </c>
      <c r="B40" s="143">
        <v>10.5</v>
      </c>
      <c r="C40" s="143">
        <v>2004</v>
      </c>
      <c r="D40" s="143">
        <f t="shared" si="0"/>
        <v>2029</v>
      </c>
    </row>
    <row r="41" spans="1:4" ht="12.75" thickBot="1">
      <c r="A41" s="144" t="s">
        <v>638</v>
      </c>
      <c r="B41" s="143">
        <v>4.5</v>
      </c>
      <c r="C41" s="143">
        <v>2004</v>
      </c>
      <c r="D41" s="143">
        <f t="shared" si="0"/>
        <v>2029</v>
      </c>
    </row>
    <row r="42" spans="1:4" ht="12.75" thickBot="1">
      <c r="A42" s="144" t="s">
        <v>639</v>
      </c>
      <c r="B42" s="143">
        <v>25.2</v>
      </c>
      <c r="C42" s="143">
        <v>2004</v>
      </c>
      <c r="D42" s="143">
        <f t="shared" si="0"/>
        <v>2029</v>
      </c>
    </row>
    <row r="43" spans="1:4" ht="12.75" customHeight="1" thickBot="1">
      <c r="A43" s="146" t="s">
        <v>640</v>
      </c>
      <c r="B43" s="143">
        <v>5.0999999999999996</v>
      </c>
      <c r="C43" s="143">
        <v>2005</v>
      </c>
      <c r="D43" s="143">
        <f t="shared" si="0"/>
        <v>2030</v>
      </c>
    </row>
    <row r="44" spans="1:4" ht="21" customHeight="1" thickBot="1">
      <c r="A44" s="146" t="s">
        <v>641</v>
      </c>
      <c r="B44" s="143">
        <v>5.95</v>
      </c>
      <c r="C44" s="143">
        <v>2005</v>
      </c>
      <c r="D44" s="143">
        <f t="shared" si="0"/>
        <v>2030</v>
      </c>
    </row>
    <row r="45" spans="1:4" ht="15" customHeight="1" thickBot="1">
      <c r="A45" s="148" t="s">
        <v>642</v>
      </c>
      <c r="B45" s="143">
        <v>8.5</v>
      </c>
      <c r="C45" s="143">
        <v>2005</v>
      </c>
      <c r="D45" s="143">
        <f t="shared" si="0"/>
        <v>2030</v>
      </c>
    </row>
    <row r="46" spans="1:4" ht="16.5" customHeight="1" thickBot="1">
      <c r="A46" s="144" t="s">
        <v>643</v>
      </c>
      <c r="B46" s="143">
        <v>19.45</v>
      </c>
      <c r="C46" s="143">
        <v>2005</v>
      </c>
      <c r="D46" s="143">
        <f t="shared" si="0"/>
        <v>2030</v>
      </c>
    </row>
    <row r="47" spans="1:4">
      <c r="A47" s="143" t="s">
        <v>644</v>
      </c>
      <c r="B47" s="143">
        <v>59.5</v>
      </c>
      <c r="C47" s="143">
        <v>2005</v>
      </c>
      <c r="D47" s="143">
        <f t="shared" si="0"/>
        <v>2030</v>
      </c>
    </row>
    <row r="48" spans="1:4">
      <c r="A48" s="143" t="s">
        <v>645</v>
      </c>
      <c r="B48" s="143">
        <v>7.65</v>
      </c>
      <c r="C48" s="143">
        <v>2005</v>
      </c>
      <c r="D48" s="143">
        <f t="shared" si="0"/>
        <v>2030</v>
      </c>
    </row>
    <row r="49" spans="1:4">
      <c r="A49" s="143" t="s">
        <v>646</v>
      </c>
      <c r="B49" s="143">
        <v>6.8</v>
      </c>
      <c r="C49" s="143">
        <v>2005</v>
      </c>
      <c r="D49" s="143">
        <f t="shared" si="0"/>
        <v>2030</v>
      </c>
    </row>
    <row r="50" spans="1:4">
      <c r="A50" s="143" t="s">
        <v>647</v>
      </c>
      <c r="B50" s="143">
        <v>3.96</v>
      </c>
      <c r="C50" s="143">
        <v>2005</v>
      </c>
      <c r="D50" s="143">
        <f t="shared" si="0"/>
        <v>2030</v>
      </c>
    </row>
    <row r="51" spans="1:4">
      <c r="A51" s="143" t="s">
        <v>648</v>
      </c>
      <c r="B51" s="143">
        <v>31.5</v>
      </c>
      <c r="C51" s="143">
        <v>2005</v>
      </c>
      <c r="D51" s="143">
        <f t="shared" si="0"/>
        <v>2030</v>
      </c>
    </row>
    <row r="52" spans="1:4">
      <c r="A52" s="143" t="s">
        <v>649</v>
      </c>
      <c r="B52" s="143">
        <v>4.99</v>
      </c>
      <c r="C52" s="143">
        <v>2005</v>
      </c>
      <c r="D52" s="143">
        <f t="shared" si="0"/>
        <v>2030</v>
      </c>
    </row>
    <row r="53" spans="1:4">
      <c r="A53" s="143" t="s">
        <v>650</v>
      </c>
      <c r="B53" s="143">
        <v>2.5499999999999998</v>
      </c>
      <c r="C53" s="143">
        <v>2005</v>
      </c>
      <c r="D53" s="143">
        <f t="shared" si="0"/>
        <v>2030</v>
      </c>
    </row>
    <row r="54" spans="1:4">
      <c r="A54" s="143" t="s">
        <v>651</v>
      </c>
      <c r="B54" s="143">
        <v>4.99</v>
      </c>
      <c r="C54" s="143">
        <v>2005</v>
      </c>
      <c r="D54" s="143">
        <f t="shared" si="0"/>
        <v>2030</v>
      </c>
    </row>
    <row r="55" spans="1:4">
      <c r="A55" s="145" t="s">
        <v>652</v>
      </c>
      <c r="B55" s="143">
        <v>9.35</v>
      </c>
      <c r="C55" s="143">
        <v>2006</v>
      </c>
      <c r="D55" s="143">
        <f t="shared" si="0"/>
        <v>2031</v>
      </c>
    </row>
    <row r="56" spans="1:4">
      <c r="A56" s="149" t="s">
        <v>653</v>
      </c>
      <c r="B56" s="143">
        <v>4.5</v>
      </c>
      <c r="C56" s="143">
        <v>2006</v>
      </c>
      <c r="D56" s="143">
        <f t="shared" si="0"/>
        <v>2031</v>
      </c>
    </row>
    <row r="57" spans="1:4">
      <c r="A57" s="145" t="s">
        <v>654</v>
      </c>
      <c r="B57" s="143">
        <v>4.25</v>
      </c>
      <c r="C57" s="143">
        <v>2006</v>
      </c>
      <c r="D57" s="143">
        <f t="shared" si="0"/>
        <v>2031</v>
      </c>
    </row>
    <row r="58" spans="1:4">
      <c r="A58" s="145" t="s">
        <v>655</v>
      </c>
      <c r="B58" s="143">
        <v>26</v>
      </c>
      <c r="C58" s="143">
        <v>2006</v>
      </c>
      <c r="D58" s="143">
        <f t="shared" si="0"/>
        <v>2031</v>
      </c>
    </row>
    <row r="59" spans="1:4">
      <c r="A59" s="143" t="s">
        <v>656</v>
      </c>
      <c r="B59" s="143">
        <v>2.5499999999999998</v>
      </c>
      <c r="C59" s="143">
        <v>2006</v>
      </c>
      <c r="D59" s="143">
        <f t="shared" si="0"/>
        <v>2031</v>
      </c>
    </row>
    <row r="60" spans="1:4">
      <c r="A60" s="143" t="s">
        <v>657</v>
      </c>
      <c r="B60" s="143">
        <v>4.25</v>
      </c>
      <c r="C60" s="143">
        <v>2006</v>
      </c>
      <c r="D60" s="143">
        <f t="shared" si="0"/>
        <v>2031</v>
      </c>
    </row>
    <row r="61" spans="1:4">
      <c r="A61" s="143" t="s">
        <v>658</v>
      </c>
      <c r="B61" s="143">
        <v>2.5499999999999998</v>
      </c>
      <c r="C61" s="143">
        <v>2006</v>
      </c>
      <c r="D61" s="143">
        <f t="shared" si="0"/>
        <v>2031</v>
      </c>
    </row>
    <row r="62" spans="1:4">
      <c r="A62" s="143" t="s">
        <v>659</v>
      </c>
      <c r="B62" s="143">
        <v>2.5499999999999998</v>
      </c>
      <c r="C62" s="143">
        <v>2006</v>
      </c>
      <c r="D62" s="143">
        <f t="shared" si="0"/>
        <v>2031</v>
      </c>
    </row>
    <row r="63" spans="1:4">
      <c r="A63" s="143" t="s">
        <v>660</v>
      </c>
      <c r="B63" s="143">
        <v>3.4</v>
      </c>
      <c r="C63" s="143">
        <v>2006</v>
      </c>
      <c r="D63" s="143">
        <f t="shared" si="0"/>
        <v>2031</v>
      </c>
    </row>
    <row r="64" spans="1:4">
      <c r="A64" s="143" t="s">
        <v>661</v>
      </c>
      <c r="B64" s="143">
        <v>4.95</v>
      </c>
      <c r="C64" s="143">
        <v>2006</v>
      </c>
      <c r="D64" s="143">
        <f t="shared" si="0"/>
        <v>2031</v>
      </c>
    </row>
    <row r="65" spans="1:4">
      <c r="A65" s="143" t="s">
        <v>662</v>
      </c>
      <c r="B65" s="143">
        <v>31.5</v>
      </c>
      <c r="C65" s="143">
        <v>2006</v>
      </c>
      <c r="D65" s="143">
        <f t="shared" si="0"/>
        <v>2031</v>
      </c>
    </row>
    <row r="66" spans="1:4">
      <c r="A66" s="143" t="s">
        <v>663</v>
      </c>
      <c r="B66" s="143">
        <v>14</v>
      </c>
      <c r="C66" s="143">
        <v>2006</v>
      </c>
      <c r="D66" s="143">
        <f t="shared" si="0"/>
        <v>2031</v>
      </c>
    </row>
    <row r="67" spans="1:4">
      <c r="A67" s="143" t="s">
        <v>664</v>
      </c>
      <c r="B67" s="143">
        <v>20.25</v>
      </c>
      <c r="C67" s="143">
        <v>2006</v>
      </c>
      <c r="D67" s="143">
        <f t="shared" ref="D67:D130" si="3">C67+$E$2</f>
        <v>2031</v>
      </c>
    </row>
    <row r="68" spans="1:4">
      <c r="A68" s="143" t="s">
        <v>665</v>
      </c>
      <c r="B68" s="143">
        <v>6.75</v>
      </c>
      <c r="C68" s="143">
        <v>2006</v>
      </c>
      <c r="D68" s="143">
        <f t="shared" si="3"/>
        <v>2031</v>
      </c>
    </row>
    <row r="69" spans="1:4">
      <c r="A69" s="143" t="s">
        <v>666</v>
      </c>
      <c r="B69" s="143">
        <v>0.5</v>
      </c>
      <c r="C69" s="143">
        <v>2006</v>
      </c>
      <c r="D69" s="143">
        <f t="shared" si="3"/>
        <v>2031</v>
      </c>
    </row>
    <row r="70" spans="1:4">
      <c r="A70" s="143" t="s">
        <v>667</v>
      </c>
      <c r="B70" s="143">
        <v>1.7</v>
      </c>
      <c r="C70" s="143">
        <v>2006</v>
      </c>
      <c r="D70" s="143">
        <f t="shared" si="3"/>
        <v>2031</v>
      </c>
    </row>
    <row r="71" spans="1:4">
      <c r="A71" s="145" t="s">
        <v>668</v>
      </c>
      <c r="B71" s="143">
        <v>42.5</v>
      </c>
      <c r="C71" s="143">
        <v>2007</v>
      </c>
      <c r="D71" s="143">
        <f t="shared" si="3"/>
        <v>2032</v>
      </c>
    </row>
    <row r="72" spans="1:4">
      <c r="A72" s="145" t="s">
        <v>669</v>
      </c>
      <c r="B72" s="143">
        <v>29.8</v>
      </c>
      <c r="C72" s="143">
        <v>2007</v>
      </c>
      <c r="D72" s="143">
        <f t="shared" si="3"/>
        <v>2032</v>
      </c>
    </row>
    <row r="73" spans="1:4">
      <c r="A73" s="143" t="s">
        <v>670</v>
      </c>
      <c r="B73" s="143">
        <v>7.5</v>
      </c>
      <c r="C73" s="143">
        <v>2007</v>
      </c>
      <c r="D73" s="143">
        <f t="shared" si="3"/>
        <v>2032</v>
      </c>
    </row>
    <row r="74" spans="1:4">
      <c r="A74" s="143" t="s">
        <v>671</v>
      </c>
      <c r="B74" s="143">
        <v>6</v>
      </c>
      <c r="C74" s="143">
        <v>2007</v>
      </c>
      <c r="D74" s="143">
        <f t="shared" si="3"/>
        <v>2032</v>
      </c>
    </row>
    <row r="75" spans="1:4">
      <c r="A75" s="143" t="s">
        <v>672</v>
      </c>
      <c r="B75" s="143">
        <v>2.5499999999999998</v>
      </c>
      <c r="C75" s="143">
        <v>2007</v>
      </c>
      <c r="D75" s="143">
        <f t="shared" si="3"/>
        <v>2032</v>
      </c>
    </row>
    <row r="76" spans="1:4">
      <c r="A76" s="143" t="s">
        <v>673</v>
      </c>
      <c r="B76" s="143">
        <v>10.5</v>
      </c>
      <c r="C76" s="143">
        <v>2007</v>
      </c>
      <c r="D76" s="143">
        <f t="shared" si="3"/>
        <v>2032</v>
      </c>
    </row>
    <row r="77" spans="1:4">
      <c r="A77" s="145" t="s">
        <v>674</v>
      </c>
      <c r="B77" s="143">
        <v>37.799999999999997</v>
      </c>
      <c r="C77" s="143">
        <v>2008</v>
      </c>
      <c r="D77" s="143">
        <f t="shared" si="3"/>
        <v>2033</v>
      </c>
    </row>
    <row r="78" spans="1:4" ht="33" customHeight="1">
      <c r="A78" s="142" t="s">
        <v>675</v>
      </c>
      <c r="B78" s="143">
        <v>1.7</v>
      </c>
      <c r="C78" s="143">
        <v>2008</v>
      </c>
      <c r="D78" s="143">
        <f t="shared" si="3"/>
        <v>2033</v>
      </c>
    </row>
    <row r="79" spans="1:4">
      <c r="A79" s="145" t="s">
        <v>676</v>
      </c>
      <c r="B79" s="143">
        <v>15.3</v>
      </c>
      <c r="C79" s="143">
        <v>2008</v>
      </c>
      <c r="D79" s="143">
        <f t="shared" si="3"/>
        <v>2033</v>
      </c>
    </row>
    <row r="80" spans="1:4">
      <c r="A80" s="145" t="s">
        <v>677</v>
      </c>
      <c r="B80" s="143">
        <v>19.55</v>
      </c>
      <c r="C80" s="143">
        <v>2008</v>
      </c>
      <c r="D80" s="143">
        <f t="shared" si="3"/>
        <v>2033</v>
      </c>
    </row>
    <row r="81" spans="1:4">
      <c r="A81" s="145" t="s">
        <v>678</v>
      </c>
      <c r="B81" s="143">
        <v>41.23</v>
      </c>
      <c r="C81" s="143">
        <v>2008</v>
      </c>
      <c r="D81" s="143">
        <f t="shared" si="3"/>
        <v>2033</v>
      </c>
    </row>
    <row r="82" spans="1:4">
      <c r="A82" s="143" t="s">
        <v>679</v>
      </c>
      <c r="B82" s="143">
        <v>22.5</v>
      </c>
      <c r="C82" s="143">
        <v>2008</v>
      </c>
      <c r="D82" s="143">
        <f t="shared" si="3"/>
        <v>2033</v>
      </c>
    </row>
    <row r="83" spans="1:4">
      <c r="A83" s="143" t="s">
        <v>680</v>
      </c>
      <c r="B83" s="143">
        <v>17.2</v>
      </c>
      <c r="C83" s="143">
        <v>2008</v>
      </c>
      <c r="D83" s="143">
        <f t="shared" si="3"/>
        <v>2033</v>
      </c>
    </row>
    <row r="84" spans="1:4">
      <c r="A84" s="143" t="s">
        <v>681</v>
      </c>
      <c r="B84" s="143">
        <v>1.7</v>
      </c>
      <c r="C84" s="143">
        <v>2008</v>
      </c>
      <c r="D84" s="143">
        <f t="shared" si="3"/>
        <v>2033</v>
      </c>
    </row>
    <row r="85" spans="1:4">
      <c r="A85" s="143" t="s">
        <v>682</v>
      </c>
      <c r="B85" s="143">
        <v>0.28999999999999998</v>
      </c>
      <c r="C85" s="143">
        <v>2008</v>
      </c>
      <c r="D85" s="143">
        <f t="shared" si="3"/>
        <v>2033</v>
      </c>
    </row>
    <row r="86" spans="1:4">
      <c r="A86" s="143" t="s">
        <v>683</v>
      </c>
      <c r="B86" s="143">
        <v>7.65</v>
      </c>
      <c r="C86" s="143">
        <v>2008</v>
      </c>
      <c r="D86" s="143">
        <f t="shared" si="3"/>
        <v>2033</v>
      </c>
    </row>
    <row r="87" spans="1:4">
      <c r="A87" s="143" t="s">
        <v>684</v>
      </c>
      <c r="B87" s="143">
        <v>4.99</v>
      </c>
      <c r="C87" s="143">
        <v>2008</v>
      </c>
      <c r="D87" s="143">
        <f t="shared" si="3"/>
        <v>2033</v>
      </c>
    </row>
    <row r="88" spans="1:4">
      <c r="A88" s="143" t="s">
        <v>685</v>
      </c>
      <c r="B88" s="143">
        <v>11.9</v>
      </c>
      <c r="C88" s="143">
        <v>2008</v>
      </c>
      <c r="D88" s="143">
        <f t="shared" si="3"/>
        <v>2033</v>
      </c>
    </row>
    <row r="89" spans="1:4">
      <c r="A89" s="143" t="s">
        <v>686</v>
      </c>
      <c r="B89" s="143">
        <v>7.5</v>
      </c>
      <c r="C89" s="143">
        <v>2008</v>
      </c>
      <c r="D89" s="143">
        <f t="shared" si="3"/>
        <v>2033</v>
      </c>
    </row>
    <row r="90" spans="1:4">
      <c r="A90" s="143" t="s">
        <v>687</v>
      </c>
      <c r="B90" s="143">
        <v>24.8</v>
      </c>
      <c r="C90" s="143">
        <v>2008</v>
      </c>
      <c r="D90" s="143">
        <f t="shared" si="3"/>
        <v>2033</v>
      </c>
    </row>
    <row r="91" spans="1:4">
      <c r="A91" s="143" t="s">
        <v>688</v>
      </c>
      <c r="B91" s="143">
        <v>3</v>
      </c>
      <c r="C91" s="143">
        <v>2008</v>
      </c>
      <c r="D91" s="143">
        <f t="shared" si="3"/>
        <v>2033</v>
      </c>
    </row>
    <row r="92" spans="1:4">
      <c r="A92" s="143" t="s">
        <v>689</v>
      </c>
      <c r="B92" s="143">
        <v>0.02</v>
      </c>
      <c r="C92" s="143">
        <v>2008</v>
      </c>
      <c r="D92" s="143">
        <f t="shared" si="3"/>
        <v>2033</v>
      </c>
    </row>
    <row r="93" spans="1:4">
      <c r="A93" s="143" t="s">
        <v>690</v>
      </c>
      <c r="B93" s="143">
        <v>1.7</v>
      </c>
      <c r="C93" s="143">
        <v>2008</v>
      </c>
      <c r="D93" s="143">
        <f t="shared" si="3"/>
        <v>2033</v>
      </c>
    </row>
    <row r="94" spans="1:4">
      <c r="A94" s="145" t="s">
        <v>691</v>
      </c>
      <c r="B94" s="143">
        <v>8.5</v>
      </c>
      <c r="C94" s="143">
        <v>2009</v>
      </c>
      <c r="D94" s="143">
        <f t="shared" si="3"/>
        <v>2034</v>
      </c>
    </row>
    <row r="95" spans="1:4">
      <c r="A95" s="145" t="s">
        <v>692</v>
      </c>
      <c r="B95" s="143">
        <v>30</v>
      </c>
      <c r="C95" s="143">
        <v>2009</v>
      </c>
      <c r="D95" s="143">
        <f t="shared" si="3"/>
        <v>2034</v>
      </c>
    </row>
    <row r="96" spans="1:4">
      <c r="A96" s="145" t="s">
        <v>693</v>
      </c>
      <c r="B96" s="143">
        <v>18</v>
      </c>
      <c r="C96" s="143">
        <v>2009</v>
      </c>
      <c r="D96" s="143">
        <f t="shared" si="3"/>
        <v>2034</v>
      </c>
    </row>
    <row r="97" spans="1:4">
      <c r="A97" s="145" t="s">
        <v>694</v>
      </c>
      <c r="B97" s="143">
        <v>57</v>
      </c>
      <c r="C97" s="143">
        <v>2009</v>
      </c>
      <c r="D97" s="143">
        <f t="shared" si="3"/>
        <v>2034</v>
      </c>
    </row>
    <row r="98" spans="1:4">
      <c r="A98" s="145" t="s">
        <v>695</v>
      </c>
      <c r="B98" s="143">
        <v>4.5</v>
      </c>
      <c r="C98" s="143">
        <v>2009</v>
      </c>
      <c r="D98" s="143">
        <f t="shared" si="3"/>
        <v>2034</v>
      </c>
    </row>
    <row r="99" spans="1:4">
      <c r="A99" s="145" t="s">
        <v>696</v>
      </c>
      <c r="B99" s="143">
        <v>4.5</v>
      </c>
      <c r="C99" s="143">
        <v>2009</v>
      </c>
      <c r="D99" s="143">
        <f t="shared" si="3"/>
        <v>2034</v>
      </c>
    </row>
    <row r="100" spans="1:4">
      <c r="A100" s="145" t="s">
        <v>697</v>
      </c>
      <c r="B100" s="143">
        <v>8.4</v>
      </c>
      <c r="C100" s="143">
        <v>2009</v>
      </c>
      <c r="D100" s="143">
        <f t="shared" si="3"/>
        <v>2034</v>
      </c>
    </row>
    <row r="101" spans="1:4">
      <c r="A101" s="143" t="s">
        <v>698</v>
      </c>
      <c r="B101" s="143">
        <v>7.5</v>
      </c>
      <c r="C101" s="143">
        <v>2009</v>
      </c>
      <c r="D101" s="143">
        <f t="shared" si="3"/>
        <v>2034</v>
      </c>
    </row>
    <row r="102" spans="1:4">
      <c r="A102" s="143" t="s">
        <v>699</v>
      </c>
      <c r="B102" s="143">
        <v>28.5</v>
      </c>
      <c r="C102" s="143">
        <v>2009</v>
      </c>
      <c r="D102" s="143">
        <f t="shared" si="3"/>
        <v>2034</v>
      </c>
    </row>
    <row r="103" spans="1:4">
      <c r="A103" s="143" t="s">
        <v>700</v>
      </c>
      <c r="B103" s="143">
        <v>3</v>
      </c>
      <c r="C103" s="143">
        <v>2009</v>
      </c>
      <c r="D103" s="143">
        <f t="shared" si="3"/>
        <v>2034</v>
      </c>
    </row>
    <row r="104" spans="1:4">
      <c r="A104" s="143" t="s">
        <v>701</v>
      </c>
      <c r="B104" s="143">
        <v>36</v>
      </c>
      <c r="C104" s="143">
        <v>2009</v>
      </c>
      <c r="D104" s="143">
        <f t="shared" si="3"/>
        <v>2034</v>
      </c>
    </row>
    <row r="105" spans="1:4">
      <c r="A105" s="143" t="s">
        <v>702</v>
      </c>
      <c r="B105" s="143">
        <v>8.5</v>
      </c>
      <c r="C105" s="143">
        <v>2009</v>
      </c>
      <c r="D105" s="143">
        <f t="shared" si="3"/>
        <v>2034</v>
      </c>
    </row>
    <row r="106" spans="1:4">
      <c r="A106" s="143" t="s">
        <v>703</v>
      </c>
      <c r="B106" s="143">
        <v>2.5499999999999998</v>
      </c>
      <c r="C106" s="143">
        <v>2009</v>
      </c>
      <c r="D106" s="143">
        <f t="shared" si="3"/>
        <v>2034</v>
      </c>
    </row>
    <row r="107" spans="1:4">
      <c r="A107" s="143" t="s">
        <v>704</v>
      </c>
      <c r="B107" s="143">
        <v>7.4</v>
      </c>
      <c r="C107" s="143">
        <v>2009</v>
      </c>
      <c r="D107" s="143">
        <f t="shared" si="3"/>
        <v>2034</v>
      </c>
    </row>
    <row r="108" spans="1:4">
      <c r="A108" s="143" t="s">
        <v>705</v>
      </c>
      <c r="B108" s="143">
        <v>0.6</v>
      </c>
      <c r="C108" s="143">
        <v>2009</v>
      </c>
      <c r="D108" s="143">
        <f t="shared" si="3"/>
        <v>2034</v>
      </c>
    </row>
    <row r="109" spans="1:4">
      <c r="A109" s="143" t="s">
        <v>706</v>
      </c>
      <c r="B109" s="143">
        <v>1.4</v>
      </c>
      <c r="C109" s="143">
        <v>2009</v>
      </c>
      <c r="D109" s="143">
        <f t="shared" si="3"/>
        <v>2034</v>
      </c>
    </row>
    <row r="110" spans="1:4">
      <c r="A110" s="143" t="s">
        <v>707</v>
      </c>
      <c r="B110" s="143">
        <v>0.3</v>
      </c>
      <c r="C110" s="143">
        <v>2009</v>
      </c>
      <c r="D110" s="143">
        <f t="shared" si="3"/>
        <v>2034</v>
      </c>
    </row>
    <row r="111" spans="1:4">
      <c r="A111" s="143" t="s">
        <v>708</v>
      </c>
      <c r="B111" s="143">
        <v>14</v>
      </c>
      <c r="C111" s="143">
        <v>2009</v>
      </c>
      <c r="D111" s="143">
        <f t="shared" si="3"/>
        <v>2034</v>
      </c>
    </row>
    <row r="112" spans="1:4">
      <c r="A112" s="143" t="s">
        <v>709</v>
      </c>
      <c r="B112" s="143">
        <v>9.1999999999999993</v>
      </c>
      <c r="C112" s="143">
        <v>2009</v>
      </c>
      <c r="D112" s="143">
        <f t="shared" si="3"/>
        <v>2034</v>
      </c>
    </row>
    <row r="113" spans="1:4">
      <c r="A113" s="143" t="s">
        <v>710</v>
      </c>
      <c r="B113" s="143">
        <v>4.2</v>
      </c>
      <c r="C113" s="143">
        <v>2009</v>
      </c>
      <c r="D113" s="143">
        <f t="shared" si="3"/>
        <v>2034</v>
      </c>
    </row>
    <row r="114" spans="1:4">
      <c r="A114" s="143" t="s">
        <v>711</v>
      </c>
      <c r="B114" s="143">
        <v>48</v>
      </c>
      <c r="C114" s="143">
        <v>2009</v>
      </c>
      <c r="D114" s="143">
        <f t="shared" si="3"/>
        <v>2034</v>
      </c>
    </row>
    <row r="115" spans="1:4">
      <c r="A115" s="143" t="s">
        <v>712</v>
      </c>
      <c r="B115" s="143">
        <v>5.82</v>
      </c>
      <c r="C115" s="143">
        <v>2009</v>
      </c>
      <c r="D115" s="143">
        <f t="shared" si="3"/>
        <v>2034</v>
      </c>
    </row>
    <row r="116" spans="1:4">
      <c r="A116" s="143" t="s">
        <v>713</v>
      </c>
      <c r="B116" s="143">
        <v>4.25</v>
      </c>
      <c r="C116" s="143">
        <v>2009</v>
      </c>
      <c r="D116" s="143">
        <f t="shared" si="3"/>
        <v>2034</v>
      </c>
    </row>
    <row r="117" spans="1:4">
      <c r="A117" s="143" t="s">
        <v>714</v>
      </c>
      <c r="B117" s="143">
        <v>4.5</v>
      </c>
      <c r="C117" s="143">
        <v>2009</v>
      </c>
      <c r="D117" s="143">
        <f t="shared" si="3"/>
        <v>2034</v>
      </c>
    </row>
    <row r="118" spans="1:4">
      <c r="A118" s="143" t="s">
        <v>715</v>
      </c>
      <c r="B118" s="143">
        <v>2.5</v>
      </c>
      <c r="C118" s="143">
        <v>2009</v>
      </c>
      <c r="D118" s="143">
        <f t="shared" si="3"/>
        <v>2034</v>
      </c>
    </row>
    <row r="119" spans="1:4">
      <c r="A119" s="143" t="s">
        <v>716</v>
      </c>
      <c r="B119" s="143">
        <v>0.25</v>
      </c>
      <c r="C119" s="143">
        <v>2009</v>
      </c>
      <c r="D119" s="143">
        <f t="shared" si="3"/>
        <v>2034</v>
      </c>
    </row>
    <row r="120" spans="1:4">
      <c r="A120" s="145" t="s">
        <v>717</v>
      </c>
      <c r="B120" s="143">
        <v>15</v>
      </c>
      <c r="C120" s="143">
        <v>2010</v>
      </c>
      <c r="D120" s="143">
        <f t="shared" si="3"/>
        <v>2035</v>
      </c>
    </row>
    <row r="121" spans="1:4">
      <c r="A121" s="143" t="s">
        <v>718</v>
      </c>
      <c r="B121" s="143">
        <v>4.99</v>
      </c>
      <c r="C121" s="143">
        <v>2010</v>
      </c>
      <c r="D121" s="143">
        <f t="shared" si="3"/>
        <v>2035</v>
      </c>
    </row>
    <row r="122" spans="1:4">
      <c r="A122" s="143" t="s">
        <v>719</v>
      </c>
      <c r="B122" s="143">
        <v>1.59</v>
      </c>
      <c r="C122" s="143">
        <v>2010</v>
      </c>
      <c r="D122" s="143">
        <f t="shared" si="3"/>
        <v>2035</v>
      </c>
    </row>
    <row r="123" spans="1:4">
      <c r="A123" s="143" t="s">
        <v>720</v>
      </c>
      <c r="B123" s="143">
        <v>11.05</v>
      </c>
      <c r="C123" s="143">
        <v>2010</v>
      </c>
      <c r="D123" s="143">
        <f t="shared" si="3"/>
        <v>2035</v>
      </c>
    </row>
    <row r="124" spans="1:4">
      <c r="A124" s="143" t="s">
        <v>721</v>
      </c>
      <c r="B124" s="143">
        <v>22</v>
      </c>
      <c r="C124" s="143">
        <v>2010</v>
      </c>
      <c r="D124" s="143">
        <f t="shared" si="3"/>
        <v>2035</v>
      </c>
    </row>
    <row r="125" spans="1:4">
      <c r="A125" s="143" t="s">
        <v>722</v>
      </c>
      <c r="B125" s="143">
        <v>26</v>
      </c>
      <c r="C125" s="143">
        <v>2010</v>
      </c>
      <c r="D125" s="143">
        <f t="shared" si="3"/>
        <v>2035</v>
      </c>
    </row>
    <row r="126" spans="1:4">
      <c r="A126" s="143" t="s">
        <v>723</v>
      </c>
      <c r="B126" s="143">
        <v>2.5499999999999998</v>
      </c>
      <c r="C126" s="143">
        <v>2010</v>
      </c>
      <c r="D126" s="143">
        <f t="shared" si="3"/>
        <v>2035</v>
      </c>
    </row>
    <row r="127" spans="1:4">
      <c r="A127" s="143" t="s">
        <v>724</v>
      </c>
      <c r="B127" s="143">
        <v>9.99</v>
      </c>
      <c r="C127" s="143">
        <v>2010</v>
      </c>
      <c r="D127" s="143">
        <f t="shared" si="3"/>
        <v>2035</v>
      </c>
    </row>
    <row r="128" spans="1:4">
      <c r="A128" s="143" t="s">
        <v>725</v>
      </c>
      <c r="B128" s="143">
        <v>0.13</v>
      </c>
      <c r="C128" s="143">
        <v>2010</v>
      </c>
      <c r="D128" s="143">
        <f t="shared" si="3"/>
        <v>2035</v>
      </c>
    </row>
    <row r="129" spans="1:4">
      <c r="A129" s="143" t="s">
        <v>726</v>
      </c>
      <c r="B129" s="143">
        <v>21</v>
      </c>
      <c r="C129" s="143">
        <v>2010</v>
      </c>
      <c r="D129" s="143">
        <f t="shared" si="3"/>
        <v>2035</v>
      </c>
    </row>
    <row r="130" spans="1:4">
      <c r="A130" s="143" t="s">
        <v>727</v>
      </c>
      <c r="B130" s="143">
        <v>0.02</v>
      </c>
      <c r="C130" s="143">
        <v>2010</v>
      </c>
      <c r="D130" s="143">
        <f t="shared" si="3"/>
        <v>2035</v>
      </c>
    </row>
    <row r="131" spans="1:4">
      <c r="A131" s="145" t="s">
        <v>728</v>
      </c>
      <c r="B131" s="143">
        <v>1.7</v>
      </c>
      <c r="C131" s="143">
        <v>2011</v>
      </c>
      <c r="D131" s="143">
        <f t="shared" ref="D131:D194" si="4">C131+$E$2</f>
        <v>2036</v>
      </c>
    </row>
    <row r="132" spans="1:4">
      <c r="A132" s="145" t="s">
        <v>729</v>
      </c>
      <c r="B132" s="143">
        <v>20</v>
      </c>
      <c r="C132" s="143">
        <v>2011</v>
      </c>
      <c r="D132" s="143">
        <f t="shared" si="4"/>
        <v>2036</v>
      </c>
    </row>
    <row r="133" spans="1:4">
      <c r="A133" s="145" t="s">
        <v>730</v>
      </c>
      <c r="B133" s="143">
        <v>24</v>
      </c>
      <c r="C133" s="143">
        <v>2011</v>
      </c>
      <c r="D133" s="143">
        <f t="shared" si="4"/>
        <v>2036</v>
      </c>
    </row>
    <row r="134" spans="1:4">
      <c r="A134" s="143" t="s">
        <v>731</v>
      </c>
      <c r="B134" s="143">
        <v>12.5</v>
      </c>
      <c r="C134" s="143">
        <v>2011</v>
      </c>
      <c r="D134" s="143">
        <f t="shared" si="4"/>
        <v>2036</v>
      </c>
    </row>
    <row r="135" spans="1:4">
      <c r="A135" s="143" t="s">
        <v>732</v>
      </c>
      <c r="B135" s="143">
        <v>15</v>
      </c>
      <c r="C135" s="143">
        <v>2011</v>
      </c>
      <c r="D135" s="143">
        <f t="shared" si="4"/>
        <v>2036</v>
      </c>
    </row>
    <row r="136" spans="1:4">
      <c r="A136" s="143" t="s">
        <v>733</v>
      </c>
      <c r="B136" s="143">
        <v>10.5</v>
      </c>
      <c r="C136" s="143">
        <v>2011</v>
      </c>
      <c r="D136" s="143">
        <f t="shared" si="4"/>
        <v>2036</v>
      </c>
    </row>
    <row r="137" spans="1:4">
      <c r="A137" s="143" t="s">
        <v>734</v>
      </c>
      <c r="B137" s="143">
        <v>16.5</v>
      </c>
      <c r="C137" s="143">
        <v>2011</v>
      </c>
      <c r="D137" s="143">
        <f t="shared" si="4"/>
        <v>2036</v>
      </c>
    </row>
    <row r="138" spans="1:4">
      <c r="A138" s="143" t="s">
        <v>735</v>
      </c>
      <c r="B138" s="143">
        <v>33</v>
      </c>
      <c r="C138" s="143">
        <v>2011</v>
      </c>
      <c r="D138" s="143">
        <f t="shared" si="4"/>
        <v>2036</v>
      </c>
    </row>
    <row r="139" spans="1:4">
      <c r="A139" s="143" t="s">
        <v>736</v>
      </c>
      <c r="B139" s="143">
        <v>2.44</v>
      </c>
      <c r="C139" s="143">
        <v>2011</v>
      </c>
      <c r="D139" s="143">
        <f t="shared" si="4"/>
        <v>2036</v>
      </c>
    </row>
    <row r="140" spans="1:4">
      <c r="A140" s="143" t="s">
        <v>737</v>
      </c>
      <c r="B140" s="143">
        <v>4.6500000000000004</v>
      </c>
      <c r="C140" s="143">
        <v>2011</v>
      </c>
      <c r="D140" s="143">
        <f t="shared" si="4"/>
        <v>2036</v>
      </c>
    </row>
    <row r="141" spans="1:4">
      <c r="A141" s="143" t="s">
        <v>738</v>
      </c>
      <c r="B141" s="143">
        <v>4.5999999999999996</v>
      </c>
      <c r="C141" s="143">
        <v>2011</v>
      </c>
      <c r="D141" s="143">
        <f t="shared" si="4"/>
        <v>2036</v>
      </c>
    </row>
    <row r="142" spans="1:4">
      <c r="A142" s="143" t="s">
        <v>739</v>
      </c>
      <c r="B142" s="143">
        <v>4.5999999999999996</v>
      </c>
      <c r="C142" s="143">
        <v>2011</v>
      </c>
      <c r="D142" s="143">
        <f t="shared" si="4"/>
        <v>2036</v>
      </c>
    </row>
    <row r="143" spans="1:4">
      <c r="A143" s="143" t="s">
        <v>740</v>
      </c>
      <c r="B143" s="143">
        <v>9</v>
      </c>
      <c r="C143" s="143">
        <v>2011</v>
      </c>
      <c r="D143" s="143">
        <f t="shared" si="4"/>
        <v>2036</v>
      </c>
    </row>
    <row r="144" spans="1:4">
      <c r="A144" s="143" t="s">
        <v>741</v>
      </c>
      <c r="B144" s="143">
        <v>15</v>
      </c>
      <c r="C144" s="143">
        <v>2011</v>
      </c>
      <c r="D144" s="143">
        <f t="shared" si="4"/>
        <v>2036</v>
      </c>
    </row>
    <row r="145" spans="1:4">
      <c r="A145" s="143" t="s">
        <v>633</v>
      </c>
      <c r="B145" s="143">
        <v>0.5</v>
      </c>
      <c r="C145" s="143">
        <v>2011</v>
      </c>
      <c r="D145" s="143">
        <f t="shared" si="4"/>
        <v>2036</v>
      </c>
    </row>
    <row r="146" spans="1:4">
      <c r="A146" s="143" t="s">
        <v>742</v>
      </c>
      <c r="B146" s="143">
        <v>0.4</v>
      </c>
      <c r="C146" s="143">
        <v>2011</v>
      </c>
      <c r="D146" s="143">
        <f t="shared" si="4"/>
        <v>2036</v>
      </c>
    </row>
    <row r="147" spans="1:4">
      <c r="A147" s="143" t="s">
        <v>743</v>
      </c>
      <c r="B147" s="143">
        <v>3.4</v>
      </c>
      <c r="C147" s="143">
        <v>2011</v>
      </c>
      <c r="D147" s="143">
        <f t="shared" si="4"/>
        <v>2036</v>
      </c>
    </row>
    <row r="148" spans="1:4">
      <c r="A148" s="143" t="s">
        <v>744</v>
      </c>
      <c r="B148" s="143">
        <v>3</v>
      </c>
      <c r="C148" s="143">
        <v>2011</v>
      </c>
      <c r="D148" s="143">
        <f t="shared" si="4"/>
        <v>2036</v>
      </c>
    </row>
    <row r="149" spans="1:4">
      <c r="A149" s="143" t="s">
        <v>745</v>
      </c>
      <c r="B149" s="143">
        <v>20</v>
      </c>
      <c r="C149" s="143">
        <v>2011</v>
      </c>
      <c r="D149" s="143">
        <f t="shared" si="4"/>
        <v>2036</v>
      </c>
    </row>
    <row r="150" spans="1:4">
      <c r="A150" s="143" t="s">
        <v>746</v>
      </c>
      <c r="B150" s="143">
        <v>2</v>
      </c>
      <c r="C150" s="143">
        <v>2011</v>
      </c>
      <c r="D150" s="143">
        <f t="shared" si="4"/>
        <v>2036</v>
      </c>
    </row>
    <row r="151" spans="1:4">
      <c r="A151" s="143" t="s">
        <v>747</v>
      </c>
      <c r="B151" s="143">
        <v>3.3</v>
      </c>
      <c r="C151" s="143">
        <v>2011</v>
      </c>
      <c r="D151" s="143">
        <f t="shared" si="4"/>
        <v>2036</v>
      </c>
    </row>
    <row r="152" spans="1:4">
      <c r="A152" s="143" t="s">
        <v>748</v>
      </c>
      <c r="B152" s="143">
        <v>16.100000000000001</v>
      </c>
      <c r="C152" s="143">
        <v>2011</v>
      </c>
      <c r="D152" s="143">
        <f t="shared" si="4"/>
        <v>2036</v>
      </c>
    </row>
    <row r="153" spans="1:4">
      <c r="A153" s="143" t="s">
        <v>749</v>
      </c>
      <c r="B153" s="143">
        <v>6</v>
      </c>
      <c r="C153" s="143">
        <v>2011</v>
      </c>
      <c r="D153" s="143">
        <f t="shared" si="4"/>
        <v>2036</v>
      </c>
    </row>
    <row r="154" spans="1:4">
      <c r="A154" s="143" t="s">
        <v>750</v>
      </c>
      <c r="B154" s="143">
        <v>0.5</v>
      </c>
      <c r="C154" s="143">
        <v>2011</v>
      </c>
      <c r="D154" s="143">
        <f t="shared" si="4"/>
        <v>2036</v>
      </c>
    </row>
    <row r="155" spans="1:4">
      <c r="A155" s="145" t="s">
        <v>751</v>
      </c>
      <c r="B155" s="143">
        <v>9</v>
      </c>
      <c r="C155" s="143">
        <v>2012</v>
      </c>
      <c r="D155" s="143">
        <f t="shared" si="4"/>
        <v>2037</v>
      </c>
    </row>
    <row r="156" spans="1:4">
      <c r="A156" s="145" t="s">
        <v>752</v>
      </c>
      <c r="B156" s="143">
        <v>4.99</v>
      </c>
      <c r="C156" s="143">
        <v>2012</v>
      </c>
      <c r="D156" s="143">
        <f t="shared" si="4"/>
        <v>2037</v>
      </c>
    </row>
    <row r="157" spans="1:4">
      <c r="A157" s="145" t="s">
        <v>753</v>
      </c>
      <c r="B157" s="143">
        <v>10</v>
      </c>
      <c r="C157" s="143">
        <v>2012</v>
      </c>
      <c r="D157" s="143">
        <f t="shared" si="4"/>
        <v>2037</v>
      </c>
    </row>
    <row r="158" spans="1:4">
      <c r="A158" s="143" t="s">
        <v>754</v>
      </c>
      <c r="B158" s="143">
        <v>3.9</v>
      </c>
      <c r="C158" s="143">
        <v>2012</v>
      </c>
      <c r="D158" s="143">
        <f t="shared" si="4"/>
        <v>2037</v>
      </c>
    </row>
    <row r="159" spans="1:4">
      <c r="A159" s="143" t="s">
        <v>755</v>
      </c>
      <c r="B159" s="143">
        <v>36.9</v>
      </c>
      <c r="C159" s="143">
        <v>2012</v>
      </c>
      <c r="D159" s="143">
        <f t="shared" si="4"/>
        <v>2037</v>
      </c>
    </row>
    <row r="160" spans="1:4">
      <c r="A160" s="143" t="s">
        <v>756</v>
      </c>
      <c r="B160" s="143">
        <v>34.15</v>
      </c>
      <c r="C160" s="143">
        <v>2012</v>
      </c>
      <c r="D160" s="143">
        <f t="shared" si="4"/>
        <v>2037</v>
      </c>
    </row>
    <row r="161" spans="1:4">
      <c r="A161" s="143" t="s">
        <v>757</v>
      </c>
      <c r="B161" s="143">
        <v>14.45</v>
      </c>
      <c r="C161" s="143">
        <v>2012</v>
      </c>
      <c r="D161" s="143">
        <f t="shared" si="4"/>
        <v>2037</v>
      </c>
    </row>
    <row r="162" spans="1:4">
      <c r="A162" s="143" t="s">
        <v>758</v>
      </c>
      <c r="B162" s="143">
        <v>11.5</v>
      </c>
      <c r="C162" s="143">
        <v>2012</v>
      </c>
      <c r="D162" s="143">
        <f t="shared" si="4"/>
        <v>2037</v>
      </c>
    </row>
    <row r="163" spans="1:4">
      <c r="A163" s="143" t="s">
        <v>759</v>
      </c>
      <c r="B163" s="143">
        <v>3.6</v>
      </c>
      <c r="C163" s="143">
        <v>2012</v>
      </c>
      <c r="D163" s="143">
        <f t="shared" si="4"/>
        <v>2037</v>
      </c>
    </row>
    <row r="164" spans="1:4">
      <c r="A164" s="145" t="s">
        <v>760</v>
      </c>
      <c r="B164" s="143">
        <v>44.5</v>
      </c>
      <c r="C164" s="143">
        <v>2013</v>
      </c>
      <c r="D164" s="143">
        <f t="shared" si="4"/>
        <v>2038</v>
      </c>
    </row>
    <row r="165" spans="1:4">
      <c r="A165" s="145" t="s">
        <v>761</v>
      </c>
      <c r="B165" s="143">
        <v>8.75</v>
      </c>
      <c r="C165" s="143">
        <v>2013</v>
      </c>
      <c r="D165" s="143">
        <f t="shared" si="4"/>
        <v>2038</v>
      </c>
    </row>
    <row r="166" spans="1:4">
      <c r="A166" s="145" t="s">
        <v>762</v>
      </c>
      <c r="B166" s="143">
        <v>0.85</v>
      </c>
      <c r="C166" s="143">
        <v>2013</v>
      </c>
      <c r="D166" s="143">
        <f t="shared" si="4"/>
        <v>2038</v>
      </c>
    </row>
    <row r="167" spans="1:4">
      <c r="A167" s="145" t="s">
        <v>763</v>
      </c>
      <c r="B167" s="143">
        <v>87</v>
      </c>
      <c r="C167" s="143">
        <v>2013</v>
      </c>
      <c r="D167" s="143">
        <f t="shared" si="4"/>
        <v>2038</v>
      </c>
    </row>
    <row r="168" spans="1:4">
      <c r="A168" s="143" t="s">
        <v>764</v>
      </c>
      <c r="B168" s="143">
        <v>34.35</v>
      </c>
      <c r="C168" s="143">
        <v>2013</v>
      </c>
      <c r="D168" s="143">
        <f t="shared" si="4"/>
        <v>2038</v>
      </c>
    </row>
    <row r="169" spans="1:4">
      <c r="A169" s="143" t="s">
        <v>765</v>
      </c>
      <c r="B169" s="143">
        <v>19</v>
      </c>
      <c r="C169" s="143">
        <v>2013</v>
      </c>
      <c r="D169" s="143">
        <f t="shared" si="4"/>
        <v>2038</v>
      </c>
    </row>
    <row r="170" spans="1:4">
      <c r="A170" s="143" t="s">
        <v>766</v>
      </c>
      <c r="B170" s="143">
        <v>9</v>
      </c>
      <c r="C170" s="143">
        <v>2013</v>
      </c>
      <c r="D170" s="143">
        <f t="shared" si="4"/>
        <v>2038</v>
      </c>
    </row>
    <row r="171" spans="1:4">
      <c r="A171" s="143" t="s">
        <v>767</v>
      </c>
      <c r="B171" s="143">
        <v>3</v>
      </c>
      <c r="C171" s="143">
        <v>2013</v>
      </c>
      <c r="D171" s="143">
        <f t="shared" si="4"/>
        <v>2038</v>
      </c>
    </row>
    <row r="172" spans="1:4">
      <c r="A172" s="143" t="s">
        <v>768</v>
      </c>
      <c r="B172" s="143">
        <v>9</v>
      </c>
      <c r="C172" s="143">
        <v>2013</v>
      </c>
      <c r="D172" s="143">
        <f t="shared" si="4"/>
        <v>2038</v>
      </c>
    </row>
    <row r="173" spans="1:4">
      <c r="A173" s="143" t="s">
        <v>769</v>
      </c>
      <c r="B173" s="143">
        <v>4</v>
      </c>
      <c r="C173" s="143">
        <v>2013</v>
      </c>
      <c r="D173" s="143">
        <f t="shared" si="4"/>
        <v>2038</v>
      </c>
    </row>
    <row r="174" spans="1:4">
      <c r="A174" s="143" t="s">
        <v>770</v>
      </c>
      <c r="B174" s="143">
        <v>15</v>
      </c>
      <c r="C174" s="143">
        <v>2013</v>
      </c>
      <c r="D174" s="143">
        <f t="shared" si="4"/>
        <v>2038</v>
      </c>
    </row>
    <row r="175" spans="1:4">
      <c r="A175" s="143" t="s">
        <v>771</v>
      </c>
      <c r="B175" s="143">
        <v>5</v>
      </c>
      <c r="C175" s="143">
        <v>2013</v>
      </c>
      <c r="D175" s="143">
        <f t="shared" si="4"/>
        <v>2038</v>
      </c>
    </row>
    <row r="176" spans="1:4">
      <c r="A176" s="143" t="s">
        <v>772</v>
      </c>
      <c r="B176" s="143">
        <v>3.95</v>
      </c>
      <c r="C176" s="143">
        <v>2013</v>
      </c>
      <c r="D176" s="143">
        <f t="shared" si="4"/>
        <v>2038</v>
      </c>
    </row>
    <row r="177" spans="1:4">
      <c r="A177" s="143" t="s">
        <v>773</v>
      </c>
      <c r="B177" s="143">
        <v>8.2799999999999994</v>
      </c>
      <c r="C177" s="143">
        <v>2013</v>
      </c>
      <c r="D177" s="143">
        <f t="shared" si="4"/>
        <v>2038</v>
      </c>
    </row>
    <row r="178" spans="1:4">
      <c r="A178" s="145" t="s">
        <v>774</v>
      </c>
      <c r="B178" s="143">
        <v>2.5</v>
      </c>
      <c r="C178" s="143">
        <v>2014</v>
      </c>
      <c r="D178" s="143">
        <f t="shared" si="4"/>
        <v>2039</v>
      </c>
    </row>
    <row r="179" spans="1:4">
      <c r="A179" s="145" t="s">
        <v>775</v>
      </c>
      <c r="B179" s="143">
        <v>2</v>
      </c>
      <c r="C179" s="143">
        <v>2014</v>
      </c>
      <c r="D179" s="143">
        <f t="shared" si="4"/>
        <v>2039</v>
      </c>
    </row>
    <row r="180" spans="1:4">
      <c r="A180" s="143" t="s">
        <v>776</v>
      </c>
      <c r="B180" s="143">
        <v>4.99</v>
      </c>
      <c r="C180" s="143">
        <v>2014</v>
      </c>
      <c r="D180" s="143">
        <f t="shared" si="4"/>
        <v>2039</v>
      </c>
    </row>
    <row r="181" spans="1:4">
      <c r="A181" s="143" t="s">
        <v>777</v>
      </c>
      <c r="B181" s="143">
        <v>3.4</v>
      </c>
      <c r="C181" s="143">
        <v>2014</v>
      </c>
      <c r="D181" s="143">
        <f t="shared" si="4"/>
        <v>2039</v>
      </c>
    </row>
    <row r="182" spans="1:4">
      <c r="A182" s="143" t="s">
        <v>778</v>
      </c>
      <c r="B182" s="143">
        <v>32.549999999999997</v>
      </c>
      <c r="C182" s="143">
        <v>2014</v>
      </c>
      <c r="D182" s="143">
        <f t="shared" si="4"/>
        <v>2039</v>
      </c>
    </row>
    <row r="183" spans="1:4">
      <c r="A183" s="143" t="s">
        <v>779</v>
      </c>
      <c r="B183" s="143">
        <v>36.799999999999997</v>
      </c>
      <c r="C183" s="143">
        <v>2014</v>
      </c>
      <c r="D183" s="143">
        <f t="shared" si="4"/>
        <v>2039</v>
      </c>
    </row>
    <row r="184" spans="1:4">
      <c r="A184" s="143" t="s">
        <v>780</v>
      </c>
      <c r="B184" s="143">
        <v>39.6</v>
      </c>
      <c r="C184" s="143">
        <v>2014</v>
      </c>
      <c r="D184" s="143">
        <f t="shared" si="4"/>
        <v>2039</v>
      </c>
    </row>
    <row r="185" spans="1:4">
      <c r="A185" s="143" t="s">
        <v>781</v>
      </c>
      <c r="B185" s="143">
        <v>40.9</v>
      </c>
      <c r="C185" s="143">
        <v>2014</v>
      </c>
      <c r="D185" s="143">
        <f t="shared" si="4"/>
        <v>2039</v>
      </c>
    </row>
    <row r="186" spans="1:4">
      <c r="A186" s="143" t="s">
        <v>782</v>
      </c>
      <c r="B186" s="143">
        <v>7.65</v>
      </c>
      <c r="C186" s="143">
        <v>2014</v>
      </c>
      <c r="D186" s="143">
        <f t="shared" si="4"/>
        <v>2039</v>
      </c>
    </row>
    <row r="187" spans="1:4">
      <c r="A187" s="143" t="s">
        <v>783</v>
      </c>
      <c r="B187" s="143">
        <v>6</v>
      </c>
      <c r="C187" s="143">
        <v>2014</v>
      </c>
      <c r="D187" s="143">
        <f t="shared" si="4"/>
        <v>2039</v>
      </c>
    </row>
    <row r="188" spans="1:4">
      <c r="A188" s="143" t="s">
        <v>784</v>
      </c>
      <c r="B188" s="143">
        <v>84</v>
      </c>
      <c r="C188" s="143">
        <v>2014</v>
      </c>
      <c r="D188" s="143">
        <f t="shared" si="4"/>
        <v>2039</v>
      </c>
    </row>
    <row r="189" spans="1:4">
      <c r="A189" s="145" t="s">
        <v>785</v>
      </c>
      <c r="B189" s="143">
        <v>46</v>
      </c>
      <c r="C189" s="143">
        <v>2015</v>
      </c>
      <c r="D189" s="143">
        <f t="shared" si="4"/>
        <v>2040</v>
      </c>
    </row>
    <row r="190" spans="1:4">
      <c r="A190" s="145" t="s">
        <v>786</v>
      </c>
      <c r="B190" s="143">
        <v>11.5</v>
      </c>
      <c r="C190" s="143">
        <v>2015</v>
      </c>
      <c r="D190" s="143">
        <f t="shared" si="4"/>
        <v>2040</v>
      </c>
    </row>
    <row r="191" spans="1:4">
      <c r="A191" s="145" t="s">
        <v>787</v>
      </c>
      <c r="B191" s="143">
        <v>25</v>
      </c>
      <c r="C191" s="143">
        <v>2015</v>
      </c>
      <c r="D191" s="143">
        <f t="shared" si="4"/>
        <v>2040</v>
      </c>
    </row>
    <row r="192" spans="1:4">
      <c r="A192" s="145" t="s">
        <v>788</v>
      </c>
      <c r="B192" s="143">
        <v>18</v>
      </c>
      <c r="C192" s="143">
        <v>2015</v>
      </c>
      <c r="D192" s="143">
        <f t="shared" si="4"/>
        <v>2040</v>
      </c>
    </row>
    <row r="193" spans="1:4">
      <c r="A193" s="143" t="s">
        <v>789</v>
      </c>
      <c r="B193" s="143">
        <v>1.6</v>
      </c>
      <c r="C193" s="143">
        <v>2015</v>
      </c>
      <c r="D193" s="143">
        <f t="shared" si="4"/>
        <v>2040</v>
      </c>
    </row>
    <row r="194" spans="1:4">
      <c r="A194" s="143" t="s">
        <v>790</v>
      </c>
      <c r="B194" s="143">
        <v>32.4</v>
      </c>
      <c r="C194" s="143">
        <v>2015</v>
      </c>
      <c r="D194" s="143">
        <f t="shared" si="4"/>
        <v>2040</v>
      </c>
    </row>
    <row r="195" spans="1:4">
      <c r="A195" s="143" t="s">
        <v>791</v>
      </c>
      <c r="B195" s="143">
        <v>20</v>
      </c>
      <c r="C195" s="143">
        <v>2015</v>
      </c>
      <c r="D195" s="143">
        <f t="shared" ref="D195:D196" si="5">C195+$E$2</f>
        <v>2040</v>
      </c>
    </row>
    <row r="196" spans="1:4">
      <c r="A196" s="143" t="s">
        <v>792</v>
      </c>
      <c r="B196" s="143">
        <v>4.5999999999999996</v>
      </c>
      <c r="C196" s="143">
        <v>2015</v>
      </c>
      <c r="D196" s="143">
        <f t="shared" si="5"/>
        <v>2040</v>
      </c>
    </row>
    <row r="197" spans="1:4">
      <c r="A197" s="143" t="s">
        <v>793</v>
      </c>
      <c r="B197" s="143">
        <v>17.5</v>
      </c>
      <c r="C197" s="143">
        <v>2015</v>
      </c>
      <c r="D197" s="143">
        <f>C197+$E$2</f>
        <v>2040</v>
      </c>
    </row>
    <row r="199" spans="1:4">
      <c r="B199" s="143">
        <f>SUM(B2:B197)</f>
        <v>2443.8500000000004</v>
      </c>
    </row>
    <row r="200" spans="1:4">
      <c r="A200" s="143" t="s">
        <v>794</v>
      </c>
    </row>
    <row r="201" spans="1:4">
      <c r="A201" s="143" t="s">
        <v>795</v>
      </c>
    </row>
  </sheetData>
  <autoFilter ref="A1:D198" xr:uid="{00000000-0009-0000-0000-000008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CA19AE9-0EF3-44A5-91E1-16A924ACAB49}"/>
</file>

<file path=customXml/itemProps2.xml><?xml version="1.0" encoding="utf-8"?>
<ds:datastoreItem xmlns:ds="http://schemas.openxmlformats.org/officeDocument/2006/customXml" ds:itemID="{B0339E53-0495-45FA-9E72-50DFB1BF2900}"/>
</file>

<file path=customXml/itemProps3.xml><?xml version="1.0" encoding="utf-8"?>
<ds:datastoreItem xmlns:ds="http://schemas.openxmlformats.org/officeDocument/2006/customXml" ds:itemID="{10D7E89C-F34E-4A19-99BF-F9823F8FDAA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College Cork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Alessandro Chiodi</dc:creator>
  <cp:keywords/>
  <dc:description/>
  <cp:lastModifiedBy>Daly, Hannah E.</cp:lastModifiedBy>
  <cp:revision/>
  <dcterms:created xsi:type="dcterms:W3CDTF">2015-08-12T12:19:45Z</dcterms:created>
  <dcterms:modified xsi:type="dcterms:W3CDTF">2020-03-20T11:18:36Z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897869586944580</vt:r8>
  </property>
  <property fmtid="{D5CDD505-2E9C-101B-9397-08002B2CF9AE}" pid="3" name="ContentTypeId">
    <vt:lpwstr>0x01010087B74FDAF7A4FB4D876E5EA45926113E</vt:lpwstr>
  </property>
</Properties>
</file>